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 - GUI\examples\"/>
    </mc:Choice>
  </mc:AlternateContent>
  <xr:revisionPtr revIDLastSave="0" documentId="13_ncr:1_{C168FA96-0B7A-4800-BB93-E773AAC747FB}" xr6:coauthVersionLast="47" xr6:coauthVersionMax="47" xr10:uidLastSave="{00000000-0000-0000-0000-000000000000}"/>
  <bookViews>
    <workbookView xWindow="-120" yWindow="-120" windowWidth="38640" windowHeight="15840" tabRatio="611" activeTab="4" xr2:uid="{00000000-000D-0000-FFFF-FFFF00000000}"/>
  </bookViews>
  <sheets>
    <sheet name="Demand" sheetId="1" r:id="rId1"/>
    <sheet name="Supply" sheetId="2" r:id="rId2"/>
    <sheet name="variables" sheetId="3" state="hidden" r:id="rId3"/>
    <sheet name="Rules" sheetId="4" state="hidden" r:id="rId4"/>
    <sheet name="Scenario" sheetId="5" r:id="rId5"/>
    <sheet name="유형화" sheetId="6" state="hidden" r:id="rId6"/>
    <sheet name="Inputdata" sheetId="7" r:id="rId7"/>
    <sheet name="ES" sheetId="8" r:id="rId8"/>
    <sheet name="installed_capacity" sheetId="9" state="hidden" r:id="rId9"/>
    <sheet name="powerDS" sheetId="10" state="hidden" r:id="rId10"/>
    <sheet name="control" sheetId="11" state="hidden" r:id="rId11"/>
    <sheet name="TechDB" sheetId="12" state="hidden" r:id="rId12"/>
    <sheet name="Hourly" sheetId="13" state="hidden" r:id="rId13"/>
    <sheet name="Potential" sheetId="14" state="hidden" r:id="rId14"/>
    <sheet name="hourly1" sheetId="15" state="hidden" r:id="rId15"/>
    <sheet name="1.수요도시형" sheetId="16" state="hidden" r:id="rId16"/>
    <sheet name="유형화_수요형" sheetId="17" state="hidden" r:id="rId17"/>
    <sheet name="주거중심형" sheetId="18" state="hidden" r:id="rId18"/>
    <sheet name="상업중심형" sheetId="19" state="hidden" r:id="rId19"/>
    <sheet name="교통연계형" sheetId="20" state="hidden" r:id="rId20"/>
    <sheet name="2.산업중심형" sheetId="21" state="hidden" r:id="rId21"/>
    <sheet name="시나리오" sheetId="22" state="hidden" r:id="rId22"/>
    <sheet name="유형별 주요가정" sheetId="23" state="hidden" r:id="rId23"/>
    <sheet name="산업중심형" sheetId="24" state="hidden" r:id="rId24"/>
    <sheet name="온산국가산업단지 2050" sheetId="25" state="hidden" r:id="rId25"/>
    <sheet name="3.항만연계형" sheetId="26" state="hidden" r:id="rId26"/>
    <sheet name="항만인프라형" sheetId="27" state="hidden" r:id="rId27"/>
    <sheet name="해상풍력연계형" sheetId="28" state="hidden" r:id="rId28"/>
    <sheet name="4.농어촌연계형" sheetId="29" state="hidden" r:id="rId29"/>
    <sheet name="농어촌지역형(농촌)" sheetId="30" state="hidden" r:id="rId30"/>
    <sheet name="농어촌지역형(어촌)" sheetId="31" state="hidden" r:id="rId31"/>
    <sheet name="참고_농어촌연계형 자료" sheetId="32" state="hidden" r:id="rId32"/>
    <sheet name="환경연계형" sheetId="33" state="hidden" r:id="rId33"/>
    <sheet name="발전연계형" sheetId="34" state="hidden" r:id="rId34"/>
    <sheet name="농어촌지역형_자료" sheetId="35" state="hidden" r:id="rId35"/>
    <sheet name="환경연계형(물재생센터)" sheetId="36" state="hidden" r:id="rId36"/>
    <sheet name="환경연계형(자원회수)" sheetId="37" state="hidden" r:id="rId37"/>
    <sheet name="울산항" sheetId="38" state="hidden" r:id="rId38"/>
    <sheet name="울산항 2050" sheetId="39" state="hidden" r:id="rId39"/>
    <sheet name="참고_산업단지연계형" sheetId="40" state="hidden" r:id="rId40"/>
  </sheets>
  <externalReferences>
    <externalReference r:id="rId41"/>
    <externalReference r:id="rId42"/>
    <externalReference r:id="rId4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6" i="40" l="1"/>
  <c r="V23" i="40" s="1"/>
  <c r="E20" i="40" s="1"/>
  <c r="U25" i="40"/>
  <c r="V25" i="40" s="1"/>
  <c r="E22" i="40" s="1"/>
  <c r="V24" i="40"/>
  <c r="U24" i="40"/>
  <c r="U23" i="40"/>
  <c r="U22" i="40"/>
  <c r="V22" i="40" s="1"/>
  <c r="E19" i="40" s="1"/>
  <c r="T22" i="40"/>
  <c r="E21" i="40"/>
  <c r="T18" i="40"/>
  <c r="E97" i="39"/>
  <c r="D97" i="39"/>
  <c r="C97" i="39"/>
  <c r="B97" i="39"/>
  <c r="D91" i="39"/>
  <c r="C91" i="39"/>
  <c r="B91" i="39"/>
  <c r="E91" i="39" s="1"/>
  <c r="E90" i="39"/>
  <c r="F90" i="39" s="1"/>
  <c r="E89" i="39"/>
  <c r="F89" i="39" s="1"/>
  <c r="E88" i="39"/>
  <c r="F88" i="39" s="1"/>
  <c r="E87" i="39"/>
  <c r="F87" i="39" s="1"/>
  <c r="R56" i="39" s="1"/>
  <c r="J71" i="39"/>
  <c r="J69" i="39"/>
  <c r="J68" i="39"/>
  <c r="B65" i="39"/>
  <c r="D65" i="39" s="1"/>
  <c r="B62" i="39"/>
  <c r="D62" i="39" s="1"/>
  <c r="Q59" i="39"/>
  <c r="B59" i="39"/>
  <c r="G58" i="39"/>
  <c r="Q57" i="39"/>
  <c r="T57" i="39" s="1"/>
  <c r="Q56" i="39"/>
  <c r="C56" i="39"/>
  <c r="Q55" i="39"/>
  <c r="C49" i="39"/>
  <c r="D49" i="39" s="1"/>
  <c r="D50" i="39" s="1"/>
  <c r="D51" i="39" s="1"/>
  <c r="C44" i="39"/>
  <c r="U43" i="39"/>
  <c r="U42" i="39"/>
  <c r="U41" i="39"/>
  <c r="C41" i="39"/>
  <c r="U40" i="39"/>
  <c r="H40" i="39"/>
  <c r="G40" i="39"/>
  <c r="U39" i="39"/>
  <c r="U38" i="39"/>
  <c r="J38" i="39"/>
  <c r="C38" i="39"/>
  <c r="U37" i="39"/>
  <c r="C37" i="39"/>
  <c r="U36" i="39"/>
  <c r="U35" i="39"/>
  <c r="U34" i="39"/>
  <c r="U33" i="39"/>
  <c r="U32" i="39"/>
  <c r="U31" i="39"/>
  <c r="I31" i="39"/>
  <c r="H31" i="39"/>
  <c r="J31" i="39" s="1"/>
  <c r="U30" i="39"/>
  <c r="H25" i="39"/>
  <c r="K23" i="39"/>
  <c r="K22" i="39"/>
  <c r="H22" i="39"/>
  <c r="N21" i="39" s="1"/>
  <c r="F22" i="39"/>
  <c r="C21" i="39"/>
  <c r="B21" i="39"/>
  <c r="L16" i="39"/>
  <c r="I16" i="39"/>
  <c r="F11" i="39"/>
  <c r="E11" i="39"/>
  <c r="D11" i="39"/>
  <c r="C11" i="39"/>
  <c r="B11" i="39"/>
  <c r="M10" i="39"/>
  <c r="L10" i="39"/>
  <c r="K10" i="39"/>
  <c r="J10" i="39"/>
  <c r="I10" i="39"/>
  <c r="R9" i="39"/>
  <c r="M9" i="39"/>
  <c r="L9" i="39"/>
  <c r="K9" i="39"/>
  <c r="J9" i="39"/>
  <c r="I9" i="39"/>
  <c r="R8" i="39"/>
  <c r="M8" i="39"/>
  <c r="L8" i="39"/>
  <c r="L11" i="39" s="1"/>
  <c r="K8" i="39"/>
  <c r="J8" i="39"/>
  <c r="I8" i="39"/>
  <c r="M7" i="39"/>
  <c r="L7" i="39"/>
  <c r="K7" i="39"/>
  <c r="J7" i="39"/>
  <c r="I7" i="39"/>
  <c r="M6" i="39"/>
  <c r="L6" i="39"/>
  <c r="K6" i="39"/>
  <c r="J6" i="39"/>
  <c r="J11" i="39" s="1"/>
  <c r="I6" i="39"/>
  <c r="I11" i="39" s="1"/>
  <c r="B54" i="38"/>
  <c r="D54" i="38" s="1"/>
  <c r="D55" i="38" s="1"/>
  <c r="D51" i="38"/>
  <c r="B51" i="38"/>
  <c r="U43" i="38"/>
  <c r="U42" i="38"/>
  <c r="C42" i="38"/>
  <c r="U41" i="38"/>
  <c r="U40" i="38"/>
  <c r="U39" i="38"/>
  <c r="U38" i="38"/>
  <c r="J38" i="38"/>
  <c r="U37" i="38"/>
  <c r="C37" i="38"/>
  <c r="U36" i="38"/>
  <c r="U35" i="38"/>
  <c r="U34" i="38"/>
  <c r="U44" i="38" s="1"/>
  <c r="U33" i="38"/>
  <c r="U32" i="38"/>
  <c r="U31" i="38"/>
  <c r="U30" i="38"/>
  <c r="X25" i="38"/>
  <c r="V25" i="38"/>
  <c r="T25" i="38"/>
  <c r="B25" i="38"/>
  <c r="T24" i="38"/>
  <c r="B24" i="38"/>
  <c r="B23" i="38"/>
  <c r="I16" i="38"/>
  <c r="L16" i="38" s="1"/>
  <c r="D25" i="38" s="1"/>
  <c r="Y12" i="38"/>
  <c r="AE11" i="38"/>
  <c r="AA11" i="38"/>
  <c r="L11" i="38"/>
  <c r="F11" i="38"/>
  <c r="E11" i="38"/>
  <c r="D11" i="38"/>
  <c r="C11" i="38"/>
  <c r="B11" i="38"/>
  <c r="AE10" i="38"/>
  <c r="AA10" i="38" s="1"/>
  <c r="M10" i="38"/>
  <c r="L10" i="38"/>
  <c r="K10" i="38"/>
  <c r="J10" i="38"/>
  <c r="I10" i="38"/>
  <c r="AG9" i="38"/>
  <c r="AF9" i="38"/>
  <c r="R9" i="38"/>
  <c r="T9" i="38" s="1"/>
  <c r="Y4" i="38" s="1"/>
  <c r="Y5" i="38" s="1"/>
  <c r="M9" i="38"/>
  <c r="L9" i="38"/>
  <c r="K9" i="38"/>
  <c r="K11" i="38" s="1"/>
  <c r="J9" i="38"/>
  <c r="I9" i="38"/>
  <c r="R8" i="38"/>
  <c r="M8" i="38"/>
  <c r="L8" i="38"/>
  <c r="K8" i="38"/>
  <c r="J8" i="38"/>
  <c r="I8" i="38"/>
  <c r="M7" i="38"/>
  <c r="M11" i="38" s="1"/>
  <c r="L7" i="38"/>
  <c r="K7" i="38"/>
  <c r="J7" i="38"/>
  <c r="I7" i="38"/>
  <c r="Y6" i="38"/>
  <c r="M6" i="38"/>
  <c r="L6" i="38"/>
  <c r="K6" i="38"/>
  <c r="J6" i="38"/>
  <c r="I6" i="38"/>
  <c r="I187" i="37"/>
  <c r="H187" i="37"/>
  <c r="G187" i="37"/>
  <c r="F187" i="37"/>
  <c r="D183" i="37"/>
  <c r="E183" i="37" s="1"/>
  <c r="J183" i="37" s="1"/>
  <c r="I181" i="37"/>
  <c r="H181" i="37"/>
  <c r="G181" i="37"/>
  <c r="F181" i="37"/>
  <c r="D178" i="37"/>
  <c r="E178" i="37" s="1"/>
  <c r="J178" i="37" s="1"/>
  <c r="I172" i="37"/>
  <c r="H172" i="37"/>
  <c r="G172" i="37"/>
  <c r="F172" i="37"/>
  <c r="I166" i="37"/>
  <c r="H166" i="37"/>
  <c r="G166" i="37"/>
  <c r="F166" i="37"/>
  <c r="D165" i="37"/>
  <c r="E165" i="37" s="1"/>
  <c r="J165" i="37" s="1"/>
  <c r="I157" i="37"/>
  <c r="H157" i="37"/>
  <c r="G157" i="37"/>
  <c r="F157" i="37"/>
  <c r="I151" i="37"/>
  <c r="H151" i="37"/>
  <c r="G151" i="37"/>
  <c r="F151" i="37"/>
  <c r="D150" i="37"/>
  <c r="E150" i="37" s="1"/>
  <c r="J150" i="37" s="1"/>
  <c r="D147" i="37"/>
  <c r="B144" i="37"/>
  <c r="C144" i="37" s="1"/>
  <c r="E142" i="37"/>
  <c r="F142" i="37" s="1"/>
  <c r="D186" i="37" s="1"/>
  <c r="E186" i="37" s="1"/>
  <c r="J186" i="37" s="1"/>
  <c r="C142" i="37"/>
  <c r="E141" i="37"/>
  <c r="F141" i="37" s="1"/>
  <c r="D180" i="37" s="1"/>
  <c r="E180" i="37" s="1"/>
  <c r="J180" i="37" s="1"/>
  <c r="W136" i="37"/>
  <c r="V136" i="37"/>
  <c r="U136" i="37"/>
  <c r="T136" i="37"/>
  <c r="R136" i="37"/>
  <c r="I136" i="37"/>
  <c r="H136" i="37"/>
  <c r="G136" i="37"/>
  <c r="F136" i="37"/>
  <c r="X135" i="37"/>
  <c r="S135" i="37"/>
  <c r="R135" i="37"/>
  <c r="D135" i="37"/>
  <c r="E135" i="37" s="1"/>
  <c r="J135" i="37" s="1"/>
  <c r="R134" i="37"/>
  <c r="S134" i="37" s="1"/>
  <c r="X134" i="37" s="1"/>
  <c r="E134" i="37"/>
  <c r="J134" i="37" s="1"/>
  <c r="D134" i="37"/>
  <c r="AA133" i="37"/>
  <c r="Z133" i="37"/>
  <c r="AB133" i="37" s="1"/>
  <c r="X133" i="37"/>
  <c r="Y133" i="37" s="1"/>
  <c r="S133" i="37"/>
  <c r="R133" i="37"/>
  <c r="D133" i="37"/>
  <c r="R132" i="37"/>
  <c r="S132" i="37" s="1"/>
  <c r="D132" i="37"/>
  <c r="E132" i="37" s="1"/>
  <c r="J132" i="37" s="1"/>
  <c r="F129" i="37"/>
  <c r="F128" i="37"/>
  <c r="F127" i="37"/>
  <c r="F126" i="37"/>
  <c r="I122" i="37"/>
  <c r="H122" i="37"/>
  <c r="G122" i="37"/>
  <c r="F122" i="37"/>
  <c r="D122" i="37"/>
  <c r="E121" i="37"/>
  <c r="J121" i="37" s="1"/>
  <c r="K121" i="37" s="1"/>
  <c r="M121" i="37" s="1"/>
  <c r="G129" i="37" s="1"/>
  <c r="E120" i="37"/>
  <c r="J120" i="37" s="1"/>
  <c r="K120" i="37" s="1"/>
  <c r="M120" i="37" s="1"/>
  <c r="G128" i="37" s="1"/>
  <c r="E119" i="37"/>
  <c r="J119" i="37" s="1"/>
  <c r="K118" i="37"/>
  <c r="J118" i="37"/>
  <c r="E118" i="37"/>
  <c r="E122" i="37" s="1"/>
  <c r="I96" i="37"/>
  <c r="E88" i="37"/>
  <c r="E89" i="37" s="1"/>
  <c r="M75" i="37"/>
  <c r="G73" i="37"/>
  <c r="M71" i="37"/>
  <c r="M63" i="37"/>
  <c r="Q34" i="37"/>
  <c r="Q35" i="37" s="1"/>
  <c r="Q44" i="37" s="1"/>
  <c r="N44" i="37" s="1"/>
  <c r="Q28" i="37"/>
  <c r="O28" i="37"/>
  <c r="M27" i="37"/>
  <c r="L27" i="37"/>
  <c r="B25" i="37"/>
  <c r="B26" i="37" s="1"/>
  <c r="B27" i="37" s="1"/>
  <c r="B28" i="37" s="1"/>
  <c r="H24" i="37"/>
  <c r="H23" i="37"/>
  <c r="L22" i="37"/>
  <c r="K22" i="37"/>
  <c r="M22" i="37" s="1"/>
  <c r="K28" i="37" s="1"/>
  <c r="M34" i="37" s="1"/>
  <c r="J22" i="37"/>
  <c r="L28" i="37" s="1"/>
  <c r="I22" i="37"/>
  <c r="L21" i="37"/>
  <c r="K21" i="37"/>
  <c r="M21" i="37" s="1"/>
  <c r="K27" i="37" s="1"/>
  <c r="J21" i="37"/>
  <c r="I21" i="37"/>
  <c r="L20" i="37"/>
  <c r="K20" i="37"/>
  <c r="M20" i="37" s="1"/>
  <c r="K26" i="37" s="1"/>
  <c r="J20" i="37"/>
  <c r="L26" i="37" s="1"/>
  <c r="I20" i="37"/>
  <c r="L19" i="37"/>
  <c r="J19" i="37"/>
  <c r="L25" i="37" s="1"/>
  <c r="I19" i="37"/>
  <c r="B19" i="37"/>
  <c r="Q18" i="37"/>
  <c r="L17" i="37"/>
  <c r="K17" i="37"/>
  <c r="J17" i="37"/>
  <c r="I17" i="37"/>
  <c r="H18" i="37" s="1"/>
  <c r="G17" i="37"/>
  <c r="G16" i="37"/>
  <c r="D55" i="37" s="1"/>
  <c r="M15" i="37"/>
  <c r="L15" i="37"/>
  <c r="L16" i="37" s="1"/>
  <c r="G55" i="37" s="1"/>
  <c r="K15" i="37"/>
  <c r="K16" i="37" s="1"/>
  <c r="F55" i="37" s="1"/>
  <c r="E93" i="37" s="1"/>
  <c r="J15" i="37"/>
  <c r="J16" i="37" s="1"/>
  <c r="I55" i="37" s="1"/>
  <c r="I15" i="37"/>
  <c r="I16" i="37" s="1"/>
  <c r="H55" i="37" s="1"/>
  <c r="F93" i="37" s="1"/>
  <c r="G15" i="37"/>
  <c r="E15" i="37"/>
  <c r="E19" i="37" s="1"/>
  <c r="C15" i="37"/>
  <c r="B15" i="37"/>
  <c r="X14" i="37"/>
  <c r="X13" i="37"/>
  <c r="N13" i="37"/>
  <c r="X12" i="37"/>
  <c r="X11" i="37"/>
  <c r="N11" i="37"/>
  <c r="M25" i="37" s="1"/>
  <c r="AG9" i="37"/>
  <c r="N14" i="37" s="1"/>
  <c r="M28" i="37" s="1"/>
  <c r="AF9" i="37"/>
  <c r="AE9" i="37"/>
  <c r="N12" i="37" s="1"/>
  <c r="M26" i="37" s="1"/>
  <c r="AD9" i="37"/>
  <c r="G6" i="37"/>
  <c r="I4" i="37"/>
  <c r="G4" i="37"/>
  <c r="W139" i="36"/>
  <c r="W138" i="36"/>
  <c r="W137" i="36"/>
  <c r="U127" i="36"/>
  <c r="T127" i="36"/>
  <c r="S118" i="36"/>
  <c r="X92" i="36"/>
  <c r="Z90" i="36"/>
  <c r="Y90" i="36"/>
  <c r="L72" i="36"/>
  <c r="K71" i="36"/>
  <c r="I71" i="36"/>
  <c r="H71" i="36"/>
  <c r="G71" i="36"/>
  <c r="F71" i="36"/>
  <c r="AK68" i="36"/>
  <c r="X62" i="36"/>
  <c r="X63" i="36" s="1"/>
  <c r="U57" i="36"/>
  <c r="S57" i="36"/>
  <c r="AF55" i="36"/>
  <c r="AH55" i="36" s="1"/>
  <c r="W57" i="36" s="1"/>
  <c r="AE55" i="36"/>
  <c r="W51" i="36"/>
  <c r="W50" i="36"/>
  <c r="W49" i="36"/>
  <c r="M49" i="36"/>
  <c r="M50" i="36" s="1"/>
  <c r="C46" i="36"/>
  <c r="C45" i="36"/>
  <c r="AC43" i="36"/>
  <c r="U39" i="36"/>
  <c r="AC30" i="36" s="1"/>
  <c r="T39" i="36"/>
  <c r="X30" i="36"/>
  <c r="U30" i="36"/>
  <c r="S69" i="36" s="1"/>
  <c r="T30" i="36"/>
  <c r="S30" i="36"/>
  <c r="C26" i="36"/>
  <c r="A51" i="36" s="1"/>
  <c r="C51" i="36" s="1"/>
  <c r="C25" i="36"/>
  <c r="A50" i="36" s="1"/>
  <c r="C50" i="36" s="1"/>
  <c r="C49" i="36" s="1"/>
  <c r="U130" i="36" s="1"/>
  <c r="U132" i="36" s="1"/>
  <c r="U133" i="36" s="1"/>
  <c r="AD22" i="36"/>
  <c r="AD23" i="36" s="1"/>
  <c r="F14" i="36"/>
  <c r="C14" i="36"/>
  <c r="C9" i="36"/>
  <c r="I7" i="36"/>
  <c r="F7" i="36"/>
  <c r="E71" i="36" s="1"/>
  <c r="B41" i="35"/>
  <c r="B36" i="35"/>
  <c r="AF33" i="35"/>
  <c r="AE33" i="35"/>
  <c r="AD33" i="35"/>
  <c r="X33" i="35"/>
  <c r="W33" i="35"/>
  <c r="V33" i="35"/>
  <c r="U33" i="35"/>
  <c r="AC33" i="35" s="1"/>
  <c r="T33" i="35"/>
  <c r="AB33" i="35" s="1"/>
  <c r="S33" i="35"/>
  <c r="AA33" i="35" s="1"/>
  <c r="R33" i="35"/>
  <c r="Z33" i="35" s="1"/>
  <c r="B33" i="35"/>
  <c r="AF32" i="35"/>
  <c r="AE32" i="35"/>
  <c r="AD32" i="35"/>
  <c r="AC32" i="35"/>
  <c r="X32" i="35"/>
  <c r="W32" i="35"/>
  <c r="V32" i="35"/>
  <c r="U32" i="35"/>
  <c r="T32" i="35"/>
  <c r="AB32" i="35" s="1"/>
  <c r="S32" i="35"/>
  <c r="AA32" i="35" s="1"/>
  <c r="R32" i="35"/>
  <c r="Z32" i="35" s="1"/>
  <c r="AF31" i="35"/>
  <c r="AD31" i="35"/>
  <c r="AC31" i="35"/>
  <c r="AB31" i="35"/>
  <c r="AA31" i="35"/>
  <c r="X31" i="35"/>
  <c r="W31" i="35"/>
  <c r="AE31" i="35" s="1"/>
  <c r="V31" i="35"/>
  <c r="U31" i="35"/>
  <c r="T31" i="35"/>
  <c r="S31" i="35"/>
  <c r="R31" i="35"/>
  <c r="Z31" i="35" s="1"/>
  <c r="AF30" i="35"/>
  <c r="AE30" i="35"/>
  <c r="AD30" i="35"/>
  <c r="AC30" i="35"/>
  <c r="AB30" i="35"/>
  <c r="AA30" i="35"/>
  <c r="Z30" i="35"/>
  <c r="X30" i="35"/>
  <c r="W30" i="35"/>
  <c r="V30" i="35"/>
  <c r="U30" i="35"/>
  <c r="T30" i="35"/>
  <c r="S30" i="35"/>
  <c r="R30" i="35"/>
  <c r="B30" i="35"/>
  <c r="AF29" i="35"/>
  <c r="AE29" i="35"/>
  <c r="AD29" i="35"/>
  <c r="AC29" i="35"/>
  <c r="AB29" i="35"/>
  <c r="AA29" i="35"/>
  <c r="Z29" i="35"/>
  <c r="X29" i="35"/>
  <c r="W29" i="35"/>
  <c r="V29" i="35"/>
  <c r="U29" i="35"/>
  <c r="T29" i="35"/>
  <c r="S29" i="35"/>
  <c r="R29" i="35"/>
  <c r="AE28" i="35"/>
  <c r="AD28" i="35"/>
  <c r="AC28" i="35"/>
  <c r="AB28" i="35"/>
  <c r="AA28" i="35"/>
  <c r="Z28" i="35"/>
  <c r="X28" i="35"/>
  <c r="AF28" i="35" s="1"/>
  <c r="W28" i="35"/>
  <c r="V28" i="35"/>
  <c r="U28" i="35"/>
  <c r="T28" i="35"/>
  <c r="S28" i="35"/>
  <c r="R28" i="35"/>
  <c r="B24" i="35"/>
  <c r="U23" i="35"/>
  <c r="T23" i="35"/>
  <c r="S23" i="35"/>
  <c r="R23" i="35"/>
  <c r="B23" i="35"/>
  <c r="Y22" i="35"/>
  <c r="X22" i="35"/>
  <c r="U22" i="35"/>
  <c r="T22" i="35"/>
  <c r="S22" i="35"/>
  <c r="R22" i="35"/>
  <c r="U21" i="35"/>
  <c r="T21" i="35"/>
  <c r="S21" i="35"/>
  <c r="R21" i="35"/>
  <c r="U20" i="35"/>
  <c r="T20" i="35"/>
  <c r="S20" i="35"/>
  <c r="R20" i="35"/>
  <c r="U19" i="35"/>
  <c r="T19" i="35"/>
  <c r="S19" i="35"/>
  <c r="R19" i="35"/>
  <c r="W19" i="35" s="1"/>
  <c r="U18" i="35"/>
  <c r="T18" i="35"/>
  <c r="S18" i="35"/>
  <c r="R18" i="35"/>
  <c r="C17" i="35"/>
  <c r="G13" i="35"/>
  <c r="G14" i="35" s="1"/>
  <c r="D12" i="35"/>
  <c r="E12" i="35" s="1"/>
  <c r="E60" i="34"/>
  <c r="E59" i="34"/>
  <c r="E55" i="34"/>
  <c r="D40" i="34"/>
  <c r="D41" i="34" s="1"/>
  <c r="Q39" i="34"/>
  <c r="G47" i="34" s="1"/>
  <c r="G52" i="34" s="1"/>
  <c r="G20" i="34" s="1"/>
  <c r="O39" i="34"/>
  <c r="M38" i="34"/>
  <c r="Q35" i="34"/>
  <c r="Q38" i="34" s="1"/>
  <c r="P35" i="34"/>
  <c r="P38" i="34" s="1"/>
  <c r="O35" i="34"/>
  <c r="M35" i="34"/>
  <c r="B35" i="34"/>
  <c r="B37" i="34" s="1"/>
  <c r="B38" i="34" s="1"/>
  <c r="B39" i="34" s="1"/>
  <c r="E47" i="34" s="1"/>
  <c r="Q34" i="34"/>
  <c r="P34" i="34"/>
  <c r="O34" i="34"/>
  <c r="R34" i="34" s="1"/>
  <c r="O36" i="34" s="1"/>
  <c r="M34" i="34"/>
  <c r="I31" i="34"/>
  <c r="I32" i="34" s="1"/>
  <c r="B30" i="34"/>
  <c r="D32" i="34" s="1"/>
  <c r="E32" i="34" s="1"/>
  <c r="M39" i="34" s="1"/>
  <c r="B25" i="34"/>
  <c r="B24" i="34"/>
  <c r="N10" i="34"/>
  <c r="C10" i="34"/>
  <c r="M7" i="34"/>
  <c r="D6" i="34"/>
  <c r="D8" i="34" s="1"/>
  <c r="D9" i="34" s="1"/>
  <c r="D10" i="34" s="1"/>
  <c r="D11" i="34" s="1"/>
  <c r="C6" i="34"/>
  <c r="C8" i="34" s="1"/>
  <c r="C9" i="34" s="1"/>
  <c r="B6" i="34"/>
  <c r="C23" i="33"/>
  <c r="B23" i="33"/>
  <c r="J18" i="33"/>
  <c r="I18" i="33"/>
  <c r="F18" i="33"/>
  <c r="H10" i="33"/>
  <c r="D10" i="33"/>
  <c r="I10" i="33" s="1"/>
  <c r="D3" i="33"/>
  <c r="G260" i="32"/>
  <c r="F260" i="32"/>
  <c r="E260" i="32"/>
  <c r="D260" i="32"/>
  <c r="C260" i="32"/>
  <c r="H259" i="32"/>
  <c r="H258" i="32"/>
  <c r="H257" i="32"/>
  <c r="H256" i="32"/>
  <c r="H255" i="32"/>
  <c r="H254" i="32"/>
  <c r="H253" i="32"/>
  <c r="H252" i="32"/>
  <c r="H251" i="32"/>
  <c r="H250" i="32"/>
  <c r="H249" i="32"/>
  <c r="H248" i="32"/>
  <c r="H247" i="32"/>
  <c r="H246" i="32"/>
  <c r="H245" i="32"/>
  <c r="H244" i="32"/>
  <c r="H243" i="32"/>
  <c r="H242" i="32"/>
  <c r="H241" i="32"/>
  <c r="H240" i="32"/>
  <c r="H239" i="32"/>
  <c r="H238" i="32"/>
  <c r="H237" i="32"/>
  <c r="H236" i="32"/>
  <c r="H235" i="32"/>
  <c r="H234" i="32"/>
  <c r="H233" i="32"/>
  <c r="H232" i="32"/>
  <c r="H231" i="32"/>
  <c r="H230" i="32"/>
  <c r="H229" i="32"/>
  <c r="H228" i="32"/>
  <c r="H227" i="32"/>
  <c r="H226" i="32"/>
  <c r="H225" i="32"/>
  <c r="H224" i="32"/>
  <c r="H223" i="32"/>
  <c r="H222" i="32"/>
  <c r="H221" i="32"/>
  <c r="H220" i="32"/>
  <c r="H219" i="32"/>
  <c r="H218" i="32"/>
  <c r="H217" i="32"/>
  <c r="H216" i="32"/>
  <c r="H215" i="32"/>
  <c r="H214" i="32"/>
  <c r="H213" i="32"/>
  <c r="H212" i="32"/>
  <c r="H211" i="32"/>
  <c r="H210" i="32"/>
  <c r="H209" i="32"/>
  <c r="H208" i="32"/>
  <c r="H207" i="32"/>
  <c r="H206" i="32"/>
  <c r="H205" i="32"/>
  <c r="H204" i="32"/>
  <c r="H203" i="32"/>
  <c r="H202" i="32"/>
  <c r="H201" i="32"/>
  <c r="H200" i="32"/>
  <c r="H199" i="32"/>
  <c r="H198" i="32"/>
  <c r="H197" i="32"/>
  <c r="H196" i="32"/>
  <c r="H195" i="32"/>
  <c r="H194" i="32"/>
  <c r="H193" i="32"/>
  <c r="H192" i="32"/>
  <c r="H191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260" i="32" s="1"/>
  <c r="E173" i="32"/>
  <c r="E171" i="32"/>
  <c r="E172" i="32" s="1"/>
  <c r="D171" i="32"/>
  <c r="D172" i="32" s="1"/>
  <c r="C171" i="32"/>
  <c r="B171" i="32"/>
  <c r="B172" i="32" s="1"/>
  <c r="F170" i="32"/>
  <c r="F169" i="32"/>
  <c r="F168" i="32"/>
  <c r="F167" i="32"/>
  <c r="F166" i="32"/>
  <c r="F165" i="32"/>
  <c r="F164" i="32"/>
  <c r="F163" i="32"/>
  <c r="F162" i="32"/>
  <c r="F161" i="32"/>
  <c r="F160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M141" i="32"/>
  <c r="F141" i="32"/>
  <c r="F171" i="32" s="1"/>
  <c r="F140" i="32"/>
  <c r="A135" i="32"/>
  <c r="B135" i="32" s="1"/>
  <c r="C135" i="32" s="1"/>
  <c r="D135" i="32" s="1"/>
  <c r="E127" i="32"/>
  <c r="D127" i="32"/>
  <c r="C127" i="32"/>
  <c r="B127" i="32"/>
  <c r="D123" i="32"/>
  <c r="E123" i="32" s="1"/>
  <c r="F123" i="32" s="1"/>
  <c r="A131" i="32" s="1"/>
  <c r="B131" i="32" s="1"/>
  <c r="C131" i="32" s="1"/>
  <c r="D131" i="32" s="1"/>
  <c r="C123" i="32"/>
  <c r="C119" i="32"/>
  <c r="D119" i="32" s="1"/>
  <c r="B119" i="32"/>
  <c r="A115" i="32"/>
  <c r="B115" i="32" s="1"/>
  <c r="C115" i="32" s="1"/>
  <c r="D115" i="32" s="1"/>
  <c r="H112" i="32"/>
  <c r="I112" i="32" s="1"/>
  <c r="G112" i="32"/>
  <c r="C108" i="32"/>
  <c r="C98" i="32"/>
  <c r="P83" i="32"/>
  <c r="O83" i="32"/>
  <c r="N83" i="32"/>
  <c r="M83" i="32"/>
  <c r="L83" i="32"/>
  <c r="K83" i="32"/>
  <c r="J83" i="32"/>
  <c r="P82" i="32"/>
  <c r="O82" i="32"/>
  <c r="N82" i="32"/>
  <c r="M82" i="32"/>
  <c r="L82" i="32"/>
  <c r="K82" i="32"/>
  <c r="J82" i="32"/>
  <c r="P81" i="32"/>
  <c r="O81" i="32"/>
  <c r="N81" i="32"/>
  <c r="M81" i="32"/>
  <c r="L81" i="32"/>
  <c r="K81" i="32"/>
  <c r="J81" i="32"/>
  <c r="P80" i="32"/>
  <c r="O80" i="32"/>
  <c r="N80" i="32"/>
  <c r="M80" i="32"/>
  <c r="L80" i="32"/>
  <c r="K80" i="32"/>
  <c r="J80" i="32"/>
  <c r="P79" i="32"/>
  <c r="O79" i="32"/>
  <c r="N79" i="32"/>
  <c r="M79" i="32"/>
  <c r="L79" i="32"/>
  <c r="K79" i="32"/>
  <c r="J79" i="32"/>
  <c r="P78" i="32"/>
  <c r="O78" i="32"/>
  <c r="N78" i="32"/>
  <c r="M78" i="32"/>
  <c r="L78" i="32"/>
  <c r="K78" i="32"/>
  <c r="J78" i="32"/>
  <c r="B87" i="32" s="1"/>
  <c r="J73" i="32"/>
  <c r="I73" i="32"/>
  <c r="H73" i="32"/>
  <c r="G73" i="32"/>
  <c r="J72" i="32"/>
  <c r="I72" i="32"/>
  <c r="H72" i="32"/>
  <c r="G72" i="32"/>
  <c r="J71" i="32"/>
  <c r="I71" i="32"/>
  <c r="H71" i="32"/>
  <c r="G71" i="32"/>
  <c r="J70" i="32"/>
  <c r="I70" i="32"/>
  <c r="H70" i="32"/>
  <c r="G70" i="32"/>
  <c r="J69" i="32"/>
  <c r="I69" i="32"/>
  <c r="H69" i="32"/>
  <c r="G69" i="32"/>
  <c r="J68" i="32"/>
  <c r="I68" i="32"/>
  <c r="H68" i="32"/>
  <c r="G68" i="32"/>
  <c r="A87" i="32" s="1"/>
  <c r="G63" i="32"/>
  <c r="H60" i="32"/>
  <c r="F60" i="32"/>
  <c r="E59" i="32"/>
  <c r="H63" i="32" s="1"/>
  <c r="D59" i="32"/>
  <c r="B101" i="32" s="1"/>
  <c r="C59" i="32"/>
  <c r="A101" i="32" s="1"/>
  <c r="C101" i="32" s="1"/>
  <c r="A59" i="32"/>
  <c r="F54" i="32"/>
  <c r="E54" i="32"/>
  <c r="D54" i="32"/>
  <c r="C54" i="32"/>
  <c r="F53" i="32"/>
  <c r="E53" i="32"/>
  <c r="D53" i="32"/>
  <c r="C53" i="32"/>
  <c r="F51" i="32"/>
  <c r="F52" i="32" s="1"/>
  <c r="E51" i="32"/>
  <c r="D51" i="32"/>
  <c r="C51" i="32"/>
  <c r="J59" i="32" s="1"/>
  <c r="B51" i="32"/>
  <c r="F63" i="32" s="1"/>
  <c r="J20" i="32"/>
  <c r="H52" i="31"/>
  <c r="D52" i="31"/>
  <c r="M44" i="31"/>
  <c r="T30" i="31"/>
  <c r="C27" i="27" s="1"/>
  <c r="O29" i="31"/>
  <c r="C23" i="31"/>
  <c r="B29" i="31" s="1"/>
  <c r="T17" i="31"/>
  <c r="V17" i="31" s="1"/>
  <c r="F10" i="31"/>
  <c r="B10" i="31"/>
  <c r="G71" i="30"/>
  <c r="G72" i="30" s="1"/>
  <c r="M66" i="30"/>
  <c r="N62" i="30"/>
  <c r="N63" i="30" s="1"/>
  <c r="O63" i="30" s="1"/>
  <c r="C61" i="30"/>
  <c r="B61" i="30"/>
  <c r="A61" i="30"/>
  <c r="D59" i="30"/>
  <c r="C59" i="30"/>
  <c r="B59" i="30"/>
  <c r="D58" i="30"/>
  <c r="M44" i="30"/>
  <c r="R43" i="30"/>
  <c r="M43" i="30"/>
  <c r="F37" i="30"/>
  <c r="B25" i="30"/>
  <c r="O17" i="30" s="1"/>
  <c r="AH24" i="30"/>
  <c r="B24" i="30"/>
  <c r="C24" i="30" s="1"/>
  <c r="F11" i="30"/>
  <c r="F10" i="30"/>
  <c r="B10" i="30"/>
  <c r="J30" i="29"/>
  <c r="B30" i="29"/>
  <c r="C30" i="29" s="1"/>
  <c r="D30" i="29" s="1"/>
  <c r="B29" i="29"/>
  <c r="C29" i="29" s="1"/>
  <c r="D29" i="29" s="1"/>
  <c r="D20" i="29"/>
  <c r="D19" i="29"/>
  <c r="G18" i="29"/>
  <c r="D18" i="29"/>
  <c r="B28" i="29" s="1"/>
  <c r="C28" i="29" s="1"/>
  <c r="D28" i="29" s="1"/>
  <c r="W38" i="28"/>
  <c r="W37" i="28"/>
  <c r="W36" i="28"/>
  <c r="Z28" i="28"/>
  <c r="B22" i="28"/>
  <c r="B24" i="28" s="1"/>
  <c r="B25" i="28" s="1"/>
  <c r="B19" i="28"/>
  <c r="B21" i="28" s="1"/>
  <c r="B18" i="28"/>
  <c r="M13" i="28"/>
  <c r="K13" i="28"/>
  <c r="J13" i="28"/>
  <c r="I13" i="28"/>
  <c r="H13" i="28"/>
  <c r="G13" i="28"/>
  <c r="F13" i="28"/>
  <c r="E13" i="28"/>
  <c r="D13" i="28"/>
  <c r="C13" i="28"/>
  <c r="B13" i="28"/>
  <c r="L12" i="28"/>
  <c r="N12" i="28" s="1"/>
  <c r="N11" i="28"/>
  <c r="L11" i="28"/>
  <c r="L10" i="28"/>
  <c r="N10" i="28" s="1"/>
  <c r="N9" i="28"/>
  <c r="L9" i="28"/>
  <c r="L8" i="28"/>
  <c r="N8" i="28" s="1"/>
  <c r="L7" i="28"/>
  <c r="N7" i="28" s="1"/>
  <c r="N6" i="28"/>
  <c r="L6" i="28"/>
  <c r="L5" i="28"/>
  <c r="F1" i="28"/>
  <c r="S85" i="27"/>
  <c r="T85" i="27" s="1"/>
  <c r="W82" i="27"/>
  <c r="T79" i="27"/>
  <c r="R85" i="27" s="1"/>
  <c r="AE73" i="27"/>
  <c r="AB73" i="27" s="1"/>
  <c r="AE72" i="27"/>
  <c r="Y65" i="27"/>
  <c r="X64" i="27"/>
  <c r="Z67" i="27" s="1"/>
  <c r="X63" i="27"/>
  <c r="Y63" i="27" s="1"/>
  <c r="Y62" i="27"/>
  <c r="X62" i="27"/>
  <c r="Y61" i="27"/>
  <c r="X61" i="27"/>
  <c r="P53" i="27"/>
  <c r="O53" i="27"/>
  <c r="P52" i="27"/>
  <c r="O52" i="27"/>
  <c r="P51" i="27"/>
  <c r="O51" i="27"/>
  <c r="P50" i="27"/>
  <c r="O50" i="27"/>
  <c r="O49" i="27"/>
  <c r="P49" i="27" s="1"/>
  <c r="O48" i="27"/>
  <c r="P48" i="27" s="1"/>
  <c r="P47" i="27"/>
  <c r="O47" i="27"/>
  <c r="O46" i="27"/>
  <c r="P46" i="27" s="1"/>
  <c r="O45" i="27"/>
  <c r="P45" i="27" s="1"/>
  <c r="O44" i="27"/>
  <c r="P44" i="27" s="1"/>
  <c r="P43" i="27"/>
  <c r="O43" i="27"/>
  <c r="P42" i="27"/>
  <c r="O42" i="27"/>
  <c r="O41" i="27"/>
  <c r="P41" i="27" s="1"/>
  <c r="O40" i="27"/>
  <c r="C28" i="27"/>
  <c r="H28" i="27" s="1"/>
  <c r="U27" i="27"/>
  <c r="E26" i="27"/>
  <c r="C26" i="27"/>
  <c r="U24" i="27"/>
  <c r="Y24" i="27" s="1"/>
  <c r="U23" i="27"/>
  <c r="D22" i="27"/>
  <c r="C20" i="27"/>
  <c r="C21" i="27" s="1"/>
  <c r="C19" i="27"/>
  <c r="W18" i="27"/>
  <c r="V18" i="27"/>
  <c r="U18" i="27"/>
  <c r="T18" i="27"/>
  <c r="W17" i="27"/>
  <c r="X9" i="27"/>
  <c r="Y6" i="27" s="1"/>
  <c r="T9" i="27"/>
  <c r="X8" i="27"/>
  <c r="B8" i="27"/>
  <c r="X7" i="27"/>
  <c r="Y7" i="27" s="1"/>
  <c r="B7" i="27"/>
  <c r="X6" i="27"/>
  <c r="W5" i="27"/>
  <c r="X5" i="27" s="1"/>
  <c r="Y5" i="27" s="1"/>
  <c r="A69" i="25"/>
  <c r="A67" i="25"/>
  <c r="A66" i="25"/>
  <c r="T61" i="25"/>
  <c r="B61" i="25"/>
  <c r="S60" i="25"/>
  <c r="Q59" i="25"/>
  <c r="Q63" i="25" s="1"/>
  <c r="F57" i="25"/>
  <c r="B57" i="25"/>
  <c r="C57" i="25" s="1"/>
  <c r="G54" i="25"/>
  <c r="U53" i="25"/>
  <c r="U61" i="25" s="1"/>
  <c r="T53" i="25"/>
  <c r="S53" i="25"/>
  <c r="S61" i="25" s="1"/>
  <c r="P52" i="25"/>
  <c r="P60" i="25" s="1"/>
  <c r="F61" i="25" s="1"/>
  <c r="U51" i="25"/>
  <c r="U59" i="25" s="1"/>
  <c r="P50" i="25"/>
  <c r="P55" i="25" s="1"/>
  <c r="O50" i="25"/>
  <c r="B49" i="25"/>
  <c r="AP48" i="25"/>
  <c r="AO48" i="25"/>
  <c r="AP47" i="25"/>
  <c r="AO47" i="25"/>
  <c r="V47" i="25"/>
  <c r="S47" i="25"/>
  <c r="S42" i="25"/>
  <c r="I41" i="25"/>
  <c r="K41" i="25" s="1"/>
  <c r="I40" i="25"/>
  <c r="C39" i="25" s="1"/>
  <c r="U35" i="25"/>
  <c r="O36" i="25" s="1"/>
  <c r="G35" i="25"/>
  <c r="B35" i="25"/>
  <c r="H34" i="25"/>
  <c r="G34" i="25"/>
  <c r="F34" i="25"/>
  <c r="E34" i="25"/>
  <c r="D34" i="25"/>
  <c r="C34" i="25"/>
  <c r="B34" i="25"/>
  <c r="G33" i="25"/>
  <c r="C33" i="25"/>
  <c r="B33" i="25"/>
  <c r="P32" i="25"/>
  <c r="P37" i="25" s="1"/>
  <c r="I32" i="25"/>
  <c r="H32" i="25"/>
  <c r="G32" i="25"/>
  <c r="F32" i="25"/>
  <c r="E32" i="25"/>
  <c r="D32" i="25"/>
  <c r="C32" i="25"/>
  <c r="B32" i="25"/>
  <c r="AI31" i="25"/>
  <c r="AD31" i="25"/>
  <c r="C31" i="25"/>
  <c r="B31" i="25"/>
  <c r="AI30" i="25"/>
  <c r="AH30" i="25"/>
  <c r="AG30" i="25"/>
  <c r="AF30" i="25"/>
  <c r="AE30" i="25"/>
  <c r="AD30" i="25"/>
  <c r="AC30" i="25"/>
  <c r="AI29" i="25"/>
  <c r="AH29" i="25"/>
  <c r="AG29" i="25"/>
  <c r="AF29" i="25"/>
  <c r="AE29" i="25"/>
  <c r="AD29" i="25"/>
  <c r="AJ29" i="25" s="1"/>
  <c r="AC29" i="25"/>
  <c r="AI28" i="25"/>
  <c r="AH28" i="25"/>
  <c r="AG28" i="25"/>
  <c r="AF28" i="25"/>
  <c r="AE28" i="25"/>
  <c r="AD28" i="25"/>
  <c r="AC28" i="25"/>
  <c r="AJ28" i="25" s="1"/>
  <c r="C28" i="25"/>
  <c r="C36" i="25" s="1"/>
  <c r="B28" i="25"/>
  <c r="B36" i="25" s="1"/>
  <c r="AI27" i="25"/>
  <c r="AH27" i="25"/>
  <c r="AG27" i="25"/>
  <c r="AF27" i="25"/>
  <c r="AE27" i="25"/>
  <c r="AD27" i="25"/>
  <c r="AC27" i="25"/>
  <c r="R27" i="25"/>
  <c r="R54" i="25" s="1"/>
  <c r="P27" i="25"/>
  <c r="P54" i="25" s="1"/>
  <c r="O27" i="25"/>
  <c r="O54" i="25" s="1"/>
  <c r="H27" i="25"/>
  <c r="H35" i="25" s="1"/>
  <c r="G27" i="25"/>
  <c r="T27" i="25" s="1"/>
  <c r="T54" i="25" s="1"/>
  <c r="T62" i="25" s="1"/>
  <c r="F27" i="25"/>
  <c r="F35" i="25" s="1"/>
  <c r="E27" i="25"/>
  <c r="E35" i="25" s="1"/>
  <c r="D27" i="25"/>
  <c r="C27" i="25"/>
  <c r="C35" i="25" s="1"/>
  <c r="B27" i="25"/>
  <c r="U26" i="25"/>
  <c r="T26" i="25"/>
  <c r="S26" i="25"/>
  <c r="R26" i="25"/>
  <c r="R53" i="25" s="1"/>
  <c r="R61" i="25" s="1"/>
  <c r="Q26" i="25"/>
  <c r="Q53" i="25" s="1"/>
  <c r="Q61" i="25" s="1"/>
  <c r="P26" i="25"/>
  <c r="P53" i="25" s="1"/>
  <c r="P61" i="25" s="1"/>
  <c r="O26" i="25"/>
  <c r="O53" i="25" s="1"/>
  <c r="O61" i="25" s="1"/>
  <c r="I26" i="25"/>
  <c r="V26" i="25" s="1"/>
  <c r="AK25" i="25"/>
  <c r="AE17" i="25" s="1"/>
  <c r="AI25" i="25"/>
  <c r="AH25" i="25"/>
  <c r="AH31" i="25" s="1"/>
  <c r="AG25" i="25"/>
  <c r="AG31" i="25" s="1"/>
  <c r="AF25" i="25"/>
  <c r="AE25" i="25"/>
  <c r="AE31" i="25" s="1"/>
  <c r="AD25" i="25"/>
  <c r="AC25" i="25"/>
  <c r="AC31" i="25" s="1"/>
  <c r="S25" i="25"/>
  <c r="S52" i="25" s="1"/>
  <c r="Q25" i="25"/>
  <c r="Q52" i="25" s="1"/>
  <c r="P25" i="25"/>
  <c r="O25" i="25"/>
  <c r="O52" i="25" s="1"/>
  <c r="H25" i="25"/>
  <c r="H33" i="25" s="1"/>
  <c r="G25" i="25"/>
  <c r="T25" i="25" s="1"/>
  <c r="T52" i="25" s="1"/>
  <c r="T60" i="25" s="1"/>
  <c r="F25" i="25"/>
  <c r="F33" i="25" s="1"/>
  <c r="E25" i="25"/>
  <c r="E33" i="25" s="1"/>
  <c r="D25" i="25"/>
  <c r="D33" i="25" s="1"/>
  <c r="C25" i="25"/>
  <c r="B25" i="25"/>
  <c r="AO24" i="25"/>
  <c r="AN24" i="25"/>
  <c r="U24" i="25"/>
  <c r="T24" i="25"/>
  <c r="T51" i="25" s="1"/>
  <c r="T59" i="25" s="1"/>
  <c r="S24" i="25"/>
  <c r="S51" i="25" s="1"/>
  <c r="S59" i="25" s="1"/>
  <c r="R24" i="25"/>
  <c r="R51" i="25" s="1"/>
  <c r="R59" i="25" s="1"/>
  <c r="Q24" i="25"/>
  <c r="Q51" i="25" s="1"/>
  <c r="P24" i="25"/>
  <c r="P51" i="25" s="1"/>
  <c r="P59" i="25" s="1"/>
  <c r="P63" i="25" s="1"/>
  <c r="O24" i="25"/>
  <c r="O51" i="25" s="1"/>
  <c r="O59" i="25" s="1"/>
  <c r="I24" i="25"/>
  <c r="V24" i="25" s="1"/>
  <c r="AO23" i="25"/>
  <c r="U23" i="25"/>
  <c r="S23" i="25"/>
  <c r="R23" i="25"/>
  <c r="O23" i="25"/>
  <c r="I23" i="25"/>
  <c r="H23" i="25"/>
  <c r="H28" i="25" s="1"/>
  <c r="H36" i="25" s="1"/>
  <c r="G23" i="25"/>
  <c r="F23" i="25"/>
  <c r="E23" i="25"/>
  <c r="E31" i="25" s="1"/>
  <c r="D23" i="25"/>
  <c r="D31" i="25" s="1"/>
  <c r="C23" i="25"/>
  <c r="P23" i="25" s="1"/>
  <c r="B23" i="25"/>
  <c r="AI16" i="25"/>
  <c r="AH16" i="25"/>
  <c r="AG16" i="25"/>
  <c r="AF16" i="25"/>
  <c r="AE16" i="25"/>
  <c r="AD16" i="25"/>
  <c r="AC16" i="25"/>
  <c r="AI15" i="25"/>
  <c r="AH15" i="25"/>
  <c r="AG15" i="25"/>
  <c r="AF15" i="25"/>
  <c r="AE15" i="25"/>
  <c r="AD15" i="25"/>
  <c r="AC15" i="25"/>
  <c r="AI14" i="25"/>
  <c r="AH14" i="25"/>
  <c r="AG14" i="25"/>
  <c r="AF14" i="25"/>
  <c r="AE14" i="25"/>
  <c r="AD14" i="25"/>
  <c r="AC14" i="25"/>
  <c r="AI13" i="25"/>
  <c r="AH13" i="25"/>
  <c r="AG13" i="25"/>
  <c r="AF13" i="25"/>
  <c r="AE13" i="25"/>
  <c r="AD13" i="25"/>
  <c r="AC13" i="25"/>
  <c r="AF9" i="25"/>
  <c r="AF8" i="25"/>
  <c r="AF7" i="25"/>
  <c r="AF6" i="25"/>
  <c r="AF5" i="25"/>
  <c r="G53" i="25" s="1"/>
  <c r="AF4" i="25"/>
  <c r="R141" i="24"/>
  <c r="J137" i="24"/>
  <c r="H137" i="24"/>
  <c r="F137" i="24"/>
  <c r="K136" i="24"/>
  <c r="K135" i="24"/>
  <c r="D132" i="24"/>
  <c r="D137" i="24" s="1"/>
  <c r="J127" i="24"/>
  <c r="I127" i="24"/>
  <c r="J126" i="24"/>
  <c r="F126" i="24"/>
  <c r="E126" i="24"/>
  <c r="D126" i="24"/>
  <c r="J125" i="24"/>
  <c r="E125" i="24"/>
  <c r="J124" i="24"/>
  <c r="I124" i="24"/>
  <c r="F124" i="24"/>
  <c r="E124" i="24"/>
  <c r="D124" i="24"/>
  <c r="J121" i="24"/>
  <c r="I121" i="24"/>
  <c r="H121" i="24"/>
  <c r="G121" i="24"/>
  <c r="F121" i="24"/>
  <c r="Q120" i="24"/>
  <c r="S120" i="24" s="1"/>
  <c r="K120" i="24"/>
  <c r="K119" i="24"/>
  <c r="L118" i="24"/>
  <c r="E118" i="24"/>
  <c r="E117" i="24"/>
  <c r="U116" i="24"/>
  <c r="Q116" i="24"/>
  <c r="B90" i="24" s="1"/>
  <c r="D116" i="24"/>
  <c r="I132" i="24" s="1"/>
  <c r="U115" i="24"/>
  <c r="T115" i="24"/>
  <c r="T116" i="24" s="1"/>
  <c r="H90" i="24" s="1"/>
  <c r="S115" i="24"/>
  <c r="S116" i="24" s="1"/>
  <c r="D90" i="24" s="1"/>
  <c r="R115" i="24"/>
  <c r="L112" i="24"/>
  <c r="L111" i="24"/>
  <c r="H110" i="24"/>
  <c r="G110" i="24"/>
  <c r="F110" i="24"/>
  <c r="H127" i="24" s="1"/>
  <c r="E110" i="24"/>
  <c r="G127" i="24" s="1"/>
  <c r="D110" i="24"/>
  <c r="F127" i="24" s="1"/>
  <c r="C110" i="24"/>
  <c r="E127" i="24" s="1"/>
  <c r="B110" i="24"/>
  <c r="D127" i="24" s="1"/>
  <c r="Q109" i="24"/>
  <c r="H109" i="24"/>
  <c r="G109" i="24"/>
  <c r="I126" i="24" s="1"/>
  <c r="F109" i="24"/>
  <c r="H126" i="24" s="1"/>
  <c r="E109" i="24"/>
  <c r="G126" i="24" s="1"/>
  <c r="D109" i="24"/>
  <c r="C109" i="24"/>
  <c r="B109" i="24"/>
  <c r="Q108" i="24"/>
  <c r="Q110" i="24" s="1"/>
  <c r="Q111" i="24" s="1"/>
  <c r="H108" i="24"/>
  <c r="G108" i="24"/>
  <c r="I125" i="24" s="1"/>
  <c r="F108" i="24"/>
  <c r="H125" i="24" s="1"/>
  <c r="E108" i="24"/>
  <c r="G125" i="24" s="1"/>
  <c r="D108" i="24"/>
  <c r="F125" i="24" s="1"/>
  <c r="C108" i="24"/>
  <c r="B108" i="24"/>
  <c r="D125" i="24" s="1"/>
  <c r="H107" i="24"/>
  <c r="G107" i="24"/>
  <c r="F107" i="24"/>
  <c r="H124" i="24" s="1"/>
  <c r="E107" i="24"/>
  <c r="G124" i="24" s="1"/>
  <c r="D107" i="24"/>
  <c r="C107" i="24"/>
  <c r="B107" i="24"/>
  <c r="C99" i="24"/>
  <c r="P96" i="24"/>
  <c r="P97" i="24" s="1"/>
  <c r="P98" i="24" s="1"/>
  <c r="P100" i="24" s="1"/>
  <c r="Q100" i="24" s="1"/>
  <c r="F91" i="24"/>
  <c r="E91" i="24"/>
  <c r="I91" i="24" s="1"/>
  <c r="R89" i="24"/>
  <c r="T85" i="24"/>
  <c r="S85" i="24"/>
  <c r="R85" i="24"/>
  <c r="Q85" i="24"/>
  <c r="P85" i="24"/>
  <c r="K85" i="24"/>
  <c r="K84" i="24"/>
  <c r="K82" i="24"/>
  <c r="K81" i="24"/>
  <c r="R75" i="24"/>
  <c r="T72" i="24"/>
  <c r="Q72" i="24"/>
  <c r="U71" i="24"/>
  <c r="R71" i="24"/>
  <c r="U70" i="24"/>
  <c r="C59" i="24" s="1"/>
  <c r="R70" i="24"/>
  <c r="C70" i="24"/>
  <c r="B70" i="24"/>
  <c r="H70" i="24" s="1"/>
  <c r="AE69" i="24"/>
  <c r="U69" i="24"/>
  <c r="R69" i="24"/>
  <c r="D69" i="24"/>
  <c r="E69" i="24" s="1"/>
  <c r="C69" i="24"/>
  <c r="B69" i="24"/>
  <c r="AH68" i="24"/>
  <c r="AG68" i="24"/>
  <c r="AI68" i="24" s="1"/>
  <c r="AF68" i="24"/>
  <c r="AE68" i="24"/>
  <c r="AD68" i="24"/>
  <c r="AC68" i="24"/>
  <c r="Y68" i="24"/>
  <c r="U68" i="24"/>
  <c r="R68" i="24"/>
  <c r="C68" i="24"/>
  <c r="B68" i="24"/>
  <c r="H68" i="24" s="1"/>
  <c r="AH67" i="24"/>
  <c r="AH69" i="24" s="1"/>
  <c r="AG67" i="24"/>
  <c r="AF67" i="24"/>
  <c r="AE67" i="24"/>
  <c r="AD67" i="24"/>
  <c r="AD69" i="24" s="1"/>
  <c r="AC67" i="24"/>
  <c r="AI67" i="24" s="1"/>
  <c r="Y67" i="24"/>
  <c r="AC51" i="24" s="1"/>
  <c r="AD51" i="24" s="1"/>
  <c r="W67" i="24"/>
  <c r="U67" i="24"/>
  <c r="R67" i="24"/>
  <c r="C67" i="24"/>
  <c r="C71" i="24" s="1"/>
  <c r="H71" i="24" s="1"/>
  <c r="B67" i="24"/>
  <c r="H67" i="24" s="1"/>
  <c r="AF66" i="24"/>
  <c r="AF69" i="24" s="1"/>
  <c r="AE66" i="24"/>
  <c r="AD66" i="24"/>
  <c r="AC66" i="24"/>
  <c r="AA66" i="24"/>
  <c r="H66" i="24"/>
  <c r="C66" i="24"/>
  <c r="B66" i="24"/>
  <c r="D66" i="24" s="1"/>
  <c r="E66" i="24" s="1"/>
  <c r="W59" i="24"/>
  <c r="T59" i="24"/>
  <c r="S59" i="24"/>
  <c r="R59" i="24"/>
  <c r="Q59" i="24"/>
  <c r="W58" i="24"/>
  <c r="T58" i="24"/>
  <c r="S58" i="24"/>
  <c r="R58" i="24"/>
  <c r="Q58" i="24"/>
  <c r="U57" i="24"/>
  <c r="T57" i="24"/>
  <c r="S57" i="24"/>
  <c r="R57" i="24"/>
  <c r="Q57" i="24"/>
  <c r="R56" i="24"/>
  <c r="Z54" i="24"/>
  <c r="Q54" i="24"/>
  <c r="Y53" i="24"/>
  <c r="V59" i="24" s="1"/>
  <c r="AD52" i="24"/>
  <c r="AC52" i="24"/>
  <c r="AB52" i="24"/>
  <c r="Y52" i="24"/>
  <c r="V58" i="24" s="1"/>
  <c r="AB51" i="24"/>
  <c r="Y51" i="24"/>
  <c r="W57" i="24" s="1"/>
  <c r="Y50" i="24"/>
  <c r="K46" i="24"/>
  <c r="U43" i="24"/>
  <c r="S43" i="24"/>
  <c r="G36" i="24"/>
  <c r="G35" i="24"/>
  <c r="G34" i="24"/>
  <c r="G33" i="24"/>
  <c r="G37" i="24" s="1"/>
  <c r="G32" i="24"/>
  <c r="J25" i="24"/>
  <c r="AJ22" i="24"/>
  <c r="AI22" i="24"/>
  <c r="AH22" i="24"/>
  <c r="AG22" i="24"/>
  <c r="AF22" i="24"/>
  <c r="AK22" i="24" s="1"/>
  <c r="AJ21" i="24"/>
  <c r="AI21" i="24"/>
  <c r="AH21" i="24"/>
  <c r="AG21" i="24"/>
  <c r="AK21" i="24" s="1"/>
  <c r="AF21" i="24"/>
  <c r="AK18" i="24"/>
  <c r="G18" i="24"/>
  <c r="AK17" i="24"/>
  <c r="AG13" i="24"/>
  <c r="H13" i="24"/>
  <c r="G13" i="24"/>
  <c r="F13" i="24"/>
  <c r="H12" i="24"/>
  <c r="G12" i="24"/>
  <c r="G19" i="24" s="1"/>
  <c r="F12" i="24"/>
  <c r="AL11" i="24"/>
  <c r="AK11" i="24"/>
  <c r="AM11" i="24" s="1"/>
  <c r="AO11" i="24" s="1"/>
  <c r="AI11" i="24"/>
  <c r="AL10" i="24"/>
  <c r="AK10" i="24"/>
  <c r="AI10" i="24"/>
  <c r="AL9" i="24"/>
  <c r="AK9" i="24"/>
  <c r="AM9" i="24" s="1"/>
  <c r="AO9" i="24" s="1"/>
  <c r="AI9" i="24"/>
  <c r="AL8" i="24"/>
  <c r="AK8" i="24"/>
  <c r="AI8" i="24"/>
  <c r="H8" i="24"/>
  <c r="G8" i="24"/>
  <c r="F8" i="24"/>
  <c r="AM7" i="24"/>
  <c r="AO7" i="24" s="1"/>
  <c r="D9" i="24" s="1"/>
  <c r="D13" i="24" s="1"/>
  <c r="AL7" i="24"/>
  <c r="AP7" i="24" s="1"/>
  <c r="D8" i="24" s="1"/>
  <c r="D12" i="24" s="1"/>
  <c r="AK7" i="24"/>
  <c r="AI7" i="24"/>
  <c r="AL6" i="24"/>
  <c r="AK6" i="24"/>
  <c r="AM6" i="24" s="1"/>
  <c r="AO6" i="24" s="1"/>
  <c r="C9" i="24" s="1"/>
  <c r="AI6" i="24"/>
  <c r="I4" i="24"/>
  <c r="H5" i="24" s="1"/>
  <c r="M30" i="23"/>
  <c r="R28" i="23" s="1"/>
  <c r="L30" i="23"/>
  <c r="Q28" i="23" s="1"/>
  <c r="K30" i="23"/>
  <c r="P28" i="23" s="1"/>
  <c r="J30" i="23"/>
  <c r="O29" i="23" s="1"/>
  <c r="R29" i="23"/>
  <c r="Q29" i="23"/>
  <c r="P29" i="23"/>
  <c r="Q27" i="23"/>
  <c r="O27" i="23"/>
  <c r="L20" i="23"/>
  <c r="C19" i="23" s="1"/>
  <c r="D10" i="23"/>
  <c r="C10" i="23"/>
  <c r="D9" i="23"/>
  <c r="C9" i="23"/>
  <c r="D4" i="23"/>
  <c r="C4" i="23"/>
  <c r="D3" i="23"/>
  <c r="C3" i="23"/>
  <c r="F39" i="22"/>
  <c r="E39" i="22"/>
  <c r="C39" i="22"/>
  <c r="B39" i="22"/>
  <c r="F38" i="22"/>
  <c r="E38" i="22"/>
  <c r="F37" i="22"/>
  <c r="E37" i="22"/>
  <c r="I36" i="22"/>
  <c r="F36" i="22"/>
  <c r="E36" i="22"/>
  <c r="F35" i="22"/>
  <c r="E35" i="22"/>
  <c r="N32" i="22"/>
  <c r="N33" i="22" s="1"/>
  <c r="N34" i="22" s="1"/>
  <c r="L32" i="22"/>
  <c r="W25" i="22"/>
  <c r="V25" i="22"/>
  <c r="U25" i="22"/>
  <c r="T25" i="22"/>
  <c r="X25" i="22" s="1"/>
  <c r="S25" i="22"/>
  <c r="W24" i="22"/>
  <c r="V24" i="22"/>
  <c r="U24" i="22"/>
  <c r="T24" i="22"/>
  <c r="S24" i="22"/>
  <c r="X24" i="22" s="1"/>
  <c r="N22" i="22"/>
  <c r="M22" i="22"/>
  <c r="L22" i="22"/>
  <c r="K22" i="22"/>
  <c r="O22" i="22" s="1"/>
  <c r="J22" i="22"/>
  <c r="D22" i="22"/>
  <c r="C22" i="22"/>
  <c r="D21" i="22"/>
  <c r="C21" i="22"/>
  <c r="D20" i="22"/>
  <c r="C20" i="22"/>
  <c r="D19" i="22"/>
  <c r="C19" i="22"/>
  <c r="N17" i="22"/>
  <c r="M17" i="22"/>
  <c r="L17" i="22"/>
  <c r="N16" i="22"/>
  <c r="M16" i="22"/>
  <c r="L16" i="22"/>
  <c r="I12" i="22"/>
  <c r="H12" i="22"/>
  <c r="G12" i="22"/>
  <c r="D11" i="22"/>
  <c r="C11" i="22"/>
  <c r="B11" i="22"/>
  <c r="D103" i="20"/>
  <c r="D102" i="20"/>
  <c r="I99" i="20"/>
  <c r="H99" i="20"/>
  <c r="J99" i="20" s="1"/>
  <c r="J100" i="20" s="1"/>
  <c r="G101" i="20" s="1"/>
  <c r="J98" i="20"/>
  <c r="B96" i="20"/>
  <c r="F87" i="20"/>
  <c r="C87" i="20"/>
  <c r="C88" i="20" s="1"/>
  <c r="C89" i="20" s="1"/>
  <c r="D83" i="20"/>
  <c r="B83" i="20"/>
  <c r="H81" i="20"/>
  <c r="H80" i="20"/>
  <c r="H79" i="20"/>
  <c r="H76" i="20"/>
  <c r="D75" i="20"/>
  <c r="B72" i="20"/>
  <c r="D69" i="20" s="1"/>
  <c r="S67" i="20"/>
  <c r="M67" i="20" s="1"/>
  <c r="F67" i="20"/>
  <c r="F59" i="20"/>
  <c r="B56" i="20"/>
  <c r="N48" i="20"/>
  <c r="N37" i="20"/>
  <c r="Q35" i="20"/>
  <c r="N35" i="20"/>
  <c r="V35" i="20" s="1"/>
  <c r="U33" i="20"/>
  <c r="T33" i="20"/>
  <c r="C27" i="20"/>
  <c r="W26" i="20"/>
  <c r="C26" i="20"/>
  <c r="C25" i="20"/>
  <c r="F18" i="20"/>
  <c r="E18" i="20"/>
  <c r="B18" i="20"/>
  <c r="A18" i="20"/>
  <c r="B25" i="20" s="1"/>
  <c r="B26" i="20" s="1"/>
  <c r="B27" i="20" s="1"/>
  <c r="J15" i="20"/>
  <c r="H21" i="20" s="1"/>
  <c r="S14" i="20"/>
  <c r="F7" i="20"/>
  <c r="F9" i="20" s="1"/>
  <c r="H32" i="20" s="1"/>
  <c r="D7" i="20"/>
  <c r="D9" i="20" s="1"/>
  <c r="C7" i="20"/>
  <c r="C9" i="20" s="1"/>
  <c r="B7" i="20"/>
  <c r="A7" i="20"/>
  <c r="F6" i="20"/>
  <c r="C6" i="20"/>
  <c r="B6" i="20"/>
  <c r="A6" i="20"/>
  <c r="A5" i="20"/>
  <c r="D6" i="20" s="1"/>
  <c r="U4" i="20"/>
  <c r="P3" i="20"/>
  <c r="G32" i="20" s="1"/>
  <c r="R83" i="19"/>
  <c r="T79" i="19"/>
  <c r="S79" i="19"/>
  <c r="R79" i="19"/>
  <c r="Q79" i="19"/>
  <c r="P79" i="19"/>
  <c r="U79" i="19" s="1"/>
  <c r="P72" i="19"/>
  <c r="D67" i="19"/>
  <c r="D65" i="19"/>
  <c r="C65" i="19"/>
  <c r="C58" i="19"/>
  <c r="N47" i="19"/>
  <c r="M47" i="19"/>
  <c r="N46" i="19"/>
  <c r="N45" i="19"/>
  <c r="W21" i="19" s="1"/>
  <c r="I45" i="19"/>
  <c r="N44" i="19"/>
  <c r="N43" i="19"/>
  <c r="W19" i="19" s="1"/>
  <c r="M40" i="19"/>
  <c r="N39" i="19"/>
  <c r="C39" i="19"/>
  <c r="B39" i="19"/>
  <c r="N38" i="19"/>
  <c r="C38" i="19"/>
  <c r="N37" i="19"/>
  <c r="C37" i="19"/>
  <c r="N36" i="19"/>
  <c r="C36" i="19"/>
  <c r="C35" i="19"/>
  <c r="B29" i="19"/>
  <c r="B28" i="19"/>
  <c r="C26" i="19"/>
  <c r="B26" i="19"/>
  <c r="B24" i="19"/>
  <c r="W22" i="19"/>
  <c r="W20" i="19"/>
  <c r="F18" i="19"/>
  <c r="F12" i="19" s="1"/>
  <c r="E18" i="19"/>
  <c r="D18" i="19"/>
  <c r="D15" i="19" s="1"/>
  <c r="C18" i="19"/>
  <c r="B18" i="19"/>
  <c r="G17" i="19"/>
  <c r="F17" i="19"/>
  <c r="C17" i="19"/>
  <c r="B17" i="19"/>
  <c r="G16" i="19"/>
  <c r="C16" i="19"/>
  <c r="B16" i="19"/>
  <c r="G15" i="19"/>
  <c r="B27" i="19" s="1"/>
  <c r="C27" i="19" s="1"/>
  <c r="F15" i="19"/>
  <c r="C15" i="19"/>
  <c r="B15" i="19"/>
  <c r="G14" i="19"/>
  <c r="F14" i="19"/>
  <c r="D14" i="19"/>
  <c r="C14" i="19"/>
  <c r="B14" i="19"/>
  <c r="G13" i="19"/>
  <c r="B25" i="19" s="1"/>
  <c r="F13" i="19"/>
  <c r="C13" i="19"/>
  <c r="B13" i="19"/>
  <c r="G12" i="19"/>
  <c r="D12" i="19"/>
  <c r="C12" i="19"/>
  <c r="B12" i="19"/>
  <c r="D7" i="19"/>
  <c r="C7" i="19"/>
  <c r="D6" i="19"/>
  <c r="D5" i="19"/>
  <c r="E67" i="18"/>
  <c r="E65" i="18"/>
  <c r="C65" i="18"/>
  <c r="D65" i="18" s="1"/>
  <c r="D59" i="18"/>
  <c r="E59" i="18" s="1"/>
  <c r="H48" i="18" s="1"/>
  <c r="C59" i="18"/>
  <c r="P57" i="18"/>
  <c r="Q55" i="18"/>
  <c r="P55" i="18"/>
  <c r="P64" i="18" s="1"/>
  <c r="O55" i="18"/>
  <c r="N55" i="18"/>
  <c r="Q54" i="18"/>
  <c r="P54" i="18"/>
  <c r="O54" i="18"/>
  <c r="N54" i="18"/>
  <c r="P63" i="18" s="1"/>
  <c r="Q53" i="18"/>
  <c r="P53" i="18"/>
  <c r="O53" i="18"/>
  <c r="N53" i="18"/>
  <c r="P62" i="18" s="1"/>
  <c r="Q52" i="18"/>
  <c r="P52" i="18"/>
  <c r="O52" i="18"/>
  <c r="N52" i="18"/>
  <c r="P61" i="18" s="1"/>
  <c r="Q51" i="18"/>
  <c r="P51" i="18"/>
  <c r="P60" i="18" s="1"/>
  <c r="O51" i="18"/>
  <c r="N51" i="18"/>
  <c r="Q50" i="18"/>
  <c r="P50" i="18"/>
  <c r="O50" i="18"/>
  <c r="N50" i="18"/>
  <c r="P59" i="18" s="1"/>
  <c r="Q49" i="18"/>
  <c r="P49" i="18"/>
  <c r="P58" i="18" s="1"/>
  <c r="O49" i="18"/>
  <c r="O47" i="18" s="1"/>
  <c r="N49" i="18"/>
  <c r="I49" i="18"/>
  <c r="Q48" i="18"/>
  <c r="P48" i="18"/>
  <c r="P47" i="18" s="1"/>
  <c r="O48" i="18"/>
  <c r="N48" i="18"/>
  <c r="N47" i="18" s="1"/>
  <c r="Q47" i="18"/>
  <c r="I42" i="18"/>
  <c r="I40" i="18"/>
  <c r="B36" i="18"/>
  <c r="C36" i="18" s="1"/>
  <c r="D31" i="18"/>
  <c r="D30" i="18"/>
  <c r="Y23" i="18"/>
  <c r="Y22" i="18"/>
  <c r="C20" i="18"/>
  <c r="B20" i="18"/>
  <c r="B35" i="18" s="1"/>
  <c r="C35" i="18" s="1"/>
  <c r="Y19" i="18"/>
  <c r="AA19" i="18" s="1"/>
  <c r="E19" i="18"/>
  <c r="AA18" i="18"/>
  <c r="Y18" i="18"/>
  <c r="O18" i="18"/>
  <c r="N18" i="18"/>
  <c r="C31" i="18" s="1"/>
  <c r="M18" i="18"/>
  <c r="B31" i="18" s="1"/>
  <c r="E31" i="18" s="1"/>
  <c r="E18" i="18"/>
  <c r="Y15" i="18"/>
  <c r="X15" i="18"/>
  <c r="H14" i="18"/>
  <c r="H26" i="18" s="1"/>
  <c r="H10" i="18"/>
  <c r="G10" i="18"/>
  <c r="G14" i="18" s="1"/>
  <c r="G26" i="18" s="1"/>
  <c r="F10" i="18"/>
  <c r="F14" i="18" s="1"/>
  <c r="F26" i="18" s="1"/>
  <c r="E10" i="18"/>
  <c r="E14" i="18" s="1"/>
  <c r="E26" i="18" s="1"/>
  <c r="D10" i="18"/>
  <c r="D14" i="18" s="1"/>
  <c r="D26" i="18" s="1"/>
  <c r="C10" i="18"/>
  <c r="C14" i="18" s="1"/>
  <c r="C26" i="18" s="1"/>
  <c r="B10" i="18"/>
  <c r="B14" i="18" s="1"/>
  <c r="H9" i="18"/>
  <c r="H13" i="18" s="1"/>
  <c r="H25" i="18" s="1"/>
  <c r="G9" i="18"/>
  <c r="G13" i="18" s="1"/>
  <c r="G25" i="18" s="1"/>
  <c r="F9" i="18"/>
  <c r="F13" i="18" s="1"/>
  <c r="F25" i="18" s="1"/>
  <c r="E9" i="18"/>
  <c r="I9" i="18" s="1"/>
  <c r="D9" i="18"/>
  <c r="D13" i="18" s="1"/>
  <c r="D25" i="18" s="1"/>
  <c r="C9" i="18"/>
  <c r="C13" i="18" s="1"/>
  <c r="C25" i="18" s="1"/>
  <c r="B9" i="18"/>
  <c r="B13" i="18" s="1"/>
  <c r="U21" i="17"/>
  <c r="T21" i="17"/>
  <c r="T15" i="17" s="1"/>
  <c r="U15" i="17" s="1"/>
  <c r="C21" i="17"/>
  <c r="T20" i="17"/>
  <c r="U20" i="17" s="1"/>
  <c r="U18" i="17"/>
  <c r="T18" i="17"/>
  <c r="E18" i="17"/>
  <c r="T17" i="17"/>
  <c r="U17" i="17" s="1"/>
  <c r="Z16" i="17"/>
  <c r="T16" i="17"/>
  <c r="U16" i="17" s="1"/>
  <c r="Z14" i="17"/>
  <c r="I14" i="17"/>
  <c r="H14" i="17"/>
  <c r="G14" i="17"/>
  <c r="T19" i="17" s="1"/>
  <c r="U19" i="17" s="1"/>
  <c r="F14" i="17"/>
  <c r="E14" i="17"/>
  <c r="B9" i="20" s="1"/>
  <c r="C14" i="17"/>
  <c r="Z13" i="17"/>
  <c r="S13" i="17"/>
  <c r="Z12" i="17"/>
  <c r="Y12" i="17"/>
  <c r="Z11" i="17"/>
  <c r="Y11" i="17"/>
  <c r="U11" i="17"/>
  <c r="U12" i="17" s="1"/>
  <c r="Q11" i="17"/>
  <c r="Q12" i="17" s="1"/>
  <c r="I4" i="17"/>
  <c r="O43" i="16"/>
  <c r="O38" i="16"/>
  <c r="P29" i="16"/>
  <c r="P24" i="16"/>
  <c r="D24" i="16"/>
  <c r="C24" i="16"/>
  <c r="F17" i="16"/>
  <c r="D17" i="16"/>
  <c r="D14" i="16"/>
  <c r="C14" i="16"/>
  <c r="E11" i="16"/>
  <c r="E20" i="16" s="1"/>
  <c r="C11" i="16"/>
  <c r="C20" i="16" s="1"/>
  <c r="E10" i="16"/>
  <c r="E19" i="16" s="1"/>
  <c r="C10" i="16"/>
  <c r="C19" i="16" s="1"/>
  <c r="E9" i="16"/>
  <c r="C9" i="16"/>
  <c r="F8" i="16"/>
  <c r="D8" i="16"/>
  <c r="P8763" i="15"/>
  <c r="O8763" i="15"/>
  <c r="I8763" i="15"/>
  <c r="H8763" i="15"/>
  <c r="G8763" i="15"/>
  <c r="F8763" i="15"/>
  <c r="E8763" i="15"/>
  <c r="D8763" i="15"/>
  <c r="C8763" i="15"/>
  <c r="B8763" i="15"/>
  <c r="L8762" i="15"/>
  <c r="L8761" i="15"/>
  <c r="L8760" i="15"/>
  <c r="L8759" i="15"/>
  <c r="L8758" i="15"/>
  <c r="L8757" i="15"/>
  <c r="L8756" i="15"/>
  <c r="L8755" i="15"/>
  <c r="L8754" i="15"/>
  <c r="L8753" i="15"/>
  <c r="L8752" i="15"/>
  <c r="L8751" i="15"/>
  <c r="L8750" i="15"/>
  <c r="L8749" i="15"/>
  <c r="L8748" i="15"/>
  <c r="L8747" i="15"/>
  <c r="L8746" i="15"/>
  <c r="L8745" i="15"/>
  <c r="L8744" i="15"/>
  <c r="L8743" i="15"/>
  <c r="L8742" i="15"/>
  <c r="L8741" i="15"/>
  <c r="L8740" i="15"/>
  <c r="L8739" i="15"/>
  <c r="L8738" i="15"/>
  <c r="L8737" i="15"/>
  <c r="L8736" i="15"/>
  <c r="L8735" i="15"/>
  <c r="L8734" i="15"/>
  <c r="L8733" i="15"/>
  <c r="L8732" i="15"/>
  <c r="L8731" i="15"/>
  <c r="L8730" i="15"/>
  <c r="L8729" i="15"/>
  <c r="L8728" i="15"/>
  <c r="L8727" i="15"/>
  <c r="L8726" i="15"/>
  <c r="L8725" i="15"/>
  <c r="L8724" i="15"/>
  <c r="L8723" i="15"/>
  <c r="L8722" i="15"/>
  <c r="L8721" i="15"/>
  <c r="L8720" i="15"/>
  <c r="L8719" i="15"/>
  <c r="L8718" i="15"/>
  <c r="L8717" i="15"/>
  <c r="L8716" i="15"/>
  <c r="L8715" i="15"/>
  <c r="L8714" i="15"/>
  <c r="L8713" i="15"/>
  <c r="L8712" i="15"/>
  <c r="L8711" i="15"/>
  <c r="L8710" i="15"/>
  <c r="L8709" i="15"/>
  <c r="L8708" i="15"/>
  <c r="L8707" i="15"/>
  <c r="L8706" i="15"/>
  <c r="L8705" i="15"/>
  <c r="L8704" i="15"/>
  <c r="L8703" i="15"/>
  <c r="L8702" i="15"/>
  <c r="L8701" i="15"/>
  <c r="L8700" i="15"/>
  <c r="L8699" i="15"/>
  <c r="L8698" i="15"/>
  <c r="L8697" i="15"/>
  <c r="L8696" i="15"/>
  <c r="L8695" i="15"/>
  <c r="L8694" i="15"/>
  <c r="L8693" i="15"/>
  <c r="L8692" i="15"/>
  <c r="L8691" i="15"/>
  <c r="L8690" i="15"/>
  <c r="L8689" i="15"/>
  <c r="L8688" i="15"/>
  <c r="L8687" i="15"/>
  <c r="L8686" i="15"/>
  <c r="L8685" i="15"/>
  <c r="L8684" i="15"/>
  <c r="L8683" i="15"/>
  <c r="L8682" i="15"/>
  <c r="L8681" i="15"/>
  <c r="L8680" i="15"/>
  <c r="L8679" i="15"/>
  <c r="L8678" i="15"/>
  <c r="L8677" i="15"/>
  <c r="L8676" i="15"/>
  <c r="L8675" i="15"/>
  <c r="L8674" i="15"/>
  <c r="L8673" i="15"/>
  <c r="L8672" i="15"/>
  <c r="L8671" i="15"/>
  <c r="L8670" i="15"/>
  <c r="L8669" i="15"/>
  <c r="L8668" i="15"/>
  <c r="L8667" i="15"/>
  <c r="L8666" i="15"/>
  <c r="L8665" i="15"/>
  <c r="L8664" i="15"/>
  <c r="L8663" i="15"/>
  <c r="L8662" i="15"/>
  <c r="L8661" i="15"/>
  <c r="L8660" i="15"/>
  <c r="L8659" i="15"/>
  <c r="L8658" i="15"/>
  <c r="L8657" i="15"/>
  <c r="L8656" i="15"/>
  <c r="L8655" i="15"/>
  <c r="L8654" i="15"/>
  <c r="L8653" i="15"/>
  <c r="L8652" i="15"/>
  <c r="L8651" i="15"/>
  <c r="L8650" i="15"/>
  <c r="L8649" i="15"/>
  <c r="L8648" i="15"/>
  <c r="L8647" i="15"/>
  <c r="L8646" i="15"/>
  <c r="L8645" i="15"/>
  <c r="L8644" i="15"/>
  <c r="L8643" i="15"/>
  <c r="L8642" i="15"/>
  <c r="L8641" i="15"/>
  <c r="L8640" i="15"/>
  <c r="L8639" i="15"/>
  <c r="L8638" i="15"/>
  <c r="L8637" i="15"/>
  <c r="L8636" i="15"/>
  <c r="L8635" i="15"/>
  <c r="L8634" i="15"/>
  <c r="L8633" i="15"/>
  <c r="L8632" i="15"/>
  <c r="L8631" i="15"/>
  <c r="L8630" i="15"/>
  <c r="L8629" i="15"/>
  <c r="L8628" i="15"/>
  <c r="L8627" i="15"/>
  <c r="L8626" i="15"/>
  <c r="L8625" i="15"/>
  <c r="L8624" i="15"/>
  <c r="L8623" i="15"/>
  <c r="L8622" i="15"/>
  <c r="L8621" i="15"/>
  <c r="L8620" i="15"/>
  <c r="L8619" i="15"/>
  <c r="L8618" i="15"/>
  <c r="L8617" i="15"/>
  <c r="L8616" i="15"/>
  <c r="L8615" i="15"/>
  <c r="L8614" i="15"/>
  <c r="L8613" i="15"/>
  <c r="L8612" i="15"/>
  <c r="L8611" i="15"/>
  <c r="L8610" i="15"/>
  <c r="L8609" i="15"/>
  <c r="L8608" i="15"/>
  <c r="L8607" i="15"/>
  <c r="L8606" i="15"/>
  <c r="L8605" i="15"/>
  <c r="L8604" i="15"/>
  <c r="L8603" i="15"/>
  <c r="L8602" i="15"/>
  <c r="L8601" i="15"/>
  <c r="L8600" i="15"/>
  <c r="L8599" i="15"/>
  <c r="L8598" i="15"/>
  <c r="L8597" i="15"/>
  <c r="L8596" i="15"/>
  <c r="L8595" i="15"/>
  <c r="L8594" i="15"/>
  <c r="L8593" i="15"/>
  <c r="L8592" i="15"/>
  <c r="L8591" i="15"/>
  <c r="L8590" i="15"/>
  <c r="L8589" i="15"/>
  <c r="L8588" i="15"/>
  <c r="L8587" i="15"/>
  <c r="L8586" i="15"/>
  <c r="L8585" i="15"/>
  <c r="L8584" i="15"/>
  <c r="L8583" i="15"/>
  <c r="L8582" i="15"/>
  <c r="L8581" i="15"/>
  <c r="L8580" i="15"/>
  <c r="L8579" i="15"/>
  <c r="L8578" i="15"/>
  <c r="L8577" i="15"/>
  <c r="L8576" i="15"/>
  <c r="L8575" i="15"/>
  <c r="L8574" i="15"/>
  <c r="L8573" i="15"/>
  <c r="L8572" i="15"/>
  <c r="L8571" i="15"/>
  <c r="L8570" i="15"/>
  <c r="L8569" i="15"/>
  <c r="L8568" i="15"/>
  <c r="L8567" i="15"/>
  <c r="L8566" i="15"/>
  <c r="L8565" i="15"/>
  <c r="L8564" i="15"/>
  <c r="L8563" i="15"/>
  <c r="L8562" i="15"/>
  <c r="L8561" i="15"/>
  <c r="L8560" i="15"/>
  <c r="L8559" i="15"/>
  <c r="L8558" i="15"/>
  <c r="L8557" i="15"/>
  <c r="L8556" i="15"/>
  <c r="L8555" i="15"/>
  <c r="L8554" i="15"/>
  <c r="L8553" i="15"/>
  <c r="L8552" i="15"/>
  <c r="L8551" i="15"/>
  <c r="L8550" i="15"/>
  <c r="L8549" i="15"/>
  <c r="L8548" i="15"/>
  <c r="L8547" i="15"/>
  <c r="L8546" i="15"/>
  <c r="L8545" i="15"/>
  <c r="L8544" i="15"/>
  <c r="L8543" i="15"/>
  <c r="L8542" i="15"/>
  <c r="L8541" i="15"/>
  <c r="L8540" i="15"/>
  <c r="L8539" i="15"/>
  <c r="L8538" i="15"/>
  <c r="L8537" i="15"/>
  <c r="L8536" i="15"/>
  <c r="L8535" i="15"/>
  <c r="L8534" i="15"/>
  <c r="L8533" i="15"/>
  <c r="L8532" i="15"/>
  <c r="L8531" i="15"/>
  <c r="L8530" i="15"/>
  <c r="L8529" i="15"/>
  <c r="L8528" i="15"/>
  <c r="L8527" i="15"/>
  <c r="L8526" i="15"/>
  <c r="L8525" i="15"/>
  <c r="L8524" i="15"/>
  <c r="L8523" i="15"/>
  <c r="L8522" i="15"/>
  <c r="L8521" i="15"/>
  <c r="L8520" i="15"/>
  <c r="L8519" i="15"/>
  <c r="L8518" i="15"/>
  <c r="L8517" i="15"/>
  <c r="L8516" i="15"/>
  <c r="L8515" i="15"/>
  <c r="L8514" i="15"/>
  <c r="L8513" i="15"/>
  <c r="L8512" i="15"/>
  <c r="L8511" i="15"/>
  <c r="L8510" i="15"/>
  <c r="L8509" i="15"/>
  <c r="L8508" i="15"/>
  <c r="L8507" i="15"/>
  <c r="L8506" i="15"/>
  <c r="L8505" i="15"/>
  <c r="L8504" i="15"/>
  <c r="L8503" i="15"/>
  <c r="L8502" i="15"/>
  <c r="L8501" i="15"/>
  <c r="L8500" i="15"/>
  <c r="L8499" i="15"/>
  <c r="L8498" i="15"/>
  <c r="L8497" i="15"/>
  <c r="L8496" i="15"/>
  <c r="L8495" i="15"/>
  <c r="L8494" i="15"/>
  <c r="L8493" i="15"/>
  <c r="L8492" i="15"/>
  <c r="L8491" i="15"/>
  <c r="L8490" i="15"/>
  <c r="L8489" i="15"/>
  <c r="L8488" i="15"/>
  <c r="L8487" i="15"/>
  <c r="L8486" i="15"/>
  <c r="L8485" i="15"/>
  <c r="L8484" i="15"/>
  <c r="L8483" i="15"/>
  <c r="L8482" i="15"/>
  <c r="L8481" i="15"/>
  <c r="L8480" i="15"/>
  <c r="L8479" i="15"/>
  <c r="L8478" i="15"/>
  <c r="L8477" i="15"/>
  <c r="L8476" i="15"/>
  <c r="L8475" i="15"/>
  <c r="L8474" i="15"/>
  <c r="L8473" i="15"/>
  <c r="L8472" i="15"/>
  <c r="L8471" i="15"/>
  <c r="L8470" i="15"/>
  <c r="L8469" i="15"/>
  <c r="L8468" i="15"/>
  <c r="L8467" i="15"/>
  <c r="L8466" i="15"/>
  <c r="L8465" i="15"/>
  <c r="L8464" i="15"/>
  <c r="L8463" i="15"/>
  <c r="L8462" i="15"/>
  <c r="L8461" i="15"/>
  <c r="L8460" i="15"/>
  <c r="L8459" i="15"/>
  <c r="L8458" i="15"/>
  <c r="L8457" i="15"/>
  <c r="L8456" i="15"/>
  <c r="L8455" i="15"/>
  <c r="L8454" i="15"/>
  <c r="L8453" i="15"/>
  <c r="L8452" i="15"/>
  <c r="L8451" i="15"/>
  <c r="L8450" i="15"/>
  <c r="L8449" i="15"/>
  <c r="L8448" i="15"/>
  <c r="L8447" i="15"/>
  <c r="L8446" i="15"/>
  <c r="L8445" i="15"/>
  <c r="L8444" i="15"/>
  <c r="L8443" i="15"/>
  <c r="L8442" i="15"/>
  <c r="L8441" i="15"/>
  <c r="L8440" i="15"/>
  <c r="L8439" i="15"/>
  <c r="L8438" i="15"/>
  <c r="L8437" i="15"/>
  <c r="L8436" i="15"/>
  <c r="L8435" i="15"/>
  <c r="L8434" i="15"/>
  <c r="L8433" i="15"/>
  <c r="L8432" i="15"/>
  <c r="L8431" i="15"/>
  <c r="L8430" i="15"/>
  <c r="L8429" i="15"/>
  <c r="L8428" i="15"/>
  <c r="L8427" i="15"/>
  <c r="L8426" i="15"/>
  <c r="L8425" i="15"/>
  <c r="L8424" i="15"/>
  <c r="L8423" i="15"/>
  <c r="L8422" i="15"/>
  <c r="L8421" i="15"/>
  <c r="L8420" i="15"/>
  <c r="L8419" i="15"/>
  <c r="L8418" i="15"/>
  <c r="L8417" i="15"/>
  <c r="L8416" i="15"/>
  <c r="L8415" i="15"/>
  <c r="L8414" i="15"/>
  <c r="L8413" i="15"/>
  <c r="L8412" i="15"/>
  <c r="L8411" i="15"/>
  <c r="L8410" i="15"/>
  <c r="L8409" i="15"/>
  <c r="L8408" i="15"/>
  <c r="L8407" i="15"/>
  <c r="L8406" i="15"/>
  <c r="L8405" i="15"/>
  <c r="L8404" i="15"/>
  <c r="L8403" i="15"/>
  <c r="L8402" i="15"/>
  <c r="L8401" i="15"/>
  <c r="L8400" i="15"/>
  <c r="L8399" i="15"/>
  <c r="L8398" i="15"/>
  <c r="L8397" i="15"/>
  <c r="L8396" i="15"/>
  <c r="L8395" i="15"/>
  <c r="L8394" i="15"/>
  <c r="L8393" i="15"/>
  <c r="L8392" i="15"/>
  <c r="L8391" i="15"/>
  <c r="L8390" i="15"/>
  <c r="L8389" i="15"/>
  <c r="L8388" i="15"/>
  <c r="L8387" i="15"/>
  <c r="L8386" i="15"/>
  <c r="L8385" i="15"/>
  <c r="L8384" i="15"/>
  <c r="L8383" i="15"/>
  <c r="L8382" i="15"/>
  <c r="L8381" i="15"/>
  <c r="L8380" i="15"/>
  <c r="L8379" i="15"/>
  <c r="L8378" i="15"/>
  <c r="L8377" i="15"/>
  <c r="L8376" i="15"/>
  <c r="L8375" i="15"/>
  <c r="L8374" i="15"/>
  <c r="L8373" i="15"/>
  <c r="L8372" i="15"/>
  <c r="L8371" i="15"/>
  <c r="L8370" i="15"/>
  <c r="L8369" i="15"/>
  <c r="L8368" i="15"/>
  <c r="L8367" i="15"/>
  <c r="L8366" i="15"/>
  <c r="L8365" i="15"/>
  <c r="L8364" i="15"/>
  <c r="L8363" i="15"/>
  <c r="L8362" i="15"/>
  <c r="L8361" i="15"/>
  <c r="L8360" i="15"/>
  <c r="L8359" i="15"/>
  <c r="L8358" i="15"/>
  <c r="L8357" i="15"/>
  <c r="L8356" i="15"/>
  <c r="L8355" i="15"/>
  <c r="L8354" i="15"/>
  <c r="L8353" i="15"/>
  <c r="L8352" i="15"/>
  <c r="L8351" i="15"/>
  <c r="L8350" i="15"/>
  <c r="L8349" i="15"/>
  <c r="L8348" i="15"/>
  <c r="L8347" i="15"/>
  <c r="L8346" i="15"/>
  <c r="L8345" i="15"/>
  <c r="L8344" i="15"/>
  <c r="L8343" i="15"/>
  <c r="L8342" i="15"/>
  <c r="L8341" i="15"/>
  <c r="L8340" i="15"/>
  <c r="L8339" i="15"/>
  <c r="L8338" i="15"/>
  <c r="L8337" i="15"/>
  <c r="L8336" i="15"/>
  <c r="L8335" i="15"/>
  <c r="L8334" i="15"/>
  <c r="L8333" i="15"/>
  <c r="L8332" i="15"/>
  <c r="L8331" i="15"/>
  <c r="L8330" i="15"/>
  <c r="L8329" i="15"/>
  <c r="L8328" i="15"/>
  <c r="L8327" i="15"/>
  <c r="L8326" i="15"/>
  <c r="L8325" i="15"/>
  <c r="L8324" i="15"/>
  <c r="L8323" i="15"/>
  <c r="L8322" i="15"/>
  <c r="L8321" i="15"/>
  <c r="L8320" i="15"/>
  <c r="L8319" i="15"/>
  <c r="L8318" i="15"/>
  <c r="L8317" i="15"/>
  <c r="L8316" i="15"/>
  <c r="L8315" i="15"/>
  <c r="L8314" i="15"/>
  <c r="L8313" i="15"/>
  <c r="L8312" i="15"/>
  <c r="L8311" i="15"/>
  <c r="L8310" i="15"/>
  <c r="L8309" i="15"/>
  <c r="L8308" i="15"/>
  <c r="L8307" i="15"/>
  <c r="L8306" i="15"/>
  <c r="L8305" i="15"/>
  <c r="L8304" i="15"/>
  <c r="L8303" i="15"/>
  <c r="L8302" i="15"/>
  <c r="L8301" i="15"/>
  <c r="L8300" i="15"/>
  <c r="L8299" i="15"/>
  <c r="L8298" i="15"/>
  <c r="L8297" i="15"/>
  <c r="L8296" i="15"/>
  <c r="L8295" i="15"/>
  <c r="L8294" i="15"/>
  <c r="L8293" i="15"/>
  <c r="L8292" i="15"/>
  <c r="L8291" i="15"/>
  <c r="L8290" i="15"/>
  <c r="L8289" i="15"/>
  <c r="L8288" i="15"/>
  <c r="L8287" i="15"/>
  <c r="L8286" i="15"/>
  <c r="L8285" i="15"/>
  <c r="L8284" i="15"/>
  <c r="L8283" i="15"/>
  <c r="L8282" i="15"/>
  <c r="L8281" i="15"/>
  <c r="L8280" i="15"/>
  <c r="L8279" i="15"/>
  <c r="L8278" i="15"/>
  <c r="L8277" i="15"/>
  <c r="L8276" i="15"/>
  <c r="L8275" i="15"/>
  <c r="L8274" i="15"/>
  <c r="L8273" i="15"/>
  <c r="L8272" i="15"/>
  <c r="L8271" i="15"/>
  <c r="L8270" i="15"/>
  <c r="L8269" i="15"/>
  <c r="L8268" i="15"/>
  <c r="L8267" i="15"/>
  <c r="L8266" i="15"/>
  <c r="L8265" i="15"/>
  <c r="L8264" i="15"/>
  <c r="L8263" i="15"/>
  <c r="L8262" i="15"/>
  <c r="L8261" i="15"/>
  <c r="L8260" i="15"/>
  <c r="L8259" i="15"/>
  <c r="L8258" i="15"/>
  <c r="L8257" i="15"/>
  <c r="L8256" i="15"/>
  <c r="L8255" i="15"/>
  <c r="L8254" i="15"/>
  <c r="L8253" i="15"/>
  <c r="L8252" i="15"/>
  <c r="L8251" i="15"/>
  <c r="L8250" i="15"/>
  <c r="L8249" i="15"/>
  <c r="L8248" i="15"/>
  <c r="L8247" i="15"/>
  <c r="L8246" i="15"/>
  <c r="L8245" i="15"/>
  <c r="L8244" i="15"/>
  <c r="L8243" i="15"/>
  <c r="L8242" i="15"/>
  <c r="L8241" i="15"/>
  <c r="L8240" i="15"/>
  <c r="L8239" i="15"/>
  <c r="L8238" i="15"/>
  <c r="L8237" i="15"/>
  <c r="L8236" i="15"/>
  <c r="L8235" i="15"/>
  <c r="L8234" i="15"/>
  <c r="L8233" i="15"/>
  <c r="L8232" i="15"/>
  <c r="L8231" i="15"/>
  <c r="L8230" i="15"/>
  <c r="L8229" i="15"/>
  <c r="L8228" i="15"/>
  <c r="L8227" i="15"/>
  <c r="L8226" i="15"/>
  <c r="L8225" i="15"/>
  <c r="L8224" i="15"/>
  <c r="L8223" i="15"/>
  <c r="L8222" i="15"/>
  <c r="L8221" i="15"/>
  <c r="L8220" i="15"/>
  <c r="L8219" i="15"/>
  <c r="L8218" i="15"/>
  <c r="L8217" i="15"/>
  <c r="L8216" i="15"/>
  <c r="L8215" i="15"/>
  <c r="L8214" i="15"/>
  <c r="L8213" i="15"/>
  <c r="L8212" i="15"/>
  <c r="L8211" i="15"/>
  <c r="L8210" i="15"/>
  <c r="L8209" i="15"/>
  <c r="L8208" i="15"/>
  <c r="L8207" i="15"/>
  <c r="L8206" i="15"/>
  <c r="L8205" i="15"/>
  <c r="L8204" i="15"/>
  <c r="L8203" i="15"/>
  <c r="L8202" i="15"/>
  <c r="L8201" i="15"/>
  <c r="L8200" i="15"/>
  <c r="L8199" i="15"/>
  <c r="L8198" i="15"/>
  <c r="L8197" i="15"/>
  <c r="L8196" i="15"/>
  <c r="L8195" i="15"/>
  <c r="L8194" i="15"/>
  <c r="L8193" i="15"/>
  <c r="L8192" i="15"/>
  <c r="L8191" i="15"/>
  <c r="L8190" i="15"/>
  <c r="L8189" i="15"/>
  <c r="L8188" i="15"/>
  <c r="L8187" i="15"/>
  <c r="L8186" i="15"/>
  <c r="L8185" i="15"/>
  <c r="L8184" i="15"/>
  <c r="L8183" i="15"/>
  <c r="L8182" i="15"/>
  <c r="L8181" i="15"/>
  <c r="L8180" i="15"/>
  <c r="L8179" i="15"/>
  <c r="L8178" i="15"/>
  <c r="L8177" i="15"/>
  <c r="L8176" i="15"/>
  <c r="L8175" i="15"/>
  <c r="L8174" i="15"/>
  <c r="L8173" i="15"/>
  <c r="L8172" i="15"/>
  <c r="L8171" i="15"/>
  <c r="L8170" i="15"/>
  <c r="L8169" i="15"/>
  <c r="L8168" i="15"/>
  <c r="L8167" i="15"/>
  <c r="L8166" i="15"/>
  <c r="L8165" i="15"/>
  <c r="L8164" i="15"/>
  <c r="L8163" i="15"/>
  <c r="L8162" i="15"/>
  <c r="L8161" i="15"/>
  <c r="L8160" i="15"/>
  <c r="L8159" i="15"/>
  <c r="L8158" i="15"/>
  <c r="L8157" i="15"/>
  <c r="L8156" i="15"/>
  <c r="L8155" i="15"/>
  <c r="L8154" i="15"/>
  <c r="L8153" i="15"/>
  <c r="L8152" i="15"/>
  <c r="L8151" i="15"/>
  <c r="L8150" i="15"/>
  <c r="L8149" i="15"/>
  <c r="L8148" i="15"/>
  <c r="L8147" i="15"/>
  <c r="L8146" i="15"/>
  <c r="L8145" i="15"/>
  <c r="L8144" i="15"/>
  <c r="L8143" i="15"/>
  <c r="L8142" i="15"/>
  <c r="L8141" i="15"/>
  <c r="L8140" i="15"/>
  <c r="L8139" i="15"/>
  <c r="L8138" i="15"/>
  <c r="L8137" i="15"/>
  <c r="L8136" i="15"/>
  <c r="L8135" i="15"/>
  <c r="L8134" i="15"/>
  <c r="L8133" i="15"/>
  <c r="L8132" i="15"/>
  <c r="L8131" i="15"/>
  <c r="L8130" i="15"/>
  <c r="L8129" i="15"/>
  <c r="L8128" i="15"/>
  <c r="L8127" i="15"/>
  <c r="L8126" i="15"/>
  <c r="L8125" i="15"/>
  <c r="L8124" i="15"/>
  <c r="L8123" i="15"/>
  <c r="L8122" i="15"/>
  <c r="L8121" i="15"/>
  <c r="L8120" i="15"/>
  <c r="L8119" i="15"/>
  <c r="L8118" i="15"/>
  <c r="L8117" i="15"/>
  <c r="L8116" i="15"/>
  <c r="L8115" i="15"/>
  <c r="L8114" i="15"/>
  <c r="L8113" i="15"/>
  <c r="L8112" i="15"/>
  <c r="L8111" i="15"/>
  <c r="L8110" i="15"/>
  <c r="L8109" i="15"/>
  <c r="L8108" i="15"/>
  <c r="L8107" i="15"/>
  <c r="L8106" i="15"/>
  <c r="L8105" i="15"/>
  <c r="L8104" i="15"/>
  <c r="L8103" i="15"/>
  <c r="L8102" i="15"/>
  <c r="L8101" i="15"/>
  <c r="L8100" i="15"/>
  <c r="L8099" i="15"/>
  <c r="L8098" i="15"/>
  <c r="L8097" i="15"/>
  <c r="L8096" i="15"/>
  <c r="L8095" i="15"/>
  <c r="L8094" i="15"/>
  <c r="L8093" i="15"/>
  <c r="L8092" i="15"/>
  <c r="L8091" i="15"/>
  <c r="L8090" i="15"/>
  <c r="L8089" i="15"/>
  <c r="L8088" i="15"/>
  <c r="L8087" i="15"/>
  <c r="L8086" i="15"/>
  <c r="L8085" i="15"/>
  <c r="L8084" i="15"/>
  <c r="L8083" i="15"/>
  <c r="L8082" i="15"/>
  <c r="L8081" i="15"/>
  <c r="L8080" i="15"/>
  <c r="L8079" i="15"/>
  <c r="L8078" i="15"/>
  <c r="L8077" i="15"/>
  <c r="L8076" i="15"/>
  <c r="L8075" i="15"/>
  <c r="L8074" i="15"/>
  <c r="L8073" i="15"/>
  <c r="L8072" i="15"/>
  <c r="L8071" i="15"/>
  <c r="L8070" i="15"/>
  <c r="L8069" i="15"/>
  <c r="L8068" i="15"/>
  <c r="L8067" i="15"/>
  <c r="L8066" i="15"/>
  <c r="L8065" i="15"/>
  <c r="L8064" i="15"/>
  <c r="L8063" i="15"/>
  <c r="L8062" i="15"/>
  <c r="L8061" i="15"/>
  <c r="L8060" i="15"/>
  <c r="L8059" i="15"/>
  <c r="L8058" i="15"/>
  <c r="L8057" i="15"/>
  <c r="L8056" i="15"/>
  <c r="L8055" i="15"/>
  <c r="L8054" i="15"/>
  <c r="L8053" i="15"/>
  <c r="L8052" i="15"/>
  <c r="L8051" i="15"/>
  <c r="L8050" i="15"/>
  <c r="L8049" i="15"/>
  <c r="L8048" i="15"/>
  <c r="L8047" i="15"/>
  <c r="L8046" i="15"/>
  <c r="L8045" i="15"/>
  <c r="L8044" i="15"/>
  <c r="L8043" i="15"/>
  <c r="L8042" i="15"/>
  <c r="L8041" i="15"/>
  <c r="L8040" i="15"/>
  <c r="L8039" i="15"/>
  <c r="L8038" i="15"/>
  <c r="L8037" i="15"/>
  <c r="L8036" i="15"/>
  <c r="L8035" i="15"/>
  <c r="L8034" i="15"/>
  <c r="L8033" i="15"/>
  <c r="L8032" i="15"/>
  <c r="L8031" i="15"/>
  <c r="L8030" i="15"/>
  <c r="L8029" i="15"/>
  <c r="L8028" i="15"/>
  <c r="L8027" i="15"/>
  <c r="L8026" i="15"/>
  <c r="L8025" i="15"/>
  <c r="L8024" i="15"/>
  <c r="L8023" i="15"/>
  <c r="L8022" i="15"/>
  <c r="L8021" i="15"/>
  <c r="L8020" i="15"/>
  <c r="L8019" i="15"/>
  <c r="L8018" i="15"/>
  <c r="L8017" i="15"/>
  <c r="L8016" i="15"/>
  <c r="L8015" i="15"/>
  <c r="L8014" i="15"/>
  <c r="L8013" i="15"/>
  <c r="L8012" i="15"/>
  <c r="L8011" i="15"/>
  <c r="L8010" i="15"/>
  <c r="L8009" i="15"/>
  <c r="L8008" i="15"/>
  <c r="L8007" i="15"/>
  <c r="L8006" i="15"/>
  <c r="L8005" i="15"/>
  <c r="L8004" i="15"/>
  <c r="L8003" i="15"/>
  <c r="L8002" i="15"/>
  <c r="L8001" i="15"/>
  <c r="L8000" i="15"/>
  <c r="L7999" i="15"/>
  <c r="L7998" i="15"/>
  <c r="L7997" i="15"/>
  <c r="L7996" i="15"/>
  <c r="L7995" i="15"/>
  <c r="L7994" i="15"/>
  <c r="L7993" i="15"/>
  <c r="L7992" i="15"/>
  <c r="L7991" i="15"/>
  <c r="L7990" i="15"/>
  <c r="L7989" i="15"/>
  <c r="L7988" i="15"/>
  <c r="L7987" i="15"/>
  <c r="L7986" i="15"/>
  <c r="L7985" i="15"/>
  <c r="L7984" i="15"/>
  <c r="L7983" i="15"/>
  <c r="L7982" i="15"/>
  <c r="L7981" i="15"/>
  <c r="L7980" i="15"/>
  <c r="L7979" i="15"/>
  <c r="L7978" i="15"/>
  <c r="L7977" i="15"/>
  <c r="L7976" i="15"/>
  <c r="L7975" i="15"/>
  <c r="L7974" i="15"/>
  <c r="L7973" i="15"/>
  <c r="L7972" i="15"/>
  <c r="L7971" i="15"/>
  <c r="L7970" i="15"/>
  <c r="L7969" i="15"/>
  <c r="L7968" i="15"/>
  <c r="L7967" i="15"/>
  <c r="L7966" i="15"/>
  <c r="L7965" i="15"/>
  <c r="L7964" i="15"/>
  <c r="L7963" i="15"/>
  <c r="L7962" i="15"/>
  <c r="L7961" i="15"/>
  <c r="L7960" i="15"/>
  <c r="L7959" i="15"/>
  <c r="L7958" i="15"/>
  <c r="L7957" i="15"/>
  <c r="L7956" i="15"/>
  <c r="L7955" i="15"/>
  <c r="L7954" i="15"/>
  <c r="L7953" i="15"/>
  <c r="L7952" i="15"/>
  <c r="L7951" i="15"/>
  <c r="L7950" i="15"/>
  <c r="L7949" i="15"/>
  <c r="L7948" i="15"/>
  <c r="L7947" i="15"/>
  <c r="L7946" i="15"/>
  <c r="L7945" i="15"/>
  <c r="L7944" i="15"/>
  <c r="L7943" i="15"/>
  <c r="L7942" i="15"/>
  <c r="L7941" i="15"/>
  <c r="L7940" i="15"/>
  <c r="L7939" i="15"/>
  <c r="L7938" i="15"/>
  <c r="L7937" i="15"/>
  <c r="L7936" i="15"/>
  <c r="L7935" i="15"/>
  <c r="L7934" i="15"/>
  <c r="L7933" i="15"/>
  <c r="L7932" i="15"/>
  <c r="L7931" i="15"/>
  <c r="L7930" i="15"/>
  <c r="L7929" i="15"/>
  <c r="L7928" i="15"/>
  <c r="L7927" i="15"/>
  <c r="L7926" i="15"/>
  <c r="L7925" i="15"/>
  <c r="L7924" i="15"/>
  <c r="L7923" i="15"/>
  <c r="L7922" i="15"/>
  <c r="L7921" i="15"/>
  <c r="L7920" i="15"/>
  <c r="L7919" i="15"/>
  <c r="L7918" i="15"/>
  <c r="L7917" i="15"/>
  <c r="L7916" i="15"/>
  <c r="L7915" i="15"/>
  <c r="L7914" i="15"/>
  <c r="L7913" i="15"/>
  <c r="L7912" i="15"/>
  <c r="L7911" i="15"/>
  <c r="L7910" i="15"/>
  <c r="L7909" i="15"/>
  <c r="L7908" i="15"/>
  <c r="L7907" i="15"/>
  <c r="L7906" i="15"/>
  <c r="L7905" i="15"/>
  <c r="L7904" i="15"/>
  <c r="L7903" i="15"/>
  <c r="L7902" i="15"/>
  <c r="L7901" i="15"/>
  <c r="L7900" i="15"/>
  <c r="L7899" i="15"/>
  <c r="L7898" i="15"/>
  <c r="L7897" i="15"/>
  <c r="L7896" i="15"/>
  <c r="L7895" i="15"/>
  <c r="L7894" i="15"/>
  <c r="L7893" i="15"/>
  <c r="L7892" i="15"/>
  <c r="L7891" i="15"/>
  <c r="L7890" i="15"/>
  <c r="L7889" i="15"/>
  <c r="L7888" i="15"/>
  <c r="L7887" i="15"/>
  <c r="L7886" i="15"/>
  <c r="L7885" i="15"/>
  <c r="L7884" i="15"/>
  <c r="L7883" i="15"/>
  <c r="L7882" i="15"/>
  <c r="L7881" i="15"/>
  <c r="L7880" i="15"/>
  <c r="L7879" i="15"/>
  <c r="L7878" i="15"/>
  <c r="L7877" i="15"/>
  <c r="L7876" i="15"/>
  <c r="L7875" i="15"/>
  <c r="L7874" i="15"/>
  <c r="L7873" i="15"/>
  <c r="L7872" i="15"/>
  <c r="L7871" i="15"/>
  <c r="L7870" i="15"/>
  <c r="L7869" i="15"/>
  <c r="L7868" i="15"/>
  <c r="L7867" i="15"/>
  <c r="L7866" i="15"/>
  <c r="L7865" i="15"/>
  <c r="L7864" i="15"/>
  <c r="L7863" i="15"/>
  <c r="L7862" i="15"/>
  <c r="L7861" i="15"/>
  <c r="L7860" i="15"/>
  <c r="L7859" i="15"/>
  <c r="L7858" i="15"/>
  <c r="L7857" i="15"/>
  <c r="L7856" i="15"/>
  <c r="L7855" i="15"/>
  <c r="L7854" i="15"/>
  <c r="L7853" i="15"/>
  <c r="L7852" i="15"/>
  <c r="L7851" i="15"/>
  <c r="L7850" i="15"/>
  <c r="L7849" i="15"/>
  <c r="L7848" i="15"/>
  <c r="L7847" i="15"/>
  <c r="L7846" i="15"/>
  <c r="L7845" i="15"/>
  <c r="L7844" i="15"/>
  <c r="L7843" i="15"/>
  <c r="L7842" i="15"/>
  <c r="L7841" i="15"/>
  <c r="L7840" i="15"/>
  <c r="L7839" i="15"/>
  <c r="L7838" i="15"/>
  <c r="L7837" i="15"/>
  <c r="L7836" i="15"/>
  <c r="L7835" i="15"/>
  <c r="L7834" i="15"/>
  <c r="L7833" i="15"/>
  <c r="L7832" i="15"/>
  <c r="L7831" i="15"/>
  <c r="L7830" i="15"/>
  <c r="L7829" i="15"/>
  <c r="L7828" i="15"/>
  <c r="L7827" i="15"/>
  <c r="L7826" i="15"/>
  <c r="L7825" i="15"/>
  <c r="L7824" i="15"/>
  <c r="L7823" i="15"/>
  <c r="L7822" i="15"/>
  <c r="L7821" i="15"/>
  <c r="L7820" i="15"/>
  <c r="L7819" i="15"/>
  <c r="L7818" i="15"/>
  <c r="L7817" i="15"/>
  <c r="L7816" i="15"/>
  <c r="L7815" i="15"/>
  <c r="L7814" i="15"/>
  <c r="L7813" i="15"/>
  <c r="L7812" i="15"/>
  <c r="L7811" i="15"/>
  <c r="L7810" i="15"/>
  <c r="L7809" i="15"/>
  <c r="L7808" i="15"/>
  <c r="L7807" i="15"/>
  <c r="L7806" i="15"/>
  <c r="L7805" i="15"/>
  <c r="L7804" i="15"/>
  <c r="L7803" i="15"/>
  <c r="L7802" i="15"/>
  <c r="L7801" i="15"/>
  <c r="L7800" i="15"/>
  <c r="L7799" i="15"/>
  <c r="L7798" i="15"/>
  <c r="L7797" i="15"/>
  <c r="L7796" i="15"/>
  <c r="L7795" i="15"/>
  <c r="L7794" i="15"/>
  <c r="L7793" i="15"/>
  <c r="L7792" i="15"/>
  <c r="L7791" i="15"/>
  <c r="L7790" i="15"/>
  <c r="L7789" i="15"/>
  <c r="L7788" i="15"/>
  <c r="L7787" i="15"/>
  <c r="L7786" i="15"/>
  <c r="L7785" i="15"/>
  <c r="L7784" i="15"/>
  <c r="L7783" i="15"/>
  <c r="L7782" i="15"/>
  <c r="L7781" i="15"/>
  <c r="L7780" i="15"/>
  <c r="L7779" i="15"/>
  <c r="L7778" i="15"/>
  <c r="L7777" i="15"/>
  <c r="L7776" i="15"/>
  <c r="L7775" i="15"/>
  <c r="L7774" i="15"/>
  <c r="L7773" i="15"/>
  <c r="L7772" i="15"/>
  <c r="L7771" i="15"/>
  <c r="L7770" i="15"/>
  <c r="L7769" i="15"/>
  <c r="L7768" i="15"/>
  <c r="L7767" i="15"/>
  <c r="L7766" i="15"/>
  <c r="L7765" i="15"/>
  <c r="L7764" i="15"/>
  <c r="L7763" i="15"/>
  <c r="L7762" i="15"/>
  <c r="L7761" i="15"/>
  <c r="L7760" i="15"/>
  <c r="L7759" i="15"/>
  <c r="L7758" i="15"/>
  <c r="L7757" i="15"/>
  <c r="L7756" i="15"/>
  <c r="L7755" i="15"/>
  <c r="L7754" i="15"/>
  <c r="L7753" i="15"/>
  <c r="L7752" i="15"/>
  <c r="L7751" i="15"/>
  <c r="L7750" i="15"/>
  <c r="L7749" i="15"/>
  <c r="L7748" i="15"/>
  <c r="L7747" i="15"/>
  <c r="L7746" i="15"/>
  <c r="L7745" i="15"/>
  <c r="L7744" i="15"/>
  <c r="L7743" i="15"/>
  <c r="L7742" i="15"/>
  <c r="L7741" i="15"/>
  <c r="L7740" i="15"/>
  <c r="L7739" i="15"/>
  <c r="L7738" i="15"/>
  <c r="L7737" i="15"/>
  <c r="L7736" i="15"/>
  <c r="L7735" i="15"/>
  <c r="L7734" i="15"/>
  <c r="L7733" i="15"/>
  <c r="L7732" i="15"/>
  <c r="L7731" i="15"/>
  <c r="L7730" i="15"/>
  <c r="L7729" i="15"/>
  <c r="L7728" i="15"/>
  <c r="L7727" i="15"/>
  <c r="L7726" i="15"/>
  <c r="L7725" i="15"/>
  <c r="L7724" i="15"/>
  <c r="L7723" i="15"/>
  <c r="L7722" i="15"/>
  <c r="L7721" i="15"/>
  <c r="L7720" i="15"/>
  <c r="L7719" i="15"/>
  <c r="L7718" i="15"/>
  <c r="L7717" i="15"/>
  <c r="L7716" i="15"/>
  <c r="L7715" i="15"/>
  <c r="L7714" i="15"/>
  <c r="L7713" i="15"/>
  <c r="L7712" i="15"/>
  <c r="L7711" i="15"/>
  <c r="L7710" i="15"/>
  <c r="L7709" i="15"/>
  <c r="L7708" i="15"/>
  <c r="L7707" i="15"/>
  <c r="L7706" i="15"/>
  <c r="L7705" i="15"/>
  <c r="L7704" i="15"/>
  <c r="L7703" i="15"/>
  <c r="L7702" i="15"/>
  <c r="L7701" i="15"/>
  <c r="L7700" i="15"/>
  <c r="L7699" i="15"/>
  <c r="L7698" i="15"/>
  <c r="L7697" i="15"/>
  <c r="L7696" i="15"/>
  <c r="L7695" i="15"/>
  <c r="L7694" i="15"/>
  <c r="L7693" i="15"/>
  <c r="L7692" i="15"/>
  <c r="L7691" i="15"/>
  <c r="L7690" i="15"/>
  <c r="L7689" i="15"/>
  <c r="L7688" i="15"/>
  <c r="L7687" i="15"/>
  <c r="L7686" i="15"/>
  <c r="L7685" i="15"/>
  <c r="L7684" i="15"/>
  <c r="L7683" i="15"/>
  <c r="L7682" i="15"/>
  <c r="L7681" i="15"/>
  <c r="L7680" i="15"/>
  <c r="L7679" i="15"/>
  <c r="L7678" i="15"/>
  <c r="L7677" i="15"/>
  <c r="L7676" i="15"/>
  <c r="L7675" i="15"/>
  <c r="L7674" i="15"/>
  <c r="L7673" i="15"/>
  <c r="L7672" i="15"/>
  <c r="L7671" i="15"/>
  <c r="L7670" i="15"/>
  <c r="L7669" i="15"/>
  <c r="L7668" i="15"/>
  <c r="L7667" i="15"/>
  <c r="L7666" i="15"/>
  <c r="L7665" i="15"/>
  <c r="L7664" i="15"/>
  <c r="L7663" i="15"/>
  <c r="L7662" i="15"/>
  <c r="L7661" i="15"/>
  <c r="L7660" i="15"/>
  <c r="L7659" i="15"/>
  <c r="L7658" i="15"/>
  <c r="L7657" i="15"/>
  <c r="L7656" i="15"/>
  <c r="L7655" i="15"/>
  <c r="L7654" i="15"/>
  <c r="L7653" i="15"/>
  <c r="L7652" i="15"/>
  <c r="L7651" i="15"/>
  <c r="L7650" i="15"/>
  <c r="L7649" i="15"/>
  <c r="L7648" i="15"/>
  <c r="L7647" i="15"/>
  <c r="L7646" i="15"/>
  <c r="L7645" i="15"/>
  <c r="L7644" i="15"/>
  <c r="L7643" i="15"/>
  <c r="L7642" i="15"/>
  <c r="L7641" i="15"/>
  <c r="L7640" i="15"/>
  <c r="L7639" i="15"/>
  <c r="L7638" i="15"/>
  <c r="L7637" i="15"/>
  <c r="L7636" i="15"/>
  <c r="L7635" i="15"/>
  <c r="L7634" i="15"/>
  <c r="L7633" i="15"/>
  <c r="L7632" i="15"/>
  <c r="L7631" i="15"/>
  <c r="L7630" i="15"/>
  <c r="L7629" i="15"/>
  <c r="L7628" i="15"/>
  <c r="L7627" i="15"/>
  <c r="L7626" i="15"/>
  <c r="L7625" i="15"/>
  <c r="L7624" i="15"/>
  <c r="L7623" i="15"/>
  <c r="L7622" i="15"/>
  <c r="L7621" i="15"/>
  <c r="L7620" i="15"/>
  <c r="L7619" i="15"/>
  <c r="L7618" i="15"/>
  <c r="L7617" i="15"/>
  <c r="L7616" i="15"/>
  <c r="L7615" i="15"/>
  <c r="L7614" i="15"/>
  <c r="L7613" i="15"/>
  <c r="L7612" i="15"/>
  <c r="L7611" i="15"/>
  <c r="L7610" i="15"/>
  <c r="L7609" i="15"/>
  <c r="L7608" i="15"/>
  <c r="L7607" i="15"/>
  <c r="L7606" i="15"/>
  <c r="L7605" i="15"/>
  <c r="L7604" i="15"/>
  <c r="L7603" i="15"/>
  <c r="L7602" i="15"/>
  <c r="L7601" i="15"/>
  <c r="L7600" i="15"/>
  <c r="L7599" i="15"/>
  <c r="L7598" i="15"/>
  <c r="L7597" i="15"/>
  <c r="L7596" i="15"/>
  <c r="L7595" i="15"/>
  <c r="L7594" i="15"/>
  <c r="L7593" i="15"/>
  <c r="L7592" i="15"/>
  <c r="L7591" i="15"/>
  <c r="L7590" i="15"/>
  <c r="L7589" i="15"/>
  <c r="L7588" i="15"/>
  <c r="L7587" i="15"/>
  <c r="L7586" i="15"/>
  <c r="L7585" i="15"/>
  <c r="L7584" i="15"/>
  <c r="L7583" i="15"/>
  <c r="L7582" i="15"/>
  <c r="L7581" i="15"/>
  <c r="L7580" i="15"/>
  <c r="L7579" i="15"/>
  <c r="L7578" i="15"/>
  <c r="L7577" i="15"/>
  <c r="L7576" i="15"/>
  <c r="L7575" i="15"/>
  <c r="L7574" i="15"/>
  <c r="L7573" i="15"/>
  <c r="L7572" i="15"/>
  <c r="L7571" i="15"/>
  <c r="L7570" i="15"/>
  <c r="L7569" i="15"/>
  <c r="L7568" i="15"/>
  <c r="L7567" i="15"/>
  <c r="L7566" i="15"/>
  <c r="L7565" i="15"/>
  <c r="L7564" i="15"/>
  <c r="L7563" i="15"/>
  <c r="L7562" i="15"/>
  <c r="L7561" i="15"/>
  <c r="L7560" i="15"/>
  <c r="L7559" i="15"/>
  <c r="L7558" i="15"/>
  <c r="L7557" i="15"/>
  <c r="L7556" i="15"/>
  <c r="L7555" i="15"/>
  <c r="L7554" i="15"/>
  <c r="L7553" i="15"/>
  <c r="L7552" i="15"/>
  <c r="L7551" i="15"/>
  <c r="L7550" i="15"/>
  <c r="L7549" i="15"/>
  <c r="L7548" i="15"/>
  <c r="L7547" i="15"/>
  <c r="L7546" i="15"/>
  <c r="L7545" i="15"/>
  <c r="L7544" i="15"/>
  <c r="L7543" i="15"/>
  <c r="L7542" i="15"/>
  <c r="L7541" i="15"/>
  <c r="L7540" i="15"/>
  <c r="L7539" i="15"/>
  <c r="L7538" i="15"/>
  <c r="L7537" i="15"/>
  <c r="L7536" i="15"/>
  <c r="L7535" i="15"/>
  <c r="L7534" i="15"/>
  <c r="L7533" i="15"/>
  <c r="L7532" i="15"/>
  <c r="L7531" i="15"/>
  <c r="L7530" i="15"/>
  <c r="L7529" i="15"/>
  <c r="L7528" i="15"/>
  <c r="L7527" i="15"/>
  <c r="L7526" i="15"/>
  <c r="L7525" i="15"/>
  <c r="L7524" i="15"/>
  <c r="L7523" i="15"/>
  <c r="L7522" i="15"/>
  <c r="L7521" i="15"/>
  <c r="L7520" i="15"/>
  <c r="L7519" i="15"/>
  <c r="L7518" i="15"/>
  <c r="L7517" i="15"/>
  <c r="L7516" i="15"/>
  <c r="L7515" i="15"/>
  <c r="L7514" i="15"/>
  <c r="L7513" i="15"/>
  <c r="L7512" i="15"/>
  <c r="L7511" i="15"/>
  <c r="L7510" i="15"/>
  <c r="L7509" i="15"/>
  <c r="L7508" i="15"/>
  <c r="L7507" i="15"/>
  <c r="L7506" i="15"/>
  <c r="L7505" i="15"/>
  <c r="L7504" i="15"/>
  <c r="L7503" i="15"/>
  <c r="L7502" i="15"/>
  <c r="L7501" i="15"/>
  <c r="L7500" i="15"/>
  <c r="L7499" i="15"/>
  <c r="L7498" i="15"/>
  <c r="L7497" i="15"/>
  <c r="L7496" i="15"/>
  <c r="L7495" i="15"/>
  <c r="L7494" i="15"/>
  <c r="L7493" i="15"/>
  <c r="L7492" i="15"/>
  <c r="L7491" i="15"/>
  <c r="L7490" i="15"/>
  <c r="L7489" i="15"/>
  <c r="L7488" i="15"/>
  <c r="L7487" i="15"/>
  <c r="L7486" i="15"/>
  <c r="L7485" i="15"/>
  <c r="L7484" i="15"/>
  <c r="L7483" i="15"/>
  <c r="L7482" i="15"/>
  <c r="L7481" i="15"/>
  <c r="L7480" i="15"/>
  <c r="L7479" i="15"/>
  <c r="L7478" i="15"/>
  <c r="L7477" i="15"/>
  <c r="L7476" i="15"/>
  <c r="L7475" i="15"/>
  <c r="L7474" i="15"/>
  <c r="L7473" i="15"/>
  <c r="L7472" i="15"/>
  <c r="L7471" i="15"/>
  <c r="L7470" i="15"/>
  <c r="L7469" i="15"/>
  <c r="L7468" i="15"/>
  <c r="L7467" i="15"/>
  <c r="L7466" i="15"/>
  <c r="L7465" i="15"/>
  <c r="L7464" i="15"/>
  <c r="L7463" i="15"/>
  <c r="L7462" i="15"/>
  <c r="L7461" i="15"/>
  <c r="L7460" i="15"/>
  <c r="L7459" i="15"/>
  <c r="L7458" i="15"/>
  <c r="L7457" i="15"/>
  <c r="L7456" i="15"/>
  <c r="L7455" i="15"/>
  <c r="L7454" i="15"/>
  <c r="L7453" i="15"/>
  <c r="L7452" i="15"/>
  <c r="L7451" i="15"/>
  <c r="L7450" i="15"/>
  <c r="L7449" i="15"/>
  <c r="L7448" i="15"/>
  <c r="L7447" i="15"/>
  <c r="L7446" i="15"/>
  <c r="L7445" i="15"/>
  <c r="L7444" i="15"/>
  <c r="L7443" i="15"/>
  <c r="L7442" i="15"/>
  <c r="L7441" i="15"/>
  <c r="L7440" i="15"/>
  <c r="L7439" i="15"/>
  <c r="L7438" i="15"/>
  <c r="L7437" i="15"/>
  <c r="L7436" i="15"/>
  <c r="L7435" i="15"/>
  <c r="L7434" i="15"/>
  <c r="L7433" i="15"/>
  <c r="L7432" i="15"/>
  <c r="L7431" i="15"/>
  <c r="L7430" i="15"/>
  <c r="L7429" i="15"/>
  <c r="L7428" i="15"/>
  <c r="L7427" i="15"/>
  <c r="L7426" i="15"/>
  <c r="L7425" i="15"/>
  <c r="L7424" i="15"/>
  <c r="L7423" i="15"/>
  <c r="L7422" i="15"/>
  <c r="L7421" i="15"/>
  <c r="L7420" i="15"/>
  <c r="L7419" i="15"/>
  <c r="L7418" i="15"/>
  <c r="L7417" i="15"/>
  <c r="L7416" i="15"/>
  <c r="L7415" i="15"/>
  <c r="L7414" i="15"/>
  <c r="L7413" i="15"/>
  <c r="L7412" i="15"/>
  <c r="L7411" i="15"/>
  <c r="L7410" i="15"/>
  <c r="L7409" i="15"/>
  <c r="L7408" i="15"/>
  <c r="L7407" i="15"/>
  <c r="L7406" i="15"/>
  <c r="L7405" i="15"/>
  <c r="L7404" i="15"/>
  <c r="L7403" i="15"/>
  <c r="L7402" i="15"/>
  <c r="L7401" i="15"/>
  <c r="L7400" i="15"/>
  <c r="L7399" i="15"/>
  <c r="L7398" i="15"/>
  <c r="L7397" i="15"/>
  <c r="L7396" i="15"/>
  <c r="L7395" i="15"/>
  <c r="L7394" i="15"/>
  <c r="L7393" i="15"/>
  <c r="L7392" i="15"/>
  <c r="L7391" i="15"/>
  <c r="L7390" i="15"/>
  <c r="L7389" i="15"/>
  <c r="L7388" i="15"/>
  <c r="L7387" i="15"/>
  <c r="L7386" i="15"/>
  <c r="L7385" i="15"/>
  <c r="L7384" i="15"/>
  <c r="L7383" i="15"/>
  <c r="L7382" i="15"/>
  <c r="L7381" i="15"/>
  <c r="L7380" i="15"/>
  <c r="L7379" i="15"/>
  <c r="L7378" i="15"/>
  <c r="L7377" i="15"/>
  <c r="L7376" i="15"/>
  <c r="L7375" i="15"/>
  <c r="L7374" i="15"/>
  <c r="L7373" i="15"/>
  <c r="L7372" i="15"/>
  <c r="L7371" i="15"/>
  <c r="L7370" i="15"/>
  <c r="L7369" i="15"/>
  <c r="L7368" i="15"/>
  <c r="L7367" i="15"/>
  <c r="L7366" i="15"/>
  <c r="L7365" i="15"/>
  <c r="L7364" i="15"/>
  <c r="L7363" i="15"/>
  <c r="L7362" i="15"/>
  <c r="L7361" i="15"/>
  <c r="L7360" i="15"/>
  <c r="L7359" i="15"/>
  <c r="L7358" i="15"/>
  <c r="L7357" i="15"/>
  <c r="L7356" i="15"/>
  <c r="L7355" i="15"/>
  <c r="L7354" i="15"/>
  <c r="L7353" i="15"/>
  <c r="L7352" i="15"/>
  <c r="L7351" i="15"/>
  <c r="L7350" i="15"/>
  <c r="L7349" i="15"/>
  <c r="L7348" i="15"/>
  <c r="L7347" i="15"/>
  <c r="L7346" i="15"/>
  <c r="L7345" i="15"/>
  <c r="L7344" i="15"/>
  <c r="L7343" i="15"/>
  <c r="L7342" i="15"/>
  <c r="L7341" i="15"/>
  <c r="L7340" i="15"/>
  <c r="L7339" i="15"/>
  <c r="L7338" i="15"/>
  <c r="L7337" i="15"/>
  <c r="L7336" i="15"/>
  <c r="L7335" i="15"/>
  <c r="L7334" i="15"/>
  <c r="L7333" i="15"/>
  <c r="L7332" i="15"/>
  <c r="L7331" i="15"/>
  <c r="L7330" i="15"/>
  <c r="L7329" i="15"/>
  <c r="L7328" i="15"/>
  <c r="L7327" i="15"/>
  <c r="L7326" i="15"/>
  <c r="L7325" i="15"/>
  <c r="L7324" i="15"/>
  <c r="L7323" i="15"/>
  <c r="L7322" i="15"/>
  <c r="L7321" i="15"/>
  <c r="L7320" i="15"/>
  <c r="L7319" i="15"/>
  <c r="L7318" i="15"/>
  <c r="L7317" i="15"/>
  <c r="L7316" i="15"/>
  <c r="L7315" i="15"/>
  <c r="L7314" i="15"/>
  <c r="L7313" i="15"/>
  <c r="L7312" i="15"/>
  <c r="L7311" i="15"/>
  <c r="L7310" i="15"/>
  <c r="L7309" i="15"/>
  <c r="L7308" i="15"/>
  <c r="L7307" i="15"/>
  <c r="L7306" i="15"/>
  <c r="L7305" i="15"/>
  <c r="L7304" i="15"/>
  <c r="L7303" i="15"/>
  <c r="L7302" i="15"/>
  <c r="L7301" i="15"/>
  <c r="L7300" i="15"/>
  <c r="L7299" i="15"/>
  <c r="L7298" i="15"/>
  <c r="L7297" i="15"/>
  <c r="L7296" i="15"/>
  <c r="L7295" i="15"/>
  <c r="L7294" i="15"/>
  <c r="L7293" i="15"/>
  <c r="L7292" i="15"/>
  <c r="L7291" i="15"/>
  <c r="L7290" i="15"/>
  <c r="L7289" i="15"/>
  <c r="L7288" i="15"/>
  <c r="L7287" i="15"/>
  <c r="L7286" i="15"/>
  <c r="L7285" i="15"/>
  <c r="L7284" i="15"/>
  <c r="L7283" i="15"/>
  <c r="L7282" i="15"/>
  <c r="L7281" i="15"/>
  <c r="L7280" i="15"/>
  <c r="L7279" i="15"/>
  <c r="L7278" i="15"/>
  <c r="L7277" i="15"/>
  <c r="L7276" i="15"/>
  <c r="L7275" i="15"/>
  <c r="L7274" i="15"/>
  <c r="L7273" i="15"/>
  <c r="L7272" i="15"/>
  <c r="L7271" i="15"/>
  <c r="L7270" i="15"/>
  <c r="L7269" i="15"/>
  <c r="L7268" i="15"/>
  <c r="L7267" i="15"/>
  <c r="L7266" i="15"/>
  <c r="L7265" i="15"/>
  <c r="L7264" i="15"/>
  <c r="L7263" i="15"/>
  <c r="L7262" i="15"/>
  <c r="L7261" i="15"/>
  <c r="L7260" i="15"/>
  <c r="L7259" i="15"/>
  <c r="L7258" i="15"/>
  <c r="L7257" i="15"/>
  <c r="L7256" i="15"/>
  <c r="L7255" i="15"/>
  <c r="L7254" i="15"/>
  <c r="L7253" i="15"/>
  <c r="L7252" i="15"/>
  <c r="L7251" i="15"/>
  <c r="L7250" i="15"/>
  <c r="L7249" i="15"/>
  <c r="L7248" i="15"/>
  <c r="L7247" i="15"/>
  <c r="L7246" i="15"/>
  <c r="L7245" i="15"/>
  <c r="L7244" i="15"/>
  <c r="L7243" i="15"/>
  <c r="L7242" i="15"/>
  <c r="L7241" i="15"/>
  <c r="L7240" i="15"/>
  <c r="L7239" i="15"/>
  <c r="L7238" i="15"/>
  <c r="L7237" i="15"/>
  <c r="L7236" i="15"/>
  <c r="L7235" i="15"/>
  <c r="L7234" i="15"/>
  <c r="L7233" i="15"/>
  <c r="L7232" i="15"/>
  <c r="L7231" i="15"/>
  <c r="L7230" i="15"/>
  <c r="L7229" i="15"/>
  <c r="L7228" i="15"/>
  <c r="L7227" i="15"/>
  <c r="L7226" i="15"/>
  <c r="L7225" i="15"/>
  <c r="L7224" i="15"/>
  <c r="L7223" i="15"/>
  <c r="L7222" i="15"/>
  <c r="L7221" i="15"/>
  <c r="L7220" i="15"/>
  <c r="L7219" i="15"/>
  <c r="L7218" i="15"/>
  <c r="L7217" i="15"/>
  <c r="L7216" i="15"/>
  <c r="L7215" i="15"/>
  <c r="L7214" i="15"/>
  <c r="L7213" i="15"/>
  <c r="L7212" i="15"/>
  <c r="L7211" i="15"/>
  <c r="L7210" i="15"/>
  <c r="L7209" i="15"/>
  <c r="L7208" i="15"/>
  <c r="L7207" i="15"/>
  <c r="L7206" i="15"/>
  <c r="L7205" i="15"/>
  <c r="L7204" i="15"/>
  <c r="L7203" i="15"/>
  <c r="L7202" i="15"/>
  <c r="L7201" i="15"/>
  <c r="L7200" i="15"/>
  <c r="L7199" i="15"/>
  <c r="L7198" i="15"/>
  <c r="L7197" i="15"/>
  <c r="L7196" i="15"/>
  <c r="L7195" i="15"/>
  <c r="L7194" i="15"/>
  <c r="L7193" i="15"/>
  <c r="L7192" i="15"/>
  <c r="L7191" i="15"/>
  <c r="L7190" i="15"/>
  <c r="L7189" i="15"/>
  <c r="L7188" i="15"/>
  <c r="L7187" i="15"/>
  <c r="L7186" i="15"/>
  <c r="L7185" i="15"/>
  <c r="L7184" i="15"/>
  <c r="L7183" i="15"/>
  <c r="L7182" i="15"/>
  <c r="L7181" i="15"/>
  <c r="L7180" i="15"/>
  <c r="L7179" i="15"/>
  <c r="L7178" i="15"/>
  <c r="L7177" i="15"/>
  <c r="L7176" i="15"/>
  <c r="L7175" i="15"/>
  <c r="L7174" i="15"/>
  <c r="L7173" i="15"/>
  <c r="L7172" i="15"/>
  <c r="L7171" i="15"/>
  <c r="L7170" i="15"/>
  <c r="L7169" i="15"/>
  <c r="L7168" i="15"/>
  <c r="L7167" i="15"/>
  <c r="L7166" i="15"/>
  <c r="L7165" i="15"/>
  <c r="L7164" i="15"/>
  <c r="L7163" i="15"/>
  <c r="L7162" i="15"/>
  <c r="L7161" i="15"/>
  <c r="L7160" i="15"/>
  <c r="L7159" i="15"/>
  <c r="L7158" i="15"/>
  <c r="L7157" i="15"/>
  <c r="L7156" i="15"/>
  <c r="L7155" i="15"/>
  <c r="L7154" i="15"/>
  <c r="L7153" i="15"/>
  <c r="L7152" i="15"/>
  <c r="L7151" i="15"/>
  <c r="L7150" i="15"/>
  <c r="L7149" i="15"/>
  <c r="L7148" i="15"/>
  <c r="L7147" i="15"/>
  <c r="L7146" i="15"/>
  <c r="L7145" i="15"/>
  <c r="L7144" i="15"/>
  <c r="L7143" i="15"/>
  <c r="L7142" i="15"/>
  <c r="L7141" i="15"/>
  <c r="L7140" i="15"/>
  <c r="L7139" i="15"/>
  <c r="L7138" i="15"/>
  <c r="L7137" i="15"/>
  <c r="L7136" i="15"/>
  <c r="L7135" i="15"/>
  <c r="L7134" i="15"/>
  <c r="L7133" i="15"/>
  <c r="L7132" i="15"/>
  <c r="L7131" i="15"/>
  <c r="L7130" i="15"/>
  <c r="L7129" i="15"/>
  <c r="L7128" i="15"/>
  <c r="L7127" i="15"/>
  <c r="L7126" i="15"/>
  <c r="L7125" i="15"/>
  <c r="L7124" i="15"/>
  <c r="L7123" i="15"/>
  <c r="L7122" i="15"/>
  <c r="L7121" i="15"/>
  <c r="L7120" i="15"/>
  <c r="L7119" i="15"/>
  <c r="L7118" i="15"/>
  <c r="L7117" i="15"/>
  <c r="L7116" i="15"/>
  <c r="L7115" i="15"/>
  <c r="L7114" i="15"/>
  <c r="L7113" i="15"/>
  <c r="L7112" i="15"/>
  <c r="L7111" i="15"/>
  <c r="L7110" i="15"/>
  <c r="L7109" i="15"/>
  <c r="L7108" i="15"/>
  <c r="L7107" i="15"/>
  <c r="L7106" i="15"/>
  <c r="L7105" i="15"/>
  <c r="L7104" i="15"/>
  <c r="L7103" i="15"/>
  <c r="L7102" i="15"/>
  <c r="L7101" i="15"/>
  <c r="L7100" i="15"/>
  <c r="L7099" i="15"/>
  <c r="L7098" i="15"/>
  <c r="L7097" i="15"/>
  <c r="L7096" i="15"/>
  <c r="L7095" i="15"/>
  <c r="L7094" i="15"/>
  <c r="L7093" i="15"/>
  <c r="L7092" i="15"/>
  <c r="L7091" i="15"/>
  <c r="L7090" i="15"/>
  <c r="L7089" i="15"/>
  <c r="L7088" i="15"/>
  <c r="L7087" i="15"/>
  <c r="L7086" i="15"/>
  <c r="L7085" i="15"/>
  <c r="L7084" i="15"/>
  <c r="L7083" i="15"/>
  <c r="L7082" i="15"/>
  <c r="L7081" i="15"/>
  <c r="L7080" i="15"/>
  <c r="L7079" i="15"/>
  <c r="L7078" i="15"/>
  <c r="L7077" i="15"/>
  <c r="L7076" i="15"/>
  <c r="L7075" i="15"/>
  <c r="L7074" i="15"/>
  <c r="L7073" i="15"/>
  <c r="L7072" i="15"/>
  <c r="L7071" i="15"/>
  <c r="L7070" i="15"/>
  <c r="L7069" i="15"/>
  <c r="L7068" i="15"/>
  <c r="L7067" i="15"/>
  <c r="L7066" i="15"/>
  <c r="L7065" i="15"/>
  <c r="L7064" i="15"/>
  <c r="L7063" i="15"/>
  <c r="L7062" i="15"/>
  <c r="L7061" i="15"/>
  <c r="L7060" i="15"/>
  <c r="L7059" i="15"/>
  <c r="L7058" i="15"/>
  <c r="L7057" i="15"/>
  <c r="L7056" i="15"/>
  <c r="L7055" i="15"/>
  <c r="L7054" i="15"/>
  <c r="L7053" i="15"/>
  <c r="L7052" i="15"/>
  <c r="L7051" i="15"/>
  <c r="L7050" i="15"/>
  <c r="L7049" i="15"/>
  <c r="L7048" i="15"/>
  <c r="L7047" i="15"/>
  <c r="L7046" i="15"/>
  <c r="L7045" i="15"/>
  <c r="L7044" i="15"/>
  <c r="L7043" i="15"/>
  <c r="L7042" i="15"/>
  <c r="L7041" i="15"/>
  <c r="L7040" i="15"/>
  <c r="L7039" i="15"/>
  <c r="L7038" i="15"/>
  <c r="L7037" i="15"/>
  <c r="L7036" i="15"/>
  <c r="L7035" i="15"/>
  <c r="L7034" i="15"/>
  <c r="L7033" i="15"/>
  <c r="L7032" i="15"/>
  <c r="L7031" i="15"/>
  <c r="L7030" i="15"/>
  <c r="L7029" i="15"/>
  <c r="L7028" i="15"/>
  <c r="L7027" i="15"/>
  <c r="L7026" i="15"/>
  <c r="L7025" i="15"/>
  <c r="L7024" i="15"/>
  <c r="L7023" i="15"/>
  <c r="L7022" i="15"/>
  <c r="L7021" i="15"/>
  <c r="L7020" i="15"/>
  <c r="L7019" i="15"/>
  <c r="L7018" i="15"/>
  <c r="L7017" i="15"/>
  <c r="L7016" i="15"/>
  <c r="L7015" i="15"/>
  <c r="L7014" i="15"/>
  <c r="L7013" i="15"/>
  <c r="L7012" i="15"/>
  <c r="L7011" i="15"/>
  <c r="L7010" i="15"/>
  <c r="L7009" i="15"/>
  <c r="L7008" i="15"/>
  <c r="L7007" i="15"/>
  <c r="L7006" i="15"/>
  <c r="L7005" i="15"/>
  <c r="L7004" i="15"/>
  <c r="L7003" i="15"/>
  <c r="L7002" i="15"/>
  <c r="L7001" i="15"/>
  <c r="L7000" i="15"/>
  <c r="L6999" i="15"/>
  <c r="L6998" i="15"/>
  <c r="L6997" i="15"/>
  <c r="L6996" i="15"/>
  <c r="L6995" i="15"/>
  <c r="L6994" i="15"/>
  <c r="L6993" i="15"/>
  <c r="L6992" i="15"/>
  <c r="L6991" i="15"/>
  <c r="L6990" i="15"/>
  <c r="L6989" i="15"/>
  <c r="L6988" i="15"/>
  <c r="L6987" i="15"/>
  <c r="L6986" i="15"/>
  <c r="L6985" i="15"/>
  <c r="L6984" i="15"/>
  <c r="L6983" i="15"/>
  <c r="L6982" i="15"/>
  <c r="L6981" i="15"/>
  <c r="L6980" i="15"/>
  <c r="L6979" i="15"/>
  <c r="L6978" i="15"/>
  <c r="L6977" i="15"/>
  <c r="L6976" i="15"/>
  <c r="L6975" i="15"/>
  <c r="L6974" i="15"/>
  <c r="L6973" i="15"/>
  <c r="L6972" i="15"/>
  <c r="L6971" i="15"/>
  <c r="L6970" i="15"/>
  <c r="L6969" i="15"/>
  <c r="L6968" i="15"/>
  <c r="L6967" i="15"/>
  <c r="L6966" i="15"/>
  <c r="L6965" i="15"/>
  <c r="L6964" i="15"/>
  <c r="L6963" i="15"/>
  <c r="L6962" i="15"/>
  <c r="L6961" i="15"/>
  <c r="L6960" i="15"/>
  <c r="L6959" i="15"/>
  <c r="L6958" i="15"/>
  <c r="L6957" i="15"/>
  <c r="L6956" i="15"/>
  <c r="L6955" i="15"/>
  <c r="L6954" i="15"/>
  <c r="L6953" i="15"/>
  <c r="L6952" i="15"/>
  <c r="L6951" i="15"/>
  <c r="L6950" i="15"/>
  <c r="L6949" i="15"/>
  <c r="L6948" i="15"/>
  <c r="L6947" i="15"/>
  <c r="L6946" i="15"/>
  <c r="L6945" i="15"/>
  <c r="L6944" i="15"/>
  <c r="L6943" i="15"/>
  <c r="L6942" i="15"/>
  <c r="L6941" i="15"/>
  <c r="L6940" i="15"/>
  <c r="L6939" i="15"/>
  <c r="L6938" i="15"/>
  <c r="L6937" i="15"/>
  <c r="L6936" i="15"/>
  <c r="L6935" i="15"/>
  <c r="L6934" i="15"/>
  <c r="L6933" i="15"/>
  <c r="L6932" i="15"/>
  <c r="L6931" i="15"/>
  <c r="L6930" i="15"/>
  <c r="L6929" i="15"/>
  <c r="L6928" i="15"/>
  <c r="L6927" i="15"/>
  <c r="L6926" i="15"/>
  <c r="L6925" i="15"/>
  <c r="L6924" i="15"/>
  <c r="L6923" i="15"/>
  <c r="L6922" i="15"/>
  <c r="L6921" i="15"/>
  <c r="L6920" i="15"/>
  <c r="L6919" i="15"/>
  <c r="L6918" i="15"/>
  <c r="L6917" i="15"/>
  <c r="L6916" i="15"/>
  <c r="L6915" i="15"/>
  <c r="L6914" i="15"/>
  <c r="L6913" i="15"/>
  <c r="L6912" i="15"/>
  <c r="L6911" i="15"/>
  <c r="L6910" i="15"/>
  <c r="L6909" i="15"/>
  <c r="L6908" i="15"/>
  <c r="L6907" i="15"/>
  <c r="L6906" i="15"/>
  <c r="L6905" i="15"/>
  <c r="L6904" i="15"/>
  <c r="L6903" i="15"/>
  <c r="L6902" i="15"/>
  <c r="L6901" i="15"/>
  <c r="L6900" i="15"/>
  <c r="L6899" i="15"/>
  <c r="L6898" i="15"/>
  <c r="L6897" i="15"/>
  <c r="L6896" i="15"/>
  <c r="L6895" i="15"/>
  <c r="L6894" i="15"/>
  <c r="L6893" i="15"/>
  <c r="L6892" i="15"/>
  <c r="L6891" i="15"/>
  <c r="L6890" i="15"/>
  <c r="L6889" i="15"/>
  <c r="L6888" i="15"/>
  <c r="L6887" i="15"/>
  <c r="L6886" i="15"/>
  <c r="L6885" i="15"/>
  <c r="L6884" i="15"/>
  <c r="L6883" i="15"/>
  <c r="L6882" i="15"/>
  <c r="L6881" i="15"/>
  <c r="L6880" i="15"/>
  <c r="L6879" i="15"/>
  <c r="L6878" i="15"/>
  <c r="L6877" i="15"/>
  <c r="L6876" i="15"/>
  <c r="L6875" i="15"/>
  <c r="L6874" i="15"/>
  <c r="L6873" i="15"/>
  <c r="L6872" i="15"/>
  <c r="L6871" i="15"/>
  <c r="L6870" i="15"/>
  <c r="L6869" i="15"/>
  <c r="L6868" i="15"/>
  <c r="L6867" i="15"/>
  <c r="L6866" i="15"/>
  <c r="L6865" i="15"/>
  <c r="L6864" i="15"/>
  <c r="L6863" i="15"/>
  <c r="L6862" i="15"/>
  <c r="L6861" i="15"/>
  <c r="L6860" i="15"/>
  <c r="L6859" i="15"/>
  <c r="L6858" i="15"/>
  <c r="L6857" i="15"/>
  <c r="L6856" i="15"/>
  <c r="L6855" i="15"/>
  <c r="L6854" i="15"/>
  <c r="L6853" i="15"/>
  <c r="L6852" i="15"/>
  <c r="L6851" i="15"/>
  <c r="L6850" i="15"/>
  <c r="L6849" i="15"/>
  <c r="L6848" i="15"/>
  <c r="L6847" i="15"/>
  <c r="L6846" i="15"/>
  <c r="L6845" i="15"/>
  <c r="L6844" i="15"/>
  <c r="L6843" i="15"/>
  <c r="L6842" i="15"/>
  <c r="L6841" i="15"/>
  <c r="L6840" i="15"/>
  <c r="L6839" i="15"/>
  <c r="L6838" i="15"/>
  <c r="L6837" i="15"/>
  <c r="L6836" i="15"/>
  <c r="L6835" i="15"/>
  <c r="L6834" i="15"/>
  <c r="L6833" i="15"/>
  <c r="L6832" i="15"/>
  <c r="L6831" i="15"/>
  <c r="L6830" i="15"/>
  <c r="L6829" i="15"/>
  <c r="L6828" i="15"/>
  <c r="L6827" i="15"/>
  <c r="L6826" i="15"/>
  <c r="L6825" i="15"/>
  <c r="L6824" i="15"/>
  <c r="L6823" i="15"/>
  <c r="L6822" i="15"/>
  <c r="L6821" i="15"/>
  <c r="L6820" i="15"/>
  <c r="L6819" i="15"/>
  <c r="L6818" i="15"/>
  <c r="L6817" i="15"/>
  <c r="L6816" i="15"/>
  <c r="L6815" i="15"/>
  <c r="L6814" i="15"/>
  <c r="L6813" i="15"/>
  <c r="L6812" i="15"/>
  <c r="L6811" i="15"/>
  <c r="L6810" i="15"/>
  <c r="L6809" i="15"/>
  <c r="L6808" i="15"/>
  <c r="L6807" i="15"/>
  <c r="L6806" i="15"/>
  <c r="L6805" i="15"/>
  <c r="L6804" i="15"/>
  <c r="L6803" i="15"/>
  <c r="L6802" i="15"/>
  <c r="L6801" i="15"/>
  <c r="L6800" i="15"/>
  <c r="L6799" i="15"/>
  <c r="L6798" i="15"/>
  <c r="L6797" i="15"/>
  <c r="L6796" i="15"/>
  <c r="L6795" i="15"/>
  <c r="L6794" i="15"/>
  <c r="L6793" i="15"/>
  <c r="L6792" i="15"/>
  <c r="L6791" i="15"/>
  <c r="L6790" i="15"/>
  <c r="L6789" i="15"/>
  <c r="L6788" i="15"/>
  <c r="L6787" i="15"/>
  <c r="L6786" i="15"/>
  <c r="L6785" i="15"/>
  <c r="L6784" i="15"/>
  <c r="L6783" i="15"/>
  <c r="L6782" i="15"/>
  <c r="L6781" i="15"/>
  <c r="L6780" i="15"/>
  <c r="L6779" i="15"/>
  <c r="L6778" i="15"/>
  <c r="L6777" i="15"/>
  <c r="L6776" i="15"/>
  <c r="L6775" i="15"/>
  <c r="L6774" i="15"/>
  <c r="L6773" i="15"/>
  <c r="L6772" i="15"/>
  <c r="L6771" i="15"/>
  <c r="L6770" i="15"/>
  <c r="L6769" i="15"/>
  <c r="L6768" i="15"/>
  <c r="L6767" i="15"/>
  <c r="L6766" i="15"/>
  <c r="L6765" i="15"/>
  <c r="L6764" i="15"/>
  <c r="L6763" i="15"/>
  <c r="L6762" i="15"/>
  <c r="L6761" i="15"/>
  <c r="L6760" i="15"/>
  <c r="L6759" i="15"/>
  <c r="L6758" i="15"/>
  <c r="L6757" i="15"/>
  <c r="L6756" i="15"/>
  <c r="L6755" i="15"/>
  <c r="L6754" i="15"/>
  <c r="L6753" i="15"/>
  <c r="L6752" i="15"/>
  <c r="L6751" i="15"/>
  <c r="L6750" i="15"/>
  <c r="L6749" i="15"/>
  <c r="L6748" i="15"/>
  <c r="L6747" i="15"/>
  <c r="L6746" i="15"/>
  <c r="L6745" i="15"/>
  <c r="L6744" i="15"/>
  <c r="L6743" i="15"/>
  <c r="L6742" i="15"/>
  <c r="L6741" i="15"/>
  <c r="L6740" i="15"/>
  <c r="L6739" i="15"/>
  <c r="L6738" i="15"/>
  <c r="L6737" i="15"/>
  <c r="L6736" i="15"/>
  <c r="L6735" i="15"/>
  <c r="L6734" i="15"/>
  <c r="L6733" i="15"/>
  <c r="L6732" i="15"/>
  <c r="L6731" i="15"/>
  <c r="L6730" i="15"/>
  <c r="L6729" i="15"/>
  <c r="L6728" i="15"/>
  <c r="L6727" i="15"/>
  <c r="L6726" i="15"/>
  <c r="L6725" i="15"/>
  <c r="L6724" i="15"/>
  <c r="L6723" i="15"/>
  <c r="L6722" i="15"/>
  <c r="L6721" i="15"/>
  <c r="L6720" i="15"/>
  <c r="L6719" i="15"/>
  <c r="L6718" i="15"/>
  <c r="L6717" i="15"/>
  <c r="L6716" i="15"/>
  <c r="L6715" i="15"/>
  <c r="L6714" i="15"/>
  <c r="L6713" i="15"/>
  <c r="L6712" i="15"/>
  <c r="L6711" i="15"/>
  <c r="L6710" i="15"/>
  <c r="L6709" i="15"/>
  <c r="L6708" i="15"/>
  <c r="L6707" i="15"/>
  <c r="L6706" i="15"/>
  <c r="L6705" i="15"/>
  <c r="L6704" i="15"/>
  <c r="L6703" i="15"/>
  <c r="L6702" i="15"/>
  <c r="L6701" i="15"/>
  <c r="L6700" i="15"/>
  <c r="L6699" i="15"/>
  <c r="L6698" i="15"/>
  <c r="L6697" i="15"/>
  <c r="L6696" i="15"/>
  <c r="L6695" i="15"/>
  <c r="L6694" i="15"/>
  <c r="L6693" i="15"/>
  <c r="L6692" i="15"/>
  <c r="L6691" i="15"/>
  <c r="L6690" i="15"/>
  <c r="L6689" i="15"/>
  <c r="L6688" i="15"/>
  <c r="L6687" i="15"/>
  <c r="L6686" i="15"/>
  <c r="L6685" i="15"/>
  <c r="L6684" i="15"/>
  <c r="L6683" i="15"/>
  <c r="L6682" i="15"/>
  <c r="L6681" i="15"/>
  <c r="L6680" i="15"/>
  <c r="L6679" i="15"/>
  <c r="L6678" i="15"/>
  <c r="L6677" i="15"/>
  <c r="L6676" i="15"/>
  <c r="L6675" i="15"/>
  <c r="L6674" i="15"/>
  <c r="L6673" i="15"/>
  <c r="L6672" i="15"/>
  <c r="L6671" i="15"/>
  <c r="L6670" i="15"/>
  <c r="L6669" i="15"/>
  <c r="L6668" i="15"/>
  <c r="L6667" i="15"/>
  <c r="L6666" i="15"/>
  <c r="L6665" i="15"/>
  <c r="L6664" i="15"/>
  <c r="L6663" i="15"/>
  <c r="L6662" i="15"/>
  <c r="L6661" i="15"/>
  <c r="L6660" i="15"/>
  <c r="L6659" i="15"/>
  <c r="L6658" i="15"/>
  <c r="L6657" i="15"/>
  <c r="L6656" i="15"/>
  <c r="L6655" i="15"/>
  <c r="L6654" i="15"/>
  <c r="L6653" i="15"/>
  <c r="L6652" i="15"/>
  <c r="L6651" i="15"/>
  <c r="L6650" i="15"/>
  <c r="L6649" i="15"/>
  <c r="L6648" i="15"/>
  <c r="L6647" i="15"/>
  <c r="L6646" i="15"/>
  <c r="L6645" i="15"/>
  <c r="L6644" i="15"/>
  <c r="L6643" i="15"/>
  <c r="L6642" i="15"/>
  <c r="L6641" i="15"/>
  <c r="L6640" i="15"/>
  <c r="L6639" i="15"/>
  <c r="L6638" i="15"/>
  <c r="L6637" i="15"/>
  <c r="L6636" i="15"/>
  <c r="L6635" i="15"/>
  <c r="L6634" i="15"/>
  <c r="L6633" i="15"/>
  <c r="L6632" i="15"/>
  <c r="L6631" i="15"/>
  <c r="L6630" i="15"/>
  <c r="L6629" i="15"/>
  <c r="L6628" i="15"/>
  <c r="L6627" i="15"/>
  <c r="L6626" i="15"/>
  <c r="L6625" i="15"/>
  <c r="L6624" i="15"/>
  <c r="L6623" i="15"/>
  <c r="L6622" i="15"/>
  <c r="L6621" i="15"/>
  <c r="L6620" i="15"/>
  <c r="L6619" i="15"/>
  <c r="L6618" i="15"/>
  <c r="L6617" i="15"/>
  <c r="L6616" i="15"/>
  <c r="L6615" i="15"/>
  <c r="L6614" i="15"/>
  <c r="L6613" i="15"/>
  <c r="L6612" i="15"/>
  <c r="L6611" i="15"/>
  <c r="L6610" i="15"/>
  <c r="L6609" i="15"/>
  <c r="L6608" i="15"/>
  <c r="L6607" i="15"/>
  <c r="L6606" i="15"/>
  <c r="L6605" i="15"/>
  <c r="L6604" i="15"/>
  <c r="L6603" i="15"/>
  <c r="L6602" i="15"/>
  <c r="L6601" i="15"/>
  <c r="L6600" i="15"/>
  <c r="L6599" i="15"/>
  <c r="L6598" i="15"/>
  <c r="L6597" i="15"/>
  <c r="L6596" i="15"/>
  <c r="L6595" i="15"/>
  <c r="L6594" i="15"/>
  <c r="L6593" i="15"/>
  <c r="L6592" i="15"/>
  <c r="L6591" i="15"/>
  <c r="L6590" i="15"/>
  <c r="L6589" i="15"/>
  <c r="L6588" i="15"/>
  <c r="L6587" i="15"/>
  <c r="L6586" i="15"/>
  <c r="L6585" i="15"/>
  <c r="L6584" i="15"/>
  <c r="L6583" i="15"/>
  <c r="L6582" i="15"/>
  <c r="L6581" i="15"/>
  <c r="L6580" i="15"/>
  <c r="L6579" i="15"/>
  <c r="L6578" i="15"/>
  <c r="L6577" i="15"/>
  <c r="L6576" i="15"/>
  <c r="L6575" i="15"/>
  <c r="L6574" i="15"/>
  <c r="L6573" i="15"/>
  <c r="L6572" i="15"/>
  <c r="L6571" i="15"/>
  <c r="L6570" i="15"/>
  <c r="L6569" i="15"/>
  <c r="L6568" i="15"/>
  <c r="L6567" i="15"/>
  <c r="L6566" i="15"/>
  <c r="L6565" i="15"/>
  <c r="L6564" i="15"/>
  <c r="L6563" i="15"/>
  <c r="L6562" i="15"/>
  <c r="L6561" i="15"/>
  <c r="L6560" i="15"/>
  <c r="L6559" i="15"/>
  <c r="L6558" i="15"/>
  <c r="L6557" i="15"/>
  <c r="L6556" i="15"/>
  <c r="L6555" i="15"/>
  <c r="L6554" i="15"/>
  <c r="L6553" i="15"/>
  <c r="L6552" i="15"/>
  <c r="L6551" i="15"/>
  <c r="L6550" i="15"/>
  <c r="L6549" i="15"/>
  <c r="L6548" i="15"/>
  <c r="L6547" i="15"/>
  <c r="L6546" i="15"/>
  <c r="L6545" i="15"/>
  <c r="L6544" i="15"/>
  <c r="L6543" i="15"/>
  <c r="L6542" i="15"/>
  <c r="L6541" i="15"/>
  <c r="L6540" i="15"/>
  <c r="L6539" i="15"/>
  <c r="L6538" i="15"/>
  <c r="L6537" i="15"/>
  <c r="L6536" i="15"/>
  <c r="L6535" i="15"/>
  <c r="L6534" i="15"/>
  <c r="L6533" i="15"/>
  <c r="L6532" i="15"/>
  <c r="L6531" i="15"/>
  <c r="L6530" i="15"/>
  <c r="L6529" i="15"/>
  <c r="L6528" i="15"/>
  <c r="L6527" i="15"/>
  <c r="L6526" i="15"/>
  <c r="L6525" i="15"/>
  <c r="L6524" i="15"/>
  <c r="L6523" i="15"/>
  <c r="L6522" i="15"/>
  <c r="L6521" i="15"/>
  <c r="L6520" i="15"/>
  <c r="L6519" i="15"/>
  <c r="L6518" i="15"/>
  <c r="L6517" i="15"/>
  <c r="L6516" i="15"/>
  <c r="L6515" i="15"/>
  <c r="L6514" i="15"/>
  <c r="L6513" i="15"/>
  <c r="L6512" i="15"/>
  <c r="L6511" i="15"/>
  <c r="L6510" i="15"/>
  <c r="L6509" i="15"/>
  <c r="L6508" i="15"/>
  <c r="L6507" i="15"/>
  <c r="L6506" i="15"/>
  <c r="L6505" i="15"/>
  <c r="L6504" i="15"/>
  <c r="L6503" i="15"/>
  <c r="L6502" i="15"/>
  <c r="L6501" i="15"/>
  <c r="L6500" i="15"/>
  <c r="L6499" i="15"/>
  <c r="L6498" i="15"/>
  <c r="L6497" i="15"/>
  <c r="L6496" i="15"/>
  <c r="L6495" i="15"/>
  <c r="L6494" i="15"/>
  <c r="L6493" i="15"/>
  <c r="L6492" i="15"/>
  <c r="L6491" i="15"/>
  <c r="L6490" i="15"/>
  <c r="L6489" i="15"/>
  <c r="L6488" i="15"/>
  <c r="L6487" i="15"/>
  <c r="L6486" i="15"/>
  <c r="L6485" i="15"/>
  <c r="L6484" i="15"/>
  <c r="L6483" i="15"/>
  <c r="L6482" i="15"/>
  <c r="L6481" i="15"/>
  <c r="L6480" i="15"/>
  <c r="L6479" i="15"/>
  <c r="L6478" i="15"/>
  <c r="L6477" i="15"/>
  <c r="L6476" i="15"/>
  <c r="L6475" i="15"/>
  <c r="L6474" i="15"/>
  <c r="L6473" i="15"/>
  <c r="L6472" i="15"/>
  <c r="L6471" i="15"/>
  <c r="L6470" i="15"/>
  <c r="L6469" i="15"/>
  <c r="L6468" i="15"/>
  <c r="L6467" i="15"/>
  <c r="L6466" i="15"/>
  <c r="L6465" i="15"/>
  <c r="L6464" i="15"/>
  <c r="L6463" i="15"/>
  <c r="L6462" i="15"/>
  <c r="L6461" i="15"/>
  <c r="L6460" i="15"/>
  <c r="L6459" i="15"/>
  <c r="L6458" i="15"/>
  <c r="L6457" i="15"/>
  <c r="L6456" i="15"/>
  <c r="L6455" i="15"/>
  <c r="L6454" i="15"/>
  <c r="L6453" i="15"/>
  <c r="L6452" i="15"/>
  <c r="L6451" i="15"/>
  <c r="L6450" i="15"/>
  <c r="L6449" i="15"/>
  <c r="L6448" i="15"/>
  <c r="L6447" i="15"/>
  <c r="L6446" i="15"/>
  <c r="L6445" i="15"/>
  <c r="L6444" i="15"/>
  <c r="L6443" i="15"/>
  <c r="L6442" i="15"/>
  <c r="L6441" i="15"/>
  <c r="L6440" i="15"/>
  <c r="L6439" i="15"/>
  <c r="L6438" i="15"/>
  <c r="L6437" i="15"/>
  <c r="L6436" i="15"/>
  <c r="L6435" i="15"/>
  <c r="L6434" i="15"/>
  <c r="L6433" i="15"/>
  <c r="L6432" i="15"/>
  <c r="L6431" i="15"/>
  <c r="L6430" i="15"/>
  <c r="L6429" i="15"/>
  <c r="L6428" i="15"/>
  <c r="L6427" i="15"/>
  <c r="L6426" i="15"/>
  <c r="L6425" i="15"/>
  <c r="L6424" i="15"/>
  <c r="L6423" i="15"/>
  <c r="L6422" i="15"/>
  <c r="L6421" i="15"/>
  <c r="L6420" i="15"/>
  <c r="L6419" i="15"/>
  <c r="L6418" i="15"/>
  <c r="L6417" i="15"/>
  <c r="L6416" i="15"/>
  <c r="L6415" i="15"/>
  <c r="L6414" i="15"/>
  <c r="L6413" i="15"/>
  <c r="L6412" i="15"/>
  <c r="L6411" i="15"/>
  <c r="L6410" i="15"/>
  <c r="L6409" i="15"/>
  <c r="L6408" i="15"/>
  <c r="L6407" i="15"/>
  <c r="L6406" i="15"/>
  <c r="L6405" i="15"/>
  <c r="L6404" i="15"/>
  <c r="L6403" i="15"/>
  <c r="L6402" i="15"/>
  <c r="L6401" i="15"/>
  <c r="L6400" i="15"/>
  <c r="L6399" i="15"/>
  <c r="L6398" i="15"/>
  <c r="L6397" i="15"/>
  <c r="L6396" i="15"/>
  <c r="L6395" i="15"/>
  <c r="L6394" i="15"/>
  <c r="L6393" i="15"/>
  <c r="L6392" i="15"/>
  <c r="L6391" i="15"/>
  <c r="L6390" i="15"/>
  <c r="L6389" i="15"/>
  <c r="L6388" i="15"/>
  <c r="L6387" i="15"/>
  <c r="L6386" i="15"/>
  <c r="L6385" i="15"/>
  <c r="L6384" i="15"/>
  <c r="L6383" i="15"/>
  <c r="L6382" i="15"/>
  <c r="L6381" i="15"/>
  <c r="L6380" i="15"/>
  <c r="L6379" i="15"/>
  <c r="L6378" i="15"/>
  <c r="L6377" i="15"/>
  <c r="L6376" i="15"/>
  <c r="L6375" i="15"/>
  <c r="L6374" i="15"/>
  <c r="L6373" i="15"/>
  <c r="L6372" i="15"/>
  <c r="L6371" i="15"/>
  <c r="L6370" i="15"/>
  <c r="L6369" i="15"/>
  <c r="L6368" i="15"/>
  <c r="L6367" i="15"/>
  <c r="L6366" i="15"/>
  <c r="L6365" i="15"/>
  <c r="L6364" i="15"/>
  <c r="L6363" i="15"/>
  <c r="L6362" i="15"/>
  <c r="L6361" i="15"/>
  <c r="L6360" i="15"/>
  <c r="L6359" i="15"/>
  <c r="L6358" i="15"/>
  <c r="L6357" i="15"/>
  <c r="L6356" i="15"/>
  <c r="L6355" i="15"/>
  <c r="L6354" i="15"/>
  <c r="L6353" i="15"/>
  <c r="L6352" i="15"/>
  <c r="L6351" i="15"/>
  <c r="L6350" i="15"/>
  <c r="L6349" i="15"/>
  <c r="L6348" i="15"/>
  <c r="L6347" i="15"/>
  <c r="L6346" i="15"/>
  <c r="L6345" i="15"/>
  <c r="L6344" i="15"/>
  <c r="L6343" i="15"/>
  <c r="L6342" i="15"/>
  <c r="L6341" i="15"/>
  <c r="L6340" i="15"/>
  <c r="L6339" i="15"/>
  <c r="L6338" i="15"/>
  <c r="L6337" i="15"/>
  <c r="L6336" i="15"/>
  <c r="L6335" i="15"/>
  <c r="L6334" i="15"/>
  <c r="L6333" i="15"/>
  <c r="L6332" i="15"/>
  <c r="L6331" i="15"/>
  <c r="L6330" i="15"/>
  <c r="L6329" i="15"/>
  <c r="L6328" i="15"/>
  <c r="L6327" i="15"/>
  <c r="L6326" i="15"/>
  <c r="L6325" i="15"/>
  <c r="L6324" i="15"/>
  <c r="L6323" i="15"/>
  <c r="L6322" i="15"/>
  <c r="L6321" i="15"/>
  <c r="L6320" i="15"/>
  <c r="L6319" i="15"/>
  <c r="L6318" i="15"/>
  <c r="L6317" i="15"/>
  <c r="L6316" i="15"/>
  <c r="L6315" i="15"/>
  <c r="L6314" i="15"/>
  <c r="L6313" i="15"/>
  <c r="L6312" i="15"/>
  <c r="L6311" i="15"/>
  <c r="L6310" i="15"/>
  <c r="L6309" i="15"/>
  <c r="L6308" i="15"/>
  <c r="L6307" i="15"/>
  <c r="L6306" i="15"/>
  <c r="L6305" i="15"/>
  <c r="L6304" i="15"/>
  <c r="L6303" i="15"/>
  <c r="L6302" i="15"/>
  <c r="L6301" i="15"/>
  <c r="L6300" i="15"/>
  <c r="L6299" i="15"/>
  <c r="L6298" i="15"/>
  <c r="L6297" i="15"/>
  <c r="L6296" i="15"/>
  <c r="L6295" i="15"/>
  <c r="L6294" i="15"/>
  <c r="L6293" i="15"/>
  <c r="L6292" i="15"/>
  <c r="L6291" i="15"/>
  <c r="L6290" i="15"/>
  <c r="L6289" i="15"/>
  <c r="L6288" i="15"/>
  <c r="L6287" i="15"/>
  <c r="L6286" i="15"/>
  <c r="L6285" i="15"/>
  <c r="L6284" i="15"/>
  <c r="L6283" i="15"/>
  <c r="L6282" i="15"/>
  <c r="L6281" i="15"/>
  <c r="L6280" i="15"/>
  <c r="L6279" i="15"/>
  <c r="L6278" i="15"/>
  <c r="L6277" i="15"/>
  <c r="L6276" i="15"/>
  <c r="L6275" i="15"/>
  <c r="L6274" i="15"/>
  <c r="L6273" i="15"/>
  <c r="L6272" i="15"/>
  <c r="L6271" i="15"/>
  <c r="L6270" i="15"/>
  <c r="L6269" i="15"/>
  <c r="L6268" i="15"/>
  <c r="L6267" i="15"/>
  <c r="L6266" i="15"/>
  <c r="L6265" i="15"/>
  <c r="L6264" i="15"/>
  <c r="L6263" i="15"/>
  <c r="L6262" i="15"/>
  <c r="L6261" i="15"/>
  <c r="L6260" i="15"/>
  <c r="L6259" i="15"/>
  <c r="L6258" i="15"/>
  <c r="L6257" i="15"/>
  <c r="L6256" i="15"/>
  <c r="L6255" i="15"/>
  <c r="L6254" i="15"/>
  <c r="L6253" i="15"/>
  <c r="L6252" i="15"/>
  <c r="L6251" i="15"/>
  <c r="L6250" i="15"/>
  <c r="L6249" i="15"/>
  <c r="L6248" i="15"/>
  <c r="L6247" i="15"/>
  <c r="L6246" i="15"/>
  <c r="L6245" i="15"/>
  <c r="L6244" i="15"/>
  <c r="L6243" i="15"/>
  <c r="L6242" i="15"/>
  <c r="L6241" i="15"/>
  <c r="L6240" i="15"/>
  <c r="L6239" i="15"/>
  <c r="L6238" i="15"/>
  <c r="L6237" i="15"/>
  <c r="L6236" i="15"/>
  <c r="L6235" i="15"/>
  <c r="L6234" i="15"/>
  <c r="L6233" i="15"/>
  <c r="L6232" i="15"/>
  <c r="L6231" i="15"/>
  <c r="L6230" i="15"/>
  <c r="L6229" i="15"/>
  <c r="L6228" i="15"/>
  <c r="L6227" i="15"/>
  <c r="L6226" i="15"/>
  <c r="L6225" i="15"/>
  <c r="L6224" i="15"/>
  <c r="L6223" i="15"/>
  <c r="L6222" i="15"/>
  <c r="L6221" i="15"/>
  <c r="L6220" i="15"/>
  <c r="L6219" i="15"/>
  <c r="L6218" i="15"/>
  <c r="L6217" i="15"/>
  <c r="L6216" i="15"/>
  <c r="L6215" i="15"/>
  <c r="L6214" i="15"/>
  <c r="L6213" i="15"/>
  <c r="L6212" i="15"/>
  <c r="L6211" i="15"/>
  <c r="L6210" i="15"/>
  <c r="L6209" i="15"/>
  <c r="L6208" i="15"/>
  <c r="L6207" i="15"/>
  <c r="L6206" i="15"/>
  <c r="L6205" i="15"/>
  <c r="L6204" i="15"/>
  <c r="L6203" i="15"/>
  <c r="L6202" i="15"/>
  <c r="L6201" i="15"/>
  <c r="L6200" i="15"/>
  <c r="L6199" i="15"/>
  <c r="L6198" i="15"/>
  <c r="L6197" i="15"/>
  <c r="L6196" i="15"/>
  <c r="L6195" i="15"/>
  <c r="L6194" i="15"/>
  <c r="L6193" i="15"/>
  <c r="L6192" i="15"/>
  <c r="L6191" i="15"/>
  <c r="L6190" i="15"/>
  <c r="L6189" i="15"/>
  <c r="L6188" i="15"/>
  <c r="L6187" i="15"/>
  <c r="L6186" i="15"/>
  <c r="L6185" i="15"/>
  <c r="L6184" i="15"/>
  <c r="L6183" i="15"/>
  <c r="L6182" i="15"/>
  <c r="L6181" i="15"/>
  <c r="L6180" i="15"/>
  <c r="L6179" i="15"/>
  <c r="L6178" i="15"/>
  <c r="L6177" i="15"/>
  <c r="L6176" i="15"/>
  <c r="L6175" i="15"/>
  <c r="L6174" i="15"/>
  <c r="L6173" i="15"/>
  <c r="L6172" i="15"/>
  <c r="L6171" i="15"/>
  <c r="L6170" i="15"/>
  <c r="L6169" i="15"/>
  <c r="L6168" i="15"/>
  <c r="L6167" i="15"/>
  <c r="L6166" i="15"/>
  <c r="L6165" i="15"/>
  <c r="L6164" i="15"/>
  <c r="L6163" i="15"/>
  <c r="L6162" i="15"/>
  <c r="L6161" i="15"/>
  <c r="L6160" i="15"/>
  <c r="L6159" i="15"/>
  <c r="L6158" i="15"/>
  <c r="L6157" i="15"/>
  <c r="L6156" i="15"/>
  <c r="L6155" i="15"/>
  <c r="L6154" i="15"/>
  <c r="L6153" i="15"/>
  <c r="L6152" i="15"/>
  <c r="L6151" i="15"/>
  <c r="L6150" i="15"/>
  <c r="L6149" i="15"/>
  <c r="L6148" i="15"/>
  <c r="L6147" i="15"/>
  <c r="L6146" i="15"/>
  <c r="L6145" i="15"/>
  <c r="L6144" i="15"/>
  <c r="L6143" i="15"/>
  <c r="L6142" i="15"/>
  <c r="L6141" i="15"/>
  <c r="L6140" i="15"/>
  <c r="L6139" i="15"/>
  <c r="L6138" i="15"/>
  <c r="L6137" i="15"/>
  <c r="L6136" i="15"/>
  <c r="L6135" i="15"/>
  <c r="L6134" i="15"/>
  <c r="L6133" i="15"/>
  <c r="L6132" i="15"/>
  <c r="L6131" i="15"/>
  <c r="L6130" i="15"/>
  <c r="L6129" i="15"/>
  <c r="L6128" i="15"/>
  <c r="L6127" i="15"/>
  <c r="L6126" i="15"/>
  <c r="L6125" i="15"/>
  <c r="L6124" i="15"/>
  <c r="L6123" i="15"/>
  <c r="L6122" i="15"/>
  <c r="L6121" i="15"/>
  <c r="L6120" i="15"/>
  <c r="L6119" i="15"/>
  <c r="L6118" i="15"/>
  <c r="L6117" i="15"/>
  <c r="L6116" i="15"/>
  <c r="L6115" i="15"/>
  <c r="L6114" i="15"/>
  <c r="L6113" i="15"/>
  <c r="L6112" i="15"/>
  <c r="L6111" i="15"/>
  <c r="L6110" i="15"/>
  <c r="L6109" i="15"/>
  <c r="L6108" i="15"/>
  <c r="L6107" i="15"/>
  <c r="L6106" i="15"/>
  <c r="L6105" i="15"/>
  <c r="L6104" i="15"/>
  <c r="L6103" i="15"/>
  <c r="L6102" i="15"/>
  <c r="L6101" i="15"/>
  <c r="L6100" i="15"/>
  <c r="L6099" i="15"/>
  <c r="L6098" i="15"/>
  <c r="L6097" i="15"/>
  <c r="L6096" i="15"/>
  <c r="L6095" i="15"/>
  <c r="L6094" i="15"/>
  <c r="L6093" i="15"/>
  <c r="L6092" i="15"/>
  <c r="L6091" i="15"/>
  <c r="L6090" i="15"/>
  <c r="L6089" i="15"/>
  <c r="L6088" i="15"/>
  <c r="L6087" i="15"/>
  <c r="L6086" i="15"/>
  <c r="L6085" i="15"/>
  <c r="L6084" i="15"/>
  <c r="L6083" i="15"/>
  <c r="L6082" i="15"/>
  <c r="L6081" i="15"/>
  <c r="L6080" i="15"/>
  <c r="L6079" i="15"/>
  <c r="L6078" i="15"/>
  <c r="L6077" i="15"/>
  <c r="L6076" i="15"/>
  <c r="L6075" i="15"/>
  <c r="L6074" i="15"/>
  <c r="L6073" i="15"/>
  <c r="L6072" i="15"/>
  <c r="L6071" i="15"/>
  <c r="L6070" i="15"/>
  <c r="L6069" i="15"/>
  <c r="L6068" i="15"/>
  <c r="L6067" i="15"/>
  <c r="L6066" i="15"/>
  <c r="L6065" i="15"/>
  <c r="L6064" i="15"/>
  <c r="L6063" i="15"/>
  <c r="L6062" i="15"/>
  <c r="L6061" i="15"/>
  <c r="L6060" i="15"/>
  <c r="L6059" i="15"/>
  <c r="L6058" i="15"/>
  <c r="L6057" i="15"/>
  <c r="L6056" i="15"/>
  <c r="L6055" i="15"/>
  <c r="L6054" i="15"/>
  <c r="L6053" i="15"/>
  <c r="L6052" i="15"/>
  <c r="L6051" i="15"/>
  <c r="L6050" i="15"/>
  <c r="L6049" i="15"/>
  <c r="L6048" i="15"/>
  <c r="L6047" i="15"/>
  <c r="L6046" i="15"/>
  <c r="L6045" i="15"/>
  <c r="L6044" i="15"/>
  <c r="L6043" i="15"/>
  <c r="L6042" i="15"/>
  <c r="L6041" i="15"/>
  <c r="L6040" i="15"/>
  <c r="L6039" i="15"/>
  <c r="L6038" i="15"/>
  <c r="L6037" i="15"/>
  <c r="L6036" i="15"/>
  <c r="L6035" i="15"/>
  <c r="L6034" i="15"/>
  <c r="L6033" i="15"/>
  <c r="L6032" i="15"/>
  <c r="L6031" i="15"/>
  <c r="L6030" i="15"/>
  <c r="L6029" i="15"/>
  <c r="L6028" i="15"/>
  <c r="L6027" i="15"/>
  <c r="L6026" i="15"/>
  <c r="L6025" i="15"/>
  <c r="L6024" i="15"/>
  <c r="L6023" i="15"/>
  <c r="L6022" i="15"/>
  <c r="L6021" i="15"/>
  <c r="L6020" i="15"/>
  <c r="L6019" i="15"/>
  <c r="L6018" i="15"/>
  <c r="L6017" i="15"/>
  <c r="L6016" i="15"/>
  <c r="L6015" i="15"/>
  <c r="L6014" i="15"/>
  <c r="L6013" i="15"/>
  <c r="L6012" i="15"/>
  <c r="L6011" i="15"/>
  <c r="L6010" i="15"/>
  <c r="L6009" i="15"/>
  <c r="L6008" i="15"/>
  <c r="L6007" i="15"/>
  <c r="L6006" i="15"/>
  <c r="L6005" i="15"/>
  <c r="L6004" i="15"/>
  <c r="L6003" i="15"/>
  <c r="L6002" i="15"/>
  <c r="L6001" i="15"/>
  <c r="L6000" i="15"/>
  <c r="L5999" i="15"/>
  <c r="L5998" i="15"/>
  <c r="L5997" i="15"/>
  <c r="L5996" i="15"/>
  <c r="L5995" i="15"/>
  <c r="L5994" i="15"/>
  <c r="L5993" i="15"/>
  <c r="L5992" i="15"/>
  <c r="L5991" i="15"/>
  <c r="L5990" i="15"/>
  <c r="L5989" i="15"/>
  <c r="L5988" i="15"/>
  <c r="L5987" i="15"/>
  <c r="L5986" i="15"/>
  <c r="L5985" i="15"/>
  <c r="L5984" i="15"/>
  <c r="L5983" i="15"/>
  <c r="L5982" i="15"/>
  <c r="L5981" i="15"/>
  <c r="L5980" i="15"/>
  <c r="L5979" i="15"/>
  <c r="L5978" i="15"/>
  <c r="L5977" i="15"/>
  <c r="L5976" i="15"/>
  <c r="L5975" i="15"/>
  <c r="L5974" i="15"/>
  <c r="L5973" i="15"/>
  <c r="L5972" i="15"/>
  <c r="L5971" i="15"/>
  <c r="L5970" i="15"/>
  <c r="L5969" i="15"/>
  <c r="L5968" i="15"/>
  <c r="L5967" i="15"/>
  <c r="L5966" i="15"/>
  <c r="L5965" i="15"/>
  <c r="L5964" i="15"/>
  <c r="L5963" i="15"/>
  <c r="L5962" i="15"/>
  <c r="L5961" i="15"/>
  <c r="L5960" i="15"/>
  <c r="L5959" i="15"/>
  <c r="L5958" i="15"/>
  <c r="L5957" i="15"/>
  <c r="L5956" i="15"/>
  <c r="L5955" i="15"/>
  <c r="L5954" i="15"/>
  <c r="L5953" i="15"/>
  <c r="L5952" i="15"/>
  <c r="L5951" i="15"/>
  <c r="L5950" i="15"/>
  <c r="L5949" i="15"/>
  <c r="L5948" i="15"/>
  <c r="L5947" i="15"/>
  <c r="L5946" i="15"/>
  <c r="L5945" i="15"/>
  <c r="L5944" i="15"/>
  <c r="L5943" i="15"/>
  <c r="L5942" i="15"/>
  <c r="L5941" i="15"/>
  <c r="L5940" i="15"/>
  <c r="L5939" i="15"/>
  <c r="L5938" i="15"/>
  <c r="L5937" i="15"/>
  <c r="L5936" i="15"/>
  <c r="L5935" i="15"/>
  <c r="L5934" i="15"/>
  <c r="L5933" i="15"/>
  <c r="L5932" i="15"/>
  <c r="L5931" i="15"/>
  <c r="L5930" i="15"/>
  <c r="L5929" i="15"/>
  <c r="L5928" i="15"/>
  <c r="L5927" i="15"/>
  <c r="L5926" i="15"/>
  <c r="L5925" i="15"/>
  <c r="L5924" i="15"/>
  <c r="L5923" i="15"/>
  <c r="L5922" i="15"/>
  <c r="L5921" i="15"/>
  <c r="L5920" i="15"/>
  <c r="L5919" i="15"/>
  <c r="L5918" i="15"/>
  <c r="L5917" i="15"/>
  <c r="L5916" i="15"/>
  <c r="L5915" i="15"/>
  <c r="L5914" i="15"/>
  <c r="L5913" i="15"/>
  <c r="L5912" i="15"/>
  <c r="L5911" i="15"/>
  <c r="L5910" i="15"/>
  <c r="L5909" i="15"/>
  <c r="L5908" i="15"/>
  <c r="L5907" i="15"/>
  <c r="L5906" i="15"/>
  <c r="L5905" i="15"/>
  <c r="L5904" i="15"/>
  <c r="L5903" i="15"/>
  <c r="L5902" i="15"/>
  <c r="L5901" i="15"/>
  <c r="L5900" i="15"/>
  <c r="L5899" i="15"/>
  <c r="L5898" i="15"/>
  <c r="L5897" i="15"/>
  <c r="L5896" i="15"/>
  <c r="L5895" i="15"/>
  <c r="L5894" i="15"/>
  <c r="L5893" i="15"/>
  <c r="L5892" i="15"/>
  <c r="L5891" i="15"/>
  <c r="L5890" i="15"/>
  <c r="L5889" i="15"/>
  <c r="L5888" i="15"/>
  <c r="L5887" i="15"/>
  <c r="L5886" i="15"/>
  <c r="L5885" i="15"/>
  <c r="L5884" i="15"/>
  <c r="L5883" i="15"/>
  <c r="L5882" i="15"/>
  <c r="L5881" i="15"/>
  <c r="L5880" i="15"/>
  <c r="L5879" i="15"/>
  <c r="L5878" i="15"/>
  <c r="L5877" i="15"/>
  <c r="L5876" i="15"/>
  <c r="L5875" i="15"/>
  <c r="L5874" i="15"/>
  <c r="L5873" i="15"/>
  <c r="L5872" i="15"/>
  <c r="L5871" i="15"/>
  <c r="L5870" i="15"/>
  <c r="L5869" i="15"/>
  <c r="L5868" i="15"/>
  <c r="L5867" i="15"/>
  <c r="L5866" i="15"/>
  <c r="L5865" i="15"/>
  <c r="L5864" i="15"/>
  <c r="L5863" i="15"/>
  <c r="L5862" i="15"/>
  <c r="L5861" i="15"/>
  <c r="L5860" i="15"/>
  <c r="L5859" i="15"/>
  <c r="L5858" i="15"/>
  <c r="L5857" i="15"/>
  <c r="L5856" i="15"/>
  <c r="L5855" i="15"/>
  <c r="L5854" i="15"/>
  <c r="L5853" i="15"/>
  <c r="L5852" i="15"/>
  <c r="L5851" i="15"/>
  <c r="L5850" i="15"/>
  <c r="L5849" i="15"/>
  <c r="L5848" i="15"/>
  <c r="L5847" i="15"/>
  <c r="L5846" i="15"/>
  <c r="L5845" i="15"/>
  <c r="L5844" i="15"/>
  <c r="L5843" i="15"/>
  <c r="L5842" i="15"/>
  <c r="L5841" i="15"/>
  <c r="L5840" i="15"/>
  <c r="L5839" i="15"/>
  <c r="L5838" i="15"/>
  <c r="L5837" i="15"/>
  <c r="L5836" i="15"/>
  <c r="L5835" i="15"/>
  <c r="L5834" i="15"/>
  <c r="L5833" i="15"/>
  <c r="L5832" i="15"/>
  <c r="L5831" i="15"/>
  <c r="L5830" i="15"/>
  <c r="L5829" i="15"/>
  <c r="L5828" i="15"/>
  <c r="L5827" i="15"/>
  <c r="L5826" i="15"/>
  <c r="L5825" i="15"/>
  <c r="L5824" i="15"/>
  <c r="L5823" i="15"/>
  <c r="L5822" i="15"/>
  <c r="L5821" i="15"/>
  <c r="L5820" i="15"/>
  <c r="L5819" i="15"/>
  <c r="L5818" i="15"/>
  <c r="L5817" i="15"/>
  <c r="L5816" i="15"/>
  <c r="L5815" i="15"/>
  <c r="L5814" i="15"/>
  <c r="L5813" i="15"/>
  <c r="L5812" i="15"/>
  <c r="L5811" i="15"/>
  <c r="L5810" i="15"/>
  <c r="L5809" i="15"/>
  <c r="L5808" i="15"/>
  <c r="L5807" i="15"/>
  <c r="L5806" i="15"/>
  <c r="L5805" i="15"/>
  <c r="L5804" i="15"/>
  <c r="L5803" i="15"/>
  <c r="L5802" i="15"/>
  <c r="L5801" i="15"/>
  <c r="L5800" i="15"/>
  <c r="L5799" i="15"/>
  <c r="L5798" i="15"/>
  <c r="L5797" i="15"/>
  <c r="L5796" i="15"/>
  <c r="L5795" i="15"/>
  <c r="L5794" i="15"/>
  <c r="L5793" i="15"/>
  <c r="L5792" i="15"/>
  <c r="L5791" i="15"/>
  <c r="L5790" i="15"/>
  <c r="L5789" i="15"/>
  <c r="L5788" i="15"/>
  <c r="L5787" i="15"/>
  <c r="L5786" i="15"/>
  <c r="L5785" i="15"/>
  <c r="L5784" i="15"/>
  <c r="L5783" i="15"/>
  <c r="L5782" i="15"/>
  <c r="L5781" i="15"/>
  <c r="L5780" i="15"/>
  <c r="L5779" i="15"/>
  <c r="L5778" i="15"/>
  <c r="L5777" i="15"/>
  <c r="L5776" i="15"/>
  <c r="L5775" i="15"/>
  <c r="L5774" i="15"/>
  <c r="L5773" i="15"/>
  <c r="L5772" i="15"/>
  <c r="L5771" i="15"/>
  <c r="L5770" i="15"/>
  <c r="L5769" i="15"/>
  <c r="L5768" i="15"/>
  <c r="L5767" i="15"/>
  <c r="L5766" i="15"/>
  <c r="L5765" i="15"/>
  <c r="L5764" i="15"/>
  <c r="L5763" i="15"/>
  <c r="L5762" i="15"/>
  <c r="L5761" i="15"/>
  <c r="L5760" i="15"/>
  <c r="L5759" i="15"/>
  <c r="L5758" i="15"/>
  <c r="L5757" i="15"/>
  <c r="L5756" i="15"/>
  <c r="L5755" i="15"/>
  <c r="L5754" i="15"/>
  <c r="L5753" i="15"/>
  <c r="L5752" i="15"/>
  <c r="L5751" i="15"/>
  <c r="L5750" i="15"/>
  <c r="L5749" i="15"/>
  <c r="L5748" i="15"/>
  <c r="L5747" i="15"/>
  <c r="L5746" i="15"/>
  <c r="L5745" i="15"/>
  <c r="L5744" i="15"/>
  <c r="L5743" i="15"/>
  <c r="L5742" i="15"/>
  <c r="L5741" i="15"/>
  <c r="L5740" i="15"/>
  <c r="L5739" i="15"/>
  <c r="L5738" i="15"/>
  <c r="L5737" i="15"/>
  <c r="L5736" i="15"/>
  <c r="L5735" i="15"/>
  <c r="L5734" i="15"/>
  <c r="L5733" i="15"/>
  <c r="L5732" i="15"/>
  <c r="L5731" i="15"/>
  <c r="L5730" i="15"/>
  <c r="L5729" i="15"/>
  <c r="L5728" i="15"/>
  <c r="L5727" i="15"/>
  <c r="L5726" i="15"/>
  <c r="L5725" i="15"/>
  <c r="L5724" i="15"/>
  <c r="L5723" i="15"/>
  <c r="L5722" i="15"/>
  <c r="L5721" i="15"/>
  <c r="L5720" i="15"/>
  <c r="L5719" i="15"/>
  <c r="L5718" i="15"/>
  <c r="L5717" i="15"/>
  <c r="L5716" i="15"/>
  <c r="L5715" i="15"/>
  <c r="L5714" i="15"/>
  <c r="L5713" i="15"/>
  <c r="L5712" i="15"/>
  <c r="L5711" i="15"/>
  <c r="L5710" i="15"/>
  <c r="L5709" i="15"/>
  <c r="L5708" i="15"/>
  <c r="L5707" i="15"/>
  <c r="L5706" i="15"/>
  <c r="L5705" i="15"/>
  <c r="L5704" i="15"/>
  <c r="L5703" i="15"/>
  <c r="L5702" i="15"/>
  <c r="L5701" i="15"/>
  <c r="L5700" i="15"/>
  <c r="L5699" i="15"/>
  <c r="L5698" i="15"/>
  <c r="L5697" i="15"/>
  <c r="L5696" i="15"/>
  <c r="L5695" i="15"/>
  <c r="L5694" i="15"/>
  <c r="L5693" i="15"/>
  <c r="L5692" i="15"/>
  <c r="L5691" i="15"/>
  <c r="L5690" i="15"/>
  <c r="L5689" i="15"/>
  <c r="L5688" i="15"/>
  <c r="L5687" i="15"/>
  <c r="L5686" i="15"/>
  <c r="L5685" i="15"/>
  <c r="L5684" i="15"/>
  <c r="L5683" i="15"/>
  <c r="L5682" i="15"/>
  <c r="L5681" i="15"/>
  <c r="L5680" i="15"/>
  <c r="L5679" i="15"/>
  <c r="L5678" i="15"/>
  <c r="L5677" i="15"/>
  <c r="L5676" i="15"/>
  <c r="L5675" i="15"/>
  <c r="L5674" i="15"/>
  <c r="L5673" i="15"/>
  <c r="L5672" i="15"/>
  <c r="L5671" i="15"/>
  <c r="L5670" i="15"/>
  <c r="L5669" i="15"/>
  <c r="L5668" i="15"/>
  <c r="L5667" i="15"/>
  <c r="L5666" i="15"/>
  <c r="L5665" i="15"/>
  <c r="L5664" i="15"/>
  <c r="L5663" i="15"/>
  <c r="L5662" i="15"/>
  <c r="L5661" i="15"/>
  <c r="L5660" i="15"/>
  <c r="L5659" i="15"/>
  <c r="L5658" i="15"/>
  <c r="L5657" i="15"/>
  <c r="L5656" i="15"/>
  <c r="L5655" i="15"/>
  <c r="L5654" i="15"/>
  <c r="L5653" i="15"/>
  <c r="L5652" i="15"/>
  <c r="L5651" i="15"/>
  <c r="L5650" i="15"/>
  <c r="L5649" i="15"/>
  <c r="L5648" i="15"/>
  <c r="L5647" i="15"/>
  <c r="L5646" i="15"/>
  <c r="L5645" i="15"/>
  <c r="L5644" i="15"/>
  <c r="L5643" i="15"/>
  <c r="L5642" i="15"/>
  <c r="L5641" i="15"/>
  <c r="L5640" i="15"/>
  <c r="L5639" i="15"/>
  <c r="L5638" i="15"/>
  <c r="L5637" i="15"/>
  <c r="L5636" i="15"/>
  <c r="L5635" i="15"/>
  <c r="L5634" i="15"/>
  <c r="L5633" i="15"/>
  <c r="L5632" i="15"/>
  <c r="L5631" i="15"/>
  <c r="L5630" i="15"/>
  <c r="L5629" i="15"/>
  <c r="L5628" i="15"/>
  <c r="L5627" i="15"/>
  <c r="L5626" i="15"/>
  <c r="L5625" i="15"/>
  <c r="L5624" i="15"/>
  <c r="L5623" i="15"/>
  <c r="L5622" i="15"/>
  <c r="L5621" i="15"/>
  <c r="L5620" i="15"/>
  <c r="L5619" i="15"/>
  <c r="L5618" i="15"/>
  <c r="L5617" i="15"/>
  <c r="L5616" i="15"/>
  <c r="L5615" i="15"/>
  <c r="L5614" i="15"/>
  <c r="L5613" i="15"/>
  <c r="L5612" i="15"/>
  <c r="L5611" i="15"/>
  <c r="L5610" i="15"/>
  <c r="L5609" i="15"/>
  <c r="L5608" i="15"/>
  <c r="L5607" i="15"/>
  <c r="L5606" i="15"/>
  <c r="L5605" i="15"/>
  <c r="L5604" i="15"/>
  <c r="L5603" i="15"/>
  <c r="L5602" i="15"/>
  <c r="L5601" i="15"/>
  <c r="L5600" i="15"/>
  <c r="L5599" i="15"/>
  <c r="L5598" i="15"/>
  <c r="L5597" i="15"/>
  <c r="L5596" i="15"/>
  <c r="L5595" i="15"/>
  <c r="L5594" i="15"/>
  <c r="L5593" i="15"/>
  <c r="L5592" i="15"/>
  <c r="L5591" i="15"/>
  <c r="L5590" i="15"/>
  <c r="L5589" i="15"/>
  <c r="L5588" i="15"/>
  <c r="L5587" i="15"/>
  <c r="L5586" i="15"/>
  <c r="L5585" i="15"/>
  <c r="L5584" i="15"/>
  <c r="L5583" i="15"/>
  <c r="L5582" i="15"/>
  <c r="L5581" i="15"/>
  <c r="L5580" i="15"/>
  <c r="L5579" i="15"/>
  <c r="L5578" i="15"/>
  <c r="L5577" i="15"/>
  <c r="L5576" i="15"/>
  <c r="L5575" i="15"/>
  <c r="L5574" i="15"/>
  <c r="L5573" i="15"/>
  <c r="L5572" i="15"/>
  <c r="L5571" i="15"/>
  <c r="L5570" i="15"/>
  <c r="L5569" i="15"/>
  <c r="L5568" i="15"/>
  <c r="L5567" i="15"/>
  <c r="L5566" i="15"/>
  <c r="L5565" i="15"/>
  <c r="L5564" i="15"/>
  <c r="L5563" i="15"/>
  <c r="L5562" i="15"/>
  <c r="L5561" i="15"/>
  <c r="L5560" i="15"/>
  <c r="L5559" i="15"/>
  <c r="L5558" i="15"/>
  <c r="L5557" i="15"/>
  <c r="L5556" i="15"/>
  <c r="L5555" i="15"/>
  <c r="L5554" i="15"/>
  <c r="L5553" i="15"/>
  <c r="L5552" i="15"/>
  <c r="L5551" i="15"/>
  <c r="L5550" i="15"/>
  <c r="L5549" i="15"/>
  <c r="L5548" i="15"/>
  <c r="L5547" i="15"/>
  <c r="L5546" i="15"/>
  <c r="L5545" i="15"/>
  <c r="L5544" i="15"/>
  <c r="L5543" i="15"/>
  <c r="L5542" i="15"/>
  <c r="L5541" i="15"/>
  <c r="L5540" i="15"/>
  <c r="L5539" i="15"/>
  <c r="L5538" i="15"/>
  <c r="L5537" i="15"/>
  <c r="L5536" i="15"/>
  <c r="L5535" i="15"/>
  <c r="L5534" i="15"/>
  <c r="L5533" i="15"/>
  <c r="L5532" i="15"/>
  <c r="L5531" i="15"/>
  <c r="L5530" i="15"/>
  <c r="L5529" i="15"/>
  <c r="L5528" i="15"/>
  <c r="L5527" i="15"/>
  <c r="L5526" i="15"/>
  <c r="L5525" i="15"/>
  <c r="L5524" i="15"/>
  <c r="L5523" i="15"/>
  <c r="L5522" i="15"/>
  <c r="L5521" i="15"/>
  <c r="L5520" i="15"/>
  <c r="L5519" i="15"/>
  <c r="L5518" i="15"/>
  <c r="L5517" i="15"/>
  <c r="L5516" i="15"/>
  <c r="L5515" i="15"/>
  <c r="L5514" i="15"/>
  <c r="L5513" i="15"/>
  <c r="L5512" i="15"/>
  <c r="L5511" i="15"/>
  <c r="L5510" i="15"/>
  <c r="L5509" i="15"/>
  <c r="L5508" i="15"/>
  <c r="L5507" i="15"/>
  <c r="L5506" i="15"/>
  <c r="L5505" i="15"/>
  <c r="L5504" i="15"/>
  <c r="L5503" i="15"/>
  <c r="L5502" i="15"/>
  <c r="L5501" i="15"/>
  <c r="L5500" i="15"/>
  <c r="L5499" i="15"/>
  <c r="L5498" i="15"/>
  <c r="L5497" i="15"/>
  <c r="L5496" i="15"/>
  <c r="L5495" i="15"/>
  <c r="L5494" i="15"/>
  <c r="L5493" i="15"/>
  <c r="L5492" i="15"/>
  <c r="L5491" i="15"/>
  <c r="L5490" i="15"/>
  <c r="L5489" i="15"/>
  <c r="L5488" i="15"/>
  <c r="L5487" i="15"/>
  <c r="L5486" i="15"/>
  <c r="L5485" i="15"/>
  <c r="L5484" i="15"/>
  <c r="L5483" i="15"/>
  <c r="L5482" i="15"/>
  <c r="L5481" i="15"/>
  <c r="L5480" i="15"/>
  <c r="L5479" i="15"/>
  <c r="L5478" i="15"/>
  <c r="L5477" i="15"/>
  <c r="L5476" i="15"/>
  <c r="L5475" i="15"/>
  <c r="L5474" i="15"/>
  <c r="L5473" i="15"/>
  <c r="L5472" i="15"/>
  <c r="L5471" i="15"/>
  <c r="L5470" i="15"/>
  <c r="L5469" i="15"/>
  <c r="L5468" i="15"/>
  <c r="L5467" i="15"/>
  <c r="L5466" i="15"/>
  <c r="L5465" i="15"/>
  <c r="L5464" i="15"/>
  <c r="L5463" i="15"/>
  <c r="L5462" i="15"/>
  <c r="L5461" i="15"/>
  <c r="L5460" i="15"/>
  <c r="L5459" i="15"/>
  <c r="L5458" i="15"/>
  <c r="L5457" i="15"/>
  <c r="L5456" i="15"/>
  <c r="L5455" i="15"/>
  <c r="L5454" i="15"/>
  <c r="L5453" i="15"/>
  <c r="L5452" i="15"/>
  <c r="L5451" i="15"/>
  <c r="L5450" i="15"/>
  <c r="L5449" i="15"/>
  <c r="L5448" i="15"/>
  <c r="L5447" i="15"/>
  <c r="L5446" i="15"/>
  <c r="L5445" i="15"/>
  <c r="L5444" i="15"/>
  <c r="L5443" i="15"/>
  <c r="L5442" i="15"/>
  <c r="L5441" i="15"/>
  <c r="L5440" i="15"/>
  <c r="L5439" i="15"/>
  <c r="L5438" i="15"/>
  <c r="L5437" i="15"/>
  <c r="L5436" i="15"/>
  <c r="L5435" i="15"/>
  <c r="L5434" i="15"/>
  <c r="L5433" i="15"/>
  <c r="L5432" i="15"/>
  <c r="L5431" i="15"/>
  <c r="L5430" i="15"/>
  <c r="L5429" i="15"/>
  <c r="L5428" i="15"/>
  <c r="L5427" i="15"/>
  <c r="L5426" i="15"/>
  <c r="L5425" i="15"/>
  <c r="L5424" i="15"/>
  <c r="L5423" i="15"/>
  <c r="L5422" i="15"/>
  <c r="L5421" i="15"/>
  <c r="L5420" i="15"/>
  <c r="L5419" i="15"/>
  <c r="L5418" i="15"/>
  <c r="L5417" i="15"/>
  <c r="L5416" i="15"/>
  <c r="L5415" i="15"/>
  <c r="L5414" i="15"/>
  <c r="L5413" i="15"/>
  <c r="L5412" i="15"/>
  <c r="L5411" i="15"/>
  <c r="L5410" i="15"/>
  <c r="L5409" i="15"/>
  <c r="L5408" i="15"/>
  <c r="L5407" i="15"/>
  <c r="L5406" i="15"/>
  <c r="L5405" i="15"/>
  <c r="L5404" i="15"/>
  <c r="L5403" i="15"/>
  <c r="L5402" i="15"/>
  <c r="L5401" i="15"/>
  <c r="L5400" i="15"/>
  <c r="L5399" i="15"/>
  <c r="L5398" i="15"/>
  <c r="L5397" i="15"/>
  <c r="L5396" i="15"/>
  <c r="L5395" i="15"/>
  <c r="L5394" i="15"/>
  <c r="L5393" i="15"/>
  <c r="L5392" i="15"/>
  <c r="L5391" i="15"/>
  <c r="L5390" i="15"/>
  <c r="L5389" i="15"/>
  <c r="L5388" i="15"/>
  <c r="L5387" i="15"/>
  <c r="L5386" i="15"/>
  <c r="L5385" i="15"/>
  <c r="L5384" i="15"/>
  <c r="L5383" i="15"/>
  <c r="L5382" i="15"/>
  <c r="L5381" i="15"/>
  <c r="L5380" i="15"/>
  <c r="L5379" i="15"/>
  <c r="L5378" i="15"/>
  <c r="L5377" i="15"/>
  <c r="L5376" i="15"/>
  <c r="L5375" i="15"/>
  <c r="L5374" i="15"/>
  <c r="L5373" i="15"/>
  <c r="L5372" i="15"/>
  <c r="L5371" i="15"/>
  <c r="L5370" i="15"/>
  <c r="L5369" i="15"/>
  <c r="L5368" i="15"/>
  <c r="L5367" i="15"/>
  <c r="L5366" i="15"/>
  <c r="L5365" i="15"/>
  <c r="L5364" i="15"/>
  <c r="L5363" i="15"/>
  <c r="L5362" i="15"/>
  <c r="L5361" i="15"/>
  <c r="L5360" i="15"/>
  <c r="L5359" i="15"/>
  <c r="L5358" i="15"/>
  <c r="L5357" i="15"/>
  <c r="L5356" i="15"/>
  <c r="L5355" i="15"/>
  <c r="L5354" i="15"/>
  <c r="L5353" i="15"/>
  <c r="L5352" i="15"/>
  <c r="L5351" i="15"/>
  <c r="L5350" i="15"/>
  <c r="L5349" i="15"/>
  <c r="L5348" i="15"/>
  <c r="L5347" i="15"/>
  <c r="L5346" i="15"/>
  <c r="L5345" i="15"/>
  <c r="L5344" i="15"/>
  <c r="L5343" i="15"/>
  <c r="L5342" i="15"/>
  <c r="L5341" i="15"/>
  <c r="L5340" i="15"/>
  <c r="L5339" i="15"/>
  <c r="L5338" i="15"/>
  <c r="L5337" i="15"/>
  <c r="L5336" i="15"/>
  <c r="L5335" i="15"/>
  <c r="L5334" i="15"/>
  <c r="L5333" i="15"/>
  <c r="L5332" i="15"/>
  <c r="L5331" i="15"/>
  <c r="L5330" i="15"/>
  <c r="L5329" i="15"/>
  <c r="L5328" i="15"/>
  <c r="L5327" i="15"/>
  <c r="L5326" i="15"/>
  <c r="L5325" i="15"/>
  <c r="L5324" i="15"/>
  <c r="L5323" i="15"/>
  <c r="L5322" i="15"/>
  <c r="L5321" i="15"/>
  <c r="L5320" i="15"/>
  <c r="L5319" i="15"/>
  <c r="L5318" i="15"/>
  <c r="L5317" i="15"/>
  <c r="L5316" i="15"/>
  <c r="L5315" i="15"/>
  <c r="L5314" i="15"/>
  <c r="L5313" i="15"/>
  <c r="L5312" i="15"/>
  <c r="L5311" i="15"/>
  <c r="L5310" i="15"/>
  <c r="L5309" i="15"/>
  <c r="L5308" i="15"/>
  <c r="L5307" i="15"/>
  <c r="L5306" i="15"/>
  <c r="L5305" i="15"/>
  <c r="L5304" i="15"/>
  <c r="L5303" i="15"/>
  <c r="L5302" i="15"/>
  <c r="L5301" i="15"/>
  <c r="L5300" i="15"/>
  <c r="L5299" i="15"/>
  <c r="L5298" i="15"/>
  <c r="L5297" i="15"/>
  <c r="L5296" i="15"/>
  <c r="L5295" i="15"/>
  <c r="L5294" i="15"/>
  <c r="L5293" i="15"/>
  <c r="L5292" i="15"/>
  <c r="L5291" i="15"/>
  <c r="L5290" i="15"/>
  <c r="L5289" i="15"/>
  <c r="L5288" i="15"/>
  <c r="L5287" i="15"/>
  <c r="L5286" i="15"/>
  <c r="L5285" i="15"/>
  <c r="L5284" i="15"/>
  <c r="L5283" i="15"/>
  <c r="L5282" i="15"/>
  <c r="L5281" i="15"/>
  <c r="L5280" i="15"/>
  <c r="L5279" i="15"/>
  <c r="L5278" i="15"/>
  <c r="L5277" i="15"/>
  <c r="L5276" i="15"/>
  <c r="L5275" i="15"/>
  <c r="L5274" i="15"/>
  <c r="L5273" i="15"/>
  <c r="L5272" i="15"/>
  <c r="L5271" i="15"/>
  <c r="L5270" i="15"/>
  <c r="L5269" i="15"/>
  <c r="L5268" i="15"/>
  <c r="L5267" i="15"/>
  <c r="L5266" i="15"/>
  <c r="L5265" i="15"/>
  <c r="L5264" i="15"/>
  <c r="L5263" i="15"/>
  <c r="L5262" i="15"/>
  <c r="L5261" i="15"/>
  <c r="L5260" i="15"/>
  <c r="L5259" i="15"/>
  <c r="L5258" i="15"/>
  <c r="L5257" i="15"/>
  <c r="L5256" i="15"/>
  <c r="L5255" i="15"/>
  <c r="L5254" i="15"/>
  <c r="L5253" i="15"/>
  <c r="L5252" i="15"/>
  <c r="L5251" i="15"/>
  <c r="L5250" i="15"/>
  <c r="L5249" i="15"/>
  <c r="L5248" i="15"/>
  <c r="L5247" i="15"/>
  <c r="L5246" i="15"/>
  <c r="L5245" i="15"/>
  <c r="L5244" i="15"/>
  <c r="L5243" i="15"/>
  <c r="L5242" i="15"/>
  <c r="L5241" i="15"/>
  <c r="L5240" i="15"/>
  <c r="L5239" i="15"/>
  <c r="L5238" i="15"/>
  <c r="L5237" i="15"/>
  <c r="L5236" i="15"/>
  <c r="L5235" i="15"/>
  <c r="L5234" i="15"/>
  <c r="L5233" i="15"/>
  <c r="L5232" i="15"/>
  <c r="L5231" i="15"/>
  <c r="L5230" i="15"/>
  <c r="L5229" i="15"/>
  <c r="L5228" i="15"/>
  <c r="L5227" i="15"/>
  <c r="L5226" i="15"/>
  <c r="L5225" i="15"/>
  <c r="L5224" i="15"/>
  <c r="L5223" i="15"/>
  <c r="L5222" i="15"/>
  <c r="L5221" i="15"/>
  <c r="L5220" i="15"/>
  <c r="L5219" i="15"/>
  <c r="L5218" i="15"/>
  <c r="L5217" i="15"/>
  <c r="L5216" i="15"/>
  <c r="L5215" i="15"/>
  <c r="L5214" i="15"/>
  <c r="L5213" i="15"/>
  <c r="L5212" i="15"/>
  <c r="L5211" i="15"/>
  <c r="L5210" i="15"/>
  <c r="L5209" i="15"/>
  <c r="L5208" i="15"/>
  <c r="L5207" i="15"/>
  <c r="L5206" i="15"/>
  <c r="L5205" i="15"/>
  <c r="L5204" i="15"/>
  <c r="L5203" i="15"/>
  <c r="L5202" i="15"/>
  <c r="L5201" i="15"/>
  <c r="L5200" i="15"/>
  <c r="L5199" i="15"/>
  <c r="L5198" i="15"/>
  <c r="L5197" i="15"/>
  <c r="L5196" i="15"/>
  <c r="L5195" i="15"/>
  <c r="L5194" i="15"/>
  <c r="L5193" i="15"/>
  <c r="L5192" i="15"/>
  <c r="L5191" i="15"/>
  <c r="L5190" i="15"/>
  <c r="L5189" i="15"/>
  <c r="L5188" i="15"/>
  <c r="L5187" i="15"/>
  <c r="L5186" i="15"/>
  <c r="L5185" i="15"/>
  <c r="L5184" i="15"/>
  <c r="L5183" i="15"/>
  <c r="L5182" i="15"/>
  <c r="L5181" i="15"/>
  <c r="L5180" i="15"/>
  <c r="L5179" i="15"/>
  <c r="L5178" i="15"/>
  <c r="L5177" i="15"/>
  <c r="L5176" i="15"/>
  <c r="L5175" i="15"/>
  <c r="L5174" i="15"/>
  <c r="L5173" i="15"/>
  <c r="L5172" i="15"/>
  <c r="L5171" i="15"/>
  <c r="L5170" i="15"/>
  <c r="L5169" i="15"/>
  <c r="L5168" i="15"/>
  <c r="L5167" i="15"/>
  <c r="L5166" i="15"/>
  <c r="L5165" i="15"/>
  <c r="L5164" i="15"/>
  <c r="L5163" i="15"/>
  <c r="L5162" i="15"/>
  <c r="L5161" i="15"/>
  <c r="L5160" i="15"/>
  <c r="L5159" i="15"/>
  <c r="L5158" i="15"/>
  <c r="L5157" i="15"/>
  <c r="L5156" i="15"/>
  <c r="L5155" i="15"/>
  <c r="L5154" i="15"/>
  <c r="L5153" i="15"/>
  <c r="L5152" i="15"/>
  <c r="L5151" i="15"/>
  <c r="L5150" i="15"/>
  <c r="L5149" i="15"/>
  <c r="L5148" i="15"/>
  <c r="L5147" i="15"/>
  <c r="L5146" i="15"/>
  <c r="L5145" i="15"/>
  <c r="L5144" i="15"/>
  <c r="L5143" i="15"/>
  <c r="L5142" i="15"/>
  <c r="L5141" i="15"/>
  <c r="L5140" i="15"/>
  <c r="L5139" i="15"/>
  <c r="L5138" i="15"/>
  <c r="L5137" i="15"/>
  <c r="L5136" i="15"/>
  <c r="L5135" i="15"/>
  <c r="L5134" i="15"/>
  <c r="L5133" i="15"/>
  <c r="L5132" i="15"/>
  <c r="L5131" i="15"/>
  <c r="L5130" i="15"/>
  <c r="L5129" i="15"/>
  <c r="L5128" i="15"/>
  <c r="L5127" i="15"/>
  <c r="L5126" i="15"/>
  <c r="L5125" i="15"/>
  <c r="L5124" i="15"/>
  <c r="L5123" i="15"/>
  <c r="L5122" i="15"/>
  <c r="L5121" i="15"/>
  <c r="L5120" i="15"/>
  <c r="L5119" i="15"/>
  <c r="L5118" i="15"/>
  <c r="L5117" i="15"/>
  <c r="L5116" i="15"/>
  <c r="L5115" i="15"/>
  <c r="L5114" i="15"/>
  <c r="L5113" i="15"/>
  <c r="L5112" i="15"/>
  <c r="L5111" i="15"/>
  <c r="L5110" i="15"/>
  <c r="L5109" i="15"/>
  <c r="L5108" i="15"/>
  <c r="L5107" i="15"/>
  <c r="L5106" i="15"/>
  <c r="L5105" i="15"/>
  <c r="L5104" i="15"/>
  <c r="L5103" i="15"/>
  <c r="L5102" i="15"/>
  <c r="L5101" i="15"/>
  <c r="L5100" i="15"/>
  <c r="L5099" i="15"/>
  <c r="L5098" i="15"/>
  <c r="L5097" i="15"/>
  <c r="L5096" i="15"/>
  <c r="L5095" i="15"/>
  <c r="L5094" i="15"/>
  <c r="L5093" i="15"/>
  <c r="L5092" i="15"/>
  <c r="L5091" i="15"/>
  <c r="L5090" i="15"/>
  <c r="L5089" i="15"/>
  <c r="L5088" i="15"/>
  <c r="L5087" i="15"/>
  <c r="L5086" i="15"/>
  <c r="L5085" i="15"/>
  <c r="L5084" i="15"/>
  <c r="L5083" i="15"/>
  <c r="L5082" i="15"/>
  <c r="L5081" i="15"/>
  <c r="L5080" i="15"/>
  <c r="L5079" i="15"/>
  <c r="L5078" i="15"/>
  <c r="L5077" i="15"/>
  <c r="L5076" i="15"/>
  <c r="L5075" i="15"/>
  <c r="L5074" i="15"/>
  <c r="L5073" i="15"/>
  <c r="L5072" i="15"/>
  <c r="L5071" i="15"/>
  <c r="L5070" i="15"/>
  <c r="L5069" i="15"/>
  <c r="L5068" i="15"/>
  <c r="L5067" i="15"/>
  <c r="L5066" i="15"/>
  <c r="L5065" i="15"/>
  <c r="L5064" i="15"/>
  <c r="L5063" i="15"/>
  <c r="L5062" i="15"/>
  <c r="L5061" i="15"/>
  <c r="L5060" i="15"/>
  <c r="L5059" i="15"/>
  <c r="L5058" i="15"/>
  <c r="L5057" i="15"/>
  <c r="L5056" i="15"/>
  <c r="L5055" i="15"/>
  <c r="L5054" i="15"/>
  <c r="L5053" i="15"/>
  <c r="L5052" i="15"/>
  <c r="L5051" i="15"/>
  <c r="L5050" i="15"/>
  <c r="L5049" i="15"/>
  <c r="L5048" i="15"/>
  <c r="L5047" i="15"/>
  <c r="L5046" i="15"/>
  <c r="L5045" i="15"/>
  <c r="L5044" i="15"/>
  <c r="L5043" i="15"/>
  <c r="L5042" i="15"/>
  <c r="L5041" i="15"/>
  <c r="L5040" i="15"/>
  <c r="L5039" i="15"/>
  <c r="L5038" i="15"/>
  <c r="L5037" i="15"/>
  <c r="L5036" i="15"/>
  <c r="L5035" i="15"/>
  <c r="L5034" i="15"/>
  <c r="L5033" i="15"/>
  <c r="L5032" i="15"/>
  <c r="L5031" i="15"/>
  <c r="L5030" i="15"/>
  <c r="L5029" i="15"/>
  <c r="L5028" i="15"/>
  <c r="L5027" i="15"/>
  <c r="L5026" i="15"/>
  <c r="L5025" i="15"/>
  <c r="L5024" i="15"/>
  <c r="L5023" i="15"/>
  <c r="L5022" i="15"/>
  <c r="L5021" i="15"/>
  <c r="L5020" i="15"/>
  <c r="L5019" i="15"/>
  <c r="L5018" i="15"/>
  <c r="L5017" i="15"/>
  <c r="L5016" i="15"/>
  <c r="L5015" i="15"/>
  <c r="L5014" i="15"/>
  <c r="L5013" i="15"/>
  <c r="L5012" i="15"/>
  <c r="L5011" i="15"/>
  <c r="L5010" i="15"/>
  <c r="L5009" i="15"/>
  <c r="L5008" i="15"/>
  <c r="L5007" i="15"/>
  <c r="L5006" i="15"/>
  <c r="L5005" i="15"/>
  <c r="L5004" i="15"/>
  <c r="L5003" i="15"/>
  <c r="L5002" i="15"/>
  <c r="L5001" i="15"/>
  <c r="L5000" i="15"/>
  <c r="L4999" i="15"/>
  <c r="L4998" i="15"/>
  <c r="L4997" i="15"/>
  <c r="L4996" i="15"/>
  <c r="L4995" i="15"/>
  <c r="L4994" i="15"/>
  <c r="L4993" i="15"/>
  <c r="L4992" i="15"/>
  <c r="L4991" i="15"/>
  <c r="L4990" i="15"/>
  <c r="L4989" i="15"/>
  <c r="L4988" i="15"/>
  <c r="L4987" i="15"/>
  <c r="L4986" i="15"/>
  <c r="L4985" i="15"/>
  <c r="L4984" i="15"/>
  <c r="L4983" i="15"/>
  <c r="L4982" i="15"/>
  <c r="L4981" i="15"/>
  <c r="L4980" i="15"/>
  <c r="L4979" i="15"/>
  <c r="L4978" i="15"/>
  <c r="L4977" i="15"/>
  <c r="L4976" i="15"/>
  <c r="L4975" i="15"/>
  <c r="L4974" i="15"/>
  <c r="L4973" i="15"/>
  <c r="L4972" i="15"/>
  <c r="L4971" i="15"/>
  <c r="L4970" i="15"/>
  <c r="L4969" i="15"/>
  <c r="L4968" i="15"/>
  <c r="L4967" i="15"/>
  <c r="L4966" i="15"/>
  <c r="L4965" i="15"/>
  <c r="L4964" i="15"/>
  <c r="L4963" i="15"/>
  <c r="L4962" i="15"/>
  <c r="L4961" i="15"/>
  <c r="L4960" i="15"/>
  <c r="L4959" i="15"/>
  <c r="L4958" i="15"/>
  <c r="L4957" i="15"/>
  <c r="L4956" i="15"/>
  <c r="L4955" i="15"/>
  <c r="L4954" i="15"/>
  <c r="L4953" i="15"/>
  <c r="L4952" i="15"/>
  <c r="L4951" i="15"/>
  <c r="L4950" i="15"/>
  <c r="L4949" i="15"/>
  <c r="L4948" i="15"/>
  <c r="L4947" i="15"/>
  <c r="L4946" i="15"/>
  <c r="L4945" i="15"/>
  <c r="L4944" i="15"/>
  <c r="L4943" i="15"/>
  <c r="L4942" i="15"/>
  <c r="L4941" i="15"/>
  <c r="L4940" i="15"/>
  <c r="L4939" i="15"/>
  <c r="L4938" i="15"/>
  <c r="L4937" i="15"/>
  <c r="L4936" i="15"/>
  <c r="L4935" i="15"/>
  <c r="L4934" i="15"/>
  <c r="L4933" i="15"/>
  <c r="L4932" i="15"/>
  <c r="L4931" i="15"/>
  <c r="L4930" i="15"/>
  <c r="L4929" i="15"/>
  <c r="L4928" i="15"/>
  <c r="L4927" i="15"/>
  <c r="L4926" i="15"/>
  <c r="L4925" i="15"/>
  <c r="L4924" i="15"/>
  <c r="L4923" i="15"/>
  <c r="L4922" i="15"/>
  <c r="L4921" i="15"/>
  <c r="L4920" i="15"/>
  <c r="L4919" i="15"/>
  <c r="L4918" i="15"/>
  <c r="L4917" i="15"/>
  <c r="L4916" i="15"/>
  <c r="L4915" i="15"/>
  <c r="L4914" i="15"/>
  <c r="L4913" i="15"/>
  <c r="L4912" i="15"/>
  <c r="L4911" i="15"/>
  <c r="L4910" i="15"/>
  <c r="L4909" i="15"/>
  <c r="L4908" i="15"/>
  <c r="L4907" i="15"/>
  <c r="L4906" i="15"/>
  <c r="L4905" i="15"/>
  <c r="L4904" i="15"/>
  <c r="L4903" i="15"/>
  <c r="L4902" i="15"/>
  <c r="L4901" i="15"/>
  <c r="L4900" i="15"/>
  <c r="L4899" i="15"/>
  <c r="L4898" i="15"/>
  <c r="L4897" i="15"/>
  <c r="L4896" i="15"/>
  <c r="L4895" i="15"/>
  <c r="L4894" i="15"/>
  <c r="L4893" i="15"/>
  <c r="L4892" i="15"/>
  <c r="L4891" i="15"/>
  <c r="L4890" i="15"/>
  <c r="L4889" i="15"/>
  <c r="L4888" i="15"/>
  <c r="L4887" i="15"/>
  <c r="L4886" i="15"/>
  <c r="L4885" i="15"/>
  <c r="L4884" i="15"/>
  <c r="L4883" i="15"/>
  <c r="L4882" i="15"/>
  <c r="L4881" i="15"/>
  <c r="L4880" i="15"/>
  <c r="L4879" i="15"/>
  <c r="L4878" i="15"/>
  <c r="L4877" i="15"/>
  <c r="L4876" i="15"/>
  <c r="L4875" i="15"/>
  <c r="L4874" i="15"/>
  <c r="L4873" i="15"/>
  <c r="L4872" i="15"/>
  <c r="L4871" i="15"/>
  <c r="L4870" i="15"/>
  <c r="L4869" i="15"/>
  <c r="L4868" i="15"/>
  <c r="L4867" i="15"/>
  <c r="L4866" i="15"/>
  <c r="L4865" i="15"/>
  <c r="L4864" i="15"/>
  <c r="L4863" i="15"/>
  <c r="L4862" i="15"/>
  <c r="L4861" i="15"/>
  <c r="L4860" i="15"/>
  <c r="L4859" i="15"/>
  <c r="L4858" i="15"/>
  <c r="L4857" i="15"/>
  <c r="L4856" i="15"/>
  <c r="L4855" i="15"/>
  <c r="L4854" i="15"/>
  <c r="L4853" i="15"/>
  <c r="L4852" i="15"/>
  <c r="L4851" i="15"/>
  <c r="L4850" i="15"/>
  <c r="L4849" i="15"/>
  <c r="L4848" i="15"/>
  <c r="L4847" i="15"/>
  <c r="L4846" i="15"/>
  <c r="L4845" i="15"/>
  <c r="L4844" i="15"/>
  <c r="L4843" i="15"/>
  <c r="L4842" i="15"/>
  <c r="L4841" i="15"/>
  <c r="L4840" i="15"/>
  <c r="L4839" i="15"/>
  <c r="L4838" i="15"/>
  <c r="L4837" i="15"/>
  <c r="L4836" i="15"/>
  <c r="L4835" i="15"/>
  <c r="L4834" i="15"/>
  <c r="L4833" i="15"/>
  <c r="L4832" i="15"/>
  <c r="L4831" i="15"/>
  <c r="L4830" i="15"/>
  <c r="L4829" i="15"/>
  <c r="L4828" i="15"/>
  <c r="L4827" i="15"/>
  <c r="L4826" i="15"/>
  <c r="L4825" i="15"/>
  <c r="L4824" i="15"/>
  <c r="L4823" i="15"/>
  <c r="L4822" i="15"/>
  <c r="L4821" i="15"/>
  <c r="L4820" i="15"/>
  <c r="L4819" i="15"/>
  <c r="L4818" i="15"/>
  <c r="L4817" i="15"/>
  <c r="L4816" i="15"/>
  <c r="L4815" i="15"/>
  <c r="L4814" i="15"/>
  <c r="L4813" i="15"/>
  <c r="L4812" i="15"/>
  <c r="L4811" i="15"/>
  <c r="L4810" i="15"/>
  <c r="L4809" i="15"/>
  <c r="L4808" i="15"/>
  <c r="L4807" i="15"/>
  <c r="L4806" i="15"/>
  <c r="L4805" i="15"/>
  <c r="L4804" i="15"/>
  <c r="L4803" i="15"/>
  <c r="L4802" i="15"/>
  <c r="L4801" i="15"/>
  <c r="L4800" i="15"/>
  <c r="L4799" i="15"/>
  <c r="L4798" i="15"/>
  <c r="L4797" i="15"/>
  <c r="L4796" i="15"/>
  <c r="L4795" i="15"/>
  <c r="L4794" i="15"/>
  <c r="L4793" i="15"/>
  <c r="L4792" i="15"/>
  <c r="L4791" i="15"/>
  <c r="L4790" i="15"/>
  <c r="L4789" i="15"/>
  <c r="L4788" i="15"/>
  <c r="L4787" i="15"/>
  <c r="L4786" i="15"/>
  <c r="L4785" i="15"/>
  <c r="L4784" i="15"/>
  <c r="L4783" i="15"/>
  <c r="L4782" i="15"/>
  <c r="L4781" i="15"/>
  <c r="L4780" i="15"/>
  <c r="L4779" i="15"/>
  <c r="L4778" i="15"/>
  <c r="L4777" i="15"/>
  <c r="L4776" i="15"/>
  <c r="L4775" i="15"/>
  <c r="L4774" i="15"/>
  <c r="L4773" i="15"/>
  <c r="L4772" i="15"/>
  <c r="L4771" i="15"/>
  <c r="L4770" i="15"/>
  <c r="L4769" i="15"/>
  <c r="L4768" i="15"/>
  <c r="L4767" i="15"/>
  <c r="L4766" i="15"/>
  <c r="L4765" i="15"/>
  <c r="L4764" i="15"/>
  <c r="L4763" i="15"/>
  <c r="L4762" i="15"/>
  <c r="L4761" i="15"/>
  <c r="L4760" i="15"/>
  <c r="L4759" i="15"/>
  <c r="L4758" i="15"/>
  <c r="L4757" i="15"/>
  <c r="L4756" i="15"/>
  <c r="L4755" i="15"/>
  <c r="L4754" i="15"/>
  <c r="L4753" i="15"/>
  <c r="L4752" i="15"/>
  <c r="L4751" i="15"/>
  <c r="L4750" i="15"/>
  <c r="L4749" i="15"/>
  <c r="L4748" i="15"/>
  <c r="L4747" i="15"/>
  <c r="L4746" i="15"/>
  <c r="L4745" i="15"/>
  <c r="L4744" i="15"/>
  <c r="L4743" i="15"/>
  <c r="L4742" i="15"/>
  <c r="L4741" i="15"/>
  <c r="L4740" i="15"/>
  <c r="L4739" i="15"/>
  <c r="L4738" i="15"/>
  <c r="L4737" i="15"/>
  <c r="L4736" i="15"/>
  <c r="L4735" i="15"/>
  <c r="L4734" i="15"/>
  <c r="L4733" i="15"/>
  <c r="L4732" i="15"/>
  <c r="L4731" i="15"/>
  <c r="L4730" i="15"/>
  <c r="L4729" i="15"/>
  <c r="L4728" i="15"/>
  <c r="L4727" i="15"/>
  <c r="L4726" i="15"/>
  <c r="L4725" i="15"/>
  <c r="L4724" i="15"/>
  <c r="L4723" i="15"/>
  <c r="L4722" i="15"/>
  <c r="L4721" i="15"/>
  <c r="L4720" i="15"/>
  <c r="L4719" i="15"/>
  <c r="L4718" i="15"/>
  <c r="L4717" i="15"/>
  <c r="L4716" i="15"/>
  <c r="L4715" i="15"/>
  <c r="L4714" i="15"/>
  <c r="L4713" i="15"/>
  <c r="L4712" i="15"/>
  <c r="L4711" i="15"/>
  <c r="L4710" i="15"/>
  <c r="L4709" i="15"/>
  <c r="L4708" i="15"/>
  <c r="L4707" i="15"/>
  <c r="L4706" i="15"/>
  <c r="L4705" i="15"/>
  <c r="L4704" i="15"/>
  <c r="L4703" i="15"/>
  <c r="L4702" i="15"/>
  <c r="L4701" i="15"/>
  <c r="L4700" i="15"/>
  <c r="L4699" i="15"/>
  <c r="L4698" i="15"/>
  <c r="L4697" i="15"/>
  <c r="L4696" i="15"/>
  <c r="L4695" i="15"/>
  <c r="L4694" i="15"/>
  <c r="L4693" i="15"/>
  <c r="L4692" i="15"/>
  <c r="L4691" i="15"/>
  <c r="L4690" i="15"/>
  <c r="L4689" i="15"/>
  <c r="L4688" i="15"/>
  <c r="L4687" i="15"/>
  <c r="L4686" i="15"/>
  <c r="L4685" i="15"/>
  <c r="L4684" i="15"/>
  <c r="L4683" i="15"/>
  <c r="L4682" i="15"/>
  <c r="L4681" i="15"/>
  <c r="L4680" i="15"/>
  <c r="L4679" i="15"/>
  <c r="L4678" i="15"/>
  <c r="L4677" i="15"/>
  <c r="L4676" i="15"/>
  <c r="L4675" i="15"/>
  <c r="L4674" i="15"/>
  <c r="L4673" i="15"/>
  <c r="L4672" i="15"/>
  <c r="L4671" i="15"/>
  <c r="L4670" i="15"/>
  <c r="L4669" i="15"/>
  <c r="L4668" i="15"/>
  <c r="L4667" i="15"/>
  <c r="L4666" i="15"/>
  <c r="L4665" i="15"/>
  <c r="L4664" i="15"/>
  <c r="L4663" i="15"/>
  <c r="L4662" i="15"/>
  <c r="L4661" i="15"/>
  <c r="L4660" i="15"/>
  <c r="L4659" i="15"/>
  <c r="L4658" i="15"/>
  <c r="L4657" i="15"/>
  <c r="L4656" i="15"/>
  <c r="L4655" i="15"/>
  <c r="L4654" i="15"/>
  <c r="L4653" i="15"/>
  <c r="L4652" i="15"/>
  <c r="L4651" i="15"/>
  <c r="L4650" i="15"/>
  <c r="L4649" i="15"/>
  <c r="L4648" i="15"/>
  <c r="L4647" i="15"/>
  <c r="L4646" i="15"/>
  <c r="L4645" i="15"/>
  <c r="L4644" i="15"/>
  <c r="L4643" i="15"/>
  <c r="L4642" i="15"/>
  <c r="L4641" i="15"/>
  <c r="L4640" i="15"/>
  <c r="L4639" i="15"/>
  <c r="L4638" i="15"/>
  <c r="L4637" i="15"/>
  <c r="L4636" i="15"/>
  <c r="L4635" i="15"/>
  <c r="L4634" i="15"/>
  <c r="L4633" i="15"/>
  <c r="L4632" i="15"/>
  <c r="L4631" i="15"/>
  <c r="L4630" i="15"/>
  <c r="L4629" i="15"/>
  <c r="L4628" i="15"/>
  <c r="L4627" i="15"/>
  <c r="L4626" i="15"/>
  <c r="L4625" i="15"/>
  <c r="L4624" i="15"/>
  <c r="L4623" i="15"/>
  <c r="L4622" i="15"/>
  <c r="L4621" i="15"/>
  <c r="L4620" i="15"/>
  <c r="L4619" i="15"/>
  <c r="L4618" i="15"/>
  <c r="L4617" i="15"/>
  <c r="L4616" i="15"/>
  <c r="L4615" i="15"/>
  <c r="L4614" i="15"/>
  <c r="L4613" i="15"/>
  <c r="L4612" i="15"/>
  <c r="L4611" i="15"/>
  <c r="L4610" i="15"/>
  <c r="L4609" i="15"/>
  <c r="L4608" i="15"/>
  <c r="L4607" i="15"/>
  <c r="L4606" i="15"/>
  <c r="L4605" i="15"/>
  <c r="L4604" i="15"/>
  <c r="L4603" i="15"/>
  <c r="L4602" i="15"/>
  <c r="L4601" i="15"/>
  <c r="L4600" i="15"/>
  <c r="L4599" i="15"/>
  <c r="L4598" i="15"/>
  <c r="L4597" i="15"/>
  <c r="L4596" i="15"/>
  <c r="L4595" i="15"/>
  <c r="L4594" i="15"/>
  <c r="L4593" i="15"/>
  <c r="L4592" i="15"/>
  <c r="L4591" i="15"/>
  <c r="L4590" i="15"/>
  <c r="L4589" i="15"/>
  <c r="L4588" i="15"/>
  <c r="L4587" i="15"/>
  <c r="L4586" i="15"/>
  <c r="L4585" i="15"/>
  <c r="L4584" i="15"/>
  <c r="L4583" i="15"/>
  <c r="L4582" i="15"/>
  <c r="L4581" i="15"/>
  <c r="L4580" i="15"/>
  <c r="L4579" i="15"/>
  <c r="L4578" i="15"/>
  <c r="L4577" i="15"/>
  <c r="L4576" i="15"/>
  <c r="L4575" i="15"/>
  <c r="L4574" i="15"/>
  <c r="L4573" i="15"/>
  <c r="L4572" i="15"/>
  <c r="L4571" i="15"/>
  <c r="L4570" i="15"/>
  <c r="L4569" i="15"/>
  <c r="L4568" i="15"/>
  <c r="L4567" i="15"/>
  <c r="L4566" i="15"/>
  <c r="L4565" i="15"/>
  <c r="L4564" i="15"/>
  <c r="L4563" i="15"/>
  <c r="L4562" i="15"/>
  <c r="L4561" i="15"/>
  <c r="L4560" i="15"/>
  <c r="L4559" i="15"/>
  <c r="L4558" i="15"/>
  <c r="L4557" i="15"/>
  <c r="L4556" i="15"/>
  <c r="L4555" i="15"/>
  <c r="L4554" i="15"/>
  <c r="L4553" i="15"/>
  <c r="L4552" i="15"/>
  <c r="L4551" i="15"/>
  <c r="L4550" i="15"/>
  <c r="L4549" i="15"/>
  <c r="L4548" i="15"/>
  <c r="L4547" i="15"/>
  <c r="L4546" i="15"/>
  <c r="L4545" i="15"/>
  <c r="L4544" i="15"/>
  <c r="L4543" i="15"/>
  <c r="L4542" i="15"/>
  <c r="L4541" i="15"/>
  <c r="L4540" i="15"/>
  <c r="L4539" i="15"/>
  <c r="L4538" i="15"/>
  <c r="L4537" i="15"/>
  <c r="L4536" i="15"/>
  <c r="L4535" i="15"/>
  <c r="L4534" i="15"/>
  <c r="L4533" i="15"/>
  <c r="L4532" i="15"/>
  <c r="L4531" i="15"/>
  <c r="L4530" i="15"/>
  <c r="L4529" i="15"/>
  <c r="L4528" i="15"/>
  <c r="L4527" i="15"/>
  <c r="L4526" i="15"/>
  <c r="L4525" i="15"/>
  <c r="L4524" i="15"/>
  <c r="L4523" i="15"/>
  <c r="L4522" i="15"/>
  <c r="L4521" i="15"/>
  <c r="L4520" i="15"/>
  <c r="L4519" i="15"/>
  <c r="L4518" i="15"/>
  <c r="L4517" i="15"/>
  <c r="L4516" i="15"/>
  <c r="L4515" i="15"/>
  <c r="L4514" i="15"/>
  <c r="L4513" i="15"/>
  <c r="L4512" i="15"/>
  <c r="L4511" i="15"/>
  <c r="L4510" i="15"/>
  <c r="L4509" i="15"/>
  <c r="L4508" i="15"/>
  <c r="L4507" i="15"/>
  <c r="L4506" i="15"/>
  <c r="L4505" i="15"/>
  <c r="L4504" i="15"/>
  <c r="L4503" i="15"/>
  <c r="L4502" i="15"/>
  <c r="L4501" i="15"/>
  <c r="L4500" i="15"/>
  <c r="L4499" i="15"/>
  <c r="L4498" i="15"/>
  <c r="L4497" i="15"/>
  <c r="L4496" i="15"/>
  <c r="L4495" i="15"/>
  <c r="L4494" i="15"/>
  <c r="L4493" i="15"/>
  <c r="L4492" i="15"/>
  <c r="L4491" i="15"/>
  <c r="L4490" i="15"/>
  <c r="L4489" i="15"/>
  <c r="L4488" i="15"/>
  <c r="L4487" i="15"/>
  <c r="L4486" i="15"/>
  <c r="L4485" i="15"/>
  <c r="L4484" i="15"/>
  <c r="L4483" i="15"/>
  <c r="L4482" i="15"/>
  <c r="L4481" i="15"/>
  <c r="L4480" i="15"/>
  <c r="L4479" i="15"/>
  <c r="L4478" i="15"/>
  <c r="L4477" i="15"/>
  <c r="L4476" i="15"/>
  <c r="L4475" i="15"/>
  <c r="L4474" i="15"/>
  <c r="L4473" i="15"/>
  <c r="L4472" i="15"/>
  <c r="L4471" i="15"/>
  <c r="L4470" i="15"/>
  <c r="L4469" i="15"/>
  <c r="L4468" i="15"/>
  <c r="L4467" i="15"/>
  <c r="L4466" i="15"/>
  <c r="L4465" i="15"/>
  <c r="L4464" i="15"/>
  <c r="L4463" i="15"/>
  <c r="L4462" i="15"/>
  <c r="L4461" i="15"/>
  <c r="L4460" i="15"/>
  <c r="L4459" i="15"/>
  <c r="L4458" i="15"/>
  <c r="L4457" i="15"/>
  <c r="L4456" i="15"/>
  <c r="L4455" i="15"/>
  <c r="L4454" i="15"/>
  <c r="L4453" i="15"/>
  <c r="L4452" i="15"/>
  <c r="L4451" i="15"/>
  <c r="L4450" i="15"/>
  <c r="L4449" i="15"/>
  <c r="L4448" i="15"/>
  <c r="L4447" i="15"/>
  <c r="L4446" i="15"/>
  <c r="L4445" i="15"/>
  <c r="L4444" i="15"/>
  <c r="L4443" i="15"/>
  <c r="L4442" i="15"/>
  <c r="L4441" i="15"/>
  <c r="L4440" i="15"/>
  <c r="L4439" i="15"/>
  <c r="L4438" i="15"/>
  <c r="L4437" i="15"/>
  <c r="L4436" i="15"/>
  <c r="L4435" i="15"/>
  <c r="L4434" i="15"/>
  <c r="L4433" i="15"/>
  <c r="L4432" i="15"/>
  <c r="L4431" i="15"/>
  <c r="L4430" i="15"/>
  <c r="L4429" i="15"/>
  <c r="L4428" i="15"/>
  <c r="L4427" i="15"/>
  <c r="L4426" i="15"/>
  <c r="L4425" i="15"/>
  <c r="L4424" i="15"/>
  <c r="L4423" i="15"/>
  <c r="L4422" i="15"/>
  <c r="L4421" i="15"/>
  <c r="L4420" i="15"/>
  <c r="L4419" i="15"/>
  <c r="L4418" i="15"/>
  <c r="L4417" i="15"/>
  <c r="L4416" i="15"/>
  <c r="L4415" i="15"/>
  <c r="L4414" i="15"/>
  <c r="L4413" i="15"/>
  <c r="L4412" i="15"/>
  <c r="L4411" i="15"/>
  <c r="L4410" i="15"/>
  <c r="L4409" i="15"/>
  <c r="L4408" i="15"/>
  <c r="L4407" i="15"/>
  <c r="L4406" i="15"/>
  <c r="L4405" i="15"/>
  <c r="L4404" i="15"/>
  <c r="L4403" i="15"/>
  <c r="L4402" i="15"/>
  <c r="L4401" i="15"/>
  <c r="L4400" i="15"/>
  <c r="L4399" i="15"/>
  <c r="L4398" i="15"/>
  <c r="L4397" i="15"/>
  <c r="L4396" i="15"/>
  <c r="L4395" i="15"/>
  <c r="L4394" i="15"/>
  <c r="L4393" i="15"/>
  <c r="L4392" i="15"/>
  <c r="L4391" i="15"/>
  <c r="L4390" i="15"/>
  <c r="L4389" i="15"/>
  <c r="L4388" i="15"/>
  <c r="L4387" i="15"/>
  <c r="L4386" i="15"/>
  <c r="L4385" i="15"/>
  <c r="L4384" i="15"/>
  <c r="L4383" i="15"/>
  <c r="L4382" i="15"/>
  <c r="L4381" i="15"/>
  <c r="L4380" i="15"/>
  <c r="L4379" i="15"/>
  <c r="L4378" i="15"/>
  <c r="L4377" i="15"/>
  <c r="L4376" i="15"/>
  <c r="L4375" i="15"/>
  <c r="L4374" i="15"/>
  <c r="L4373" i="15"/>
  <c r="L4372" i="15"/>
  <c r="L4371" i="15"/>
  <c r="L4370" i="15"/>
  <c r="L4369" i="15"/>
  <c r="L4368" i="15"/>
  <c r="L4367" i="15"/>
  <c r="L4366" i="15"/>
  <c r="L4365" i="15"/>
  <c r="L4364" i="15"/>
  <c r="L4363" i="15"/>
  <c r="L4362" i="15"/>
  <c r="L4361" i="15"/>
  <c r="L4360" i="15"/>
  <c r="L4359" i="15"/>
  <c r="L4358" i="15"/>
  <c r="L4357" i="15"/>
  <c r="L4356" i="15"/>
  <c r="L4355" i="15"/>
  <c r="L4354" i="15"/>
  <c r="L4353" i="15"/>
  <c r="L4352" i="15"/>
  <c r="L4351" i="15"/>
  <c r="L4350" i="15"/>
  <c r="L4349" i="15"/>
  <c r="L4348" i="15"/>
  <c r="L4347" i="15"/>
  <c r="L4346" i="15"/>
  <c r="L4345" i="15"/>
  <c r="L4344" i="15"/>
  <c r="L4343" i="15"/>
  <c r="L4342" i="15"/>
  <c r="L4341" i="15"/>
  <c r="L4340" i="15"/>
  <c r="L4339" i="15"/>
  <c r="L4338" i="15"/>
  <c r="L4337" i="15"/>
  <c r="L4336" i="15"/>
  <c r="L4335" i="15"/>
  <c r="L4334" i="15"/>
  <c r="L4333" i="15"/>
  <c r="L4332" i="15"/>
  <c r="L4331" i="15"/>
  <c r="L4330" i="15"/>
  <c r="L4329" i="15"/>
  <c r="L4328" i="15"/>
  <c r="L4327" i="15"/>
  <c r="L4326" i="15"/>
  <c r="L4325" i="15"/>
  <c r="L4324" i="15"/>
  <c r="L4323" i="15"/>
  <c r="L4322" i="15"/>
  <c r="L4321" i="15"/>
  <c r="L4320" i="15"/>
  <c r="L4319" i="15"/>
  <c r="L4318" i="15"/>
  <c r="L4317" i="15"/>
  <c r="L4316" i="15"/>
  <c r="L4315" i="15"/>
  <c r="L4314" i="15"/>
  <c r="L4313" i="15"/>
  <c r="L4312" i="15"/>
  <c r="L4311" i="15"/>
  <c r="L4310" i="15"/>
  <c r="L4309" i="15"/>
  <c r="L4308" i="15"/>
  <c r="L4307" i="15"/>
  <c r="L4306" i="15"/>
  <c r="L4305" i="15"/>
  <c r="L4304" i="15"/>
  <c r="L4303" i="15"/>
  <c r="L4302" i="15"/>
  <c r="L4301" i="15"/>
  <c r="L4300" i="15"/>
  <c r="L4299" i="15"/>
  <c r="L4298" i="15"/>
  <c r="L4297" i="15"/>
  <c r="L4296" i="15"/>
  <c r="L4295" i="15"/>
  <c r="L4294" i="15"/>
  <c r="L4293" i="15"/>
  <c r="L4292" i="15"/>
  <c r="L4291" i="15"/>
  <c r="L4290" i="15"/>
  <c r="L4289" i="15"/>
  <c r="L4288" i="15"/>
  <c r="L4287" i="15"/>
  <c r="L4286" i="15"/>
  <c r="L4285" i="15"/>
  <c r="L4284" i="15"/>
  <c r="L4283" i="15"/>
  <c r="L4282" i="15"/>
  <c r="L4281" i="15"/>
  <c r="L4280" i="15"/>
  <c r="L4279" i="15"/>
  <c r="L4278" i="15"/>
  <c r="L4277" i="15"/>
  <c r="L4276" i="15"/>
  <c r="L4275" i="15"/>
  <c r="L4274" i="15"/>
  <c r="L4273" i="15"/>
  <c r="L4272" i="15"/>
  <c r="L4271" i="15"/>
  <c r="L4270" i="15"/>
  <c r="L4269" i="15"/>
  <c r="L4268" i="15"/>
  <c r="L4267" i="15"/>
  <c r="L4266" i="15"/>
  <c r="L4265" i="15"/>
  <c r="L4264" i="15"/>
  <c r="L4263" i="15"/>
  <c r="L4262" i="15"/>
  <c r="L4261" i="15"/>
  <c r="L4260" i="15"/>
  <c r="L4259" i="15"/>
  <c r="L4258" i="15"/>
  <c r="L4257" i="15"/>
  <c r="L4256" i="15"/>
  <c r="L4255" i="15"/>
  <c r="L4254" i="15"/>
  <c r="L4253" i="15"/>
  <c r="L4252" i="15"/>
  <c r="L4251" i="15"/>
  <c r="L4250" i="15"/>
  <c r="L4249" i="15"/>
  <c r="L4248" i="15"/>
  <c r="L4247" i="15"/>
  <c r="L4246" i="15"/>
  <c r="L4245" i="15"/>
  <c r="L4244" i="15"/>
  <c r="L4243" i="15"/>
  <c r="L4242" i="15"/>
  <c r="L4241" i="15"/>
  <c r="L4240" i="15"/>
  <c r="L4239" i="15"/>
  <c r="L4238" i="15"/>
  <c r="L4237" i="15"/>
  <c r="L4236" i="15"/>
  <c r="L4235" i="15"/>
  <c r="L4234" i="15"/>
  <c r="L4233" i="15"/>
  <c r="L4232" i="15"/>
  <c r="L4231" i="15"/>
  <c r="L4230" i="15"/>
  <c r="L4229" i="15"/>
  <c r="L4228" i="15"/>
  <c r="L4227" i="15"/>
  <c r="L4226" i="15"/>
  <c r="L4225" i="15"/>
  <c r="L4224" i="15"/>
  <c r="L4223" i="15"/>
  <c r="L4222" i="15"/>
  <c r="L4221" i="15"/>
  <c r="L4220" i="15"/>
  <c r="L4219" i="15"/>
  <c r="L4218" i="15"/>
  <c r="L4217" i="15"/>
  <c r="L4216" i="15"/>
  <c r="L4215" i="15"/>
  <c r="L4214" i="15"/>
  <c r="L4213" i="15"/>
  <c r="L4212" i="15"/>
  <c r="L4211" i="15"/>
  <c r="L4210" i="15"/>
  <c r="L4209" i="15"/>
  <c r="L4208" i="15"/>
  <c r="L4207" i="15"/>
  <c r="L4206" i="15"/>
  <c r="L4205" i="15"/>
  <c r="L4204" i="15"/>
  <c r="L4203" i="15"/>
  <c r="L4202" i="15"/>
  <c r="L4201" i="15"/>
  <c r="L4200" i="15"/>
  <c r="L4199" i="15"/>
  <c r="L4198" i="15"/>
  <c r="L4197" i="15"/>
  <c r="L4196" i="15"/>
  <c r="L4195" i="15"/>
  <c r="L4194" i="15"/>
  <c r="L4193" i="15"/>
  <c r="L4192" i="15"/>
  <c r="L4191" i="15"/>
  <c r="L4190" i="15"/>
  <c r="L4189" i="15"/>
  <c r="L4188" i="15"/>
  <c r="L4187" i="15"/>
  <c r="L4186" i="15"/>
  <c r="L4185" i="15"/>
  <c r="L4184" i="15"/>
  <c r="L4183" i="15"/>
  <c r="L4182" i="15"/>
  <c r="L4181" i="15"/>
  <c r="L4180" i="15"/>
  <c r="L4179" i="15"/>
  <c r="L4178" i="15"/>
  <c r="L4177" i="15"/>
  <c r="L4176" i="15"/>
  <c r="L4175" i="15"/>
  <c r="L4174" i="15"/>
  <c r="L4173" i="15"/>
  <c r="L4172" i="15"/>
  <c r="L4171" i="15"/>
  <c r="L4170" i="15"/>
  <c r="L4169" i="15"/>
  <c r="L4168" i="15"/>
  <c r="L4167" i="15"/>
  <c r="L4166" i="15"/>
  <c r="L4165" i="15"/>
  <c r="L4164" i="15"/>
  <c r="L4163" i="15"/>
  <c r="L4162" i="15"/>
  <c r="L4161" i="15"/>
  <c r="L4160" i="15"/>
  <c r="L4159" i="15"/>
  <c r="L4158" i="15"/>
  <c r="L4157" i="15"/>
  <c r="L4156" i="15"/>
  <c r="L4155" i="15"/>
  <c r="L4154" i="15"/>
  <c r="L4153" i="15"/>
  <c r="L4152" i="15"/>
  <c r="L4151" i="15"/>
  <c r="L4150" i="15"/>
  <c r="L4149" i="15"/>
  <c r="L4148" i="15"/>
  <c r="L4147" i="15"/>
  <c r="L4146" i="15"/>
  <c r="L4145" i="15"/>
  <c r="L4144" i="15"/>
  <c r="L4143" i="15"/>
  <c r="L4142" i="15"/>
  <c r="L4141" i="15"/>
  <c r="L4140" i="15"/>
  <c r="L4139" i="15"/>
  <c r="L4138" i="15"/>
  <c r="L4137" i="15"/>
  <c r="L4136" i="15"/>
  <c r="L4135" i="15"/>
  <c r="L4134" i="15"/>
  <c r="L4133" i="15"/>
  <c r="L4132" i="15"/>
  <c r="L4131" i="15"/>
  <c r="L4130" i="15"/>
  <c r="L4129" i="15"/>
  <c r="L4128" i="15"/>
  <c r="L4127" i="15"/>
  <c r="L4126" i="15"/>
  <c r="L4125" i="15"/>
  <c r="L4124" i="15"/>
  <c r="L4123" i="15"/>
  <c r="L4122" i="15"/>
  <c r="L4121" i="15"/>
  <c r="L4120" i="15"/>
  <c r="L4119" i="15"/>
  <c r="L4118" i="15"/>
  <c r="L4117" i="15"/>
  <c r="L4116" i="15"/>
  <c r="L4115" i="15"/>
  <c r="L4114" i="15"/>
  <c r="L4113" i="15"/>
  <c r="L4112" i="15"/>
  <c r="L4111" i="15"/>
  <c r="L4110" i="15"/>
  <c r="L4109" i="15"/>
  <c r="L4108" i="15"/>
  <c r="L4107" i="15"/>
  <c r="L4106" i="15"/>
  <c r="L4105" i="15"/>
  <c r="L4104" i="15"/>
  <c r="L4103" i="15"/>
  <c r="L4102" i="15"/>
  <c r="L4101" i="15"/>
  <c r="L4100" i="15"/>
  <c r="L4099" i="15"/>
  <c r="L4098" i="15"/>
  <c r="L4097" i="15"/>
  <c r="L4096" i="15"/>
  <c r="L4095" i="15"/>
  <c r="L4094" i="15"/>
  <c r="L4093" i="15"/>
  <c r="L4092" i="15"/>
  <c r="L4091" i="15"/>
  <c r="L4090" i="15"/>
  <c r="L4089" i="15"/>
  <c r="L4088" i="15"/>
  <c r="L4087" i="15"/>
  <c r="L4086" i="15"/>
  <c r="L4085" i="15"/>
  <c r="L4084" i="15"/>
  <c r="L4083" i="15"/>
  <c r="L4082" i="15"/>
  <c r="L4081" i="15"/>
  <c r="L4080" i="15"/>
  <c r="L4079" i="15"/>
  <c r="L4078" i="15"/>
  <c r="L4077" i="15"/>
  <c r="L4076" i="15"/>
  <c r="L4075" i="15"/>
  <c r="L4074" i="15"/>
  <c r="L4073" i="15"/>
  <c r="L4072" i="15"/>
  <c r="L4071" i="15"/>
  <c r="L4070" i="15"/>
  <c r="L4069" i="15"/>
  <c r="L4068" i="15"/>
  <c r="L4067" i="15"/>
  <c r="L4066" i="15"/>
  <c r="L4065" i="15"/>
  <c r="L4064" i="15"/>
  <c r="L4063" i="15"/>
  <c r="L4062" i="15"/>
  <c r="L4061" i="15"/>
  <c r="L4060" i="15"/>
  <c r="L4059" i="15"/>
  <c r="L4058" i="15"/>
  <c r="L4057" i="15"/>
  <c r="L4056" i="15"/>
  <c r="L4055" i="15"/>
  <c r="L4054" i="15"/>
  <c r="L4053" i="15"/>
  <c r="L4052" i="15"/>
  <c r="L4051" i="15"/>
  <c r="L4050" i="15"/>
  <c r="L4049" i="15"/>
  <c r="L4048" i="15"/>
  <c r="L4047" i="15"/>
  <c r="L4046" i="15"/>
  <c r="L4045" i="15"/>
  <c r="L4044" i="15"/>
  <c r="L4043" i="15"/>
  <c r="L4042" i="15"/>
  <c r="L4041" i="15"/>
  <c r="L4040" i="15"/>
  <c r="L4039" i="15"/>
  <c r="L4038" i="15"/>
  <c r="L4037" i="15"/>
  <c r="L4036" i="15"/>
  <c r="L4035" i="15"/>
  <c r="L4034" i="15"/>
  <c r="L4033" i="15"/>
  <c r="L4032" i="15"/>
  <c r="L4031" i="15"/>
  <c r="L4030" i="15"/>
  <c r="L4029" i="15"/>
  <c r="L4028" i="15"/>
  <c r="L4027" i="15"/>
  <c r="L4026" i="15"/>
  <c r="L4025" i="15"/>
  <c r="L4024" i="15"/>
  <c r="L4023" i="15"/>
  <c r="L4022" i="15"/>
  <c r="L4021" i="15"/>
  <c r="L4020" i="15"/>
  <c r="L4019" i="15"/>
  <c r="L4018" i="15"/>
  <c r="L4017" i="15"/>
  <c r="L4016" i="15"/>
  <c r="L4015" i="15"/>
  <c r="L4014" i="15"/>
  <c r="L4013" i="15"/>
  <c r="L4012" i="15"/>
  <c r="L4011" i="15"/>
  <c r="L4010" i="15"/>
  <c r="L4009" i="15"/>
  <c r="L4008" i="15"/>
  <c r="L4007" i="15"/>
  <c r="L4006" i="15"/>
  <c r="L4005" i="15"/>
  <c r="L4004" i="15"/>
  <c r="L4003" i="15"/>
  <c r="L4002" i="15"/>
  <c r="L4001" i="15"/>
  <c r="L4000" i="15"/>
  <c r="L3999" i="15"/>
  <c r="L3998" i="15"/>
  <c r="L3997" i="15"/>
  <c r="L3996" i="15"/>
  <c r="L3995" i="15"/>
  <c r="L3994" i="15"/>
  <c r="L3993" i="15"/>
  <c r="L3992" i="15"/>
  <c r="L3991" i="15"/>
  <c r="L3990" i="15"/>
  <c r="L3989" i="15"/>
  <c r="L3988" i="15"/>
  <c r="L3987" i="15"/>
  <c r="L3986" i="15"/>
  <c r="L3985" i="15"/>
  <c r="L3984" i="15"/>
  <c r="L3983" i="15"/>
  <c r="L3982" i="15"/>
  <c r="L3981" i="15"/>
  <c r="L3980" i="15"/>
  <c r="L3979" i="15"/>
  <c r="L3978" i="15"/>
  <c r="L3977" i="15"/>
  <c r="L3976" i="15"/>
  <c r="L3975" i="15"/>
  <c r="L3974" i="15"/>
  <c r="L3973" i="15"/>
  <c r="L3972" i="15"/>
  <c r="L3971" i="15"/>
  <c r="L3970" i="15"/>
  <c r="L3969" i="15"/>
  <c r="L3968" i="15"/>
  <c r="L3967" i="15"/>
  <c r="L3966" i="15"/>
  <c r="L3965" i="15"/>
  <c r="L3964" i="15"/>
  <c r="L3963" i="15"/>
  <c r="L3962" i="15"/>
  <c r="L3961" i="15"/>
  <c r="L3960" i="15"/>
  <c r="L3959" i="15"/>
  <c r="L3958" i="15"/>
  <c r="L3957" i="15"/>
  <c r="L3956" i="15"/>
  <c r="L3955" i="15"/>
  <c r="L3954" i="15"/>
  <c r="L3953" i="15"/>
  <c r="L3952" i="15"/>
  <c r="L3951" i="15"/>
  <c r="L3950" i="15"/>
  <c r="L3949" i="15"/>
  <c r="L3948" i="15"/>
  <c r="L3947" i="15"/>
  <c r="L3946" i="15"/>
  <c r="L3945" i="15"/>
  <c r="L3944" i="15"/>
  <c r="L3943" i="15"/>
  <c r="L3942" i="15"/>
  <c r="L3941" i="15"/>
  <c r="L3940" i="15"/>
  <c r="L3939" i="15"/>
  <c r="L3938" i="15"/>
  <c r="L3937" i="15"/>
  <c r="L3936" i="15"/>
  <c r="L3935" i="15"/>
  <c r="L3934" i="15"/>
  <c r="L3933" i="15"/>
  <c r="L3932" i="15"/>
  <c r="L3931" i="15"/>
  <c r="L3930" i="15"/>
  <c r="L3929" i="15"/>
  <c r="L3928" i="15"/>
  <c r="L3927" i="15"/>
  <c r="L3926" i="15"/>
  <c r="L3925" i="15"/>
  <c r="L3924" i="15"/>
  <c r="L3923" i="15"/>
  <c r="L3922" i="15"/>
  <c r="L3921" i="15"/>
  <c r="L3920" i="15"/>
  <c r="L3919" i="15"/>
  <c r="L3918" i="15"/>
  <c r="L3917" i="15"/>
  <c r="L3916" i="15"/>
  <c r="L3915" i="15"/>
  <c r="L3914" i="15"/>
  <c r="L3913" i="15"/>
  <c r="L3912" i="15"/>
  <c r="L3911" i="15"/>
  <c r="L3910" i="15"/>
  <c r="L3909" i="15"/>
  <c r="L3908" i="15"/>
  <c r="L3907" i="15"/>
  <c r="L3906" i="15"/>
  <c r="L3905" i="15"/>
  <c r="L3904" i="15"/>
  <c r="L3903" i="15"/>
  <c r="L3902" i="15"/>
  <c r="L3901" i="15"/>
  <c r="L3900" i="15"/>
  <c r="L3899" i="15"/>
  <c r="L3898" i="15"/>
  <c r="L3897" i="15"/>
  <c r="L3896" i="15"/>
  <c r="L3895" i="15"/>
  <c r="L3894" i="15"/>
  <c r="L3893" i="15"/>
  <c r="L3892" i="15"/>
  <c r="L3891" i="15"/>
  <c r="L3890" i="15"/>
  <c r="L3889" i="15"/>
  <c r="L3888" i="15"/>
  <c r="L3887" i="15"/>
  <c r="L3886" i="15"/>
  <c r="L3885" i="15"/>
  <c r="L3884" i="15"/>
  <c r="L3883" i="15"/>
  <c r="L3882" i="15"/>
  <c r="L3881" i="15"/>
  <c r="L3880" i="15"/>
  <c r="L3879" i="15"/>
  <c r="L3878" i="15"/>
  <c r="L3877" i="15"/>
  <c r="L3876" i="15"/>
  <c r="L3875" i="15"/>
  <c r="L3874" i="15"/>
  <c r="L3873" i="15"/>
  <c r="L3872" i="15"/>
  <c r="L3871" i="15"/>
  <c r="L3870" i="15"/>
  <c r="L3869" i="15"/>
  <c r="L3868" i="15"/>
  <c r="L3867" i="15"/>
  <c r="L3866" i="15"/>
  <c r="L3865" i="15"/>
  <c r="L3864" i="15"/>
  <c r="L3863" i="15"/>
  <c r="L3862" i="15"/>
  <c r="L3861" i="15"/>
  <c r="L3860" i="15"/>
  <c r="L3859" i="15"/>
  <c r="L3858" i="15"/>
  <c r="L3857" i="15"/>
  <c r="L3856" i="15"/>
  <c r="L3855" i="15"/>
  <c r="L3854" i="15"/>
  <c r="L3853" i="15"/>
  <c r="L3852" i="15"/>
  <c r="L3851" i="15"/>
  <c r="L3850" i="15"/>
  <c r="L3849" i="15"/>
  <c r="L3848" i="15"/>
  <c r="L3847" i="15"/>
  <c r="L3846" i="15"/>
  <c r="L3845" i="15"/>
  <c r="L3844" i="15"/>
  <c r="L3843" i="15"/>
  <c r="L3842" i="15"/>
  <c r="L3841" i="15"/>
  <c r="L3840" i="15"/>
  <c r="L3839" i="15"/>
  <c r="L3838" i="15"/>
  <c r="L3837" i="15"/>
  <c r="L3836" i="15"/>
  <c r="L3835" i="15"/>
  <c r="L3834" i="15"/>
  <c r="L3833" i="15"/>
  <c r="L3832" i="15"/>
  <c r="L3831" i="15"/>
  <c r="L3830" i="15"/>
  <c r="L3829" i="15"/>
  <c r="L3828" i="15"/>
  <c r="L3827" i="15"/>
  <c r="L3826" i="15"/>
  <c r="L3825" i="15"/>
  <c r="L3824" i="15"/>
  <c r="L3823" i="15"/>
  <c r="L3822" i="15"/>
  <c r="L3821" i="15"/>
  <c r="L3820" i="15"/>
  <c r="L3819" i="15"/>
  <c r="L3818" i="15"/>
  <c r="L3817" i="15"/>
  <c r="L3816" i="15"/>
  <c r="L3815" i="15"/>
  <c r="L3814" i="15"/>
  <c r="L3813" i="15"/>
  <c r="L3812" i="15"/>
  <c r="L3811" i="15"/>
  <c r="L3810" i="15"/>
  <c r="L3809" i="15"/>
  <c r="L3808" i="15"/>
  <c r="L3807" i="15"/>
  <c r="L3806" i="15"/>
  <c r="L3805" i="15"/>
  <c r="L3804" i="15"/>
  <c r="L3803" i="15"/>
  <c r="L3802" i="15"/>
  <c r="L3801" i="15"/>
  <c r="L3800" i="15"/>
  <c r="L3799" i="15"/>
  <c r="L3798" i="15"/>
  <c r="L3797" i="15"/>
  <c r="L3796" i="15"/>
  <c r="L3795" i="15"/>
  <c r="L3794" i="15"/>
  <c r="L3793" i="15"/>
  <c r="L3792" i="15"/>
  <c r="L3791" i="15"/>
  <c r="L3790" i="15"/>
  <c r="L3789" i="15"/>
  <c r="L3788" i="15"/>
  <c r="L3787" i="15"/>
  <c r="L3786" i="15"/>
  <c r="L3785" i="15"/>
  <c r="L3784" i="15"/>
  <c r="L3783" i="15"/>
  <c r="L3782" i="15"/>
  <c r="L3781" i="15"/>
  <c r="L3780" i="15"/>
  <c r="L3779" i="15"/>
  <c r="L3778" i="15"/>
  <c r="L3777" i="15"/>
  <c r="L3776" i="15"/>
  <c r="L3775" i="15"/>
  <c r="L3774" i="15"/>
  <c r="L3773" i="15"/>
  <c r="L3772" i="15"/>
  <c r="L3771" i="15"/>
  <c r="L3770" i="15"/>
  <c r="L3769" i="15"/>
  <c r="L3768" i="15"/>
  <c r="L3767" i="15"/>
  <c r="L3766" i="15"/>
  <c r="L3765" i="15"/>
  <c r="L3764" i="15"/>
  <c r="L3763" i="15"/>
  <c r="L3762" i="15"/>
  <c r="L3761" i="15"/>
  <c r="L3760" i="15"/>
  <c r="L3759" i="15"/>
  <c r="L3758" i="15"/>
  <c r="L3757" i="15"/>
  <c r="L3756" i="15"/>
  <c r="L3755" i="15"/>
  <c r="L3754" i="15"/>
  <c r="L3753" i="15"/>
  <c r="L3752" i="15"/>
  <c r="L3751" i="15"/>
  <c r="L3750" i="15"/>
  <c r="L3749" i="15"/>
  <c r="L3748" i="15"/>
  <c r="L3747" i="15"/>
  <c r="L3746" i="15"/>
  <c r="L3745" i="15"/>
  <c r="L3744" i="15"/>
  <c r="L3743" i="15"/>
  <c r="L3742" i="15"/>
  <c r="L3741" i="15"/>
  <c r="L3740" i="15"/>
  <c r="L3739" i="15"/>
  <c r="L3738" i="15"/>
  <c r="L3737" i="15"/>
  <c r="L3736" i="15"/>
  <c r="L3735" i="15"/>
  <c r="L3734" i="15"/>
  <c r="L3733" i="15"/>
  <c r="L3732" i="15"/>
  <c r="L3731" i="15"/>
  <c r="L3730" i="15"/>
  <c r="L3729" i="15"/>
  <c r="L3728" i="15"/>
  <c r="L3727" i="15"/>
  <c r="L3726" i="15"/>
  <c r="L3725" i="15"/>
  <c r="L3724" i="15"/>
  <c r="L3723" i="15"/>
  <c r="L3722" i="15"/>
  <c r="L3721" i="15"/>
  <c r="L3720" i="15"/>
  <c r="L3719" i="15"/>
  <c r="L3718" i="15"/>
  <c r="L3717" i="15"/>
  <c r="L3716" i="15"/>
  <c r="L3715" i="15"/>
  <c r="L3714" i="15"/>
  <c r="L3713" i="15"/>
  <c r="L3712" i="15"/>
  <c r="L3711" i="15"/>
  <c r="L3710" i="15"/>
  <c r="L3709" i="15"/>
  <c r="L3708" i="15"/>
  <c r="L3707" i="15"/>
  <c r="L3706" i="15"/>
  <c r="L3705" i="15"/>
  <c r="L3704" i="15"/>
  <c r="L3703" i="15"/>
  <c r="L3702" i="15"/>
  <c r="L3701" i="15"/>
  <c r="L3700" i="15"/>
  <c r="L3699" i="15"/>
  <c r="L3698" i="15"/>
  <c r="L3697" i="15"/>
  <c r="L3696" i="15"/>
  <c r="L3695" i="15"/>
  <c r="L3694" i="15"/>
  <c r="L3693" i="15"/>
  <c r="L3692" i="15"/>
  <c r="L3691" i="15"/>
  <c r="L3690" i="15"/>
  <c r="L3689" i="15"/>
  <c r="L3688" i="15"/>
  <c r="L3687" i="15"/>
  <c r="L3686" i="15"/>
  <c r="L3685" i="15"/>
  <c r="L3684" i="15"/>
  <c r="L3683" i="15"/>
  <c r="L3682" i="15"/>
  <c r="L3681" i="15"/>
  <c r="L3680" i="15"/>
  <c r="L3679" i="15"/>
  <c r="L3678" i="15"/>
  <c r="L3677" i="15"/>
  <c r="L3676" i="15"/>
  <c r="L3675" i="15"/>
  <c r="L3674" i="15"/>
  <c r="L3673" i="15"/>
  <c r="L3672" i="15"/>
  <c r="L3671" i="15"/>
  <c r="L3670" i="15"/>
  <c r="L3669" i="15"/>
  <c r="L3668" i="15"/>
  <c r="L3667" i="15"/>
  <c r="L3666" i="15"/>
  <c r="L3665" i="15"/>
  <c r="L3664" i="15"/>
  <c r="L3663" i="15"/>
  <c r="L3662" i="15"/>
  <c r="L3661" i="15"/>
  <c r="L3660" i="15"/>
  <c r="L3659" i="15"/>
  <c r="L3658" i="15"/>
  <c r="L3657" i="15"/>
  <c r="L3656" i="15"/>
  <c r="L3655" i="15"/>
  <c r="L3654" i="15"/>
  <c r="L3653" i="15"/>
  <c r="L3652" i="15"/>
  <c r="L3651" i="15"/>
  <c r="L3650" i="15"/>
  <c r="L3649" i="15"/>
  <c r="L3648" i="15"/>
  <c r="L3647" i="15"/>
  <c r="L3646" i="15"/>
  <c r="L3645" i="15"/>
  <c r="L3644" i="15"/>
  <c r="L3643" i="15"/>
  <c r="L3642" i="15"/>
  <c r="L3641" i="15"/>
  <c r="L3640" i="15"/>
  <c r="L3639" i="15"/>
  <c r="L3638" i="15"/>
  <c r="L3637" i="15"/>
  <c r="L3636" i="15"/>
  <c r="L3635" i="15"/>
  <c r="L3634" i="15"/>
  <c r="L3633" i="15"/>
  <c r="L3632" i="15"/>
  <c r="L3631" i="15"/>
  <c r="L3630" i="15"/>
  <c r="L3629" i="15"/>
  <c r="L3628" i="15"/>
  <c r="L3627" i="15"/>
  <c r="L3626" i="15"/>
  <c r="L3625" i="15"/>
  <c r="L3624" i="15"/>
  <c r="L3623" i="15"/>
  <c r="L3622" i="15"/>
  <c r="L3621" i="15"/>
  <c r="L3620" i="15"/>
  <c r="L3619" i="15"/>
  <c r="L3618" i="15"/>
  <c r="L3617" i="15"/>
  <c r="L3616" i="15"/>
  <c r="L3615" i="15"/>
  <c r="L3614" i="15"/>
  <c r="L3613" i="15"/>
  <c r="L3612" i="15"/>
  <c r="L3611" i="15"/>
  <c r="L3610" i="15"/>
  <c r="L3609" i="15"/>
  <c r="L3608" i="15"/>
  <c r="L3607" i="15"/>
  <c r="L3606" i="15"/>
  <c r="L3605" i="15"/>
  <c r="L3604" i="15"/>
  <c r="L3603" i="15"/>
  <c r="L3602" i="15"/>
  <c r="L3601" i="15"/>
  <c r="L3600" i="15"/>
  <c r="L3599" i="15"/>
  <c r="L3598" i="15"/>
  <c r="L3597" i="15"/>
  <c r="L3596" i="15"/>
  <c r="L3595" i="15"/>
  <c r="L3594" i="15"/>
  <c r="L3593" i="15"/>
  <c r="L3592" i="15"/>
  <c r="L3591" i="15"/>
  <c r="L3590" i="15"/>
  <c r="L3589" i="15"/>
  <c r="L3588" i="15"/>
  <c r="L3587" i="15"/>
  <c r="L3586" i="15"/>
  <c r="L3585" i="15"/>
  <c r="L3584" i="15"/>
  <c r="L3583" i="15"/>
  <c r="L3582" i="15"/>
  <c r="L3581" i="15"/>
  <c r="L3580" i="15"/>
  <c r="L3579" i="15"/>
  <c r="L3578" i="15"/>
  <c r="L3577" i="15"/>
  <c r="L3576" i="15"/>
  <c r="L3575" i="15"/>
  <c r="L3574" i="15"/>
  <c r="L3573" i="15"/>
  <c r="L3572" i="15"/>
  <c r="L3571" i="15"/>
  <c r="L3570" i="15"/>
  <c r="L3569" i="15"/>
  <c r="L3568" i="15"/>
  <c r="L3567" i="15"/>
  <c r="L3566" i="15"/>
  <c r="L3565" i="15"/>
  <c r="L3564" i="15"/>
  <c r="L3563" i="15"/>
  <c r="L3562" i="15"/>
  <c r="L3561" i="15"/>
  <c r="L3560" i="15"/>
  <c r="L3559" i="15"/>
  <c r="L3558" i="15"/>
  <c r="L3557" i="15"/>
  <c r="L3556" i="15"/>
  <c r="L3555" i="15"/>
  <c r="L3554" i="15"/>
  <c r="L3553" i="15"/>
  <c r="L3552" i="15"/>
  <c r="L3551" i="15"/>
  <c r="L3550" i="15"/>
  <c r="L3549" i="15"/>
  <c r="L3548" i="15"/>
  <c r="L3547" i="15"/>
  <c r="L3546" i="15"/>
  <c r="L3545" i="15"/>
  <c r="L3544" i="15"/>
  <c r="L3543" i="15"/>
  <c r="L3542" i="15"/>
  <c r="L3541" i="15"/>
  <c r="L3540" i="15"/>
  <c r="L3539" i="15"/>
  <c r="L3538" i="15"/>
  <c r="L3537" i="15"/>
  <c r="L3536" i="15"/>
  <c r="L3535" i="15"/>
  <c r="L3534" i="15"/>
  <c r="L3533" i="15"/>
  <c r="L3532" i="15"/>
  <c r="L3531" i="15"/>
  <c r="L3530" i="15"/>
  <c r="L3529" i="15"/>
  <c r="L3528" i="15"/>
  <c r="L3527" i="15"/>
  <c r="L3526" i="15"/>
  <c r="L3525" i="15"/>
  <c r="L3524" i="15"/>
  <c r="L3523" i="15"/>
  <c r="L3522" i="15"/>
  <c r="L3521" i="15"/>
  <c r="L3520" i="15"/>
  <c r="L3519" i="15"/>
  <c r="L3518" i="15"/>
  <c r="L3517" i="15"/>
  <c r="L3516" i="15"/>
  <c r="L3515" i="15"/>
  <c r="L3514" i="15"/>
  <c r="L3513" i="15"/>
  <c r="L3512" i="15"/>
  <c r="L3511" i="15"/>
  <c r="L3510" i="15"/>
  <c r="L3509" i="15"/>
  <c r="L3508" i="15"/>
  <c r="L3507" i="15"/>
  <c r="L3506" i="15"/>
  <c r="L3505" i="15"/>
  <c r="L3504" i="15"/>
  <c r="L3503" i="15"/>
  <c r="L3502" i="15"/>
  <c r="L3501" i="15"/>
  <c r="L3500" i="15"/>
  <c r="L3499" i="15"/>
  <c r="L3498" i="15"/>
  <c r="L3497" i="15"/>
  <c r="L3496" i="15"/>
  <c r="L3495" i="15"/>
  <c r="L3494" i="15"/>
  <c r="L3493" i="15"/>
  <c r="L3492" i="15"/>
  <c r="L3491" i="15"/>
  <c r="L3490" i="15"/>
  <c r="L3489" i="15"/>
  <c r="L3488" i="15"/>
  <c r="L3487" i="15"/>
  <c r="L3486" i="15"/>
  <c r="L3485" i="15"/>
  <c r="L3484" i="15"/>
  <c r="L3483" i="15"/>
  <c r="L3482" i="15"/>
  <c r="L3481" i="15"/>
  <c r="L3480" i="15"/>
  <c r="L3479" i="15"/>
  <c r="L3478" i="15"/>
  <c r="L3477" i="15"/>
  <c r="L3476" i="15"/>
  <c r="L3475" i="15"/>
  <c r="L3474" i="15"/>
  <c r="L3473" i="15"/>
  <c r="L3472" i="15"/>
  <c r="L3471" i="15"/>
  <c r="L3470" i="15"/>
  <c r="L3469" i="15"/>
  <c r="L3468" i="15"/>
  <c r="L3467" i="15"/>
  <c r="L3466" i="15"/>
  <c r="L3465" i="15"/>
  <c r="L3464" i="15"/>
  <c r="L3463" i="15"/>
  <c r="L3462" i="15"/>
  <c r="L3461" i="15"/>
  <c r="L3460" i="15"/>
  <c r="L3459" i="15"/>
  <c r="L3458" i="15"/>
  <c r="L3457" i="15"/>
  <c r="L3456" i="15"/>
  <c r="L3455" i="15"/>
  <c r="L3454" i="15"/>
  <c r="L3453" i="15"/>
  <c r="L3452" i="15"/>
  <c r="L3451" i="15"/>
  <c r="L3450" i="15"/>
  <c r="L3449" i="15"/>
  <c r="L3448" i="15"/>
  <c r="L3447" i="15"/>
  <c r="L3446" i="15"/>
  <c r="L3445" i="15"/>
  <c r="L3444" i="15"/>
  <c r="L3443" i="15"/>
  <c r="L3442" i="15"/>
  <c r="L3441" i="15"/>
  <c r="L3440" i="15"/>
  <c r="L3439" i="15"/>
  <c r="L3438" i="15"/>
  <c r="L3437" i="15"/>
  <c r="L3436" i="15"/>
  <c r="L3435" i="15"/>
  <c r="L3434" i="15"/>
  <c r="L3433" i="15"/>
  <c r="L3432" i="15"/>
  <c r="L3431" i="15"/>
  <c r="L3430" i="15"/>
  <c r="L3429" i="15"/>
  <c r="L3428" i="15"/>
  <c r="L3427" i="15"/>
  <c r="L3426" i="15"/>
  <c r="L3425" i="15"/>
  <c r="L3424" i="15"/>
  <c r="L3423" i="15"/>
  <c r="L3422" i="15"/>
  <c r="L3421" i="15"/>
  <c r="L3420" i="15"/>
  <c r="L3419" i="15"/>
  <c r="L3418" i="15"/>
  <c r="L3417" i="15"/>
  <c r="L3416" i="15"/>
  <c r="L3415" i="15"/>
  <c r="L3414" i="15"/>
  <c r="L3413" i="15"/>
  <c r="L3412" i="15"/>
  <c r="L3411" i="15"/>
  <c r="L3410" i="15"/>
  <c r="L3409" i="15"/>
  <c r="L3408" i="15"/>
  <c r="L3407" i="15"/>
  <c r="L3406" i="15"/>
  <c r="L3405" i="15"/>
  <c r="L3404" i="15"/>
  <c r="L3403" i="15"/>
  <c r="L3402" i="15"/>
  <c r="L3401" i="15"/>
  <c r="L3400" i="15"/>
  <c r="L3399" i="15"/>
  <c r="L3398" i="15"/>
  <c r="L3397" i="15"/>
  <c r="L3396" i="15"/>
  <c r="L3395" i="15"/>
  <c r="L3394" i="15"/>
  <c r="L3393" i="15"/>
  <c r="L3392" i="15"/>
  <c r="L3391" i="15"/>
  <c r="L3390" i="15"/>
  <c r="L3389" i="15"/>
  <c r="L3388" i="15"/>
  <c r="L3387" i="15"/>
  <c r="L3386" i="15"/>
  <c r="L3385" i="15"/>
  <c r="L3384" i="15"/>
  <c r="L3383" i="15"/>
  <c r="L3382" i="15"/>
  <c r="L3381" i="15"/>
  <c r="L3380" i="15"/>
  <c r="L3379" i="15"/>
  <c r="L3378" i="15"/>
  <c r="L3377" i="15"/>
  <c r="L3376" i="15"/>
  <c r="L3375" i="15"/>
  <c r="L3374" i="15"/>
  <c r="L3373" i="15"/>
  <c r="L3372" i="15"/>
  <c r="L3371" i="15"/>
  <c r="L3370" i="15"/>
  <c r="L3369" i="15"/>
  <c r="L3368" i="15"/>
  <c r="L3367" i="15"/>
  <c r="L3366" i="15"/>
  <c r="L3365" i="15"/>
  <c r="L3364" i="15"/>
  <c r="L3363" i="15"/>
  <c r="L3362" i="15"/>
  <c r="L3361" i="15"/>
  <c r="L3360" i="15"/>
  <c r="L3359" i="15"/>
  <c r="L3358" i="15"/>
  <c r="L3357" i="15"/>
  <c r="L3356" i="15"/>
  <c r="L3355" i="15"/>
  <c r="L3354" i="15"/>
  <c r="L3353" i="15"/>
  <c r="L3352" i="15"/>
  <c r="L3351" i="15"/>
  <c r="L3350" i="15"/>
  <c r="L3349" i="15"/>
  <c r="L3348" i="15"/>
  <c r="L3347" i="15"/>
  <c r="L3346" i="15"/>
  <c r="L3345" i="15"/>
  <c r="L3344" i="15"/>
  <c r="L3343" i="15"/>
  <c r="L3342" i="15"/>
  <c r="L3341" i="15"/>
  <c r="L3340" i="15"/>
  <c r="L3339" i="15"/>
  <c r="L3338" i="15"/>
  <c r="L3337" i="15"/>
  <c r="L3336" i="15"/>
  <c r="L3335" i="15"/>
  <c r="L3334" i="15"/>
  <c r="L3333" i="15"/>
  <c r="L3332" i="15"/>
  <c r="L3331" i="15"/>
  <c r="L3330" i="15"/>
  <c r="L3329" i="15"/>
  <c r="L3328" i="15"/>
  <c r="L3327" i="15"/>
  <c r="L3326" i="15"/>
  <c r="L3325" i="15"/>
  <c r="L3324" i="15"/>
  <c r="L3323" i="15"/>
  <c r="L3322" i="15"/>
  <c r="L3321" i="15"/>
  <c r="L3320" i="15"/>
  <c r="L3319" i="15"/>
  <c r="L3318" i="15"/>
  <c r="L3317" i="15"/>
  <c r="L3316" i="15"/>
  <c r="L3315" i="15"/>
  <c r="L3314" i="15"/>
  <c r="L3313" i="15"/>
  <c r="L3312" i="15"/>
  <c r="L3311" i="15"/>
  <c r="L3310" i="15"/>
  <c r="L3309" i="15"/>
  <c r="L3308" i="15"/>
  <c r="L3307" i="15"/>
  <c r="L3306" i="15"/>
  <c r="L3305" i="15"/>
  <c r="L3304" i="15"/>
  <c r="L3303" i="15"/>
  <c r="L3302" i="15"/>
  <c r="L3301" i="15"/>
  <c r="L3300" i="15"/>
  <c r="L3299" i="15"/>
  <c r="L3298" i="15"/>
  <c r="L3297" i="15"/>
  <c r="L3296" i="15"/>
  <c r="L3295" i="15"/>
  <c r="L3294" i="15"/>
  <c r="L3293" i="15"/>
  <c r="L3292" i="15"/>
  <c r="L3291" i="15"/>
  <c r="L3290" i="15"/>
  <c r="L3289" i="15"/>
  <c r="L3288" i="15"/>
  <c r="L3287" i="15"/>
  <c r="L3286" i="15"/>
  <c r="L3285" i="15"/>
  <c r="L3284" i="15"/>
  <c r="L3283" i="15"/>
  <c r="L3282" i="15"/>
  <c r="L3281" i="15"/>
  <c r="L3280" i="15"/>
  <c r="L3279" i="15"/>
  <c r="L3278" i="15"/>
  <c r="L3277" i="15"/>
  <c r="L3276" i="15"/>
  <c r="L3275" i="15"/>
  <c r="L3274" i="15"/>
  <c r="L3273" i="15"/>
  <c r="L3272" i="15"/>
  <c r="L3271" i="15"/>
  <c r="L3270" i="15"/>
  <c r="L3269" i="15"/>
  <c r="L3268" i="15"/>
  <c r="L3267" i="15"/>
  <c r="L3266" i="15"/>
  <c r="L3265" i="15"/>
  <c r="L3264" i="15"/>
  <c r="L3263" i="15"/>
  <c r="L3262" i="15"/>
  <c r="L3261" i="15"/>
  <c r="L3260" i="15"/>
  <c r="L3259" i="15"/>
  <c r="L3258" i="15"/>
  <c r="L3257" i="15"/>
  <c r="L3256" i="15"/>
  <c r="L3255" i="15"/>
  <c r="L3254" i="15"/>
  <c r="L3253" i="15"/>
  <c r="L3252" i="15"/>
  <c r="L3251" i="15"/>
  <c r="L3250" i="15"/>
  <c r="L3249" i="15"/>
  <c r="L3248" i="15"/>
  <c r="L3247" i="15"/>
  <c r="L3246" i="15"/>
  <c r="L3245" i="15"/>
  <c r="L3244" i="15"/>
  <c r="L3243" i="15"/>
  <c r="L3242" i="15"/>
  <c r="L3241" i="15"/>
  <c r="L3240" i="15"/>
  <c r="L3239" i="15"/>
  <c r="L3238" i="15"/>
  <c r="L3237" i="15"/>
  <c r="L3236" i="15"/>
  <c r="L3235" i="15"/>
  <c r="L3234" i="15"/>
  <c r="L3233" i="15"/>
  <c r="L3232" i="15"/>
  <c r="L3231" i="15"/>
  <c r="L3230" i="15"/>
  <c r="L3229" i="15"/>
  <c r="L3228" i="15"/>
  <c r="L3227" i="15"/>
  <c r="L3226" i="15"/>
  <c r="L3225" i="15"/>
  <c r="L3224" i="15"/>
  <c r="L3223" i="15"/>
  <c r="L3222" i="15"/>
  <c r="L3221" i="15"/>
  <c r="L3220" i="15"/>
  <c r="L3219" i="15"/>
  <c r="L3218" i="15"/>
  <c r="L3217" i="15"/>
  <c r="L3216" i="15"/>
  <c r="L3215" i="15"/>
  <c r="L3214" i="15"/>
  <c r="L3213" i="15"/>
  <c r="L3212" i="15"/>
  <c r="L3211" i="15"/>
  <c r="L3210" i="15"/>
  <c r="L3209" i="15"/>
  <c r="L3208" i="15"/>
  <c r="L3207" i="15"/>
  <c r="L3206" i="15"/>
  <c r="L3205" i="15"/>
  <c r="L3204" i="15"/>
  <c r="L3203" i="15"/>
  <c r="L3202" i="15"/>
  <c r="L3201" i="15"/>
  <c r="L3200" i="15"/>
  <c r="L3199" i="15"/>
  <c r="L3198" i="15"/>
  <c r="L3197" i="15"/>
  <c r="L3196" i="15"/>
  <c r="L3195" i="15"/>
  <c r="L3194" i="15"/>
  <c r="L3193" i="15"/>
  <c r="L3192" i="15"/>
  <c r="L3191" i="15"/>
  <c r="L3190" i="15"/>
  <c r="L3189" i="15"/>
  <c r="L3188" i="15"/>
  <c r="L3187" i="15"/>
  <c r="L3186" i="15"/>
  <c r="L3185" i="15"/>
  <c r="L3184" i="15"/>
  <c r="L3183" i="15"/>
  <c r="L3182" i="15"/>
  <c r="L3181" i="15"/>
  <c r="L3180" i="15"/>
  <c r="L3179" i="15"/>
  <c r="L3178" i="15"/>
  <c r="L3177" i="15"/>
  <c r="L3176" i="15"/>
  <c r="L3175" i="15"/>
  <c r="L3174" i="15"/>
  <c r="L3173" i="15"/>
  <c r="L3172" i="15"/>
  <c r="L3171" i="15"/>
  <c r="L3170" i="15"/>
  <c r="L3169" i="15"/>
  <c r="L3168" i="15"/>
  <c r="L3167" i="15"/>
  <c r="L3166" i="15"/>
  <c r="L3165" i="15"/>
  <c r="L3164" i="15"/>
  <c r="L3163" i="15"/>
  <c r="L3162" i="15"/>
  <c r="L3161" i="15"/>
  <c r="L3160" i="15"/>
  <c r="L3159" i="15"/>
  <c r="L3158" i="15"/>
  <c r="L3157" i="15"/>
  <c r="L3156" i="15"/>
  <c r="L3155" i="15"/>
  <c r="L3154" i="15"/>
  <c r="L3153" i="15"/>
  <c r="L3152" i="15"/>
  <c r="L3151" i="15"/>
  <c r="L3150" i="15"/>
  <c r="L3149" i="15"/>
  <c r="L3148" i="15"/>
  <c r="L3147" i="15"/>
  <c r="L3146" i="15"/>
  <c r="L3145" i="15"/>
  <c r="L3144" i="15"/>
  <c r="L3143" i="15"/>
  <c r="L3142" i="15"/>
  <c r="L3141" i="15"/>
  <c r="L3140" i="15"/>
  <c r="L3139" i="15"/>
  <c r="L3138" i="15"/>
  <c r="L3137" i="15"/>
  <c r="L3136" i="15"/>
  <c r="L3135" i="15"/>
  <c r="L3134" i="15"/>
  <c r="L3133" i="15"/>
  <c r="L3132" i="15"/>
  <c r="L3131" i="15"/>
  <c r="L3130" i="15"/>
  <c r="L3129" i="15"/>
  <c r="L3128" i="15"/>
  <c r="L3127" i="15"/>
  <c r="L3126" i="15"/>
  <c r="L3125" i="15"/>
  <c r="L3124" i="15"/>
  <c r="L3123" i="15"/>
  <c r="L3122" i="15"/>
  <c r="L3121" i="15"/>
  <c r="L3120" i="15"/>
  <c r="L3119" i="15"/>
  <c r="L3118" i="15"/>
  <c r="L3117" i="15"/>
  <c r="L3116" i="15"/>
  <c r="L3115" i="15"/>
  <c r="L3114" i="15"/>
  <c r="L3113" i="15"/>
  <c r="L3112" i="15"/>
  <c r="L3111" i="15"/>
  <c r="L3110" i="15"/>
  <c r="L3109" i="15"/>
  <c r="L3108" i="15"/>
  <c r="L3107" i="15"/>
  <c r="L3106" i="15"/>
  <c r="L3105" i="15"/>
  <c r="L3104" i="15"/>
  <c r="L3103" i="15"/>
  <c r="L3102" i="15"/>
  <c r="L3101" i="15"/>
  <c r="L3100" i="15"/>
  <c r="L3099" i="15"/>
  <c r="L3098" i="15"/>
  <c r="L3097" i="15"/>
  <c r="L3096" i="15"/>
  <c r="L3095" i="15"/>
  <c r="L3094" i="15"/>
  <c r="L3093" i="15"/>
  <c r="L3092" i="15"/>
  <c r="L3091" i="15"/>
  <c r="L3090" i="15"/>
  <c r="L3089" i="15"/>
  <c r="L3088" i="15"/>
  <c r="L3087" i="15"/>
  <c r="L3086" i="15"/>
  <c r="L3085" i="15"/>
  <c r="L3084" i="15"/>
  <c r="L3083" i="15"/>
  <c r="L3082" i="15"/>
  <c r="L3081" i="15"/>
  <c r="L3080" i="15"/>
  <c r="L3079" i="15"/>
  <c r="L3078" i="15"/>
  <c r="L3077" i="15"/>
  <c r="L3076" i="15"/>
  <c r="L3075" i="15"/>
  <c r="L3074" i="15"/>
  <c r="L3073" i="15"/>
  <c r="L3072" i="15"/>
  <c r="L3071" i="15"/>
  <c r="L3070" i="15"/>
  <c r="L3069" i="15"/>
  <c r="L3068" i="15"/>
  <c r="L3067" i="15"/>
  <c r="L3066" i="15"/>
  <c r="L3065" i="15"/>
  <c r="L3064" i="15"/>
  <c r="L3063" i="15"/>
  <c r="L3062" i="15"/>
  <c r="L3061" i="15"/>
  <c r="L3060" i="15"/>
  <c r="L3059" i="15"/>
  <c r="L3058" i="15"/>
  <c r="L3057" i="15"/>
  <c r="L3056" i="15"/>
  <c r="L3055" i="15"/>
  <c r="L3054" i="15"/>
  <c r="L3053" i="15"/>
  <c r="L3052" i="15"/>
  <c r="L3051" i="15"/>
  <c r="L3050" i="15"/>
  <c r="L3049" i="15"/>
  <c r="L3048" i="15"/>
  <c r="L3047" i="15"/>
  <c r="L3046" i="15"/>
  <c r="L3045" i="15"/>
  <c r="L3044" i="15"/>
  <c r="L3043" i="15"/>
  <c r="L3042" i="15"/>
  <c r="L3041" i="15"/>
  <c r="L3040" i="15"/>
  <c r="L3039" i="15"/>
  <c r="L3038" i="15"/>
  <c r="L3037" i="15"/>
  <c r="L3036" i="15"/>
  <c r="L3035" i="15"/>
  <c r="L3034" i="15"/>
  <c r="L3033" i="15"/>
  <c r="L3032" i="15"/>
  <c r="L3031" i="15"/>
  <c r="L3030" i="15"/>
  <c r="L3029" i="15"/>
  <c r="L3028" i="15"/>
  <c r="L3027" i="15"/>
  <c r="L3026" i="15"/>
  <c r="L3025" i="15"/>
  <c r="L3024" i="15"/>
  <c r="L3023" i="15"/>
  <c r="L3022" i="15"/>
  <c r="L3021" i="15"/>
  <c r="L3020" i="15"/>
  <c r="L3019" i="15"/>
  <c r="L3018" i="15"/>
  <c r="L3017" i="15"/>
  <c r="L3016" i="15"/>
  <c r="L3015" i="15"/>
  <c r="L3014" i="15"/>
  <c r="L3013" i="15"/>
  <c r="L3012" i="15"/>
  <c r="L3011" i="15"/>
  <c r="L3010" i="15"/>
  <c r="L3009" i="15"/>
  <c r="L3008" i="15"/>
  <c r="L3007" i="15"/>
  <c r="L3006" i="15"/>
  <c r="L3005" i="15"/>
  <c r="L3004" i="15"/>
  <c r="L3003" i="15"/>
  <c r="L3002" i="15"/>
  <c r="L3001" i="15"/>
  <c r="L3000" i="15"/>
  <c r="L2999" i="15"/>
  <c r="L2998" i="15"/>
  <c r="L2997" i="15"/>
  <c r="L2996" i="15"/>
  <c r="L2995" i="15"/>
  <c r="L2994" i="15"/>
  <c r="L2993" i="15"/>
  <c r="L2992" i="15"/>
  <c r="L2991" i="15"/>
  <c r="L2990" i="15"/>
  <c r="L2989" i="15"/>
  <c r="L2988" i="15"/>
  <c r="L2987" i="15"/>
  <c r="L2986" i="15"/>
  <c r="L2985" i="15"/>
  <c r="L2984" i="15"/>
  <c r="L2983" i="15"/>
  <c r="L2982" i="15"/>
  <c r="L2981" i="15"/>
  <c r="L2980" i="15"/>
  <c r="L2979" i="15"/>
  <c r="L2978" i="15"/>
  <c r="L2977" i="15"/>
  <c r="L2976" i="15"/>
  <c r="L2975" i="15"/>
  <c r="L2974" i="15"/>
  <c r="L2973" i="15"/>
  <c r="L2972" i="15"/>
  <c r="L2971" i="15"/>
  <c r="L2970" i="15"/>
  <c r="L2969" i="15"/>
  <c r="L2968" i="15"/>
  <c r="L2967" i="15"/>
  <c r="L2966" i="15"/>
  <c r="L2965" i="15"/>
  <c r="L2964" i="15"/>
  <c r="L2963" i="15"/>
  <c r="L2962" i="15"/>
  <c r="L2961" i="15"/>
  <c r="L2960" i="15"/>
  <c r="L2959" i="15"/>
  <c r="L2958" i="15"/>
  <c r="L2957" i="15"/>
  <c r="L2956" i="15"/>
  <c r="L2955" i="15"/>
  <c r="L2954" i="15"/>
  <c r="L2953" i="15"/>
  <c r="L2952" i="15"/>
  <c r="L2951" i="15"/>
  <c r="L2950" i="15"/>
  <c r="L2949" i="15"/>
  <c r="L2948" i="15"/>
  <c r="L2947" i="15"/>
  <c r="L2946" i="15"/>
  <c r="L2945" i="15"/>
  <c r="L2944" i="15"/>
  <c r="L2943" i="15"/>
  <c r="L2942" i="15"/>
  <c r="L2941" i="15"/>
  <c r="L2940" i="15"/>
  <c r="L2939" i="15"/>
  <c r="L2938" i="15"/>
  <c r="L2937" i="15"/>
  <c r="L2936" i="15"/>
  <c r="L2935" i="15"/>
  <c r="L2934" i="15"/>
  <c r="L2933" i="15"/>
  <c r="L2932" i="15"/>
  <c r="L2931" i="15"/>
  <c r="L2930" i="15"/>
  <c r="L2929" i="15"/>
  <c r="L2928" i="15"/>
  <c r="L2927" i="15"/>
  <c r="L2926" i="15"/>
  <c r="L2925" i="15"/>
  <c r="L2924" i="15"/>
  <c r="L2923" i="15"/>
  <c r="L2922" i="15"/>
  <c r="L2921" i="15"/>
  <c r="L2920" i="15"/>
  <c r="L2919" i="15"/>
  <c r="L2918" i="15"/>
  <c r="L2917" i="15"/>
  <c r="L2916" i="15"/>
  <c r="L2915" i="15"/>
  <c r="L2914" i="15"/>
  <c r="L2913" i="15"/>
  <c r="L2912" i="15"/>
  <c r="L2911" i="15"/>
  <c r="L2910" i="15"/>
  <c r="L2909" i="15"/>
  <c r="L2908" i="15"/>
  <c r="L2907" i="15"/>
  <c r="L2906" i="15"/>
  <c r="L2905" i="15"/>
  <c r="L2904" i="15"/>
  <c r="L2903" i="15"/>
  <c r="L2902" i="15"/>
  <c r="L2901" i="15"/>
  <c r="L2900" i="15"/>
  <c r="L2899" i="15"/>
  <c r="L2898" i="15"/>
  <c r="L2897" i="15"/>
  <c r="L2896" i="15"/>
  <c r="L2895" i="15"/>
  <c r="L2894" i="15"/>
  <c r="L2893" i="15"/>
  <c r="L2892" i="15"/>
  <c r="L2891" i="15"/>
  <c r="L2890" i="15"/>
  <c r="L2889" i="15"/>
  <c r="L2888" i="15"/>
  <c r="L2887" i="15"/>
  <c r="L2886" i="15"/>
  <c r="L2885" i="15"/>
  <c r="L2884" i="15"/>
  <c r="L2883" i="15"/>
  <c r="L2882" i="15"/>
  <c r="L2881" i="15"/>
  <c r="L2880" i="15"/>
  <c r="L2879" i="15"/>
  <c r="L2878" i="15"/>
  <c r="L2877" i="15"/>
  <c r="L2876" i="15"/>
  <c r="L2875" i="15"/>
  <c r="L2874" i="15"/>
  <c r="L2873" i="15"/>
  <c r="L2872" i="15"/>
  <c r="L2871" i="15"/>
  <c r="L2870" i="15"/>
  <c r="L2869" i="15"/>
  <c r="L2868" i="15"/>
  <c r="L2867" i="15"/>
  <c r="L2866" i="15"/>
  <c r="L2865" i="15"/>
  <c r="L2864" i="15"/>
  <c r="L2863" i="15"/>
  <c r="L2862" i="15"/>
  <c r="L2861" i="15"/>
  <c r="L2860" i="15"/>
  <c r="L2859" i="15"/>
  <c r="L2858" i="15"/>
  <c r="L2857" i="15"/>
  <c r="L2856" i="15"/>
  <c r="L2855" i="15"/>
  <c r="L2854" i="15"/>
  <c r="L2853" i="15"/>
  <c r="L2852" i="15"/>
  <c r="L2851" i="15"/>
  <c r="L2850" i="15"/>
  <c r="L2849" i="15"/>
  <c r="L2848" i="15"/>
  <c r="L2847" i="15"/>
  <c r="L2846" i="15"/>
  <c r="L2845" i="15"/>
  <c r="L2844" i="15"/>
  <c r="L2843" i="15"/>
  <c r="L2842" i="15"/>
  <c r="L2841" i="15"/>
  <c r="L2840" i="15"/>
  <c r="L2839" i="15"/>
  <c r="L2838" i="15"/>
  <c r="L2837" i="15"/>
  <c r="L2836" i="15"/>
  <c r="L2835" i="15"/>
  <c r="L2834" i="15"/>
  <c r="L2833" i="15"/>
  <c r="L2832" i="15"/>
  <c r="L2831" i="15"/>
  <c r="L2830" i="15"/>
  <c r="L2829" i="15"/>
  <c r="L2828" i="15"/>
  <c r="L2827" i="15"/>
  <c r="L2826" i="15"/>
  <c r="L2825" i="15"/>
  <c r="L2824" i="15"/>
  <c r="L2823" i="15"/>
  <c r="L2822" i="15"/>
  <c r="L2821" i="15"/>
  <c r="L2820" i="15"/>
  <c r="L2819" i="15"/>
  <c r="L2818" i="15"/>
  <c r="L2817" i="15"/>
  <c r="L2816" i="15"/>
  <c r="L2815" i="15"/>
  <c r="L2814" i="15"/>
  <c r="L2813" i="15"/>
  <c r="L2812" i="15"/>
  <c r="L2811" i="15"/>
  <c r="L2810" i="15"/>
  <c r="L2809" i="15"/>
  <c r="L2808" i="15"/>
  <c r="L2807" i="15"/>
  <c r="L2806" i="15"/>
  <c r="L2805" i="15"/>
  <c r="L2804" i="15"/>
  <c r="L2803" i="15"/>
  <c r="L2802" i="15"/>
  <c r="L2801" i="15"/>
  <c r="L2800" i="15"/>
  <c r="L2799" i="15"/>
  <c r="L2798" i="15"/>
  <c r="L2797" i="15"/>
  <c r="L2796" i="15"/>
  <c r="L2795" i="15"/>
  <c r="L2794" i="15"/>
  <c r="L2793" i="15"/>
  <c r="L2792" i="15"/>
  <c r="L2791" i="15"/>
  <c r="L2790" i="15"/>
  <c r="L2789" i="15"/>
  <c r="L2788" i="15"/>
  <c r="L2787" i="15"/>
  <c r="L2786" i="15"/>
  <c r="L2785" i="15"/>
  <c r="L2784" i="15"/>
  <c r="L2783" i="15"/>
  <c r="L2782" i="15"/>
  <c r="L2781" i="15"/>
  <c r="L2780" i="15"/>
  <c r="L2779" i="15"/>
  <c r="L2778" i="15"/>
  <c r="L2777" i="15"/>
  <c r="L2776" i="15"/>
  <c r="L2775" i="15"/>
  <c r="L2774" i="15"/>
  <c r="L2773" i="15"/>
  <c r="L2772" i="15"/>
  <c r="L2771" i="15"/>
  <c r="L2770" i="15"/>
  <c r="L2769" i="15"/>
  <c r="L2768" i="15"/>
  <c r="L2767" i="15"/>
  <c r="L2766" i="15"/>
  <c r="L2765" i="15"/>
  <c r="L2764" i="15"/>
  <c r="L2763" i="15"/>
  <c r="L2762" i="15"/>
  <c r="L2761" i="15"/>
  <c r="L2760" i="15"/>
  <c r="L2759" i="15"/>
  <c r="L2758" i="15"/>
  <c r="L2757" i="15"/>
  <c r="L2756" i="15"/>
  <c r="L2755" i="15"/>
  <c r="L2754" i="15"/>
  <c r="L2753" i="15"/>
  <c r="L2752" i="15"/>
  <c r="L2751" i="15"/>
  <c r="L2750" i="15"/>
  <c r="L2749" i="15"/>
  <c r="L2748" i="15"/>
  <c r="L2747" i="15"/>
  <c r="L2746" i="15"/>
  <c r="L2745" i="15"/>
  <c r="L2744" i="15"/>
  <c r="L2743" i="15"/>
  <c r="L2742" i="15"/>
  <c r="L2741" i="15"/>
  <c r="L2740" i="15"/>
  <c r="L2739" i="15"/>
  <c r="L2738" i="15"/>
  <c r="L2737" i="15"/>
  <c r="L2736" i="15"/>
  <c r="L2735" i="15"/>
  <c r="L2734" i="15"/>
  <c r="L2733" i="15"/>
  <c r="L2732" i="15"/>
  <c r="L2731" i="15"/>
  <c r="L2730" i="15"/>
  <c r="L2729" i="15"/>
  <c r="L2728" i="15"/>
  <c r="L2727" i="15"/>
  <c r="L2726" i="15"/>
  <c r="L2725" i="15"/>
  <c r="L2724" i="15"/>
  <c r="L2723" i="15"/>
  <c r="L2722" i="15"/>
  <c r="L2721" i="15"/>
  <c r="L2720" i="15"/>
  <c r="L2719" i="15"/>
  <c r="L2718" i="15"/>
  <c r="L2717" i="15"/>
  <c r="L2716" i="15"/>
  <c r="L2715" i="15"/>
  <c r="L2714" i="15"/>
  <c r="L2713" i="15"/>
  <c r="L2712" i="15"/>
  <c r="L2711" i="15"/>
  <c r="L2710" i="15"/>
  <c r="L2709" i="15"/>
  <c r="L2708" i="15"/>
  <c r="L2707" i="15"/>
  <c r="L2706" i="15"/>
  <c r="L2705" i="15"/>
  <c r="L2704" i="15"/>
  <c r="L2703" i="15"/>
  <c r="L2702" i="15"/>
  <c r="L2701" i="15"/>
  <c r="L2700" i="15"/>
  <c r="L2699" i="15"/>
  <c r="L2698" i="15"/>
  <c r="L2697" i="15"/>
  <c r="L2696" i="15"/>
  <c r="L2695" i="15"/>
  <c r="L2694" i="15"/>
  <c r="L2693" i="15"/>
  <c r="L2692" i="15"/>
  <c r="L2691" i="15"/>
  <c r="L2690" i="15"/>
  <c r="L2689" i="15"/>
  <c r="L2688" i="15"/>
  <c r="L2687" i="15"/>
  <c r="L2686" i="15"/>
  <c r="L2685" i="15"/>
  <c r="L2684" i="15"/>
  <c r="L2683" i="15"/>
  <c r="L2682" i="15"/>
  <c r="L2681" i="15"/>
  <c r="L2680" i="15"/>
  <c r="L2679" i="15"/>
  <c r="L2678" i="15"/>
  <c r="L2677" i="15"/>
  <c r="L2676" i="15"/>
  <c r="L2675" i="15"/>
  <c r="L2674" i="15"/>
  <c r="L2673" i="15"/>
  <c r="L2672" i="15"/>
  <c r="L2671" i="15"/>
  <c r="L2670" i="15"/>
  <c r="L2669" i="15"/>
  <c r="L2668" i="15"/>
  <c r="L2667" i="15"/>
  <c r="L2666" i="15"/>
  <c r="L2665" i="15"/>
  <c r="L2664" i="15"/>
  <c r="L2663" i="15"/>
  <c r="L2662" i="15"/>
  <c r="L2661" i="15"/>
  <c r="L2660" i="15"/>
  <c r="L2659" i="15"/>
  <c r="L2658" i="15"/>
  <c r="L2657" i="15"/>
  <c r="L2656" i="15"/>
  <c r="L2655" i="15"/>
  <c r="L2654" i="15"/>
  <c r="L2653" i="15"/>
  <c r="L2652" i="15"/>
  <c r="L2651" i="15"/>
  <c r="L2650" i="15"/>
  <c r="L2649" i="15"/>
  <c r="L2648" i="15"/>
  <c r="L2647" i="15"/>
  <c r="L2646" i="15"/>
  <c r="L2645" i="15"/>
  <c r="L2644" i="15"/>
  <c r="L2643" i="15"/>
  <c r="L2642" i="15"/>
  <c r="L2641" i="15"/>
  <c r="L2640" i="15"/>
  <c r="L2639" i="15"/>
  <c r="L2638" i="15"/>
  <c r="L2637" i="15"/>
  <c r="L2636" i="15"/>
  <c r="L2635" i="15"/>
  <c r="L2634" i="15"/>
  <c r="L2633" i="15"/>
  <c r="L2632" i="15"/>
  <c r="L2631" i="15"/>
  <c r="L2630" i="15"/>
  <c r="L2629" i="15"/>
  <c r="L2628" i="15"/>
  <c r="L2627" i="15"/>
  <c r="L2626" i="15"/>
  <c r="L2625" i="15"/>
  <c r="L2624" i="15"/>
  <c r="L2623" i="15"/>
  <c r="L2622" i="15"/>
  <c r="L2621" i="15"/>
  <c r="L2620" i="15"/>
  <c r="L2619" i="15"/>
  <c r="L2618" i="15"/>
  <c r="L2617" i="15"/>
  <c r="L2616" i="15"/>
  <c r="L2615" i="15"/>
  <c r="L2614" i="15"/>
  <c r="L2613" i="15"/>
  <c r="L2612" i="15"/>
  <c r="L2611" i="15"/>
  <c r="L2610" i="15"/>
  <c r="L2609" i="15"/>
  <c r="L2608" i="15"/>
  <c r="L2607" i="15"/>
  <c r="L2606" i="15"/>
  <c r="L2605" i="15"/>
  <c r="L2604" i="15"/>
  <c r="L2603" i="15"/>
  <c r="L2602" i="15"/>
  <c r="L2601" i="15"/>
  <c r="L2600" i="15"/>
  <c r="L2599" i="15"/>
  <c r="L2598" i="15"/>
  <c r="L2597" i="15"/>
  <c r="L2596" i="15"/>
  <c r="L2595" i="15"/>
  <c r="L2594" i="15"/>
  <c r="L2593" i="15"/>
  <c r="L2592" i="15"/>
  <c r="L2591" i="15"/>
  <c r="L2590" i="15"/>
  <c r="L2589" i="15"/>
  <c r="L2588" i="15"/>
  <c r="L2587" i="15"/>
  <c r="L2586" i="15"/>
  <c r="L2585" i="15"/>
  <c r="L2584" i="15"/>
  <c r="L2583" i="15"/>
  <c r="L2582" i="15"/>
  <c r="L2581" i="15"/>
  <c r="L2580" i="15"/>
  <c r="L2579" i="15"/>
  <c r="L2578" i="15"/>
  <c r="L2577" i="15"/>
  <c r="L2576" i="15"/>
  <c r="L2575" i="15"/>
  <c r="L2574" i="15"/>
  <c r="L2573" i="15"/>
  <c r="L2572" i="15"/>
  <c r="L2571" i="15"/>
  <c r="L2570" i="15"/>
  <c r="L2569" i="15"/>
  <c r="L2568" i="15"/>
  <c r="L2567" i="15"/>
  <c r="L2566" i="15"/>
  <c r="L2565" i="15"/>
  <c r="L2564" i="15"/>
  <c r="L2563" i="15"/>
  <c r="L2562" i="15"/>
  <c r="L2561" i="15"/>
  <c r="L2560" i="15"/>
  <c r="L2559" i="15"/>
  <c r="L2558" i="15"/>
  <c r="L2557" i="15"/>
  <c r="L2556" i="15"/>
  <c r="L2555" i="15"/>
  <c r="L2554" i="15"/>
  <c r="L2553" i="15"/>
  <c r="L2552" i="15"/>
  <c r="L2551" i="15"/>
  <c r="L2550" i="15"/>
  <c r="L2549" i="15"/>
  <c r="L2548" i="15"/>
  <c r="L2547" i="15"/>
  <c r="L2546" i="15"/>
  <c r="L2545" i="15"/>
  <c r="L2544" i="15"/>
  <c r="L2543" i="15"/>
  <c r="L2542" i="15"/>
  <c r="L2541" i="15"/>
  <c r="L2540" i="15"/>
  <c r="L2539" i="15"/>
  <c r="L2538" i="15"/>
  <c r="L2537" i="15"/>
  <c r="L2536" i="15"/>
  <c r="L2535" i="15"/>
  <c r="L2534" i="15"/>
  <c r="L2533" i="15"/>
  <c r="L2532" i="15"/>
  <c r="L2531" i="15"/>
  <c r="L2530" i="15"/>
  <c r="L2529" i="15"/>
  <c r="L2528" i="15"/>
  <c r="L2527" i="15"/>
  <c r="L2526" i="15"/>
  <c r="L2525" i="15"/>
  <c r="L2524" i="15"/>
  <c r="L2523" i="15"/>
  <c r="L2522" i="15"/>
  <c r="L2521" i="15"/>
  <c r="L2520" i="15"/>
  <c r="L2519" i="15"/>
  <c r="L2518" i="15"/>
  <c r="L2517" i="15"/>
  <c r="L2516" i="15"/>
  <c r="L2515" i="15"/>
  <c r="L2514" i="15"/>
  <c r="L2513" i="15"/>
  <c r="L2512" i="15"/>
  <c r="L2511" i="15"/>
  <c r="L2510" i="15"/>
  <c r="L2509" i="15"/>
  <c r="L2508" i="15"/>
  <c r="L2507" i="15"/>
  <c r="L2506" i="15"/>
  <c r="L2505" i="15"/>
  <c r="L2504" i="15"/>
  <c r="L2503" i="15"/>
  <c r="L2502" i="15"/>
  <c r="L2501" i="15"/>
  <c r="L2500" i="15"/>
  <c r="L2499" i="15"/>
  <c r="L2498" i="15"/>
  <c r="L2497" i="15"/>
  <c r="L2496" i="15"/>
  <c r="L2495" i="15"/>
  <c r="L2494" i="15"/>
  <c r="L2493" i="15"/>
  <c r="L2492" i="15"/>
  <c r="L2491" i="15"/>
  <c r="L2490" i="15"/>
  <c r="L2489" i="15"/>
  <c r="L2488" i="15"/>
  <c r="L2487" i="15"/>
  <c r="L2486" i="15"/>
  <c r="L2485" i="15"/>
  <c r="L2484" i="15"/>
  <c r="L2483" i="15"/>
  <c r="L2482" i="15"/>
  <c r="L2481" i="15"/>
  <c r="L2480" i="15"/>
  <c r="L2479" i="15"/>
  <c r="L2478" i="15"/>
  <c r="L2477" i="15"/>
  <c r="L2476" i="15"/>
  <c r="L2475" i="15"/>
  <c r="L2474" i="15"/>
  <c r="L2473" i="15"/>
  <c r="L2472" i="15"/>
  <c r="L2471" i="15"/>
  <c r="L2470" i="15"/>
  <c r="L2469" i="15"/>
  <c r="L2468" i="15"/>
  <c r="L2467" i="15"/>
  <c r="L2466" i="15"/>
  <c r="L2465" i="15"/>
  <c r="L2464" i="15"/>
  <c r="L2463" i="15"/>
  <c r="L2462" i="15"/>
  <c r="L2461" i="15"/>
  <c r="L2460" i="15"/>
  <c r="L2459" i="15"/>
  <c r="L2458" i="15"/>
  <c r="L2457" i="15"/>
  <c r="L2456" i="15"/>
  <c r="L2455" i="15"/>
  <c r="L2454" i="15"/>
  <c r="L2453" i="15"/>
  <c r="L2452" i="15"/>
  <c r="L2451" i="15"/>
  <c r="L2450" i="15"/>
  <c r="L2449" i="15"/>
  <c r="L2448" i="15"/>
  <c r="L2447" i="15"/>
  <c r="L2446" i="15"/>
  <c r="L2445" i="15"/>
  <c r="L2444" i="15"/>
  <c r="L2443" i="15"/>
  <c r="L2442" i="15"/>
  <c r="L2441" i="15"/>
  <c r="L2440" i="15"/>
  <c r="L2439" i="15"/>
  <c r="L2438" i="15"/>
  <c r="L2437" i="15"/>
  <c r="L2436" i="15"/>
  <c r="L2435" i="15"/>
  <c r="L2434" i="15"/>
  <c r="L2433" i="15"/>
  <c r="L2432" i="15"/>
  <c r="L2431" i="15"/>
  <c r="L2430" i="15"/>
  <c r="L2429" i="15"/>
  <c r="L2428" i="15"/>
  <c r="L2427" i="15"/>
  <c r="L2426" i="15"/>
  <c r="L2425" i="15"/>
  <c r="L2424" i="15"/>
  <c r="L2423" i="15"/>
  <c r="L2422" i="15"/>
  <c r="L2421" i="15"/>
  <c r="L2420" i="15"/>
  <c r="L2419" i="15"/>
  <c r="L2418" i="15"/>
  <c r="L2417" i="15"/>
  <c r="L2416" i="15"/>
  <c r="L2415" i="15"/>
  <c r="L2414" i="15"/>
  <c r="L2413" i="15"/>
  <c r="L2412" i="15"/>
  <c r="L2411" i="15"/>
  <c r="L2410" i="15"/>
  <c r="L2409" i="15"/>
  <c r="L2408" i="15"/>
  <c r="L2407" i="15"/>
  <c r="L2406" i="15"/>
  <c r="L2405" i="15"/>
  <c r="L2404" i="15"/>
  <c r="L2403" i="15"/>
  <c r="L2402" i="15"/>
  <c r="L2401" i="15"/>
  <c r="L2400" i="15"/>
  <c r="L2399" i="15"/>
  <c r="L2398" i="15"/>
  <c r="L2397" i="15"/>
  <c r="L2396" i="15"/>
  <c r="L2395" i="15"/>
  <c r="L2394" i="15"/>
  <c r="L2393" i="15"/>
  <c r="L2392" i="15"/>
  <c r="L2391" i="15"/>
  <c r="L2390" i="15"/>
  <c r="L2389" i="15"/>
  <c r="L2388" i="15"/>
  <c r="L2387" i="15"/>
  <c r="L2386" i="15"/>
  <c r="L2385" i="15"/>
  <c r="L2384" i="15"/>
  <c r="L2383" i="15"/>
  <c r="L2382" i="15"/>
  <c r="L2381" i="15"/>
  <c r="L2380" i="15"/>
  <c r="L2379" i="15"/>
  <c r="L2378" i="15"/>
  <c r="L2377" i="15"/>
  <c r="L2376" i="15"/>
  <c r="L2375" i="15"/>
  <c r="L2374" i="15"/>
  <c r="L2373" i="15"/>
  <c r="L2372" i="15"/>
  <c r="L2371" i="15"/>
  <c r="L2370" i="15"/>
  <c r="L2369" i="15"/>
  <c r="L2368" i="15"/>
  <c r="L2367" i="15"/>
  <c r="L2366" i="15"/>
  <c r="L2365" i="15"/>
  <c r="L2364" i="15"/>
  <c r="L2363" i="15"/>
  <c r="L2362" i="15"/>
  <c r="L2361" i="15"/>
  <c r="L2360" i="15"/>
  <c r="L2359" i="15"/>
  <c r="L2358" i="15"/>
  <c r="L2357" i="15"/>
  <c r="L2356" i="15"/>
  <c r="L2355" i="15"/>
  <c r="L2354" i="15"/>
  <c r="L2353" i="15"/>
  <c r="L2352" i="15"/>
  <c r="L2351" i="15"/>
  <c r="L2350" i="15"/>
  <c r="L2349" i="15"/>
  <c r="L2348" i="15"/>
  <c r="L2347" i="15"/>
  <c r="L2346" i="15"/>
  <c r="L2345" i="15"/>
  <c r="L2344" i="15"/>
  <c r="L2343" i="15"/>
  <c r="L2342" i="15"/>
  <c r="L2341" i="15"/>
  <c r="L2340" i="15"/>
  <c r="L2339" i="15"/>
  <c r="L2338" i="15"/>
  <c r="L2337" i="15"/>
  <c r="L2336" i="15"/>
  <c r="L2335" i="15"/>
  <c r="L2334" i="15"/>
  <c r="L2333" i="15"/>
  <c r="L2332" i="15"/>
  <c r="L2331" i="15"/>
  <c r="L2330" i="15"/>
  <c r="L2329" i="15"/>
  <c r="L2328" i="15"/>
  <c r="L2327" i="15"/>
  <c r="L2326" i="15"/>
  <c r="L2325" i="15"/>
  <c r="L2324" i="15"/>
  <c r="L2323" i="15"/>
  <c r="L2322" i="15"/>
  <c r="L2321" i="15"/>
  <c r="L2320" i="15"/>
  <c r="L2319" i="15"/>
  <c r="L2318" i="15"/>
  <c r="L2317" i="15"/>
  <c r="L2316" i="15"/>
  <c r="L2315" i="15"/>
  <c r="L2314" i="15"/>
  <c r="L2313" i="15"/>
  <c r="L2312" i="15"/>
  <c r="L2311" i="15"/>
  <c r="L2310" i="15"/>
  <c r="L2309" i="15"/>
  <c r="L2308" i="15"/>
  <c r="L2307" i="15"/>
  <c r="L2306" i="15"/>
  <c r="L2305" i="15"/>
  <c r="L2304" i="15"/>
  <c r="L2303" i="15"/>
  <c r="L2302" i="15"/>
  <c r="L2301" i="15"/>
  <c r="L2300" i="15"/>
  <c r="L2299" i="15"/>
  <c r="L2298" i="15"/>
  <c r="L2297" i="15"/>
  <c r="L2296" i="15"/>
  <c r="L2295" i="15"/>
  <c r="L2294" i="15"/>
  <c r="L2293" i="15"/>
  <c r="L2292" i="15"/>
  <c r="L2291" i="15"/>
  <c r="L2290" i="15"/>
  <c r="L2289" i="15"/>
  <c r="L2288" i="15"/>
  <c r="L2287" i="15"/>
  <c r="L2286" i="15"/>
  <c r="L2285" i="15"/>
  <c r="L2284" i="15"/>
  <c r="L2283" i="15"/>
  <c r="L2282" i="15"/>
  <c r="L2281" i="15"/>
  <c r="L2280" i="15"/>
  <c r="L2279" i="15"/>
  <c r="L2278" i="15"/>
  <c r="L2277" i="15"/>
  <c r="L2276" i="15"/>
  <c r="L2275" i="15"/>
  <c r="L2274" i="15"/>
  <c r="L2273" i="15"/>
  <c r="L2272" i="15"/>
  <c r="L2271" i="15"/>
  <c r="L2270" i="15"/>
  <c r="L2269" i="15"/>
  <c r="L2268" i="15"/>
  <c r="L2267" i="15"/>
  <c r="L2266" i="15"/>
  <c r="L2265" i="15"/>
  <c r="L2264" i="15"/>
  <c r="L2263" i="15"/>
  <c r="L2262" i="15"/>
  <c r="L2261" i="15"/>
  <c r="L2260" i="15"/>
  <c r="L2259" i="15"/>
  <c r="L2258" i="15"/>
  <c r="L2257" i="15"/>
  <c r="L2256" i="15"/>
  <c r="L2255" i="15"/>
  <c r="L2254" i="15"/>
  <c r="L2253" i="15"/>
  <c r="L2252" i="15"/>
  <c r="L2251" i="15"/>
  <c r="L2250" i="15"/>
  <c r="L2249" i="15"/>
  <c r="L2248" i="15"/>
  <c r="L2247" i="15"/>
  <c r="L2246" i="15"/>
  <c r="L2245" i="15"/>
  <c r="L2244" i="15"/>
  <c r="L2243" i="15"/>
  <c r="L2242" i="15"/>
  <c r="L2241" i="15"/>
  <c r="L2240" i="15"/>
  <c r="L2239" i="15"/>
  <c r="L2238" i="15"/>
  <c r="L2237" i="15"/>
  <c r="L2236" i="15"/>
  <c r="L2235" i="15"/>
  <c r="L2234" i="15"/>
  <c r="L2233" i="15"/>
  <c r="L2232" i="15"/>
  <c r="L2231" i="15"/>
  <c r="L2230" i="15"/>
  <c r="L2229" i="15"/>
  <c r="L2228" i="15"/>
  <c r="L2227" i="15"/>
  <c r="L2226" i="15"/>
  <c r="L2225" i="15"/>
  <c r="L2224" i="15"/>
  <c r="L2223" i="15"/>
  <c r="L2222" i="15"/>
  <c r="L2221" i="15"/>
  <c r="L2220" i="15"/>
  <c r="L2219" i="15"/>
  <c r="L2218" i="15"/>
  <c r="L2217" i="15"/>
  <c r="L2216" i="15"/>
  <c r="L2215" i="15"/>
  <c r="L2214" i="15"/>
  <c r="L2213" i="15"/>
  <c r="L2212" i="15"/>
  <c r="L2211" i="15"/>
  <c r="L2210" i="15"/>
  <c r="L2209" i="15"/>
  <c r="L2208" i="15"/>
  <c r="L2207" i="15"/>
  <c r="L2206" i="15"/>
  <c r="L2205" i="15"/>
  <c r="L2204" i="15"/>
  <c r="L2203" i="15"/>
  <c r="L2202" i="15"/>
  <c r="L2201" i="15"/>
  <c r="L2200" i="15"/>
  <c r="L2199" i="15"/>
  <c r="L2198" i="15"/>
  <c r="L2197" i="15"/>
  <c r="L2196" i="15"/>
  <c r="L2195" i="15"/>
  <c r="L2194" i="15"/>
  <c r="L2193" i="15"/>
  <c r="L2192" i="15"/>
  <c r="L2191" i="15"/>
  <c r="L2190" i="15"/>
  <c r="L2189" i="15"/>
  <c r="L2188" i="15"/>
  <c r="L2187" i="15"/>
  <c r="L2186" i="15"/>
  <c r="L2185" i="15"/>
  <c r="L2184" i="15"/>
  <c r="L2183" i="15"/>
  <c r="L2182" i="15"/>
  <c r="L2181" i="15"/>
  <c r="L2180" i="15"/>
  <c r="L2179" i="15"/>
  <c r="L2178" i="15"/>
  <c r="L2177" i="15"/>
  <c r="L2176" i="15"/>
  <c r="L2175" i="15"/>
  <c r="L2174" i="15"/>
  <c r="L2173" i="15"/>
  <c r="L2172" i="15"/>
  <c r="L2171" i="15"/>
  <c r="L2170" i="15"/>
  <c r="L2169" i="15"/>
  <c r="L2168" i="15"/>
  <c r="L2167" i="15"/>
  <c r="L2166" i="15"/>
  <c r="L2165" i="15"/>
  <c r="L2164" i="15"/>
  <c r="L2163" i="15"/>
  <c r="L2162" i="15"/>
  <c r="L2161" i="15"/>
  <c r="L2160" i="15"/>
  <c r="L2159" i="15"/>
  <c r="L2158" i="15"/>
  <c r="L2157" i="15"/>
  <c r="L2156" i="15"/>
  <c r="L2155" i="15"/>
  <c r="L2154" i="15"/>
  <c r="L2153" i="15"/>
  <c r="L2152" i="15"/>
  <c r="L2151" i="15"/>
  <c r="L2150" i="15"/>
  <c r="L2149" i="15"/>
  <c r="L2148" i="15"/>
  <c r="L2147" i="15"/>
  <c r="L2146" i="15"/>
  <c r="L2145" i="15"/>
  <c r="L2144" i="15"/>
  <c r="L2143" i="15"/>
  <c r="L2142" i="15"/>
  <c r="L2141" i="15"/>
  <c r="L2140" i="15"/>
  <c r="L2139" i="15"/>
  <c r="L2138" i="15"/>
  <c r="L2137" i="15"/>
  <c r="L2136" i="15"/>
  <c r="L2135" i="15"/>
  <c r="L2134" i="15"/>
  <c r="L2133" i="15"/>
  <c r="L2132" i="15"/>
  <c r="L2131" i="15"/>
  <c r="L2130" i="15"/>
  <c r="L2129" i="15"/>
  <c r="L2128" i="15"/>
  <c r="L2127" i="15"/>
  <c r="L2126" i="15"/>
  <c r="L2125" i="15"/>
  <c r="L2124" i="15"/>
  <c r="L2123" i="15"/>
  <c r="L2122" i="15"/>
  <c r="L2121" i="15"/>
  <c r="L2120" i="15"/>
  <c r="L2119" i="15"/>
  <c r="L2118" i="15"/>
  <c r="L2117" i="15"/>
  <c r="L2116" i="15"/>
  <c r="L2115" i="15"/>
  <c r="L2114" i="15"/>
  <c r="L2113" i="15"/>
  <c r="L2112" i="15"/>
  <c r="L2111" i="15"/>
  <c r="L2110" i="15"/>
  <c r="L2109" i="15"/>
  <c r="L2108" i="15"/>
  <c r="L2107" i="15"/>
  <c r="L2106" i="15"/>
  <c r="L2105" i="15"/>
  <c r="L2104" i="15"/>
  <c r="L2103" i="15"/>
  <c r="L2102" i="15"/>
  <c r="L2101" i="15"/>
  <c r="L2100" i="15"/>
  <c r="L2099" i="15"/>
  <c r="L2098" i="15"/>
  <c r="L2097" i="15"/>
  <c r="L2096" i="15"/>
  <c r="L2095" i="15"/>
  <c r="L2094" i="15"/>
  <c r="L2093" i="15"/>
  <c r="L2092" i="15"/>
  <c r="L2091" i="15"/>
  <c r="L2090" i="15"/>
  <c r="L2089" i="15"/>
  <c r="L2088" i="15"/>
  <c r="L2087" i="15"/>
  <c r="L2086" i="15"/>
  <c r="L2085" i="15"/>
  <c r="L2084" i="15"/>
  <c r="L2083" i="15"/>
  <c r="L2082" i="15"/>
  <c r="L2081" i="15"/>
  <c r="L2080" i="15"/>
  <c r="L2079" i="15"/>
  <c r="L2078" i="15"/>
  <c r="L2077" i="15"/>
  <c r="L2076" i="15"/>
  <c r="L2075" i="15"/>
  <c r="L2074" i="15"/>
  <c r="L2073" i="15"/>
  <c r="L2072" i="15"/>
  <c r="L2071" i="15"/>
  <c r="L2070" i="15"/>
  <c r="L2069" i="15"/>
  <c r="L2068" i="15"/>
  <c r="L2067" i="15"/>
  <c r="L2066" i="15"/>
  <c r="L2065" i="15"/>
  <c r="L2064" i="15"/>
  <c r="L2063" i="15"/>
  <c r="L2062" i="15"/>
  <c r="L2061" i="15"/>
  <c r="L2060" i="15"/>
  <c r="L2059" i="15"/>
  <c r="L2058" i="15"/>
  <c r="L2057" i="15"/>
  <c r="L2056" i="15"/>
  <c r="L2055" i="15"/>
  <c r="L2054" i="15"/>
  <c r="L2053" i="15"/>
  <c r="L2052" i="15"/>
  <c r="L2051" i="15"/>
  <c r="L2050" i="15"/>
  <c r="L2049" i="15"/>
  <c r="L2048" i="15"/>
  <c r="L2047" i="15"/>
  <c r="L2046" i="15"/>
  <c r="L2045" i="15"/>
  <c r="L2044" i="15"/>
  <c r="L2043" i="15"/>
  <c r="L2042" i="15"/>
  <c r="L2041" i="15"/>
  <c r="L2040" i="15"/>
  <c r="L2039" i="15"/>
  <c r="L2038" i="15"/>
  <c r="L2037" i="15"/>
  <c r="L2036" i="15"/>
  <c r="L2035" i="15"/>
  <c r="L2034" i="15"/>
  <c r="L2033" i="15"/>
  <c r="L2032" i="15"/>
  <c r="L2031" i="15"/>
  <c r="L2030" i="15"/>
  <c r="L2029" i="15"/>
  <c r="L2028" i="15"/>
  <c r="L2027" i="15"/>
  <c r="L2026" i="15"/>
  <c r="L2025" i="15"/>
  <c r="L2024" i="15"/>
  <c r="L2023" i="15"/>
  <c r="L2022" i="15"/>
  <c r="L2021" i="15"/>
  <c r="L2020" i="15"/>
  <c r="L2019" i="15"/>
  <c r="L2018" i="15"/>
  <c r="L2017" i="15"/>
  <c r="L2016" i="15"/>
  <c r="L2015" i="15"/>
  <c r="L2014" i="15"/>
  <c r="L2013" i="15"/>
  <c r="L2012" i="15"/>
  <c r="L2011" i="15"/>
  <c r="L2010" i="15"/>
  <c r="L2009" i="15"/>
  <c r="L2008" i="15"/>
  <c r="L2007" i="15"/>
  <c r="L2006" i="15"/>
  <c r="L2005" i="15"/>
  <c r="L2004" i="15"/>
  <c r="L2003" i="15"/>
  <c r="L2002" i="15"/>
  <c r="L2001" i="15"/>
  <c r="L2000" i="15"/>
  <c r="L1999" i="15"/>
  <c r="L1998" i="15"/>
  <c r="L1997" i="15"/>
  <c r="L1996" i="15"/>
  <c r="L1995" i="15"/>
  <c r="L1994" i="15"/>
  <c r="L1993" i="15"/>
  <c r="L1992" i="15"/>
  <c r="L1991" i="15"/>
  <c r="L1990" i="15"/>
  <c r="L1989" i="15"/>
  <c r="L1988" i="15"/>
  <c r="L1987" i="15"/>
  <c r="L1986" i="15"/>
  <c r="L1985" i="15"/>
  <c r="L1984" i="15"/>
  <c r="L1983" i="15"/>
  <c r="L1982" i="15"/>
  <c r="L1981" i="15"/>
  <c r="L1980" i="15"/>
  <c r="L1979" i="15"/>
  <c r="L1978" i="15"/>
  <c r="L1977" i="15"/>
  <c r="L1976" i="15"/>
  <c r="L1975" i="15"/>
  <c r="L1974" i="15"/>
  <c r="L1973" i="15"/>
  <c r="L1972" i="15"/>
  <c r="L1971" i="15"/>
  <c r="L1970" i="15"/>
  <c r="L1969" i="15"/>
  <c r="L1968" i="15"/>
  <c r="L1967" i="15"/>
  <c r="L1966" i="15"/>
  <c r="L1965" i="15"/>
  <c r="L1964" i="15"/>
  <c r="L1963" i="15"/>
  <c r="L1962" i="15"/>
  <c r="L1961" i="15"/>
  <c r="L1960" i="15"/>
  <c r="L1959" i="15"/>
  <c r="L1958" i="15"/>
  <c r="L1957" i="15"/>
  <c r="L1956" i="15"/>
  <c r="L1955" i="15"/>
  <c r="L1954" i="15"/>
  <c r="L1953" i="15"/>
  <c r="L1952" i="15"/>
  <c r="L1951" i="15"/>
  <c r="L1950" i="15"/>
  <c r="L1949" i="15"/>
  <c r="L1948" i="15"/>
  <c r="L1947" i="15"/>
  <c r="L1946" i="15"/>
  <c r="L1945" i="15"/>
  <c r="L1944" i="15"/>
  <c r="L1943" i="15"/>
  <c r="L1942" i="15"/>
  <c r="L1941" i="15"/>
  <c r="L1940" i="15"/>
  <c r="L1939" i="15"/>
  <c r="L1938" i="15"/>
  <c r="L1937" i="15"/>
  <c r="L1936" i="15"/>
  <c r="L1935" i="15"/>
  <c r="L1934" i="15"/>
  <c r="L1933" i="15"/>
  <c r="L1932" i="15"/>
  <c r="L1931" i="15"/>
  <c r="L1930" i="15"/>
  <c r="L1929" i="15"/>
  <c r="L1928" i="15"/>
  <c r="L1927" i="15"/>
  <c r="L1926" i="15"/>
  <c r="L1925" i="15"/>
  <c r="L1924" i="15"/>
  <c r="L1923" i="15"/>
  <c r="L1922" i="15"/>
  <c r="L1921" i="15"/>
  <c r="L1920" i="15"/>
  <c r="L1919" i="15"/>
  <c r="L1918" i="15"/>
  <c r="L1917" i="15"/>
  <c r="L1916" i="15"/>
  <c r="L1915" i="15"/>
  <c r="L1914" i="15"/>
  <c r="L1913" i="15"/>
  <c r="L1912" i="15"/>
  <c r="L1911" i="15"/>
  <c r="L1910" i="15"/>
  <c r="L1909" i="15"/>
  <c r="L1908" i="15"/>
  <c r="L1907" i="15"/>
  <c r="L1906" i="15"/>
  <c r="L1905" i="15"/>
  <c r="L1904" i="15"/>
  <c r="L1903" i="15"/>
  <c r="L1902" i="15"/>
  <c r="L1901" i="15"/>
  <c r="L1900" i="15"/>
  <c r="L1899" i="15"/>
  <c r="L1898" i="15"/>
  <c r="L1897" i="15"/>
  <c r="L1896" i="15"/>
  <c r="L1895" i="15"/>
  <c r="L1894" i="15"/>
  <c r="L1893" i="15"/>
  <c r="L1892" i="15"/>
  <c r="L1891" i="15"/>
  <c r="L1890" i="15"/>
  <c r="L1889" i="15"/>
  <c r="L1888" i="15"/>
  <c r="L1887" i="15"/>
  <c r="L1886" i="15"/>
  <c r="L1885" i="15"/>
  <c r="L1884" i="15"/>
  <c r="L1883" i="15"/>
  <c r="L1882" i="15"/>
  <c r="L1881" i="15"/>
  <c r="L1880" i="15"/>
  <c r="L1879" i="15"/>
  <c r="L1878" i="15"/>
  <c r="L1877" i="15"/>
  <c r="L1876" i="15"/>
  <c r="L1875" i="15"/>
  <c r="L1874" i="15"/>
  <c r="L1873" i="15"/>
  <c r="L1872" i="15"/>
  <c r="L1871" i="15"/>
  <c r="L1870" i="15"/>
  <c r="L1869" i="15"/>
  <c r="L1868" i="15"/>
  <c r="L1867" i="15"/>
  <c r="L1866" i="15"/>
  <c r="L1865" i="15"/>
  <c r="L1864" i="15"/>
  <c r="L1863" i="15"/>
  <c r="L1862" i="15"/>
  <c r="L1861" i="15"/>
  <c r="L1860" i="15"/>
  <c r="L1859" i="15"/>
  <c r="L1858" i="15"/>
  <c r="L1857" i="15"/>
  <c r="L1856" i="15"/>
  <c r="L1855" i="15"/>
  <c r="L1854" i="15"/>
  <c r="L1853" i="15"/>
  <c r="L1852" i="15"/>
  <c r="L1851" i="15"/>
  <c r="L1850" i="15"/>
  <c r="L1849" i="15"/>
  <c r="L1848" i="15"/>
  <c r="L1847" i="15"/>
  <c r="L1846" i="15"/>
  <c r="L1845" i="15"/>
  <c r="L1844" i="15"/>
  <c r="L1843" i="15"/>
  <c r="L1842" i="15"/>
  <c r="L1841" i="15"/>
  <c r="L1840" i="15"/>
  <c r="L1839" i="15"/>
  <c r="L1838" i="15"/>
  <c r="L1837" i="15"/>
  <c r="L1836" i="15"/>
  <c r="L1835" i="15"/>
  <c r="L1834" i="15"/>
  <c r="L1833" i="15"/>
  <c r="L1832" i="15"/>
  <c r="L1831" i="15"/>
  <c r="L1830" i="15"/>
  <c r="L1829" i="15"/>
  <c r="L1828" i="15"/>
  <c r="L1827" i="15"/>
  <c r="L1826" i="15"/>
  <c r="L1825" i="15"/>
  <c r="L1824" i="15"/>
  <c r="L1823" i="15"/>
  <c r="L1822" i="15"/>
  <c r="L1821" i="15"/>
  <c r="L1820" i="15"/>
  <c r="L1819" i="15"/>
  <c r="L1818" i="15"/>
  <c r="L1817" i="15"/>
  <c r="L1816" i="15"/>
  <c r="L1815" i="15"/>
  <c r="L1814" i="15"/>
  <c r="L1813" i="15"/>
  <c r="L1812" i="15"/>
  <c r="L1811" i="15"/>
  <c r="L1810" i="15"/>
  <c r="L1809" i="15"/>
  <c r="L1808" i="15"/>
  <c r="L1807" i="15"/>
  <c r="L1806" i="15"/>
  <c r="L1805" i="15"/>
  <c r="L1804" i="15"/>
  <c r="L1803" i="15"/>
  <c r="L1802" i="15"/>
  <c r="L1801" i="15"/>
  <c r="L1800" i="15"/>
  <c r="L1799" i="15"/>
  <c r="L1798" i="15"/>
  <c r="L1797" i="15"/>
  <c r="L1796" i="15"/>
  <c r="L1795" i="15"/>
  <c r="L1794" i="15"/>
  <c r="L1793" i="15"/>
  <c r="L1792" i="15"/>
  <c r="L1791" i="15"/>
  <c r="L1790" i="15"/>
  <c r="L1789" i="15"/>
  <c r="L1788" i="15"/>
  <c r="L1787" i="15"/>
  <c r="L1786" i="15"/>
  <c r="L1785" i="15"/>
  <c r="L1784" i="15"/>
  <c r="L1783" i="15"/>
  <c r="L1782" i="15"/>
  <c r="L1781" i="15"/>
  <c r="L1780" i="15"/>
  <c r="L1779" i="15"/>
  <c r="L1778" i="15"/>
  <c r="L1777" i="15"/>
  <c r="L1776" i="15"/>
  <c r="L1775" i="15"/>
  <c r="L1774" i="15"/>
  <c r="L1773" i="15"/>
  <c r="L1772" i="15"/>
  <c r="L1771" i="15"/>
  <c r="L1770" i="15"/>
  <c r="L1769" i="15"/>
  <c r="L1768" i="15"/>
  <c r="L1767" i="15"/>
  <c r="L1766" i="15"/>
  <c r="L1765" i="15"/>
  <c r="L1764" i="15"/>
  <c r="L1763" i="15"/>
  <c r="L1762" i="15"/>
  <c r="L1761" i="15"/>
  <c r="L1760" i="15"/>
  <c r="L1759" i="15"/>
  <c r="L1758" i="15"/>
  <c r="L1757" i="15"/>
  <c r="L1756" i="15"/>
  <c r="L1755" i="15"/>
  <c r="L1754" i="15"/>
  <c r="L1753" i="15"/>
  <c r="L1752" i="15"/>
  <c r="L1751" i="15"/>
  <c r="L1750" i="15"/>
  <c r="L1749" i="15"/>
  <c r="L1748" i="15"/>
  <c r="L1747" i="15"/>
  <c r="L1746" i="15"/>
  <c r="L1745" i="15"/>
  <c r="L1744" i="15"/>
  <c r="L1743" i="15"/>
  <c r="L1742" i="15"/>
  <c r="L1741" i="15"/>
  <c r="L1740" i="15"/>
  <c r="L1739" i="15"/>
  <c r="L1738" i="15"/>
  <c r="L1737" i="15"/>
  <c r="L1736" i="15"/>
  <c r="L1735" i="15"/>
  <c r="L1734" i="15"/>
  <c r="L1733" i="15"/>
  <c r="L1732" i="15"/>
  <c r="L1731" i="15"/>
  <c r="L1730" i="15"/>
  <c r="L1729" i="15"/>
  <c r="L1728" i="15"/>
  <c r="L1727" i="15"/>
  <c r="L1726" i="15"/>
  <c r="L1725" i="15"/>
  <c r="L1724" i="15"/>
  <c r="L1723" i="15"/>
  <c r="L1722" i="15"/>
  <c r="L1721" i="15"/>
  <c r="L1720" i="15"/>
  <c r="L1719" i="15"/>
  <c r="L1718" i="15"/>
  <c r="L1717" i="15"/>
  <c r="L1716" i="15"/>
  <c r="L1715" i="15"/>
  <c r="L1714" i="15"/>
  <c r="L1713" i="15"/>
  <c r="L1712" i="15"/>
  <c r="L1711" i="15"/>
  <c r="L1710" i="15"/>
  <c r="L1709" i="15"/>
  <c r="L1708" i="15"/>
  <c r="L1707" i="15"/>
  <c r="L1706" i="15"/>
  <c r="L1705" i="15"/>
  <c r="L1704" i="15"/>
  <c r="L1703" i="15"/>
  <c r="L1702" i="15"/>
  <c r="L1701" i="15"/>
  <c r="L1700" i="15"/>
  <c r="L1699" i="15"/>
  <c r="L1698" i="15"/>
  <c r="L1697" i="15"/>
  <c r="L1696" i="15"/>
  <c r="L1695" i="15"/>
  <c r="L1694" i="15"/>
  <c r="L1693" i="15"/>
  <c r="L1692" i="15"/>
  <c r="L1691" i="15"/>
  <c r="L1690" i="15"/>
  <c r="L1689" i="15"/>
  <c r="L1688" i="15"/>
  <c r="L1687" i="15"/>
  <c r="L1686" i="15"/>
  <c r="L1685" i="15"/>
  <c r="L1684" i="15"/>
  <c r="L1683" i="15"/>
  <c r="L1682" i="15"/>
  <c r="L1681" i="15"/>
  <c r="L1680" i="15"/>
  <c r="L1679" i="15"/>
  <c r="L1678" i="15"/>
  <c r="L1677" i="15"/>
  <c r="L1676" i="15"/>
  <c r="L1675" i="15"/>
  <c r="L1674" i="15"/>
  <c r="L1673" i="15"/>
  <c r="L1672" i="15"/>
  <c r="L1671" i="15"/>
  <c r="L1670" i="15"/>
  <c r="L1669" i="15"/>
  <c r="L1668" i="15"/>
  <c r="L1667" i="15"/>
  <c r="L1666" i="15"/>
  <c r="L1665" i="15"/>
  <c r="L1664" i="15"/>
  <c r="L1663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1" i="15"/>
  <c r="L1650" i="15"/>
  <c r="L1649" i="15"/>
  <c r="L1648" i="15"/>
  <c r="L1647" i="15"/>
  <c r="L1646" i="15"/>
  <c r="L1645" i="15"/>
  <c r="L1644" i="15"/>
  <c r="L1643" i="15"/>
  <c r="L1642" i="15"/>
  <c r="L1641" i="15"/>
  <c r="L1640" i="15"/>
  <c r="L1639" i="15"/>
  <c r="L1638" i="15"/>
  <c r="L1637" i="15"/>
  <c r="L1636" i="15"/>
  <c r="L1635" i="15"/>
  <c r="L1634" i="15"/>
  <c r="L1633" i="15"/>
  <c r="L1632" i="15"/>
  <c r="L1631" i="15"/>
  <c r="L1630" i="15"/>
  <c r="L1629" i="15"/>
  <c r="L1628" i="15"/>
  <c r="L1627" i="15"/>
  <c r="L1626" i="15"/>
  <c r="L1625" i="15"/>
  <c r="L1624" i="15"/>
  <c r="L1623" i="15"/>
  <c r="L1622" i="15"/>
  <c r="L1621" i="15"/>
  <c r="L1620" i="15"/>
  <c r="L1619" i="15"/>
  <c r="L1618" i="15"/>
  <c r="L1617" i="15"/>
  <c r="L1616" i="15"/>
  <c r="L1615" i="15"/>
  <c r="L1614" i="15"/>
  <c r="L1613" i="15"/>
  <c r="L1612" i="15"/>
  <c r="L1611" i="15"/>
  <c r="L1610" i="15"/>
  <c r="L1609" i="15"/>
  <c r="L1608" i="15"/>
  <c r="L1607" i="15"/>
  <c r="L1606" i="15"/>
  <c r="L1605" i="15"/>
  <c r="L1604" i="15"/>
  <c r="L1603" i="15"/>
  <c r="L1602" i="15"/>
  <c r="L1601" i="15"/>
  <c r="L1600" i="15"/>
  <c r="L1599" i="15"/>
  <c r="L1598" i="15"/>
  <c r="L1597" i="15"/>
  <c r="L1596" i="15"/>
  <c r="L1595" i="15"/>
  <c r="L1594" i="15"/>
  <c r="L1593" i="15"/>
  <c r="L1592" i="15"/>
  <c r="L1591" i="15"/>
  <c r="L1590" i="15"/>
  <c r="L1589" i="15"/>
  <c r="L1588" i="15"/>
  <c r="L1587" i="15"/>
  <c r="L1586" i="15"/>
  <c r="L1585" i="15"/>
  <c r="L1584" i="15"/>
  <c r="L1583" i="15"/>
  <c r="L1582" i="15"/>
  <c r="L1581" i="15"/>
  <c r="L1580" i="15"/>
  <c r="L1579" i="15"/>
  <c r="L1578" i="15"/>
  <c r="L1577" i="15"/>
  <c r="L1576" i="15"/>
  <c r="L1575" i="15"/>
  <c r="L1574" i="15"/>
  <c r="L1573" i="15"/>
  <c r="L1572" i="15"/>
  <c r="L1571" i="15"/>
  <c r="L1570" i="15"/>
  <c r="L1569" i="15"/>
  <c r="L1568" i="15"/>
  <c r="L1567" i="15"/>
  <c r="L1566" i="15"/>
  <c r="L1565" i="15"/>
  <c r="L1564" i="15"/>
  <c r="L1563" i="15"/>
  <c r="L1562" i="15"/>
  <c r="L1561" i="15"/>
  <c r="L1560" i="15"/>
  <c r="L1559" i="15"/>
  <c r="L1558" i="15"/>
  <c r="L1557" i="15"/>
  <c r="L1556" i="15"/>
  <c r="L1555" i="15"/>
  <c r="L1554" i="15"/>
  <c r="L1553" i="15"/>
  <c r="L1552" i="15"/>
  <c r="L1551" i="15"/>
  <c r="L1550" i="15"/>
  <c r="L1549" i="15"/>
  <c r="L1548" i="15"/>
  <c r="L1547" i="15"/>
  <c r="L1546" i="15"/>
  <c r="L1545" i="15"/>
  <c r="L1544" i="15"/>
  <c r="L1543" i="15"/>
  <c r="L1542" i="15"/>
  <c r="L1541" i="15"/>
  <c r="L1540" i="15"/>
  <c r="L1539" i="15"/>
  <c r="L1538" i="15"/>
  <c r="L1537" i="15"/>
  <c r="L1536" i="15"/>
  <c r="L1535" i="15"/>
  <c r="L1534" i="15"/>
  <c r="L1533" i="15"/>
  <c r="L1532" i="15"/>
  <c r="L1531" i="15"/>
  <c r="L1530" i="15"/>
  <c r="L1529" i="15"/>
  <c r="L1528" i="15"/>
  <c r="L1527" i="15"/>
  <c r="L1526" i="15"/>
  <c r="L1525" i="15"/>
  <c r="L1524" i="15"/>
  <c r="L1523" i="15"/>
  <c r="L1522" i="15"/>
  <c r="L1521" i="15"/>
  <c r="L1520" i="15"/>
  <c r="L1519" i="15"/>
  <c r="L1518" i="15"/>
  <c r="L1517" i="15"/>
  <c r="L1516" i="15"/>
  <c r="L1515" i="15"/>
  <c r="L1514" i="15"/>
  <c r="L1513" i="15"/>
  <c r="L1512" i="15"/>
  <c r="L1511" i="15"/>
  <c r="L1510" i="15"/>
  <c r="L1509" i="15"/>
  <c r="L1508" i="15"/>
  <c r="L1507" i="15"/>
  <c r="L1506" i="15"/>
  <c r="L1505" i="15"/>
  <c r="L1504" i="15"/>
  <c r="L1503" i="15"/>
  <c r="L1502" i="15"/>
  <c r="L1501" i="15"/>
  <c r="L1500" i="15"/>
  <c r="L1499" i="15"/>
  <c r="L1498" i="15"/>
  <c r="L1497" i="15"/>
  <c r="L1496" i="15"/>
  <c r="L1495" i="15"/>
  <c r="L1494" i="15"/>
  <c r="L1493" i="15"/>
  <c r="L1492" i="15"/>
  <c r="L1491" i="15"/>
  <c r="L1490" i="15"/>
  <c r="L1489" i="15"/>
  <c r="L1488" i="15"/>
  <c r="L1487" i="15"/>
  <c r="L1486" i="15"/>
  <c r="L1485" i="15"/>
  <c r="L1484" i="15"/>
  <c r="L1483" i="15"/>
  <c r="L1482" i="15"/>
  <c r="L1481" i="15"/>
  <c r="L1480" i="15"/>
  <c r="L1479" i="15"/>
  <c r="L1478" i="15"/>
  <c r="L1477" i="15"/>
  <c r="L1476" i="15"/>
  <c r="L1475" i="15"/>
  <c r="L1474" i="15"/>
  <c r="L1473" i="15"/>
  <c r="L1472" i="15"/>
  <c r="L1471" i="15"/>
  <c r="L1470" i="15"/>
  <c r="L1469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M3" i="15" s="1"/>
  <c r="K12" i="14"/>
  <c r="A1" i="14"/>
  <c r="V3" i="13"/>
  <c r="S3" i="13"/>
  <c r="L3" i="13"/>
  <c r="L4" i="13" s="1"/>
  <c r="V2" i="13"/>
  <c r="M1" i="13"/>
  <c r="M2" i="13" s="1"/>
  <c r="I1" i="13"/>
  <c r="G1254" i="13" s="1"/>
  <c r="H1254" i="13" s="1"/>
  <c r="B8" i="11"/>
  <c r="O3" i="11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Z40" i="8"/>
  <c r="Z39" i="8"/>
  <c r="Y39" i="8"/>
  <c r="Y40" i="8" s="1"/>
  <c r="X39" i="8"/>
  <c r="X40" i="8" s="1"/>
  <c r="W39" i="8"/>
  <c r="W40" i="8" s="1"/>
  <c r="E32" i="8"/>
  <c r="B32" i="8" s="1"/>
  <c r="M50" i="8" s="1"/>
  <c r="N50" i="8" s="1"/>
  <c r="AE28" i="8"/>
  <c r="AE31" i="8" s="1"/>
  <c r="AE39" i="8" s="1"/>
  <c r="AE40" i="8" s="1"/>
  <c r="D22" i="8"/>
  <c r="C22" i="8"/>
  <c r="M21" i="8"/>
  <c r="D21" i="8"/>
  <c r="C21" i="8"/>
  <c r="B21" i="8"/>
  <c r="L20" i="8"/>
  <c r="K20" i="8"/>
  <c r="D20" i="8"/>
  <c r="B20" i="8"/>
  <c r="L19" i="8"/>
  <c r="K19" i="8"/>
  <c r="B19" i="8"/>
  <c r="S18" i="8"/>
  <c r="L18" i="8"/>
  <c r="K18" i="8"/>
  <c r="L17" i="8"/>
  <c r="K17" i="8"/>
  <c r="L16" i="8"/>
  <c r="K16" i="8"/>
  <c r="B16" i="8"/>
  <c r="L15" i="8"/>
  <c r="K15" i="8"/>
  <c r="B15" i="8"/>
  <c r="AD14" i="8"/>
  <c r="AC14" i="8"/>
  <c r="L14" i="8"/>
  <c r="K14" i="8"/>
  <c r="B14" i="8"/>
  <c r="L13" i="8"/>
  <c r="K13" i="8"/>
  <c r="B13" i="8"/>
  <c r="L12" i="8"/>
  <c r="K12" i="8"/>
  <c r="B12" i="8"/>
  <c r="L11" i="8"/>
  <c r="K11" i="8"/>
  <c r="L10" i="8"/>
  <c r="K10" i="8"/>
  <c r="B10" i="8"/>
  <c r="P9" i="8"/>
  <c r="L9" i="8" s="1"/>
  <c r="K9" i="8"/>
  <c r="B9" i="8"/>
  <c r="S8" i="8"/>
  <c r="S9" i="8" s="1"/>
  <c r="P8" i="8"/>
  <c r="L8" i="8"/>
  <c r="K8" i="8"/>
  <c r="B8" i="8"/>
  <c r="L7" i="8"/>
  <c r="K7" i="8"/>
  <c r="U18" i="8" s="1"/>
  <c r="B7" i="8"/>
  <c r="Q6" i="8"/>
  <c r="L6" i="8"/>
  <c r="K6" i="8"/>
  <c r="C6" i="8"/>
  <c r="B6" i="8"/>
  <c r="L5" i="8"/>
  <c r="K5" i="8"/>
  <c r="B5" i="8"/>
  <c r="L4" i="8"/>
  <c r="K4" i="8"/>
  <c r="B4" i="8"/>
  <c r="L3" i="8"/>
  <c r="K3" i="8"/>
  <c r="B3" i="8"/>
  <c r="L2" i="8"/>
  <c r="K2" i="8"/>
  <c r="B2" i="8"/>
  <c r="B39" i="7"/>
  <c r="G38" i="7"/>
  <c r="B35" i="7"/>
  <c r="B34" i="7"/>
  <c r="B33" i="7"/>
  <c r="C20" i="7"/>
  <c r="J119" i="6"/>
  <c r="G100" i="6"/>
  <c r="F100" i="6"/>
  <c r="I99" i="6"/>
  <c r="H99" i="6"/>
  <c r="E99" i="6"/>
  <c r="D99" i="6"/>
  <c r="C99" i="6"/>
  <c r="I98" i="6"/>
  <c r="H98" i="6"/>
  <c r="E98" i="6"/>
  <c r="D98" i="6"/>
  <c r="C98" i="6"/>
  <c r="I97" i="6"/>
  <c r="E97" i="6"/>
  <c r="D97" i="6"/>
  <c r="C97" i="6"/>
  <c r="I96" i="6"/>
  <c r="H96" i="6"/>
  <c r="E96" i="6"/>
  <c r="D96" i="6"/>
  <c r="C96" i="6"/>
  <c r="I95" i="6"/>
  <c r="H95" i="6"/>
  <c r="E95" i="6"/>
  <c r="D95" i="6"/>
  <c r="C95" i="6"/>
  <c r="I93" i="6"/>
  <c r="H93" i="6"/>
  <c r="G93" i="6"/>
  <c r="F93" i="6"/>
  <c r="E93" i="6"/>
  <c r="D93" i="6"/>
  <c r="C93" i="6"/>
  <c r="J93" i="6" s="1"/>
  <c r="J83" i="6"/>
  <c r="E79" i="6"/>
  <c r="J76" i="6"/>
  <c r="J75" i="6"/>
  <c r="H73" i="6"/>
  <c r="G73" i="6"/>
  <c r="E43" i="6"/>
  <c r="E42" i="6"/>
  <c r="E41" i="6"/>
  <c r="R34" i="6" s="1"/>
  <c r="E40" i="6"/>
  <c r="R33" i="6" s="1"/>
  <c r="E39" i="6"/>
  <c r="C108" i="6" s="1"/>
  <c r="E37" i="6"/>
  <c r="H35" i="24" s="1"/>
  <c r="R36" i="6"/>
  <c r="J10" i="14" s="1"/>
  <c r="E36" i="6"/>
  <c r="H34" i="24" s="1"/>
  <c r="E35" i="6"/>
  <c r="H33" i="24" s="1"/>
  <c r="E34" i="6"/>
  <c r="H32" i="24" s="1"/>
  <c r="E33" i="6"/>
  <c r="C31" i="24" s="1"/>
  <c r="R31" i="6"/>
  <c r="R30" i="6"/>
  <c r="R29" i="6"/>
  <c r="R28" i="6"/>
  <c r="R27" i="6"/>
  <c r="F11" i="14" s="1"/>
  <c r="E26" i="6"/>
  <c r="R26" i="6" s="1"/>
  <c r="E11" i="14" s="1"/>
  <c r="R25" i="6"/>
  <c r="D11" i="14" s="1"/>
  <c r="E25" i="6"/>
  <c r="R24" i="6"/>
  <c r="C11" i="14" s="1"/>
  <c r="E24" i="6"/>
  <c r="E23" i="6"/>
  <c r="R23" i="6" s="1"/>
  <c r="B11" i="14" s="1"/>
  <c r="E21" i="6"/>
  <c r="M16" i="34" s="1"/>
  <c r="E16" i="6"/>
  <c r="E15" i="6"/>
  <c r="E14" i="6"/>
  <c r="B3" i="11" s="1"/>
  <c r="E13" i="6"/>
  <c r="B1" i="11" s="1"/>
  <c r="AA9" i="6"/>
  <c r="P9" i="6"/>
  <c r="W8" i="6"/>
  <c r="AA7" i="6"/>
  <c r="T7" i="6" s="1"/>
  <c r="V7" i="6"/>
  <c r="AC7" i="6" s="1"/>
  <c r="W6" i="6"/>
  <c r="V6" i="6"/>
  <c r="V8" i="6" s="1"/>
  <c r="AC8" i="6" s="1"/>
  <c r="T6" i="6"/>
  <c r="AC5" i="6"/>
  <c r="I80" i="6" s="1"/>
  <c r="AA5" i="6"/>
  <c r="Z5" i="6"/>
  <c r="W5" i="6"/>
  <c r="V5" i="6"/>
  <c r="T5" i="6"/>
  <c r="AC4" i="6"/>
  <c r="D79" i="6" s="1"/>
  <c r="Y4" i="6"/>
  <c r="X4" i="6"/>
  <c r="W4" i="6"/>
  <c r="V4" i="6"/>
  <c r="AA4" i="6" s="1"/>
  <c r="T4" i="6" s="1"/>
  <c r="U4" i="6"/>
  <c r="S4" i="6"/>
  <c r="Z4" i="6" s="1"/>
  <c r="AA3" i="6"/>
  <c r="AA8" i="6" s="1"/>
  <c r="T8" i="6" s="1"/>
  <c r="X3" i="6"/>
  <c r="V3" i="6"/>
  <c r="AC3" i="6" s="1"/>
  <c r="H70" i="5"/>
  <c r="H69" i="5"/>
  <c r="I66" i="5"/>
  <c r="E65" i="5"/>
  <c r="H62" i="5"/>
  <c r="I43" i="5"/>
  <c r="I42" i="5"/>
  <c r="I41" i="5"/>
  <c r="I40" i="5"/>
  <c r="H36" i="5"/>
  <c r="E36" i="5"/>
  <c r="I36" i="5" s="1"/>
  <c r="H35" i="5"/>
  <c r="E35" i="5"/>
  <c r="I35" i="5" s="1"/>
  <c r="V34" i="5"/>
  <c r="H34" i="5"/>
  <c r="E34" i="5" s="1"/>
  <c r="I34" i="5" s="1"/>
  <c r="H33" i="5"/>
  <c r="E33" i="5"/>
  <c r="I33" i="5" s="1"/>
  <c r="V32" i="5"/>
  <c r="V31" i="5"/>
  <c r="I31" i="5"/>
  <c r="V30" i="5"/>
  <c r="I30" i="5"/>
  <c r="V29" i="5"/>
  <c r="I29" i="5"/>
  <c r="V28" i="5"/>
  <c r="I28" i="5"/>
  <c r="V27" i="5"/>
  <c r="I27" i="5"/>
  <c r="V26" i="5"/>
  <c r="I26" i="5"/>
  <c r="I25" i="5"/>
  <c r="I15" i="5"/>
  <c r="V8" i="5"/>
  <c r="V7" i="5"/>
  <c r="V4" i="5"/>
  <c r="I4" i="5"/>
  <c r="I68" i="5" s="1"/>
  <c r="V2" i="5"/>
  <c r="I2" i="3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Q47" i="2"/>
  <c r="Q48" i="2" s="1"/>
  <c r="Q49" i="2" s="1"/>
  <c r="O47" i="2"/>
  <c r="R46" i="2"/>
  <c r="N43" i="2"/>
  <c r="E42" i="2"/>
  <c r="E52" i="1"/>
  <c r="E50" i="1"/>
  <c r="I62" i="5" s="1"/>
  <c r="I63" i="5" s="1"/>
  <c r="E43" i="1"/>
  <c r="E42" i="1"/>
  <c r="E41" i="1"/>
  <c r="AH39" i="1"/>
  <c r="AF39" i="1"/>
  <c r="AF40" i="1" s="1"/>
  <c r="AE39" i="1"/>
  <c r="E39" i="1"/>
  <c r="AF38" i="1"/>
  <c r="AH38" i="1" s="1"/>
  <c r="AE38" i="1"/>
  <c r="E38" i="1"/>
  <c r="E37" i="1"/>
  <c r="E36" i="1"/>
  <c r="E35" i="1"/>
  <c r="AI29" i="1"/>
  <c r="AG29" i="1"/>
  <c r="E27" i="1"/>
  <c r="E26" i="1"/>
  <c r="B30" i="7" s="1"/>
  <c r="O60" i="8" s="1"/>
  <c r="E25" i="1"/>
  <c r="AG23" i="1"/>
  <c r="AG26" i="1" s="1"/>
  <c r="E23" i="1"/>
  <c r="E9" i="1"/>
  <c r="I78" i="6" l="1"/>
  <c r="H78" i="6"/>
  <c r="G78" i="6"/>
  <c r="E78" i="6"/>
  <c r="D78" i="6"/>
  <c r="C78" i="6"/>
  <c r="I71" i="6"/>
  <c r="I64" i="5"/>
  <c r="I65" i="5"/>
  <c r="C44" i="8" s="1"/>
  <c r="C45" i="8" s="1"/>
  <c r="I82" i="6"/>
  <c r="H82" i="6"/>
  <c r="E82" i="6"/>
  <c r="D82" i="6"/>
  <c r="C82" i="6"/>
  <c r="G115" i="6"/>
  <c r="D115" i="6"/>
  <c r="C115" i="6"/>
  <c r="G114" i="6"/>
  <c r="I73" i="6"/>
  <c r="G79" i="6"/>
  <c r="C109" i="6"/>
  <c r="G1169" i="13"/>
  <c r="H1169" i="13" s="1"/>
  <c r="H79" i="6"/>
  <c r="D109" i="6"/>
  <c r="S2" i="13"/>
  <c r="G1176" i="13"/>
  <c r="H1176" i="13" s="1"/>
  <c r="I79" i="6"/>
  <c r="V4" i="13"/>
  <c r="G1297" i="13"/>
  <c r="H1297" i="13" s="1"/>
  <c r="K35" i="24"/>
  <c r="J35" i="24"/>
  <c r="J53" i="24"/>
  <c r="I53" i="24"/>
  <c r="H100" i="6" s="1"/>
  <c r="K34" i="24"/>
  <c r="F53" i="24"/>
  <c r="J34" i="24"/>
  <c r="E53" i="24"/>
  <c r="D53" i="24"/>
  <c r="K33" i="24"/>
  <c r="J37" i="24"/>
  <c r="J33" i="24"/>
  <c r="J36" i="24"/>
  <c r="J32" i="24"/>
  <c r="K32" i="24"/>
  <c r="G105" i="6"/>
  <c r="G109" i="6"/>
  <c r="G1190" i="13"/>
  <c r="H1190" i="13" s="1"/>
  <c r="G1306" i="13"/>
  <c r="H1306" i="13" s="1"/>
  <c r="I140" i="24"/>
  <c r="E142" i="24"/>
  <c r="E150" i="24" s="1"/>
  <c r="D142" i="24"/>
  <c r="J141" i="24"/>
  <c r="J149" i="24" s="1"/>
  <c r="J42" i="24" s="1"/>
  <c r="I89" i="6" s="1"/>
  <c r="F141" i="24"/>
  <c r="F149" i="24" s="1"/>
  <c r="F42" i="24" s="1"/>
  <c r="E89" i="6" s="1"/>
  <c r="E36" i="8"/>
  <c r="B36" i="8" s="1"/>
  <c r="M54" i="8" s="1"/>
  <c r="E35" i="8"/>
  <c r="B35" i="8" s="1"/>
  <c r="M53" i="8" s="1"/>
  <c r="E30" i="8"/>
  <c r="B30" i="8" s="1"/>
  <c r="M48" i="8" s="1"/>
  <c r="E34" i="8"/>
  <c r="B34" i="8" s="1"/>
  <c r="M52" i="8" s="1"/>
  <c r="E29" i="8"/>
  <c r="E33" i="8"/>
  <c r="B33" i="8" s="1"/>
  <c r="I69" i="5"/>
  <c r="AC6" i="6"/>
  <c r="C80" i="6"/>
  <c r="E27" i="8"/>
  <c r="B27" i="8" s="1"/>
  <c r="M45" i="8" s="1"/>
  <c r="G3" i="13"/>
  <c r="H3" i="13" s="1"/>
  <c r="G1317" i="13"/>
  <c r="H1317" i="13" s="1"/>
  <c r="V9" i="6"/>
  <c r="AC9" i="6" s="1"/>
  <c r="D80" i="6"/>
  <c r="G106" i="6"/>
  <c r="E28" i="8"/>
  <c r="E80" i="6"/>
  <c r="I7" i="5"/>
  <c r="T3" i="6"/>
  <c r="R35" i="6"/>
  <c r="G80" i="6"/>
  <c r="C114" i="6"/>
  <c r="I45" i="5"/>
  <c r="H80" i="6"/>
  <c r="G1233" i="13"/>
  <c r="H1233" i="13" s="1"/>
  <c r="I46" i="5"/>
  <c r="C73" i="6"/>
  <c r="G1240" i="13"/>
  <c r="H1240" i="13" s="1"/>
  <c r="I8" i="5"/>
  <c r="W3" i="6"/>
  <c r="W9" i="6" s="1"/>
  <c r="AB4" i="6"/>
  <c r="W7" i="6"/>
  <c r="I114" i="6"/>
  <c r="E31" i="8"/>
  <c r="B31" i="8" s="1"/>
  <c r="M49" i="8" s="1"/>
  <c r="E115" i="6"/>
  <c r="E38" i="6"/>
  <c r="C79" i="6"/>
  <c r="E108" i="6"/>
  <c r="D108" i="6"/>
  <c r="D110" i="6" s="1"/>
  <c r="I109" i="6"/>
  <c r="H105" i="6"/>
  <c r="E109" i="6"/>
  <c r="G108" i="6"/>
  <c r="G110" i="6" s="1"/>
  <c r="I115" i="6"/>
  <c r="G8783" i="13"/>
  <c r="H8783" i="13" s="1"/>
  <c r="G8775" i="13"/>
  <c r="H8775" i="13" s="1"/>
  <c r="G8767" i="13"/>
  <c r="H8767" i="13" s="1"/>
  <c r="G8760" i="13"/>
  <c r="H8760" i="13" s="1"/>
  <c r="G8756" i="13"/>
  <c r="H8756" i="13" s="1"/>
  <c r="G8752" i="13"/>
  <c r="H8752" i="13" s="1"/>
  <c r="G8748" i="13"/>
  <c r="H8748" i="13" s="1"/>
  <c r="G8782" i="13"/>
  <c r="H8782" i="13" s="1"/>
  <c r="G8774" i="13"/>
  <c r="H8774" i="13" s="1"/>
  <c r="G8766" i="13"/>
  <c r="H8766" i="13" s="1"/>
  <c r="G8755" i="13"/>
  <c r="H8755" i="13" s="1"/>
  <c r="G8780" i="13"/>
  <c r="H8780" i="13" s="1"/>
  <c r="G8770" i="13"/>
  <c r="H8770" i="13" s="1"/>
  <c r="G8750" i="13"/>
  <c r="H8750" i="13" s="1"/>
  <c r="G8779" i="13"/>
  <c r="H8779" i="13" s="1"/>
  <c r="G8769" i="13"/>
  <c r="H8769" i="13" s="1"/>
  <c r="G8759" i="13"/>
  <c r="H8759" i="13" s="1"/>
  <c r="G8745" i="13"/>
  <c r="H8745" i="13" s="1"/>
  <c r="G8741" i="13"/>
  <c r="H8741" i="13" s="1"/>
  <c r="G8737" i="13"/>
  <c r="H8737" i="13" s="1"/>
  <c r="G8733" i="13"/>
  <c r="H8733" i="13" s="1"/>
  <c r="G8729" i="13"/>
  <c r="H8729" i="13" s="1"/>
  <c r="G8725" i="13"/>
  <c r="H8725" i="13" s="1"/>
  <c r="G8721" i="13"/>
  <c r="H8721" i="13" s="1"/>
  <c r="G8717" i="13"/>
  <c r="H8717" i="13" s="1"/>
  <c r="G8713" i="13"/>
  <c r="H8713" i="13" s="1"/>
  <c r="G8709" i="13"/>
  <c r="H8709" i="13" s="1"/>
  <c r="G8705" i="13"/>
  <c r="H8705" i="13" s="1"/>
  <c r="G8701" i="13"/>
  <c r="H8701" i="13" s="1"/>
  <c r="G8697" i="13"/>
  <c r="H8697" i="13" s="1"/>
  <c r="G8693" i="13"/>
  <c r="H8693" i="13" s="1"/>
  <c r="G8689" i="13"/>
  <c r="H8689" i="13" s="1"/>
  <c r="G8685" i="13"/>
  <c r="H8685" i="13" s="1"/>
  <c r="G8681" i="13"/>
  <c r="H8681" i="13" s="1"/>
  <c r="G8677" i="13"/>
  <c r="H8677" i="13" s="1"/>
  <c r="G8673" i="13"/>
  <c r="H8673" i="13" s="1"/>
  <c r="G8669" i="13"/>
  <c r="H8669" i="13" s="1"/>
  <c r="G8772" i="13"/>
  <c r="H8772" i="13" s="1"/>
  <c r="G8738" i="13"/>
  <c r="H8738" i="13" s="1"/>
  <c r="G8723" i="13"/>
  <c r="H8723" i="13" s="1"/>
  <c r="G8708" i="13"/>
  <c r="H8708" i="13" s="1"/>
  <c r="G8674" i="13"/>
  <c r="H8674" i="13" s="1"/>
  <c r="G8664" i="13"/>
  <c r="H8664" i="13" s="1"/>
  <c r="G8655" i="13"/>
  <c r="H8655" i="13" s="1"/>
  <c r="G8646" i="13"/>
  <c r="H8646" i="13" s="1"/>
  <c r="G8641" i="13"/>
  <c r="H8641" i="13" s="1"/>
  <c r="G8632" i="13"/>
  <c r="H8632" i="13" s="1"/>
  <c r="G8623" i="13"/>
  <c r="H8623" i="13" s="1"/>
  <c r="G8614" i="13"/>
  <c r="H8614" i="13" s="1"/>
  <c r="G8609" i="13"/>
  <c r="H8609" i="13" s="1"/>
  <c r="G8600" i="13"/>
  <c r="H8600" i="13" s="1"/>
  <c r="G8591" i="13"/>
  <c r="H8591" i="13" s="1"/>
  <c r="G8582" i="13"/>
  <c r="H8582" i="13" s="1"/>
  <c r="G8577" i="13"/>
  <c r="H8577" i="13" s="1"/>
  <c r="G8568" i="13"/>
  <c r="H8568" i="13" s="1"/>
  <c r="G8559" i="13"/>
  <c r="H8559" i="13" s="1"/>
  <c r="G8550" i="13"/>
  <c r="H8550" i="13" s="1"/>
  <c r="G8545" i="13"/>
  <c r="H8545" i="13" s="1"/>
  <c r="G8536" i="13"/>
  <c r="H8536" i="13" s="1"/>
  <c r="G8527" i="13"/>
  <c r="H8527" i="13" s="1"/>
  <c r="G8518" i="13"/>
  <c r="H8518" i="13" s="1"/>
  <c r="G8505" i="13"/>
  <c r="H8505" i="13" s="1"/>
  <c r="G8488" i="13"/>
  <c r="H8488" i="13" s="1"/>
  <c r="G8778" i="13"/>
  <c r="H8778" i="13" s="1"/>
  <c r="G8764" i="13"/>
  <c r="H8764" i="13" s="1"/>
  <c r="G8735" i="13"/>
  <c r="H8735" i="13" s="1"/>
  <c r="G8720" i="13"/>
  <c r="H8720" i="13" s="1"/>
  <c r="G8686" i="13"/>
  <c r="H8686" i="13" s="1"/>
  <c r="G8671" i="13"/>
  <c r="H8671" i="13" s="1"/>
  <c r="G8507" i="13"/>
  <c r="H8507" i="13" s="1"/>
  <c r="G8490" i="13"/>
  <c r="H8490" i="13" s="1"/>
  <c r="G8777" i="13"/>
  <c r="H8777" i="13" s="1"/>
  <c r="G8730" i="13"/>
  <c r="H8730" i="13" s="1"/>
  <c r="G8715" i="13"/>
  <c r="H8715" i="13" s="1"/>
  <c r="G8700" i="13"/>
  <c r="H8700" i="13" s="1"/>
  <c r="G8666" i="13"/>
  <c r="H8666" i="13" s="1"/>
  <c r="G8661" i="13"/>
  <c r="H8661" i="13" s="1"/>
  <c r="G8652" i="13"/>
  <c r="H8652" i="13" s="1"/>
  <c r="G8643" i="13"/>
  <c r="H8643" i="13" s="1"/>
  <c r="G8634" i="13"/>
  <c r="H8634" i="13" s="1"/>
  <c r="G8629" i="13"/>
  <c r="H8629" i="13" s="1"/>
  <c r="G8620" i="13"/>
  <c r="H8620" i="13" s="1"/>
  <c r="G8611" i="13"/>
  <c r="H8611" i="13" s="1"/>
  <c r="G8602" i="13"/>
  <c r="H8602" i="13" s="1"/>
  <c r="G8597" i="13"/>
  <c r="H8597" i="13" s="1"/>
  <c r="G8588" i="13"/>
  <c r="H8588" i="13" s="1"/>
  <c r="G8579" i="13"/>
  <c r="H8579" i="13" s="1"/>
  <c r="G8570" i="13"/>
  <c r="H8570" i="13" s="1"/>
  <c r="G8565" i="13"/>
  <c r="H8565" i="13" s="1"/>
  <c r="G8556" i="13"/>
  <c r="H8556" i="13" s="1"/>
  <c r="G8547" i="13"/>
  <c r="H8547" i="13" s="1"/>
  <c r="G8538" i="13"/>
  <c r="H8538" i="13" s="1"/>
  <c r="G8533" i="13"/>
  <c r="H8533" i="13" s="1"/>
  <c r="G8524" i="13"/>
  <c r="H8524" i="13" s="1"/>
  <c r="G8511" i="13"/>
  <c r="H8511" i="13" s="1"/>
  <c r="G8494" i="13"/>
  <c r="H8494" i="13" s="1"/>
  <c r="G8776" i="13"/>
  <c r="H8776" i="13" s="1"/>
  <c r="G8749" i="13"/>
  <c r="H8749" i="13" s="1"/>
  <c r="G8739" i="13"/>
  <c r="H8739" i="13" s="1"/>
  <c r="G8724" i="13"/>
  <c r="H8724" i="13" s="1"/>
  <c r="G8690" i="13"/>
  <c r="H8690" i="13" s="1"/>
  <c r="G8675" i="13"/>
  <c r="H8675" i="13" s="1"/>
  <c r="G8665" i="13"/>
  <c r="H8665" i="13" s="1"/>
  <c r="G8656" i="13"/>
  <c r="H8656" i="13" s="1"/>
  <c r="G8647" i="13"/>
  <c r="H8647" i="13" s="1"/>
  <c r="G8638" i="13"/>
  <c r="H8638" i="13" s="1"/>
  <c r="G8633" i="13"/>
  <c r="H8633" i="13" s="1"/>
  <c r="G8624" i="13"/>
  <c r="H8624" i="13" s="1"/>
  <c r="G8615" i="13"/>
  <c r="H8615" i="13" s="1"/>
  <c r="G8606" i="13"/>
  <c r="H8606" i="13" s="1"/>
  <c r="G8601" i="13"/>
  <c r="H8601" i="13" s="1"/>
  <c r="G8592" i="13"/>
  <c r="H8592" i="13" s="1"/>
  <c r="G8583" i="13"/>
  <c r="H8583" i="13" s="1"/>
  <c r="G8574" i="13"/>
  <c r="H8574" i="13" s="1"/>
  <c r="G8569" i="13"/>
  <c r="H8569" i="13" s="1"/>
  <c r="G8560" i="13"/>
  <c r="H8560" i="13" s="1"/>
  <c r="G8551" i="13"/>
  <c r="H8551" i="13" s="1"/>
  <c r="G8542" i="13"/>
  <c r="H8542" i="13" s="1"/>
  <c r="G8537" i="13"/>
  <c r="H8537" i="13" s="1"/>
  <c r="G8528" i="13"/>
  <c r="H8528" i="13" s="1"/>
  <c r="G8519" i="13"/>
  <c r="H8519" i="13" s="1"/>
  <c r="G8502" i="13"/>
  <c r="H8502" i="13" s="1"/>
  <c r="G8489" i="13"/>
  <c r="H8489" i="13" s="1"/>
  <c r="G8731" i="13"/>
  <c r="H8731" i="13" s="1"/>
  <c r="G8704" i="13"/>
  <c r="H8704" i="13" s="1"/>
  <c r="G8698" i="13"/>
  <c r="H8698" i="13" s="1"/>
  <c r="G8659" i="13"/>
  <c r="H8659" i="13" s="1"/>
  <c r="G8653" i="13"/>
  <c r="H8653" i="13" s="1"/>
  <c r="G8635" i="13"/>
  <c r="H8635" i="13" s="1"/>
  <c r="G8604" i="13"/>
  <c r="H8604" i="13" s="1"/>
  <c r="G8586" i="13"/>
  <c r="H8586" i="13" s="1"/>
  <c r="G8580" i="13"/>
  <c r="H8580" i="13" s="1"/>
  <c r="G8562" i="13"/>
  <c r="H8562" i="13" s="1"/>
  <c r="G8549" i="13"/>
  <c r="H8549" i="13" s="1"/>
  <c r="G8531" i="13"/>
  <c r="H8531" i="13" s="1"/>
  <c r="G8525" i="13"/>
  <c r="H8525" i="13" s="1"/>
  <c r="G8513" i="13"/>
  <c r="H8513" i="13" s="1"/>
  <c r="G8496" i="13"/>
  <c r="H8496" i="13" s="1"/>
  <c r="G8716" i="13"/>
  <c r="H8716" i="13" s="1"/>
  <c r="G8683" i="13"/>
  <c r="H8683" i="13" s="1"/>
  <c r="G8670" i="13"/>
  <c r="H8670" i="13" s="1"/>
  <c r="G8658" i="13"/>
  <c r="H8658" i="13" s="1"/>
  <c r="G8645" i="13"/>
  <c r="H8645" i="13" s="1"/>
  <c r="G8627" i="13"/>
  <c r="H8627" i="13" s="1"/>
  <c r="G8621" i="13"/>
  <c r="H8621" i="13" s="1"/>
  <c r="G8603" i="13"/>
  <c r="H8603" i="13" s="1"/>
  <c r="G8572" i="13"/>
  <c r="H8572" i="13" s="1"/>
  <c r="G8554" i="13"/>
  <c r="H8554" i="13" s="1"/>
  <c r="G8548" i="13"/>
  <c r="H8548" i="13" s="1"/>
  <c r="G8530" i="13"/>
  <c r="H8530" i="13" s="1"/>
  <c r="G8512" i="13"/>
  <c r="H8512" i="13" s="1"/>
  <c r="G8506" i="13"/>
  <c r="H8506" i="13" s="1"/>
  <c r="G8495" i="13"/>
  <c r="H8495" i="13" s="1"/>
  <c r="G8757" i="13"/>
  <c r="H8757" i="13" s="1"/>
  <c r="G8728" i="13"/>
  <c r="H8728" i="13" s="1"/>
  <c r="G8722" i="13"/>
  <c r="H8722" i="13" s="1"/>
  <c r="G8676" i="13"/>
  <c r="H8676" i="13" s="1"/>
  <c r="G8663" i="13"/>
  <c r="H8663" i="13" s="1"/>
  <c r="G8657" i="13"/>
  <c r="H8657" i="13" s="1"/>
  <c r="G8639" i="13"/>
  <c r="H8639" i="13" s="1"/>
  <c r="G8608" i="13"/>
  <c r="H8608" i="13" s="1"/>
  <c r="G8702" i="13"/>
  <c r="H8702" i="13" s="1"/>
  <c r="G8695" i="13"/>
  <c r="H8695" i="13" s="1"/>
  <c r="G8688" i="13"/>
  <c r="H8688" i="13" s="1"/>
  <c r="G8477" i="13"/>
  <c r="H8477" i="13" s="1"/>
  <c r="G8461" i="13"/>
  <c r="H8461" i="13" s="1"/>
  <c r="G8426" i="13"/>
  <c r="H8426" i="13" s="1"/>
  <c r="G8416" i="13"/>
  <c r="H8416" i="13" s="1"/>
  <c r="G8411" i="13"/>
  <c r="H8411" i="13" s="1"/>
  <c r="G8401" i="13"/>
  <c r="H8401" i="13" s="1"/>
  <c r="G8392" i="13"/>
  <c r="H8392" i="13" s="1"/>
  <c r="G8383" i="13"/>
  <c r="H8383" i="13" s="1"/>
  <c r="G8374" i="13"/>
  <c r="H8374" i="13" s="1"/>
  <c r="G8369" i="13"/>
  <c r="H8369" i="13" s="1"/>
  <c r="G8360" i="13"/>
  <c r="H8360" i="13" s="1"/>
  <c r="G8351" i="13"/>
  <c r="H8351" i="13" s="1"/>
  <c r="G8342" i="13"/>
  <c r="H8342" i="13" s="1"/>
  <c r="G8337" i="13"/>
  <c r="H8337" i="13" s="1"/>
  <c r="G8328" i="13"/>
  <c r="H8328" i="13" s="1"/>
  <c r="G8319" i="13"/>
  <c r="H8319" i="13" s="1"/>
  <c r="G8310" i="13"/>
  <c r="H8310" i="13" s="1"/>
  <c r="G8305" i="13"/>
  <c r="H8305" i="13" s="1"/>
  <c r="G8768" i="13"/>
  <c r="H8768" i="13" s="1"/>
  <c r="G8747" i="13"/>
  <c r="H8747" i="13" s="1"/>
  <c r="G8734" i="13"/>
  <c r="H8734" i="13" s="1"/>
  <c r="G8682" i="13"/>
  <c r="H8682" i="13" s="1"/>
  <c r="G8668" i="13"/>
  <c r="H8668" i="13" s="1"/>
  <c r="G8650" i="13"/>
  <c r="H8650" i="13" s="1"/>
  <c r="G8644" i="13"/>
  <c r="H8644" i="13" s="1"/>
  <c r="G8626" i="13"/>
  <c r="H8626" i="13" s="1"/>
  <c r="G8613" i="13"/>
  <c r="H8613" i="13" s="1"/>
  <c r="G8595" i="13"/>
  <c r="H8595" i="13" s="1"/>
  <c r="G8589" i="13"/>
  <c r="H8589" i="13" s="1"/>
  <c r="G8571" i="13"/>
  <c r="H8571" i="13" s="1"/>
  <c r="G8540" i="13"/>
  <c r="H8540" i="13" s="1"/>
  <c r="G8522" i="13"/>
  <c r="H8522" i="13" s="1"/>
  <c r="G8493" i="13"/>
  <c r="H8493" i="13" s="1"/>
  <c r="G8785" i="13"/>
  <c r="H8785" i="13" s="1"/>
  <c r="G8754" i="13"/>
  <c r="H8754" i="13" s="1"/>
  <c r="G8727" i="13"/>
  <c r="H8727" i="13" s="1"/>
  <c r="G8714" i="13"/>
  <c r="H8714" i="13" s="1"/>
  <c r="G8637" i="13"/>
  <c r="H8637" i="13" s="1"/>
  <c r="G8619" i="13"/>
  <c r="H8619" i="13" s="1"/>
  <c r="G8564" i="13"/>
  <c r="H8564" i="13" s="1"/>
  <c r="G8546" i="13"/>
  <c r="H8546" i="13" s="1"/>
  <c r="G8516" i="13"/>
  <c r="H8516" i="13" s="1"/>
  <c r="G8510" i="13"/>
  <c r="H8510" i="13" s="1"/>
  <c r="G8499" i="13"/>
  <c r="H8499" i="13" s="1"/>
  <c r="G8482" i="13"/>
  <c r="H8482" i="13" s="1"/>
  <c r="G8471" i="13"/>
  <c r="H8471" i="13" s="1"/>
  <c r="G8466" i="13"/>
  <c r="H8466" i="13" s="1"/>
  <c r="G8455" i="13"/>
  <c r="H8455" i="13" s="1"/>
  <c r="G8450" i="13"/>
  <c r="H8450" i="13" s="1"/>
  <c r="G8440" i="13"/>
  <c r="H8440" i="13" s="1"/>
  <c r="G8435" i="13"/>
  <c r="H8435" i="13" s="1"/>
  <c r="G8425" i="13"/>
  <c r="H8425" i="13" s="1"/>
  <c r="G8396" i="13"/>
  <c r="H8396" i="13" s="1"/>
  <c r="G8387" i="13"/>
  <c r="H8387" i="13" s="1"/>
  <c r="G8378" i="13"/>
  <c r="H8378" i="13" s="1"/>
  <c r="G8373" i="13"/>
  <c r="H8373" i="13" s="1"/>
  <c r="G8364" i="13"/>
  <c r="H8364" i="13" s="1"/>
  <c r="G8784" i="13"/>
  <c r="H8784" i="13" s="1"/>
  <c r="G8763" i="13"/>
  <c r="H8763" i="13" s="1"/>
  <c r="G8687" i="13"/>
  <c r="H8687" i="13" s="1"/>
  <c r="G8680" i="13"/>
  <c r="H8680" i="13" s="1"/>
  <c r="G8515" i="13"/>
  <c r="H8515" i="13" s="1"/>
  <c r="G8509" i="13"/>
  <c r="H8509" i="13" s="1"/>
  <c r="G8498" i="13"/>
  <c r="H8498" i="13" s="1"/>
  <c r="G8492" i="13"/>
  <c r="H8492" i="13" s="1"/>
  <c r="G8481" i="13"/>
  <c r="H8481" i="13" s="1"/>
  <c r="G8465" i="13"/>
  <c r="H8465" i="13" s="1"/>
  <c r="G8449" i="13"/>
  <c r="H8449" i="13" s="1"/>
  <c r="G8410" i="13"/>
  <c r="H8410" i="13" s="1"/>
  <c r="G8400" i="13"/>
  <c r="H8400" i="13" s="1"/>
  <c r="G8391" i="13"/>
  <c r="H8391" i="13" s="1"/>
  <c r="G8382" i="13"/>
  <c r="H8382" i="13" s="1"/>
  <c r="G8377" i="13"/>
  <c r="H8377" i="13" s="1"/>
  <c r="G8368" i="13"/>
  <c r="H8368" i="13" s="1"/>
  <c r="G8359" i="13"/>
  <c r="H8359" i="13" s="1"/>
  <c r="G8350" i="13"/>
  <c r="H8350" i="13" s="1"/>
  <c r="G8345" i="13"/>
  <c r="H8345" i="13" s="1"/>
  <c r="G8336" i="13"/>
  <c r="H8336" i="13" s="1"/>
  <c r="G8327" i="13"/>
  <c r="H8327" i="13" s="1"/>
  <c r="G8762" i="13"/>
  <c r="H8762" i="13" s="1"/>
  <c r="G8753" i="13"/>
  <c r="H8753" i="13" s="1"/>
  <c r="G8746" i="13"/>
  <c r="H8746" i="13" s="1"/>
  <c r="G8732" i="13"/>
  <c r="H8732" i="13" s="1"/>
  <c r="G8719" i="13"/>
  <c r="H8719" i="13" s="1"/>
  <c r="G8667" i="13"/>
  <c r="H8667" i="13" s="1"/>
  <c r="G8636" i="13"/>
  <c r="H8636" i="13" s="1"/>
  <c r="G8618" i="13"/>
  <c r="H8618" i="13" s="1"/>
  <c r="G8612" i="13"/>
  <c r="H8612" i="13" s="1"/>
  <c r="G8594" i="13"/>
  <c r="H8594" i="13" s="1"/>
  <c r="G8581" i="13"/>
  <c r="H8581" i="13" s="1"/>
  <c r="G8563" i="13"/>
  <c r="H8563" i="13" s="1"/>
  <c r="G8557" i="13"/>
  <c r="H8557" i="13" s="1"/>
  <c r="G8539" i="13"/>
  <c r="H8539" i="13" s="1"/>
  <c r="G8742" i="13"/>
  <c r="H8742" i="13" s="1"/>
  <c r="G8651" i="13"/>
  <c r="H8651" i="13" s="1"/>
  <c r="G8514" i="13"/>
  <c r="H8514" i="13" s="1"/>
  <c r="G8504" i="13"/>
  <c r="H8504" i="13" s="1"/>
  <c r="G8446" i="13"/>
  <c r="H8446" i="13" s="1"/>
  <c r="G8439" i="13"/>
  <c r="H8439" i="13" s="1"/>
  <c r="G8433" i="13"/>
  <c r="H8433" i="13" s="1"/>
  <c r="G8415" i="13"/>
  <c r="H8415" i="13" s="1"/>
  <c r="G8403" i="13"/>
  <c r="H8403" i="13" s="1"/>
  <c r="G8386" i="13"/>
  <c r="H8386" i="13" s="1"/>
  <c r="G8375" i="13"/>
  <c r="H8375" i="13" s="1"/>
  <c r="G8358" i="13"/>
  <c r="H8358" i="13" s="1"/>
  <c r="G8321" i="13"/>
  <c r="H8321" i="13" s="1"/>
  <c r="G8302" i="13"/>
  <c r="H8302" i="13" s="1"/>
  <c r="G8201" i="13"/>
  <c r="H8201" i="13" s="1"/>
  <c r="G8184" i="13"/>
  <c r="H8184" i="13" s="1"/>
  <c r="G8781" i="13"/>
  <c r="H8781" i="13" s="1"/>
  <c r="G8726" i="13"/>
  <c r="H8726" i="13" s="1"/>
  <c r="G8712" i="13"/>
  <c r="H8712" i="13" s="1"/>
  <c r="G8699" i="13"/>
  <c r="H8699" i="13" s="1"/>
  <c r="G8660" i="13"/>
  <c r="H8660" i="13" s="1"/>
  <c r="G8578" i="13"/>
  <c r="H8578" i="13" s="1"/>
  <c r="G8567" i="13"/>
  <c r="H8567" i="13" s="1"/>
  <c r="G8535" i="13"/>
  <c r="H8535" i="13" s="1"/>
  <c r="G8503" i="13"/>
  <c r="H8503" i="13" s="1"/>
  <c r="G8484" i="13"/>
  <c r="H8484" i="13" s="1"/>
  <c r="G8451" i="13"/>
  <c r="H8451" i="13" s="1"/>
  <c r="G8385" i="13"/>
  <c r="H8385" i="13" s="1"/>
  <c r="G8357" i="13"/>
  <c r="H8357" i="13" s="1"/>
  <c r="G8352" i="13"/>
  <c r="H8352" i="13" s="1"/>
  <c r="G8347" i="13"/>
  <c r="H8347" i="13" s="1"/>
  <c r="G8331" i="13"/>
  <c r="H8331" i="13" s="1"/>
  <c r="G8326" i="13"/>
  <c r="H8326" i="13" s="1"/>
  <c r="G8311" i="13"/>
  <c r="H8311" i="13" s="1"/>
  <c r="G8301" i="13"/>
  <c r="H8301" i="13" s="1"/>
  <c r="G8648" i="13"/>
  <c r="H8648" i="13" s="1"/>
  <c r="G8599" i="13"/>
  <c r="H8599" i="13" s="1"/>
  <c r="G8587" i="13"/>
  <c r="H8587" i="13" s="1"/>
  <c r="G8555" i="13"/>
  <c r="H8555" i="13" s="1"/>
  <c r="G8544" i="13"/>
  <c r="H8544" i="13" s="1"/>
  <c r="G8534" i="13"/>
  <c r="H8534" i="13" s="1"/>
  <c r="G8523" i="13"/>
  <c r="H8523" i="13" s="1"/>
  <c r="G8470" i="13"/>
  <c r="H8470" i="13" s="1"/>
  <c r="G8457" i="13"/>
  <c r="H8457" i="13" s="1"/>
  <c r="G8444" i="13"/>
  <c r="H8444" i="13" s="1"/>
  <c r="G8420" i="13"/>
  <c r="H8420" i="13" s="1"/>
  <c r="G8414" i="13"/>
  <c r="H8414" i="13" s="1"/>
  <c r="G8408" i="13"/>
  <c r="H8408" i="13" s="1"/>
  <c r="G8341" i="13"/>
  <c r="H8341" i="13" s="1"/>
  <c r="G8672" i="13"/>
  <c r="H8672" i="13" s="1"/>
  <c r="G8576" i="13"/>
  <c r="H8576" i="13" s="1"/>
  <c r="G8532" i="13"/>
  <c r="H8532" i="13" s="1"/>
  <c r="G8476" i="13"/>
  <c r="H8476" i="13" s="1"/>
  <c r="G8463" i="13"/>
  <c r="H8463" i="13" s="1"/>
  <c r="G8438" i="13"/>
  <c r="H8438" i="13" s="1"/>
  <c r="G8432" i="13"/>
  <c r="H8432" i="13" s="1"/>
  <c r="G8402" i="13"/>
  <c r="H8402" i="13" s="1"/>
  <c r="G8325" i="13"/>
  <c r="H8325" i="13" s="1"/>
  <c r="G8320" i="13"/>
  <c r="H8320" i="13" s="1"/>
  <c r="G8200" i="13"/>
  <c r="H8200" i="13" s="1"/>
  <c r="G8183" i="13"/>
  <c r="H8183" i="13" s="1"/>
  <c r="G8166" i="13"/>
  <c r="H8166" i="13" s="1"/>
  <c r="G8751" i="13"/>
  <c r="H8751" i="13" s="1"/>
  <c r="G8711" i="13"/>
  <c r="H8711" i="13" s="1"/>
  <c r="G8684" i="13"/>
  <c r="H8684" i="13" s="1"/>
  <c r="G8610" i="13"/>
  <c r="H8610" i="13" s="1"/>
  <c r="G8566" i="13"/>
  <c r="H8566" i="13" s="1"/>
  <c r="G8521" i="13"/>
  <c r="H8521" i="13" s="1"/>
  <c r="G8501" i="13"/>
  <c r="H8501" i="13" s="1"/>
  <c r="G8491" i="13"/>
  <c r="H8491" i="13" s="1"/>
  <c r="G8483" i="13"/>
  <c r="H8483" i="13" s="1"/>
  <c r="G8469" i="13"/>
  <c r="H8469" i="13" s="1"/>
  <c r="G8419" i="13"/>
  <c r="H8419" i="13" s="1"/>
  <c r="G8413" i="13"/>
  <c r="H8413" i="13" s="1"/>
  <c r="G8390" i="13"/>
  <c r="H8390" i="13" s="1"/>
  <c r="G8379" i="13"/>
  <c r="H8379" i="13" s="1"/>
  <c r="G8362" i="13"/>
  <c r="H8362" i="13" s="1"/>
  <c r="G8346" i="13"/>
  <c r="H8346" i="13" s="1"/>
  <c r="G8315" i="13"/>
  <c r="H8315" i="13" s="1"/>
  <c r="G8300" i="13"/>
  <c r="H8300" i="13" s="1"/>
  <c r="G8291" i="13"/>
  <c r="H8291" i="13" s="1"/>
  <c r="G8282" i="13"/>
  <c r="H8282" i="13" s="1"/>
  <c r="G8277" i="13"/>
  <c r="H8277" i="13" s="1"/>
  <c r="G8268" i="13"/>
  <c r="H8268" i="13" s="1"/>
  <c r="G8259" i="13"/>
  <c r="H8259" i="13" s="1"/>
  <c r="G8250" i="13"/>
  <c r="H8250" i="13" s="1"/>
  <c r="G8245" i="13"/>
  <c r="H8245" i="13" s="1"/>
  <c r="G8236" i="13"/>
  <c r="H8236" i="13" s="1"/>
  <c r="G8227" i="13"/>
  <c r="H8227" i="13" s="1"/>
  <c r="G8773" i="13"/>
  <c r="H8773" i="13" s="1"/>
  <c r="G8622" i="13"/>
  <c r="H8622" i="13" s="1"/>
  <c r="G8598" i="13"/>
  <c r="H8598" i="13" s="1"/>
  <c r="G8575" i="13"/>
  <c r="H8575" i="13" s="1"/>
  <c r="G8543" i="13"/>
  <c r="H8543" i="13" s="1"/>
  <c r="G8475" i="13"/>
  <c r="H8475" i="13" s="1"/>
  <c r="G8456" i="13"/>
  <c r="H8456" i="13" s="1"/>
  <c r="G8443" i="13"/>
  <c r="H8443" i="13" s="1"/>
  <c r="G8437" i="13"/>
  <c r="H8437" i="13" s="1"/>
  <c r="G8407" i="13"/>
  <c r="H8407" i="13" s="1"/>
  <c r="G8395" i="13"/>
  <c r="H8395" i="13" s="1"/>
  <c r="G8384" i="13"/>
  <c r="H8384" i="13" s="1"/>
  <c r="G8367" i="13"/>
  <c r="H8367" i="13" s="1"/>
  <c r="G8356" i="13"/>
  <c r="H8356" i="13" s="1"/>
  <c r="G8340" i="13"/>
  <c r="H8340" i="13" s="1"/>
  <c r="G8335" i="13"/>
  <c r="H8335" i="13" s="1"/>
  <c r="G8330" i="13"/>
  <c r="H8330" i="13" s="1"/>
  <c r="G8736" i="13"/>
  <c r="H8736" i="13" s="1"/>
  <c r="G8710" i="13"/>
  <c r="H8710" i="13" s="1"/>
  <c r="G8585" i="13"/>
  <c r="H8585" i="13" s="1"/>
  <c r="G8553" i="13"/>
  <c r="H8553" i="13" s="1"/>
  <c r="G8520" i="13"/>
  <c r="H8520" i="13" s="1"/>
  <c r="G8500" i="13"/>
  <c r="H8500" i="13" s="1"/>
  <c r="G8431" i="13"/>
  <c r="H8431" i="13" s="1"/>
  <c r="G8389" i="13"/>
  <c r="H8389" i="13" s="1"/>
  <c r="G8372" i="13"/>
  <c r="H8372" i="13" s="1"/>
  <c r="G8361" i="13"/>
  <c r="H8361" i="13" s="1"/>
  <c r="G8309" i="13"/>
  <c r="H8309" i="13" s="1"/>
  <c r="G8295" i="13"/>
  <c r="H8295" i="13" s="1"/>
  <c r="G8286" i="13"/>
  <c r="H8286" i="13" s="1"/>
  <c r="G8281" i="13"/>
  <c r="H8281" i="13" s="1"/>
  <c r="G8272" i="13"/>
  <c r="H8272" i="13" s="1"/>
  <c r="G8263" i="13"/>
  <c r="H8263" i="13" s="1"/>
  <c r="G8254" i="13"/>
  <c r="H8254" i="13" s="1"/>
  <c r="G8249" i="13"/>
  <c r="H8249" i="13" s="1"/>
  <c r="G8240" i="13"/>
  <c r="H8240" i="13" s="1"/>
  <c r="G8231" i="13"/>
  <c r="H8231" i="13" s="1"/>
  <c r="G8222" i="13"/>
  <c r="H8222" i="13" s="1"/>
  <c r="G8217" i="13"/>
  <c r="H8217" i="13" s="1"/>
  <c r="G8208" i="13"/>
  <c r="H8208" i="13" s="1"/>
  <c r="G8195" i="13"/>
  <c r="H8195" i="13" s="1"/>
  <c r="G8178" i="13"/>
  <c r="H8178" i="13" s="1"/>
  <c r="G8165" i="13"/>
  <c r="H8165" i="13" s="1"/>
  <c r="G8771" i="13"/>
  <c r="H8771" i="13" s="1"/>
  <c r="G8696" i="13"/>
  <c r="H8696" i="13" s="1"/>
  <c r="G8596" i="13"/>
  <c r="H8596" i="13" s="1"/>
  <c r="G8573" i="13"/>
  <c r="H8573" i="13" s="1"/>
  <c r="G8552" i="13"/>
  <c r="H8552" i="13" s="1"/>
  <c r="G8541" i="13"/>
  <c r="H8541" i="13" s="1"/>
  <c r="G8468" i="13"/>
  <c r="H8468" i="13" s="1"/>
  <c r="G8462" i="13"/>
  <c r="H8462" i="13" s="1"/>
  <c r="G8424" i="13"/>
  <c r="H8424" i="13" s="1"/>
  <c r="G8329" i="13"/>
  <c r="H8329" i="13" s="1"/>
  <c r="G8324" i="13"/>
  <c r="H8324" i="13" s="1"/>
  <c r="G8314" i="13"/>
  <c r="H8314" i="13" s="1"/>
  <c r="G8304" i="13"/>
  <c r="H8304" i="13" s="1"/>
  <c r="G8199" i="13"/>
  <c r="H8199" i="13" s="1"/>
  <c r="G8182" i="13"/>
  <c r="H8182" i="13" s="1"/>
  <c r="G8765" i="13"/>
  <c r="H8765" i="13" s="1"/>
  <c r="G8707" i="13"/>
  <c r="H8707" i="13" s="1"/>
  <c r="G8694" i="13"/>
  <c r="H8694" i="13" s="1"/>
  <c r="G8631" i="13"/>
  <c r="H8631" i="13" s="1"/>
  <c r="G8607" i="13"/>
  <c r="H8607" i="13" s="1"/>
  <c r="G8448" i="13"/>
  <c r="H8448" i="13" s="1"/>
  <c r="G8430" i="13"/>
  <c r="H8430" i="13" s="1"/>
  <c r="G8418" i="13"/>
  <c r="H8418" i="13" s="1"/>
  <c r="G8412" i="13"/>
  <c r="H8412" i="13" s="1"/>
  <c r="G8406" i="13"/>
  <c r="H8406" i="13" s="1"/>
  <c r="G8355" i="13"/>
  <c r="H8355" i="13" s="1"/>
  <c r="G8299" i="13"/>
  <c r="H8299" i="13" s="1"/>
  <c r="G8290" i="13"/>
  <c r="H8290" i="13" s="1"/>
  <c r="G8285" i="13"/>
  <c r="H8285" i="13" s="1"/>
  <c r="G8276" i="13"/>
  <c r="H8276" i="13" s="1"/>
  <c r="G8267" i="13"/>
  <c r="H8267" i="13" s="1"/>
  <c r="G8258" i="13"/>
  <c r="H8258" i="13" s="1"/>
  <c r="G8253" i="13"/>
  <c r="H8253" i="13" s="1"/>
  <c r="G8642" i="13"/>
  <c r="H8642" i="13" s="1"/>
  <c r="G8605" i="13"/>
  <c r="H8605" i="13" s="1"/>
  <c r="G8584" i="13"/>
  <c r="H8584" i="13" s="1"/>
  <c r="G8508" i="13"/>
  <c r="H8508" i="13" s="1"/>
  <c r="G8497" i="13"/>
  <c r="H8497" i="13" s="1"/>
  <c r="G8480" i="13"/>
  <c r="H8480" i="13" s="1"/>
  <c r="G8474" i="13"/>
  <c r="H8474" i="13" s="1"/>
  <c r="G8454" i="13"/>
  <c r="H8454" i="13" s="1"/>
  <c r="G8442" i="13"/>
  <c r="H8442" i="13" s="1"/>
  <c r="G8436" i="13"/>
  <c r="H8436" i="13" s="1"/>
  <c r="G8429" i="13"/>
  <c r="H8429" i="13" s="1"/>
  <c r="G8405" i="13"/>
  <c r="H8405" i="13" s="1"/>
  <c r="G8394" i="13"/>
  <c r="H8394" i="13" s="1"/>
  <c r="G8366" i="13"/>
  <c r="H8366" i="13" s="1"/>
  <c r="G8349" i="13"/>
  <c r="H8349" i="13" s="1"/>
  <c r="G8344" i="13"/>
  <c r="H8344" i="13" s="1"/>
  <c r="G8339" i="13"/>
  <c r="H8339" i="13" s="1"/>
  <c r="G8334" i="13"/>
  <c r="H8334" i="13" s="1"/>
  <c r="G8313" i="13"/>
  <c r="H8313" i="13" s="1"/>
  <c r="G8190" i="13"/>
  <c r="H8190" i="13" s="1"/>
  <c r="G8177" i="13"/>
  <c r="H8177" i="13" s="1"/>
  <c r="G8160" i="13"/>
  <c r="H8160" i="13" s="1"/>
  <c r="G8744" i="13"/>
  <c r="H8744" i="13" s="1"/>
  <c r="G8718" i="13"/>
  <c r="H8718" i="13" s="1"/>
  <c r="G8517" i="13"/>
  <c r="H8517" i="13" s="1"/>
  <c r="G8487" i="13"/>
  <c r="H8487" i="13" s="1"/>
  <c r="G8473" i="13"/>
  <c r="H8473" i="13" s="1"/>
  <c r="G8453" i="13"/>
  <c r="H8453" i="13" s="1"/>
  <c r="G8447" i="13"/>
  <c r="H8447" i="13" s="1"/>
  <c r="G8441" i="13"/>
  <c r="H8441" i="13" s="1"/>
  <c r="G8393" i="13"/>
  <c r="H8393" i="13" s="1"/>
  <c r="G8376" i="13"/>
  <c r="H8376" i="13" s="1"/>
  <c r="G8678" i="13"/>
  <c r="H8678" i="13" s="1"/>
  <c r="G8640" i="13"/>
  <c r="H8640" i="13" s="1"/>
  <c r="G8529" i="13"/>
  <c r="H8529" i="13" s="1"/>
  <c r="G8452" i="13"/>
  <c r="H8452" i="13" s="1"/>
  <c r="G8332" i="13"/>
  <c r="H8332" i="13" s="1"/>
  <c r="G8317" i="13"/>
  <c r="H8317" i="13" s="1"/>
  <c r="G8294" i="13"/>
  <c r="H8294" i="13" s="1"/>
  <c r="G8284" i="13"/>
  <c r="H8284" i="13" s="1"/>
  <c r="G8264" i="13"/>
  <c r="H8264" i="13" s="1"/>
  <c r="G8244" i="13"/>
  <c r="H8244" i="13" s="1"/>
  <c r="G8237" i="13"/>
  <c r="H8237" i="13" s="1"/>
  <c r="G8223" i="13"/>
  <c r="H8223" i="13" s="1"/>
  <c r="G8209" i="13"/>
  <c r="H8209" i="13" s="1"/>
  <c r="G8152" i="13"/>
  <c r="H8152" i="13" s="1"/>
  <c r="G8135" i="13"/>
  <c r="H8135" i="13" s="1"/>
  <c r="G8118" i="13"/>
  <c r="H8118" i="13" s="1"/>
  <c r="G8105" i="13"/>
  <c r="H8105" i="13" s="1"/>
  <c r="G8088" i="13"/>
  <c r="H8088" i="13" s="1"/>
  <c r="G8593" i="13"/>
  <c r="H8593" i="13" s="1"/>
  <c r="G8526" i="13"/>
  <c r="H8526" i="13" s="1"/>
  <c r="G8293" i="13"/>
  <c r="H8293" i="13" s="1"/>
  <c r="G8273" i="13"/>
  <c r="H8273" i="13" s="1"/>
  <c r="G8221" i="13"/>
  <c r="H8221" i="13" s="1"/>
  <c r="G8215" i="13"/>
  <c r="H8215" i="13" s="1"/>
  <c r="G8189" i="13"/>
  <c r="H8189" i="13" s="1"/>
  <c r="G8156" i="13"/>
  <c r="H8156" i="13" s="1"/>
  <c r="G8143" i="13"/>
  <c r="H8143" i="13" s="1"/>
  <c r="G8126" i="13"/>
  <c r="H8126" i="13" s="1"/>
  <c r="G8113" i="13"/>
  <c r="H8113" i="13" s="1"/>
  <c r="G8096" i="13"/>
  <c r="H8096" i="13" s="1"/>
  <c r="G8079" i="13"/>
  <c r="H8079" i="13" s="1"/>
  <c r="G8758" i="13"/>
  <c r="H8758" i="13" s="1"/>
  <c r="G8630" i="13"/>
  <c r="H8630" i="13" s="1"/>
  <c r="G8467" i="13"/>
  <c r="H8467" i="13" s="1"/>
  <c r="G8428" i="13"/>
  <c r="H8428" i="13" s="1"/>
  <c r="G8409" i="13"/>
  <c r="H8409" i="13" s="1"/>
  <c r="G8371" i="13"/>
  <c r="H8371" i="13" s="1"/>
  <c r="G8343" i="13"/>
  <c r="H8343" i="13" s="1"/>
  <c r="G8316" i="13"/>
  <c r="H8316" i="13" s="1"/>
  <c r="G8303" i="13"/>
  <c r="H8303" i="13" s="1"/>
  <c r="G8283" i="13"/>
  <c r="H8283" i="13" s="1"/>
  <c r="G8271" i="13"/>
  <c r="H8271" i="13" s="1"/>
  <c r="G8261" i="13"/>
  <c r="H8261" i="13" s="1"/>
  <c r="G8243" i="13"/>
  <c r="H8243" i="13" s="1"/>
  <c r="G8171" i="13"/>
  <c r="H8171" i="13" s="1"/>
  <c r="G8147" i="13"/>
  <c r="H8147" i="13" s="1"/>
  <c r="G8130" i="13"/>
  <c r="H8130" i="13" s="1"/>
  <c r="G8117" i="13"/>
  <c r="H8117" i="13" s="1"/>
  <c r="G8100" i="13"/>
  <c r="H8100" i="13" s="1"/>
  <c r="G8083" i="13"/>
  <c r="H8083" i="13" s="1"/>
  <c r="G8628" i="13"/>
  <c r="H8628" i="13" s="1"/>
  <c r="G8558" i="13"/>
  <c r="H8558" i="13" s="1"/>
  <c r="G8388" i="13"/>
  <c r="H8388" i="13" s="1"/>
  <c r="G8251" i="13"/>
  <c r="H8251" i="13" s="1"/>
  <c r="G8235" i="13"/>
  <c r="H8235" i="13" s="1"/>
  <c r="G8228" i="13"/>
  <c r="H8228" i="13" s="1"/>
  <c r="G8207" i="13"/>
  <c r="H8207" i="13" s="1"/>
  <c r="G8176" i="13"/>
  <c r="H8176" i="13" s="1"/>
  <c r="G8151" i="13"/>
  <c r="H8151" i="13" s="1"/>
  <c r="G8134" i="13"/>
  <c r="H8134" i="13" s="1"/>
  <c r="G8121" i="13"/>
  <c r="H8121" i="13" s="1"/>
  <c r="G8104" i="13"/>
  <c r="H8104" i="13" s="1"/>
  <c r="G8087" i="13"/>
  <c r="H8087" i="13" s="1"/>
  <c r="G8706" i="13"/>
  <c r="H8706" i="13" s="1"/>
  <c r="G8427" i="13"/>
  <c r="H8427" i="13" s="1"/>
  <c r="G8354" i="13"/>
  <c r="H8354" i="13" s="1"/>
  <c r="G8292" i="13"/>
  <c r="H8292" i="13" s="1"/>
  <c r="G8280" i="13"/>
  <c r="H8280" i="13" s="1"/>
  <c r="G8590" i="13"/>
  <c r="H8590" i="13" s="1"/>
  <c r="G8486" i="13"/>
  <c r="H8486" i="13" s="1"/>
  <c r="G8445" i="13"/>
  <c r="H8445" i="13" s="1"/>
  <c r="G8423" i="13"/>
  <c r="H8423" i="13" s="1"/>
  <c r="G8404" i="13"/>
  <c r="H8404" i="13" s="1"/>
  <c r="G8370" i="13"/>
  <c r="H8370" i="13" s="1"/>
  <c r="G8260" i="13"/>
  <c r="H8260" i="13" s="1"/>
  <c r="G8242" i="13"/>
  <c r="H8242" i="13" s="1"/>
  <c r="G8213" i="13"/>
  <c r="H8213" i="13" s="1"/>
  <c r="G8181" i="13"/>
  <c r="H8181" i="13" s="1"/>
  <c r="G8170" i="13"/>
  <c r="H8170" i="13" s="1"/>
  <c r="G8142" i="13"/>
  <c r="H8142" i="13" s="1"/>
  <c r="G8129" i="13"/>
  <c r="H8129" i="13" s="1"/>
  <c r="G8112" i="13"/>
  <c r="H8112" i="13" s="1"/>
  <c r="G8095" i="13"/>
  <c r="H8095" i="13" s="1"/>
  <c r="G8078" i="13"/>
  <c r="H8078" i="13" s="1"/>
  <c r="G8743" i="13"/>
  <c r="H8743" i="13" s="1"/>
  <c r="G8703" i="13"/>
  <c r="H8703" i="13" s="1"/>
  <c r="G8662" i="13"/>
  <c r="H8662" i="13" s="1"/>
  <c r="G8617" i="13"/>
  <c r="H8617" i="13" s="1"/>
  <c r="G8460" i="13"/>
  <c r="H8460" i="13" s="1"/>
  <c r="G8323" i="13"/>
  <c r="H8323" i="13" s="1"/>
  <c r="G8269" i="13"/>
  <c r="H8269" i="13" s="1"/>
  <c r="G8257" i="13"/>
  <c r="H8257" i="13" s="1"/>
  <c r="G8241" i="13"/>
  <c r="H8241" i="13" s="1"/>
  <c r="G8226" i="13"/>
  <c r="H8226" i="13" s="1"/>
  <c r="G8219" i="13"/>
  <c r="H8219" i="13" s="1"/>
  <c r="G8212" i="13"/>
  <c r="H8212" i="13" s="1"/>
  <c r="G8206" i="13"/>
  <c r="H8206" i="13" s="1"/>
  <c r="G8193" i="13"/>
  <c r="H8193" i="13" s="1"/>
  <c r="G8187" i="13"/>
  <c r="H8187" i="13" s="1"/>
  <c r="G8169" i="13"/>
  <c r="H8169" i="13" s="1"/>
  <c r="G8150" i="13"/>
  <c r="H8150" i="13" s="1"/>
  <c r="G8137" i="13"/>
  <c r="H8137" i="13" s="1"/>
  <c r="G8120" i="13"/>
  <c r="H8120" i="13" s="1"/>
  <c r="G8103" i="13"/>
  <c r="H8103" i="13" s="1"/>
  <c r="G8086" i="13"/>
  <c r="H8086" i="13" s="1"/>
  <c r="G8654" i="13"/>
  <c r="H8654" i="13" s="1"/>
  <c r="G8459" i="13"/>
  <c r="H8459" i="13" s="1"/>
  <c r="G8422" i="13"/>
  <c r="H8422" i="13" s="1"/>
  <c r="G8365" i="13"/>
  <c r="H8365" i="13" s="1"/>
  <c r="G8338" i="13"/>
  <c r="H8338" i="13" s="1"/>
  <c r="G8279" i="13"/>
  <c r="H8279" i="13" s="1"/>
  <c r="G8691" i="13"/>
  <c r="H8691" i="13" s="1"/>
  <c r="G8458" i="13"/>
  <c r="H8458" i="13" s="1"/>
  <c r="G8266" i="13"/>
  <c r="H8266" i="13" s="1"/>
  <c r="G8256" i="13"/>
  <c r="H8256" i="13" s="1"/>
  <c r="G8649" i="13"/>
  <c r="H8649" i="13" s="1"/>
  <c r="G8478" i="13"/>
  <c r="H8478" i="13" s="1"/>
  <c r="G8398" i="13"/>
  <c r="H8398" i="13" s="1"/>
  <c r="G8380" i="13"/>
  <c r="H8380" i="13" s="1"/>
  <c r="G8363" i="13"/>
  <c r="H8363" i="13" s="1"/>
  <c r="G8348" i="13"/>
  <c r="H8348" i="13" s="1"/>
  <c r="G8333" i="13"/>
  <c r="H8333" i="13" s="1"/>
  <c r="G8297" i="13"/>
  <c r="H8297" i="13" s="1"/>
  <c r="G8287" i="13"/>
  <c r="H8287" i="13" s="1"/>
  <c r="G8417" i="13"/>
  <c r="H8417" i="13" s="1"/>
  <c r="G8298" i="13"/>
  <c r="H8298" i="13" s="1"/>
  <c r="G8270" i="13"/>
  <c r="H8270" i="13" s="1"/>
  <c r="G8203" i="13"/>
  <c r="H8203" i="13" s="1"/>
  <c r="G8173" i="13"/>
  <c r="H8173" i="13" s="1"/>
  <c r="G8164" i="13"/>
  <c r="H8164" i="13" s="1"/>
  <c r="G8157" i="13"/>
  <c r="H8157" i="13" s="1"/>
  <c r="G8136" i="13"/>
  <c r="H8136" i="13" s="1"/>
  <c r="G8109" i="13"/>
  <c r="H8109" i="13" s="1"/>
  <c r="G8102" i="13"/>
  <c r="H8102" i="13" s="1"/>
  <c r="G8081" i="13"/>
  <c r="H8081" i="13" s="1"/>
  <c r="G8075" i="13"/>
  <c r="H8075" i="13" s="1"/>
  <c r="G8057" i="13"/>
  <c r="H8057" i="13" s="1"/>
  <c r="G8040" i="13"/>
  <c r="H8040" i="13" s="1"/>
  <c r="G8022" i="13"/>
  <c r="H8022" i="13" s="1"/>
  <c r="G7992" i="13"/>
  <c r="H7992" i="13" s="1"/>
  <c r="G7987" i="13"/>
  <c r="H7987" i="13" s="1"/>
  <c r="G8464" i="13"/>
  <c r="H8464" i="13" s="1"/>
  <c r="G8296" i="13"/>
  <c r="H8296" i="13" s="1"/>
  <c r="G8234" i="13"/>
  <c r="H8234" i="13" s="1"/>
  <c r="G8740" i="13"/>
  <c r="H8740" i="13" s="1"/>
  <c r="G8265" i="13"/>
  <c r="H8265" i="13" s="1"/>
  <c r="G8233" i="13"/>
  <c r="H8233" i="13" s="1"/>
  <c r="G8211" i="13"/>
  <c r="H8211" i="13" s="1"/>
  <c r="G8172" i="13"/>
  <c r="H8172" i="13" s="1"/>
  <c r="G8163" i="13"/>
  <c r="H8163" i="13" s="1"/>
  <c r="G8155" i="13"/>
  <c r="H8155" i="13" s="1"/>
  <c r="G8141" i="13"/>
  <c r="H8141" i="13" s="1"/>
  <c r="G8107" i="13"/>
  <c r="H8107" i="13" s="1"/>
  <c r="G8101" i="13"/>
  <c r="H8101" i="13" s="1"/>
  <c r="G8068" i="13"/>
  <c r="H8068" i="13" s="1"/>
  <c r="G8050" i="13"/>
  <c r="H8050" i="13" s="1"/>
  <c r="G8039" i="13"/>
  <c r="H8039" i="13" s="1"/>
  <c r="G8021" i="13"/>
  <c r="H8021" i="13" s="1"/>
  <c r="G8016" i="13"/>
  <c r="H8016" i="13" s="1"/>
  <c r="G7996" i="13"/>
  <c r="H7996" i="13" s="1"/>
  <c r="G7991" i="13"/>
  <c r="H7991" i="13" s="1"/>
  <c r="G7986" i="13"/>
  <c r="H7986" i="13" s="1"/>
  <c r="G7977" i="13"/>
  <c r="H7977" i="13" s="1"/>
  <c r="G7968" i="13"/>
  <c r="H7968" i="13" s="1"/>
  <c r="G8625" i="13"/>
  <c r="H8625" i="13" s="1"/>
  <c r="G8322" i="13"/>
  <c r="H8322" i="13" s="1"/>
  <c r="G8289" i="13"/>
  <c r="H8289" i="13" s="1"/>
  <c r="G8246" i="13"/>
  <c r="H8246" i="13" s="1"/>
  <c r="G8191" i="13"/>
  <c r="H8191" i="13" s="1"/>
  <c r="G8180" i="13"/>
  <c r="H8180" i="13" s="1"/>
  <c r="G8080" i="13"/>
  <c r="H8080" i="13" s="1"/>
  <c r="G8073" i="13"/>
  <c r="H8073" i="13" s="1"/>
  <c r="G8056" i="13"/>
  <c r="H8056" i="13" s="1"/>
  <c r="G8038" i="13"/>
  <c r="H8038" i="13" s="1"/>
  <c r="G8027" i="13"/>
  <c r="H8027" i="13" s="1"/>
  <c r="G8010" i="13"/>
  <c r="H8010" i="13" s="1"/>
  <c r="G7963" i="13"/>
  <c r="H7963" i="13" s="1"/>
  <c r="G7959" i="13"/>
  <c r="H7959" i="13" s="1"/>
  <c r="G7955" i="13"/>
  <c r="H7955" i="13" s="1"/>
  <c r="G7951" i="13"/>
  <c r="H7951" i="13" s="1"/>
  <c r="G7947" i="13"/>
  <c r="H7947" i="13" s="1"/>
  <c r="G7943" i="13"/>
  <c r="H7943" i="13" s="1"/>
  <c r="G7939" i="13"/>
  <c r="H7939" i="13" s="1"/>
  <c r="G7935" i="13"/>
  <c r="H7935" i="13" s="1"/>
  <c r="G7931" i="13"/>
  <c r="H7931" i="13" s="1"/>
  <c r="G7927" i="13"/>
  <c r="H7927" i="13" s="1"/>
  <c r="G7923" i="13"/>
  <c r="H7923" i="13" s="1"/>
  <c r="G7919" i="13"/>
  <c r="H7919" i="13" s="1"/>
  <c r="G7915" i="13"/>
  <c r="H7915" i="13" s="1"/>
  <c r="G7911" i="13"/>
  <c r="H7911" i="13" s="1"/>
  <c r="G7907" i="13"/>
  <c r="H7907" i="13" s="1"/>
  <c r="G7903" i="13"/>
  <c r="H7903" i="13" s="1"/>
  <c r="G7899" i="13"/>
  <c r="H7899" i="13" s="1"/>
  <c r="G7895" i="13"/>
  <c r="H7895" i="13" s="1"/>
  <c r="G7891" i="13"/>
  <c r="H7891" i="13" s="1"/>
  <c r="G7887" i="13"/>
  <c r="H7887" i="13" s="1"/>
  <c r="G7883" i="13"/>
  <c r="H7883" i="13" s="1"/>
  <c r="G7879" i="13"/>
  <c r="H7879" i="13" s="1"/>
  <c r="G7875" i="13"/>
  <c r="H7875" i="13" s="1"/>
  <c r="G7871" i="13"/>
  <c r="H7871" i="13" s="1"/>
  <c r="G7867" i="13"/>
  <c r="H7867" i="13" s="1"/>
  <c r="G7863" i="13"/>
  <c r="H7863" i="13" s="1"/>
  <c r="G7859" i="13"/>
  <c r="H7859" i="13" s="1"/>
  <c r="G7855" i="13"/>
  <c r="H7855" i="13" s="1"/>
  <c r="G7851" i="13"/>
  <c r="H7851" i="13" s="1"/>
  <c r="G7847" i="13"/>
  <c r="H7847" i="13" s="1"/>
  <c r="G7843" i="13"/>
  <c r="H7843" i="13" s="1"/>
  <c r="G7839" i="13"/>
  <c r="H7839" i="13" s="1"/>
  <c r="G7835" i="13"/>
  <c r="H7835" i="13" s="1"/>
  <c r="G7831" i="13"/>
  <c r="H7831" i="13" s="1"/>
  <c r="G8616" i="13"/>
  <c r="H8616" i="13" s="1"/>
  <c r="G8399" i="13"/>
  <c r="H8399" i="13" s="1"/>
  <c r="G8318" i="13"/>
  <c r="H8318" i="13" s="1"/>
  <c r="G8262" i="13"/>
  <c r="H8262" i="13" s="1"/>
  <c r="G8220" i="13"/>
  <c r="H8220" i="13" s="1"/>
  <c r="G8154" i="13"/>
  <c r="H8154" i="13" s="1"/>
  <c r="G8148" i="13"/>
  <c r="H8148" i="13" s="1"/>
  <c r="G8114" i="13"/>
  <c r="H8114" i="13" s="1"/>
  <c r="G8093" i="13"/>
  <c r="H8093" i="13" s="1"/>
  <c r="G8061" i="13"/>
  <c r="H8061" i="13" s="1"/>
  <c r="G8044" i="13"/>
  <c r="H8044" i="13" s="1"/>
  <c r="G8026" i="13"/>
  <c r="H8026" i="13" s="1"/>
  <c r="G8005" i="13"/>
  <c r="H8005" i="13" s="1"/>
  <c r="G7990" i="13"/>
  <c r="H7990" i="13" s="1"/>
  <c r="G7981" i="13"/>
  <c r="H7981" i="13" s="1"/>
  <c r="G7972" i="13"/>
  <c r="H7972" i="13" s="1"/>
  <c r="G8353" i="13"/>
  <c r="H8353" i="13" s="1"/>
  <c r="G8288" i="13"/>
  <c r="H8288" i="13" s="1"/>
  <c r="G8232" i="13"/>
  <c r="H8232" i="13" s="1"/>
  <c r="G8210" i="13"/>
  <c r="H8210" i="13" s="1"/>
  <c r="G8133" i="13"/>
  <c r="H8133" i="13" s="1"/>
  <c r="G8127" i="13"/>
  <c r="H8127" i="13" s="1"/>
  <c r="G8099" i="13"/>
  <c r="H8099" i="13" s="1"/>
  <c r="G8067" i="13"/>
  <c r="H8067" i="13" s="1"/>
  <c r="G8049" i="13"/>
  <c r="H8049" i="13" s="1"/>
  <c r="G8032" i="13"/>
  <c r="H8032" i="13" s="1"/>
  <c r="G8015" i="13"/>
  <c r="H8015" i="13" s="1"/>
  <c r="G8000" i="13"/>
  <c r="H8000" i="13" s="1"/>
  <c r="G7995" i="13"/>
  <c r="H7995" i="13" s="1"/>
  <c r="G7967" i="13"/>
  <c r="H7967" i="13" s="1"/>
  <c r="G8397" i="13"/>
  <c r="H8397" i="13" s="1"/>
  <c r="G8198" i="13"/>
  <c r="H8198" i="13" s="1"/>
  <c r="G8188" i="13"/>
  <c r="H8188" i="13" s="1"/>
  <c r="G8179" i="13"/>
  <c r="H8179" i="13" s="1"/>
  <c r="G8162" i="13"/>
  <c r="H8162" i="13" s="1"/>
  <c r="G8140" i="13"/>
  <c r="H8140" i="13" s="1"/>
  <c r="G8106" i="13"/>
  <c r="H8106" i="13" s="1"/>
  <c r="G8085" i="13"/>
  <c r="H8085" i="13" s="1"/>
  <c r="G8066" i="13"/>
  <c r="H8066" i="13" s="1"/>
  <c r="G8055" i="13"/>
  <c r="H8055" i="13" s="1"/>
  <c r="G8037" i="13"/>
  <c r="H8037" i="13" s="1"/>
  <c r="G8020" i="13"/>
  <c r="H8020" i="13" s="1"/>
  <c r="G8014" i="13"/>
  <c r="H8014" i="13" s="1"/>
  <c r="G7985" i="13"/>
  <c r="H7985" i="13" s="1"/>
  <c r="G7976" i="13"/>
  <c r="H7976" i="13" s="1"/>
  <c r="G8312" i="13"/>
  <c r="H8312" i="13" s="1"/>
  <c r="G8161" i="13"/>
  <c r="H8161" i="13" s="1"/>
  <c r="G8153" i="13"/>
  <c r="H8153" i="13" s="1"/>
  <c r="G8146" i="13"/>
  <c r="H8146" i="13" s="1"/>
  <c r="G8119" i="13"/>
  <c r="H8119" i="13" s="1"/>
  <c r="G8092" i="13"/>
  <c r="H8092" i="13" s="1"/>
  <c r="G8072" i="13"/>
  <c r="H8072" i="13" s="1"/>
  <c r="G8054" i="13"/>
  <c r="H8054" i="13" s="1"/>
  <c r="G8043" i="13"/>
  <c r="H8043" i="13" s="1"/>
  <c r="G8025" i="13"/>
  <c r="H8025" i="13" s="1"/>
  <c r="G8009" i="13"/>
  <c r="H8009" i="13" s="1"/>
  <c r="G7994" i="13"/>
  <c r="H7994" i="13" s="1"/>
  <c r="G7971" i="13"/>
  <c r="H7971" i="13" s="1"/>
  <c r="G7962" i="13"/>
  <c r="H7962" i="13" s="1"/>
  <c r="G7958" i="13"/>
  <c r="H7958" i="13" s="1"/>
  <c r="G7954" i="13"/>
  <c r="H7954" i="13" s="1"/>
  <c r="G7950" i="13"/>
  <c r="H7950" i="13" s="1"/>
  <c r="G7946" i="13"/>
  <c r="H7946" i="13" s="1"/>
  <c r="G7942" i="13"/>
  <c r="H7942" i="13" s="1"/>
  <c r="G7938" i="13"/>
  <c r="H7938" i="13" s="1"/>
  <c r="G7934" i="13"/>
  <c r="H7934" i="13" s="1"/>
  <c r="G7930" i="13"/>
  <c r="H7930" i="13" s="1"/>
  <c r="G7926" i="13"/>
  <c r="H7926" i="13" s="1"/>
  <c r="G7922" i="13"/>
  <c r="H7922" i="13" s="1"/>
  <c r="G7918" i="13"/>
  <c r="H7918" i="13" s="1"/>
  <c r="G7914" i="13"/>
  <c r="H7914" i="13" s="1"/>
  <c r="G7910" i="13"/>
  <c r="H7910" i="13" s="1"/>
  <c r="G7906" i="13"/>
  <c r="H7906" i="13" s="1"/>
  <c r="G7902" i="13"/>
  <c r="H7902" i="13" s="1"/>
  <c r="G7898" i="13"/>
  <c r="H7898" i="13" s="1"/>
  <c r="G7894" i="13"/>
  <c r="H7894" i="13" s="1"/>
  <c r="G7890" i="13"/>
  <c r="H7890" i="13" s="1"/>
  <c r="G7886" i="13"/>
  <c r="H7886" i="13" s="1"/>
  <c r="G8692" i="13"/>
  <c r="H8692" i="13" s="1"/>
  <c r="G8230" i="13"/>
  <c r="H8230" i="13" s="1"/>
  <c r="G8218" i="13"/>
  <c r="H8218" i="13" s="1"/>
  <c r="G8168" i="13"/>
  <c r="H8168" i="13" s="1"/>
  <c r="G8132" i="13"/>
  <c r="H8132" i="13" s="1"/>
  <c r="G8125" i="13"/>
  <c r="H8125" i="13" s="1"/>
  <c r="G8098" i="13"/>
  <c r="H8098" i="13" s="1"/>
  <c r="G8091" i="13"/>
  <c r="H8091" i="13" s="1"/>
  <c r="G8077" i="13"/>
  <c r="H8077" i="13" s="1"/>
  <c r="G8060" i="13"/>
  <c r="H8060" i="13" s="1"/>
  <c r="G8042" i="13"/>
  <c r="H8042" i="13" s="1"/>
  <c r="G8031" i="13"/>
  <c r="H8031" i="13" s="1"/>
  <c r="G8004" i="13"/>
  <c r="H8004" i="13" s="1"/>
  <c r="G7999" i="13"/>
  <c r="H7999" i="13" s="1"/>
  <c r="G7989" i="13"/>
  <c r="H7989" i="13" s="1"/>
  <c r="G7980" i="13"/>
  <c r="H7980" i="13" s="1"/>
  <c r="G7966" i="13"/>
  <c r="H7966" i="13" s="1"/>
  <c r="G8679" i="13"/>
  <c r="H8679" i="13" s="1"/>
  <c r="G8485" i="13"/>
  <c r="H8485" i="13" s="1"/>
  <c r="G8307" i="13"/>
  <c r="H8307" i="13" s="1"/>
  <c r="G8278" i="13"/>
  <c r="H8278" i="13" s="1"/>
  <c r="G8252" i="13"/>
  <c r="H8252" i="13" s="1"/>
  <c r="G8216" i="13"/>
  <c r="H8216" i="13" s="1"/>
  <c r="G8196" i="13"/>
  <c r="H8196" i="13" s="1"/>
  <c r="G8185" i="13"/>
  <c r="H8185" i="13" s="1"/>
  <c r="G8175" i="13"/>
  <c r="H8175" i="13" s="1"/>
  <c r="G8097" i="13"/>
  <c r="H8097" i="13" s="1"/>
  <c r="G8070" i="13"/>
  <c r="H8070" i="13" s="1"/>
  <c r="G8059" i="13"/>
  <c r="H8059" i="13" s="1"/>
  <c r="G8041" i="13"/>
  <c r="H8041" i="13" s="1"/>
  <c r="G8024" i="13"/>
  <c r="H8024" i="13" s="1"/>
  <c r="G8008" i="13"/>
  <c r="H8008" i="13" s="1"/>
  <c r="G8003" i="13"/>
  <c r="H8003" i="13" s="1"/>
  <c r="G7993" i="13"/>
  <c r="H7993" i="13" s="1"/>
  <c r="G7979" i="13"/>
  <c r="H7979" i="13" s="1"/>
  <c r="G8479" i="13"/>
  <c r="H8479" i="13" s="1"/>
  <c r="G8274" i="13"/>
  <c r="H8274" i="13" s="1"/>
  <c r="G8225" i="13"/>
  <c r="H8225" i="13" s="1"/>
  <c r="G8144" i="13"/>
  <c r="H8144" i="13" s="1"/>
  <c r="G8111" i="13"/>
  <c r="H8111" i="13" s="1"/>
  <c r="G8053" i="13"/>
  <c r="H8053" i="13" s="1"/>
  <c r="G8028" i="13"/>
  <c r="H8028" i="13" s="1"/>
  <c r="G7949" i="13"/>
  <c r="H7949" i="13" s="1"/>
  <c r="G7900" i="13"/>
  <c r="H7900" i="13" s="1"/>
  <c r="G7893" i="13"/>
  <c r="H7893" i="13" s="1"/>
  <c r="G7881" i="13"/>
  <c r="H7881" i="13" s="1"/>
  <c r="G7876" i="13"/>
  <c r="H7876" i="13" s="1"/>
  <c r="G7870" i="13"/>
  <c r="H7870" i="13" s="1"/>
  <c r="G7865" i="13"/>
  <c r="H7865" i="13" s="1"/>
  <c r="G7860" i="13"/>
  <c r="H7860" i="13" s="1"/>
  <c r="G7854" i="13"/>
  <c r="H7854" i="13" s="1"/>
  <c r="G7849" i="13"/>
  <c r="H7849" i="13" s="1"/>
  <c r="G7844" i="13"/>
  <c r="H7844" i="13" s="1"/>
  <c r="G7829" i="13"/>
  <c r="H7829" i="13" s="1"/>
  <c r="G8761" i="13"/>
  <c r="H8761" i="13" s="1"/>
  <c r="G8158" i="13"/>
  <c r="H8158" i="13" s="1"/>
  <c r="G8128" i="13"/>
  <c r="H8128" i="13" s="1"/>
  <c r="G8255" i="13"/>
  <c r="H8255" i="13" s="1"/>
  <c r="G8202" i="13"/>
  <c r="H8202" i="13" s="1"/>
  <c r="G7970" i="13"/>
  <c r="H7970" i="13" s="1"/>
  <c r="G7956" i="13"/>
  <c r="H7956" i="13" s="1"/>
  <c r="G7941" i="13"/>
  <c r="H7941" i="13" s="1"/>
  <c r="G7833" i="13"/>
  <c r="H7833" i="13" s="1"/>
  <c r="G7820" i="13"/>
  <c r="H7820" i="13" s="1"/>
  <c r="G7816" i="13"/>
  <c r="H7816" i="13" s="1"/>
  <c r="G7812" i="13"/>
  <c r="H7812" i="13" s="1"/>
  <c r="G7808" i="13"/>
  <c r="H7808" i="13" s="1"/>
  <c r="G7804" i="13"/>
  <c r="H7804" i="13" s="1"/>
  <c r="G7800" i="13"/>
  <c r="H7800" i="13" s="1"/>
  <c r="G7796" i="13"/>
  <c r="H7796" i="13" s="1"/>
  <c r="G7792" i="13"/>
  <c r="H7792" i="13" s="1"/>
  <c r="G7788" i="13"/>
  <c r="H7788" i="13" s="1"/>
  <c r="G7784" i="13"/>
  <c r="H7784" i="13" s="1"/>
  <c r="G7780" i="13"/>
  <c r="H7780" i="13" s="1"/>
  <c r="G7776" i="13"/>
  <c r="H7776" i="13" s="1"/>
  <c r="G7772" i="13"/>
  <c r="H7772" i="13" s="1"/>
  <c r="G7768" i="13"/>
  <c r="H7768" i="13" s="1"/>
  <c r="G7764" i="13"/>
  <c r="H7764" i="13" s="1"/>
  <c r="G7760" i="13"/>
  <c r="H7760" i="13" s="1"/>
  <c r="G7756" i="13"/>
  <c r="H7756" i="13" s="1"/>
  <c r="G7752" i="13"/>
  <c r="H7752" i="13" s="1"/>
  <c r="G7748" i="13"/>
  <c r="H7748" i="13" s="1"/>
  <c r="G7744" i="13"/>
  <c r="H7744" i="13" s="1"/>
  <c r="G7740" i="13"/>
  <c r="H7740" i="13" s="1"/>
  <c r="G7736" i="13"/>
  <c r="H7736" i="13" s="1"/>
  <c r="G7732" i="13"/>
  <c r="H7732" i="13" s="1"/>
  <c r="G7728" i="13"/>
  <c r="H7728" i="13" s="1"/>
  <c r="G7724" i="13"/>
  <c r="H7724" i="13" s="1"/>
  <c r="G7720" i="13"/>
  <c r="H7720" i="13" s="1"/>
  <c r="G7716" i="13"/>
  <c r="H7716" i="13" s="1"/>
  <c r="G7712" i="13"/>
  <c r="H7712" i="13" s="1"/>
  <c r="G7708" i="13"/>
  <c r="H7708" i="13" s="1"/>
  <c r="G7704" i="13"/>
  <c r="H7704" i="13" s="1"/>
  <c r="G7700" i="13"/>
  <c r="H7700" i="13" s="1"/>
  <c r="G7696" i="13"/>
  <c r="H7696" i="13" s="1"/>
  <c r="G7692" i="13"/>
  <c r="H7692" i="13" s="1"/>
  <c r="G7688" i="13"/>
  <c r="H7688" i="13" s="1"/>
  <c r="G7684" i="13"/>
  <c r="H7684" i="13" s="1"/>
  <c r="G7680" i="13"/>
  <c r="H7680" i="13" s="1"/>
  <c r="G7676" i="13"/>
  <c r="H7676" i="13" s="1"/>
  <c r="G7672" i="13"/>
  <c r="H7672" i="13" s="1"/>
  <c r="G7668" i="13"/>
  <c r="H7668" i="13" s="1"/>
  <c r="G8472" i="13"/>
  <c r="H8472" i="13" s="1"/>
  <c r="G8224" i="13"/>
  <c r="H8224" i="13" s="1"/>
  <c r="G8197" i="13"/>
  <c r="H8197" i="13" s="1"/>
  <c r="G8124" i="13"/>
  <c r="H8124" i="13" s="1"/>
  <c r="G8110" i="13"/>
  <c r="H8110" i="13" s="1"/>
  <c r="G8052" i="13"/>
  <c r="H8052" i="13" s="1"/>
  <c r="G7920" i="13"/>
  <c r="H7920" i="13" s="1"/>
  <c r="G7905" i="13"/>
  <c r="H7905" i="13" s="1"/>
  <c r="G8174" i="13"/>
  <c r="H8174" i="13" s="1"/>
  <c r="G8139" i="13"/>
  <c r="H8139" i="13" s="1"/>
  <c r="G8094" i="13"/>
  <c r="H8094" i="13" s="1"/>
  <c r="G8064" i="13"/>
  <c r="H8064" i="13" s="1"/>
  <c r="G8012" i="13"/>
  <c r="H8012" i="13" s="1"/>
  <c r="G8001" i="13"/>
  <c r="H8001" i="13" s="1"/>
  <c r="G7948" i="13"/>
  <c r="H7948" i="13" s="1"/>
  <c r="G7933" i="13"/>
  <c r="H7933" i="13" s="1"/>
  <c r="G7892" i="13"/>
  <c r="H7892" i="13" s="1"/>
  <c r="G7885" i="13"/>
  <c r="H7885" i="13" s="1"/>
  <c r="G7880" i="13"/>
  <c r="H7880" i="13" s="1"/>
  <c r="G7874" i="13"/>
  <c r="H7874" i="13" s="1"/>
  <c r="G7869" i="13"/>
  <c r="H7869" i="13" s="1"/>
  <c r="G7864" i="13"/>
  <c r="H7864" i="13" s="1"/>
  <c r="G7858" i="13"/>
  <c r="H7858" i="13" s="1"/>
  <c r="G7853" i="13"/>
  <c r="H7853" i="13" s="1"/>
  <c r="G7848" i="13"/>
  <c r="H7848" i="13" s="1"/>
  <c r="G7842" i="13"/>
  <c r="H7842" i="13" s="1"/>
  <c r="G7828" i="13"/>
  <c r="H7828" i="13" s="1"/>
  <c r="G8434" i="13"/>
  <c r="H8434" i="13" s="1"/>
  <c r="G8248" i="13"/>
  <c r="H8248" i="13" s="1"/>
  <c r="G8194" i="13"/>
  <c r="H8194" i="13" s="1"/>
  <c r="G8138" i="13"/>
  <c r="H8138" i="13" s="1"/>
  <c r="G8108" i="13"/>
  <c r="H8108" i="13" s="1"/>
  <c r="G8076" i="13"/>
  <c r="H8076" i="13" s="1"/>
  <c r="G8051" i="13"/>
  <c r="H8051" i="13" s="1"/>
  <c r="G8036" i="13"/>
  <c r="H8036" i="13" s="1"/>
  <c r="G7988" i="13"/>
  <c r="H7988" i="13" s="1"/>
  <c r="G7978" i="13"/>
  <c r="H7978" i="13" s="1"/>
  <c r="G7961" i="13"/>
  <c r="H7961" i="13" s="1"/>
  <c r="G7912" i="13"/>
  <c r="H7912" i="13" s="1"/>
  <c r="G7837" i="13"/>
  <c r="H7837" i="13" s="1"/>
  <c r="G8308" i="13"/>
  <c r="H8308" i="13" s="1"/>
  <c r="G8123" i="13"/>
  <c r="H8123" i="13" s="1"/>
  <c r="G8090" i="13"/>
  <c r="H8090" i="13" s="1"/>
  <c r="G8063" i="13"/>
  <c r="H8063" i="13" s="1"/>
  <c r="G8048" i="13"/>
  <c r="H8048" i="13" s="1"/>
  <c r="G8023" i="13"/>
  <c r="H8023" i="13" s="1"/>
  <c r="G8011" i="13"/>
  <c r="H8011" i="13" s="1"/>
  <c r="G7998" i="13"/>
  <c r="H7998" i="13" s="1"/>
  <c r="G7969" i="13"/>
  <c r="H7969" i="13" s="1"/>
  <c r="G7940" i="13"/>
  <c r="H7940" i="13" s="1"/>
  <c r="G7925" i="13"/>
  <c r="H7925" i="13" s="1"/>
  <c r="G7897" i="13"/>
  <c r="H7897" i="13" s="1"/>
  <c r="G7832" i="13"/>
  <c r="H7832" i="13" s="1"/>
  <c r="G7819" i="13"/>
  <c r="H7819" i="13" s="1"/>
  <c r="G7815" i="13"/>
  <c r="H7815" i="13" s="1"/>
  <c r="G7811" i="13"/>
  <c r="H7811" i="13" s="1"/>
  <c r="G7807" i="13"/>
  <c r="H7807" i="13" s="1"/>
  <c r="G7803" i="13"/>
  <c r="H7803" i="13" s="1"/>
  <c r="G7799" i="13"/>
  <c r="H7799" i="13" s="1"/>
  <c r="G7795" i="13"/>
  <c r="H7795" i="13" s="1"/>
  <c r="G7791" i="13"/>
  <c r="H7791" i="13" s="1"/>
  <c r="G8421" i="13"/>
  <c r="H8421" i="13" s="1"/>
  <c r="G8306" i="13"/>
  <c r="H8306" i="13" s="1"/>
  <c r="G8192" i="13"/>
  <c r="H8192" i="13" s="1"/>
  <c r="G8122" i="13"/>
  <c r="H8122" i="13" s="1"/>
  <c r="G8089" i="13"/>
  <c r="H8089" i="13" s="1"/>
  <c r="G8074" i="13"/>
  <c r="H8074" i="13" s="1"/>
  <c r="G8047" i="13"/>
  <c r="H8047" i="13" s="1"/>
  <c r="G8034" i="13"/>
  <c r="H8034" i="13" s="1"/>
  <c r="G7975" i="13"/>
  <c r="H7975" i="13" s="1"/>
  <c r="G7932" i="13"/>
  <c r="H7932" i="13" s="1"/>
  <c r="G7917" i="13"/>
  <c r="H7917" i="13" s="1"/>
  <c r="G7884" i="13"/>
  <c r="H7884" i="13" s="1"/>
  <c r="G7878" i="13"/>
  <c r="H7878" i="13" s="1"/>
  <c r="G7873" i="13"/>
  <c r="H7873" i="13" s="1"/>
  <c r="G7868" i="13"/>
  <c r="H7868" i="13" s="1"/>
  <c r="G7862" i="13"/>
  <c r="H7862" i="13" s="1"/>
  <c r="G7857" i="13"/>
  <c r="H7857" i="13" s="1"/>
  <c r="G7852" i="13"/>
  <c r="H7852" i="13" s="1"/>
  <c r="G7846" i="13"/>
  <c r="H7846" i="13" s="1"/>
  <c r="G7841" i="13"/>
  <c r="H7841" i="13" s="1"/>
  <c r="G7827" i="13"/>
  <c r="H7827" i="13" s="1"/>
  <c r="G8239" i="13"/>
  <c r="H8239" i="13" s="1"/>
  <c r="G8214" i="13"/>
  <c r="H8214" i="13" s="1"/>
  <c r="G8046" i="13"/>
  <c r="H8046" i="13" s="1"/>
  <c r="G8019" i="13"/>
  <c r="H8019" i="13" s="1"/>
  <c r="G7997" i="13"/>
  <c r="H7997" i="13" s="1"/>
  <c r="G7960" i="13"/>
  <c r="H7960" i="13" s="1"/>
  <c r="G7945" i="13"/>
  <c r="H7945" i="13" s="1"/>
  <c r="G8561" i="13"/>
  <c r="H8561" i="13" s="1"/>
  <c r="G8238" i="13"/>
  <c r="H8238" i="13" s="1"/>
  <c r="G8116" i="13"/>
  <c r="H8116" i="13" s="1"/>
  <c r="G8006" i="13"/>
  <c r="H8006" i="13" s="1"/>
  <c r="G7916" i="13"/>
  <c r="H7916" i="13" s="1"/>
  <c r="G7901" i="13"/>
  <c r="H7901" i="13" s="1"/>
  <c r="G7882" i="13"/>
  <c r="H7882" i="13" s="1"/>
  <c r="G7877" i="13"/>
  <c r="H7877" i="13" s="1"/>
  <c r="G7872" i="13"/>
  <c r="H7872" i="13" s="1"/>
  <c r="G8186" i="13"/>
  <c r="H8186" i="13" s="1"/>
  <c r="G8035" i="13"/>
  <c r="H8035" i="13" s="1"/>
  <c r="G8007" i="13"/>
  <c r="H8007" i="13" s="1"/>
  <c r="G7964" i="13"/>
  <c r="H7964" i="13" s="1"/>
  <c r="G7929" i="13"/>
  <c r="H7929" i="13" s="1"/>
  <c r="G7785" i="13"/>
  <c r="H7785" i="13" s="1"/>
  <c r="G7767" i="13"/>
  <c r="H7767" i="13" s="1"/>
  <c r="G7738" i="13"/>
  <c r="H7738" i="13" s="1"/>
  <c r="G7721" i="13"/>
  <c r="H7721" i="13" s="1"/>
  <c r="G7703" i="13"/>
  <c r="H7703" i="13" s="1"/>
  <c r="G7674" i="13"/>
  <c r="H7674" i="13" s="1"/>
  <c r="G7658" i="13"/>
  <c r="H7658" i="13" s="1"/>
  <c r="G8275" i="13"/>
  <c r="H8275" i="13" s="1"/>
  <c r="G8065" i="13"/>
  <c r="H8065" i="13" s="1"/>
  <c r="G8033" i="13"/>
  <c r="H8033" i="13" s="1"/>
  <c r="G7982" i="13"/>
  <c r="H7982" i="13" s="1"/>
  <c r="G7913" i="13"/>
  <c r="H7913" i="13" s="1"/>
  <c r="G7896" i="13"/>
  <c r="H7896" i="13" s="1"/>
  <c r="G7845" i="13"/>
  <c r="H7845" i="13" s="1"/>
  <c r="G7822" i="13"/>
  <c r="H7822" i="13" s="1"/>
  <c r="G7797" i="13"/>
  <c r="H7797" i="13" s="1"/>
  <c r="G7790" i="13"/>
  <c r="H7790" i="13" s="1"/>
  <c r="G7773" i="13"/>
  <c r="H7773" i="13" s="1"/>
  <c r="G7755" i="13"/>
  <c r="H7755" i="13" s="1"/>
  <c r="G7726" i="13"/>
  <c r="H7726" i="13" s="1"/>
  <c r="G7709" i="13"/>
  <c r="H7709" i="13" s="1"/>
  <c r="G7691" i="13"/>
  <c r="H7691" i="13" s="1"/>
  <c r="G7653" i="13"/>
  <c r="H7653" i="13" s="1"/>
  <c r="G7648" i="13"/>
  <c r="H7648" i="13" s="1"/>
  <c r="G8062" i="13"/>
  <c r="H8062" i="13" s="1"/>
  <c r="G8030" i="13"/>
  <c r="H8030" i="13" s="1"/>
  <c r="G7944" i="13"/>
  <c r="H7944" i="13" s="1"/>
  <c r="G7836" i="13"/>
  <c r="H7836" i="13" s="1"/>
  <c r="G7778" i="13"/>
  <c r="H7778" i="13" s="1"/>
  <c r="G7761" i="13"/>
  <c r="H7761" i="13" s="1"/>
  <c r="G7743" i="13"/>
  <c r="H7743" i="13" s="1"/>
  <c r="G7714" i="13"/>
  <c r="H7714" i="13" s="1"/>
  <c r="G7697" i="13"/>
  <c r="H7697" i="13" s="1"/>
  <c r="G7679" i="13"/>
  <c r="H7679" i="13" s="1"/>
  <c r="G8247" i="13"/>
  <c r="H8247" i="13" s="1"/>
  <c r="G8058" i="13"/>
  <c r="H8058" i="13" s="1"/>
  <c r="G8029" i="13"/>
  <c r="H8029" i="13" s="1"/>
  <c r="G7928" i="13"/>
  <c r="H7928" i="13" s="1"/>
  <c r="G7909" i="13"/>
  <c r="H7909" i="13" s="1"/>
  <c r="G7861" i="13"/>
  <c r="H7861" i="13" s="1"/>
  <c r="G7809" i="13"/>
  <c r="H7809" i="13" s="1"/>
  <c r="G7802" i="13"/>
  <c r="H7802" i="13" s="1"/>
  <c r="G7766" i="13"/>
  <c r="H7766" i="13" s="1"/>
  <c r="G7749" i="13"/>
  <c r="H7749" i="13" s="1"/>
  <c r="G7731" i="13"/>
  <c r="H7731" i="13" s="1"/>
  <c r="G7702" i="13"/>
  <c r="H7702" i="13" s="1"/>
  <c r="G7685" i="13"/>
  <c r="H7685" i="13" s="1"/>
  <c r="G7667" i="13"/>
  <c r="H7667" i="13" s="1"/>
  <c r="G7662" i="13"/>
  <c r="H7662" i="13" s="1"/>
  <c r="G7647" i="13"/>
  <c r="H7647" i="13" s="1"/>
  <c r="G7643" i="13"/>
  <c r="H7643" i="13" s="1"/>
  <c r="G7639" i="13"/>
  <c r="H7639" i="13" s="1"/>
  <c r="G7635" i="13"/>
  <c r="H7635" i="13" s="1"/>
  <c r="G7631" i="13"/>
  <c r="H7631" i="13" s="1"/>
  <c r="G7627" i="13"/>
  <c r="H7627" i="13" s="1"/>
  <c r="G7623" i="13"/>
  <c r="H7623" i="13" s="1"/>
  <c r="G7619" i="13"/>
  <c r="H7619" i="13" s="1"/>
  <c r="G7615" i="13"/>
  <c r="H7615" i="13" s="1"/>
  <c r="G7611" i="13"/>
  <c r="H7611" i="13" s="1"/>
  <c r="G7607" i="13"/>
  <c r="H7607" i="13" s="1"/>
  <c r="G7603" i="13"/>
  <c r="H7603" i="13" s="1"/>
  <c r="G7599" i="13"/>
  <c r="H7599" i="13" s="1"/>
  <c r="G7595" i="13"/>
  <c r="H7595" i="13" s="1"/>
  <c r="G7591" i="13"/>
  <c r="H7591" i="13" s="1"/>
  <c r="G7587" i="13"/>
  <c r="H7587" i="13" s="1"/>
  <c r="G7583" i="13"/>
  <c r="H7583" i="13" s="1"/>
  <c r="G7579" i="13"/>
  <c r="H7579" i="13" s="1"/>
  <c r="G7575" i="13"/>
  <c r="H7575" i="13" s="1"/>
  <c r="G7571" i="13"/>
  <c r="H7571" i="13" s="1"/>
  <c r="G7567" i="13"/>
  <c r="H7567" i="13" s="1"/>
  <c r="G7563" i="13"/>
  <c r="H7563" i="13" s="1"/>
  <c r="G7559" i="13"/>
  <c r="H7559" i="13" s="1"/>
  <c r="G7555" i="13"/>
  <c r="H7555" i="13" s="1"/>
  <c r="G7551" i="13"/>
  <c r="H7551" i="13" s="1"/>
  <c r="G7547" i="13"/>
  <c r="H7547" i="13" s="1"/>
  <c r="G7543" i="13"/>
  <c r="H7543" i="13" s="1"/>
  <c r="G7539" i="13"/>
  <c r="H7539" i="13" s="1"/>
  <c r="G7535" i="13"/>
  <c r="H7535" i="13" s="1"/>
  <c r="G7531" i="13"/>
  <c r="H7531" i="13" s="1"/>
  <c r="G7527" i="13"/>
  <c r="H7527" i="13" s="1"/>
  <c r="G7523" i="13"/>
  <c r="H7523" i="13" s="1"/>
  <c r="G7519" i="13"/>
  <c r="H7519" i="13" s="1"/>
  <c r="G7515" i="13"/>
  <c r="H7515" i="13" s="1"/>
  <c r="G7511" i="13"/>
  <c r="H7511" i="13" s="1"/>
  <c r="G7507" i="13"/>
  <c r="H7507" i="13" s="1"/>
  <c r="G7503" i="13"/>
  <c r="H7503" i="13" s="1"/>
  <c r="G7499" i="13"/>
  <c r="H7499" i="13" s="1"/>
  <c r="G7495" i="13"/>
  <c r="H7495" i="13" s="1"/>
  <c r="G7491" i="13"/>
  <c r="H7491" i="13" s="1"/>
  <c r="G7487" i="13"/>
  <c r="H7487" i="13" s="1"/>
  <c r="G7483" i="13"/>
  <c r="H7483" i="13" s="1"/>
  <c r="G7479" i="13"/>
  <c r="H7479" i="13" s="1"/>
  <c r="G7475" i="13"/>
  <c r="H7475" i="13" s="1"/>
  <c r="G7471" i="13"/>
  <c r="H7471" i="13" s="1"/>
  <c r="G7467" i="13"/>
  <c r="H7467" i="13" s="1"/>
  <c r="G7463" i="13"/>
  <c r="H7463" i="13" s="1"/>
  <c r="G7459" i="13"/>
  <c r="H7459" i="13" s="1"/>
  <c r="G7455" i="13"/>
  <c r="H7455" i="13" s="1"/>
  <c r="G7451" i="13"/>
  <c r="H7451" i="13" s="1"/>
  <c r="G7447" i="13"/>
  <c r="H7447" i="13" s="1"/>
  <c r="G7443" i="13"/>
  <c r="H7443" i="13" s="1"/>
  <c r="G7439" i="13"/>
  <c r="H7439" i="13" s="1"/>
  <c r="G7435" i="13"/>
  <c r="H7435" i="13" s="1"/>
  <c r="G7431" i="13"/>
  <c r="H7431" i="13" s="1"/>
  <c r="G7427" i="13"/>
  <c r="H7427" i="13" s="1"/>
  <c r="G7423" i="13"/>
  <c r="H7423" i="13" s="1"/>
  <c r="G7419" i="13"/>
  <c r="H7419" i="13" s="1"/>
  <c r="G7415" i="13"/>
  <c r="H7415" i="13" s="1"/>
  <c r="G7411" i="13"/>
  <c r="H7411" i="13" s="1"/>
  <c r="G7407" i="13"/>
  <c r="H7407" i="13" s="1"/>
  <c r="G7403" i="13"/>
  <c r="H7403" i="13" s="1"/>
  <c r="G7399" i="13"/>
  <c r="H7399" i="13" s="1"/>
  <c r="G7395" i="13"/>
  <c r="H7395" i="13" s="1"/>
  <c r="G7391" i="13"/>
  <c r="H7391" i="13" s="1"/>
  <c r="G7387" i="13"/>
  <c r="H7387" i="13" s="1"/>
  <c r="G7383" i="13"/>
  <c r="H7383" i="13" s="1"/>
  <c r="G7379" i="13"/>
  <c r="H7379" i="13" s="1"/>
  <c r="G7375" i="13"/>
  <c r="H7375" i="13" s="1"/>
  <c r="G7371" i="13"/>
  <c r="H7371" i="13" s="1"/>
  <c r="G7367" i="13"/>
  <c r="H7367" i="13" s="1"/>
  <c r="G7363" i="13"/>
  <c r="H7363" i="13" s="1"/>
  <c r="G7359" i="13"/>
  <c r="H7359" i="13" s="1"/>
  <c r="G7355" i="13"/>
  <c r="H7355" i="13" s="1"/>
  <c r="G7351" i="13"/>
  <c r="H7351" i="13" s="1"/>
  <c r="G7347" i="13"/>
  <c r="H7347" i="13" s="1"/>
  <c r="G7343" i="13"/>
  <c r="H7343" i="13" s="1"/>
  <c r="G7339" i="13"/>
  <c r="H7339" i="13" s="1"/>
  <c r="G7335" i="13"/>
  <c r="H7335" i="13" s="1"/>
  <c r="G7331" i="13"/>
  <c r="H7331" i="13" s="1"/>
  <c r="G7327" i="13"/>
  <c r="H7327" i="13" s="1"/>
  <c r="G7323" i="13"/>
  <c r="H7323" i="13" s="1"/>
  <c r="G7319" i="13"/>
  <c r="H7319" i="13" s="1"/>
  <c r="G7315" i="13"/>
  <c r="H7315" i="13" s="1"/>
  <c r="G7311" i="13"/>
  <c r="H7311" i="13" s="1"/>
  <c r="G7307" i="13"/>
  <c r="H7307" i="13" s="1"/>
  <c r="G7303" i="13"/>
  <c r="H7303" i="13" s="1"/>
  <c r="G7299" i="13"/>
  <c r="H7299" i="13" s="1"/>
  <c r="G7295" i="13"/>
  <c r="H7295" i="13" s="1"/>
  <c r="G7291" i="13"/>
  <c r="H7291" i="13" s="1"/>
  <c r="G7287" i="13"/>
  <c r="H7287" i="13" s="1"/>
  <c r="G7283" i="13"/>
  <c r="H7283" i="13" s="1"/>
  <c r="G7279" i="13"/>
  <c r="H7279" i="13" s="1"/>
  <c r="G7275" i="13"/>
  <c r="H7275" i="13" s="1"/>
  <c r="G7271" i="13"/>
  <c r="H7271" i="13" s="1"/>
  <c r="G8131" i="13"/>
  <c r="H8131" i="13" s="1"/>
  <c r="G8002" i="13"/>
  <c r="H8002" i="13" s="1"/>
  <c r="G7783" i="13"/>
  <c r="H7783" i="13" s="1"/>
  <c r="G7754" i="13"/>
  <c r="H7754" i="13" s="1"/>
  <c r="G7737" i="13"/>
  <c r="H7737" i="13" s="1"/>
  <c r="G7719" i="13"/>
  <c r="H7719" i="13" s="1"/>
  <c r="G7690" i="13"/>
  <c r="H7690" i="13" s="1"/>
  <c r="G7673" i="13"/>
  <c r="H7673" i="13" s="1"/>
  <c r="G7657" i="13"/>
  <c r="H7657" i="13" s="1"/>
  <c r="G7652" i="13"/>
  <c r="H7652" i="13" s="1"/>
  <c r="G7974" i="13"/>
  <c r="H7974" i="13" s="1"/>
  <c r="G7957" i="13"/>
  <c r="H7957" i="13" s="1"/>
  <c r="G7924" i="13"/>
  <c r="H7924" i="13" s="1"/>
  <c r="G7821" i="13"/>
  <c r="H7821" i="13" s="1"/>
  <c r="G7814" i="13"/>
  <c r="H7814" i="13" s="1"/>
  <c r="G7789" i="13"/>
  <c r="H7789" i="13" s="1"/>
  <c r="G7771" i="13"/>
  <c r="H7771" i="13" s="1"/>
  <c r="G7742" i="13"/>
  <c r="H7742" i="13" s="1"/>
  <c r="G7725" i="13"/>
  <c r="H7725" i="13" s="1"/>
  <c r="G7707" i="13"/>
  <c r="H7707" i="13" s="1"/>
  <c r="G7678" i="13"/>
  <c r="H7678" i="13" s="1"/>
  <c r="G8167" i="13"/>
  <c r="H8167" i="13" s="1"/>
  <c r="G7908" i="13"/>
  <c r="H7908" i="13" s="1"/>
  <c r="G7777" i="13"/>
  <c r="H7777" i="13" s="1"/>
  <c r="G7759" i="13"/>
  <c r="H7759" i="13" s="1"/>
  <c r="G7730" i="13"/>
  <c r="H7730" i="13" s="1"/>
  <c r="G7713" i="13"/>
  <c r="H7713" i="13" s="1"/>
  <c r="G7695" i="13"/>
  <c r="H7695" i="13" s="1"/>
  <c r="G7666" i="13"/>
  <c r="H7666" i="13" s="1"/>
  <c r="G7651" i="13"/>
  <c r="H7651" i="13" s="1"/>
  <c r="G8229" i="13"/>
  <c r="H8229" i="13" s="1"/>
  <c r="G8084" i="13"/>
  <c r="H8084" i="13" s="1"/>
  <c r="G7850" i="13"/>
  <c r="H7850" i="13" s="1"/>
  <c r="G7834" i="13"/>
  <c r="H7834" i="13" s="1"/>
  <c r="G7801" i="13"/>
  <c r="H7801" i="13" s="1"/>
  <c r="G7794" i="13"/>
  <c r="H7794" i="13" s="1"/>
  <c r="G7782" i="13"/>
  <c r="H7782" i="13" s="1"/>
  <c r="G7765" i="13"/>
  <c r="H7765" i="13" s="1"/>
  <c r="G7747" i="13"/>
  <c r="H7747" i="13" s="1"/>
  <c r="G7718" i="13"/>
  <c r="H7718" i="13" s="1"/>
  <c r="G7701" i="13"/>
  <c r="H7701" i="13" s="1"/>
  <c r="G7683" i="13"/>
  <c r="H7683" i="13" s="1"/>
  <c r="G7661" i="13"/>
  <c r="H7661" i="13" s="1"/>
  <c r="G7656" i="13"/>
  <c r="H7656" i="13" s="1"/>
  <c r="G7646" i="13"/>
  <c r="H7646" i="13" s="1"/>
  <c r="G7642" i="13"/>
  <c r="H7642" i="13" s="1"/>
  <c r="G7638" i="13"/>
  <c r="H7638" i="13" s="1"/>
  <c r="G7634" i="13"/>
  <c r="H7634" i="13" s="1"/>
  <c r="G7630" i="13"/>
  <c r="H7630" i="13" s="1"/>
  <c r="G7626" i="13"/>
  <c r="H7626" i="13" s="1"/>
  <c r="G7622" i="13"/>
  <c r="H7622" i="13" s="1"/>
  <c r="G7618" i="13"/>
  <c r="H7618" i="13" s="1"/>
  <c r="G7614" i="13"/>
  <c r="H7614" i="13" s="1"/>
  <c r="G7610" i="13"/>
  <c r="H7610" i="13" s="1"/>
  <c r="G7606" i="13"/>
  <c r="H7606" i="13" s="1"/>
  <c r="G7602" i="13"/>
  <c r="H7602" i="13" s="1"/>
  <c r="G7598" i="13"/>
  <c r="H7598" i="13" s="1"/>
  <c r="G7594" i="13"/>
  <c r="H7594" i="13" s="1"/>
  <c r="G7590" i="13"/>
  <c r="H7590" i="13" s="1"/>
  <c r="G7586" i="13"/>
  <c r="H7586" i="13" s="1"/>
  <c r="G7582" i="13"/>
  <c r="H7582" i="13" s="1"/>
  <c r="G7578" i="13"/>
  <c r="H7578" i="13" s="1"/>
  <c r="G7574" i="13"/>
  <c r="H7574" i="13" s="1"/>
  <c r="G7570" i="13"/>
  <c r="H7570" i="13" s="1"/>
  <c r="G7566" i="13"/>
  <c r="H7566" i="13" s="1"/>
  <c r="G7562" i="13"/>
  <c r="H7562" i="13" s="1"/>
  <c r="G7558" i="13"/>
  <c r="H7558" i="13" s="1"/>
  <c r="G7554" i="13"/>
  <c r="H7554" i="13" s="1"/>
  <c r="G7550" i="13"/>
  <c r="H7550" i="13" s="1"/>
  <c r="G7546" i="13"/>
  <c r="H7546" i="13" s="1"/>
  <c r="G7542" i="13"/>
  <c r="H7542" i="13" s="1"/>
  <c r="G7538" i="13"/>
  <c r="H7538" i="13" s="1"/>
  <c r="G7534" i="13"/>
  <c r="H7534" i="13" s="1"/>
  <c r="G7530" i="13"/>
  <c r="H7530" i="13" s="1"/>
  <c r="G7526" i="13"/>
  <c r="H7526" i="13" s="1"/>
  <c r="G7522" i="13"/>
  <c r="H7522" i="13" s="1"/>
  <c r="G7518" i="13"/>
  <c r="H7518" i="13" s="1"/>
  <c r="G7514" i="13"/>
  <c r="H7514" i="13" s="1"/>
  <c r="G7510" i="13"/>
  <c r="H7510" i="13" s="1"/>
  <c r="G7506" i="13"/>
  <c r="H7506" i="13" s="1"/>
  <c r="G7502" i="13"/>
  <c r="H7502" i="13" s="1"/>
  <c r="G7498" i="13"/>
  <c r="H7498" i="13" s="1"/>
  <c r="G7494" i="13"/>
  <c r="H7494" i="13" s="1"/>
  <c r="G7490" i="13"/>
  <c r="H7490" i="13" s="1"/>
  <c r="G7486" i="13"/>
  <c r="H7486" i="13" s="1"/>
  <c r="G7482" i="13"/>
  <c r="H7482" i="13" s="1"/>
  <c r="G7478" i="13"/>
  <c r="H7478" i="13" s="1"/>
  <c r="G7474" i="13"/>
  <c r="H7474" i="13" s="1"/>
  <c r="G7470" i="13"/>
  <c r="H7470" i="13" s="1"/>
  <c r="G7466" i="13"/>
  <c r="H7466" i="13" s="1"/>
  <c r="G7462" i="13"/>
  <c r="H7462" i="13" s="1"/>
  <c r="G7458" i="13"/>
  <c r="H7458" i="13" s="1"/>
  <c r="G7454" i="13"/>
  <c r="H7454" i="13" s="1"/>
  <c r="G7450" i="13"/>
  <c r="H7450" i="13" s="1"/>
  <c r="G7446" i="13"/>
  <c r="H7446" i="13" s="1"/>
  <c r="G7442" i="13"/>
  <c r="H7442" i="13" s="1"/>
  <c r="G7438" i="13"/>
  <c r="H7438" i="13" s="1"/>
  <c r="G7434" i="13"/>
  <c r="H7434" i="13" s="1"/>
  <c r="G7430" i="13"/>
  <c r="H7430" i="13" s="1"/>
  <c r="G7426" i="13"/>
  <c r="H7426" i="13" s="1"/>
  <c r="G7422" i="13"/>
  <c r="H7422" i="13" s="1"/>
  <c r="G7418" i="13"/>
  <c r="H7418" i="13" s="1"/>
  <c r="G7414" i="13"/>
  <c r="H7414" i="13" s="1"/>
  <c r="G7410" i="13"/>
  <c r="H7410" i="13" s="1"/>
  <c r="G7406" i="13"/>
  <c r="H7406" i="13" s="1"/>
  <c r="G7402" i="13"/>
  <c r="H7402" i="13" s="1"/>
  <c r="G7398" i="13"/>
  <c r="H7398" i="13" s="1"/>
  <c r="G7394" i="13"/>
  <c r="H7394" i="13" s="1"/>
  <c r="G7390" i="13"/>
  <c r="H7390" i="13" s="1"/>
  <c r="G7386" i="13"/>
  <c r="H7386" i="13" s="1"/>
  <c r="G7382" i="13"/>
  <c r="H7382" i="13" s="1"/>
  <c r="G7378" i="13"/>
  <c r="H7378" i="13" s="1"/>
  <c r="G7374" i="13"/>
  <c r="H7374" i="13" s="1"/>
  <c r="G7370" i="13"/>
  <c r="H7370" i="13" s="1"/>
  <c r="G7366" i="13"/>
  <c r="H7366" i="13" s="1"/>
  <c r="G7362" i="13"/>
  <c r="H7362" i="13" s="1"/>
  <c r="G7358" i="13"/>
  <c r="H7358" i="13" s="1"/>
  <c r="G7354" i="13"/>
  <c r="H7354" i="13" s="1"/>
  <c r="G7350" i="13"/>
  <c r="H7350" i="13" s="1"/>
  <c r="G7346" i="13"/>
  <c r="H7346" i="13" s="1"/>
  <c r="G7342" i="13"/>
  <c r="H7342" i="13" s="1"/>
  <c r="G7338" i="13"/>
  <c r="H7338" i="13" s="1"/>
  <c r="G7334" i="13"/>
  <c r="H7334" i="13" s="1"/>
  <c r="G7330" i="13"/>
  <c r="H7330" i="13" s="1"/>
  <c r="G7326" i="13"/>
  <c r="H7326" i="13" s="1"/>
  <c r="G7322" i="13"/>
  <c r="H7322" i="13" s="1"/>
  <c r="G7318" i="13"/>
  <c r="H7318" i="13" s="1"/>
  <c r="G7314" i="13"/>
  <c r="H7314" i="13" s="1"/>
  <c r="G7310" i="13"/>
  <c r="H7310" i="13" s="1"/>
  <c r="G7306" i="13"/>
  <c r="H7306" i="13" s="1"/>
  <c r="G7302" i="13"/>
  <c r="H7302" i="13" s="1"/>
  <c r="G7298" i="13"/>
  <c r="H7298" i="13" s="1"/>
  <c r="G7294" i="13"/>
  <c r="H7294" i="13" s="1"/>
  <c r="G7290" i="13"/>
  <c r="H7290" i="13" s="1"/>
  <c r="G7286" i="13"/>
  <c r="H7286" i="13" s="1"/>
  <c r="G7282" i="13"/>
  <c r="H7282" i="13" s="1"/>
  <c r="G7278" i="13"/>
  <c r="H7278" i="13" s="1"/>
  <c r="G7274" i="13"/>
  <c r="H7274" i="13" s="1"/>
  <c r="G7270" i="13"/>
  <c r="H7270" i="13" s="1"/>
  <c r="G7266" i="13"/>
  <c r="H7266" i="13" s="1"/>
  <c r="G7262" i="13"/>
  <c r="H7262" i="13" s="1"/>
  <c r="G7258" i="13"/>
  <c r="H7258" i="13" s="1"/>
  <c r="G7254" i="13"/>
  <c r="H7254" i="13" s="1"/>
  <c r="G7250" i="13"/>
  <c r="H7250" i="13" s="1"/>
  <c r="G7246" i="13"/>
  <c r="H7246" i="13" s="1"/>
  <c r="G7242" i="13"/>
  <c r="H7242" i="13" s="1"/>
  <c r="G7238" i="13"/>
  <c r="H7238" i="13" s="1"/>
  <c r="G7234" i="13"/>
  <c r="H7234" i="13" s="1"/>
  <c r="G7230" i="13"/>
  <c r="H7230" i="13" s="1"/>
  <c r="G7226" i="13"/>
  <c r="H7226" i="13" s="1"/>
  <c r="G7222" i="13"/>
  <c r="H7222" i="13" s="1"/>
  <c r="G7218" i="13"/>
  <c r="H7218" i="13" s="1"/>
  <c r="G7214" i="13"/>
  <c r="H7214" i="13" s="1"/>
  <c r="G7210" i="13"/>
  <c r="H7210" i="13" s="1"/>
  <c r="G7206" i="13"/>
  <c r="H7206" i="13" s="1"/>
  <c r="G7202" i="13"/>
  <c r="H7202" i="13" s="1"/>
  <c r="G7198" i="13"/>
  <c r="H7198" i="13" s="1"/>
  <c r="G7194" i="13"/>
  <c r="H7194" i="13" s="1"/>
  <c r="G7190" i="13"/>
  <c r="H7190" i="13" s="1"/>
  <c r="G7186" i="13"/>
  <c r="H7186" i="13" s="1"/>
  <c r="G7182" i="13"/>
  <c r="H7182" i="13" s="1"/>
  <c r="G7178" i="13"/>
  <c r="H7178" i="13" s="1"/>
  <c r="G7174" i="13"/>
  <c r="H7174" i="13" s="1"/>
  <c r="G8018" i="13"/>
  <c r="H8018" i="13" s="1"/>
  <c r="G7973" i="13"/>
  <c r="H7973" i="13" s="1"/>
  <c r="G7953" i="13"/>
  <c r="H7953" i="13" s="1"/>
  <c r="G7937" i="13"/>
  <c r="H7937" i="13" s="1"/>
  <c r="G7889" i="13"/>
  <c r="H7889" i="13" s="1"/>
  <c r="G7826" i="13"/>
  <c r="H7826" i="13" s="1"/>
  <c r="G7770" i="13"/>
  <c r="H7770" i="13" s="1"/>
  <c r="G7753" i="13"/>
  <c r="H7753" i="13" s="1"/>
  <c r="G7735" i="13"/>
  <c r="H7735" i="13" s="1"/>
  <c r="G7706" i="13"/>
  <c r="H7706" i="13" s="1"/>
  <c r="G7689" i="13"/>
  <c r="H7689" i="13" s="1"/>
  <c r="G7671" i="13"/>
  <c r="H7671" i="13" s="1"/>
  <c r="G8381" i="13"/>
  <c r="H8381" i="13" s="1"/>
  <c r="G8082" i="13"/>
  <c r="H8082" i="13" s="1"/>
  <c r="G7921" i="13"/>
  <c r="H7921" i="13" s="1"/>
  <c r="G7904" i="13"/>
  <c r="H7904" i="13" s="1"/>
  <c r="G7866" i="13"/>
  <c r="H7866" i="13" s="1"/>
  <c r="G7813" i="13"/>
  <c r="H7813" i="13" s="1"/>
  <c r="G7806" i="13"/>
  <c r="H7806" i="13" s="1"/>
  <c r="G7787" i="13"/>
  <c r="H7787" i="13" s="1"/>
  <c r="G7758" i="13"/>
  <c r="H7758" i="13" s="1"/>
  <c r="G7741" i="13"/>
  <c r="H7741" i="13" s="1"/>
  <c r="G7723" i="13"/>
  <c r="H7723" i="13" s="1"/>
  <c r="G7694" i="13"/>
  <c r="H7694" i="13" s="1"/>
  <c r="G7677" i="13"/>
  <c r="H7677" i="13" s="1"/>
  <c r="G7655" i="13"/>
  <c r="H7655" i="13" s="1"/>
  <c r="G8205" i="13"/>
  <c r="H8205" i="13" s="1"/>
  <c r="G7825" i="13"/>
  <c r="H7825" i="13" s="1"/>
  <c r="G7786" i="13"/>
  <c r="H7786" i="13" s="1"/>
  <c r="G7769" i="13"/>
  <c r="H7769" i="13" s="1"/>
  <c r="G7751" i="13"/>
  <c r="H7751" i="13" s="1"/>
  <c r="G7722" i="13"/>
  <c r="H7722" i="13" s="1"/>
  <c r="G7705" i="13"/>
  <c r="H7705" i="13" s="1"/>
  <c r="G8149" i="13"/>
  <c r="H8149" i="13" s="1"/>
  <c r="G8071" i="13"/>
  <c r="H8071" i="13" s="1"/>
  <c r="G8013" i="13"/>
  <c r="H8013" i="13" s="1"/>
  <c r="G7965" i="13"/>
  <c r="H7965" i="13" s="1"/>
  <c r="G7856" i="13"/>
  <c r="H7856" i="13" s="1"/>
  <c r="G7805" i="13"/>
  <c r="H7805" i="13" s="1"/>
  <c r="G7798" i="13"/>
  <c r="H7798" i="13" s="1"/>
  <c r="G7774" i="13"/>
  <c r="H7774" i="13" s="1"/>
  <c r="G7983" i="13"/>
  <c r="H7983" i="13" s="1"/>
  <c r="G7830" i="13"/>
  <c r="H7830" i="13" s="1"/>
  <c r="G7779" i="13"/>
  <c r="H7779" i="13" s="1"/>
  <c r="G7739" i="13"/>
  <c r="H7739" i="13" s="1"/>
  <c r="G7670" i="13"/>
  <c r="H7670" i="13" s="1"/>
  <c r="G7633" i="13"/>
  <c r="H7633" i="13" s="1"/>
  <c r="G7612" i="13"/>
  <c r="H7612" i="13" s="1"/>
  <c r="G7597" i="13"/>
  <c r="H7597" i="13" s="1"/>
  <c r="G7548" i="13"/>
  <c r="H7548" i="13" s="1"/>
  <c r="G7533" i="13"/>
  <c r="H7533" i="13" s="1"/>
  <c r="G7484" i="13"/>
  <c r="H7484" i="13" s="1"/>
  <c r="G7469" i="13"/>
  <c r="H7469" i="13" s="1"/>
  <c r="G7420" i="13"/>
  <c r="H7420" i="13" s="1"/>
  <c r="G7405" i="13"/>
  <c r="H7405" i="13" s="1"/>
  <c r="G7357" i="13"/>
  <c r="H7357" i="13" s="1"/>
  <c r="G7340" i="13"/>
  <c r="H7340" i="13" s="1"/>
  <c r="G7293" i="13"/>
  <c r="H7293" i="13" s="1"/>
  <c r="G7276" i="13"/>
  <c r="H7276" i="13" s="1"/>
  <c r="G7259" i="13"/>
  <c r="H7259" i="13" s="1"/>
  <c r="G7243" i="13"/>
  <c r="H7243" i="13" s="1"/>
  <c r="G7227" i="13"/>
  <c r="H7227" i="13" s="1"/>
  <c r="G7211" i="13"/>
  <c r="H7211" i="13" s="1"/>
  <c r="G7176" i="13"/>
  <c r="H7176" i="13" s="1"/>
  <c r="G7775" i="13"/>
  <c r="H7775" i="13" s="1"/>
  <c r="G7757" i="13"/>
  <c r="H7757" i="13" s="1"/>
  <c r="G7625" i="13"/>
  <c r="H7625" i="13" s="1"/>
  <c r="G7576" i="13"/>
  <c r="H7576" i="13" s="1"/>
  <c r="G7561" i="13"/>
  <c r="H7561" i="13" s="1"/>
  <c r="G7512" i="13"/>
  <c r="H7512" i="13" s="1"/>
  <c r="G7497" i="13"/>
  <c r="H7497" i="13" s="1"/>
  <c r="G7448" i="13"/>
  <c r="H7448" i="13" s="1"/>
  <c r="G7433" i="13"/>
  <c r="H7433" i="13" s="1"/>
  <c r="G7384" i="13"/>
  <c r="H7384" i="13" s="1"/>
  <c r="G7369" i="13"/>
  <c r="H7369" i="13" s="1"/>
  <c r="G7345" i="13"/>
  <c r="H7345" i="13" s="1"/>
  <c r="G7328" i="13"/>
  <c r="H7328" i="13" s="1"/>
  <c r="G7281" i="13"/>
  <c r="H7281" i="13" s="1"/>
  <c r="G7195" i="13"/>
  <c r="H7195" i="13" s="1"/>
  <c r="G7171" i="13"/>
  <c r="H7171" i="13" s="1"/>
  <c r="G7167" i="13"/>
  <c r="H7167" i="13" s="1"/>
  <c r="G7163" i="13"/>
  <c r="H7163" i="13" s="1"/>
  <c r="G7159" i="13"/>
  <c r="H7159" i="13" s="1"/>
  <c r="G7155" i="13"/>
  <c r="H7155" i="13" s="1"/>
  <c r="G7151" i="13"/>
  <c r="H7151" i="13" s="1"/>
  <c r="G7147" i="13"/>
  <c r="H7147" i="13" s="1"/>
  <c r="G7143" i="13"/>
  <c r="H7143" i="13" s="1"/>
  <c r="G7139" i="13"/>
  <c r="H7139" i="13" s="1"/>
  <c r="G7135" i="13"/>
  <c r="H7135" i="13" s="1"/>
  <c r="G7131" i="13"/>
  <c r="H7131" i="13" s="1"/>
  <c r="G7127" i="13"/>
  <c r="H7127" i="13" s="1"/>
  <c r="G7123" i="13"/>
  <c r="H7123" i="13" s="1"/>
  <c r="G7119" i="13"/>
  <c r="H7119" i="13" s="1"/>
  <c r="G7115" i="13"/>
  <c r="H7115" i="13" s="1"/>
  <c r="G7111" i="13"/>
  <c r="H7111" i="13" s="1"/>
  <c r="G7107" i="13"/>
  <c r="H7107" i="13" s="1"/>
  <c r="G7103" i="13"/>
  <c r="H7103" i="13" s="1"/>
  <c r="G7699" i="13"/>
  <c r="H7699" i="13" s="1"/>
  <c r="G7686" i="13"/>
  <c r="H7686" i="13" s="1"/>
  <c r="G7644" i="13"/>
  <c r="H7644" i="13" s="1"/>
  <c r="G7604" i="13"/>
  <c r="H7604" i="13" s="1"/>
  <c r="G7589" i="13"/>
  <c r="H7589" i="13" s="1"/>
  <c r="G7540" i="13"/>
  <c r="H7540" i="13" s="1"/>
  <c r="G7525" i="13"/>
  <c r="H7525" i="13" s="1"/>
  <c r="G7476" i="13"/>
  <c r="H7476" i="13" s="1"/>
  <c r="G7461" i="13"/>
  <c r="H7461" i="13" s="1"/>
  <c r="G7412" i="13"/>
  <c r="H7412" i="13" s="1"/>
  <c r="G7397" i="13"/>
  <c r="H7397" i="13" s="1"/>
  <c r="G7333" i="13"/>
  <c r="H7333" i="13" s="1"/>
  <c r="G7316" i="13"/>
  <c r="H7316" i="13" s="1"/>
  <c r="G7269" i="13"/>
  <c r="H7269" i="13" s="1"/>
  <c r="G7264" i="13"/>
  <c r="H7264" i="13" s="1"/>
  <c r="G7253" i="13"/>
  <c r="H7253" i="13" s="1"/>
  <c r="G7248" i="13"/>
  <c r="H7248" i="13" s="1"/>
  <c r="G7237" i="13"/>
  <c r="H7237" i="13" s="1"/>
  <c r="G7232" i="13"/>
  <c r="H7232" i="13" s="1"/>
  <c r="G7221" i="13"/>
  <c r="H7221" i="13" s="1"/>
  <c r="G7216" i="13"/>
  <c r="H7216" i="13" s="1"/>
  <c r="G7205" i="13"/>
  <c r="H7205" i="13" s="1"/>
  <c r="G7200" i="13"/>
  <c r="H7200" i="13" s="1"/>
  <c r="G7185" i="13"/>
  <c r="H7185" i="13" s="1"/>
  <c r="G7175" i="13"/>
  <c r="H7175" i="13" s="1"/>
  <c r="G7824" i="13"/>
  <c r="H7824" i="13" s="1"/>
  <c r="G7717" i="13"/>
  <c r="H7717" i="13" s="1"/>
  <c r="G7682" i="13"/>
  <c r="H7682" i="13" s="1"/>
  <c r="G7617" i="13"/>
  <c r="H7617" i="13" s="1"/>
  <c r="G7568" i="13"/>
  <c r="H7568" i="13" s="1"/>
  <c r="G7553" i="13"/>
  <c r="H7553" i="13" s="1"/>
  <c r="G7504" i="13"/>
  <c r="H7504" i="13" s="1"/>
  <c r="G7489" i="13"/>
  <c r="H7489" i="13" s="1"/>
  <c r="G7440" i="13"/>
  <c r="H7440" i="13" s="1"/>
  <c r="G7425" i="13"/>
  <c r="H7425" i="13" s="1"/>
  <c r="G7376" i="13"/>
  <c r="H7376" i="13" s="1"/>
  <c r="G7321" i="13"/>
  <c r="H7321" i="13" s="1"/>
  <c r="G7304" i="13"/>
  <c r="H7304" i="13" s="1"/>
  <c r="G8069" i="13"/>
  <c r="H8069" i="13" s="1"/>
  <c r="G7823" i="13"/>
  <c r="H7823" i="13" s="1"/>
  <c r="G7734" i="13"/>
  <c r="H7734" i="13" s="1"/>
  <c r="G7669" i="13"/>
  <c r="H7669" i="13" s="1"/>
  <c r="G7654" i="13"/>
  <c r="H7654" i="13" s="1"/>
  <c r="G7641" i="13"/>
  <c r="H7641" i="13" s="1"/>
  <c r="G7632" i="13"/>
  <c r="H7632" i="13" s="1"/>
  <c r="G7596" i="13"/>
  <c r="H7596" i="13" s="1"/>
  <c r="G7581" i="13"/>
  <c r="H7581" i="13" s="1"/>
  <c r="G7532" i="13"/>
  <c r="H7532" i="13" s="1"/>
  <c r="G7517" i="13"/>
  <c r="H7517" i="13" s="1"/>
  <c r="G7468" i="13"/>
  <c r="H7468" i="13" s="1"/>
  <c r="G7453" i="13"/>
  <c r="H7453" i="13" s="1"/>
  <c r="G7404" i="13"/>
  <c r="H7404" i="13" s="1"/>
  <c r="G7389" i="13"/>
  <c r="H7389" i="13" s="1"/>
  <c r="G7356" i="13"/>
  <c r="H7356" i="13" s="1"/>
  <c r="G7309" i="13"/>
  <c r="H7309" i="13" s="1"/>
  <c r="G7292" i="13"/>
  <c r="H7292" i="13" s="1"/>
  <c r="G7263" i="13"/>
  <c r="H7263" i="13" s="1"/>
  <c r="G7247" i="13"/>
  <c r="H7247" i="13" s="1"/>
  <c r="G7231" i="13"/>
  <c r="H7231" i="13" s="1"/>
  <c r="G7215" i="13"/>
  <c r="H7215" i="13" s="1"/>
  <c r="G7199" i="13"/>
  <c r="H7199" i="13" s="1"/>
  <c r="G7952" i="13"/>
  <c r="H7952" i="13" s="1"/>
  <c r="G7698" i="13"/>
  <c r="H7698" i="13" s="1"/>
  <c r="G7665" i="13"/>
  <c r="H7665" i="13" s="1"/>
  <c r="G7624" i="13"/>
  <c r="H7624" i="13" s="1"/>
  <c r="G7609" i="13"/>
  <c r="H7609" i="13" s="1"/>
  <c r="G7560" i="13"/>
  <c r="H7560" i="13" s="1"/>
  <c r="G7545" i="13"/>
  <c r="H7545" i="13" s="1"/>
  <c r="G7496" i="13"/>
  <c r="H7496" i="13" s="1"/>
  <c r="G7481" i="13"/>
  <c r="H7481" i="13" s="1"/>
  <c r="G7432" i="13"/>
  <c r="H7432" i="13" s="1"/>
  <c r="G7417" i="13"/>
  <c r="H7417" i="13" s="1"/>
  <c r="G7368" i="13"/>
  <c r="H7368" i="13" s="1"/>
  <c r="G7361" i="13"/>
  <c r="H7361" i="13" s="1"/>
  <c r="G7344" i="13"/>
  <c r="H7344" i="13" s="1"/>
  <c r="G7297" i="13"/>
  <c r="H7297" i="13" s="1"/>
  <c r="G7280" i="13"/>
  <c r="H7280" i="13" s="1"/>
  <c r="G8045" i="13"/>
  <c r="H8045" i="13" s="1"/>
  <c r="G7888" i="13"/>
  <c r="H7888" i="13" s="1"/>
  <c r="G7818" i="13"/>
  <c r="H7818" i="13" s="1"/>
  <c r="G7793" i="13"/>
  <c r="H7793" i="13" s="1"/>
  <c r="G7715" i="13"/>
  <c r="H7715" i="13" s="1"/>
  <c r="G7588" i="13"/>
  <c r="H7588" i="13" s="1"/>
  <c r="G7573" i="13"/>
  <c r="H7573" i="13" s="1"/>
  <c r="G7524" i="13"/>
  <c r="H7524" i="13" s="1"/>
  <c r="G7509" i="13"/>
  <c r="H7509" i="13" s="1"/>
  <c r="G7460" i="13"/>
  <c r="H7460" i="13" s="1"/>
  <c r="G7445" i="13"/>
  <c r="H7445" i="13" s="1"/>
  <c r="G7396" i="13"/>
  <c r="H7396" i="13" s="1"/>
  <c r="G7381" i="13"/>
  <c r="H7381" i="13" s="1"/>
  <c r="G7349" i="13"/>
  <c r="H7349" i="13" s="1"/>
  <c r="G7332" i="13"/>
  <c r="H7332" i="13" s="1"/>
  <c r="G7285" i="13"/>
  <c r="H7285" i="13" s="1"/>
  <c r="G7268" i="13"/>
  <c r="H7268" i="13" s="1"/>
  <c r="G7257" i="13"/>
  <c r="H7257" i="13" s="1"/>
  <c r="G7252" i="13"/>
  <c r="H7252" i="13" s="1"/>
  <c r="G7241" i="13"/>
  <c r="H7241" i="13" s="1"/>
  <c r="G7236" i="13"/>
  <c r="H7236" i="13" s="1"/>
  <c r="G7225" i="13"/>
  <c r="H7225" i="13" s="1"/>
  <c r="G7220" i="13"/>
  <c r="H7220" i="13" s="1"/>
  <c r="G7209" i="13"/>
  <c r="H7209" i="13" s="1"/>
  <c r="G7204" i="13"/>
  <c r="H7204" i="13" s="1"/>
  <c r="G8204" i="13"/>
  <c r="H8204" i="13" s="1"/>
  <c r="G7733" i="13"/>
  <c r="H7733" i="13" s="1"/>
  <c r="G7711" i="13"/>
  <c r="H7711" i="13" s="1"/>
  <c r="G7681" i="13"/>
  <c r="H7681" i="13" s="1"/>
  <c r="G7650" i="13"/>
  <c r="H7650" i="13" s="1"/>
  <c r="G7616" i="13"/>
  <c r="H7616" i="13" s="1"/>
  <c r="G7601" i="13"/>
  <c r="H7601" i="13" s="1"/>
  <c r="G7552" i="13"/>
  <c r="H7552" i="13" s="1"/>
  <c r="G7537" i="13"/>
  <c r="H7537" i="13" s="1"/>
  <c r="G7488" i="13"/>
  <c r="H7488" i="13" s="1"/>
  <c r="G7473" i="13"/>
  <c r="H7473" i="13" s="1"/>
  <c r="G7424" i="13"/>
  <c r="H7424" i="13" s="1"/>
  <c r="G7409" i="13"/>
  <c r="H7409" i="13" s="1"/>
  <c r="G7337" i="13"/>
  <c r="H7337" i="13" s="1"/>
  <c r="G7320" i="13"/>
  <c r="H7320" i="13" s="1"/>
  <c r="G7273" i="13"/>
  <c r="H7273" i="13" s="1"/>
  <c r="G7817" i="13"/>
  <c r="H7817" i="13" s="1"/>
  <c r="G7750" i="13"/>
  <c r="H7750" i="13" s="1"/>
  <c r="G7729" i="13"/>
  <c r="H7729" i="13" s="1"/>
  <c r="G7664" i="13"/>
  <c r="H7664" i="13" s="1"/>
  <c r="G7640" i="13"/>
  <c r="H7640" i="13" s="1"/>
  <c r="G7629" i="13"/>
  <c r="H7629" i="13" s="1"/>
  <c r="G7580" i="13"/>
  <c r="H7580" i="13" s="1"/>
  <c r="G7565" i="13"/>
  <c r="H7565" i="13" s="1"/>
  <c r="G7516" i="13"/>
  <c r="H7516" i="13" s="1"/>
  <c r="G7501" i="13"/>
  <c r="H7501" i="13" s="1"/>
  <c r="G7452" i="13"/>
  <c r="H7452" i="13" s="1"/>
  <c r="G7437" i="13"/>
  <c r="H7437" i="13" s="1"/>
  <c r="G7388" i="13"/>
  <c r="H7388" i="13" s="1"/>
  <c r="G7373" i="13"/>
  <c r="H7373" i="13" s="1"/>
  <c r="G7325" i="13"/>
  <c r="H7325" i="13" s="1"/>
  <c r="G7308" i="13"/>
  <c r="H7308" i="13" s="1"/>
  <c r="G7267" i="13"/>
  <c r="H7267" i="13" s="1"/>
  <c r="G7251" i="13"/>
  <c r="H7251" i="13" s="1"/>
  <c r="G7235" i="13"/>
  <c r="H7235" i="13" s="1"/>
  <c r="G7219" i="13"/>
  <c r="H7219" i="13" s="1"/>
  <c r="G7203" i="13"/>
  <c r="H7203" i="13" s="1"/>
  <c r="G7193" i="13"/>
  <c r="H7193" i="13" s="1"/>
  <c r="G8159" i="13"/>
  <c r="H8159" i="13" s="1"/>
  <c r="G8017" i="13"/>
  <c r="H8017" i="13" s="1"/>
  <c r="G7746" i="13"/>
  <c r="H7746" i="13" s="1"/>
  <c r="G7710" i="13"/>
  <c r="H7710" i="13" s="1"/>
  <c r="G7608" i="13"/>
  <c r="H7608" i="13" s="1"/>
  <c r="G7593" i="13"/>
  <c r="H7593" i="13" s="1"/>
  <c r="G7544" i="13"/>
  <c r="H7544" i="13" s="1"/>
  <c r="G7529" i="13"/>
  <c r="H7529" i="13" s="1"/>
  <c r="G7480" i="13"/>
  <c r="H7480" i="13" s="1"/>
  <c r="G7465" i="13"/>
  <c r="H7465" i="13" s="1"/>
  <c r="G7416" i="13"/>
  <c r="H7416" i="13" s="1"/>
  <c r="G7401" i="13"/>
  <c r="H7401" i="13" s="1"/>
  <c r="G7360" i="13"/>
  <c r="H7360" i="13" s="1"/>
  <c r="G7313" i="13"/>
  <c r="H7313" i="13" s="1"/>
  <c r="G7296" i="13"/>
  <c r="H7296" i="13" s="1"/>
  <c r="G7936" i="13"/>
  <c r="H7936" i="13" s="1"/>
  <c r="G7840" i="13"/>
  <c r="H7840" i="13" s="1"/>
  <c r="G7693" i="13"/>
  <c r="H7693" i="13" s="1"/>
  <c r="G7663" i="13"/>
  <c r="H7663" i="13" s="1"/>
  <c r="G7637" i="13"/>
  <c r="H7637" i="13" s="1"/>
  <c r="G7621" i="13"/>
  <c r="H7621" i="13" s="1"/>
  <c r="G7572" i="13"/>
  <c r="H7572" i="13" s="1"/>
  <c r="G7557" i="13"/>
  <c r="H7557" i="13" s="1"/>
  <c r="G7508" i="13"/>
  <c r="H7508" i="13" s="1"/>
  <c r="G7493" i="13"/>
  <c r="H7493" i="13" s="1"/>
  <c r="G7444" i="13"/>
  <c r="H7444" i="13" s="1"/>
  <c r="G7429" i="13"/>
  <c r="H7429" i="13" s="1"/>
  <c r="G7380" i="13"/>
  <c r="H7380" i="13" s="1"/>
  <c r="G7348" i="13"/>
  <c r="H7348" i="13" s="1"/>
  <c r="G7301" i="13"/>
  <c r="H7301" i="13" s="1"/>
  <c r="G7284" i="13"/>
  <c r="H7284" i="13" s="1"/>
  <c r="G7261" i="13"/>
  <c r="H7261" i="13" s="1"/>
  <c r="G7256" i="13"/>
  <c r="H7256" i="13" s="1"/>
  <c r="G7245" i="13"/>
  <c r="H7245" i="13" s="1"/>
  <c r="G7240" i="13"/>
  <c r="H7240" i="13" s="1"/>
  <c r="G7229" i="13"/>
  <c r="H7229" i="13" s="1"/>
  <c r="G7224" i="13"/>
  <c r="H7224" i="13" s="1"/>
  <c r="G7213" i="13"/>
  <c r="H7213" i="13" s="1"/>
  <c r="G7208" i="13"/>
  <c r="H7208" i="13" s="1"/>
  <c r="G7838" i="13"/>
  <c r="H7838" i="13" s="1"/>
  <c r="G7810" i="13"/>
  <c r="H7810" i="13" s="1"/>
  <c r="G7745" i="13"/>
  <c r="H7745" i="13" s="1"/>
  <c r="G7675" i="13"/>
  <c r="H7675" i="13" s="1"/>
  <c r="G7628" i="13"/>
  <c r="H7628" i="13" s="1"/>
  <c r="G7613" i="13"/>
  <c r="H7613" i="13" s="1"/>
  <c r="G7564" i="13"/>
  <c r="H7564" i="13" s="1"/>
  <c r="G7549" i="13"/>
  <c r="H7549" i="13" s="1"/>
  <c r="G7500" i="13"/>
  <c r="H7500" i="13" s="1"/>
  <c r="G7485" i="13"/>
  <c r="H7485" i="13" s="1"/>
  <c r="G7436" i="13"/>
  <c r="H7436" i="13" s="1"/>
  <c r="G7421" i="13"/>
  <c r="H7421" i="13" s="1"/>
  <c r="G7372" i="13"/>
  <c r="H7372" i="13" s="1"/>
  <c r="G7341" i="13"/>
  <c r="H7341" i="13" s="1"/>
  <c r="G7324" i="13"/>
  <c r="H7324" i="13" s="1"/>
  <c r="G7277" i="13"/>
  <c r="H7277" i="13" s="1"/>
  <c r="G7255" i="13"/>
  <c r="H7255" i="13" s="1"/>
  <c r="G7239" i="13"/>
  <c r="H7239" i="13" s="1"/>
  <c r="G7223" i="13"/>
  <c r="H7223" i="13" s="1"/>
  <c r="G7762" i="13"/>
  <c r="H7762" i="13" s="1"/>
  <c r="G7659" i="13"/>
  <c r="H7659" i="13" s="1"/>
  <c r="G7592" i="13"/>
  <c r="H7592" i="13" s="1"/>
  <c r="G7577" i="13"/>
  <c r="H7577" i="13" s="1"/>
  <c r="G7528" i="13"/>
  <c r="H7528" i="13" s="1"/>
  <c r="G7513" i="13"/>
  <c r="H7513" i="13" s="1"/>
  <c r="G7464" i="13"/>
  <c r="H7464" i="13" s="1"/>
  <c r="G7449" i="13"/>
  <c r="H7449" i="13" s="1"/>
  <c r="G7400" i="13"/>
  <c r="H7400" i="13" s="1"/>
  <c r="G7385" i="13"/>
  <c r="H7385" i="13" s="1"/>
  <c r="G7329" i="13"/>
  <c r="H7329" i="13" s="1"/>
  <c r="G7312" i="13"/>
  <c r="H7312" i="13" s="1"/>
  <c r="G7556" i="13"/>
  <c r="H7556" i="13" s="1"/>
  <c r="G7520" i="13"/>
  <c r="H7520" i="13" s="1"/>
  <c r="G7365" i="13"/>
  <c r="H7365" i="13" s="1"/>
  <c r="G7305" i="13"/>
  <c r="H7305" i="13" s="1"/>
  <c r="G7272" i="13"/>
  <c r="H7272" i="13" s="1"/>
  <c r="G7244" i="13"/>
  <c r="H7244" i="13" s="1"/>
  <c r="G7158" i="13"/>
  <c r="H7158" i="13" s="1"/>
  <c r="G7142" i="13"/>
  <c r="H7142" i="13" s="1"/>
  <c r="G7126" i="13"/>
  <c r="H7126" i="13" s="1"/>
  <c r="G7110" i="13"/>
  <c r="H7110" i="13" s="1"/>
  <c r="G7071" i="13"/>
  <c r="H7071" i="13" s="1"/>
  <c r="G7062" i="13"/>
  <c r="H7062" i="13" s="1"/>
  <c r="G7039" i="13"/>
  <c r="H7039" i="13" s="1"/>
  <c r="G8145" i="13"/>
  <c r="H8145" i="13" s="1"/>
  <c r="G7477" i="13"/>
  <c r="H7477" i="13" s="1"/>
  <c r="G7441" i="13"/>
  <c r="H7441" i="13" s="1"/>
  <c r="G7187" i="13"/>
  <c r="H7187" i="13" s="1"/>
  <c r="G7181" i="13"/>
  <c r="H7181" i="13" s="1"/>
  <c r="G7080" i="13"/>
  <c r="H7080" i="13" s="1"/>
  <c r="G7057" i="13"/>
  <c r="H7057" i="13" s="1"/>
  <c r="G7048" i="13"/>
  <c r="H7048" i="13" s="1"/>
  <c r="G7030" i="13"/>
  <c r="H7030" i="13" s="1"/>
  <c r="G7026" i="13"/>
  <c r="H7026" i="13" s="1"/>
  <c r="G7022" i="13"/>
  <c r="H7022" i="13" s="1"/>
  <c r="G7018" i="13"/>
  <c r="H7018" i="13" s="1"/>
  <c r="G7014" i="13"/>
  <c r="H7014" i="13" s="1"/>
  <c r="G7010" i="13"/>
  <c r="H7010" i="13" s="1"/>
  <c r="G7006" i="13"/>
  <c r="H7006" i="13" s="1"/>
  <c r="G7002" i="13"/>
  <c r="H7002" i="13" s="1"/>
  <c r="G6998" i="13"/>
  <c r="H6998" i="13" s="1"/>
  <c r="G6994" i="13"/>
  <c r="H6994" i="13" s="1"/>
  <c r="G6990" i="13"/>
  <c r="H6990" i="13" s="1"/>
  <c r="G6986" i="13"/>
  <c r="H6986" i="13" s="1"/>
  <c r="G6982" i="13"/>
  <c r="H6982" i="13" s="1"/>
  <c r="G6978" i="13"/>
  <c r="H6978" i="13" s="1"/>
  <c r="G6974" i="13"/>
  <c r="H6974" i="13" s="1"/>
  <c r="G6970" i="13"/>
  <c r="H6970" i="13" s="1"/>
  <c r="G6966" i="13"/>
  <c r="H6966" i="13" s="1"/>
  <c r="G6962" i="13"/>
  <c r="H6962" i="13" s="1"/>
  <c r="G6958" i="13"/>
  <c r="H6958" i="13" s="1"/>
  <c r="G6954" i="13"/>
  <c r="H6954" i="13" s="1"/>
  <c r="G6950" i="13"/>
  <c r="H6950" i="13" s="1"/>
  <c r="G6946" i="13"/>
  <c r="H6946" i="13" s="1"/>
  <c r="G6942" i="13"/>
  <c r="H6942" i="13" s="1"/>
  <c r="G6938" i="13"/>
  <c r="H6938" i="13" s="1"/>
  <c r="G6934" i="13"/>
  <c r="H6934" i="13" s="1"/>
  <c r="G6930" i="13"/>
  <c r="H6930" i="13" s="1"/>
  <c r="G6926" i="13"/>
  <c r="H6926" i="13" s="1"/>
  <c r="G6922" i="13"/>
  <c r="H6922" i="13" s="1"/>
  <c r="G6918" i="13"/>
  <c r="H6918" i="13" s="1"/>
  <c r="G6914" i="13"/>
  <c r="H6914" i="13" s="1"/>
  <c r="G6910" i="13"/>
  <c r="H6910" i="13" s="1"/>
  <c r="G6906" i="13"/>
  <c r="H6906" i="13" s="1"/>
  <c r="G6902" i="13"/>
  <c r="H6902" i="13" s="1"/>
  <c r="G6898" i="13"/>
  <c r="H6898" i="13" s="1"/>
  <c r="G6894" i="13"/>
  <c r="H6894" i="13" s="1"/>
  <c r="G6890" i="13"/>
  <c r="H6890" i="13" s="1"/>
  <c r="G6886" i="13"/>
  <c r="H6886" i="13" s="1"/>
  <c r="G6882" i="13"/>
  <c r="H6882" i="13" s="1"/>
  <c r="G6878" i="13"/>
  <c r="H6878" i="13" s="1"/>
  <c r="G6874" i="13"/>
  <c r="H6874" i="13" s="1"/>
  <c r="G6870" i="13"/>
  <c r="H6870" i="13" s="1"/>
  <c r="G6866" i="13"/>
  <c r="H6866" i="13" s="1"/>
  <c r="G6862" i="13"/>
  <c r="H6862" i="13" s="1"/>
  <c r="G6858" i="13"/>
  <c r="H6858" i="13" s="1"/>
  <c r="G6854" i="13"/>
  <c r="H6854" i="13" s="1"/>
  <c r="G6850" i="13"/>
  <c r="H6850" i="13" s="1"/>
  <c r="G6846" i="13"/>
  <c r="H6846" i="13" s="1"/>
  <c r="G6842" i="13"/>
  <c r="H6842" i="13" s="1"/>
  <c r="G6838" i="13"/>
  <c r="H6838" i="13" s="1"/>
  <c r="G6834" i="13"/>
  <c r="H6834" i="13" s="1"/>
  <c r="G6830" i="13"/>
  <c r="H6830" i="13" s="1"/>
  <c r="G6826" i="13"/>
  <c r="H6826" i="13" s="1"/>
  <c r="G6822" i="13"/>
  <c r="H6822" i="13" s="1"/>
  <c r="G6818" i="13"/>
  <c r="H6818" i="13" s="1"/>
  <c r="G6814" i="13"/>
  <c r="H6814" i="13" s="1"/>
  <c r="G6810" i="13"/>
  <c r="H6810" i="13" s="1"/>
  <c r="G6806" i="13"/>
  <c r="H6806" i="13" s="1"/>
  <c r="G6802" i="13"/>
  <c r="H6802" i="13" s="1"/>
  <c r="G6798" i="13"/>
  <c r="H6798" i="13" s="1"/>
  <c r="G6794" i="13"/>
  <c r="H6794" i="13" s="1"/>
  <c r="G6790" i="13"/>
  <c r="H6790" i="13" s="1"/>
  <c r="G6786" i="13"/>
  <c r="H6786" i="13" s="1"/>
  <c r="G6782" i="13"/>
  <c r="H6782" i="13" s="1"/>
  <c r="G6778" i="13"/>
  <c r="H6778" i="13" s="1"/>
  <c r="G6774" i="13"/>
  <c r="H6774" i="13" s="1"/>
  <c r="G6770" i="13"/>
  <c r="H6770" i="13" s="1"/>
  <c r="G6766" i="13"/>
  <c r="H6766" i="13" s="1"/>
  <c r="G6762" i="13"/>
  <c r="H6762" i="13" s="1"/>
  <c r="G6758" i="13"/>
  <c r="H6758" i="13" s="1"/>
  <c r="G6754" i="13"/>
  <c r="H6754" i="13" s="1"/>
  <c r="G6750" i="13"/>
  <c r="H6750" i="13" s="1"/>
  <c r="G6746" i="13"/>
  <c r="H6746" i="13" s="1"/>
  <c r="G6742" i="13"/>
  <c r="H6742" i="13" s="1"/>
  <c r="G8115" i="13"/>
  <c r="H8115" i="13" s="1"/>
  <c r="G7364" i="13"/>
  <c r="H7364" i="13" s="1"/>
  <c r="G7300" i="13"/>
  <c r="H7300" i="13" s="1"/>
  <c r="G7212" i="13"/>
  <c r="H7212" i="13" s="1"/>
  <c r="G7180" i="13"/>
  <c r="H7180" i="13" s="1"/>
  <c r="G7099" i="13"/>
  <c r="H7099" i="13" s="1"/>
  <c r="G7094" i="13"/>
  <c r="H7094" i="13" s="1"/>
  <c r="G7089" i="13"/>
  <c r="H7089" i="13" s="1"/>
  <c r="G7075" i="13"/>
  <c r="H7075" i="13" s="1"/>
  <c r="G7066" i="13"/>
  <c r="H7066" i="13" s="1"/>
  <c r="G7043" i="13"/>
  <c r="H7043" i="13" s="1"/>
  <c r="G7034" i="13"/>
  <c r="H7034" i="13" s="1"/>
  <c r="G7585" i="13"/>
  <c r="H7585" i="13" s="1"/>
  <c r="G7472" i="13"/>
  <c r="H7472" i="13" s="1"/>
  <c r="G7196" i="13"/>
  <c r="H7196" i="13" s="1"/>
  <c r="G7173" i="13"/>
  <c r="H7173" i="13" s="1"/>
  <c r="G7168" i="13"/>
  <c r="H7168" i="13" s="1"/>
  <c r="G7157" i="13"/>
  <c r="H7157" i="13" s="1"/>
  <c r="G7152" i="13"/>
  <c r="H7152" i="13" s="1"/>
  <c r="G7141" i="13"/>
  <c r="H7141" i="13" s="1"/>
  <c r="G7136" i="13"/>
  <c r="H7136" i="13" s="1"/>
  <c r="G7125" i="13"/>
  <c r="H7125" i="13" s="1"/>
  <c r="G7120" i="13"/>
  <c r="H7120" i="13" s="1"/>
  <c r="G7109" i="13"/>
  <c r="H7109" i="13" s="1"/>
  <c r="G7104" i="13"/>
  <c r="H7104" i="13" s="1"/>
  <c r="G7084" i="13"/>
  <c r="H7084" i="13" s="1"/>
  <c r="G7061" i="13"/>
  <c r="H7061" i="13" s="1"/>
  <c r="G7052" i="13"/>
  <c r="H7052" i="13" s="1"/>
  <c r="G7781" i="13"/>
  <c r="H7781" i="13" s="1"/>
  <c r="G7687" i="13"/>
  <c r="H7687" i="13" s="1"/>
  <c r="G7393" i="13"/>
  <c r="H7393" i="13" s="1"/>
  <c r="G7265" i="13"/>
  <c r="H7265" i="13" s="1"/>
  <c r="G7179" i="13"/>
  <c r="H7179" i="13" s="1"/>
  <c r="G7162" i="13"/>
  <c r="H7162" i="13" s="1"/>
  <c r="G7146" i="13"/>
  <c r="H7146" i="13" s="1"/>
  <c r="G7130" i="13"/>
  <c r="H7130" i="13" s="1"/>
  <c r="G7114" i="13"/>
  <c r="H7114" i="13" s="1"/>
  <c r="G7079" i="13"/>
  <c r="H7079" i="13" s="1"/>
  <c r="G7070" i="13"/>
  <c r="H7070" i="13" s="1"/>
  <c r="G7047" i="13"/>
  <c r="H7047" i="13" s="1"/>
  <c r="G7038" i="13"/>
  <c r="H7038" i="13" s="1"/>
  <c r="G7620" i="13"/>
  <c r="H7620" i="13" s="1"/>
  <c r="G7584" i="13"/>
  <c r="H7584" i="13" s="1"/>
  <c r="G7207" i="13"/>
  <c r="H7207" i="13" s="1"/>
  <c r="G7098" i="13"/>
  <c r="H7098" i="13" s="1"/>
  <c r="G7093" i="13"/>
  <c r="H7093" i="13" s="1"/>
  <c r="G7065" i="13"/>
  <c r="H7065" i="13" s="1"/>
  <c r="G7056" i="13"/>
  <c r="H7056" i="13" s="1"/>
  <c r="G7033" i="13"/>
  <c r="H7033" i="13" s="1"/>
  <c r="G7029" i="13"/>
  <c r="H7029" i="13" s="1"/>
  <c r="G7025" i="13"/>
  <c r="H7025" i="13" s="1"/>
  <c r="G7021" i="13"/>
  <c r="H7021" i="13" s="1"/>
  <c r="G7017" i="13"/>
  <c r="H7017" i="13" s="1"/>
  <c r="G7013" i="13"/>
  <c r="H7013" i="13" s="1"/>
  <c r="G7009" i="13"/>
  <c r="H7009" i="13" s="1"/>
  <c r="G7005" i="13"/>
  <c r="H7005" i="13" s="1"/>
  <c r="G7001" i="13"/>
  <c r="H7001" i="13" s="1"/>
  <c r="G6997" i="13"/>
  <c r="H6997" i="13" s="1"/>
  <c r="G6993" i="13"/>
  <c r="H6993" i="13" s="1"/>
  <c r="G6989" i="13"/>
  <c r="H6989" i="13" s="1"/>
  <c r="G6985" i="13"/>
  <c r="H6985" i="13" s="1"/>
  <c r="G6981" i="13"/>
  <c r="H6981" i="13" s="1"/>
  <c r="G6977" i="13"/>
  <c r="H6977" i="13" s="1"/>
  <c r="G6973" i="13"/>
  <c r="H6973" i="13" s="1"/>
  <c r="G6969" i="13"/>
  <c r="H6969" i="13" s="1"/>
  <c r="G6965" i="13"/>
  <c r="H6965" i="13" s="1"/>
  <c r="G6961" i="13"/>
  <c r="H6961" i="13" s="1"/>
  <c r="G6957" i="13"/>
  <c r="H6957" i="13" s="1"/>
  <c r="G6953" i="13"/>
  <c r="H6953" i="13" s="1"/>
  <c r="G6949" i="13"/>
  <c r="H6949" i="13" s="1"/>
  <c r="G6945" i="13"/>
  <c r="H6945" i="13" s="1"/>
  <c r="G6941" i="13"/>
  <c r="H6941" i="13" s="1"/>
  <c r="G6937" i="13"/>
  <c r="H6937" i="13" s="1"/>
  <c r="G6933" i="13"/>
  <c r="H6933" i="13" s="1"/>
  <c r="G6929" i="13"/>
  <c r="H6929" i="13" s="1"/>
  <c r="G6925" i="13"/>
  <c r="H6925" i="13" s="1"/>
  <c r="G6921" i="13"/>
  <c r="H6921" i="13" s="1"/>
  <c r="G6917" i="13"/>
  <c r="H6917" i="13" s="1"/>
  <c r="G6913" i="13"/>
  <c r="H6913" i="13" s="1"/>
  <c r="G6909" i="13"/>
  <c r="H6909" i="13" s="1"/>
  <c r="G6905" i="13"/>
  <c r="H6905" i="13" s="1"/>
  <c r="G6901" i="13"/>
  <c r="H6901" i="13" s="1"/>
  <c r="G6897" i="13"/>
  <c r="H6897" i="13" s="1"/>
  <c r="G7984" i="13"/>
  <c r="H7984" i="13" s="1"/>
  <c r="G7763" i="13"/>
  <c r="H7763" i="13" s="1"/>
  <c r="G7541" i="13"/>
  <c r="H7541" i="13" s="1"/>
  <c r="G7505" i="13"/>
  <c r="H7505" i="13" s="1"/>
  <c r="G7428" i="13"/>
  <c r="H7428" i="13" s="1"/>
  <c r="G7392" i="13"/>
  <c r="H7392" i="13" s="1"/>
  <c r="G7353" i="13"/>
  <c r="H7353" i="13" s="1"/>
  <c r="G7233" i="13"/>
  <c r="H7233" i="13" s="1"/>
  <c r="G7192" i="13"/>
  <c r="H7192" i="13" s="1"/>
  <c r="G7088" i="13"/>
  <c r="H7088" i="13" s="1"/>
  <c r="G7083" i="13"/>
  <c r="H7083" i="13" s="1"/>
  <c r="G7074" i="13"/>
  <c r="H7074" i="13" s="1"/>
  <c r="G7051" i="13"/>
  <c r="H7051" i="13" s="1"/>
  <c r="G7042" i="13"/>
  <c r="H7042" i="13" s="1"/>
  <c r="G7289" i="13"/>
  <c r="H7289" i="13" s="1"/>
  <c r="G7260" i="13"/>
  <c r="H7260" i="13" s="1"/>
  <c r="G7172" i="13"/>
  <c r="H7172" i="13" s="1"/>
  <c r="G7161" i="13"/>
  <c r="H7161" i="13" s="1"/>
  <c r="G7156" i="13"/>
  <c r="H7156" i="13" s="1"/>
  <c r="G7145" i="13"/>
  <c r="H7145" i="13" s="1"/>
  <c r="G7140" i="13"/>
  <c r="H7140" i="13" s="1"/>
  <c r="G7129" i="13"/>
  <c r="H7129" i="13" s="1"/>
  <c r="G7124" i="13"/>
  <c r="H7124" i="13" s="1"/>
  <c r="G7113" i="13"/>
  <c r="H7113" i="13" s="1"/>
  <c r="G7108" i="13"/>
  <c r="H7108" i="13" s="1"/>
  <c r="G7069" i="13"/>
  <c r="H7069" i="13" s="1"/>
  <c r="G7060" i="13"/>
  <c r="H7060" i="13" s="1"/>
  <c r="G7037" i="13"/>
  <c r="H7037" i="13" s="1"/>
  <c r="G7660" i="13"/>
  <c r="H7660" i="13" s="1"/>
  <c r="G7536" i="13"/>
  <c r="H7536" i="13" s="1"/>
  <c r="G7352" i="13"/>
  <c r="H7352" i="13" s="1"/>
  <c r="G7191" i="13"/>
  <c r="H7191" i="13" s="1"/>
  <c r="G7166" i="13"/>
  <c r="H7166" i="13" s="1"/>
  <c r="G7150" i="13"/>
  <c r="H7150" i="13" s="1"/>
  <c r="G7134" i="13"/>
  <c r="H7134" i="13" s="1"/>
  <c r="G7118" i="13"/>
  <c r="H7118" i="13" s="1"/>
  <c r="G7102" i="13"/>
  <c r="H7102" i="13" s="1"/>
  <c r="G7097" i="13"/>
  <c r="H7097" i="13" s="1"/>
  <c r="G7078" i="13"/>
  <c r="H7078" i="13" s="1"/>
  <c r="G7055" i="13"/>
  <c r="H7055" i="13" s="1"/>
  <c r="G7046" i="13"/>
  <c r="H7046" i="13" s="1"/>
  <c r="G7457" i="13"/>
  <c r="H7457" i="13" s="1"/>
  <c r="G7317" i="13"/>
  <c r="H7317" i="13" s="1"/>
  <c r="G7288" i="13"/>
  <c r="H7288" i="13" s="1"/>
  <c r="G7228" i="13"/>
  <c r="H7228" i="13" s="1"/>
  <c r="G7184" i="13"/>
  <c r="H7184" i="13" s="1"/>
  <c r="G7092" i="13"/>
  <c r="H7092" i="13" s="1"/>
  <c r="G7087" i="13"/>
  <c r="H7087" i="13" s="1"/>
  <c r="G7073" i="13"/>
  <c r="H7073" i="13" s="1"/>
  <c r="G7064" i="13"/>
  <c r="H7064" i="13" s="1"/>
  <c r="G7041" i="13"/>
  <c r="H7041" i="13" s="1"/>
  <c r="G7032" i="13"/>
  <c r="H7032" i="13" s="1"/>
  <c r="G7028" i="13"/>
  <c r="H7028" i="13" s="1"/>
  <c r="G7024" i="13"/>
  <c r="H7024" i="13" s="1"/>
  <c r="G7020" i="13"/>
  <c r="H7020" i="13" s="1"/>
  <c r="G7016" i="13"/>
  <c r="H7016" i="13" s="1"/>
  <c r="G7012" i="13"/>
  <c r="H7012" i="13" s="1"/>
  <c r="G7008" i="13"/>
  <c r="H7008" i="13" s="1"/>
  <c r="G7004" i="13"/>
  <c r="H7004" i="13" s="1"/>
  <c r="G7000" i="13"/>
  <c r="H7000" i="13" s="1"/>
  <c r="G6996" i="13"/>
  <c r="H6996" i="13" s="1"/>
  <c r="G6992" i="13"/>
  <c r="H6992" i="13" s="1"/>
  <c r="G6988" i="13"/>
  <c r="H6988" i="13" s="1"/>
  <c r="G6984" i="13"/>
  <c r="H6984" i="13" s="1"/>
  <c r="G6980" i="13"/>
  <c r="H6980" i="13" s="1"/>
  <c r="G6976" i="13"/>
  <c r="H6976" i="13" s="1"/>
  <c r="G6972" i="13"/>
  <c r="H6972" i="13" s="1"/>
  <c r="G6968" i="13"/>
  <c r="H6968" i="13" s="1"/>
  <c r="G6964" i="13"/>
  <c r="H6964" i="13" s="1"/>
  <c r="G6960" i="13"/>
  <c r="H6960" i="13" s="1"/>
  <c r="G6956" i="13"/>
  <c r="H6956" i="13" s="1"/>
  <c r="G6952" i="13"/>
  <c r="H6952" i="13" s="1"/>
  <c r="G6948" i="13"/>
  <c r="H6948" i="13" s="1"/>
  <c r="G6944" i="13"/>
  <c r="H6944" i="13" s="1"/>
  <c r="G6940" i="13"/>
  <c r="H6940" i="13" s="1"/>
  <c r="G6936" i="13"/>
  <c r="H6936" i="13" s="1"/>
  <c r="G6932" i="13"/>
  <c r="H6932" i="13" s="1"/>
  <c r="G6928" i="13"/>
  <c r="H6928" i="13" s="1"/>
  <c r="G6924" i="13"/>
  <c r="H6924" i="13" s="1"/>
  <c r="G6920" i="13"/>
  <c r="H6920" i="13" s="1"/>
  <c r="G6916" i="13"/>
  <c r="H6916" i="13" s="1"/>
  <c r="G6912" i="13"/>
  <c r="H6912" i="13" s="1"/>
  <c r="G6908" i="13"/>
  <c r="H6908" i="13" s="1"/>
  <c r="G6904" i="13"/>
  <c r="H6904" i="13" s="1"/>
  <c r="G6900" i="13"/>
  <c r="H6900" i="13" s="1"/>
  <c r="G6896" i="13"/>
  <c r="H6896" i="13" s="1"/>
  <c r="G6892" i="13"/>
  <c r="H6892" i="13" s="1"/>
  <c r="G6888" i="13"/>
  <c r="H6888" i="13" s="1"/>
  <c r="G6884" i="13"/>
  <c r="H6884" i="13" s="1"/>
  <c r="G6880" i="13"/>
  <c r="H6880" i="13" s="1"/>
  <c r="G6876" i="13"/>
  <c r="H6876" i="13" s="1"/>
  <c r="G6872" i="13"/>
  <c r="H6872" i="13" s="1"/>
  <c r="G6868" i="13"/>
  <c r="H6868" i="13" s="1"/>
  <c r="G6864" i="13"/>
  <c r="H6864" i="13" s="1"/>
  <c r="G6860" i="13"/>
  <c r="H6860" i="13" s="1"/>
  <c r="G6856" i="13"/>
  <c r="H6856" i="13" s="1"/>
  <c r="G6852" i="13"/>
  <c r="H6852" i="13" s="1"/>
  <c r="G6848" i="13"/>
  <c r="H6848" i="13" s="1"/>
  <c r="G6844" i="13"/>
  <c r="H6844" i="13" s="1"/>
  <c r="G6840" i="13"/>
  <c r="H6840" i="13" s="1"/>
  <c r="G6836" i="13"/>
  <c r="H6836" i="13" s="1"/>
  <c r="G6832" i="13"/>
  <c r="H6832" i="13" s="1"/>
  <c r="G6828" i="13"/>
  <c r="H6828" i="13" s="1"/>
  <c r="G6824" i="13"/>
  <c r="H6824" i="13" s="1"/>
  <c r="G6820" i="13"/>
  <c r="H6820" i="13" s="1"/>
  <c r="G6816" i="13"/>
  <c r="H6816" i="13" s="1"/>
  <c r="G6812" i="13"/>
  <c r="H6812" i="13" s="1"/>
  <c r="G6808" i="13"/>
  <c r="H6808" i="13" s="1"/>
  <c r="G6804" i="13"/>
  <c r="H6804" i="13" s="1"/>
  <c r="G6800" i="13"/>
  <c r="H6800" i="13" s="1"/>
  <c r="G6796" i="13"/>
  <c r="H6796" i="13" s="1"/>
  <c r="G6792" i="13"/>
  <c r="H6792" i="13" s="1"/>
  <c r="G6788" i="13"/>
  <c r="H6788" i="13" s="1"/>
  <c r="G6784" i="13"/>
  <c r="H6784" i="13" s="1"/>
  <c r="G6780" i="13"/>
  <c r="H6780" i="13" s="1"/>
  <c r="G6776" i="13"/>
  <c r="H6776" i="13" s="1"/>
  <c r="G6772" i="13"/>
  <c r="H6772" i="13" s="1"/>
  <c r="G6768" i="13"/>
  <c r="H6768" i="13" s="1"/>
  <c r="G6764" i="13"/>
  <c r="H6764" i="13" s="1"/>
  <c r="G6760" i="13"/>
  <c r="H6760" i="13" s="1"/>
  <c r="G6756" i="13"/>
  <c r="H6756" i="13" s="1"/>
  <c r="G6752" i="13"/>
  <c r="H6752" i="13" s="1"/>
  <c r="G6748" i="13"/>
  <c r="H6748" i="13" s="1"/>
  <c r="G6744" i="13"/>
  <c r="H6744" i="13" s="1"/>
  <c r="G6740" i="13"/>
  <c r="H6740" i="13" s="1"/>
  <c r="G6736" i="13"/>
  <c r="H6736" i="13" s="1"/>
  <c r="G6732" i="13"/>
  <c r="H6732" i="13" s="1"/>
  <c r="G6728" i="13"/>
  <c r="H6728" i="13" s="1"/>
  <c r="G6724" i="13"/>
  <c r="H6724" i="13" s="1"/>
  <c r="G6720" i="13"/>
  <c r="H6720" i="13" s="1"/>
  <c r="G6716" i="13"/>
  <c r="H6716" i="13" s="1"/>
  <c r="G6712" i="13"/>
  <c r="H6712" i="13" s="1"/>
  <c r="G6708" i="13"/>
  <c r="H6708" i="13" s="1"/>
  <c r="G6704" i="13"/>
  <c r="H6704" i="13" s="1"/>
  <c r="G6700" i="13"/>
  <c r="H6700" i="13" s="1"/>
  <c r="G6696" i="13"/>
  <c r="H6696" i="13" s="1"/>
  <c r="G6692" i="13"/>
  <c r="H6692" i="13" s="1"/>
  <c r="G6688" i="13"/>
  <c r="H6688" i="13" s="1"/>
  <c r="G6684" i="13"/>
  <c r="H6684" i="13" s="1"/>
  <c r="G6680" i="13"/>
  <c r="H6680" i="13" s="1"/>
  <c r="G6676" i="13"/>
  <c r="H6676" i="13" s="1"/>
  <c r="G6672" i="13"/>
  <c r="H6672" i="13" s="1"/>
  <c r="G7183" i="13"/>
  <c r="H7183" i="13" s="1"/>
  <c r="G7177" i="13"/>
  <c r="H7177" i="13" s="1"/>
  <c r="G7082" i="13"/>
  <c r="H7082" i="13" s="1"/>
  <c r="G7059" i="13"/>
  <c r="H7059" i="13" s="1"/>
  <c r="G7050" i="13"/>
  <c r="H7050" i="13" s="1"/>
  <c r="G7727" i="13"/>
  <c r="H7727" i="13" s="1"/>
  <c r="G7645" i="13"/>
  <c r="H7645" i="13" s="1"/>
  <c r="G7413" i="13"/>
  <c r="H7413" i="13" s="1"/>
  <c r="G7377" i="13"/>
  <c r="H7377" i="13" s="1"/>
  <c r="G7201" i="13"/>
  <c r="H7201" i="13" s="1"/>
  <c r="G7189" i="13"/>
  <c r="H7189" i="13" s="1"/>
  <c r="G7170" i="13"/>
  <c r="H7170" i="13" s="1"/>
  <c r="G7154" i="13"/>
  <c r="H7154" i="13" s="1"/>
  <c r="G7138" i="13"/>
  <c r="H7138" i="13" s="1"/>
  <c r="G7122" i="13"/>
  <c r="H7122" i="13" s="1"/>
  <c r="G7106" i="13"/>
  <c r="H7106" i="13" s="1"/>
  <c r="G7096" i="13"/>
  <c r="H7096" i="13" s="1"/>
  <c r="G7091" i="13"/>
  <c r="H7091" i="13" s="1"/>
  <c r="G7086" i="13"/>
  <c r="H7086" i="13" s="1"/>
  <c r="G7063" i="13"/>
  <c r="H7063" i="13" s="1"/>
  <c r="G7054" i="13"/>
  <c r="H7054" i="13" s="1"/>
  <c r="G7600" i="13"/>
  <c r="H7600" i="13" s="1"/>
  <c r="G7249" i="13"/>
  <c r="H7249" i="13" s="1"/>
  <c r="G7081" i="13"/>
  <c r="H7081" i="13" s="1"/>
  <c r="G7072" i="13"/>
  <c r="H7072" i="13" s="1"/>
  <c r="G7049" i="13"/>
  <c r="H7049" i="13" s="1"/>
  <c r="G7040" i="13"/>
  <c r="H7040" i="13" s="1"/>
  <c r="G7031" i="13"/>
  <c r="H7031" i="13" s="1"/>
  <c r="G7027" i="13"/>
  <c r="H7027" i="13" s="1"/>
  <c r="G7023" i="13"/>
  <c r="H7023" i="13" s="1"/>
  <c r="G7019" i="13"/>
  <c r="H7019" i="13" s="1"/>
  <c r="G7015" i="13"/>
  <c r="H7015" i="13" s="1"/>
  <c r="G7011" i="13"/>
  <c r="H7011" i="13" s="1"/>
  <c r="G7007" i="13"/>
  <c r="H7007" i="13" s="1"/>
  <c r="G7003" i="13"/>
  <c r="H7003" i="13" s="1"/>
  <c r="G6999" i="13"/>
  <c r="H6999" i="13" s="1"/>
  <c r="G6995" i="13"/>
  <c r="H6995" i="13" s="1"/>
  <c r="G6991" i="13"/>
  <c r="H6991" i="13" s="1"/>
  <c r="G6987" i="13"/>
  <c r="H6987" i="13" s="1"/>
  <c r="G6983" i="13"/>
  <c r="H6983" i="13" s="1"/>
  <c r="G6979" i="13"/>
  <c r="H6979" i="13" s="1"/>
  <c r="G6975" i="13"/>
  <c r="H6975" i="13" s="1"/>
  <c r="G6971" i="13"/>
  <c r="H6971" i="13" s="1"/>
  <c r="G6967" i="13"/>
  <c r="H6967" i="13" s="1"/>
  <c r="G6963" i="13"/>
  <c r="H6963" i="13" s="1"/>
  <c r="G6959" i="13"/>
  <c r="H6959" i="13" s="1"/>
  <c r="G6955" i="13"/>
  <c r="H6955" i="13" s="1"/>
  <c r="G6951" i="13"/>
  <c r="H6951" i="13" s="1"/>
  <c r="G6947" i="13"/>
  <c r="H6947" i="13" s="1"/>
  <c r="G6943" i="13"/>
  <c r="H6943" i="13" s="1"/>
  <c r="G6939" i="13"/>
  <c r="H6939" i="13" s="1"/>
  <c r="G6935" i="13"/>
  <c r="H6935" i="13" s="1"/>
  <c r="G6931" i="13"/>
  <c r="H6931" i="13" s="1"/>
  <c r="G6927" i="13"/>
  <c r="H6927" i="13" s="1"/>
  <c r="G6923" i="13"/>
  <c r="H6923" i="13" s="1"/>
  <c r="G6919" i="13"/>
  <c r="H6919" i="13" s="1"/>
  <c r="G6915" i="13"/>
  <c r="H6915" i="13" s="1"/>
  <c r="G6911" i="13"/>
  <c r="H6911" i="13" s="1"/>
  <c r="G6907" i="13"/>
  <c r="H6907" i="13" s="1"/>
  <c r="G6903" i="13"/>
  <c r="H6903" i="13" s="1"/>
  <c r="G6899" i="13"/>
  <c r="H6899" i="13" s="1"/>
  <c r="G7197" i="13"/>
  <c r="H7197" i="13" s="1"/>
  <c r="G7160" i="13"/>
  <c r="H7160" i="13" s="1"/>
  <c r="G7105" i="13"/>
  <c r="H7105" i="13" s="1"/>
  <c r="G7077" i="13"/>
  <c r="H7077" i="13" s="1"/>
  <c r="G6893" i="13"/>
  <c r="H6893" i="13" s="1"/>
  <c r="G6885" i="13"/>
  <c r="H6885" i="13" s="1"/>
  <c r="G6849" i="13"/>
  <c r="H6849" i="13" s="1"/>
  <c r="G6823" i="13"/>
  <c r="H6823" i="13" s="1"/>
  <c r="G6791" i="13"/>
  <c r="H6791" i="13" s="1"/>
  <c r="G6713" i="13"/>
  <c r="H6713" i="13" s="1"/>
  <c r="G6690" i="13"/>
  <c r="H6690" i="13" s="1"/>
  <c r="G6681" i="13"/>
  <c r="H6681" i="13" s="1"/>
  <c r="G7521" i="13"/>
  <c r="H7521" i="13" s="1"/>
  <c r="G7336" i="13"/>
  <c r="H7336" i="13" s="1"/>
  <c r="G7132" i="13"/>
  <c r="H7132" i="13" s="1"/>
  <c r="G7101" i="13"/>
  <c r="H7101" i="13" s="1"/>
  <c r="G7053" i="13"/>
  <c r="H7053" i="13" s="1"/>
  <c r="G6877" i="13"/>
  <c r="H6877" i="13" s="1"/>
  <c r="G6863" i="13"/>
  <c r="H6863" i="13" s="1"/>
  <c r="G6829" i="13"/>
  <c r="H6829" i="13" s="1"/>
  <c r="G6797" i="13"/>
  <c r="H6797" i="13" s="1"/>
  <c r="G6699" i="13"/>
  <c r="H6699" i="13" s="1"/>
  <c r="G7128" i="13"/>
  <c r="H7128" i="13" s="1"/>
  <c r="G7076" i="13"/>
  <c r="H7076" i="13" s="1"/>
  <c r="G6835" i="13"/>
  <c r="H6835" i="13" s="1"/>
  <c r="G6803" i="13"/>
  <c r="H6803" i="13" s="1"/>
  <c r="G6771" i="13"/>
  <c r="H6771" i="13" s="1"/>
  <c r="G6737" i="13"/>
  <c r="H6737" i="13" s="1"/>
  <c r="G6727" i="13"/>
  <c r="H6727" i="13" s="1"/>
  <c r="G6722" i="13"/>
  <c r="H6722" i="13" s="1"/>
  <c r="G6694" i="13"/>
  <c r="H6694" i="13" s="1"/>
  <c r="G6685" i="13"/>
  <c r="H6685" i="13" s="1"/>
  <c r="G6667" i="13"/>
  <c r="H6667" i="13" s="1"/>
  <c r="G6663" i="13"/>
  <c r="H6663" i="13" s="1"/>
  <c r="G7492" i="13"/>
  <c r="H7492" i="13" s="1"/>
  <c r="G7188" i="13"/>
  <c r="H7188" i="13" s="1"/>
  <c r="G7100" i="13"/>
  <c r="H7100" i="13" s="1"/>
  <c r="G6869" i="13"/>
  <c r="H6869" i="13" s="1"/>
  <c r="G6855" i="13"/>
  <c r="H6855" i="13" s="1"/>
  <c r="G6841" i="13"/>
  <c r="H6841" i="13" s="1"/>
  <c r="G6809" i="13"/>
  <c r="H6809" i="13" s="1"/>
  <c r="G6777" i="13"/>
  <c r="H6777" i="13" s="1"/>
  <c r="G6765" i="13"/>
  <c r="H6765" i="13" s="1"/>
  <c r="G6759" i="13"/>
  <c r="H6759" i="13" s="1"/>
  <c r="G6717" i="13"/>
  <c r="H6717" i="13" s="1"/>
  <c r="G6703" i="13"/>
  <c r="H6703" i="13" s="1"/>
  <c r="G6671" i="13"/>
  <c r="H6671" i="13" s="1"/>
  <c r="G6891" i="13"/>
  <c r="H6891" i="13" s="1"/>
  <c r="G6883" i="13"/>
  <c r="H6883" i="13" s="1"/>
  <c r="G6815" i="13"/>
  <c r="H6815" i="13" s="1"/>
  <c r="G6783" i="13"/>
  <c r="H6783" i="13" s="1"/>
  <c r="G6753" i="13"/>
  <c r="H6753" i="13" s="1"/>
  <c r="G6747" i="13"/>
  <c r="H6747" i="13" s="1"/>
  <c r="G6698" i="13"/>
  <c r="H6698" i="13" s="1"/>
  <c r="G6689" i="13"/>
  <c r="H6689" i="13" s="1"/>
  <c r="G7153" i="13"/>
  <c r="H7153" i="13" s="1"/>
  <c r="G7045" i="13"/>
  <c r="H7045" i="13" s="1"/>
  <c r="G6861" i="13"/>
  <c r="H6861" i="13" s="1"/>
  <c r="G6847" i="13"/>
  <c r="H6847" i="13" s="1"/>
  <c r="G6821" i="13"/>
  <c r="H6821" i="13" s="1"/>
  <c r="G6789" i="13"/>
  <c r="H6789" i="13" s="1"/>
  <c r="G6741" i="13"/>
  <c r="H6741" i="13" s="1"/>
  <c r="G6731" i="13"/>
  <c r="H6731" i="13" s="1"/>
  <c r="G6726" i="13"/>
  <c r="H6726" i="13" s="1"/>
  <c r="G6707" i="13"/>
  <c r="H6707" i="13" s="1"/>
  <c r="G6675" i="13"/>
  <c r="H6675" i="13" s="1"/>
  <c r="G7456" i="13"/>
  <c r="H7456" i="13" s="1"/>
  <c r="G7149" i="13"/>
  <c r="H7149" i="13" s="1"/>
  <c r="G7095" i="13"/>
  <c r="H7095" i="13" s="1"/>
  <c r="G7068" i="13"/>
  <c r="H7068" i="13" s="1"/>
  <c r="G6875" i="13"/>
  <c r="H6875" i="13" s="1"/>
  <c r="G6827" i="13"/>
  <c r="H6827" i="13" s="1"/>
  <c r="G6795" i="13"/>
  <c r="H6795" i="13" s="1"/>
  <c r="G6721" i="13"/>
  <c r="H6721" i="13" s="1"/>
  <c r="G6702" i="13"/>
  <c r="H6702" i="13" s="1"/>
  <c r="G6693" i="13"/>
  <c r="H6693" i="13" s="1"/>
  <c r="G6670" i="13"/>
  <c r="H6670" i="13" s="1"/>
  <c r="G6666" i="13"/>
  <c r="H6666" i="13" s="1"/>
  <c r="G6662" i="13"/>
  <c r="H6662" i="13" s="1"/>
  <c r="G6658" i="13"/>
  <c r="H6658" i="13" s="1"/>
  <c r="G6654" i="13"/>
  <c r="H6654" i="13" s="1"/>
  <c r="G6650" i="13"/>
  <c r="H6650" i="13" s="1"/>
  <c r="G6646" i="13"/>
  <c r="H6646" i="13" s="1"/>
  <c r="G6642" i="13"/>
  <c r="H6642" i="13" s="1"/>
  <c r="G6638" i="13"/>
  <c r="H6638" i="13" s="1"/>
  <c r="G6634" i="13"/>
  <c r="H6634" i="13" s="1"/>
  <c r="G6630" i="13"/>
  <c r="H6630" i="13" s="1"/>
  <c r="G6626" i="13"/>
  <c r="H6626" i="13" s="1"/>
  <c r="G6622" i="13"/>
  <c r="H6622" i="13" s="1"/>
  <c r="G6618" i="13"/>
  <c r="H6618" i="13" s="1"/>
  <c r="G6614" i="13"/>
  <c r="H6614" i="13" s="1"/>
  <c r="G6610" i="13"/>
  <c r="H6610" i="13" s="1"/>
  <c r="G6606" i="13"/>
  <c r="H6606" i="13" s="1"/>
  <c r="G6602" i="13"/>
  <c r="H6602" i="13" s="1"/>
  <c r="G6598" i="13"/>
  <c r="H6598" i="13" s="1"/>
  <c r="G6594" i="13"/>
  <c r="H6594" i="13" s="1"/>
  <c r="G6590" i="13"/>
  <c r="H6590" i="13" s="1"/>
  <c r="G6586" i="13"/>
  <c r="H6586" i="13" s="1"/>
  <c r="G6582" i="13"/>
  <c r="H6582" i="13" s="1"/>
  <c r="G6578" i="13"/>
  <c r="H6578" i="13" s="1"/>
  <c r="G6574" i="13"/>
  <c r="H6574" i="13" s="1"/>
  <c r="G6570" i="13"/>
  <c r="H6570" i="13" s="1"/>
  <c r="G6566" i="13"/>
  <c r="H6566" i="13" s="1"/>
  <c r="G6562" i="13"/>
  <c r="H6562" i="13" s="1"/>
  <c r="G6558" i="13"/>
  <c r="H6558" i="13" s="1"/>
  <c r="G6554" i="13"/>
  <c r="H6554" i="13" s="1"/>
  <c r="G6550" i="13"/>
  <c r="H6550" i="13" s="1"/>
  <c r="G6546" i="13"/>
  <c r="H6546" i="13" s="1"/>
  <c r="G6542" i="13"/>
  <c r="H6542" i="13" s="1"/>
  <c r="G6538" i="13"/>
  <c r="H6538" i="13" s="1"/>
  <c r="G6534" i="13"/>
  <c r="H6534" i="13" s="1"/>
  <c r="G6530" i="13"/>
  <c r="H6530" i="13" s="1"/>
  <c r="G6526" i="13"/>
  <c r="H6526" i="13" s="1"/>
  <c r="G6522" i="13"/>
  <c r="H6522" i="13" s="1"/>
  <c r="G6518" i="13"/>
  <c r="H6518" i="13" s="1"/>
  <c r="G6514" i="13"/>
  <c r="H6514" i="13" s="1"/>
  <c r="G6510" i="13"/>
  <c r="H6510" i="13" s="1"/>
  <c r="G6506" i="13"/>
  <c r="H6506" i="13" s="1"/>
  <c r="G6502" i="13"/>
  <c r="H6502" i="13" s="1"/>
  <c r="G6498" i="13"/>
  <c r="H6498" i="13" s="1"/>
  <c r="G6494" i="13"/>
  <c r="H6494" i="13" s="1"/>
  <c r="G6490" i="13"/>
  <c r="H6490" i="13" s="1"/>
  <c r="G6486" i="13"/>
  <c r="H6486" i="13" s="1"/>
  <c r="G7649" i="13"/>
  <c r="H7649" i="13" s="1"/>
  <c r="G7121" i="13"/>
  <c r="H7121" i="13" s="1"/>
  <c r="G7067" i="13"/>
  <c r="H7067" i="13" s="1"/>
  <c r="G7044" i="13"/>
  <c r="H7044" i="13" s="1"/>
  <c r="G6853" i="13"/>
  <c r="H6853" i="13" s="1"/>
  <c r="G6833" i="13"/>
  <c r="H6833" i="13" s="1"/>
  <c r="G6801" i="13"/>
  <c r="H6801" i="13" s="1"/>
  <c r="G6711" i="13"/>
  <c r="H6711" i="13" s="1"/>
  <c r="G6679" i="13"/>
  <c r="H6679" i="13" s="1"/>
  <c r="G7148" i="13"/>
  <c r="H7148" i="13" s="1"/>
  <c r="G7117" i="13"/>
  <c r="H7117" i="13" s="1"/>
  <c r="G6889" i="13"/>
  <c r="H6889" i="13" s="1"/>
  <c r="G6881" i="13"/>
  <c r="H6881" i="13" s="1"/>
  <c r="G6867" i="13"/>
  <c r="H6867" i="13" s="1"/>
  <c r="G6839" i="13"/>
  <c r="H6839" i="13" s="1"/>
  <c r="G6807" i="13"/>
  <c r="H6807" i="13" s="1"/>
  <c r="G6775" i="13"/>
  <c r="H6775" i="13" s="1"/>
  <c r="G6769" i="13"/>
  <c r="H6769" i="13" s="1"/>
  <c r="G6763" i="13"/>
  <c r="H6763" i="13" s="1"/>
  <c r="G6735" i="13"/>
  <c r="H6735" i="13" s="1"/>
  <c r="G6730" i="13"/>
  <c r="H6730" i="13" s="1"/>
  <c r="G6706" i="13"/>
  <c r="H6706" i="13" s="1"/>
  <c r="G6697" i="13"/>
  <c r="H6697" i="13" s="1"/>
  <c r="G6674" i="13"/>
  <c r="H6674" i="13" s="1"/>
  <c r="G7636" i="13"/>
  <c r="H7636" i="13" s="1"/>
  <c r="G7144" i="13"/>
  <c r="H7144" i="13" s="1"/>
  <c r="G7090" i="13"/>
  <c r="H7090" i="13" s="1"/>
  <c r="G6845" i="13"/>
  <c r="H6845" i="13" s="1"/>
  <c r="G6813" i="13"/>
  <c r="H6813" i="13" s="1"/>
  <c r="G6781" i="13"/>
  <c r="H6781" i="13" s="1"/>
  <c r="G6757" i="13"/>
  <c r="H6757" i="13" s="1"/>
  <c r="G6751" i="13"/>
  <c r="H6751" i="13" s="1"/>
  <c r="G6725" i="13"/>
  <c r="H6725" i="13" s="1"/>
  <c r="G6715" i="13"/>
  <c r="H6715" i="13" s="1"/>
  <c r="G6683" i="13"/>
  <c r="H6683" i="13" s="1"/>
  <c r="G7605" i="13"/>
  <c r="H7605" i="13" s="1"/>
  <c r="G7408" i="13"/>
  <c r="H7408" i="13" s="1"/>
  <c r="G7116" i="13"/>
  <c r="H7116" i="13" s="1"/>
  <c r="G6873" i="13"/>
  <c r="H6873" i="13" s="1"/>
  <c r="G6859" i="13"/>
  <c r="H6859" i="13" s="1"/>
  <c r="G6819" i="13"/>
  <c r="H6819" i="13" s="1"/>
  <c r="G6787" i="13"/>
  <c r="H6787" i="13" s="1"/>
  <c r="G6745" i="13"/>
  <c r="H6745" i="13" s="1"/>
  <c r="G6710" i="13"/>
  <c r="H6710" i="13" s="1"/>
  <c r="G6701" i="13"/>
  <c r="H6701" i="13" s="1"/>
  <c r="G6678" i="13"/>
  <c r="H6678" i="13" s="1"/>
  <c r="G6669" i="13"/>
  <c r="H6669" i="13" s="1"/>
  <c r="G6665" i="13"/>
  <c r="H6665" i="13" s="1"/>
  <c r="G7112" i="13"/>
  <c r="H7112" i="13" s="1"/>
  <c r="G7036" i="13"/>
  <c r="H7036" i="13" s="1"/>
  <c r="G7169" i="13"/>
  <c r="H7169" i="13" s="1"/>
  <c r="G7085" i="13"/>
  <c r="H7085" i="13" s="1"/>
  <c r="G7035" i="13"/>
  <c r="H7035" i="13" s="1"/>
  <c r="G6895" i="13"/>
  <c r="H6895" i="13" s="1"/>
  <c r="G6887" i="13"/>
  <c r="H6887" i="13" s="1"/>
  <c r="G6865" i="13"/>
  <c r="H6865" i="13" s="1"/>
  <c r="G6851" i="13"/>
  <c r="H6851" i="13" s="1"/>
  <c r="G6831" i="13"/>
  <c r="H6831" i="13" s="1"/>
  <c r="G6799" i="13"/>
  <c r="H6799" i="13" s="1"/>
  <c r="G6729" i="13"/>
  <c r="H6729" i="13" s="1"/>
  <c r="G6719" i="13"/>
  <c r="H6719" i="13" s="1"/>
  <c r="G6714" i="13"/>
  <c r="H6714" i="13" s="1"/>
  <c r="G6705" i="13"/>
  <c r="H6705" i="13" s="1"/>
  <c r="G6682" i="13"/>
  <c r="H6682" i="13" s="1"/>
  <c r="G6673" i="13"/>
  <c r="H6673" i="13" s="1"/>
  <c r="G7569" i="13"/>
  <c r="H7569" i="13" s="1"/>
  <c r="G7217" i="13"/>
  <c r="H7217" i="13" s="1"/>
  <c r="G7165" i="13"/>
  <c r="H7165" i="13" s="1"/>
  <c r="G7058" i="13"/>
  <c r="H7058" i="13" s="1"/>
  <c r="G6879" i="13"/>
  <c r="H6879" i="13" s="1"/>
  <c r="G6837" i="13"/>
  <c r="H6837" i="13" s="1"/>
  <c r="G6805" i="13"/>
  <c r="H6805" i="13" s="1"/>
  <c r="G6773" i="13"/>
  <c r="H6773" i="13" s="1"/>
  <c r="G6767" i="13"/>
  <c r="H6767" i="13" s="1"/>
  <c r="G6691" i="13"/>
  <c r="H6691" i="13" s="1"/>
  <c r="G7137" i="13"/>
  <c r="H7137" i="13" s="1"/>
  <c r="G6857" i="13"/>
  <c r="H6857" i="13" s="1"/>
  <c r="G6843" i="13"/>
  <c r="H6843" i="13" s="1"/>
  <c r="G6811" i="13"/>
  <c r="H6811" i="13" s="1"/>
  <c r="G6779" i="13"/>
  <c r="H6779" i="13" s="1"/>
  <c r="G6761" i="13"/>
  <c r="H6761" i="13" s="1"/>
  <c r="G6755" i="13"/>
  <c r="H6755" i="13" s="1"/>
  <c r="G6738" i="13"/>
  <c r="H6738" i="13" s="1"/>
  <c r="G6709" i="13"/>
  <c r="H6709" i="13" s="1"/>
  <c r="G6686" i="13"/>
  <c r="H6686" i="13" s="1"/>
  <c r="G6677" i="13"/>
  <c r="H6677" i="13" s="1"/>
  <c r="G6668" i="13"/>
  <c r="H6668" i="13" s="1"/>
  <c r="G6664" i="13"/>
  <c r="H6664" i="13" s="1"/>
  <c r="G6660" i="13"/>
  <c r="H6660" i="13" s="1"/>
  <c r="G6656" i="13"/>
  <c r="H6656" i="13" s="1"/>
  <c r="G6652" i="13"/>
  <c r="H6652" i="13" s="1"/>
  <c r="G6648" i="13"/>
  <c r="H6648" i="13" s="1"/>
  <c r="G6644" i="13"/>
  <c r="H6644" i="13" s="1"/>
  <c r="G6640" i="13"/>
  <c r="H6640" i="13" s="1"/>
  <c r="G6636" i="13"/>
  <c r="H6636" i="13" s="1"/>
  <c r="G6632" i="13"/>
  <c r="H6632" i="13" s="1"/>
  <c r="G6628" i="13"/>
  <c r="H6628" i="13" s="1"/>
  <c r="G6624" i="13"/>
  <c r="H6624" i="13" s="1"/>
  <c r="G6620" i="13"/>
  <c r="H6620" i="13" s="1"/>
  <c r="G6616" i="13"/>
  <c r="H6616" i="13" s="1"/>
  <c r="G6612" i="13"/>
  <c r="H6612" i="13" s="1"/>
  <c r="G6608" i="13"/>
  <c r="H6608" i="13" s="1"/>
  <c r="G6604" i="13"/>
  <c r="H6604" i="13" s="1"/>
  <c r="G6600" i="13"/>
  <c r="H6600" i="13" s="1"/>
  <c r="G6596" i="13"/>
  <c r="H6596" i="13" s="1"/>
  <c r="G6592" i="13"/>
  <c r="H6592" i="13" s="1"/>
  <c r="G6588" i="13"/>
  <c r="H6588" i="13" s="1"/>
  <c r="G6584" i="13"/>
  <c r="H6584" i="13" s="1"/>
  <c r="G6580" i="13"/>
  <c r="H6580" i="13" s="1"/>
  <c r="G6576" i="13"/>
  <c r="H6576" i="13" s="1"/>
  <c r="G6572" i="13"/>
  <c r="H6572" i="13" s="1"/>
  <c r="G6568" i="13"/>
  <c r="H6568" i="13" s="1"/>
  <c r="G6564" i="13"/>
  <c r="H6564" i="13" s="1"/>
  <c r="G6560" i="13"/>
  <c r="H6560" i="13" s="1"/>
  <c r="G6556" i="13"/>
  <c r="H6556" i="13" s="1"/>
  <c r="G6785" i="13"/>
  <c r="H6785" i="13" s="1"/>
  <c r="G6581" i="13"/>
  <c r="H6581" i="13" s="1"/>
  <c r="G6478" i="13"/>
  <c r="H6478" i="13" s="1"/>
  <c r="G6473" i="13"/>
  <c r="H6473" i="13" s="1"/>
  <c r="G6451" i="13"/>
  <c r="H6451" i="13" s="1"/>
  <c r="G6447" i="13"/>
  <c r="H6447" i="13" s="1"/>
  <c r="G6443" i="13"/>
  <c r="H6443" i="13" s="1"/>
  <c r="G6439" i="13"/>
  <c r="H6439" i="13" s="1"/>
  <c r="G6435" i="13"/>
  <c r="H6435" i="13" s="1"/>
  <c r="G6431" i="13"/>
  <c r="H6431" i="13" s="1"/>
  <c r="G6427" i="13"/>
  <c r="H6427" i="13" s="1"/>
  <c r="G6423" i="13"/>
  <c r="H6423" i="13" s="1"/>
  <c r="G6419" i="13"/>
  <c r="H6419" i="13" s="1"/>
  <c r="G6415" i="13"/>
  <c r="H6415" i="13" s="1"/>
  <c r="G6411" i="13"/>
  <c r="H6411" i="13" s="1"/>
  <c r="G6407" i="13"/>
  <c r="H6407" i="13" s="1"/>
  <c r="G6403" i="13"/>
  <c r="H6403" i="13" s="1"/>
  <c r="G6399" i="13"/>
  <c r="H6399" i="13" s="1"/>
  <c r="G6395" i="13"/>
  <c r="H6395" i="13" s="1"/>
  <c r="G6391" i="13"/>
  <c r="H6391" i="13" s="1"/>
  <c r="G6387" i="13"/>
  <c r="H6387" i="13" s="1"/>
  <c r="G6383" i="13"/>
  <c r="H6383" i="13" s="1"/>
  <c r="G6379" i="13"/>
  <c r="H6379" i="13" s="1"/>
  <c r="G6375" i="13"/>
  <c r="H6375" i="13" s="1"/>
  <c r="G6371" i="13"/>
  <c r="H6371" i="13" s="1"/>
  <c r="G6367" i="13"/>
  <c r="H6367" i="13" s="1"/>
  <c r="G6363" i="13"/>
  <c r="H6363" i="13" s="1"/>
  <c r="G6359" i="13"/>
  <c r="H6359" i="13" s="1"/>
  <c r="G6355" i="13"/>
  <c r="H6355" i="13" s="1"/>
  <c r="G6351" i="13"/>
  <c r="H6351" i="13" s="1"/>
  <c r="G6347" i="13"/>
  <c r="H6347" i="13" s="1"/>
  <c r="G6343" i="13"/>
  <c r="H6343" i="13" s="1"/>
  <c r="G6339" i="13"/>
  <c r="H6339" i="13" s="1"/>
  <c r="G6335" i="13"/>
  <c r="H6335" i="13" s="1"/>
  <c r="G6331" i="13"/>
  <c r="H6331" i="13" s="1"/>
  <c r="G6327" i="13"/>
  <c r="H6327" i="13" s="1"/>
  <c r="G6323" i="13"/>
  <c r="H6323" i="13" s="1"/>
  <c r="G6319" i="13"/>
  <c r="H6319" i="13" s="1"/>
  <c r="G6315" i="13"/>
  <c r="H6315" i="13" s="1"/>
  <c r="G6311" i="13"/>
  <c r="H6311" i="13" s="1"/>
  <c r="G6307" i="13"/>
  <c r="H6307" i="13" s="1"/>
  <c r="G6303" i="13"/>
  <c r="H6303" i="13" s="1"/>
  <c r="G6299" i="13"/>
  <c r="H6299" i="13" s="1"/>
  <c r="G6295" i="13"/>
  <c r="H6295" i="13" s="1"/>
  <c r="G6291" i="13"/>
  <c r="H6291" i="13" s="1"/>
  <c r="G6287" i="13"/>
  <c r="H6287" i="13" s="1"/>
  <c r="G6283" i="13"/>
  <c r="H6283" i="13" s="1"/>
  <c r="G6279" i="13"/>
  <c r="H6279" i="13" s="1"/>
  <c r="G6275" i="13"/>
  <c r="H6275" i="13" s="1"/>
  <c r="G6271" i="13"/>
  <c r="H6271" i="13" s="1"/>
  <c r="G6267" i="13"/>
  <c r="H6267" i="13" s="1"/>
  <c r="G6263" i="13"/>
  <c r="H6263" i="13" s="1"/>
  <c r="G6259" i="13"/>
  <c r="H6259" i="13" s="1"/>
  <c r="G6255" i="13"/>
  <c r="H6255" i="13" s="1"/>
  <c r="G6251" i="13"/>
  <c r="H6251" i="13" s="1"/>
  <c r="G6247" i="13"/>
  <c r="H6247" i="13" s="1"/>
  <c r="G6243" i="13"/>
  <c r="H6243" i="13" s="1"/>
  <c r="G6239" i="13"/>
  <c r="H6239" i="13" s="1"/>
  <c r="G6235" i="13"/>
  <c r="H6235" i="13" s="1"/>
  <c r="G6231" i="13"/>
  <c r="H6231" i="13" s="1"/>
  <c r="G6227" i="13"/>
  <c r="H6227" i="13" s="1"/>
  <c r="G6223" i="13"/>
  <c r="H6223" i="13" s="1"/>
  <c r="G6219" i="13"/>
  <c r="H6219" i="13" s="1"/>
  <c r="G6215" i="13"/>
  <c r="H6215" i="13" s="1"/>
  <c r="G6211" i="13"/>
  <c r="H6211" i="13" s="1"/>
  <c r="G6207" i="13"/>
  <c r="H6207" i="13" s="1"/>
  <c r="G6203" i="13"/>
  <c r="H6203" i="13" s="1"/>
  <c r="G6199" i="13"/>
  <c r="H6199" i="13" s="1"/>
  <c r="G6195" i="13"/>
  <c r="H6195" i="13" s="1"/>
  <c r="G6191" i="13"/>
  <c r="H6191" i="13" s="1"/>
  <c r="G6187" i="13"/>
  <c r="H6187" i="13" s="1"/>
  <c r="G6183" i="13"/>
  <c r="H6183" i="13" s="1"/>
  <c r="G6179" i="13"/>
  <c r="H6179" i="13" s="1"/>
  <c r="G6175" i="13"/>
  <c r="H6175" i="13" s="1"/>
  <c r="G6171" i="13"/>
  <c r="H6171" i="13" s="1"/>
  <c r="G6167" i="13"/>
  <c r="H6167" i="13" s="1"/>
  <c r="G6163" i="13"/>
  <c r="H6163" i="13" s="1"/>
  <c r="G6159" i="13"/>
  <c r="H6159" i="13" s="1"/>
  <c r="G6155" i="13"/>
  <c r="H6155" i="13" s="1"/>
  <c r="G6151" i="13"/>
  <c r="H6151" i="13" s="1"/>
  <c r="G6147" i="13"/>
  <c r="H6147" i="13" s="1"/>
  <c r="G6143" i="13"/>
  <c r="H6143" i="13" s="1"/>
  <c r="G6139" i="13"/>
  <c r="H6139" i="13" s="1"/>
  <c r="G6135" i="13"/>
  <c r="H6135" i="13" s="1"/>
  <c r="G6131" i="13"/>
  <c r="H6131" i="13" s="1"/>
  <c r="G6127" i="13"/>
  <c r="H6127" i="13" s="1"/>
  <c r="G6123" i="13"/>
  <c r="H6123" i="13" s="1"/>
  <c r="G6119" i="13"/>
  <c r="H6119" i="13" s="1"/>
  <c r="G6115" i="13"/>
  <c r="H6115" i="13" s="1"/>
  <c r="G6111" i="13"/>
  <c r="H6111" i="13" s="1"/>
  <c r="G6107" i="13"/>
  <c r="H6107" i="13" s="1"/>
  <c r="G6103" i="13"/>
  <c r="H6103" i="13" s="1"/>
  <c r="G6099" i="13"/>
  <c r="H6099" i="13" s="1"/>
  <c r="G6095" i="13"/>
  <c r="H6095" i="13" s="1"/>
  <c r="G6091" i="13"/>
  <c r="H6091" i="13" s="1"/>
  <c r="G6087" i="13"/>
  <c r="H6087" i="13" s="1"/>
  <c r="G6083" i="13"/>
  <c r="H6083" i="13" s="1"/>
  <c r="G6079" i="13"/>
  <c r="H6079" i="13" s="1"/>
  <c r="G6075" i="13"/>
  <c r="H6075" i="13" s="1"/>
  <c r="G6071" i="13"/>
  <c r="H6071" i="13" s="1"/>
  <c r="G6067" i="13"/>
  <c r="H6067" i="13" s="1"/>
  <c r="G6063" i="13"/>
  <c r="H6063" i="13" s="1"/>
  <c r="G6059" i="13"/>
  <c r="H6059" i="13" s="1"/>
  <c r="G6055" i="13"/>
  <c r="H6055" i="13" s="1"/>
  <c r="G6051" i="13"/>
  <c r="H6051" i="13" s="1"/>
  <c r="G6047" i="13"/>
  <c r="H6047" i="13" s="1"/>
  <c r="G6043" i="13"/>
  <c r="H6043" i="13" s="1"/>
  <c r="G6734" i="13"/>
  <c r="H6734" i="13" s="1"/>
  <c r="G6661" i="13"/>
  <c r="H6661" i="13" s="1"/>
  <c r="G6567" i="13"/>
  <c r="H6567" i="13" s="1"/>
  <c r="G6547" i="13"/>
  <c r="H6547" i="13" s="1"/>
  <c r="G6541" i="13"/>
  <c r="H6541" i="13" s="1"/>
  <c r="G6536" i="13"/>
  <c r="H6536" i="13" s="1"/>
  <c r="G6531" i="13"/>
  <c r="H6531" i="13" s="1"/>
  <c r="G6525" i="13"/>
  <c r="H6525" i="13" s="1"/>
  <c r="G6520" i="13"/>
  <c r="H6520" i="13" s="1"/>
  <c r="G6515" i="13"/>
  <c r="H6515" i="13" s="1"/>
  <c r="G6509" i="13"/>
  <c r="H6509" i="13" s="1"/>
  <c r="G6504" i="13"/>
  <c r="H6504" i="13" s="1"/>
  <c r="G6499" i="13"/>
  <c r="H6499" i="13" s="1"/>
  <c r="G6493" i="13"/>
  <c r="H6493" i="13" s="1"/>
  <c r="G6488" i="13"/>
  <c r="H6488" i="13" s="1"/>
  <c r="G6483" i="13"/>
  <c r="H6483" i="13" s="1"/>
  <c r="G6468" i="13"/>
  <c r="H6468" i="13" s="1"/>
  <c r="G6455" i="13"/>
  <c r="H6455" i="13" s="1"/>
  <c r="G6733" i="13"/>
  <c r="H6733" i="13" s="1"/>
  <c r="G6695" i="13"/>
  <c r="H6695" i="13" s="1"/>
  <c r="G6573" i="13"/>
  <c r="H6573" i="13" s="1"/>
  <c r="G6552" i="13"/>
  <c r="H6552" i="13" s="1"/>
  <c r="G6459" i="13"/>
  <c r="H6459" i="13" s="1"/>
  <c r="G7164" i="13"/>
  <c r="H7164" i="13" s="1"/>
  <c r="G6825" i="13"/>
  <c r="H6825" i="13" s="1"/>
  <c r="G6559" i="13"/>
  <c r="H6559" i="13" s="1"/>
  <c r="G6482" i="13"/>
  <c r="H6482" i="13" s="1"/>
  <c r="G6477" i="13"/>
  <c r="H6477" i="13" s="1"/>
  <c r="G6463" i="13"/>
  <c r="H6463" i="13" s="1"/>
  <c r="G7133" i="13"/>
  <c r="H7133" i="13" s="1"/>
  <c r="G6651" i="13"/>
  <c r="H6651" i="13" s="1"/>
  <c r="G6643" i="13"/>
  <c r="H6643" i="13" s="1"/>
  <c r="G6635" i="13"/>
  <c r="H6635" i="13" s="1"/>
  <c r="G6627" i="13"/>
  <c r="H6627" i="13" s="1"/>
  <c r="G6619" i="13"/>
  <c r="H6619" i="13" s="1"/>
  <c r="G6611" i="13"/>
  <c r="H6611" i="13" s="1"/>
  <c r="G6603" i="13"/>
  <c r="H6603" i="13" s="1"/>
  <c r="G6595" i="13"/>
  <c r="H6595" i="13" s="1"/>
  <c r="G6587" i="13"/>
  <c r="H6587" i="13" s="1"/>
  <c r="G6565" i="13"/>
  <c r="H6565" i="13" s="1"/>
  <c r="G6472" i="13"/>
  <c r="H6472" i="13" s="1"/>
  <c r="G6454" i="13"/>
  <c r="H6454" i="13" s="1"/>
  <c r="G6450" i="13"/>
  <c r="H6450" i="13" s="1"/>
  <c r="G6446" i="13"/>
  <c r="H6446" i="13" s="1"/>
  <c r="G6442" i="13"/>
  <c r="H6442" i="13" s="1"/>
  <c r="G6438" i="13"/>
  <c r="H6438" i="13" s="1"/>
  <c r="G6434" i="13"/>
  <c r="H6434" i="13" s="1"/>
  <c r="G6430" i="13"/>
  <c r="H6430" i="13" s="1"/>
  <c r="G6426" i="13"/>
  <c r="H6426" i="13" s="1"/>
  <c r="G6422" i="13"/>
  <c r="H6422" i="13" s="1"/>
  <c r="G6418" i="13"/>
  <c r="H6418" i="13" s="1"/>
  <c r="G6414" i="13"/>
  <c r="H6414" i="13" s="1"/>
  <c r="G6410" i="13"/>
  <c r="H6410" i="13" s="1"/>
  <c r="G6406" i="13"/>
  <c r="H6406" i="13" s="1"/>
  <c r="G6402" i="13"/>
  <c r="H6402" i="13" s="1"/>
  <c r="G6398" i="13"/>
  <c r="H6398" i="13" s="1"/>
  <c r="G6394" i="13"/>
  <c r="H6394" i="13" s="1"/>
  <c r="G6390" i="13"/>
  <c r="H6390" i="13" s="1"/>
  <c r="G6386" i="13"/>
  <c r="H6386" i="13" s="1"/>
  <c r="G6382" i="13"/>
  <c r="H6382" i="13" s="1"/>
  <c r="G6378" i="13"/>
  <c r="H6378" i="13" s="1"/>
  <c r="G6374" i="13"/>
  <c r="H6374" i="13" s="1"/>
  <c r="G6370" i="13"/>
  <c r="H6370" i="13" s="1"/>
  <c r="G6366" i="13"/>
  <c r="H6366" i="13" s="1"/>
  <c r="G6362" i="13"/>
  <c r="H6362" i="13" s="1"/>
  <c r="G6358" i="13"/>
  <c r="H6358" i="13" s="1"/>
  <c r="G6354" i="13"/>
  <c r="H6354" i="13" s="1"/>
  <c r="G6350" i="13"/>
  <c r="H6350" i="13" s="1"/>
  <c r="G6346" i="13"/>
  <c r="H6346" i="13" s="1"/>
  <c r="G6342" i="13"/>
  <c r="H6342" i="13" s="1"/>
  <c r="G6338" i="13"/>
  <c r="H6338" i="13" s="1"/>
  <c r="G6334" i="13"/>
  <c r="H6334" i="13" s="1"/>
  <c r="G6330" i="13"/>
  <c r="H6330" i="13" s="1"/>
  <c r="G6326" i="13"/>
  <c r="H6326" i="13" s="1"/>
  <c r="G6322" i="13"/>
  <c r="H6322" i="13" s="1"/>
  <c r="G6318" i="13"/>
  <c r="H6318" i="13" s="1"/>
  <c r="G6314" i="13"/>
  <c r="H6314" i="13" s="1"/>
  <c r="G6310" i="13"/>
  <c r="H6310" i="13" s="1"/>
  <c r="G6306" i="13"/>
  <c r="H6306" i="13" s="1"/>
  <c r="G6302" i="13"/>
  <c r="H6302" i="13" s="1"/>
  <c r="G6298" i="13"/>
  <c r="H6298" i="13" s="1"/>
  <c r="G6294" i="13"/>
  <c r="H6294" i="13" s="1"/>
  <c r="G6290" i="13"/>
  <c r="H6290" i="13" s="1"/>
  <c r="G6286" i="13"/>
  <c r="H6286" i="13" s="1"/>
  <c r="G6282" i="13"/>
  <c r="H6282" i="13" s="1"/>
  <c r="G6278" i="13"/>
  <c r="H6278" i="13" s="1"/>
  <c r="G6274" i="13"/>
  <c r="H6274" i="13" s="1"/>
  <c r="G6270" i="13"/>
  <c r="H6270" i="13" s="1"/>
  <c r="G6266" i="13"/>
  <c r="H6266" i="13" s="1"/>
  <c r="G6262" i="13"/>
  <c r="H6262" i="13" s="1"/>
  <c r="G6258" i="13"/>
  <c r="H6258" i="13" s="1"/>
  <c r="G6254" i="13"/>
  <c r="H6254" i="13" s="1"/>
  <c r="G6250" i="13"/>
  <c r="H6250" i="13" s="1"/>
  <c r="G6246" i="13"/>
  <c r="H6246" i="13" s="1"/>
  <c r="G6242" i="13"/>
  <c r="H6242" i="13" s="1"/>
  <c r="G6238" i="13"/>
  <c r="H6238" i="13" s="1"/>
  <c r="G6234" i="13"/>
  <c r="H6234" i="13" s="1"/>
  <c r="G6230" i="13"/>
  <c r="H6230" i="13" s="1"/>
  <c r="G6226" i="13"/>
  <c r="H6226" i="13" s="1"/>
  <c r="G6222" i="13"/>
  <c r="H6222" i="13" s="1"/>
  <c r="G6218" i="13"/>
  <c r="H6218" i="13" s="1"/>
  <c r="G6214" i="13"/>
  <c r="H6214" i="13" s="1"/>
  <c r="G6210" i="13"/>
  <c r="H6210" i="13" s="1"/>
  <c r="G6206" i="13"/>
  <c r="H6206" i="13" s="1"/>
  <c r="G6202" i="13"/>
  <c r="H6202" i="13" s="1"/>
  <c r="G6198" i="13"/>
  <c r="H6198" i="13" s="1"/>
  <c r="G6194" i="13"/>
  <c r="H6194" i="13" s="1"/>
  <c r="G6190" i="13"/>
  <c r="H6190" i="13" s="1"/>
  <c r="G6186" i="13"/>
  <c r="H6186" i="13" s="1"/>
  <c r="G6182" i="13"/>
  <c r="H6182" i="13" s="1"/>
  <c r="G6178" i="13"/>
  <c r="H6178" i="13" s="1"/>
  <c r="G6174" i="13"/>
  <c r="H6174" i="13" s="1"/>
  <c r="G6170" i="13"/>
  <c r="H6170" i="13" s="1"/>
  <c r="G6166" i="13"/>
  <c r="H6166" i="13" s="1"/>
  <c r="G6162" i="13"/>
  <c r="H6162" i="13" s="1"/>
  <c r="G6158" i="13"/>
  <c r="H6158" i="13" s="1"/>
  <c r="G6154" i="13"/>
  <c r="H6154" i="13" s="1"/>
  <c r="G6150" i="13"/>
  <c r="H6150" i="13" s="1"/>
  <c r="G6146" i="13"/>
  <c r="H6146" i="13" s="1"/>
  <c r="G6142" i="13"/>
  <c r="H6142" i="13" s="1"/>
  <c r="G6138" i="13"/>
  <c r="H6138" i="13" s="1"/>
  <c r="G6134" i="13"/>
  <c r="H6134" i="13" s="1"/>
  <c r="G6130" i="13"/>
  <c r="H6130" i="13" s="1"/>
  <c r="G6126" i="13"/>
  <c r="H6126" i="13" s="1"/>
  <c r="G6122" i="13"/>
  <c r="H6122" i="13" s="1"/>
  <c r="G6118" i="13"/>
  <c r="H6118" i="13" s="1"/>
  <c r="G6114" i="13"/>
  <c r="H6114" i="13" s="1"/>
  <c r="G6110" i="13"/>
  <c r="H6110" i="13" s="1"/>
  <c r="G6106" i="13"/>
  <c r="H6106" i="13" s="1"/>
  <c r="G6102" i="13"/>
  <c r="H6102" i="13" s="1"/>
  <c r="G6098" i="13"/>
  <c r="H6098" i="13" s="1"/>
  <c r="G6094" i="13"/>
  <c r="H6094" i="13" s="1"/>
  <c r="G6090" i="13"/>
  <c r="H6090" i="13" s="1"/>
  <c r="G6086" i="13"/>
  <c r="H6086" i="13" s="1"/>
  <c r="G6082" i="13"/>
  <c r="H6082" i="13" s="1"/>
  <c r="G6078" i="13"/>
  <c r="H6078" i="13" s="1"/>
  <c r="G6074" i="13"/>
  <c r="H6074" i="13" s="1"/>
  <c r="G6070" i="13"/>
  <c r="H6070" i="13" s="1"/>
  <c r="G6066" i="13"/>
  <c r="H6066" i="13" s="1"/>
  <c r="G6062" i="13"/>
  <c r="H6062" i="13" s="1"/>
  <c r="G6058" i="13"/>
  <c r="H6058" i="13" s="1"/>
  <c r="G6687" i="13"/>
  <c r="H6687" i="13" s="1"/>
  <c r="G6659" i="13"/>
  <c r="H6659" i="13" s="1"/>
  <c r="G6545" i="13"/>
  <c r="H6545" i="13" s="1"/>
  <c r="G6540" i="13"/>
  <c r="H6540" i="13" s="1"/>
  <c r="G6535" i="13"/>
  <c r="H6535" i="13" s="1"/>
  <c r="G6529" i="13"/>
  <c r="H6529" i="13" s="1"/>
  <c r="G6524" i="13"/>
  <c r="H6524" i="13" s="1"/>
  <c r="G6519" i="13"/>
  <c r="H6519" i="13" s="1"/>
  <c r="G6513" i="13"/>
  <c r="H6513" i="13" s="1"/>
  <c r="G6508" i="13"/>
  <c r="H6508" i="13" s="1"/>
  <c r="G6503" i="13"/>
  <c r="H6503" i="13" s="1"/>
  <c r="G6497" i="13"/>
  <c r="H6497" i="13" s="1"/>
  <c r="G6492" i="13"/>
  <c r="H6492" i="13" s="1"/>
  <c r="G6487" i="13"/>
  <c r="H6487" i="13" s="1"/>
  <c r="G6467" i="13"/>
  <c r="H6467" i="13" s="1"/>
  <c r="G6458" i="13"/>
  <c r="H6458" i="13" s="1"/>
  <c r="G6871" i="13"/>
  <c r="H6871" i="13" s="1"/>
  <c r="G6817" i="13"/>
  <c r="H6817" i="13" s="1"/>
  <c r="G6723" i="13"/>
  <c r="H6723" i="13" s="1"/>
  <c r="G6657" i="13"/>
  <c r="H6657" i="13" s="1"/>
  <c r="G6649" i="13"/>
  <c r="H6649" i="13" s="1"/>
  <c r="G6641" i="13"/>
  <c r="H6641" i="13" s="1"/>
  <c r="G6633" i="13"/>
  <c r="H6633" i="13" s="1"/>
  <c r="G6625" i="13"/>
  <c r="H6625" i="13" s="1"/>
  <c r="G6617" i="13"/>
  <c r="H6617" i="13" s="1"/>
  <c r="G6609" i="13"/>
  <c r="H6609" i="13" s="1"/>
  <c r="G6601" i="13"/>
  <c r="H6601" i="13" s="1"/>
  <c r="G6593" i="13"/>
  <c r="H6593" i="13" s="1"/>
  <c r="G6579" i="13"/>
  <c r="H6579" i="13" s="1"/>
  <c r="G6557" i="13"/>
  <c r="H6557" i="13" s="1"/>
  <c r="G6551" i="13"/>
  <c r="H6551" i="13" s="1"/>
  <c r="G6481" i="13"/>
  <c r="H6481" i="13" s="1"/>
  <c r="G6462" i="13"/>
  <c r="H6462" i="13" s="1"/>
  <c r="G6585" i="13"/>
  <c r="H6585" i="13" s="1"/>
  <c r="G6476" i="13"/>
  <c r="H6476" i="13" s="1"/>
  <c r="G6466" i="13"/>
  <c r="H6466" i="13" s="1"/>
  <c r="G6718" i="13"/>
  <c r="H6718" i="13" s="1"/>
  <c r="G6571" i="13"/>
  <c r="H6571" i="13" s="1"/>
  <c r="G6471" i="13"/>
  <c r="H6471" i="13" s="1"/>
  <c r="G6453" i="13"/>
  <c r="H6453" i="13" s="1"/>
  <c r="G6449" i="13"/>
  <c r="H6449" i="13" s="1"/>
  <c r="G6445" i="13"/>
  <c r="H6445" i="13" s="1"/>
  <c r="G6441" i="13"/>
  <c r="H6441" i="13" s="1"/>
  <c r="G6437" i="13"/>
  <c r="H6437" i="13" s="1"/>
  <c r="G6433" i="13"/>
  <c r="H6433" i="13" s="1"/>
  <c r="G6429" i="13"/>
  <c r="H6429" i="13" s="1"/>
  <c r="G6425" i="13"/>
  <c r="H6425" i="13" s="1"/>
  <c r="G6421" i="13"/>
  <c r="H6421" i="13" s="1"/>
  <c r="G6417" i="13"/>
  <c r="H6417" i="13" s="1"/>
  <c r="G6413" i="13"/>
  <c r="H6413" i="13" s="1"/>
  <c r="G6409" i="13"/>
  <c r="H6409" i="13" s="1"/>
  <c r="G6405" i="13"/>
  <c r="H6405" i="13" s="1"/>
  <c r="G6401" i="13"/>
  <c r="H6401" i="13" s="1"/>
  <c r="G6397" i="13"/>
  <c r="H6397" i="13" s="1"/>
  <c r="G6393" i="13"/>
  <c r="H6393" i="13" s="1"/>
  <c r="G6389" i="13"/>
  <c r="H6389" i="13" s="1"/>
  <c r="G6385" i="13"/>
  <c r="H6385" i="13" s="1"/>
  <c r="G6381" i="13"/>
  <c r="H6381" i="13" s="1"/>
  <c r="G6377" i="13"/>
  <c r="H6377" i="13" s="1"/>
  <c r="G6373" i="13"/>
  <c r="H6373" i="13" s="1"/>
  <c r="G6369" i="13"/>
  <c r="H6369" i="13" s="1"/>
  <c r="G6365" i="13"/>
  <c r="H6365" i="13" s="1"/>
  <c r="G6361" i="13"/>
  <c r="H6361" i="13" s="1"/>
  <c r="G6357" i="13"/>
  <c r="H6357" i="13" s="1"/>
  <c r="G6353" i="13"/>
  <c r="H6353" i="13" s="1"/>
  <c r="G6349" i="13"/>
  <c r="H6349" i="13" s="1"/>
  <c r="G6345" i="13"/>
  <c r="H6345" i="13" s="1"/>
  <c r="G6341" i="13"/>
  <c r="H6341" i="13" s="1"/>
  <c r="G6337" i="13"/>
  <c r="H6337" i="13" s="1"/>
  <c r="G6333" i="13"/>
  <c r="H6333" i="13" s="1"/>
  <c r="G6329" i="13"/>
  <c r="H6329" i="13" s="1"/>
  <c r="G6325" i="13"/>
  <c r="H6325" i="13" s="1"/>
  <c r="G6321" i="13"/>
  <c r="H6321" i="13" s="1"/>
  <c r="G6317" i="13"/>
  <c r="H6317" i="13" s="1"/>
  <c r="G6313" i="13"/>
  <c r="H6313" i="13" s="1"/>
  <c r="G6309" i="13"/>
  <c r="H6309" i="13" s="1"/>
  <c r="G6305" i="13"/>
  <c r="H6305" i="13" s="1"/>
  <c r="G6301" i="13"/>
  <c r="H6301" i="13" s="1"/>
  <c r="G6297" i="13"/>
  <c r="H6297" i="13" s="1"/>
  <c r="G6293" i="13"/>
  <c r="H6293" i="13" s="1"/>
  <c r="G6289" i="13"/>
  <c r="H6289" i="13" s="1"/>
  <c r="G6285" i="13"/>
  <c r="H6285" i="13" s="1"/>
  <c r="G6281" i="13"/>
  <c r="H6281" i="13" s="1"/>
  <c r="G6277" i="13"/>
  <c r="H6277" i="13" s="1"/>
  <c r="G6273" i="13"/>
  <c r="H6273" i="13" s="1"/>
  <c r="G6269" i="13"/>
  <c r="H6269" i="13" s="1"/>
  <c r="G6265" i="13"/>
  <c r="H6265" i="13" s="1"/>
  <c r="G6261" i="13"/>
  <c r="H6261" i="13" s="1"/>
  <c r="G6257" i="13"/>
  <c r="H6257" i="13" s="1"/>
  <c r="G6253" i="13"/>
  <c r="H6253" i="13" s="1"/>
  <c r="G6249" i="13"/>
  <c r="H6249" i="13" s="1"/>
  <c r="G6245" i="13"/>
  <c r="H6245" i="13" s="1"/>
  <c r="G6241" i="13"/>
  <c r="H6241" i="13" s="1"/>
  <c r="G6237" i="13"/>
  <c r="H6237" i="13" s="1"/>
  <c r="G6233" i="13"/>
  <c r="H6233" i="13" s="1"/>
  <c r="G6229" i="13"/>
  <c r="H6229" i="13" s="1"/>
  <c r="G6225" i="13"/>
  <c r="H6225" i="13" s="1"/>
  <c r="G6221" i="13"/>
  <c r="H6221" i="13" s="1"/>
  <c r="G6217" i="13"/>
  <c r="H6217" i="13" s="1"/>
  <c r="G6213" i="13"/>
  <c r="H6213" i="13" s="1"/>
  <c r="G6209" i="13"/>
  <c r="H6209" i="13" s="1"/>
  <c r="G6205" i="13"/>
  <c r="H6205" i="13" s="1"/>
  <c r="G6201" i="13"/>
  <c r="H6201" i="13" s="1"/>
  <c r="G6197" i="13"/>
  <c r="H6197" i="13" s="1"/>
  <c r="G6193" i="13"/>
  <c r="H6193" i="13" s="1"/>
  <c r="G6189" i="13"/>
  <c r="H6189" i="13" s="1"/>
  <c r="G6185" i="13"/>
  <c r="H6185" i="13" s="1"/>
  <c r="G6181" i="13"/>
  <c r="H6181" i="13" s="1"/>
  <c r="G6177" i="13"/>
  <c r="H6177" i="13" s="1"/>
  <c r="G6173" i="13"/>
  <c r="H6173" i="13" s="1"/>
  <c r="G6169" i="13"/>
  <c r="H6169" i="13" s="1"/>
  <c r="G6165" i="13"/>
  <c r="H6165" i="13" s="1"/>
  <c r="G6161" i="13"/>
  <c r="H6161" i="13" s="1"/>
  <c r="G6157" i="13"/>
  <c r="H6157" i="13" s="1"/>
  <c r="G6153" i="13"/>
  <c r="H6153" i="13" s="1"/>
  <c r="G6149" i="13"/>
  <c r="H6149" i="13" s="1"/>
  <c r="G6145" i="13"/>
  <c r="H6145" i="13" s="1"/>
  <c r="G6141" i="13"/>
  <c r="H6141" i="13" s="1"/>
  <c r="G6137" i="13"/>
  <c r="H6137" i="13" s="1"/>
  <c r="G6133" i="13"/>
  <c r="H6133" i="13" s="1"/>
  <c r="G6129" i="13"/>
  <c r="H6129" i="13" s="1"/>
  <c r="G6125" i="13"/>
  <c r="H6125" i="13" s="1"/>
  <c r="G6121" i="13"/>
  <c r="H6121" i="13" s="1"/>
  <c r="G6117" i="13"/>
  <c r="H6117" i="13" s="1"/>
  <c r="G6113" i="13"/>
  <c r="H6113" i="13" s="1"/>
  <c r="G6109" i="13"/>
  <c r="H6109" i="13" s="1"/>
  <c r="G6105" i="13"/>
  <c r="H6105" i="13" s="1"/>
  <c r="G6101" i="13"/>
  <c r="H6101" i="13" s="1"/>
  <c r="G6097" i="13"/>
  <c r="H6097" i="13" s="1"/>
  <c r="G6093" i="13"/>
  <c r="H6093" i="13" s="1"/>
  <c r="G6089" i="13"/>
  <c r="H6089" i="13" s="1"/>
  <c r="G6085" i="13"/>
  <c r="H6085" i="13" s="1"/>
  <c r="G6081" i="13"/>
  <c r="H6081" i="13" s="1"/>
  <c r="G6077" i="13"/>
  <c r="H6077" i="13" s="1"/>
  <c r="G6073" i="13"/>
  <c r="H6073" i="13" s="1"/>
  <c r="G6069" i="13"/>
  <c r="H6069" i="13" s="1"/>
  <c r="G6065" i="13"/>
  <c r="H6065" i="13" s="1"/>
  <c r="G6061" i="13"/>
  <c r="H6061" i="13" s="1"/>
  <c r="G6057" i="13"/>
  <c r="H6057" i="13" s="1"/>
  <c r="G6053" i="13"/>
  <c r="H6053" i="13" s="1"/>
  <c r="G6049" i="13"/>
  <c r="H6049" i="13" s="1"/>
  <c r="G6045" i="13"/>
  <c r="H6045" i="13" s="1"/>
  <c r="G6041" i="13"/>
  <c r="H6041" i="13" s="1"/>
  <c r="G6577" i="13"/>
  <c r="H6577" i="13" s="1"/>
  <c r="G6549" i="13"/>
  <c r="H6549" i="13" s="1"/>
  <c r="G6544" i="13"/>
  <c r="H6544" i="13" s="1"/>
  <c r="G6539" i="13"/>
  <c r="H6539" i="13" s="1"/>
  <c r="G6533" i="13"/>
  <c r="H6533" i="13" s="1"/>
  <c r="G6528" i="13"/>
  <c r="H6528" i="13" s="1"/>
  <c r="G6523" i="13"/>
  <c r="H6523" i="13" s="1"/>
  <c r="G6517" i="13"/>
  <c r="H6517" i="13" s="1"/>
  <c r="G6512" i="13"/>
  <c r="H6512" i="13" s="1"/>
  <c r="G6507" i="13"/>
  <c r="H6507" i="13" s="1"/>
  <c r="G6501" i="13"/>
  <c r="H6501" i="13" s="1"/>
  <c r="G6496" i="13"/>
  <c r="H6496" i="13" s="1"/>
  <c r="G6491" i="13"/>
  <c r="H6491" i="13" s="1"/>
  <c r="G6485" i="13"/>
  <c r="H6485" i="13" s="1"/>
  <c r="G6457" i="13"/>
  <c r="H6457" i="13" s="1"/>
  <c r="G6563" i="13"/>
  <c r="H6563" i="13" s="1"/>
  <c r="G6480" i="13"/>
  <c r="H6480" i="13" s="1"/>
  <c r="G6470" i="13"/>
  <c r="H6470" i="13" s="1"/>
  <c r="G6461" i="13"/>
  <c r="H6461" i="13" s="1"/>
  <c r="G6569" i="13"/>
  <c r="H6569" i="13" s="1"/>
  <c r="G6475" i="13"/>
  <c r="H6475" i="13" s="1"/>
  <c r="G6465" i="13"/>
  <c r="H6465" i="13" s="1"/>
  <c r="G6749" i="13"/>
  <c r="H6749" i="13" s="1"/>
  <c r="G6655" i="13"/>
  <c r="H6655" i="13" s="1"/>
  <c r="G6647" i="13"/>
  <c r="H6647" i="13" s="1"/>
  <c r="G6639" i="13"/>
  <c r="H6639" i="13" s="1"/>
  <c r="G6631" i="13"/>
  <c r="H6631" i="13" s="1"/>
  <c r="G6623" i="13"/>
  <c r="H6623" i="13" s="1"/>
  <c r="G6615" i="13"/>
  <c r="H6615" i="13" s="1"/>
  <c r="G6607" i="13"/>
  <c r="H6607" i="13" s="1"/>
  <c r="G6599" i="13"/>
  <c r="H6599" i="13" s="1"/>
  <c r="G6591" i="13"/>
  <c r="H6591" i="13" s="1"/>
  <c r="G6555" i="13"/>
  <c r="H6555" i="13" s="1"/>
  <c r="G6452" i="13"/>
  <c r="H6452" i="13" s="1"/>
  <c r="G6448" i="13"/>
  <c r="H6448" i="13" s="1"/>
  <c r="G6444" i="13"/>
  <c r="H6444" i="13" s="1"/>
  <c r="G6440" i="13"/>
  <c r="H6440" i="13" s="1"/>
  <c r="G6436" i="13"/>
  <c r="H6436" i="13" s="1"/>
  <c r="G6432" i="13"/>
  <c r="H6432" i="13" s="1"/>
  <c r="G6428" i="13"/>
  <c r="H6428" i="13" s="1"/>
  <c r="G6424" i="13"/>
  <c r="H6424" i="13" s="1"/>
  <c r="G6420" i="13"/>
  <c r="H6420" i="13" s="1"/>
  <c r="G6416" i="13"/>
  <c r="H6416" i="13" s="1"/>
  <c r="G6412" i="13"/>
  <c r="H6412" i="13" s="1"/>
  <c r="G6408" i="13"/>
  <c r="H6408" i="13" s="1"/>
  <c r="G6404" i="13"/>
  <c r="H6404" i="13" s="1"/>
  <c r="G6400" i="13"/>
  <c r="H6400" i="13" s="1"/>
  <c r="G6396" i="13"/>
  <c r="H6396" i="13" s="1"/>
  <c r="G6392" i="13"/>
  <c r="H6392" i="13" s="1"/>
  <c r="G6388" i="13"/>
  <c r="H6388" i="13" s="1"/>
  <c r="G6384" i="13"/>
  <c r="H6384" i="13" s="1"/>
  <c r="G6380" i="13"/>
  <c r="H6380" i="13" s="1"/>
  <c r="G6376" i="13"/>
  <c r="H6376" i="13" s="1"/>
  <c r="G6372" i="13"/>
  <c r="H6372" i="13" s="1"/>
  <c r="G6368" i="13"/>
  <c r="H6368" i="13" s="1"/>
  <c r="G6364" i="13"/>
  <c r="H6364" i="13" s="1"/>
  <c r="G6360" i="13"/>
  <c r="H6360" i="13" s="1"/>
  <c r="G6356" i="13"/>
  <c r="H6356" i="13" s="1"/>
  <c r="G6352" i="13"/>
  <c r="H6352" i="13" s="1"/>
  <c r="G6348" i="13"/>
  <c r="H6348" i="13" s="1"/>
  <c r="G6344" i="13"/>
  <c r="H6344" i="13" s="1"/>
  <c r="G6340" i="13"/>
  <c r="H6340" i="13" s="1"/>
  <c r="G6336" i="13"/>
  <c r="H6336" i="13" s="1"/>
  <c r="G6332" i="13"/>
  <c r="H6332" i="13" s="1"/>
  <c r="G6328" i="13"/>
  <c r="H6328" i="13" s="1"/>
  <c r="G6324" i="13"/>
  <c r="H6324" i="13" s="1"/>
  <c r="G6320" i="13"/>
  <c r="H6320" i="13" s="1"/>
  <c r="G6316" i="13"/>
  <c r="H6316" i="13" s="1"/>
  <c r="G6312" i="13"/>
  <c r="H6312" i="13" s="1"/>
  <c r="G6308" i="13"/>
  <c r="H6308" i="13" s="1"/>
  <c r="G6304" i="13"/>
  <c r="H6304" i="13" s="1"/>
  <c r="G6300" i="13"/>
  <c r="H6300" i="13" s="1"/>
  <c r="G6296" i="13"/>
  <c r="H6296" i="13" s="1"/>
  <c r="G6292" i="13"/>
  <c r="H6292" i="13" s="1"/>
  <c r="G6288" i="13"/>
  <c r="H6288" i="13" s="1"/>
  <c r="G6284" i="13"/>
  <c r="H6284" i="13" s="1"/>
  <c r="G6280" i="13"/>
  <c r="H6280" i="13" s="1"/>
  <c r="G6276" i="13"/>
  <c r="H6276" i="13" s="1"/>
  <c r="G6272" i="13"/>
  <c r="H6272" i="13" s="1"/>
  <c r="G6268" i="13"/>
  <c r="H6268" i="13" s="1"/>
  <c r="G6264" i="13"/>
  <c r="H6264" i="13" s="1"/>
  <c r="G6260" i="13"/>
  <c r="H6260" i="13" s="1"/>
  <c r="G6256" i="13"/>
  <c r="H6256" i="13" s="1"/>
  <c r="G6252" i="13"/>
  <c r="H6252" i="13" s="1"/>
  <c r="G6248" i="13"/>
  <c r="H6248" i="13" s="1"/>
  <c r="G6244" i="13"/>
  <c r="H6244" i="13" s="1"/>
  <c r="G6240" i="13"/>
  <c r="H6240" i="13" s="1"/>
  <c r="G6236" i="13"/>
  <c r="H6236" i="13" s="1"/>
  <c r="G6232" i="13"/>
  <c r="H6232" i="13" s="1"/>
  <c r="G6228" i="13"/>
  <c r="H6228" i="13" s="1"/>
  <c r="G6224" i="13"/>
  <c r="H6224" i="13" s="1"/>
  <c r="G6220" i="13"/>
  <c r="H6220" i="13" s="1"/>
  <c r="G6216" i="13"/>
  <c r="H6216" i="13" s="1"/>
  <c r="G6212" i="13"/>
  <c r="H6212" i="13" s="1"/>
  <c r="G6208" i="13"/>
  <c r="H6208" i="13" s="1"/>
  <c r="G6204" i="13"/>
  <c r="H6204" i="13" s="1"/>
  <c r="G6200" i="13"/>
  <c r="H6200" i="13" s="1"/>
  <c r="G6196" i="13"/>
  <c r="H6196" i="13" s="1"/>
  <c r="G6192" i="13"/>
  <c r="H6192" i="13" s="1"/>
  <c r="G6188" i="13"/>
  <c r="H6188" i="13" s="1"/>
  <c r="G6184" i="13"/>
  <c r="H6184" i="13" s="1"/>
  <c r="G6180" i="13"/>
  <c r="H6180" i="13" s="1"/>
  <c r="G6176" i="13"/>
  <c r="H6176" i="13" s="1"/>
  <c r="G6172" i="13"/>
  <c r="H6172" i="13" s="1"/>
  <c r="G6168" i="13"/>
  <c r="H6168" i="13" s="1"/>
  <c r="G6164" i="13"/>
  <c r="H6164" i="13" s="1"/>
  <c r="G6160" i="13"/>
  <c r="H6160" i="13" s="1"/>
  <c r="G6156" i="13"/>
  <c r="H6156" i="13" s="1"/>
  <c r="G6152" i="13"/>
  <c r="H6152" i="13" s="1"/>
  <c r="G6148" i="13"/>
  <c r="H6148" i="13" s="1"/>
  <c r="G6144" i="13"/>
  <c r="H6144" i="13" s="1"/>
  <c r="G6140" i="13"/>
  <c r="H6140" i="13" s="1"/>
  <c r="G6136" i="13"/>
  <c r="H6136" i="13" s="1"/>
  <c r="G6132" i="13"/>
  <c r="H6132" i="13" s="1"/>
  <c r="G6128" i="13"/>
  <c r="H6128" i="13" s="1"/>
  <c r="G6124" i="13"/>
  <c r="H6124" i="13" s="1"/>
  <c r="G6120" i="13"/>
  <c r="H6120" i="13" s="1"/>
  <c r="G6116" i="13"/>
  <c r="H6116" i="13" s="1"/>
  <c r="G6112" i="13"/>
  <c r="H6112" i="13" s="1"/>
  <c r="G6108" i="13"/>
  <c r="H6108" i="13" s="1"/>
  <c r="G6104" i="13"/>
  <c r="H6104" i="13" s="1"/>
  <c r="G6100" i="13"/>
  <c r="H6100" i="13" s="1"/>
  <c r="G6096" i="13"/>
  <c r="H6096" i="13" s="1"/>
  <c r="G6092" i="13"/>
  <c r="H6092" i="13" s="1"/>
  <c r="G6088" i="13"/>
  <c r="H6088" i="13" s="1"/>
  <c r="G6084" i="13"/>
  <c r="H6084" i="13" s="1"/>
  <c r="G6080" i="13"/>
  <c r="H6080" i="13" s="1"/>
  <c r="G6076" i="13"/>
  <c r="H6076" i="13" s="1"/>
  <c r="G6072" i="13"/>
  <c r="H6072" i="13" s="1"/>
  <c r="G6068" i="13"/>
  <c r="H6068" i="13" s="1"/>
  <c r="G6064" i="13"/>
  <c r="H6064" i="13" s="1"/>
  <c r="G6060" i="13"/>
  <c r="H6060" i="13" s="1"/>
  <c r="G6056" i="13"/>
  <c r="H6056" i="13" s="1"/>
  <c r="G6052" i="13"/>
  <c r="H6052" i="13" s="1"/>
  <c r="G6048" i="13"/>
  <c r="H6048" i="13" s="1"/>
  <c r="G6044" i="13"/>
  <c r="H6044" i="13" s="1"/>
  <c r="G6040" i="13"/>
  <c r="H6040" i="13" s="1"/>
  <c r="G6036" i="13"/>
  <c r="H6036" i="13" s="1"/>
  <c r="G6032" i="13"/>
  <c r="H6032" i="13" s="1"/>
  <c r="G6028" i="13"/>
  <c r="H6028" i="13" s="1"/>
  <c r="G6024" i="13"/>
  <c r="H6024" i="13" s="1"/>
  <c r="G6020" i="13"/>
  <c r="H6020" i="13" s="1"/>
  <c r="G6016" i="13"/>
  <c r="H6016" i="13" s="1"/>
  <c r="G6012" i="13"/>
  <c r="H6012" i="13" s="1"/>
  <c r="G6008" i="13"/>
  <c r="H6008" i="13" s="1"/>
  <c r="G6004" i="13"/>
  <c r="H6004" i="13" s="1"/>
  <c r="G6000" i="13"/>
  <c r="H6000" i="13" s="1"/>
  <c r="G5996" i="13"/>
  <c r="H5996" i="13" s="1"/>
  <c r="G5992" i="13"/>
  <c r="H5992" i="13" s="1"/>
  <c r="G5988" i="13"/>
  <c r="H5988" i="13" s="1"/>
  <c r="G5984" i="13"/>
  <c r="H5984" i="13" s="1"/>
  <c r="G5980" i="13"/>
  <c r="H5980" i="13" s="1"/>
  <c r="G5976" i="13"/>
  <c r="H5976" i="13" s="1"/>
  <c r="G5972" i="13"/>
  <c r="H5972" i="13" s="1"/>
  <c r="G5968" i="13"/>
  <c r="H5968" i="13" s="1"/>
  <c r="G5964" i="13"/>
  <c r="H5964" i="13" s="1"/>
  <c r="G5960" i="13"/>
  <c r="H5960" i="13" s="1"/>
  <c r="G5956" i="13"/>
  <c r="H5956" i="13" s="1"/>
  <c r="G5952" i="13"/>
  <c r="H5952" i="13" s="1"/>
  <c r="G5948" i="13"/>
  <c r="H5948" i="13" s="1"/>
  <c r="G5944" i="13"/>
  <c r="H5944" i="13" s="1"/>
  <c r="G5940" i="13"/>
  <c r="H5940" i="13" s="1"/>
  <c r="G5936" i="13"/>
  <c r="H5936" i="13" s="1"/>
  <c r="G6793" i="13"/>
  <c r="H6793" i="13" s="1"/>
  <c r="G6583" i="13"/>
  <c r="H6583" i="13" s="1"/>
  <c r="G6561" i="13"/>
  <c r="H6561" i="13" s="1"/>
  <c r="G6548" i="13"/>
  <c r="H6548" i="13" s="1"/>
  <c r="G6543" i="13"/>
  <c r="H6543" i="13" s="1"/>
  <c r="G6537" i="13"/>
  <c r="H6537" i="13" s="1"/>
  <c r="G6532" i="13"/>
  <c r="H6532" i="13" s="1"/>
  <c r="G6527" i="13"/>
  <c r="H6527" i="13" s="1"/>
  <c r="G6521" i="13"/>
  <c r="H6521" i="13" s="1"/>
  <c r="G6516" i="13"/>
  <c r="H6516" i="13" s="1"/>
  <c r="G6511" i="13"/>
  <c r="H6511" i="13" s="1"/>
  <c r="G6505" i="13"/>
  <c r="H6505" i="13" s="1"/>
  <c r="G6500" i="13"/>
  <c r="H6500" i="13" s="1"/>
  <c r="G6495" i="13"/>
  <c r="H6495" i="13" s="1"/>
  <c r="G6489" i="13"/>
  <c r="H6489" i="13" s="1"/>
  <c r="G6484" i="13"/>
  <c r="H6484" i="13" s="1"/>
  <c r="G6474" i="13"/>
  <c r="H6474" i="13" s="1"/>
  <c r="G6469" i="13"/>
  <c r="H6469" i="13" s="1"/>
  <c r="G6456" i="13"/>
  <c r="H6456" i="13" s="1"/>
  <c r="G6743" i="13"/>
  <c r="H6743" i="13" s="1"/>
  <c r="G6653" i="13"/>
  <c r="H6653" i="13" s="1"/>
  <c r="G6645" i="13"/>
  <c r="H6645" i="13" s="1"/>
  <c r="G6637" i="13"/>
  <c r="H6637" i="13" s="1"/>
  <c r="G6629" i="13"/>
  <c r="H6629" i="13" s="1"/>
  <c r="G6621" i="13"/>
  <c r="H6621" i="13" s="1"/>
  <c r="G6613" i="13"/>
  <c r="H6613" i="13" s="1"/>
  <c r="G6605" i="13"/>
  <c r="H6605" i="13" s="1"/>
  <c r="G6597" i="13"/>
  <c r="H6597" i="13" s="1"/>
  <c r="G6589" i="13"/>
  <c r="H6589" i="13" s="1"/>
  <c r="G6479" i="13"/>
  <c r="H6479" i="13" s="1"/>
  <c r="G6460" i="13"/>
  <c r="H6460" i="13" s="1"/>
  <c r="G6029" i="13"/>
  <c r="H6029" i="13" s="1"/>
  <c r="G6014" i="13"/>
  <c r="H6014" i="13" s="1"/>
  <c r="G5975" i="13"/>
  <c r="H5975" i="13" s="1"/>
  <c r="G5965" i="13"/>
  <c r="H5965" i="13" s="1"/>
  <c r="G5950" i="13"/>
  <c r="H5950" i="13" s="1"/>
  <c r="G5931" i="13"/>
  <c r="H5931" i="13" s="1"/>
  <c r="G5927" i="13"/>
  <c r="H5927" i="13" s="1"/>
  <c r="G5923" i="13"/>
  <c r="H5923" i="13" s="1"/>
  <c r="G5919" i="13"/>
  <c r="H5919" i="13" s="1"/>
  <c r="G5915" i="13"/>
  <c r="H5915" i="13" s="1"/>
  <c r="G5911" i="13"/>
  <c r="H5911" i="13" s="1"/>
  <c r="G5907" i="13"/>
  <c r="H5907" i="13" s="1"/>
  <c r="G5903" i="13"/>
  <c r="H5903" i="13" s="1"/>
  <c r="G5899" i="13"/>
  <c r="H5899" i="13" s="1"/>
  <c r="G5895" i="13"/>
  <c r="H5895" i="13" s="1"/>
  <c r="G5891" i="13"/>
  <c r="H5891" i="13" s="1"/>
  <c r="G5887" i="13"/>
  <c r="H5887" i="13" s="1"/>
  <c r="G5883" i="13"/>
  <c r="H5883" i="13" s="1"/>
  <c r="G5879" i="13"/>
  <c r="H5879" i="13" s="1"/>
  <c r="G5875" i="13"/>
  <c r="H5875" i="13" s="1"/>
  <c r="G5871" i="13"/>
  <c r="H5871" i="13" s="1"/>
  <c r="G5867" i="13"/>
  <c r="H5867" i="13" s="1"/>
  <c r="G5863" i="13"/>
  <c r="H5863" i="13" s="1"/>
  <c r="G5859" i="13"/>
  <c r="H5859" i="13" s="1"/>
  <c r="G5855" i="13"/>
  <c r="H5855" i="13" s="1"/>
  <c r="G5851" i="13"/>
  <c r="H5851" i="13" s="1"/>
  <c r="G5847" i="13"/>
  <c r="H5847" i="13" s="1"/>
  <c r="G5843" i="13"/>
  <c r="H5843" i="13" s="1"/>
  <c r="G5839" i="13"/>
  <c r="H5839" i="13" s="1"/>
  <c r="G5835" i="13"/>
  <c r="H5835" i="13" s="1"/>
  <c r="G5831" i="13"/>
  <c r="H5831" i="13" s="1"/>
  <c r="G5827" i="13"/>
  <c r="H5827" i="13" s="1"/>
  <c r="G5823" i="13"/>
  <c r="H5823" i="13" s="1"/>
  <c r="G5819" i="13"/>
  <c r="H5819" i="13" s="1"/>
  <c r="G5815" i="13"/>
  <c r="H5815" i="13" s="1"/>
  <c r="G5811" i="13"/>
  <c r="H5811" i="13" s="1"/>
  <c r="G5807" i="13"/>
  <c r="H5807" i="13" s="1"/>
  <c r="G5803" i="13"/>
  <c r="H5803" i="13" s="1"/>
  <c r="G5799" i="13"/>
  <c r="H5799" i="13" s="1"/>
  <c r="G5795" i="13"/>
  <c r="H5795" i="13" s="1"/>
  <c r="G5791" i="13"/>
  <c r="H5791" i="13" s="1"/>
  <c r="G5787" i="13"/>
  <c r="H5787" i="13" s="1"/>
  <c r="G5783" i="13"/>
  <c r="H5783" i="13" s="1"/>
  <c r="G5779" i="13"/>
  <c r="H5779" i="13" s="1"/>
  <c r="G5775" i="13"/>
  <c r="H5775" i="13" s="1"/>
  <c r="G5771" i="13"/>
  <c r="H5771" i="13" s="1"/>
  <c r="G5767" i="13"/>
  <c r="H5767" i="13" s="1"/>
  <c r="G5763" i="13"/>
  <c r="H5763" i="13" s="1"/>
  <c r="G5759" i="13"/>
  <c r="H5759" i="13" s="1"/>
  <c r="G5755" i="13"/>
  <c r="H5755" i="13" s="1"/>
  <c r="G5751" i="13"/>
  <c r="H5751" i="13" s="1"/>
  <c r="G5747" i="13"/>
  <c r="H5747" i="13" s="1"/>
  <c r="G5743" i="13"/>
  <c r="H5743" i="13" s="1"/>
  <c r="G5739" i="13"/>
  <c r="H5739" i="13" s="1"/>
  <c r="G5735" i="13"/>
  <c r="H5735" i="13" s="1"/>
  <c r="G5731" i="13"/>
  <c r="H5731" i="13" s="1"/>
  <c r="G5727" i="13"/>
  <c r="H5727" i="13" s="1"/>
  <c r="G5723" i="13"/>
  <c r="H5723" i="13" s="1"/>
  <c r="G5719" i="13"/>
  <c r="H5719" i="13" s="1"/>
  <c r="G5715" i="13"/>
  <c r="H5715" i="13" s="1"/>
  <c r="G5711" i="13"/>
  <c r="H5711" i="13" s="1"/>
  <c r="G5707" i="13"/>
  <c r="H5707" i="13" s="1"/>
  <c r="G5703" i="13"/>
  <c r="H5703" i="13" s="1"/>
  <c r="G5699" i="13"/>
  <c r="H5699" i="13" s="1"/>
  <c r="G5695" i="13"/>
  <c r="H5695" i="13" s="1"/>
  <c r="G5691" i="13"/>
  <c r="H5691" i="13" s="1"/>
  <c r="G5687" i="13"/>
  <c r="H5687" i="13" s="1"/>
  <c r="G5683" i="13"/>
  <c r="H5683" i="13" s="1"/>
  <c r="G5679" i="13"/>
  <c r="H5679" i="13" s="1"/>
  <c r="G5675" i="13"/>
  <c r="H5675" i="13" s="1"/>
  <c r="G5671" i="13"/>
  <c r="H5671" i="13" s="1"/>
  <c r="G5667" i="13"/>
  <c r="H5667" i="13" s="1"/>
  <c r="G5663" i="13"/>
  <c r="H5663" i="13" s="1"/>
  <c r="G5659" i="13"/>
  <c r="H5659" i="13" s="1"/>
  <c r="G5655" i="13"/>
  <c r="H5655" i="13" s="1"/>
  <c r="G5651" i="13"/>
  <c r="H5651" i="13" s="1"/>
  <c r="G5647" i="13"/>
  <c r="H5647" i="13" s="1"/>
  <c r="G5643" i="13"/>
  <c r="H5643" i="13" s="1"/>
  <c r="G5639" i="13"/>
  <c r="H5639" i="13" s="1"/>
  <c r="G5635" i="13"/>
  <c r="H5635" i="13" s="1"/>
  <c r="G5631" i="13"/>
  <c r="H5631" i="13" s="1"/>
  <c r="G5627" i="13"/>
  <c r="H5627" i="13" s="1"/>
  <c r="G5623" i="13"/>
  <c r="H5623" i="13" s="1"/>
  <c r="G5619" i="13"/>
  <c r="H5619" i="13" s="1"/>
  <c r="G5615" i="13"/>
  <c r="H5615" i="13" s="1"/>
  <c r="G5611" i="13"/>
  <c r="H5611" i="13" s="1"/>
  <c r="G5607" i="13"/>
  <c r="H5607" i="13" s="1"/>
  <c r="G5603" i="13"/>
  <c r="H5603" i="13" s="1"/>
  <c r="G5599" i="13"/>
  <c r="H5599" i="13" s="1"/>
  <c r="G5595" i="13"/>
  <c r="H5595" i="13" s="1"/>
  <c r="G5591" i="13"/>
  <c r="H5591" i="13" s="1"/>
  <c r="G5587" i="13"/>
  <c r="H5587" i="13" s="1"/>
  <c r="G5583" i="13"/>
  <c r="H5583" i="13" s="1"/>
  <c r="G5579" i="13"/>
  <c r="H5579" i="13" s="1"/>
  <c r="G5575" i="13"/>
  <c r="H5575" i="13" s="1"/>
  <c r="G5571" i="13"/>
  <c r="H5571" i="13" s="1"/>
  <c r="G5567" i="13"/>
  <c r="H5567" i="13" s="1"/>
  <c r="G5563" i="13"/>
  <c r="H5563" i="13" s="1"/>
  <c r="G5559" i="13"/>
  <c r="H5559" i="13" s="1"/>
  <c r="G5555" i="13"/>
  <c r="H5555" i="13" s="1"/>
  <c r="G5551" i="13"/>
  <c r="H5551" i="13" s="1"/>
  <c r="G5547" i="13"/>
  <c r="H5547" i="13" s="1"/>
  <c r="G5543" i="13"/>
  <c r="H5543" i="13" s="1"/>
  <c r="G5539" i="13"/>
  <c r="H5539" i="13" s="1"/>
  <c r="G5535" i="13"/>
  <c r="H5535" i="13" s="1"/>
  <c r="G5531" i="13"/>
  <c r="H5531" i="13" s="1"/>
  <c r="G5527" i="13"/>
  <c r="H5527" i="13" s="1"/>
  <c r="G5523" i="13"/>
  <c r="H5523" i="13" s="1"/>
  <c r="G5519" i="13"/>
  <c r="H5519" i="13" s="1"/>
  <c r="G5515" i="13"/>
  <c r="H5515" i="13" s="1"/>
  <c r="G5511" i="13"/>
  <c r="H5511" i="13" s="1"/>
  <c r="G6039" i="13"/>
  <c r="H6039" i="13" s="1"/>
  <c r="G6019" i="13"/>
  <c r="H6019" i="13" s="1"/>
  <c r="G6009" i="13"/>
  <c r="H6009" i="13" s="1"/>
  <c r="G5994" i="13"/>
  <c r="H5994" i="13" s="1"/>
  <c r="G5955" i="13"/>
  <c r="H5955" i="13" s="1"/>
  <c r="G5945" i="13"/>
  <c r="H5945" i="13" s="1"/>
  <c r="G6739" i="13"/>
  <c r="H6739" i="13" s="1"/>
  <c r="G6553" i="13"/>
  <c r="H6553" i="13" s="1"/>
  <c r="G5999" i="13"/>
  <c r="H5999" i="13" s="1"/>
  <c r="G5989" i="13"/>
  <c r="H5989" i="13" s="1"/>
  <c r="G5974" i="13"/>
  <c r="H5974" i="13" s="1"/>
  <c r="G5935" i="13"/>
  <c r="H5935" i="13" s="1"/>
  <c r="G6464" i="13"/>
  <c r="H6464" i="13" s="1"/>
  <c r="G6038" i="13"/>
  <c r="H6038" i="13" s="1"/>
  <c r="G6033" i="13"/>
  <c r="H6033" i="13" s="1"/>
  <c r="G6018" i="13"/>
  <c r="H6018" i="13" s="1"/>
  <c r="G5979" i="13"/>
  <c r="H5979" i="13" s="1"/>
  <c r="G5969" i="13"/>
  <c r="H5969" i="13" s="1"/>
  <c r="G5954" i="13"/>
  <c r="H5954" i="13" s="1"/>
  <c r="G6023" i="13"/>
  <c r="H6023" i="13" s="1"/>
  <c r="G6013" i="13"/>
  <c r="H6013" i="13" s="1"/>
  <c r="G5998" i="13"/>
  <c r="H5998" i="13" s="1"/>
  <c r="G5959" i="13"/>
  <c r="H5959" i="13" s="1"/>
  <c r="G5949" i="13"/>
  <c r="H5949" i="13" s="1"/>
  <c r="G5934" i="13"/>
  <c r="H5934" i="13" s="1"/>
  <c r="G5930" i="13"/>
  <c r="H5930" i="13" s="1"/>
  <c r="G5926" i="13"/>
  <c r="H5926" i="13" s="1"/>
  <c r="G5922" i="13"/>
  <c r="H5922" i="13" s="1"/>
  <c r="G5918" i="13"/>
  <c r="H5918" i="13" s="1"/>
  <c r="G5914" i="13"/>
  <c r="H5914" i="13" s="1"/>
  <c r="G5910" i="13"/>
  <c r="H5910" i="13" s="1"/>
  <c r="G5906" i="13"/>
  <c r="H5906" i="13" s="1"/>
  <c r="G5902" i="13"/>
  <c r="H5902" i="13" s="1"/>
  <c r="G5898" i="13"/>
  <c r="H5898" i="13" s="1"/>
  <c r="G5894" i="13"/>
  <c r="H5894" i="13" s="1"/>
  <c r="G5890" i="13"/>
  <c r="H5890" i="13" s="1"/>
  <c r="G5886" i="13"/>
  <c r="H5886" i="13" s="1"/>
  <c r="G5882" i="13"/>
  <c r="H5882" i="13" s="1"/>
  <c r="G5878" i="13"/>
  <c r="H5878" i="13" s="1"/>
  <c r="G5874" i="13"/>
  <c r="H5874" i="13" s="1"/>
  <c r="G5870" i="13"/>
  <c r="H5870" i="13" s="1"/>
  <c r="G5866" i="13"/>
  <c r="H5866" i="13" s="1"/>
  <c r="G5862" i="13"/>
  <c r="H5862" i="13" s="1"/>
  <c r="G5858" i="13"/>
  <c r="H5858" i="13" s="1"/>
  <c r="G5854" i="13"/>
  <c r="H5854" i="13" s="1"/>
  <c r="G5850" i="13"/>
  <c r="H5850" i="13" s="1"/>
  <c r="G5846" i="13"/>
  <c r="H5846" i="13" s="1"/>
  <c r="G5842" i="13"/>
  <c r="H5842" i="13" s="1"/>
  <c r="G5838" i="13"/>
  <c r="H5838" i="13" s="1"/>
  <c r="G5834" i="13"/>
  <c r="H5834" i="13" s="1"/>
  <c r="G5830" i="13"/>
  <c r="H5830" i="13" s="1"/>
  <c r="G5826" i="13"/>
  <c r="H5826" i="13" s="1"/>
  <c r="G5822" i="13"/>
  <c r="H5822" i="13" s="1"/>
  <c r="G5818" i="13"/>
  <c r="H5818" i="13" s="1"/>
  <c r="G5814" i="13"/>
  <c r="H5814" i="13" s="1"/>
  <c r="G5810" i="13"/>
  <c r="H5810" i="13" s="1"/>
  <c r="G5806" i="13"/>
  <c r="H5806" i="13" s="1"/>
  <c r="G5802" i="13"/>
  <c r="H5802" i="13" s="1"/>
  <c r="G5798" i="13"/>
  <c r="H5798" i="13" s="1"/>
  <c r="G5794" i="13"/>
  <c r="H5794" i="13" s="1"/>
  <c r="G5790" i="13"/>
  <c r="H5790" i="13" s="1"/>
  <c r="G5786" i="13"/>
  <c r="H5786" i="13" s="1"/>
  <c r="G5782" i="13"/>
  <c r="H5782" i="13" s="1"/>
  <c r="G5778" i="13"/>
  <c r="H5778" i="13" s="1"/>
  <c r="G5774" i="13"/>
  <c r="H5774" i="13" s="1"/>
  <c r="G5770" i="13"/>
  <c r="H5770" i="13" s="1"/>
  <c r="G5766" i="13"/>
  <c r="H5766" i="13" s="1"/>
  <c r="G5762" i="13"/>
  <c r="H5762" i="13" s="1"/>
  <c r="G5758" i="13"/>
  <c r="H5758" i="13" s="1"/>
  <c r="G5754" i="13"/>
  <c r="H5754" i="13" s="1"/>
  <c r="G5750" i="13"/>
  <c r="H5750" i="13" s="1"/>
  <c r="G5746" i="13"/>
  <c r="H5746" i="13" s="1"/>
  <c r="G5742" i="13"/>
  <c r="H5742" i="13" s="1"/>
  <c r="G5738" i="13"/>
  <c r="H5738" i="13" s="1"/>
  <c r="G5734" i="13"/>
  <c r="H5734" i="13" s="1"/>
  <c r="G5730" i="13"/>
  <c r="H5730" i="13" s="1"/>
  <c r="G5726" i="13"/>
  <c r="H5726" i="13" s="1"/>
  <c r="G5722" i="13"/>
  <c r="H5722" i="13" s="1"/>
  <c r="G5718" i="13"/>
  <c r="H5718" i="13" s="1"/>
  <c r="G5714" i="13"/>
  <c r="H5714" i="13" s="1"/>
  <c r="G5710" i="13"/>
  <c r="H5710" i="13" s="1"/>
  <c r="G5706" i="13"/>
  <c r="H5706" i="13" s="1"/>
  <c r="G5702" i="13"/>
  <c r="H5702" i="13" s="1"/>
  <c r="G5698" i="13"/>
  <c r="H5698" i="13" s="1"/>
  <c r="G5694" i="13"/>
  <c r="H5694" i="13" s="1"/>
  <c r="G5690" i="13"/>
  <c r="H5690" i="13" s="1"/>
  <c r="G5686" i="13"/>
  <c r="H5686" i="13" s="1"/>
  <c r="G5682" i="13"/>
  <c r="H5682" i="13" s="1"/>
  <c r="G5678" i="13"/>
  <c r="H5678" i="13" s="1"/>
  <c r="G5674" i="13"/>
  <c r="H5674" i="13" s="1"/>
  <c r="G5670" i="13"/>
  <c r="H5670" i="13" s="1"/>
  <c r="G5666" i="13"/>
  <c r="H5666" i="13" s="1"/>
  <c r="G5662" i="13"/>
  <c r="H5662" i="13" s="1"/>
  <c r="G5658" i="13"/>
  <c r="H5658" i="13" s="1"/>
  <c r="G5654" i="13"/>
  <c r="H5654" i="13" s="1"/>
  <c r="G5650" i="13"/>
  <c r="H5650" i="13" s="1"/>
  <c r="G5646" i="13"/>
  <c r="H5646" i="13" s="1"/>
  <c r="G5642" i="13"/>
  <c r="H5642" i="13" s="1"/>
  <c r="G5638" i="13"/>
  <c r="H5638" i="13" s="1"/>
  <c r="G5634" i="13"/>
  <c r="H5634" i="13" s="1"/>
  <c r="G5630" i="13"/>
  <c r="H5630" i="13" s="1"/>
  <c r="G5626" i="13"/>
  <c r="H5626" i="13" s="1"/>
  <c r="G5622" i="13"/>
  <c r="H5622" i="13" s="1"/>
  <c r="G5618" i="13"/>
  <c r="H5618" i="13" s="1"/>
  <c r="G5614" i="13"/>
  <c r="H5614" i="13" s="1"/>
  <c r="G5610" i="13"/>
  <c r="H5610" i="13" s="1"/>
  <c r="G5606" i="13"/>
  <c r="H5606" i="13" s="1"/>
  <c r="G5602" i="13"/>
  <c r="H5602" i="13" s="1"/>
  <c r="G5598" i="13"/>
  <c r="H5598" i="13" s="1"/>
  <c r="G5594" i="13"/>
  <c r="H5594" i="13" s="1"/>
  <c r="G5590" i="13"/>
  <c r="H5590" i="13" s="1"/>
  <c r="G5586" i="13"/>
  <c r="H5586" i="13" s="1"/>
  <c r="G5582" i="13"/>
  <c r="H5582" i="13" s="1"/>
  <c r="G5578" i="13"/>
  <c r="H5578" i="13" s="1"/>
  <c r="G5574" i="13"/>
  <c r="H5574" i="13" s="1"/>
  <c r="G5570" i="13"/>
  <c r="H5570" i="13" s="1"/>
  <c r="G5566" i="13"/>
  <c r="H5566" i="13" s="1"/>
  <c r="G5562" i="13"/>
  <c r="H5562" i="13" s="1"/>
  <c r="G5558" i="13"/>
  <c r="H5558" i="13" s="1"/>
  <c r="G5554" i="13"/>
  <c r="H5554" i="13" s="1"/>
  <c r="G5550" i="13"/>
  <c r="H5550" i="13" s="1"/>
  <c r="G5546" i="13"/>
  <c r="H5546" i="13" s="1"/>
  <c r="G5542" i="13"/>
  <c r="H5542" i="13" s="1"/>
  <c r="G5538" i="13"/>
  <c r="H5538" i="13" s="1"/>
  <c r="G5534" i="13"/>
  <c r="H5534" i="13" s="1"/>
  <c r="G5530" i="13"/>
  <c r="H5530" i="13" s="1"/>
  <c r="G5526" i="13"/>
  <c r="H5526" i="13" s="1"/>
  <c r="G5522" i="13"/>
  <c r="H5522" i="13" s="1"/>
  <c r="G5518" i="13"/>
  <c r="H5518" i="13" s="1"/>
  <c r="G5514" i="13"/>
  <c r="H5514" i="13" s="1"/>
  <c r="G5510" i="13"/>
  <c r="H5510" i="13" s="1"/>
  <c r="G5506" i="13"/>
  <c r="H5506" i="13" s="1"/>
  <c r="G5502" i="13"/>
  <c r="H5502" i="13" s="1"/>
  <c r="G5498" i="13"/>
  <c r="H5498" i="13" s="1"/>
  <c r="G5494" i="13"/>
  <c r="H5494" i="13" s="1"/>
  <c r="G5490" i="13"/>
  <c r="H5490" i="13" s="1"/>
  <c r="G5486" i="13"/>
  <c r="H5486" i="13" s="1"/>
  <c r="G5482" i="13"/>
  <c r="H5482" i="13" s="1"/>
  <c r="G5478" i="13"/>
  <c r="H5478" i="13" s="1"/>
  <c r="G5474" i="13"/>
  <c r="H5474" i="13" s="1"/>
  <c r="G5470" i="13"/>
  <c r="H5470" i="13" s="1"/>
  <c r="G5466" i="13"/>
  <c r="H5466" i="13" s="1"/>
  <c r="G5462" i="13"/>
  <c r="H5462" i="13" s="1"/>
  <c r="G5458" i="13"/>
  <c r="H5458" i="13" s="1"/>
  <c r="G5454" i="13"/>
  <c r="H5454" i="13" s="1"/>
  <c r="G5450" i="13"/>
  <c r="H5450" i="13" s="1"/>
  <c r="G5446" i="13"/>
  <c r="H5446" i="13" s="1"/>
  <c r="G5442" i="13"/>
  <c r="H5442" i="13" s="1"/>
  <c r="G5438" i="13"/>
  <c r="H5438" i="13" s="1"/>
  <c r="G6050" i="13"/>
  <c r="H6050" i="13" s="1"/>
  <c r="G6003" i="13"/>
  <c r="H6003" i="13" s="1"/>
  <c r="G5993" i="13"/>
  <c r="H5993" i="13" s="1"/>
  <c r="G5978" i="13"/>
  <c r="H5978" i="13" s="1"/>
  <c r="G5939" i="13"/>
  <c r="H5939" i="13" s="1"/>
  <c r="G6037" i="13"/>
  <c r="H6037" i="13" s="1"/>
  <c r="G6022" i="13"/>
  <c r="H6022" i="13" s="1"/>
  <c r="G5983" i="13"/>
  <c r="H5983" i="13" s="1"/>
  <c r="G5973" i="13"/>
  <c r="H5973" i="13" s="1"/>
  <c r="G5958" i="13"/>
  <c r="H5958" i="13" s="1"/>
  <c r="G6027" i="13"/>
  <c r="H6027" i="13" s="1"/>
  <c r="G6017" i="13"/>
  <c r="H6017" i="13" s="1"/>
  <c r="G6002" i="13"/>
  <c r="H6002" i="13" s="1"/>
  <c r="G5963" i="13"/>
  <c r="H5963" i="13" s="1"/>
  <c r="G5953" i="13"/>
  <c r="H5953" i="13" s="1"/>
  <c r="G5938" i="13"/>
  <c r="H5938" i="13" s="1"/>
  <c r="G6042" i="13"/>
  <c r="H6042" i="13" s="1"/>
  <c r="G6007" i="13"/>
  <c r="H6007" i="13" s="1"/>
  <c r="G5997" i="13"/>
  <c r="H5997" i="13" s="1"/>
  <c r="G5982" i="13"/>
  <c r="H5982" i="13" s="1"/>
  <c r="G5943" i="13"/>
  <c r="H5943" i="13" s="1"/>
  <c r="G5933" i="13"/>
  <c r="H5933" i="13" s="1"/>
  <c r="G5929" i="13"/>
  <c r="H5929" i="13" s="1"/>
  <c r="G5925" i="13"/>
  <c r="H5925" i="13" s="1"/>
  <c r="G5921" i="13"/>
  <c r="H5921" i="13" s="1"/>
  <c r="G5917" i="13"/>
  <c r="H5917" i="13" s="1"/>
  <c r="G5913" i="13"/>
  <c r="H5913" i="13" s="1"/>
  <c r="G5909" i="13"/>
  <c r="H5909" i="13" s="1"/>
  <c r="G5905" i="13"/>
  <c r="H5905" i="13" s="1"/>
  <c r="G5901" i="13"/>
  <c r="H5901" i="13" s="1"/>
  <c r="G5897" i="13"/>
  <c r="H5897" i="13" s="1"/>
  <c r="G5893" i="13"/>
  <c r="H5893" i="13" s="1"/>
  <c r="G5889" i="13"/>
  <c r="H5889" i="13" s="1"/>
  <c r="G5885" i="13"/>
  <c r="H5885" i="13" s="1"/>
  <c r="G5881" i="13"/>
  <c r="H5881" i="13" s="1"/>
  <c r="G5877" i="13"/>
  <c r="H5877" i="13" s="1"/>
  <c r="G5873" i="13"/>
  <c r="H5873" i="13" s="1"/>
  <c r="G5869" i="13"/>
  <c r="H5869" i="13" s="1"/>
  <c r="G5865" i="13"/>
  <c r="H5865" i="13" s="1"/>
  <c r="G5861" i="13"/>
  <c r="H5861" i="13" s="1"/>
  <c r="G5857" i="13"/>
  <c r="H5857" i="13" s="1"/>
  <c r="G5853" i="13"/>
  <c r="H5853" i="13" s="1"/>
  <c r="G5849" i="13"/>
  <c r="H5849" i="13" s="1"/>
  <c r="G5845" i="13"/>
  <c r="H5845" i="13" s="1"/>
  <c r="G5841" i="13"/>
  <c r="H5841" i="13" s="1"/>
  <c r="G5837" i="13"/>
  <c r="H5837" i="13" s="1"/>
  <c r="G5833" i="13"/>
  <c r="H5833" i="13" s="1"/>
  <c r="G5829" i="13"/>
  <c r="H5829" i="13" s="1"/>
  <c r="G5825" i="13"/>
  <c r="H5825" i="13" s="1"/>
  <c r="G5821" i="13"/>
  <c r="H5821" i="13" s="1"/>
  <c r="G5817" i="13"/>
  <c r="H5817" i="13" s="1"/>
  <c r="G5813" i="13"/>
  <c r="H5813" i="13" s="1"/>
  <c r="G5809" i="13"/>
  <c r="H5809" i="13" s="1"/>
  <c r="G5805" i="13"/>
  <c r="H5805" i="13" s="1"/>
  <c r="G5801" i="13"/>
  <c r="H5801" i="13" s="1"/>
  <c r="G5797" i="13"/>
  <c r="H5797" i="13" s="1"/>
  <c r="G5793" i="13"/>
  <c r="H5793" i="13" s="1"/>
  <c r="G5789" i="13"/>
  <c r="H5789" i="13" s="1"/>
  <c r="G5785" i="13"/>
  <c r="H5785" i="13" s="1"/>
  <c r="G5781" i="13"/>
  <c r="H5781" i="13" s="1"/>
  <c r="G5777" i="13"/>
  <c r="H5777" i="13" s="1"/>
  <c r="G5773" i="13"/>
  <c r="H5773" i="13" s="1"/>
  <c r="G5769" i="13"/>
  <c r="H5769" i="13" s="1"/>
  <c r="G5765" i="13"/>
  <c r="H5765" i="13" s="1"/>
  <c r="G5761" i="13"/>
  <c r="H5761" i="13" s="1"/>
  <c r="G5757" i="13"/>
  <c r="H5757" i="13" s="1"/>
  <c r="G5753" i="13"/>
  <c r="H5753" i="13" s="1"/>
  <c r="G5749" i="13"/>
  <c r="H5749" i="13" s="1"/>
  <c r="G5745" i="13"/>
  <c r="H5745" i="13" s="1"/>
  <c r="G5741" i="13"/>
  <c r="H5741" i="13" s="1"/>
  <c r="G5737" i="13"/>
  <c r="H5737" i="13" s="1"/>
  <c r="G5733" i="13"/>
  <c r="H5733" i="13" s="1"/>
  <c r="G5729" i="13"/>
  <c r="H5729" i="13" s="1"/>
  <c r="G5725" i="13"/>
  <c r="H5725" i="13" s="1"/>
  <c r="G5721" i="13"/>
  <c r="H5721" i="13" s="1"/>
  <c r="G5717" i="13"/>
  <c r="H5717" i="13" s="1"/>
  <c r="G5713" i="13"/>
  <c r="H5713" i="13" s="1"/>
  <c r="G5709" i="13"/>
  <c r="H5709" i="13" s="1"/>
  <c r="G5705" i="13"/>
  <c r="H5705" i="13" s="1"/>
  <c r="G5701" i="13"/>
  <c r="H5701" i="13" s="1"/>
  <c r="G5697" i="13"/>
  <c r="H5697" i="13" s="1"/>
  <c r="G5693" i="13"/>
  <c r="H5693" i="13" s="1"/>
  <c r="G5689" i="13"/>
  <c r="H5689" i="13" s="1"/>
  <c r="G5685" i="13"/>
  <c r="H5685" i="13" s="1"/>
  <c r="G5681" i="13"/>
  <c r="H5681" i="13" s="1"/>
  <c r="G5677" i="13"/>
  <c r="H5677" i="13" s="1"/>
  <c r="G5673" i="13"/>
  <c r="H5673" i="13" s="1"/>
  <c r="G5669" i="13"/>
  <c r="H5669" i="13" s="1"/>
  <c r="G5665" i="13"/>
  <c r="H5665" i="13" s="1"/>
  <c r="G5661" i="13"/>
  <c r="H5661" i="13" s="1"/>
  <c r="G5657" i="13"/>
  <c r="H5657" i="13" s="1"/>
  <c r="G5653" i="13"/>
  <c r="H5653" i="13" s="1"/>
  <c r="G5649" i="13"/>
  <c r="H5649" i="13" s="1"/>
  <c r="G5645" i="13"/>
  <c r="H5645" i="13" s="1"/>
  <c r="G5641" i="13"/>
  <c r="H5641" i="13" s="1"/>
  <c r="G5637" i="13"/>
  <c r="H5637" i="13" s="1"/>
  <c r="G5633" i="13"/>
  <c r="H5633" i="13" s="1"/>
  <c r="G5629" i="13"/>
  <c r="H5629" i="13" s="1"/>
  <c r="G5625" i="13"/>
  <c r="H5625" i="13" s="1"/>
  <c r="G5621" i="13"/>
  <c r="H5621" i="13" s="1"/>
  <c r="G5617" i="13"/>
  <c r="H5617" i="13" s="1"/>
  <c r="G5613" i="13"/>
  <c r="H5613" i="13" s="1"/>
  <c r="G5609" i="13"/>
  <c r="H5609" i="13" s="1"/>
  <c r="G5605" i="13"/>
  <c r="H5605" i="13" s="1"/>
  <c r="G5601" i="13"/>
  <c r="H5601" i="13" s="1"/>
  <c r="G5597" i="13"/>
  <c r="H5597" i="13" s="1"/>
  <c r="G5593" i="13"/>
  <c r="H5593" i="13" s="1"/>
  <c r="G5589" i="13"/>
  <c r="H5589" i="13" s="1"/>
  <c r="G5585" i="13"/>
  <c r="H5585" i="13" s="1"/>
  <c r="G5581" i="13"/>
  <c r="H5581" i="13" s="1"/>
  <c r="G5577" i="13"/>
  <c r="H5577" i="13" s="1"/>
  <c r="G5573" i="13"/>
  <c r="H5573" i="13" s="1"/>
  <c r="G5569" i="13"/>
  <c r="H5569" i="13" s="1"/>
  <c r="G5565" i="13"/>
  <c r="H5565" i="13" s="1"/>
  <c r="G5561" i="13"/>
  <c r="H5561" i="13" s="1"/>
  <c r="G5557" i="13"/>
  <c r="H5557" i="13" s="1"/>
  <c r="G5553" i="13"/>
  <c r="H5553" i="13" s="1"/>
  <c r="G5549" i="13"/>
  <c r="H5549" i="13" s="1"/>
  <c r="G5545" i="13"/>
  <c r="H5545" i="13" s="1"/>
  <c r="G5541" i="13"/>
  <c r="H5541" i="13" s="1"/>
  <c r="G5537" i="13"/>
  <c r="H5537" i="13" s="1"/>
  <c r="G5533" i="13"/>
  <c r="H5533" i="13" s="1"/>
  <c r="G5529" i="13"/>
  <c r="H5529" i="13" s="1"/>
  <c r="G5525" i="13"/>
  <c r="H5525" i="13" s="1"/>
  <c r="G5521" i="13"/>
  <c r="H5521" i="13" s="1"/>
  <c r="G5517" i="13"/>
  <c r="H5517" i="13" s="1"/>
  <c r="G5513" i="13"/>
  <c r="H5513" i="13" s="1"/>
  <c r="G6026" i="13"/>
  <c r="H6026" i="13" s="1"/>
  <c r="G5987" i="13"/>
  <c r="H5987" i="13" s="1"/>
  <c r="G5977" i="13"/>
  <c r="H5977" i="13" s="1"/>
  <c r="G5962" i="13"/>
  <c r="H5962" i="13" s="1"/>
  <c r="G6031" i="13"/>
  <c r="H6031" i="13" s="1"/>
  <c r="G6021" i="13"/>
  <c r="H6021" i="13" s="1"/>
  <c r="G6006" i="13"/>
  <c r="H6006" i="13" s="1"/>
  <c r="G5967" i="13"/>
  <c r="H5967" i="13" s="1"/>
  <c r="G5957" i="13"/>
  <c r="H5957" i="13" s="1"/>
  <c r="G5942" i="13"/>
  <c r="H5942" i="13" s="1"/>
  <c r="G6011" i="13"/>
  <c r="H6011" i="13" s="1"/>
  <c r="G6001" i="13"/>
  <c r="H6001" i="13" s="1"/>
  <c r="G5986" i="13"/>
  <c r="H5986" i="13" s="1"/>
  <c r="G5947" i="13"/>
  <c r="H5947" i="13" s="1"/>
  <c r="G5937" i="13"/>
  <c r="H5937" i="13" s="1"/>
  <c r="G6054" i="13"/>
  <c r="H6054" i="13" s="1"/>
  <c r="G6030" i="13"/>
  <c r="H6030" i="13" s="1"/>
  <c r="G5991" i="13"/>
  <c r="H5991" i="13" s="1"/>
  <c r="G5981" i="13"/>
  <c r="H5981" i="13" s="1"/>
  <c r="G5966" i="13"/>
  <c r="H5966" i="13" s="1"/>
  <c r="G5932" i="13"/>
  <c r="H5932" i="13" s="1"/>
  <c r="G5928" i="13"/>
  <c r="H5928" i="13" s="1"/>
  <c r="G5924" i="13"/>
  <c r="H5924" i="13" s="1"/>
  <c r="G5920" i="13"/>
  <c r="H5920" i="13" s="1"/>
  <c r="G5916" i="13"/>
  <c r="H5916" i="13" s="1"/>
  <c r="G5912" i="13"/>
  <c r="H5912" i="13" s="1"/>
  <c r="G5908" i="13"/>
  <c r="H5908" i="13" s="1"/>
  <c r="G5904" i="13"/>
  <c r="H5904" i="13" s="1"/>
  <c r="G5900" i="13"/>
  <c r="H5900" i="13" s="1"/>
  <c r="G5896" i="13"/>
  <c r="H5896" i="13" s="1"/>
  <c r="G5892" i="13"/>
  <c r="H5892" i="13" s="1"/>
  <c r="G5888" i="13"/>
  <c r="H5888" i="13" s="1"/>
  <c r="G5884" i="13"/>
  <c r="H5884" i="13" s="1"/>
  <c r="G5880" i="13"/>
  <c r="H5880" i="13" s="1"/>
  <c r="G5876" i="13"/>
  <c r="H5876" i="13" s="1"/>
  <c r="G5872" i="13"/>
  <c r="H5872" i="13" s="1"/>
  <c r="G5868" i="13"/>
  <c r="H5868" i="13" s="1"/>
  <c r="G5864" i="13"/>
  <c r="H5864" i="13" s="1"/>
  <c r="G5860" i="13"/>
  <c r="H5860" i="13" s="1"/>
  <c r="G5856" i="13"/>
  <c r="H5856" i="13" s="1"/>
  <c r="G5852" i="13"/>
  <c r="H5852" i="13" s="1"/>
  <c r="G5848" i="13"/>
  <c r="H5848" i="13" s="1"/>
  <c r="G5844" i="13"/>
  <c r="H5844" i="13" s="1"/>
  <c r="G5840" i="13"/>
  <c r="H5840" i="13" s="1"/>
  <c r="G5836" i="13"/>
  <c r="H5836" i="13" s="1"/>
  <c r="G5832" i="13"/>
  <c r="H5832" i="13" s="1"/>
  <c r="G5828" i="13"/>
  <c r="H5828" i="13" s="1"/>
  <c r="G5824" i="13"/>
  <c r="H5824" i="13" s="1"/>
  <c r="G5820" i="13"/>
  <c r="H5820" i="13" s="1"/>
  <c r="G5816" i="13"/>
  <c r="H5816" i="13" s="1"/>
  <c r="G5812" i="13"/>
  <c r="H5812" i="13" s="1"/>
  <c r="G5808" i="13"/>
  <c r="H5808" i="13" s="1"/>
  <c r="G5804" i="13"/>
  <c r="H5804" i="13" s="1"/>
  <c r="G5800" i="13"/>
  <c r="H5800" i="13" s="1"/>
  <c r="G5796" i="13"/>
  <c r="H5796" i="13" s="1"/>
  <c r="G5792" i="13"/>
  <c r="H5792" i="13" s="1"/>
  <c r="G5788" i="13"/>
  <c r="H5788" i="13" s="1"/>
  <c r="G5784" i="13"/>
  <c r="H5784" i="13" s="1"/>
  <c r="G5780" i="13"/>
  <c r="H5780" i="13" s="1"/>
  <c r="G5776" i="13"/>
  <c r="H5776" i="13" s="1"/>
  <c r="G5772" i="13"/>
  <c r="H5772" i="13" s="1"/>
  <c r="G5768" i="13"/>
  <c r="H5768" i="13" s="1"/>
  <c r="G5764" i="13"/>
  <c r="H5764" i="13" s="1"/>
  <c r="G5760" i="13"/>
  <c r="H5760" i="13" s="1"/>
  <c r="G5756" i="13"/>
  <c r="H5756" i="13" s="1"/>
  <c r="G5752" i="13"/>
  <c r="H5752" i="13" s="1"/>
  <c r="G5748" i="13"/>
  <c r="H5748" i="13" s="1"/>
  <c r="G5744" i="13"/>
  <c r="H5744" i="13" s="1"/>
  <c r="G5740" i="13"/>
  <c r="H5740" i="13" s="1"/>
  <c r="G5736" i="13"/>
  <c r="H5736" i="13" s="1"/>
  <c r="G5732" i="13"/>
  <c r="H5732" i="13" s="1"/>
  <c r="G5728" i="13"/>
  <c r="H5728" i="13" s="1"/>
  <c r="G5724" i="13"/>
  <c r="H5724" i="13" s="1"/>
  <c r="G5720" i="13"/>
  <c r="H5720" i="13" s="1"/>
  <c r="G5716" i="13"/>
  <c r="H5716" i="13" s="1"/>
  <c r="G5712" i="13"/>
  <c r="H5712" i="13" s="1"/>
  <c r="G5708" i="13"/>
  <c r="H5708" i="13" s="1"/>
  <c r="G5704" i="13"/>
  <c r="H5704" i="13" s="1"/>
  <c r="G5700" i="13"/>
  <c r="H5700" i="13" s="1"/>
  <c r="G5696" i="13"/>
  <c r="H5696" i="13" s="1"/>
  <c r="G5692" i="13"/>
  <c r="H5692" i="13" s="1"/>
  <c r="G5688" i="13"/>
  <c r="H5688" i="13" s="1"/>
  <c r="G5684" i="13"/>
  <c r="H5684" i="13" s="1"/>
  <c r="G5680" i="13"/>
  <c r="H5680" i="13" s="1"/>
  <c r="G5676" i="13"/>
  <c r="H5676" i="13" s="1"/>
  <c r="G5672" i="13"/>
  <c r="H5672" i="13" s="1"/>
  <c r="G5668" i="13"/>
  <c r="H5668" i="13" s="1"/>
  <c r="G5664" i="13"/>
  <c r="H5664" i="13" s="1"/>
  <c r="G5660" i="13"/>
  <c r="H5660" i="13" s="1"/>
  <c r="G5656" i="13"/>
  <c r="H5656" i="13" s="1"/>
  <c r="G5652" i="13"/>
  <c r="H5652" i="13" s="1"/>
  <c r="G5648" i="13"/>
  <c r="H5648" i="13" s="1"/>
  <c r="G5644" i="13"/>
  <c r="H5644" i="13" s="1"/>
  <c r="G5640" i="13"/>
  <c r="H5640" i="13" s="1"/>
  <c r="G5636" i="13"/>
  <c r="H5636" i="13" s="1"/>
  <c r="G5632" i="13"/>
  <c r="H5632" i="13" s="1"/>
  <c r="G5628" i="13"/>
  <c r="H5628" i="13" s="1"/>
  <c r="G5624" i="13"/>
  <c r="H5624" i="13" s="1"/>
  <c r="G5620" i="13"/>
  <c r="H5620" i="13" s="1"/>
  <c r="G5616" i="13"/>
  <c r="H5616" i="13" s="1"/>
  <c r="G5612" i="13"/>
  <c r="H5612" i="13" s="1"/>
  <c r="G5608" i="13"/>
  <c r="H5608" i="13" s="1"/>
  <c r="G5604" i="13"/>
  <c r="H5604" i="13" s="1"/>
  <c r="G5600" i="13"/>
  <c r="H5600" i="13" s="1"/>
  <c r="G5596" i="13"/>
  <c r="H5596" i="13" s="1"/>
  <c r="G5592" i="13"/>
  <c r="H5592" i="13" s="1"/>
  <c r="G5588" i="13"/>
  <c r="H5588" i="13" s="1"/>
  <c r="G5584" i="13"/>
  <c r="H5584" i="13" s="1"/>
  <c r="G5580" i="13"/>
  <c r="H5580" i="13" s="1"/>
  <c r="G5576" i="13"/>
  <c r="H5576" i="13" s="1"/>
  <c r="G5572" i="13"/>
  <c r="H5572" i="13" s="1"/>
  <c r="G5568" i="13"/>
  <c r="H5568" i="13" s="1"/>
  <c r="G5564" i="13"/>
  <c r="H5564" i="13" s="1"/>
  <c r="G5560" i="13"/>
  <c r="H5560" i="13" s="1"/>
  <c r="G5556" i="13"/>
  <c r="H5556" i="13" s="1"/>
  <c r="G5552" i="13"/>
  <c r="H5552" i="13" s="1"/>
  <c r="G5548" i="13"/>
  <c r="H5548" i="13" s="1"/>
  <c r="G5544" i="13"/>
  <c r="H5544" i="13" s="1"/>
  <c r="G5540" i="13"/>
  <c r="H5540" i="13" s="1"/>
  <c r="G5536" i="13"/>
  <c r="H5536" i="13" s="1"/>
  <c r="G5532" i="13"/>
  <c r="H5532" i="13" s="1"/>
  <c r="G5528" i="13"/>
  <c r="H5528" i="13" s="1"/>
  <c r="G5524" i="13"/>
  <c r="H5524" i="13" s="1"/>
  <c r="G5520" i="13"/>
  <c r="H5520" i="13" s="1"/>
  <c r="G5516" i="13"/>
  <c r="H5516" i="13" s="1"/>
  <c r="G5512" i="13"/>
  <c r="H5512" i="13" s="1"/>
  <c r="G5508" i="13"/>
  <c r="H5508" i="13" s="1"/>
  <c r="G5504" i="13"/>
  <c r="H5504" i="13" s="1"/>
  <c r="G5500" i="13"/>
  <c r="H5500" i="13" s="1"/>
  <c r="G5496" i="13"/>
  <c r="H5496" i="13" s="1"/>
  <c r="G5492" i="13"/>
  <c r="H5492" i="13" s="1"/>
  <c r="G5488" i="13"/>
  <c r="H5488" i="13" s="1"/>
  <c r="G5484" i="13"/>
  <c r="H5484" i="13" s="1"/>
  <c r="G5480" i="13"/>
  <c r="H5480" i="13" s="1"/>
  <c r="G5476" i="13"/>
  <c r="H5476" i="13" s="1"/>
  <c r="G5472" i="13"/>
  <c r="H5472" i="13" s="1"/>
  <c r="G5468" i="13"/>
  <c r="H5468" i="13" s="1"/>
  <c r="G5464" i="13"/>
  <c r="H5464" i="13" s="1"/>
  <c r="G5460" i="13"/>
  <c r="H5460" i="13" s="1"/>
  <c r="G5456" i="13"/>
  <c r="H5456" i="13" s="1"/>
  <c r="G5452" i="13"/>
  <c r="H5452" i="13" s="1"/>
  <c r="G5448" i="13"/>
  <c r="H5448" i="13" s="1"/>
  <c r="G5444" i="13"/>
  <c r="H5444" i="13" s="1"/>
  <c r="G5440" i="13"/>
  <c r="H5440" i="13" s="1"/>
  <c r="G5436" i="13"/>
  <c r="H5436" i="13" s="1"/>
  <c r="G5432" i="13"/>
  <c r="H5432" i="13" s="1"/>
  <c r="G5428" i="13"/>
  <c r="H5428" i="13" s="1"/>
  <c r="G5424" i="13"/>
  <c r="H5424" i="13" s="1"/>
  <c r="G5420" i="13"/>
  <c r="H5420" i="13" s="1"/>
  <c r="G5416" i="13"/>
  <c r="H5416" i="13" s="1"/>
  <c r="G5412" i="13"/>
  <c r="H5412" i="13" s="1"/>
  <c r="G6035" i="13"/>
  <c r="H6035" i="13" s="1"/>
  <c r="G6025" i="13"/>
  <c r="H6025" i="13" s="1"/>
  <c r="G6010" i="13"/>
  <c r="H6010" i="13" s="1"/>
  <c r="G5971" i="13"/>
  <c r="H5971" i="13" s="1"/>
  <c r="G5961" i="13"/>
  <c r="H5961" i="13" s="1"/>
  <c r="G5946" i="13"/>
  <c r="H5946" i="13" s="1"/>
  <c r="G6046" i="13"/>
  <c r="H6046" i="13" s="1"/>
  <c r="G6015" i="13"/>
  <c r="H6015" i="13" s="1"/>
  <c r="G6005" i="13"/>
  <c r="H6005" i="13" s="1"/>
  <c r="G5990" i="13"/>
  <c r="H5990" i="13" s="1"/>
  <c r="G5951" i="13"/>
  <c r="H5951" i="13" s="1"/>
  <c r="G5941" i="13"/>
  <c r="H5941" i="13" s="1"/>
  <c r="G6575" i="13"/>
  <c r="H6575" i="13" s="1"/>
  <c r="G5495" i="13"/>
  <c r="H5495" i="13" s="1"/>
  <c r="G5477" i="13"/>
  <c r="H5477" i="13" s="1"/>
  <c r="G5433" i="13"/>
  <c r="H5433" i="13" s="1"/>
  <c r="G5404" i="13"/>
  <c r="H5404" i="13" s="1"/>
  <c r="G5483" i="13"/>
  <c r="H5483" i="13" s="1"/>
  <c r="G5465" i="13"/>
  <c r="H5465" i="13" s="1"/>
  <c r="G5423" i="13"/>
  <c r="H5423" i="13" s="1"/>
  <c r="G5418" i="13"/>
  <c r="H5418" i="13" s="1"/>
  <c r="G5413" i="13"/>
  <c r="H5413" i="13" s="1"/>
  <c r="G5395" i="13"/>
  <c r="H5395" i="13" s="1"/>
  <c r="G5391" i="13"/>
  <c r="H5391" i="13" s="1"/>
  <c r="G5387" i="13"/>
  <c r="H5387" i="13" s="1"/>
  <c r="G5383" i="13"/>
  <c r="H5383" i="13" s="1"/>
  <c r="G5379" i="13"/>
  <c r="H5379" i="13" s="1"/>
  <c r="G5375" i="13"/>
  <c r="H5375" i="13" s="1"/>
  <c r="G5371" i="13"/>
  <c r="H5371" i="13" s="1"/>
  <c r="G5367" i="13"/>
  <c r="H5367" i="13" s="1"/>
  <c r="G5363" i="13"/>
  <c r="H5363" i="13" s="1"/>
  <c r="G5359" i="13"/>
  <c r="H5359" i="13" s="1"/>
  <c r="G5355" i="13"/>
  <c r="H5355" i="13" s="1"/>
  <c r="G5351" i="13"/>
  <c r="H5351" i="13" s="1"/>
  <c r="G5347" i="13"/>
  <c r="H5347" i="13" s="1"/>
  <c r="G5343" i="13"/>
  <c r="H5343" i="13" s="1"/>
  <c r="G5339" i="13"/>
  <c r="H5339" i="13" s="1"/>
  <c r="G5335" i="13"/>
  <c r="H5335" i="13" s="1"/>
  <c r="G5331" i="13"/>
  <c r="H5331" i="13" s="1"/>
  <c r="G5327" i="13"/>
  <c r="H5327" i="13" s="1"/>
  <c r="G5323" i="13"/>
  <c r="H5323" i="13" s="1"/>
  <c r="G5319" i="13"/>
  <c r="H5319" i="13" s="1"/>
  <c r="G5315" i="13"/>
  <c r="H5315" i="13" s="1"/>
  <c r="G5311" i="13"/>
  <c r="H5311" i="13" s="1"/>
  <c r="G5307" i="13"/>
  <c r="H5307" i="13" s="1"/>
  <c r="G5303" i="13"/>
  <c r="H5303" i="13" s="1"/>
  <c r="G5299" i="13"/>
  <c r="H5299" i="13" s="1"/>
  <c r="G5295" i="13"/>
  <c r="H5295" i="13" s="1"/>
  <c r="G5291" i="13"/>
  <c r="H5291" i="13" s="1"/>
  <c r="G5287" i="13"/>
  <c r="H5287" i="13" s="1"/>
  <c r="G5283" i="13"/>
  <c r="H5283" i="13" s="1"/>
  <c r="G5279" i="13"/>
  <c r="H5279" i="13" s="1"/>
  <c r="G5275" i="13"/>
  <c r="H5275" i="13" s="1"/>
  <c r="G5271" i="13"/>
  <c r="H5271" i="13" s="1"/>
  <c r="G5267" i="13"/>
  <c r="H5267" i="13" s="1"/>
  <c r="G5263" i="13"/>
  <c r="H5263" i="13" s="1"/>
  <c r="G5259" i="13"/>
  <c r="H5259" i="13" s="1"/>
  <c r="G5255" i="13"/>
  <c r="H5255" i="13" s="1"/>
  <c r="G5251" i="13"/>
  <c r="H5251" i="13" s="1"/>
  <c r="G5247" i="13"/>
  <c r="H5247" i="13" s="1"/>
  <c r="G5243" i="13"/>
  <c r="H5243" i="13" s="1"/>
  <c r="G5239" i="13"/>
  <c r="H5239" i="13" s="1"/>
  <c r="G5235" i="13"/>
  <c r="H5235" i="13" s="1"/>
  <c r="G5231" i="13"/>
  <c r="H5231" i="13" s="1"/>
  <c r="G5227" i="13"/>
  <c r="H5227" i="13" s="1"/>
  <c r="G5223" i="13"/>
  <c r="H5223" i="13" s="1"/>
  <c r="G5219" i="13"/>
  <c r="H5219" i="13" s="1"/>
  <c r="G5215" i="13"/>
  <c r="H5215" i="13" s="1"/>
  <c r="G5211" i="13"/>
  <c r="H5211" i="13" s="1"/>
  <c r="G5207" i="13"/>
  <c r="H5207" i="13" s="1"/>
  <c r="G5203" i="13"/>
  <c r="H5203" i="13" s="1"/>
  <c r="G5199" i="13"/>
  <c r="H5199" i="13" s="1"/>
  <c r="G5195" i="13"/>
  <c r="H5195" i="13" s="1"/>
  <c r="G5191" i="13"/>
  <c r="H5191" i="13" s="1"/>
  <c r="G5187" i="13"/>
  <c r="H5187" i="13" s="1"/>
  <c r="G5183" i="13"/>
  <c r="H5183" i="13" s="1"/>
  <c r="G5179" i="13"/>
  <c r="H5179" i="13" s="1"/>
  <c r="G5175" i="13"/>
  <c r="H5175" i="13" s="1"/>
  <c r="G5171" i="13"/>
  <c r="H5171" i="13" s="1"/>
  <c r="G5167" i="13"/>
  <c r="H5167" i="13" s="1"/>
  <c r="G5163" i="13"/>
  <c r="H5163" i="13" s="1"/>
  <c r="G5159" i="13"/>
  <c r="H5159" i="13" s="1"/>
  <c r="G5155" i="13"/>
  <c r="H5155" i="13" s="1"/>
  <c r="G5151" i="13"/>
  <c r="H5151" i="13" s="1"/>
  <c r="G5147" i="13"/>
  <c r="H5147" i="13" s="1"/>
  <c r="G5143" i="13"/>
  <c r="H5143" i="13" s="1"/>
  <c r="G5139" i="13"/>
  <c r="H5139" i="13" s="1"/>
  <c r="G5135" i="13"/>
  <c r="H5135" i="13" s="1"/>
  <c r="G5131" i="13"/>
  <c r="H5131" i="13" s="1"/>
  <c r="G5127" i="13"/>
  <c r="H5127" i="13" s="1"/>
  <c r="G5123" i="13"/>
  <c r="H5123" i="13" s="1"/>
  <c r="G5119" i="13"/>
  <c r="H5119" i="13" s="1"/>
  <c r="G5115" i="13"/>
  <c r="H5115" i="13" s="1"/>
  <c r="G5111" i="13"/>
  <c r="H5111" i="13" s="1"/>
  <c r="G5107" i="13"/>
  <c r="H5107" i="13" s="1"/>
  <c r="G5103" i="13"/>
  <c r="H5103" i="13" s="1"/>
  <c r="G5099" i="13"/>
  <c r="H5099" i="13" s="1"/>
  <c r="G5095" i="13"/>
  <c r="H5095" i="13" s="1"/>
  <c r="G5091" i="13"/>
  <c r="H5091" i="13" s="1"/>
  <c r="G5087" i="13"/>
  <c r="H5087" i="13" s="1"/>
  <c r="G5083" i="13"/>
  <c r="H5083" i="13" s="1"/>
  <c r="G5079" i="13"/>
  <c r="H5079" i="13" s="1"/>
  <c r="G5075" i="13"/>
  <c r="H5075" i="13" s="1"/>
  <c r="G5071" i="13"/>
  <c r="H5071" i="13" s="1"/>
  <c r="G5067" i="13"/>
  <c r="H5067" i="13" s="1"/>
  <c r="G5063" i="13"/>
  <c r="H5063" i="13" s="1"/>
  <c r="G5059" i="13"/>
  <c r="H5059" i="13" s="1"/>
  <c r="G5055" i="13"/>
  <c r="H5055" i="13" s="1"/>
  <c r="G5051" i="13"/>
  <c r="H5051" i="13" s="1"/>
  <c r="G5047" i="13"/>
  <c r="H5047" i="13" s="1"/>
  <c r="G5043" i="13"/>
  <c r="H5043" i="13" s="1"/>
  <c r="G5039" i="13"/>
  <c r="H5039" i="13" s="1"/>
  <c r="G5035" i="13"/>
  <c r="H5035" i="13" s="1"/>
  <c r="G5031" i="13"/>
  <c r="H5031" i="13" s="1"/>
  <c r="G5027" i="13"/>
  <c r="H5027" i="13" s="1"/>
  <c r="G5023" i="13"/>
  <c r="H5023" i="13" s="1"/>
  <c r="G5019" i="13"/>
  <c r="H5019" i="13" s="1"/>
  <c r="G5015" i="13"/>
  <c r="H5015" i="13" s="1"/>
  <c r="G5011" i="13"/>
  <c r="H5011" i="13" s="1"/>
  <c r="G5007" i="13"/>
  <c r="H5007" i="13" s="1"/>
  <c r="G5003" i="13"/>
  <c r="H5003" i="13" s="1"/>
  <c r="G4999" i="13"/>
  <c r="H4999" i="13" s="1"/>
  <c r="G4995" i="13"/>
  <c r="H4995" i="13" s="1"/>
  <c r="G4991" i="13"/>
  <c r="H4991" i="13" s="1"/>
  <c r="G4987" i="13"/>
  <c r="H4987" i="13" s="1"/>
  <c r="G4983" i="13"/>
  <c r="H4983" i="13" s="1"/>
  <c r="G4979" i="13"/>
  <c r="H4979" i="13" s="1"/>
  <c r="G4975" i="13"/>
  <c r="H4975" i="13" s="1"/>
  <c r="G4971" i="13"/>
  <c r="H4971" i="13" s="1"/>
  <c r="G4967" i="13"/>
  <c r="H4967" i="13" s="1"/>
  <c r="G4963" i="13"/>
  <c r="H4963" i="13" s="1"/>
  <c r="G4959" i="13"/>
  <c r="H4959" i="13" s="1"/>
  <c r="G4955" i="13"/>
  <c r="H4955" i="13" s="1"/>
  <c r="G4951" i="13"/>
  <c r="H4951" i="13" s="1"/>
  <c r="G6034" i="13"/>
  <c r="H6034" i="13" s="1"/>
  <c r="G5471" i="13"/>
  <c r="H5471" i="13" s="1"/>
  <c r="G5443" i="13"/>
  <c r="H5443" i="13" s="1"/>
  <c r="G5408" i="13"/>
  <c r="H5408" i="13" s="1"/>
  <c r="G5399" i="13"/>
  <c r="H5399" i="13" s="1"/>
  <c r="G5505" i="13"/>
  <c r="H5505" i="13" s="1"/>
  <c r="G5459" i="13"/>
  <c r="H5459" i="13" s="1"/>
  <c r="G5453" i="13"/>
  <c r="H5453" i="13" s="1"/>
  <c r="G5437" i="13"/>
  <c r="H5437" i="13" s="1"/>
  <c r="G5493" i="13"/>
  <c r="H5493" i="13" s="1"/>
  <c r="G5427" i="13"/>
  <c r="H5427" i="13" s="1"/>
  <c r="G5422" i="13"/>
  <c r="H5422" i="13" s="1"/>
  <c r="G5417" i="13"/>
  <c r="H5417" i="13" s="1"/>
  <c r="G5403" i="13"/>
  <c r="H5403" i="13" s="1"/>
  <c r="G5499" i="13"/>
  <c r="H5499" i="13" s="1"/>
  <c r="G5481" i="13"/>
  <c r="H5481" i="13" s="1"/>
  <c r="G5394" i="13"/>
  <c r="H5394" i="13" s="1"/>
  <c r="G5390" i="13"/>
  <c r="H5390" i="13" s="1"/>
  <c r="G5386" i="13"/>
  <c r="H5386" i="13" s="1"/>
  <c r="G5382" i="13"/>
  <c r="H5382" i="13" s="1"/>
  <c r="G5378" i="13"/>
  <c r="H5378" i="13" s="1"/>
  <c r="G5374" i="13"/>
  <c r="H5374" i="13" s="1"/>
  <c r="G5370" i="13"/>
  <c r="H5370" i="13" s="1"/>
  <c r="G5366" i="13"/>
  <c r="H5366" i="13" s="1"/>
  <c r="G5362" i="13"/>
  <c r="H5362" i="13" s="1"/>
  <c r="G5358" i="13"/>
  <c r="H5358" i="13" s="1"/>
  <c r="G5354" i="13"/>
  <c r="H5354" i="13" s="1"/>
  <c r="G5350" i="13"/>
  <c r="H5350" i="13" s="1"/>
  <c r="G5346" i="13"/>
  <c r="H5346" i="13" s="1"/>
  <c r="G5342" i="13"/>
  <c r="H5342" i="13" s="1"/>
  <c r="G5338" i="13"/>
  <c r="H5338" i="13" s="1"/>
  <c r="G5334" i="13"/>
  <c r="H5334" i="13" s="1"/>
  <c r="G5330" i="13"/>
  <c r="H5330" i="13" s="1"/>
  <c r="G5326" i="13"/>
  <c r="H5326" i="13" s="1"/>
  <c r="G5322" i="13"/>
  <c r="H5322" i="13" s="1"/>
  <c r="G5318" i="13"/>
  <c r="H5318" i="13" s="1"/>
  <c r="G5314" i="13"/>
  <c r="H5314" i="13" s="1"/>
  <c r="G5310" i="13"/>
  <c r="H5310" i="13" s="1"/>
  <c r="G5306" i="13"/>
  <c r="H5306" i="13" s="1"/>
  <c r="G5302" i="13"/>
  <c r="H5302" i="13" s="1"/>
  <c r="G5298" i="13"/>
  <c r="H5298" i="13" s="1"/>
  <c r="G5294" i="13"/>
  <c r="H5294" i="13" s="1"/>
  <c r="G5290" i="13"/>
  <c r="H5290" i="13" s="1"/>
  <c r="G5286" i="13"/>
  <c r="H5286" i="13" s="1"/>
  <c r="G5282" i="13"/>
  <c r="H5282" i="13" s="1"/>
  <c r="G5278" i="13"/>
  <c r="H5278" i="13" s="1"/>
  <c r="G5274" i="13"/>
  <c r="H5274" i="13" s="1"/>
  <c r="G5270" i="13"/>
  <c r="H5270" i="13" s="1"/>
  <c r="G5266" i="13"/>
  <c r="H5266" i="13" s="1"/>
  <c r="G5262" i="13"/>
  <c r="H5262" i="13" s="1"/>
  <c r="G5258" i="13"/>
  <c r="H5258" i="13" s="1"/>
  <c r="G5254" i="13"/>
  <c r="H5254" i="13" s="1"/>
  <c r="G5250" i="13"/>
  <c r="H5250" i="13" s="1"/>
  <c r="G5246" i="13"/>
  <c r="H5246" i="13" s="1"/>
  <c r="G5242" i="13"/>
  <c r="H5242" i="13" s="1"/>
  <c r="G5238" i="13"/>
  <c r="H5238" i="13" s="1"/>
  <c r="G5234" i="13"/>
  <c r="H5234" i="13" s="1"/>
  <c r="G5230" i="13"/>
  <c r="H5230" i="13" s="1"/>
  <c r="G5226" i="13"/>
  <c r="H5226" i="13" s="1"/>
  <c r="G5222" i="13"/>
  <c r="H5222" i="13" s="1"/>
  <c r="G5218" i="13"/>
  <c r="H5218" i="13" s="1"/>
  <c r="G5214" i="13"/>
  <c r="H5214" i="13" s="1"/>
  <c r="G5210" i="13"/>
  <c r="H5210" i="13" s="1"/>
  <c r="G5206" i="13"/>
  <c r="H5206" i="13" s="1"/>
  <c r="G5202" i="13"/>
  <c r="H5202" i="13" s="1"/>
  <c r="G5198" i="13"/>
  <c r="H5198" i="13" s="1"/>
  <c r="G5194" i="13"/>
  <c r="H5194" i="13" s="1"/>
  <c r="G5190" i="13"/>
  <c r="H5190" i="13" s="1"/>
  <c r="G5186" i="13"/>
  <c r="H5186" i="13" s="1"/>
  <c r="G5182" i="13"/>
  <c r="H5182" i="13" s="1"/>
  <c r="G5178" i="13"/>
  <c r="H5178" i="13" s="1"/>
  <c r="G5174" i="13"/>
  <c r="H5174" i="13" s="1"/>
  <c r="G5170" i="13"/>
  <c r="H5170" i="13" s="1"/>
  <c r="G5166" i="13"/>
  <c r="H5166" i="13" s="1"/>
  <c r="G5162" i="13"/>
  <c r="H5162" i="13" s="1"/>
  <c r="G5158" i="13"/>
  <c r="H5158" i="13" s="1"/>
  <c r="G5154" i="13"/>
  <c r="H5154" i="13" s="1"/>
  <c r="G5150" i="13"/>
  <c r="H5150" i="13" s="1"/>
  <c r="G5146" i="13"/>
  <c r="H5146" i="13" s="1"/>
  <c r="G5142" i="13"/>
  <c r="H5142" i="13" s="1"/>
  <c r="G5138" i="13"/>
  <c r="H5138" i="13" s="1"/>
  <c r="G5134" i="13"/>
  <c r="H5134" i="13" s="1"/>
  <c r="G5130" i="13"/>
  <c r="H5130" i="13" s="1"/>
  <c r="G5126" i="13"/>
  <c r="H5126" i="13" s="1"/>
  <c r="G5122" i="13"/>
  <c r="H5122" i="13" s="1"/>
  <c r="G5118" i="13"/>
  <c r="H5118" i="13" s="1"/>
  <c r="G5114" i="13"/>
  <c r="H5114" i="13" s="1"/>
  <c r="G5110" i="13"/>
  <c r="H5110" i="13" s="1"/>
  <c r="G5106" i="13"/>
  <c r="H5106" i="13" s="1"/>
  <c r="G5102" i="13"/>
  <c r="H5102" i="13" s="1"/>
  <c r="G5098" i="13"/>
  <c r="H5098" i="13" s="1"/>
  <c r="G5094" i="13"/>
  <c r="H5094" i="13" s="1"/>
  <c r="G5090" i="13"/>
  <c r="H5090" i="13" s="1"/>
  <c r="G5086" i="13"/>
  <c r="H5086" i="13" s="1"/>
  <c r="G5082" i="13"/>
  <c r="H5082" i="13" s="1"/>
  <c r="G5078" i="13"/>
  <c r="H5078" i="13" s="1"/>
  <c r="G5074" i="13"/>
  <c r="H5074" i="13" s="1"/>
  <c r="G5070" i="13"/>
  <c r="H5070" i="13" s="1"/>
  <c r="G5066" i="13"/>
  <c r="H5066" i="13" s="1"/>
  <c r="G5062" i="13"/>
  <c r="H5062" i="13" s="1"/>
  <c r="G5058" i="13"/>
  <c r="H5058" i="13" s="1"/>
  <c r="G5054" i="13"/>
  <c r="H5054" i="13" s="1"/>
  <c r="G5050" i="13"/>
  <c r="H5050" i="13" s="1"/>
  <c r="G5046" i="13"/>
  <c r="H5046" i="13" s="1"/>
  <c r="G5042" i="13"/>
  <c r="H5042" i="13" s="1"/>
  <c r="G5038" i="13"/>
  <c r="H5038" i="13" s="1"/>
  <c r="G5034" i="13"/>
  <c r="H5034" i="13" s="1"/>
  <c r="G5030" i="13"/>
  <c r="H5030" i="13" s="1"/>
  <c r="G5026" i="13"/>
  <c r="H5026" i="13" s="1"/>
  <c r="G5022" i="13"/>
  <c r="H5022" i="13" s="1"/>
  <c r="G5018" i="13"/>
  <c r="H5018" i="13" s="1"/>
  <c r="G5014" i="13"/>
  <c r="H5014" i="13" s="1"/>
  <c r="G5010" i="13"/>
  <c r="H5010" i="13" s="1"/>
  <c r="G5006" i="13"/>
  <c r="H5006" i="13" s="1"/>
  <c r="G5002" i="13"/>
  <c r="H5002" i="13" s="1"/>
  <c r="G5487" i="13"/>
  <c r="H5487" i="13" s="1"/>
  <c r="G5469" i="13"/>
  <c r="H5469" i="13" s="1"/>
  <c r="G5447" i="13"/>
  <c r="H5447" i="13" s="1"/>
  <c r="G5407" i="13"/>
  <c r="H5407" i="13" s="1"/>
  <c r="G5398" i="13"/>
  <c r="H5398" i="13" s="1"/>
  <c r="G5475" i="13"/>
  <c r="H5475" i="13" s="1"/>
  <c r="G5457" i="13"/>
  <c r="H5457" i="13" s="1"/>
  <c r="G5441" i="13"/>
  <c r="H5441" i="13" s="1"/>
  <c r="G5431" i="13"/>
  <c r="H5431" i="13" s="1"/>
  <c r="G5426" i="13"/>
  <c r="H5426" i="13" s="1"/>
  <c r="G5421" i="13"/>
  <c r="H5421" i="13" s="1"/>
  <c r="G5402" i="13"/>
  <c r="H5402" i="13" s="1"/>
  <c r="G5509" i="13"/>
  <c r="H5509" i="13" s="1"/>
  <c r="G5463" i="13"/>
  <c r="H5463" i="13" s="1"/>
  <c r="G5411" i="13"/>
  <c r="H5411" i="13" s="1"/>
  <c r="G5497" i="13"/>
  <c r="H5497" i="13" s="1"/>
  <c r="G5406" i="13"/>
  <c r="H5406" i="13" s="1"/>
  <c r="G5397" i="13"/>
  <c r="H5397" i="13" s="1"/>
  <c r="G5393" i="13"/>
  <c r="H5393" i="13" s="1"/>
  <c r="G5389" i="13"/>
  <c r="H5389" i="13" s="1"/>
  <c r="G5385" i="13"/>
  <c r="H5385" i="13" s="1"/>
  <c r="G5381" i="13"/>
  <c r="H5381" i="13" s="1"/>
  <c r="G5377" i="13"/>
  <c r="H5377" i="13" s="1"/>
  <c r="G5373" i="13"/>
  <c r="H5373" i="13" s="1"/>
  <c r="G5369" i="13"/>
  <c r="H5369" i="13" s="1"/>
  <c r="G5365" i="13"/>
  <c r="H5365" i="13" s="1"/>
  <c r="G5361" i="13"/>
  <c r="H5361" i="13" s="1"/>
  <c r="G5357" i="13"/>
  <c r="H5357" i="13" s="1"/>
  <c r="G5353" i="13"/>
  <c r="H5353" i="13" s="1"/>
  <c r="G5349" i="13"/>
  <c r="H5349" i="13" s="1"/>
  <c r="G5345" i="13"/>
  <c r="H5345" i="13" s="1"/>
  <c r="G5341" i="13"/>
  <c r="H5341" i="13" s="1"/>
  <c r="G5337" i="13"/>
  <c r="H5337" i="13" s="1"/>
  <c r="G5333" i="13"/>
  <c r="H5333" i="13" s="1"/>
  <c r="G5329" i="13"/>
  <c r="H5329" i="13" s="1"/>
  <c r="G5325" i="13"/>
  <c r="H5325" i="13" s="1"/>
  <c r="G5321" i="13"/>
  <c r="H5321" i="13" s="1"/>
  <c r="G5317" i="13"/>
  <c r="H5317" i="13" s="1"/>
  <c r="G5313" i="13"/>
  <c r="H5313" i="13" s="1"/>
  <c r="G5309" i="13"/>
  <c r="H5309" i="13" s="1"/>
  <c r="G5305" i="13"/>
  <c r="H5305" i="13" s="1"/>
  <c r="G5301" i="13"/>
  <c r="H5301" i="13" s="1"/>
  <c r="G5297" i="13"/>
  <c r="H5297" i="13" s="1"/>
  <c r="G5293" i="13"/>
  <c r="H5293" i="13" s="1"/>
  <c r="G5289" i="13"/>
  <c r="H5289" i="13" s="1"/>
  <c r="G5285" i="13"/>
  <c r="H5285" i="13" s="1"/>
  <c r="G5281" i="13"/>
  <c r="H5281" i="13" s="1"/>
  <c r="G5277" i="13"/>
  <c r="H5277" i="13" s="1"/>
  <c r="G5273" i="13"/>
  <c r="H5273" i="13" s="1"/>
  <c r="G5269" i="13"/>
  <c r="H5269" i="13" s="1"/>
  <c r="G5265" i="13"/>
  <c r="H5265" i="13" s="1"/>
  <c r="G5261" i="13"/>
  <c r="H5261" i="13" s="1"/>
  <c r="G5257" i="13"/>
  <c r="H5257" i="13" s="1"/>
  <c r="G5253" i="13"/>
  <c r="H5253" i="13" s="1"/>
  <c r="G5249" i="13"/>
  <c r="H5249" i="13" s="1"/>
  <c r="G5245" i="13"/>
  <c r="H5245" i="13" s="1"/>
  <c r="G5241" i="13"/>
  <c r="H5241" i="13" s="1"/>
  <c r="G5237" i="13"/>
  <c r="H5237" i="13" s="1"/>
  <c r="G5233" i="13"/>
  <c r="H5233" i="13" s="1"/>
  <c r="G5229" i="13"/>
  <c r="H5229" i="13" s="1"/>
  <c r="G5225" i="13"/>
  <c r="H5225" i="13" s="1"/>
  <c r="G5221" i="13"/>
  <c r="H5221" i="13" s="1"/>
  <c r="G5217" i="13"/>
  <c r="H5217" i="13" s="1"/>
  <c r="G5213" i="13"/>
  <c r="H5213" i="13" s="1"/>
  <c r="G5209" i="13"/>
  <c r="H5209" i="13" s="1"/>
  <c r="G5205" i="13"/>
  <c r="H5205" i="13" s="1"/>
  <c r="G5201" i="13"/>
  <c r="H5201" i="13" s="1"/>
  <c r="G5197" i="13"/>
  <c r="H5197" i="13" s="1"/>
  <c r="G5193" i="13"/>
  <c r="H5193" i="13" s="1"/>
  <c r="G5189" i="13"/>
  <c r="H5189" i="13" s="1"/>
  <c r="G5185" i="13"/>
  <c r="H5185" i="13" s="1"/>
  <c r="G5181" i="13"/>
  <c r="H5181" i="13" s="1"/>
  <c r="G5177" i="13"/>
  <c r="H5177" i="13" s="1"/>
  <c r="G5173" i="13"/>
  <c r="H5173" i="13" s="1"/>
  <c r="G5169" i="13"/>
  <c r="H5169" i="13" s="1"/>
  <c r="G5165" i="13"/>
  <c r="H5165" i="13" s="1"/>
  <c r="G5161" i="13"/>
  <c r="H5161" i="13" s="1"/>
  <c r="G5157" i="13"/>
  <c r="H5157" i="13" s="1"/>
  <c r="G5153" i="13"/>
  <c r="H5153" i="13" s="1"/>
  <c r="G5149" i="13"/>
  <c r="H5149" i="13" s="1"/>
  <c r="G5145" i="13"/>
  <c r="H5145" i="13" s="1"/>
  <c r="G5141" i="13"/>
  <c r="H5141" i="13" s="1"/>
  <c r="G5137" i="13"/>
  <c r="H5137" i="13" s="1"/>
  <c r="G5133" i="13"/>
  <c r="H5133" i="13" s="1"/>
  <c r="G5129" i="13"/>
  <c r="H5129" i="13" s="1"/>
  <c r="G5125" i="13"/>
  <c r="H5125" i="13" s="1"/>
  <c r="G5121" i="13"/>
  <c r="H5121" i="13" s="1"/>
  <c r="G5117" i="13"/>
  <c r="H5117" i="13" s="1"/>
  <c r="G5113" i="13"/>
  <c r="H5113" i="13" s="1"/>
  <c r="G5109" i="13"/>
  <c r="H5109" i="13" s="1"/>
  <c r="G5105" i="13"/>
  <c r="H5105" i="13" s="1"/>
  <c r="G5101" i="13"/>
  <c r="H5101" i="13" s="1"/>
  <c r="G5097" i="13"/>
  <c r="H5097" i="13" s="1"/>
  <c r="G5093" i="13"/>
  <c r="H5093" i="13" s="1"/>
  <c r="G5089" i="13"/>
  <c r="H5089" i="13" s="1"/>
  <c r="G5085" i="13"/>
  <c r="H5085" i="13" s="1"/>
  <c r="G5081" i="13"/>
  <c r="H5081" i="13" s="1"/>
  <c r="G5077" i="13"/>
  <c r="H5077" i="13" s="1"/>
  <c r="G5073" i="13"/>
  <c r="H5073" i="13" s="1"/>
  <c r="G5069" i="13"/>
  <c r="H5069" i="13" s="1"/>
  <c r="G5065" i="13"/>
  <c r="H5065" i="13" s="1"/>
  <c r="G5061" i="13"/>
  <c r="H5061" i="13" s="1"/>
  <c r="G5057" i="13"/>
  <c r="H5057" i="13" s="1"/>
  <c r="G5053" i="13"/>
  <c r="H5053" i="13" s="1"/>
  <c r="G5049" i="13"/>
  <c r="H5049" i="13" s="1"/>
  <c r="G5045" i="13"/>
  <c r="H5045" i="13" s="1"/>
  <c r="G5041" i="13"/>
  <c r="H5041" i="13" s="1"/>
  <c r="G5037" i="13"/>
  <c r="H5037" i="13" s="1"/>
  <c r="G5033" i="13"/>
  <c r="H5033" i="13" s="1"/>
  <c r="G5029" i="13"/>
  <c r="H5029" i="13" s="1"/>
  <c r="G5025" i="13"/>
  <c r="H5025" i="13" s="1"/>
  <c r="G5021" i="13"/>
  <c r="H5021" i="13" s="1"/>
  <c r="G5017" i="13"/>
  <c r="H5017" i="13" s="1"/>
  <c r="G5013" i="13"/>
  <c r="H5013" i="13" s="1"/>
  <c r="G5009" i="13"/>
  <c r="H5009" i="13" s="1"/>
  <c r="G5005" i="13"/>
  <c r="H5005" i="13" s="1"/>
  <c r="G5001" i="13"/>
  <c r="H5001" i="13" s="1"/>
  <c r="G4997" i="13"/>
  <c r="H4997" i="13" s="1"/>
  <c r="G4993" i="13"/>
  <c r="H4993" i="13" s="1"/>
  <c r="G4989" i="13"/>
  <c r="H4989" i="13" s="1"/>
  <c r="G4985" i="13"/>
  <c r="H4985" i="13" s="1"/>
  <c r="G4981" i="13"/>
  <c r="H4981" i="13" s="1"/>
  <c r="G4977" i="13"/>
  <c r="H4977" i="13" s="1"/>
  <c r="G4973" i="13"/>
  <c r="H4973" i="13" s="1"/>
  <c r="G4969" i="13"/>
  <c r="H4969" i="13" s="1"/>
  <c r="G4965" i="13"/>
  <c r="H4965" i="13" s="1"/>
  <c r="G4961" i="13"/>
  <c r="H4961" i="13" s="1"/>
  <c r="G4957" i="13"/>
  <c r="H4957" i="13" s="1"/>
  <c r="G4953" i="13"/>
  <c r="H4953" i="13" s="1"/>
  <c r="G4949" i="13"/>
  <c r="H4949" i="13" s="1"/>
  <c r="G4945" i="13"/>
  <c r="H4945" i="13" s="1"/>
  <c r="G4941" i="13"/>
  <c r="H4941" i="13" s="1"/>
  <c r="G4937" i="13"/>
  <c r="H4937" i="13" s="1"/>
  <c r="G4933" i="13"/>
  <c r="H4933" i="13" s="1"/>
  <c r="G4929" i="13"/>
  <c r="H4929" i="13" s="1"/>
  <c r="G4925" i="13"/>
  <c r="H4925" i="13" s="1"/>
  <c r="G4921" i="13"/>
  <c r="H4921" i="13" s="1"/>
  <c r="G4917" i="13"/>
  <c r="H4917" i="13" s="1"/>
  <c r="G4913" i="13"/>
  <c r="H4913" i="13" s="1"/>
  <c r="G4909" i="13"/>
  <c r="H4909" i="13" s="1"/>
  <c r="G4905" i="13"/>
  <c r="H4905" i="13" s="1"/>
  <c r="G4901" i="13"/>
  <c r="H4901" i="13" s="1"/>
  <c r="G4897" i="13"/>
  <c r="H4897" i="13" s="1"/>
  <c r="G4893" i="13"/>
  <c r="H4893" i="13" s="1"/>
  <c r="G4889" i="13"/>
  <c r="H4889" i="13" s="1"/>
  <c r="G5995" i="13"/>
  <c r="H5995" i="13" s="1"/>
  <c r="G5503" i="13"/>
  <c r="H5503" i="13" s="1"/>
  <c r="G5485" i="13"/>
  <c r="H5485" i="13" s="1"/>
  <c r="G5451" i="13"/>
  <c r="H5451" i="13" s="1"/>
  <c r="G5435" i="13"/>
  <c r="H5435" i="13" s="1"/>
  <c r="G5430" i="13"/>
  <c r="H5430" i="13" s="1"/>
  <c r="G5425" i="13"/>
  <c r="H5425" i="13" s="1"/>
  <c r="G5401" i="13"/>
  <c r="H5401" i="13" s="1"/>
  <c r="G5491" i="13"/>
  <c r="H5491" i="13" s="1"/>
  <c r="G5473" i="13"/>
  <c r="H5473" i="13" s="1"/>
  <c r="G5445" i="13"/>
  <c r="H5445" i="13" s="1"/>
  <c r="G5415" i="13"/>
  <c r="H5415" i="13" s="1"/>
  <c r="G5410" i="13"/>
  <c r="H5410" i="13" s="1"/>
  <c r="G5985" i="13"/>
  <c r="H5985" i="13" s="1"/>
  <c r="G5479" i="13"/>
  <c r="H5479" i="13" s="1"/>
  <c r="G5461" i="13"/>
  <c r="H5461" i="13" s="1"/>
  <c r="G5405" i="13"/>
  <c r="H5405" i="13" s="1"/>
  <c r="G5467" i="13"/>
  <c r="H5467" i="13" s="1"/>
  <c r="G5434" i="13"/>
  <c r="H5434" i="13" s="1"/>
  <c r="G5429" i="13"/>
  <c r="H5429" i="13" s="1"/>
  <c r="G5396" i="13"/>
  <c r="H5396" i="13" s="1"/>
  <c r="G5392" i="13"/>
  <c r="H5392" i="13" s="1"/>
  <c r="G5388" i="13"/>
  <c r="H5388" i="13" s="1"/>
  <c r="G5384" i="13"/>
  <c r="H5384" i="13" s="1"/>
  <c r="G5380" i="13"/>
  <c r="H5380" i="13" s="1"/>
  <c r="G5376" i="13"/>
  <c r="H5376" i="13" s="1"/>
  <c r="G5372" i="13"/>
  <c r="H5372" i="13" s="1"/>
  <c r="G5368" i="13"/>
  <c r="H5368" i="13" s="1"/>
  <c r="G5364" i="13"/>
  <c r="H5364" i="13" s="1"/>
  <c r="G5360" i="13"/>
  <c r="H5360" i="13" s="1"/>
  <c r="G5356" i="13"/>
  <c r="H5356" i="13" s="1"/>
  <c r="G5352" i="13"/>
  <c r="H5352" i="13" s="1"/>
  <c r="G5348" i="13"/>
  <c r="H5348" i="13" s="1"/>
  <c r="G5344" i="13"/>
  <c r="H5344" i="13" s="1"/>
  <c r="G5340" i="13"/>
  <c r="H5340" i="13" s="1"/>
  <c r="G5336" i="13"/>
  <c r="H5336" i="13" s="1"/>
  <c r="G5332" i="13"/>
  <c r="H5332" i="13" s="1"/>
  <c r="G5328" i="13"/>
  <c r="H5328" i="13" s="1"/>
  <c r="G5324" i="13"/>
  <c r="H5324" i="13" s="1"/>
  <c r="G5320" i="13"/>
  <c r="H5320" i="13" s="1"/>
  <c r="G5316" i="13"/>
  <c r="H5316" i="13" s="1"/>
  <c r="G5312" i="13"/>
  <c r="H5312" i="13" s="1"/>
  <c r="G5308" i="13"/>
  <c r="H5308" i="13" s="1"/>
  <c r="G5304" i="13"/>
  <c r="H5304" i="13" s="1"/>
  <c r="G5300" i="13"/>
  <c r="H5300" i="13" s="1"/>
  <c r="G5296" i="13"/>
  <c r="H5296" i="13" s="1"/>
  <c r="G5292" i="13"/>
  <c r="H5292" i="13" s="1"/>
  <c r="G5288" i="13"/>
  <c r="H5288" i="13" s="1"/>
  <c r="G5284" i="13"/>
  <c r="H5284" i="13" s="1"/>
  <c r="G5280" i="13"/>
  <c r="H5280" i="13" s="1"/>
  <c r="G5276" i="13"/>
  <c r="H5276" i="13" s="1"/>
  <c r="G5272" i="13"/>
  <c r="H5272" i="13" s="1"/>
  <c r="G5268" i="13"/>
  <c r="H5268" i="13" s="1"/>
  <c r="G5264" i="13"/>
  <c r="H5264" i="13" s="1"/>
  <c r="G5260" i="13"/>
  <c r="H5260" i="13" s="1"/>
  <c r="G5256" i="13"/>
  <c r="H5256" i="13" s="1"/>
  <c r="G5252" i="13"/>
  <c r="H5252" i="13" s="1"/>
  <c r="G5248" i="13"/>
  <c r="H5248" i="13" s="1"/>
  <c r="G5244" i="13"/>
  <c r="H5244" i="13" s="1"/>
  <c r="G5240" i="13"/>
  <c r="H5240" i="13" s="1"/>
  <c r="G5236" i="13"/>
  <c r="H5236" i="13" s="1"/>
  <c r="G5232" i="13"/>
  <c r="H5232" i="13" s="1"/>
  <c r="G5228" i="13"/>
  <c r="H5228" i="13" s="1"/>
  <c r="G5224" i="13"/>
  <c r="H5224" i="13" s="1"/>
  <c r="G5220" i="13"/>
  <c r="H5220" i="13" s="1"/>
  <c r="G5216" i="13"/>
  <c r="H5216" i="13" s="1"/>
  <c r="G5212" i="13"/>
  <c r="H5212" i="13" s="1"/>
  <c r="G5208" i="13"/>
  <c r="H5208" i="13" s="1"/>
  <c r="G5204" i="13"/>
  <c r="H5204" i="13" s="1"/>
  <c r="G5200" i="13"/>
  <c r="H5200" i="13" s="1"/>
  <c r="G5196" i="13"/>
  <c r="H5196" i="13" s="1"/>
  <c r="G5192" i="13"/>
  <c r="H5192" i="13" s="1"/>
  <c r="G5188" i="13"/>
  <c r="H5188" i="13" s="1"/>
  <c r="G5184" i="13"/>
  <c r="H5184" i="13" s="1"/>
  <c r="G5180" i="13"/>
  <c r="H5180" i="13" s="1"/>
  <c r="G5176" i="13"/>
  <c r="H5176" i="13" s="1"/>
  <c r="G5172" i="13"/>
  <c r="H5172" i="13" s="1"/>
  <c r="G5168" i="13"/>
  <c r="H5168" i="13" s="1"/>
  <c r="G5164" i="13"/>
  <c r="H5164" i="13" s="1"/>
  <c r="G5160" i="13"/>
  <c r="H5160" i="13" s="1"/>
  <c r="G5156" i="13"/>
  <c r="H5156" i="13" s="1"/>
  <c r="G5152" i="13"/>
  <c r="H5152" i="13" s="1"/>
  <c r="G5148" i="13"/>
  <c r="H5148" i="13" s="1"/>
  <c r="G5144" i="13"/>
  <c r="H5144" i="13" s="1"/>
  <c r="G5140" i="13"/>
  <c r="H5140" i="13" s="1"/>
  <c r="G5136" i="13"/>
  <c r="H5136" i="13" s="1"/>
  <c r="G5132" i="13"/>
  <c r="H5132" i="13" s="1"/>
  <c r="G5128" i="13"/>
  <c r="H5128" i="13" s="1"/>
  <c r="G5124" i="13"/>
  <c r="H5124" i="13" s="1"/>
  <c r="G5120" i="13"/>
  <c r="H5120" i="13" s="1"/>
  <c r="G5116" i="13"/>
  <c r="H5116" i="13" s="1"/>
  <c r="G5112" i="13"/>
  <c r="H5112" i="13" s="1"/>
  <c r="G5108" i="13"/>
  <c r="H5108" i="13" s="1"/>
  <c r="G5104" i="13"/>
  <c r="H5104" i="13" s="1"/>
  <c r="G5100" i="13"/>
  <c r="H5100" i="13" s="1"/>
  <c r="G5096" i="13"/>
  <c r="H5096" i="13" s="1"/>
  <c r="G5092" i="13"/>
  <c r="H5092" i="13" s="1"/>
  <c r="G5088" i="13"/>
  <c r="H5088" i="13" s="1"/>
  <c r="G5084" i="13"/>
  <c r="H5084" i="13" s="1"/>
  <c r="G5080" i="13"/>
  <c r="H5080" i="13" s="1"/>
  <c r="G5076" i="13"/>
  <c r="H5076" i="13" s="1"/>
  <c r="G5072" i="13"/>
  <c r="H5072" i="13" s="1"/>
  <c r="G5068" i="13"/>
  <c r="H5068" i="13" s="1"/>
  <c r="G5064" i="13"/>
  <c r="H5064" i="13" s="1"/>
  <c r="G5060" i="13"/>
  <c r="H5060" i="13" s="1"/>
  <c r="G5056" i="13"/>
  <c r="H5056" i="13" s="1"/>
  <c r="G5052" i="13"/>
  <c r="H5052" i="13" s="1"/>
  <c r="G5048" i="13"/>
  <c r="H5048" i="13" s="1"/>
  <c r="G5044" i="13"/>
  <c r="H5044" i="13" s="1"/>
  <c r="G5040" i="13"/>
  <c r="H5040" i="13" s="1"/>
  <c r="G5036" i="13"/>
  <c r="H5036" i="13" s="1"/>
  <c r="G5032" i="13"/>
  <c r="H5032" i="13" s="1"/>
  <c r="G5028" i="13"/>
  <c r="H5028" i="13" s="1"/>
  <c r="G5024" i="13"/>
  <c r="H5024" i="13" s="1"/>
  <c r="G5020" i="13"/>
  <c r="H5020" i="13" s="1"/>
  <c r="G5016" i="13"/>
  <c r="H5016" i="13" s="1"/>
  <c r="G5012" i="13"/>
  <c r="H5012" i="13" s="1"/>
  <c r="G5501" i="13"/>
  <c r="H5501" i="13" s="1"/>
  <c r="G5455" i="13"/>
  <c r="H5455" i="13" s="1"/>
  <c r="G5439" i="13"/>
  <c r="H5439" i="13" s="1"/>
  <c r="G5419" i="13"/>
  <c r="H5419" i="13" s="1"/>
  <c r="G5414" i="13"/>
  <c r="H5414" i="13" s="1"/>
  <c r="G5409" i="13"/>
  <c r="H5409" i="13" s="1"/>
  <c r="G5400" i="13"/>
  <c r="H5400" i="13" s="1"/>
  <c r="G5000" i="13"/>
  <c r="H5000" i="13" s="1"/>
  <c r="G4992" i="13"/>
  <c r="H4992" i="13" s="1"/>
  <c r="G4984" i="13"/>
  <c r="H4984" i="13" s="1"/>
  <c r="G4976" i="13"/>
  <c r="H4976" i="13" s="1"/>
  <c r="G4954" i="13"/>
  <c r="H4954" i="13" s="1"/>
  <c r="G4906" i="13"/>
  <c r="H4906" i="13" s="1"/>
  <c r="G4900" i="13"/>
  <c r="H4900" i="13" s="1"/>
  <c r="G4855" i="13"/>
  <c r="H4855" i="13" s="1"/>
  <c r="G4851" i="13"/>
  <c r="H4851" i="13" s="1"/>
  <c r="G4847" i="13"/>
  <c r="H4847" i="13" s="1"/>
  <c r="G4843" i="13"/>
  <c r="H4843" i="13" s="1"/>
  <c r="G4839" i="13"/>
  <c r="H4839" i="13" s="1"/>
  <c r="G4835" i="13"/>
  <c r="H4835" i="13" s="1"/>
  <c r="G4831" i="13"/>
  <c r="H4831" i="13" s="1"/>
  <c r="G4827" i="13"/>
  <c r="H4827" i="13" s="1"/>
  <c r="G4823" i="13"/>
  <c r="H4823" i="13" s="1"/>
  <c r="G4819" i="13"/>
  <c r="H4819" i="13" s="1"/>
  <c r="G4815" i="13"/>
  <c r="H4815" i="13" s="1"/>
  <c r="G4811" i="13"/>
  <c r="H4811" i="13" s="1"/>
  <c r="G4807" i="13"/>
  <c r="H4807" i="13" s="1"/>
  <c r="G4803" i="13"/>
  <c r="H4803" i="13" s="1"/>
  <c r="G4799" i="13"/>
  <c r="H4799" i="13" s="1"/>
  <c r="G4795" i="13"/>
  <c r="H4795" i="13" s="1"/>
  <c r="G4791" i="13"/>
  <c r="H4791" i="13" s="1"/>
  <c r="G4787" i="13"/>
  <c r="H4787" i="13" s="1"/>
  <c r="G4783" i="13"/>
  <c r="H4783" i="13" s="1"/>
  <c r="G4779" i="13"/>
  <c r="H4779" i="13" s="1"/>
  <c r="G4775" i="13"/>
  <c r="H4775" i="13" s="1"/>
  <c r="G4771" i="13"/>
  <c r="H4771" i="13" s="1"/>
  <c r="G4767" i="13"/>
  <c r="H4767" i="13" s="1"/>
  <c r="G4763" i="13"/>
  <c r="H4763" i="13" s="1"/>
  <c r="G4759" i="13"/>
  <c r="H4759" i="13" s="1"/>
  <c r="G4755" i="13"/>
  <c r="H4755" i="13" s="1"/>
  <c r="G4751" i="13"/>
  <c r="H4751" i="13" s="1"/>
  <c r="G4747" i="13"/>
  <c r="H4747" i="13" s="1"/>
  <c r="G4743" i="13"/>
  <c r="H4743" i="13" s="1"/>
  <c r="G4739" i="13"/>
  <c r="H4739" i="13" s="1"/>
  <c r="G4735" i="13"/>
  <c r="H4735" i="13" s="1"/>
  <c r="G4731" i="13"/>
  <c r="H4731" i="13" s="1"/>
  <c r="G4727" i="13"/>
  <c r="H4727" i="13" s="1"/>
  <c r="G4723" i="13"/>
  <c r="H4723" i="13" s="1"/>
  <c r="G4719" i="13"/>
  <c r="H4719" i="13" s="1"/>
  <c r="G4715" i="13"/>
  <c r="H4715" i="13" s="1"/>
  <c r="G4711" i="13"/>
  <c r="H4711" i="13" s="1"/>
  <c r="G4707" i="13"/>
  <c r="H4707" i="13" s="1"/>
  <c r="G4703" i="13"/>
  <c r="H4703" i="13" s="1"/>
  <c r="G4699" i="13"/>
  <c r="H4699" i="13" s="1"/>
  <c r="G4695" i="13"/>
  <c r="H4695" i="13" s="1"/>
  <c r="G4691" i="13"/>
  <c r="H4691" i="13" s="1"/>
  <c r="G4687" i="13"/>
  <c r="H4687" i="13" s="1"/>
  <c r="G4683" i="13"/>
  <c r="H4683" i="13" s="1"/>
  <c r="G4679" i="13"/>
  <c r="H4679" i="13" s="1"/>
  <c r="G4675" i="13"/>
  <c r="H4675" i="13" s="1"/>
  <c r="G4671" i="13"/>
  <c r="H4671" i="13" s="1"/>
  <c r="G4667" i="13"/>
  <c r="H4667" i="13" s="1"/>
  <c r="G4663" i="13"/>
  <c r="H4663" i="13" s="1"/>
  <c r="G4659" i="13"/>
  <c r="H4659" i="13" s="1"/>
  <c r="G4655" i="13"/>
  <c r="H4655" i="13" s="1"/>
  <c r="G4651" i="13"/>
  <c r="H4651" i="13" s="1"/>
  <c r="G4647" i="13"/>
  <c r="H4647" i="13" s="1"/>
  <c r="G4643" i="13"/>
  <c r="H4643" i="13" s="1"/>
  <c r="G4639" i="13"/>
  <c r="H4639" i="13" s="1"/>
  <c r="G4635" i="13"/>
  <c r="H4635" i="13" s="1"/>
  <c r="G4631" i="13"/>
  <c r="H4631" i="13" s="1"/>
  <c r="G4627" i="13"/>
  <c r="H4627" i="13" s="1"/>
  <c r="G4623" i="13"/>
  <c r="H4623" i="13" s="1"/>
  <c r="G4619" i="13"/>
  <c r="H4619" i="13" s="1"/>
  <c r="G4615" i="13"/>
  <c r="H4615" i="13" s="1"/>
  <c r="G4611" i="13"/>
  <c r="H4611" i="13" s="1"/>
  <c r="G4607" i="13"/>
  <c r="H4607" i="13" s="1"/>
  <c r="G4603" i="13"/>
  <c r="H4603" i="13" s="1"/>
  <c r="G4599" i="13"/>
  <c r="H4599" i="13" s="1"/>
  <c r="G4595" i="13"/>
  <c r="H4595" i="13" s="1"/>
  <c r="G4591" i="13"/>
  <c r="H4591" i="13" s="1"/>
  <c r="G4587" i="13"/>
  <c r="H4587" i="13" s="1"/>
  <c r="G4583" i="13"/>
  <c r="H4583" i="13" s="1"/>
  <c r="G4579" i="13"/>
  <c r="H4579" i="13" s="1"/>
  <c r="G4575" i="13"/>
  <c r="H4575" i="13" s="1"/>
  <c r="G4571" i="13"/>
  <c r="H4571" i="13" s="1"/>
  <c r="G4567" i="13"/>
  <c r="H4567" i="13" s="1"/>
  <c r="G4563" i="13"/>
  <c r="H4563" i="13" s="1"/>
  <c r="G4559" i="13"/>
  <c r="H4559" i="13" s="1"/>
  <c r="G4555" i="13"/>
  <c r="H4555" i="13" s="1"/>
  <c r="G4551" i="13"/>
  <c r="H4551" i="13" s="1"/>
  <c r="G4547" i="13"/>
  <c r="H4547" i="13" s="1"/>
  <c r="G4543" i="13"/>
  <c r="H4543" i="13" s="1"/>
  <c r="G4539" i="13"/>
  <c r="H4539" i="13" s="1"/>
  <c r="G4535" i="13"/>
  <c r="H4535" i="13" s="1"/>
  <c r="G4531" i="13"/>
  <c r="H4531" i="13" s="1"/>
  <c r="G4527" i="13"/>
  <c r="H4527" i="13" s="1"/>
  <c r="G4523" i="13"/>
  <c r="H4523" i="13" s="1"/>
  <c r="G4519" i="13"/>
  <c r="H4519" i="13" s="1"/>
  <c r="G4515" i="13"/>
  <c r="H4515" i="13" s="1"/>
  <c r="G4511" i="13"/>
  <c r="H4511" i="13" s="1"/>
  <c r="G4507" i="13"/>
  <c r="H4507" i="13" s="1"/>
  <c r="G4503" i="13"/>
  <c r="H4503" i="13" s="1"/>
  <c r="G4499" i="13"/>
  <c r="H4499" i="13" s="1"/>
  <c r="G4495" i="13"/>
  <c r="H4495" i="13" s="1"/>
  <c r="G4491" i="13"/>
  <c r="H4491" i="13" s="1"/>
  <c r="G4487" i="13"/>
  <c r="H4487" i="13" s="1"/>
  <c r="G4483" i="13"/>
  <c r="H4483" i="13" s="1"/>
  <c r="G4479" i="13"/>
  <c r="H4479" i="13" s="1"/>
  <c r="G4475" i="13"/>
  <c r="H4475" i="13" s="1"/>
  <c r="G4471" i="13"/>
  <c r="H4471" i="13" s="1"/>
  <c r="G4467" i="13"/>
  <c r="H4467" i="13" s="1"/>
  <c r="G4463" i="13"/>
  <c r="H4463" i="13" s="1"/>
  <c r="G4459" i="13"/>
  <c r="H4459" i="13" s="1"/>
  <c r="G4455" i="13"/>
  <c r="H4455" i="13" s="1"/>
  <c r="G4451" i="13"/>
  <c r="H4451" i="13" s="1"/>
  <c r="G4447" i="13"/>
  <c r="H4447" i="13" s="1"/>
  <c r="G4443" i="13"/>
  <c r="H4443" i="13" s="1"/>
  <c r="G4439" i="13"/>
  <c r="H4439" i="13" s="1"/>
  <c r="G4435" i="13"/>
  <c r="H4435" i="13" s="1"/>
  <c r="G4431" i="13"/>
  <c r="H4431" i="13" s="1"/>
  <c r="G4427" i="13"/>
  <c r="H4427" i="13" s="1"/>
  <c r="G4423" i="13"/>
  <c r="H4423" i="13" s="1"/>
  <c r="G4419" i="13"/>
  <c r="H4419" i="13" s="1"/>
  <c r="G4415" i="13"/>
  <c r="H4415" i="13" s="1"/>
  <c r="G4411" i="13"/>
  <c r="H4411" i="13" s="1"/>
  <c r="G4407" i="13"/>
  <c r="H4407" i="13" s="1"/>
  <c r="G4403" i="13"/>
  <c r="H4403" i="13" s="1"/>
  <c r="G4399" i="13"/>
  <c r="H4399" i="13" s="1"/>
  <c r="G4395" i="13"/>
  <c r="H4395" i="13" s="1"/>
  <c r="G4391" i="13"/>
  <c r="H4391" i="13" s="1"/>
  <c r="G4387" i="13"/>
  <c r="H4387" i="13" s="1"/>
  <c r="G4383" i="13"/>
  <c r="H4383" i="13" s="1"/>
  <c r="G4379" i="13"/>
  <c r="H4379" i="13" s="1"/>
  <c r="G4375" i="13"/>
  <c r="H4375" i="13" s="1"/>
  <c r="G4371" i="13"/>
  <c r="H4371" i="13" s="1"/>
  <c r="G4367" i="13"/>
  <c r="H4367" i="13" s="1"/>
  <c r="G4363" i="13"/>
  <c r="H4363" i="13" s="1"/>
  <c r="G4359" i="13"/>
  <c r="H4359" i="13" s="1"/>
  <c r="G4355" i="13"/>
  <c r="H4355" i="13" s="1"/>
  <c r="G5970" i="13"/>
  <c r="H5970" i="13" s="1"/>
  <c r="G4968" i="13"/>
  <c r="H4968" i="13" s="1"/>
  <c r="G4947" i="13"/>
  <c r="H4947" i="13" s="1"/>
  <c r="G4935" i="13"/>
  <c r="H4935" i="13" s="1"/>
  <c r="G4894" i="13"/>
  <c r="H4894" i="13" s="1"/>
  <c r="G4888" i="13"/>
  <c r="H4888" i="13" s="1"/>
  <c r="G4883" i="13"/>
  <c r="H4883" i="13" s="1"/>
  <c r="G4878" i="13"/>
  <c r="H4878" i="13" s="1"/>
  <c r="G4873" i="13"/>
  <c r="H4873" i="13" s="1"/>
  <c r="G4868" i="13"/>
  <c r="H4868" i="13" s="1"/>
  <c r="G4859" i="13"/>
  <c r="H4859" i="13" s="1"/>
  <c r="G5489" i="13"/>
  <c r="H5489" i="13" s="1"/>
  <c r="G5008" i="13"/>
  <c r="H5008" i="13" s="1"/>
  <c r="G4940" i="13"/>
  <c r="H4940" i="13" s="1"/>
  <c r="G4923" i="13"/>
  <c r="H4923" i="13" s="1"/>
  <c r="G4863" i="13"/>
  <c r="H4863" i="13" s="1"/>
  <c r="G4960" i="13"/>
  <c r="H4960" i="13" s="1"/>
  <c r="G4946" i="13"/>
  <c r="H4946" i="13" s="1"/>
  <c r="G4934" i="13"/>
  <c r="H4934" i="13" s="1"/>
  <c r="G4928" i="13"/>
  <c r="H4928" i="13" s="1"/>
  <c r="G4911" i="13"/>
  <c r="H4911" i="13" s="1"/>
  <c r="G4998" i="13"/>
  <c r="H4998" i="13" s="1"/>
  <c r="G4990" i="13"/>
  <c r="H4990" i="13" s="1"/>
  <c r="G4982" i="13"/>
  <c r="H4982" i="13" s="1"/>
  <c r="G4974" i="13"/>
  <c r="H4974" i="13" s="1"/>
  <c r="G4922" i="13"/>
  <c r="H4922" i="13" s="1"/>
  <c r="G4916" i="13"/>
  <c r="H4916" i="13" s="1"/>
  <c r="G4899" i="13"/>
  <c r="H4899" i="13" s="1"/>
  <c r="G4882" i="13"/>
  <c r="H4882" i="13" s="1"/>
  <c r="G4877" i="13"/>
  <c r="H4877" i="13" s="1"/>
  <c r="G4872" i="13"/>
  <c r="H4872" i="13" s="1"/>
  <c r="G4854" i="13"/>
  <c r="H4854" i="13" s="1"/>
  <c r="G4850" i="13"/>
  <c r="H4850" i="13" s="1"/>
  <c r="G4846" i="13"/>
  <c r="H4846" i="13" s="1"/>
  <c r="G4842" i="13"/>
  <c r="H4842" i="13" s="1"/>
  <c r="G4838" i="13"/>
  <c r="H4838" i="13" s="1"/>
  <c r="G4834" i="13"/>
  <c r="H4834" i="13" s="1"/>
  <c r="G4830" i="13"/>
  <c r="H4830" i="13" s="1"/>
  <c r="G4826" i="13"/>
  <c r="H4826" i="13" s="1"/>
  <c r="G4822" i="13"/>
  <c r="H4822" i="13" s="1"/>
  <c r="G4818" i="13"/>
  <c r="H4818" i="13" s="1"/>
  <c r="G4814" i="13"/>
  <c r="H4814" i="13" s="1"/>
  <c r="G4810" i="13"/>
  <c r="H4810" i="13" s="1"/>
  <c r="G4806" i="13"/>
  <c r="H4806" i="13" s="1"/>
  <c r="G4802" i="13"/>
  <c r="H4802" i="13" s="1"/>
  <c r="G4798" i="13"/>
  <c r="H4798" i="13" s="1"/>
  <c r="G4794" i="13"/>
  <c r="H4794" i="13" s="1"/>
  <c r="G4790" i="13"/>
  <c r="H4790" i="13" s="1"/>
  <c r="G4786" i="13"/>
  <c r="H4786" i="13" s="1"/>
  <c r="G4782" i="13"/>
  <c r="H4782" i="13" s="1"/>
  <c r="G4778" i="13"/>
  <c r="H4778" i="13" s="1"/>
  <c r="G4774" i="13"/>
  <c r="H4774" i="13" s="1"/>
  <c r="G4770" i="13"/>
  <c r="H4770" i="13" s="1"/>
  <c r="G4766" i="13"/>
  <c r="H4766" i="13" s="1"/>
  <c r="G4762" i="13"/>
  <c r="H4762" i="13" s="1"/>
  <c r="G4758" i="13"/>
  <c r="H4758" i="13" s="1"/>
  <c r="G4754" i="13"/>
  <c r="H4754" i="13" s="1"/>
  <c r="G4750" i="13"/>
  <c r="H4750" i="13" s="1"/>
  <c r="G4746" i="13"/>
  <c r="H4746" i="13" s="1"/>
  <c r="G4742" i="13"/>
  <c r="H4742" i="13" s="1"/>
  <c r="G4738" i="13"/>
  <c r="H4738" i="13" s="1"/>
  <c r="G4734" i="13"/>
  <c r="H4734" i="13" s="1"/>
  <c r="G4730" i="13"/>
  <c r="H4730" i="13" s="1"/>
  <c r="G4726" i="13"/>
  <c r="H4726" i="13" s="1"/>
  <c r="G4722" i="13"/>
  <c r="H4722" i="13" s="1"/>
  <c r="G4718" i="13"/>
  <c r="H4718" i="13" s="1"/>
  <c r="G4714" i="13"/>
  <c r="H4714" i="13" s="1"/>
  <c r="G4710" i="13"/>
  <c r="H4710" i="13" s="1"/>
  <c r="G4706" i="13"/>
  <c r="H4706" i="13" s="1"/>
  <c r="G4702" i="13"/>
  <c r="H4702" i="13" s="1"/>
  <c r="G4698" i="13"/>
  <c r="H4698" i="13" s="1"/>
  <c r="G4694" i="13"/>
  <c r="H4694" i="13" s="1"/>
  <c r="G4690" i="13"/>
  <c r="H4690" i="13" s="1"/>
  <c r="G4686" i="13"/>
  <c r="H4686" i="13" s="1"/>
  <c r="G4682" i="13"/>
  <c r="H4682" i="13" s="1"/>
  <c r="G4678" i="13"/>
  <c r="H4678" i="13" s="1"/>
  <c r="G4674" i="13"/>
  <c r="H4674" i="13" s="1"/>
  <c r="G4670" i="13"/>
  <c r="H4670" i="13" s="1"/>
  <c r="G4666" i="13"/>
  <c r="H4666" i="13" s="1"/>
  <c r="G4662" i="13"/>
  <c r="H4662" i="13" s="1"/>
  <c r="G4658" i="13"/>
  <c r="H4658" i="13" s="1"/>
  <c r="G4654" i="13"/>
  <c r="H4654" i="13" s="1"/>
  <c r="G4650" i="13"/>
  <c r="H4650" i="13" s="1"/>
  <c r="G4646" i="13"/>
  <c r="H4646" i="13" s="1"/>
  <c r="G4642" i="13"/>
  <c r="H4642" i="13" s="1"/>
  <c r="G4638" i="13"/>
  <c r="H4638" i="13" s="1"/>
  <c r="G4634" i="13"/>
  <c r="H4634" i="13" s="1"/>
  <c r="G4630" i="13"/>
  <c r="H4630" i="13" s="1"/>
  <c r="G4626" i="13"/>
  <c r="H4626" i="13" s="1"/>
  <c r="G4622" i="13"/>
  <c r="H4622" i="13" s="1"/>
  <c r="G4618" i="13"/>
  <c r="H4618" i="13" s="1"/>
  <c r="G4614" i="13"/>
  <c r="H4614" i="13" s="1"/>
  <c r="G4610" i="13"/>
  <c r="H4610" i="13" s="1"/>
  <c r="G4606" i="13"/>
  <c r="H4606" i="13" s="1"/>
  <c r="G4602" i="13"/>
  <c r="H4602" i="13" s="1"/>
  <c r="G4598" i="13"/>
  <c r="H4598" i="13" s="1"/>
  <c r="G4594" i="13"/>
  <c r="H4594" i="13" s="1"/>
  <c r="G4590" i="13"/>
  <c r="H4590" i="13" s="1"/>
  <c r="G4586" i="13"/>
  <c r="H4586" i="13" s="1"/>
  <c r="G4582" i="13"/>
  <c r="H4582" i="13" s="1"/>
  <c r="G4578" i="13"/>
  <c r="H4578" i="13" s="1"/>
  <c r="G4574" i="13"/>
  <c r="H4574" i="13" s="1"/>
  <c r="G4570" i="13"/>
  <c r="H4570" i="13" s="1"/>
  <c r="G4566" i="13"/>
  <c r="H4566" i="13" s="1"/>
  <c r="G4562" i="13"/>
  <c r="H4562" i="13" s="1"/>
  <c r="G4558" i="13"/>
  <c r="H4558" i="13" s="1"/>
  <c r="G4554" i="13"/>
  <c r="H4554" i="13" s="1"/>
  <c r="G4550" i="13"/>
  <c r="H4550" i="13" s="1"/>
  <c r="G4546" i="13"/>
  <c r="H4546" i="13" s="1"/>
  <c r="G4542" i="13"/>
  <c r="H4542" i="13" s="1"/>
  <c r="G4538" i="13"/>
  <c r="H4538" i="13" s="1"/>
  <c r="G4534" i="13"/>
  <c r="H4534" i="13" s="1"/>
  <c r="G4530" i="13"/>
  <c r="H4530" i="13" s="1"/>
  <c r="G4526" i="13"/>
  <c r="H4526" i="13" s="1"/>
  <c r="G4522" i="13"/>
  <c r="H4522" i="13" s="1"/>
  <c r="G4518" i="13"/>
  <c r="H4518" i="13" s="1"/>
  <c r="G4514" i="13"/>
  <c r="H4514" i="13" s="1"/>
  <c r="G4510" i="13"/>
  <c r="H4510" i="13" s="1"/>
  <c r="G4506" i="13"/>
  <c r="H4506" i="13" s="1"/>
  <c r="G4502" i="13"/>
  <c r="H4502" i="13" s="1"/>
  <c r="G4498" i="13"/>
  <c r="H4498" i="13" s="1"/>
  <c r="G4494" i="13"/>
  <c r="H4494" i="13" s="1"/>
  <c r="G4490" i="13"/>
  <c r="H4490" i="13" s="1"/>
  <c r="G4486" i="13"/>
  <c r="H4486" i="13" s="1"/>
  <c r="G4482" i="13"/>
  <c r="H4482" i="13" s="1"/>
  <c r="G4478" i="13"/>
  <c r="H4478" i="13" s="1"/>
  <c r="G4474" i="13"/>
  <c r="H4474" i="13" s="1"/>
  <c r="G4470" i="13"/>
  <c r="H4470" i="13" s="1"/>
  <c r="G4466" i="13"/>
  <c r="H4466" i="13" s="1"/>
  <c r="G4462" i="13"/>
  <c r="H4462" i="13" s="1"/>
  <c r="G4458" i="13"/>
  <c r="H4458" i="13" s="1"/>
  <c r="G4454" i="13"/>
  <c r="H4454" i="13" s="1"/>
  <c r="G4450" i="13"/>
  <c r="H4450" i="13" s="1"/>
  <c r="G4446" i="13"/>
  <c r="H4446" i="13" s="1"/>
  <c r="G4442" i="13"/>
  <c r="H4442" i="13" s="1"/>
  <c r="G4438" i="13"/>
  <c r="H4438" i="13" s="1"/>
  <c r="G4434" i="13"/>
  <c r="H4434" i="13" s="1"/>
  <c r="G4430" i="13"/>
  <c r="H4430" i="13" s="1"/>
  <c r="G4426" i="13"/>
  <c r="H4426" i="13" s="1"/>
  <c r="G4422" i="13"/>
  <c r="H4422" i="13" s="1"/>
  <c r="G4418" i="13"/>
  <c r="H4418" i="13" s="1"/>
  <c r="G4414" i="13"/>
  <c r="H4414" i="13" s="1"/>
  <c r="G4966" i="13"/>
  <c r="H4966" i="13" s="1"/>
  <c r="G4952" i="13"/>
  <c r="H4952" i="13" s="1"/>
  <c r="G4910" i="13"/>
  <c r="H4910" i="13" s="1"/>
  <c r="G4904" i="13"/>
  <c r="H4904" i="13" s="1"/>
  <c r="G4887" i="13"/>
  <c r="H4887" i="13" s="1"/>
  <c r="G4867" i="13"/>
  <c r="H4867" i="13" s="1"/>
  <c r="G4858" i="13"/>
  <c r="H4858" i="13" s="1"/>
  <c r="G4939" i="13"/>
  <c r="H4939" i="13" s="1"/>
  <c r="G4898" i="13"/>
  <c r="H4898" i="13" s="1"/>
  <c r="G4892" i="13"/>
  <c r="H4892" i="13" s="1"/>
  <c r="G4862" i="13"/>
  <c r="H4862" i="13" s="1"/>
  <c r="G4958" i="13"/>
  <c r="H4958" i="13" s="1"/>
  <c r="G4927" i="13"/>
  <c r="H4927" i="13" s="1"/>
  <c r="G4886" i="13"/>
  <c r="H4886" i="13" s="1"/>
  <c r="G4881" i="13"/>
  <c r="H4881" i="13" s="1"/>
  <c r="G4876" i="13"/>
  <c r="H4876" i="13" s="1"/>
  <c r="G4996" i="13"/>
  <c r="H4996" i="13" s="1"/>
  <c r="G4988" i="13"/>
  <c r="H4988" i="13" s="1"/>
  <c r="G4980" i="13"/>
  <c r="H4980" i="13" s="1"/>
  <c r="G4972" i="13"/>
  <c r="H4972" i="13" s="1"/>
  <c r="G4944" i="13"/>
  <c r="H4944" i="13" s="1"/>
  <c r="G4938" i="13"/>
  <c r="H4938" i="13" s="1"/>
  <c r="G4932" i="13"/>
  <c r="H4932" i="13" s="1"/>
  <c r="G4915" i="13"/>
  <c r="H4915" i="13" s="1"/>
  <c r="G4871" i="13"/>
  <c r="H4871" i="13" s="1"/>
  <c r="G4866" i="13"/>
  <c r="H4866" i="13" s="1"/>
  <c r="G4857" i="13"/>
  <c r="H4857" i="13" s="1"/>
  <c r="G4853" i="13"/>
  <c r="H4853" i="13" s="1"/>
  <c r="G4849" i="13"/>
  <c r="H4849" i="13" s="1"/>
  <c r="G4845" i="13"/>
  <c r="H4845" i="13" s="1"/>
  <c r="G4841" i="13"/>
  <c r="H4841" i="13" s="1"/>
  <c r="G4837" i="13"/>
  <c r="H4837" i="13" s="1"/>
  <c r="G4833" i="13"/>
  <c r="H4833" i="13" s="1"/>
  <c r="G4829" i="13"/>
  <c r="H4829" i="13" s="1"/>
  <c r="G4825" i="13"/>
  <c r="H4825" i="13" s="1"/>
  <c r="G4821" i="13"/>
  <c r="H4821" i="13" s="1"/>
  <c r="G4817" i="13"/>
  <c r="H4817" i="13" s="1"/>
  <c r="G4813" i="13"/>
  <c r="H4813" i="13" s="1"/>
  <c r="G4809" i="13"/>
  <c r="H4809" i="13" s="1"/>
  <c r="G4805" i="13"/>
  <c r="H4805" i="13" s="1"/>
  <c r="G4801" i="13"/>
  <c r="H4801" i="13" s="1"/>
  <c r="G4797" i="13"/>
  <c r="H4797" i="13" s="1"/>
  <c r="G4793" i="13"/>
  <c r="H4793" i="13" s="1"/>
  <c r="G4789" i="13"/>
  <c r="H4789" i="13" s="1"/>
  <c r="G4785" i="13"/>
  <c r="H4785" i="13" s="1"/>
  <c r="G4781" i="13"/>
  <c r="H4781" i="13" s="1"/>
  <c r="G4777" i="13"/>
  <c r="H4777" i="13" s="1"/>
  <c r="G4773" i="13"/>
  <c r="H4773" i="13" s="1"/>
  <c r="G4769" i="13"/>
  <c r="H4769" i="13" s="1"/>
  <c r="G4765" i="13"/>
  <c r="H4765" i="13" s="1"/>
  <c r="G4761" i="13"/>
  <c r="H4761" i="13" s="1"/>
  <c r="G4757" i="13"/>
  <c r="H4757" i="13" s="1"/>
  <c r="G4753" i="13"/>
  <c r="H4753" i="13" s="1"/>
  <c r="G4749" i="13"/>
  <c r="H4749" i="13" s="1"/>
  <c r="G4745" i="13"/>
  <c r="H4745" i="13" s="1"/>
  <c r="G4741" i="13"/>
  <c r="H4741" i="13" s="1"/>
  <c r="G4737" i="13"/>
  <c r="H4737" i="13" s="1"/>
  <c r="G4733" i="13"/>
  <c r="H4733" i="13" s="1"/>
  <c r="G4729" i="13"/>
  <c r="H4729" i="13" s="1"/>
  <c r="G4725" i="13"/>
  <c r="H4725" i="13" s="1"/>
  <c r="G4721" i="13"/>
  <c r="H4721" i="13" s="1"/>
  <c r="G4717" i="13"/>
  <c r="H4717" i="13" s="1"/>
  <c r="G4713" i="13"/>
  <c r="H4713" i="13" s="1"/>
  <c r="G4709" i="13"/>
  <c r="H4709" i="13" s="1"/>
  <c r="G4705" i="13"/>
  <c r="H4705" i="13" s="1"/>
  <c r="G4701" i="13"/>
  <c r="H4701" i="13" s="1"/>
  <c r="G4697" i="13"/>
  <c r="H4697" i="13" s="1"/>
  <c r="G4693" i="13"/>
  <c r="H4693" i="13" s="1"/>
  <c r="G4689" i="13"/>
  <c r="H4689" i="13" s="1"/>
  <c r="G4685" i="13"/>
  <c r="H4685" i="13" s="1"/>
  <c r="G4681" i="13"/>
  <c r="H4681" i="13" s="1"/>
  <c r="G4677" i="13"/>
  <c r="H4677" i="13" s="1"/>
  <c r="G4673" i="13"/>
  <c r="H4673" i="13" s="1"/>
  <c r="G4669" i="13"/>
  <c r="H4669" i="13" s="1"/>
  <c r="G4665" i="13"/>
  <c r="H4665" i="13" s="1"/>
  <c r="G4661" i="13"/>
  <c r="H4661" i="13" s="1"/>
  <c r="G4657" i="13"/>
  <c r="H4657" i="13" s="1"/>
  <c r="G4653" i="13"/>
  <c r="H4653" i="13" s="1"/>
  <c r="G4649" i="13"/>
  <c r="H4649" i="13" s="1"/>
  <c r="G4645" i="13"/>
  <c r="H4645" i="13" s="1"/>
  <c r="G4641" i="13"/>
  <c r="H4641" i="13" s="1"/>
  <c r="G4637" i="13"/>
  <c r="H4637" i="13" s="1"/>
  <c r="G4633" i="13"/>
  <c r="H4633" i="13" s="1"/>
  <c r="G4629" i="13"/>
  <c r="H4629" i="13" s="1"/>
  <c r="G4625" i="13"/>
  <c r="H4625" i="13" s="1"/>
  <c r="G4621" i="13"/>
  <c r="H4621" i="13" s="1"/>
  <c r="G4617" i="13"/>
  <c r="H4617" i="13" s="1"/>
  <c r="G4613" i="13"/>
  <c r="H4613" i="13" s="1"/>
  <c r="G4609" i="13"/>
  <c r="H4609" i="13" s="1"/>
  <c r="G4605" i="13"/>
  <c r="H4605" i="13" s="1"/>
  <c r="G4601" i="13"/>
  <c r="H4601" i="13" s="1"/>
  <c r="G4597" i="13"/>
  <c r="H4597" i="13" s="1"/>
  <c r="G4593" i="13"/>
  <c r="H4593" i="13" s="1"/>
  <c r="G4589" i="13"/>
  <c r="H4589" i="13" s="1"/>
  <c r="G4585" i="13"/>
  <c r="H4585" i="13" s="1"/>
  <c r="G4581" i="13"/>
  <c r="H4581" i="13" s="1"/>
  <c r="G4577" i="13"/>
  <c r="H4577" i="13" s="1"/>
  <c r="G4573" i="13"/>
  <c r="H4573" i="13" s="1"/>
  <c r="G4569" i="13"/>
  <c r="H4569" i="13" s="1"/>
  <c r="G4565" i="13"/>
  <c r="H4565" i="13" s="1"/>
  <c r="G4561" i="13"/>
  <c r="H4561" i="13" s="1"/>
  <c r="G4557" i="13"/>
  <c r="H4557" i="13" s="1"/>
  <c r="G4553" i="13"/>
  <c r="H4553" i="13" s="1"/>
  <c r="G4549" i="13"/>
  <c r="H4549" i="13" s="1"/>
  <c r="G4545" i="13"/>
  <c r="H4545" i="13" s="1"/>
  <c r="G4541" i="13"/>
  <c r="H4541" i="13" s="1"/>
  <c r="G4537" i="13"/>
  <c r="H4537" i="13" s="1"/>
  <c r="G4533" i="13"/>
  <c r="H4533" i="13" s="1"/>
  <c r="G4529" i="13"/>
  <c r="H4529" i="13" s="1"/>
  <c r="G4525" i="13"/>
  <c r="H4525" i="13" s="1"/>
  <c r="G4521" i="13"/>
  <c r="H4521" i="13" s="1"/>
  <c r="G4517" i="13"/>
  <c r="H4517" i="13" s="1"/>
  <c r="G4513" i="13"/>
  <c r="H4513" i="13" s="1"/>
  <c r="G4509" i="13"/>
  <c r="H4509" i="13" s="1"/>
  <c r="G4505" i="13"/>
  <c r="H4505" i="13" s="1"/>
  <c r="G4501" i="13"/>
  <c r="H4501" i="13" s="1"/>
  <c r="G4497" i="13"/>
  <c r="H4497" i="13" s="1"/>
  <c r="G4493" i="13"/>
  <c r="H4493" i="13" s="1"/>
  <c r="G4489" i="13"/>
  <c r="H4489" i="13" s="1"/>
  <c r="G4485" i="13"/>
  <c r="H4485" i="13" s="1"/>
  <c r="G4481" i="13"/>
  <c r="H4481" i="13" s="1"/>
  <c r="G4477" i="13"/>
  <c r="H4477" i="13" s="1"/>
  <c r="G4473" i="13"/>
  <c r="H4473" i="13" s="1"/>
  <c r="G4469" i="13"/>
  <c r="H4469" i="13" s="1"/>
  <c r="G4465" i="13"/>
  <c r="H4465" i="13" s="1"/>
  <c r="G4461" i="13"/>
  <c r="H4461" i="13" s="1"/>
  <c r="G4457" i="13"/>
  <c r="H4457" i="13" s="1"/>
  <c r="G4453" i="13"/>
  <c r="H4453" i="13" s="1"/>
  <c r="G4449" i="13"/>
  <c r="H4449" i="13" s="1"/>
  <c r="G4445" i="13"/>
  <c r="H4445" i="13" s="1"/>
  <c r="G4441" i="13"/>
  <c r="H4441" i="13" s="1"/>
  <c r="G4437" i="13"/>
  <c r="H4437" i="13" s="1"/>
  <c r="G4433" i="13"/>
  <c r="H4433" i="13" s="1"/>
  <c r="G4429" i="13"/>
  <c r="H4429" i="13" s="1"/>
  <c r="G4425" i="13"/>
  <c r="H4425" i="13" s="1"/>
  <c r="G4421" i="13"/>
  <c r="H4421" i="13" s="1"/>
  <c r="G4417" i="13"/>
  <c r="H4417" i="13" s="1"/>
  <c r="G4413" i="13"/>
  <c r="H4413" i="13" s="1"/>
  <c r="G4409" i="13"/>
  <c r="H4409" i="13" s="1"/>
  <c r="G4405" i="13"/>
  <c r="H4405" i="13" s="1"/>
  <c r="G4401" i="13"/>
  <c r="H4401" i="13" s="1"/>
  <c r="G4397" i="13"/>
  <c r="H4397" i="13" s="1"/>
  <c r="G4393" i="13"/>
  <c r="H4393" i="13" s="1"/>
  <c r="G4389" i="13"/>
  <c r="H4389" i="13" s="1"/>
  <c r="G4385" i="13"/>
  <c r="H4385" i="13" s="1"/>
  <c r="G4381" i="13"/>
  <c r="H4381" i="13" s="1"/>
  <c r="G4377" i="13"/>
  <c r="H4377" i="13" s="1"/>
  <c r="G4373" i="13"/>
  <c r="H4373" i="13" s="1"/>
  <c r="G4369" i="13"/>
  <c r="H4369" i="13" s="1"/>
  <c r="G4365" i="13"/>
  <c r="H4365" i="13" s="1"/>
  <c r="G4361" i="13"/>
  <c r="H4361" i="13" s="1"/>
  <c r="G5449" i="13"/>
  <c r="H5449" i="13" s="1"/>
  <c r="G5004" i="13"/>
  <c r="H5004" i="13" s="1"/>
  <c r="G4950" i="13"/>
  <c r="H4950" i="13" s="1"/>
  <c r="G4926" i="13"/>
  <c r="H4926" i="13" s="1"/>
  <c r="G4920" i="13"/>
  <c r="H4920" i="13" s="1"/>
  <c r="G4903" i="13"/>
  <c r="H4903" i="13" s="1"/>
  <c r="G4861" i="13"/>
  <c r="H4861" i="13" s="1"/>
  <c r="G4964" i="13"/>
  <c r="H4964" i="13" s="1"/>
  <c r="G4914" i="13"/>
  <c r="H4914" i="13" s="1"/>
  <c r="G4908" i="13"/>
  <c r="H4908" i="13" s="1"/>
  <c r="G4891" i="13"/>
  <c r="H4891" i="13" s="1"/>
  <c r="G4885" i="13"/>
  <c r="H4885" i="13" s="1"/>
  <c r="G4880" i="13"/>
  <c r="H4880" i="13" s="1"/>
  <c r="G4943" i="13"/>
  <c r="H4943" i="13" s="1"/>
  <c r="G4902" i="13"/>
  <c r="H4902" i="13" s="1"/>
  <c r="G4896" i="13"/>
  <c r="H4896" i="13" s="1"/>
  <c r="G4875" i="13"/>
  <c r="H4875" i="13" s="1"/>
  <c r="G4870" i="13"/>
  <c r="H4870" i="13" s="1"/>
  <c r="G4865" i="13"/>
  <c r="H4865" i="13" s="1"/>
  <c r="G4994" i="13"/>
  <c r="H4994" i="13" s="1"/>
  <c r="G4986" i="13"/>
  <c r="H4986" i="13" s="1"/>
  <c r="G4978" i="13"/>
  <c r="H4978" i="13" s="1"/>
  <c r="G4970" i="13"/>
  <c r="H4970" i="13" s="1"/>
  <c r="G4956" i="13"/>
  <c r="H4956" i="13" s="1"/>
  <c r="G4931" i="13"/>
  <c r="H4931" i="13" s="1"/>
  <c r="G4890" i="13"/>
  <c r="H4890" i="13" s="1"/>
  <c r="G4856" i="13"/>
  <c r="H4856" i="13" s="1"/>
  <c r="G4852" i="13"/>
  <c r="H4852" i="13" s="1"/>
  <c r="G4848" i="13"/>
  <c r="H4848" i="13" s="1"/>
  <c r="G4844" i="13"/>
  <c r="H4844" i="13" s="1"/>
  <c r="G4840" i="13"/>
  <c r="H4840" i="13" s="1"/>
  <c r="G4836" i="13"/>
  <c r="H4836" i="13" s="1"/>
  <c r="G4832" i="13"/>
  <c r="H4832" i="13" s="1"/>
  <c r="G4828" i="13"/>
  <c r="H4828" i="13" s="1"/>
  <c r="G4824" i="13"/>
  <c r="H4824" i="13" s="1"/>
  <c r="G4820" i="13"/>
  <c r="H4820" i="13" s="1"/>
  <c r="G4816" i="13"/>
  <c r="H4816" i="13" s="1"/>
  <c r="G4812" i="13"/>
  <c r="H4812" i="13" s="1"/>
  <c r="G4808" i="13"/>
  <c r="H4808" i="13" s="1"/>
  <c r="G4804" i="13"/>
  <c r="H4804" i="13" s="1"/>
  <c r="G4800" i="13"/>
  <c r="H4800" i="13" s="1"/>
  <c r="G4796" i="13"/>
  <c r="H4796" i="13" s="1"/>
  <c r="G4792" i="13"/>
  <c r="H4792" i="13" s="1"/>
  <c r="G4788" i="13"/>
  <c r="H4788" i="13" s="1"/>
  <c r="G4784" i="13"/>
  <c r="H4784" i="13" s="1"/>
  <c r="G4780" i="13"/>
  <c r="H4780" i="13" s="1"/>
  <c r="G4776" i="13"/>
  <c r="H4776" i="13" s="1"/>
  <c r="G4772" i="13"/>
  <c r="H4772" i="13" s="1"/>
  <c r="G4768" i="13"/>
  <c r="H4768" i="13" s="1"/>
  <c r="G4764" i="13"/>
  <c r="H4764" i="13" s="1"/>
  <c r="G4760" i="13"/>
  <c r="H4760" i="13" s="1"/>
  <c r="G4756" i="13"/>
  <c r="H4756" i="13" s="1"/>
  <c r="G4752" i="13"/>
  <c r="H4752" i="13" s="1"/>
  <c r="G4748" i="13"/>
  <c r="H4748" i="13" s="1"/>
  <c r="G4744" i="13"/>
  <c r="H4744" i="13" s="1"/>
  <c r="G4740" i="13"/>
  <c r="H4740" i="13" s="1"/>
  <c r="G4736" i="13"/>
  <c r="H4736" i="13" s="1"/>
  <c r="G4732" i="13"/>
  <c r="H4732" i="13" s="1"/>
  <c r="G4728" i="13"/>
  <c r="H4728" i="13" s="1"/>
  <c r="G4724" i="13"/>
  <c r="H4724" i="13" s="1"/>
  <c r="G4720" i="13"/>
  <c r="H4720" i="13" s="1"/>
  <c r="G4716" i="13"/>
  <c r="H4716" i="13" s="1"/>
  <c r="G4712" i="13"/>
  <c r="H4712" i="13" s="1"/>
  <c r="G4708" i="13"/>
  <c r="H4708" i="13" s="1"/>
  <c r="G4704" i="13"/>
  <c r="H4704" i="13" s="1"/>
  <c r="G4700" i="13"/>
  <c r="H4700" i="13" s="1"/>
  <c r="G4696" i="13"/>
  <c r="H4696" i="13" s="1"/>
  <c r="G4692" i="13"/>
  <c r="H4692" i="13" s="1"/>
  <c r="G4688" i="13"/>
  <c r="H4688" i="13" s="1"/>
  <c r="G4684" i="13"/>
  <c r="H4684" i="13" s="1"/>
  <c r="G4680" i="13"/>
  <c r="H4680" i="13" s="1"/>
  <c r="G4676" i="13"/>
  <c r="H4676" i="13" s="1"/>
  <c r="G4672" i="13"/>
  <c r="H4672" i="13" s="1"/>
  <c r="G4668" i="13"/>
  <c r="H4668" i="13" s="1"/>
  <c r="G4664" i="13"/>
  <c r="H4664" i="13" s="1"/>
  <c r="G4660" i="13"/>
  <c r="H4660" i="13" s="1"/>
  <c r="G4656" i="13"/>
  <c r="H4656" i="13" s="1"/>
  <c r="G4652" i="13"/>
  <c r="H4652" i="13" s="1"/>
  <c r="G4648" i="13"/>
  <c r="H4648" i="13" s="1"/>
  <c r="G4644" i="13"/>
  <c r="H4644" i="13" s="1"/>
  <c r="G4640" i="13"/>
  <c r="H4640" i="13" s="1"/>
  <c r="G4636" i="13"/>
  <c r="H4636" i="13" s="1"/>
  <c r="G4632" i="13"/>
  <c r="H4632" i="13" s="1"/>
  <c r="G4628" i="13"/>
  <c r="H4628" i="13" s="1"/>
  <c r="G4624" i="13"/>
  <c r="H4624" i="13" s="1"/>
  <c r="G4620" i="13"/>
  <c r="H4620" i="13" s="1"/>
  <c r="G4616" i="13"/>
  <c r="H4616" i="13" s="1"/>
  <c r="G4612" i="13"/>
  <c r="H4612" i="13" s="1"/>
  <c r="G4608" i="13"/>
  <c r="H4608" i="13" s="1"/>
  <c r="G4604" i="13"/>
  <c r="H4604" i="13" s="1"/>
  <c r="G4600" i="13"/>
  <c r="H4600" i="13" s="1"/>
  <c r="G4596" i="13"/>
  <c r="H4596" i="13" s="1"/>
  <c r="G4592" i="13"/>
  <c r="H4592" i="13" s="1"/>
  <c r="G4588" i="13"/>
  <c r="H4588" i="13" s="1"/>
  <c r="G4584" i="13"/>
  <c r="H4584" i="13" s="1"/>
  <c r="G4580" i="13"/>
  <c r="H4580" i="13" s="1"/>
  <c r="G4576" i="13"/>
  <c r="H4576" i="13" s="1"/>
  <c r="G4572" i="13"/>
  <c r="H4572" i="13" s="1"/>
  <c r="G4568" i="13"/>
  <c r="H4568" i="13" s="1"/>
  <c r="G4564" i="13"/>
  <c r="H4564" i="13" s="1"/>
  <c r="G4560" i="13"/>
  <c r="H4560" i="13" s="1"/>
  <c r="G4556" i="13"/>
  <c r="H4556" i="13" s="1"/>
  <c r="G4552" i="13"/>
  <c r="H4552" i="13" s="1"/>
  <c r="G4548" i="13"/>
  <c r="H4548" i="13" s="1"/>
  <c r="G4544" i="13"/>
  <c r="H4544" i="13" s="1"/>
  <c r="G4540" i="13"/>
  <c r="H4540" i="13" s="1"/>
  <c r="G4536" i="13"/>
  <c r="H4536" i="13" s="1"/>
  <c r="G4532" i="13"/>
  <c r="H4532" i="13" s="1"/>
  <c r="G4528" i="13"/>
  <c r="H4528" i="13" s="1"/>
  <c r="G4524" i="13"/>
  <c r="H4524" i="13" s="1"/>
  <c r="G4520" i="13"/>
  <c r="H4520" i="13" s="1"/>
  <c r="G4516" i="13"/>
  <c r="H4516" i="13" s="1"/>
  <c r="G4512" i="13"/>
  <c r="H4512" i="13" s="1"/>
  <c r="G4508" i="13"/>
  <c r="H4508" i="13" s="1"/>
  <c r="G4504" i="13"/>
  <c r="H4504" i="13" s="1"/>
  <c r="G4500" i="13"/>
  <c r="H4500" i="13" s="1"/>
  <c r="G4496" i="13"/>
  <c r="H4496" i="13" s="1"/>
  <c r="G4492" i="13"/>
  <c r="H4492" i="13" s="1"/>
  <c r="G4488" i="13"/>
  <c r="H4488" i="13" s="1"/>
  <c r="G4484" i="13"/>
  <c r="H4484" i="13" s="1"/>
  <c r="G4480" i="13"/>
  <c r="H4480" i="13" s="1"/>
  <c r="G4476" i="13"/>
  <c r="H4476" i="13" s="1"/>
  <c r="G4472" i="13"/>
  <c r="H4472" i="13" s="1"/>
  <c r="G4468" i="13"/>
  <c r="H4468" i="13" s="1"/>
  <c r="G4464" i="13"/>
  <c r="H4464" i="13" s="1"/>
  <c r="G4460" i="13"/>
  <c r="H4460" i="13" s="1"/>
  <c r="G4456" i="13"/>
  <c r="H4456" i="13" s="1"/>
  <c r="G4452" i="13"/>
  <c r="H4452" i="13" s="1"/>
  <c r="G4448" i="13"/>
  <c r="H4448" i="13" s="1"/>
  <c r="G4444" i="13"/>
  <c r="H4444" i="13" s="1"/>
  <c r="G4440" i="13"/>
  <c r="H4440" i="13" s="1"/>
  <c r="G4436" i="13"/>
  <c r="H4436" i="13" s="1"/>
  <c r="G4432" i="13"/>
  <c r="H4432" i="13" s="1"/>
  <c r="G4428" i="13"/>
  <c r="H4428" i="13" s="1"/>
  <c r="G4424" i="13"/>
  <c r="H4424" i="13" s="1"/>
  <c r="G4420" i="13"/>
  <c r="H4420" i="13" s="1"/>
  <c r="G4416" i="13"/>
  <c r="H4416" i="13" s="1"/>
  <c r="G4412" i="13"/>
  <c r="H4412" i="13" s="1"/>
  <c r="G4942" i="13"/>
  <c r="H4942" i="13" s="1"/>
  <c r="G4936" i="13"/>
  <c r="H4936" i="13" s="1"/>
  <c r="G4919" i="13"/>
  <c r="H4919" i="13" s="1"/>
  <c r="G4884" i="13"/>
  <c r="H4884" i="13" s="1"/>
  <c r="G4860" i="13"/>
  <c r="H4860" i="13" s="1"/>
  <c r="G4962" i="13"/>
  <c r="H4962" i="13" s="1"/>
  <c r="G4948" i="13"/>
  <c r="H4948" i="13" s="1"/>
  <c r="G4930" i="13"/>
  <c r="H4930" i="13" s="1"/>
  <c r="G4924" i="13"/>
  <c r="H4924" i="13" s="1"/>
  <c r="G4907" i="13"/>
  <c r="H4907" i="13" s="1"/>
  <c r="G4879" i="13"/>
  <c r="H4879" i="13" s="1"/>
  <c r="G4874" i="13"/>
  <c r="H4874" i="13" s="1"/>
  <c r="G4869" i="13"/>
  <c r="H4869" i="13" s="1"/>
  <c r="G4864" i="13"/>
  <c r="H4864" i="13" s="1"/>
  <c r="G5507" i="13"/>
  <c r="H5507" i="13" s="1"/>
  <c r="G4400" i="13"/>
  <c r="H4400" i="13" s="1"/>
  <c r="G4342" i="13"/>
  <c r="H4342" i="13" s="1"/>
  <c r="G4338" i="13"/>
  <c r="H4338" i="13" s="1"/>
  <c r="G4334" i="13"/>
  <c r="H4334" i="13" s="1"/>
  <c r="G4330" i="13"/>
  <c r="H4330" i="13" s="1"/>
  <c r="G4326" i="13"/>
  <c r="H4326" i="13" s="1"/>
  <c r="G4322" i="13"/>
  <c r="H4322" i="13" s="1"/>
  <c r="G4318" i="13"/>
  <c r="H4318" i="13" s="1"/>
  <c r="G4314" i="13"/>
  <c r="H4314" i="13" s="1"/>
  <c r="G4310" i="13"/>
  <c r="H4310" i="13" s="1"/>
  <c r="G4306" i="13"/>
  <c r="H4306" i="13" s="1"/>
  <c r="G4302" i="13"/>
  <c r="H4302" i="13" s="1"/>
  <c r="G4298" i="13"/>
  <c r="H4298" i="13" s="1"/>
  <c r="G4294" i="13"/>
  <c r="H4294" i="13" s="1"/>
  <c r="G4290" i="13"/>
  <c r="H4290" i="13" s="1"/>
  <c r="G4286" i="13"/>
  <c r="H4286" i="13" s="1"/>
  <c r="G4282" i="13"/>
  <c r="H4282" i="13" s="1"/>
  <c r="G4278" i="13"/>
  <c r="H4278" i="13" s="1"/>
  <c r="G4274" i="13"/>
  <c r="H4274" i="13" s="1"/>
  <c r="G4270" i="13"/>
  <c r="H4270" i="13" s="1"/>
  <c r="G4266" i="13"/>
  <c r="H4266" i="13" s="1"/>
  <c r="G4262" i="13"/>
  <c r="H4262" i="13" s="1"/>
  <c r="G4258" i="13"/>
  <c r="H4258" i="13" s="1"/>
  <c r="G4254" i="13"/>
  <c r="H4254" i="13" s="1"/>
  <c r="G4250" i="13"/>
  <c r="H4250" i="13" s="1"/>
  <c r="G4246" i="13"/>
  <c r="H4246" i="13" s="1"/>
  <c r="G4242" i="13"/>
  <c r="H4242" i="13" s="1"/>
  <c r="G4238" i="13"/>
  <c r="H4238" i="13" s="1"/>
  <c r="G4234" i="13"/>
  <c r="H4234" i="13" s="1"/>
  <c r="G4230" i="13"/>
  <c r="H4230" i="13" s="1"/>
  <c r="G4226" i="13"/>
  <c r="H4226" i="13" s="1"/>
  <c r="G4222" i="13"/>
  <c r="H4222" i="13" s="1"/>
  <c r="G4218" i="13"/>
  <c r="H4218" i="13" s="1"/>
  <c r="G4214" i="13"/>
  <c r="H4214" i="13" s="1"/>
  <c r="G4210" i="13"/>
  <c r="H4210" i="13" s="1"/>
  <c r="G4206" i="13"/>
  <c r="H4206" i="13" s="1"/>
  <c r="G4202" i="13"/>
  <c r="H4202" i="13" s="1"/>
  <c r="G4198" i="13"/>
  <c r="H4198" i="13" s="1"/>
  <c r="G4194" i="13"/>
  <c r="H4194" i="13" s="1"/>
  <c r="G4190" i="13"/>
  <c r="H4190" i="13" s="1"/>
  <c r="G4186" i="13"/>
  <c r="H4186" i="13" s="1"/>
  <c r="G4182" i="13"/>
  <c r="H4182" i="13" s="1"/>
  <c r="G4178" i="13"/>
  <c r="H4178" i="13" s="1"/>
  <c r="G4174" i="13"/>
  <c r="H4174" i="13" s="1"/>
  <c r="G4170" i="13"/>
  <c r="H4170" i="13" s="1"/>
  <c r="G4166" i="13"/>
  <c r="H4166" i="13" s="1"/>
  <c r="G4162" i="13"/>
  <c r="H4162" i="13" s="1"/>
  <c r="G4158" i="13"/>
  <c r="H4158" i="13" s="1"/>
  <c r="G4154" i="13"/>
  <c r="H4154" i="13" s="1"/>
  <c r="G4150" i="13"/>
  <c r="H4150" i="13" s="1"/>
  <c r="G4146" i="13"/>
  <c r="H4146" i="13" s="1"/>
  <c r="G4142" i="13"/>
  <c r="H4142" i="13" s="1"/>
  <c r="G4138" i="13"/>
  <c r="H4138" i="13" s="1"/>
  <c r="G4134" i="13"/>
  <c r="H4134" i="13" s="1"/>
  <c r="G4130" i="13"/>
  <c r="H4130" i="13" s="1"/>
  <c r="G4126" i="13"/>
  <c r="H4126" i="13" s="1"/>
  <c r="G4122" i="13"/>
  <c r="H4122" i="13" s="1"/>
  <c r="G4118" i="13"/>
  <c r="H4118" i="13" s="1"/>
  <c r="G4114" i="13"/>
  <c r="H4114" i="13" s="1"/>
  <c r="G4110" i="13"/>
  <c r="H4110" i="13" s="1"/>
  <c r="G4106" i="13"/>
  <c r="H4106" i="13" s="1"/>
  <c r="G4102" i="13"/>
  <c r="H4102" i="13" s="1"/>
  <c r="G4098" i="13"/>
  <c r="H4098" i="13" s="1"/>
  <c r="G4094" i="13"/>
  <c r="H4094" i="13" s="1"/>
  <c r="G4090" i="13"/>
  <c r="H4090" i="13" s="1"/>
  <c r="G4086" i="13"/>
  <c r="H4086" i="13" s="1"/>
  <c r="G4082" i="13"/>
  <c r="H4082" i="13" s="1"/>
  <c r="G4078" i="13"/>
  <c r="H4078" i="13" s="1"/>
  <c r="G4074" i="13"/>
  <c r="H4074" i="13" s="1"/>
  <c r="G4070" i="13"/>
  <c r="H4070" i="13" s="1"/>
  <c r="G4066" i="13"/>
  <c r="H4066" i="13" s="1"/>
  <c r="G4062" i="13"/>
  <c r="H4062" i="13" s="1"/>
  <c r="G4058" i="13"/>
  <c r="H4058" i="13" s="1"/>
  <c r="G4054" i="13"/>
  <c r="H4054" i="13" s="1"/>
  <c r="G4050" i="13"/>
  <c r="H4050" i="13" s="1"/>
  <c r="G4046" i="13"/>
  <c r="H4046" i="13" s="1"/>
  <c r="G4042" i="13"/>
  <c r="H4042" i="13" s="1"/>
  <c r="G4038" i="13"/>
  <c r="H4038" i="13" s="1"/>
  <c r="G4034" i="13"/>
  <c r="H4034" i="13" s="1"/>
  <c r="G4030" i="13"/>
  <c r="H4030" i="13" s="1"/>
  <c r="G4026" i="13"/>
  <c r="H4026" i="13" s="1"/>
  <c r="G4022" i="13"/>
  <c r="H4022" i="13" s="1"/>
  <c r="G4018" i="13"/>
  <c r="H4018" i="13" s="1"/>
  <c r="G4014" i="13"/>
  <c r="H4014" i="13" s="1"/>
  <c r="G4010" i="13"/>
  <c r="H4010" i="13" s="1"/>
  <c r="G4006" i="13"/>
  <c r="H4006" i="13" s="1"/>
  <c r="G4002" i="13"/>
  <c r="H4002" i="13" s="1"/>
  <c r="G3998" i="13"/>
  <c r="H3998" i="13" s="1"/>
  <c r="G3994" i="13"/>
  <c r="H3994" i="13" s="1"/>
  <c r="G3990" i="13"/>
  <c r="H3990" i="13" s="1"/>
  <c r="G3986" i="13"/>
  <c r="H3986" i="13" s="1"/>
  <c r="G3982" i="13"/>
  <c r="H3982" i="13" s="1"/>
  <c r="G3978" i="13"/>
  <c r="H3978" i="13" s="1"/>
  <c r="G3974" i="13"/>
  <c r="H3974" i="13" s="1"/>
  <c r="G3970" i="13"/>
  <c r="H3970" i="13" s="1"/>
  <c r="G3966" i="13"/>
  <c r="H3966" i="13" s="1"/>
  <c r="G3962" i="13"/>
  <c r="H3962" i="13" s="1"/>
  <c r="G3958" i="13"/>
  <c r="H3958" i="13" s="1"/>
  <c r="G3954" i="13"/>
  <c r="H3954" i="13" s="1"/>
  <c r="G3950" i="13"/>
  <c r="H3950" i="13" s="1"/>
  <c r="G3946" i="13"/>
  <c r="H3946" i="13" s="1"/>
  <c r="G3942" i="13"/>
  <c r="H3942" i="13" s="1"/>
  <c r="G3938" i="13"/>
  <c r="H3938" i="13" s="1"/>
  <c r="G3934" i="13"/>
  <c r="H3934" i="13" s="1"/>
  <c r="G3930" i="13"/>
  <c r="H3930" i="13" s="1"/>
  <c r="G3926" i="13"/>
  <c r="H3926" i="13" s="1"/>
  <c r="G4895" i="13"/>
  <c r="H4895" i="13" s="1"/>
  <c r="G4410" i="13"/>
  <c r="H4410" i="13" s="1"/>
  <c r="G4394" i="13"/>
  <c r="H4394" i="13" s="1"/>
  <c r="G4364" i="13"/>
  <c r="H4364" i="13" s="1"/>
  <c r="G4350" i="13"/>
  <c r="H4350" i="13" s="1"/>
  <c r="G4354" i="13"/>
  <c r="H4354" i="13" s="1"/>
  <c r="G4404" i="13"/>
  <c r="H4404" i="13" s="1"/>
  <c r="G4388" i="13"/>
  <c r="H4388" i="13" s="1"/>
  <c r="G4378" i="13"/>
  <c r="H4378" i="13" s="1"/>
  <c r="G4341" i="13"/>
  <c r="H4341" i="13" s="1"/>
  <c r="G4337" i="13"/>
  <c r="H4337" i="13" s="1"/>
  <c r="G4333" i="13"/>
  <c r="H4333" i="13" s="1"/>
  <c r="G4329" i="13"/>
  <c r="H4329" i="13" s="1"/>
  <c r="G4325" i="13"/>
  <c r="H4325" i="13" s="1"/>
  <c r="G4321" i="13"/>
  <c r="H4321" i="13" s="1"/>
  <c r="G4317" i="13"/>
  <c r="H4317" i="13" s="1"/>
  <c r="G4313" i="13"/>
  <c r="H4313" i="13" s="1"/>
  <c r="G4309" i="13"/>
  <c r="H4309" i="13" s="1"/>
  <c r="G4305" i="13"/>
  <c r="H4305" i="13" s="1"/>
  <c r="G4301" i="13"/>
  <c r="H4301" i="13" s="1"/>
  <c r="G4297" i="13"/>
  <c r="H4297" i="13" s="1"/>
  <c r="G4293" i="13"/>
  <c r="H4293" i="13" s="1"/>
  <c r="G4289" i="13"/>
  <c r="H4289" i="13" s="1"/>
  <c r="G4285" i="13"/>
  <c r="H4285" i="13" s="1"/>
  <c r="G4281" i="13"/>
  <c r="H4281" i="13" s="1"/>
  <c r="G4277" i="13"/>
  <c r="H4277" i="13" s="1"/>
  <c r="G4273" i="13"/>
  <c r="H4273" i="13" s="1"/>
  <c r="G4269" i="13"/>
  <c r="H4269" i="13" s="1"/>
  <c r="G4265" i="13"/>
  <c r="H4265" i="13" s="1"/>
  <c r="G4261" i="13"/>
  <c r="H4261" i="13" s="1"/>
  <c r="G4257" i="13"/>
  <c r="H4257" i="13" s="1"/>
  <c r="G4253" i="13"/>
  <c r="H4253" i="13" s="1"/>
  <c r="G4249" i="13"/>
  <c r="H4249" i="13" s="1"/>
  <c r="G4245" i="13"/>
  <c r="H4245" i="13" s="1"/>
  <c r="G4241" i="13"/>
  <c r="H4241" i="13" s="1"/>
  <c r="G4237" i="13"/>
  <c r="H4237" i="13" s="1"/>
  <c r="G4233" i="13"/>
  <c r="H4233" i="13" s="1"/>
  <c r="G4229" i="13"/>
  <c r="H4229" i="13" s="1"/>
  <c r="G4225" i="13"/>
  <c r="H4225" i="13" s="1"/>
  <c r="G4221" i="13"/>
  <c r="H4221" i="13" s="1"/>
  <c r="G4217" i="13"/>
  <c r="H4217" i="13" s="1"/>
  <c r="G4213" i="13"/>
  <c r="H4213" i="13" s="1"/>
  <c r="G4209" i="13"/>
  <c r="H4209" i="13" s="1"/>
  <c r="G4205" i="13"/>
  <c r="H4205" i="13" s="1"/>
  <c r="G4201" i="13"/>
  <c r="H4201" i="13" s="1"/>
  <c r="G4197" i="13"/>
  <c r="H4197" i="13" s="1"/>
  <c r="G4193" i="13"/>
  <c r="H4193" i="13" s="1"/>
  <c r="G4189" i="13"/>
  <c r="H4189" i="13" s="1"/>
  <c r="G4185" i="13"/>
  <c r="H4185" i="13" s="1"/>
  <c r="G4181" i="13"/>
  <c r="H4181" i="13" s="1"/>
  <c r="G4177" i="13"/>
  <c r="H4177" i="13" s="1"/>
  <c r="G4173" i="13"/>
  <c r="H4173" i="13" s="1"/>
  <c r="G4169" i="13"/>
  <c r="H4169" i="13" s="1"/>
  <c r="G4165" i="13"/>
  <c r="H4165" i="13" s="1"/>
  <c r="G4161" i="13"/>
  <c r="H4161" i="13" s="1"/>
  <c r="G4157" i="13"/>
  <c r="H4157" i="13" s="1"/>
  <c r="G4153" i="13"/>
  <c r="H4153" i="13" s="1"/>
  <c r="G4149" i="13"/>
  <c r="H4149" i="13" s="1"/>
  <c r="G4145" i="13"/>
  <c r="H4145" i="13" s="1"/>
  <c r="G4141" i="13"/>
  <c r="H4141" i="13" s="1"/>
  <c r="G4137" i="13"/>
  <c r="H4137" i="13" s="1"/>
  <c r="G4133" i="13"/>
  <c r="H4133" i="13" s="1"/>
  <c r="G4129" i="13"/>
  <c r="H4129" i="13" s="1"/>
  <c r="G4125" i="13"/>
  <c r="H4125" i="13" s="1"/>
  <c r="G4121" i="13"/>
  <c r="H4121" i="13" s="1"/>
  <c r="G4117" i="13"/>
  <c r="H4117" i="13" s="1"/>
  <c r="G4113" i="13"/>
  <c r="H4113" i="13" s="1"/>
  <c r="G4109" i="13"/>
  <c r="H4109" i="13" s="1"/>
  <c r="G4105" i="13"/>
  <c r="H4105" i="13" s="1"/>
  <c r="G4101" i="13"/>
  <c r="H4101" i="13" s="1"/>
  <c r="G4097" i="13"/>
  <c r="H4097" i="13" s="1"/>
  <c r="G4093" i="13"/>
  <c r="H4093" i="13" s="1"/>
  <c r="G4089" i="13"/>
  <c r="H4089" i="13" s="1"/>
  <c r="G4085" i="13"/>
  <c r="H4085" i="13" s="1"/>
  <c r="G4081" i="13"/>
  <c r="H4081" i="13" s="1"/>
  <c r="G4077" i="13"/>
  <c r="H4077" i="13" s="1"/>
  <c r="G4073" i="13"/>
  <c r="H4073" i="13" s="1"/>
  <c r="G4069" i="13"/>
  <c r="H4069" i="13" s="1"/>
  <c r="G4065" i="13"/>
  <c r="H4065" i="13" s="1"/>
  <c r="G4061" i="13"/>
  <c r="H4061" i="13" s="1"/>
  <c r="G4057" i="13"/>
  <c r="H4057" i="13" s="1"/>
  <c r="G4053" i="13"/>
  <c r="H4053" i="13" s="1"/>
  <c r="G4049" i="13"/>
  <c r="H4049" i="13" s="1"/>
  <c r="G4045" i="13"/>
  <c r="H4045" i="13" s="1"/>
  <c r="G4041" i="13"/>
  <c r="H4041" i="13" s="1"/>
  <c r="G4037" i="13"/>
  <c r="H4037" i="13" s="1"/>
  <c r="G4033" i="13"/>
  <c r="H4033" i="13" s="1"/>
  <c r="G4029" i="13"/>
  <c r="H4029" i="13" s="1"/>
  <c r="G4025" i="13"/>
  <c r="H4025" i="13" s="1"/>
  <c r="G4021" i="13"/>
  <c r="H4021" i="13" s="1"/>
  <c r="G4017" i="13"/>
  <c r="H4017" i="13" s="1"/>
  <c r="G4013" i="13"/>
  <c r="H4013" i="13" s="1"/>
  <c r="G4009" i="13"/>
  <c r="H4009" i="13" s="1"/>
  <c r="G4005" i="13"/>
  <c r="H4005" i="13" s="1"/>
  <c r="G4001" i="13"/>
  <c r="H4001" i="13" s="1"/>
  <c r="G3997" i="13"/>
  <c r="H3997" i="13" s="1"/>
  <c r="G3993" i="13"/>
  <c r="H3993" i="13" s="1"/>
  <c r="G3989" i="13"/>
  <c r="H3989" i="13" s="1"/>
  <c r="G3985" i="13"/>
  <c r="H3985" i="13" s="1"/>
  <c r="G3981" i="13"/>
  <c r="H3981" i="13" s="1"/>
  <c r="G3977" i="13"/>
  <c r="H3977" i="13" s="1"/>
  <c r="G3973" i="13"/>
  <c r="H3973" i="13" s="1"/>
  <c r="G3969" i="13"/>
  <c r="H3969" i="13" s="1"/>
  <c r="G3965" i="13"/>
  <c r="H3965" i="13" s="1"/>
  <c r="G3961" i="13"/>
  <c r="H3961" i="13" s="1"/>
  <c r="G3957" i="13"/>
  <c r="H3957" i="13" s="1"/>
  <c r="G3953" i="13"/>
  <c r="H3953" i="13" s="1"/>
  <c r="G3949" i="13"/>
  <c r="H3949" i="13" s="1"/>
  <c r="G3945" i="13"/>
  <c r="H3945" i="13" s="1"/>
  <c r="G3941" i="13"/>
  <c r="H3941" i="13" s="1"/>
  <c r="G3937" i="13"/>
  <c r="H3937" i="13" s="1"/>
  <c r="G3933" i="13"/>
  <c r="H3933" i="13" s="1"/>
  <c r="G3929" i="13"/>
  <c r="H3929" i="13" s="1"/>
  <c r="G3925" i="13"/>
  <c r="H3925" i="13" s="1"/>
  <c r="G3921" i="13"/>
  <c r="H3921" i="13" s="1"/>
  <c r="G3917" i="13"/>
  <c r="H3917" i="13" s="1"/>
  <c r="G3913" i="13"/>
  <c r="H3913" i="13" s="1"/>
  <c r="G3909" i="13"/>
  <c r="H3909" i="13" s="1"/>
  <c r="G3905" i="13"/>
  <c r="H3905" i="13" s="1"/>
  <c r="G3901" i="13"/>
  <c r="H3901" i="13" s="1"/>
  <c r="G3897" i="13"/>
  <c r="H3897" i="13" s="1"/>
  <c r="G3893" i="13"/>
  <c r="H3893" i="13" s="1"/>
  <c r="G3889" i="13"/>
  <c r="H3889" i="13" s="1"/>
  <c r="G3885" i="13"/>
  <c r="H3885" i="13" s="1"/>
  <c r="G3881" i="13"/>
  <c r="H3881" i="13" s="1"/>
  <c r="G3877" i="13"/>
  <c r="H3877" i="13" s="1"/>
  <c r="G3873" i="13"/>
  <c r="H3873" i="13" s="1"/>
  <c r="G3869" i="13"/>
  <c r="H3869" i="13" s="1"/>
  <c r="G3865" i="13"/>
  <c r="H3865" i="13" s="1"/>
  <c r="G3861" i="13"/>
  <c r="H3861" i="13" s="1"/>
  <c r="G3857" i="13"/>
  <c r="H3857" i="13" s="1"/>
  <c r="G3853" i="13"/>
  <c r="H3853" i="13" s="1"/>
  <c r="G3849" i="13"/>
  <c r="H3849" i="13" s="1"/>
  <c r="G3845" i="13"/>
  <c r="H3845" i="13" s="1"/>
  <c r="G3841" i="13"/>
  <c r="H3841" i="13" s="1"/>
  <c r="G3837" i="13"/>
  <c r="H3837" i="13" s="1"/>
  <c r="G3833" i="13"/>
  <c r="H3833" i="13" s="1"/>
  <c r="G3829" i="13"/>
  <c r="H3829" i="13" s="1"/>
  <c r="G3825" i="13"/>
  <c r="H3825" i="13" s="1"/>
  <c r="G3821" i="13"/>
  <c r="H3821" i="13" s="1"/>
  <c r="G3817" i="13"/>
  <c r="H3817" i="13" s="1"/>
  <c r="G3813" i="13"/>
  <c r="H3813" i="13" s="1"/>
  <c r="G3809" i="13"/>
  <c r="H3809" i="13" s="1"/>
  <c r="G3805" i="13"/>
  <c r="H3805" i="13" s="1"/>
  <c r="G4368" i="13"/>
  <c r="H4368" i="13" s="1"/>
  <c r="G4358" i="13"/>
  <c r="H4358" i="13" s="1"/>
  <c r="G4345" i="13"/>
  <c r="H4345" i="13" s="1"/>
  <c r="G4398" i="13"/>
  <c r="H4398" i="13" s="1"/>
  <c r="G4349" i="13"/>
  <c r="H4349" i="13" s="1"/>
  <c r="G4382" i="13"/>
  <c r="H4382" i="13" s="1"/>
  <c r="G4353" i="13"/>
  <c r="H4353" i="13" s="1"/>
  <c r="G4408" i="13"/>
  <c r="H4408" i="13" s="1"/>
  <c r="G4392" i="13"/>
  <c r="H4392" i="13" s="1"/>
  <c r="G4372" i="13"/>
  <c r="H4372" i="13" s="1"/>
  <c r="G4362" i="13"/>
  <c r="H4362" i="13" s="1"/>
  <c r="G4340" i="13"/>
  <c r="H4340" i="13" s="1"/>
  <c r="G4336" i="13"/>
  <c r="H4336" i="13" s="1"/>
  <c r="G4332" i="13"/>
  <c r="H4332" i="13" s="1"/>
  <c r="G4328" i="13"/>
  <c r="H4328" i="13" s="1"/>
  <c r="G4324" i="13"/>
  <c r="H4324" i="13" s="1"/>
  <c r="G4320" i="13"/>
  <c r="H4320" i="13" s="1"/>
  <c r="G4316" i="13"/>
  <c r="H4316" i="13" s="1"/>
  <c r="G4312" i="13"/>
  <c r="H4312" i="13" s="1"/>
  <c r="G4308" i="13"/>
  <c r="H4308" i="13" s="1"/>
  <c r="G4304" i="13"/>
  <c r="H4304" i="13" s="1"/>
  <c r="G4300" i="13"/>
  <c r="H4300" i="13" s="1"/>
  <c r="G4296" i="13"/>
  <c r="H4296" i="13" s="1"/>
  <c r="G4292" i="13"/>
  <c r="H4292" i="13" s="1"/>
  <c r="G4288" i="13"/>
  <c r="H4288" i="13" s="1"/>
  <c r="G4284" i="13"/>
  <c r="H4284" i="13" s="1"/>
  <c r="G4280" i="13"/>
  <c r="H4280" i="13" s="1"/>
  <c r="G4276" i="13"/>
  <c r="H4276" i="13" s="1"/>
  <c r="G4272" i="13"/>
  <c r="H4272" i="13" s="1"/>
  <c r="G4268" i="13"/>
  <c r="H4268" i="13" s="1"/>
  <c r="G4264" i="13"/>
  <c r="H4264" i="13" s="1"/>
  <c r="G4260" i="13"/>
  <c r="H4260" i="13" s="1"/>
  <c r="G4256" i="13"/>
  <c r="H4256" i="13" s="1"/>
  <c r="G4252" i="13"/>
  <c r="H4252" i="13" s="1"/>
  <c r="G4248" i="13"/>
  <c r="H4248" i="13" s="1"/>
  <c r="G4244" i="13"/>
  <c r="H4244" i="13" s="1"/>
  <c r="G4240" i="13"/>
  <c r="H4240" i="13" s="1"/>
  <c r="G4236" i="13"/>
  <c r="H4236" i="13" s="1"/>
  <c r="G4232" i="13"/>
  <c r="H4232" i="13" s="1"/>
  <c r="G4228" i="13"/>
  <c r="H4228" i="13" s="1"/>
  <c r="G4224" i="13"/>
  <c r="H4224" i="13" s="1"/>
  <c r="G4220" i="13"/>
  <c r="H4220" i="13" s="1"/>
  <c r="G4216" i="13"/>
  <c r="H4216" i="13" s="1"/>
  <c r="G4212" i="13"/>
  <c r="H4212" i="13" s="1"/>
  <c r="G4208" i="13"/>
  <c r="H4208" i="13" s="1"/>
  <c r="G4204" i="13"/>
  <c r="H4204" i="13" s="1"/>
  <c r="G4200" i="13"/>
  <c r="H4200" i="13" s="1"/>
  <c r="G4196" i="13"/>
  <c r="H4196" i="13" s="1"/>
  <c r="G4192" i="13"/>
  <c r="H4192" i="13" s="1"/>
  <c r="G4188" i="13"/>
  <c r="H4188" i="13" s="1"/>
  <c r="G4184" i="13"/>
  <c r="H4184" i="13" s="1"/>
  <c r="G4180" i="13"/>
  <c r="H4180" i="13" s="1"/>
  <c r="G4176" i="13"/>
  <c r="H4176" i="13" s="1"/>
  <c r="G4172" i="13"/>
  <c r="H4172" i="13" s="1"/>
  <c r="G4168" i="13"/>
  <c r="H4168" i="13" s="1"/>
  <c r="G4164" i="13"/>
  <c r="H4164" i="13" s="1"/>
  <c r="G4160" i="13"/>
  <c r="H4160" i="13" s="1"/>
  <c r="G4156" i="13"/>
  <c r="H4156" i="13" s="1"/>
  <c r="G4152" i="13"/>
  <c r="H4152" i="13" s="1"/>
  <c r="G4148" i="13"/>
  <c r="H4148" i="13" s="1"/>
  <c r="G4144" i="13"/>
  <c r="H4144" i="13" s="1"/>
  <c r="G4140" i="13"/>
  <c r="H4140" i="13" s="1"/>
  <c r="G4136" i="13"/>
  <c r="H4136" i="13" s="1"/>
  <c r="G4132" i="13"/>
  <c r="H4132" i="13" s="1"/>
  <c r="G4128" i="13"/>
  <c r="H4128" i="13" s="1"/>
  <c r="G4124" i="13"/>
  <c r="H4124" i="13" s="1"/>
  <c r="G4120" i="13"/>
  <c r="H4120" i="13" s="1"/>
  <c r="G4116" i="13"/>
  <c r="H4116" i="13" s="1"/>
  <c r="G4112" i="13"/>
  <c r="H4112" i="13" s="1"/>
  <c r="G4108" i="13"/>
  <c r="H4108" i="13" s="1"/>
  <c r="G4104" i="13"/>
  <c r="H4104" i="13" s="1"/>
  <c r="G4100" i="13"/>
  <c r="H4100" i="13" s="1"/>
  <c r="G4096" i="13"/>
  <c r="H4096" i="13" s="1"/>
  <c r="G4092" i="13"/>
  <c r="H4092" i="13" s="1"/>
  <c r="G4088" i="13"/>
  <c r="H4088" i="13" s="1"/>
  <c r="G4084" i="13"/>
  <c r="H4084" i="13" s="1"/>
  <c r="G4080" i="13"/>
  <c r="H4080" i="13" s="1"/>
  <c r="G4076" i="13"/>
  <c r="H4076" i="13" s="1"/>
  <c r="G4072" i="13"/>
  <c r="H4072" i="13" s="1"/>
  <c r="G4068" i="13"/>
  <c r="H4068" i="13" s="1"/>
  <c r="G4064" i="13"/>
  <c r="H4064" i="13" s="1"/>
  <c r="G4060" i="13"/>
  <c r="H4060" i="13" s="1"/>
  <c r="G4056" i="13"/>
  <c r="H4056" i="13" s="1"/>
  <c r="G4052" i="13"/>
  <c r="H4052" i="13" s="1"/>
  <c r="G4048" i="13"/>
  <c r="H4048" i="13" s="1"/>
  <c r="G4044" i="13"/>
  <c r="H4044" i="13" s="1"/>
  <c r="G4040" i="13"/>
  <c r="H4040" i="13" s="1"/>
  <c r="G4036" i="13"/>
  <c r="H4036" i="13" s="1"/>
  <c r="G4032" i="13"/>
  <c r="H4032" i="13" s="1"/>
  <c r="G4028" i="13"/>
  <c r="H4028" i="13" s="1"/>
  <c r="G4024" i="13"/>
  <c r="H4024" i="13" s="1"/>
  <c r="G4020" i="13"/>
  <c r="H4020" i="13" s="1"/>
  <c r="G4016" i="13"/>
  <c r="H4016" i="13" s="1"/>
  <c r="G4012" i="13"/>
  <c r="H4012" i="13" s="1"/>
  <c r="G4008" i="13"/>
  <c r="H4008" i="13" s="1"/>
  <c r="G4004" i="13"/>
  <c r="H4004" i="13" s="1"/>
  <c r="G4000" i="13"/>
  <c r="H4000" i="13" s="1"/>
  <c r="G3996" i="13"/>
  <c r="H3996" i="13" s="1"/>
  <c r="G3992" i="13"/>
  <c r="H3992" i="13" s="1"/>
  <c r="G3988" i="13"/>
  <c r="H3988" i="13" s="1"/>
  <c r="G3984" i="13"/>
  <c r="H3984" i="13" s="1"/>
  <c r="G3980" i="13"/>
  <c r="H3980" i="13" s="1"/>
  <c r="G3976" i="13"/>
  <c r="H3976" i="13" s="1"/>
  <c r="G3972" i="13"/>
  <c r="H3972" i="13" s="1"/>
  <c r="G3968" i="13"/>
  <c r="H3968" i="13" s="1"/>
  <c r="G3964" i="13"/>
  <c r="H3964" i="13" s="1"/>
  <c r="G3960" i="13"/>
  <c r="H3960" i="13" s="1"/>
  <c r="G3956" i="13"/>
  <c r="H3956" i="13" s="1"/>
  <c r="G3952" i="13"/>
  <c r="H3952" i="13" s="1"/>
  <c r="G3948" i="13"/>
  <c r="H3948" i="13" s="1"/>
  <c r="G4357" i="13"/>
  <c r="H4357" i="13" s="1"/>
  <c r="G4344" i="13"/>
  <c r="H4344" i="13" s="1"/>
  <c r="G4402" i="13"/>
  <c r="H4402" i="13" s="1"/>
  <c r="G4386" i="13"/>
  <c r="H4386" i="13" s="1"/>
  <c r="G4348" i="13"/>
  <c r="H4348" i="13" s="1"/>
  <c r="G4376" i="13"/>
  <c r="H4376" i="13" s="1"/>
  <c r="G4366" i="13"/>
  <c r="H4366" i="13" s="1"/>
  <c r="G4352" i="13"/>
  <c r="H4352" i="13" s="1"/>
  <c r="G4396" i="13"/>
  <c r="H4396" i="13" s="1"/>
  <c r="G4343" i="13"/>
  <c r="H4343" i="13" s="1"/>
  <c r="G4339" i="13"/>
  <c r="H4339" i="13" s="1"/>
  <c r="G4335" i="13"/>
  <c r="H4335" i="13" s="1"/>
  <c r="G4331" i="13"/>
  <c r="H4331" i="13" s="1"/>
  <c r="G4327" i="13"/>
  <c r="H4327" i="13" s="1"/>
  <c r="G4323" i="13"/>
  <c r="H4323" i="13" s="1"/>
  <c r="G4319" i="13"/>
  <c r="H4319" i="13" s="1"/>
  <c r="G4315" i="13"/>
  <c r="H4315" i="13" s="1"/>
  <c r="G4311" i="13"/>
  <c r="H4311" i="13" s="1"/>
  <c r="G4307" i="13"/>
  <c r="H4307" i="13" s="1"/>
  <c r="G4303" i="13"/>
  <c r="H4303" i="13" s="1"/>
  <c r="G4299" i="13"/>
  <c r="H4299" i="13" s="1"/>
  <c r="G4295" i="13"/>
  <c r="H4295" i="13" s="1"/>
  <c r="G4291" i="13"/>
  <c r="H4291" i="13" s="1"/>
  <c r="G4287" i="13"/>
  <c r="H4287" i="13" s="1"/>
  <c r="G4283" i="13"/>
  <c r="H4283" i="13" s="1"/>
  <c r="G4279" i="13"/>
  <c r="H4279" i="13" s="1"/>
  <c r="G4275" i="13"/>
  <c r="H4275" i="13" s="1"/>
  <c r="G4271" i="13"/>
  <c r="H4271" i="13" s="1"/>
  <c r="G4267" i="13"/>
  <c r="H4267" i="13" s="1"/>
  <c r="G4263" i="13"/>
  <c r="H4263" i="13" s="1"/>
  <c r="G4259" i="13"/>
  <c r="H4259" i="13" s="1"/>
  <c r="G4255" i="13"/>
  <c r="H4255" i="13" s="1"/>
  <c r="G4251" i="13"/>
  <c r="H4251" i="13" s="1"/>
  <c r="G4247" i="13"/>
  <c r="H4247" i="13" s="1"/>
  <c r="G4243" i="13"/>
  <c r="H4243" i="13" s="1"/>
  <c r="G4239" i="13"/>
  <c r="H4239" i="13" s="1"/>
  <c r="G4235" i="13"/>
  <c r="H4235" i="13" s="1"/>
  <c r="G4231" i="13"/>
  <c r="H4231" i="13" s="1"/>
  <c r="G4227" i="13"/>
  <c r="H4227" i="13" s="1"/>
  <c r="G4223" i="13"/>
  <c r="H4223" i="13" s="1"/>
  <c r="G4219" i="13"/>
  <c r="H4219" i="13" s="1"/>
  <c r="G4215" i="13"/>
  <c r="H4215" i="13" s="1"/>
  <c r="G4211" i="13"/>
  <c r="H4211" i="13" s="1"/>
  <c r="G4207" i="13"/>
  <c r="H4207" i="13" s="1"/>
  <c r="G4203" i="13"/>
  <c r="H4203" i="13" s="1"/>
  <c r="G4199" i="13"/>
  <c r="H4199" i="13" s="1"/>
  <c r="G4195" i="13"/>
  <c r="H4195" i="13" s="1"/>
  <c r="G4191" i="13"/>
  <c r="H4191" i="13" s="1"/>
  <c r="G4187" i="13"/>
  <c r="H4187" i="13" s="1"/>
  <c r="G4183" i="13"/>
  <c r="H4183" i="13" s="1"/>
  <c r="G4179" i="13"/>
  <c r="H4179" i="13" s="1"/>
  <c r="G4175" i="13"/>
  <c r="H4175" i="13" s="1"/>
  <c r="G4171" i="13"/>
  <c r="H4171" i="13" s="1"/>
  <c r="G4167" i="13"/>
  <c r="H4167" i="13" s="1"/>
  <c r="G4163" i="13"/>
  <c r="H4163" i="13" s="1"/>
  <c r="G4159" i="13"/>
  <c r="H4159" i="13" s="1"/>
  <c r="G4155" i="13"/>
  <c r="H4155" i="13" s="1"/>
  <c r="G4151" i="13"/>
  <c r="H4151" i="13" s="1"/>
  <c r="G4147" i="13"/>
  <c r="H4147" i="13" s="1"/>
  <c r="G4143" i="13"/>
  <c r="H4143" i="13" s="1"/>
  <c r="G4139" i="13"/>
  <c r="H4139" i="13" s="1"/>
  <c r="G4135" i="13"/>
  <c r="H4135" i="13" s="1"/>
  <c r="G4131" i="13"/>
  <c r="H4131" i="13" s="1"/>
  <c r="G4127" i="13"/>
  <c r="H4127" i="13" s="1"/>
  <c r="G4123" i="13"/>
  <c r="H4123" i="13" s="1"/>
  <c r="G4119" i="13"/>
  <c r="H4119" i="13" s="1"/>
  <c r="G4115" i="13"/>
  <c r="H4115" i="13" s="1"/>
  <c r="G4111" i="13"/>
  <c r="H4111" i="13" s="1"/>
  <c r="G4107" i="13"/>
  <c r="H4107" i="13" s="1"/>
  <c r="G4103" i="13"/>
  <c r="H4103" i="13" s="1"/>
  <c r="G4099" i="13"/>
  <c r="H4099" i="13" s="1"/>
  <c r="G4095" i="13"/>
  <c r="H4095" i="13" s="1"/>
  <c r="G4091" i="13"/>
  <c r="H4091" i="13" s="1"/>
  <c r="G4087" i="13"/>
  <c r="H4087" i="13" s="1"/>
  <c r="G4083" i="13"/>
  <c r="H4083" i="13" s="1"/>
  <c r="G4079" i="13"/>
  <c r="H4079" i="13" s="1"/>
  <c r="G4075" i="13"/>
  <c r="H4075" i="13" s="1"/>
  <c r="G4071" i="13"/>
  <c r="H4071" i="13" s="1"/>
  <c r="G4067" i="13"/>
  <c r="H4067" i="13" s="1"/>
  <c r="G4063" i="13"/>
  <c r="H4063" i="13" s="1"/>
  <c r="G4059" i="13"/>
  <c r="H4059" i="13" s="1"/>
  <c r="G4055" i="13"/>
  <c r="H4055" i="13" s="1"/>
  <c r="G4051" i="13"/>
  <c r="H4051" i="13" s="1"/>
  <c r="G4047" i="13"/>
  <c r="H4047" i="13" s="1"/>
  <c r="G4043" i="13"/>
  <c r="H4043" i="13" s="1"/>
  <c r="G4039" i="13"/>
  <c r="H4039" i="13" s="1"/>
  <c r="G4035" i="13"/>
  <c r="H4035" i="13" s="1"/>
  <c r="G4031" i="13"/>
  <c r="H4031" i="13" s="1"/>
  <c r="G4027" i="13"/>
  <c r="H4027" i="13" s="1"/>
  <c r="G4023" i="13"/>
  <c r="H4023" i="13" s="1"/>
  <c r="G4019" i="13"/>
  <c r="H4019" i="13" s="1"/>
  <c r="G4015" i="13"/>
  <c r="H4015" i="13" s="1"/>
  <c r="G4011" i="13"/>
  <c r="H4011" i="13" s="1"/>
  <c r="G4007" i="13"/>
  <c r="H4007" i="13" s="1"/>
  <c r="G4003" i="13"/>
  <c r="H4003" i="13" s="1"/>
  <c r="G3999" i="13"/>
  <c r="H3999" i="13" s="1"/>
  <c r="G3995" i="13"/>
  <c r="H3995" i="13" s="1"/>
  <c r="G3991" i="13"/>
  <c r="H3991" i="13" s="1"/>
  <c r="G3987" i="13"/>
  <c r="H3987" i="13" s="1"/>
  <c r="G3983" i="13"/>
  <c r="H3983" i="13" s="1"/>
  <c r="G3979" i="13"/>
  <c r="H3979" i="13" s="1"/>
  <c r="G3975" i="13"/>
  <c r="H3975" i="13" s="1"/>
  <c r="G3971" i="13"/>
  <c r="H3971" i="13" s="1"/>
  <c r="G3967" i="13"/>
  <c r="H3967" i="13" s="1"/>
  <c r="G3963" i="13"/>
  <c r="H3963" i="13" s="1"/>
  <c r="G3959" i="13"/>
  <c r="H3959" i="13" s="1"/>
  <c r="G3955" i="13"/>
  <c r="H3955" i="13" s="1"/>
  <c r="G3951" i="13"/>
  <c r="H3951" i="13" s="1"/>
  <c r="G3947" i="13"/>
  <c r="H3947" i="13" s="1"/>
  <c r="G3943" i="13"/>
  <c r="H3943" i="13" s="1"/>
  <c r="G3939" i="13"/>
  <c r="H3939" i="13" s="1"/>
  <c r="G3935" i="13"/>
  <c r="H3935" i="13" s="1"/>
  <c r="G3931" i="13"/>
  <c r="H3931" i="13" s="1"/>
  <c r="G3927" i="13"/>
  <c r="H3927" i="13" s="1"/>
  <c r="G3923" i="13"/>
  <c r="H3923" i="13" s="1"/>
  <c r="G3919" i="13"/>
  <c r="H3919" i="13" s="1"/>
  <c r="G3915" i="13"/>
  <c r="H3915" i="13" s="1"/>
  <c r="G3911" i="13"/>
  <c r="H3911" i="13" s="1"/>
  <c r="G3907" i="13"/>
  <c r="H3907" i="13" s="1"/>
  <c r="G3903" i="13"/>
  <c r="H3903" i="13" s="1"/>
  <c r="G3899" i="13"/>
  <c r="H3899" i="13" s="1"/>
  <c r="G3895" i="13"/>
  <c r="H3895" i="13" s="1"/>
  <c r="G3891" i="13"/>
  <c r="H3891" i="13" s="1"/>
  <c r="G3887" i="13"/>
  <c r="H3887" i="13" s="1"/>
  <c r="G3883" i="13"/>
  <c r="H3883" i="13" s="1"/>
  <c r="G3879" i="13"/>
  <c r="H3879" i="13" s="1"/>
  <c r="G3875" i="13"/>
  <c r="H3875" i="13" s="1"/>
  <c r="G3871" i="13"/>
  <c r="H3871" i="13" s="1"/>
  <c r="G3867" i="13"/>
  <c r="H3867" i="13" s="1"/>
  <c r="G3863" i="13"/>
  <c r="H3863" i="13" s="1"/>
  <c r="G3859" i="13"/>
  <c r="H3859" i="13" s="1"/>
  <c r="G3855" i="13"/>
  <c r="H3855" i="13" s="1"/>
  <c r="G3851" i="13"/>
  <c r="H3851" i="13" s="1"/>
  <c r="G3847" i="13"/>
  <c r="H3847" i="13" s="1"/>
  <c r="G3843" i="13"/>
  <c r="H3843" i="13" s="1"/>
  <c r="G3839" i="13"/>
  <c r="H3839" i="13" s="1"/>
  <c r="G3835" i="13"/>
  <c r="H3835" i="13" s="1"/>
  <c r="G3831" i="13"/>
  <c r="H3831" i="13" s="1"/>
  <c r="G3827" i="13"/>
  <c r="H3827" i="13" s="1"/>
  <c r="G3823" i="13"/>
  <c r="H3823" i="13" s="1"/>
  <c r="G3819" i="13"/>
  <c r="H3819" i="13" s="1"/>
  <c r="G3815" i="13"/>
  <c r="H3815" i="13" s="1"/>
  <c r="G3811" i="13"/>
  <c r="H3811" i="13" s="1"/>
  <c r="G3807" i="13"/>
  <c r="H3807" i="13" s="1"/>
  <c r="G3803" i="13"/>
  <c r="H3803" i="13" s="1"/>
  <c r="G3799" i="13"/>
  <c r="H3799" i="13" s="1"/>
  <c r="G3795" i="13"/>
  <c r="H3795" i="13" s="1"/>
  <c r="G3791" i="13"/>
  <c r="H3791" i="13" s="1"/>
  <c r="G3787" i="13"/>
  <c r="H3787" i="13" s="1"/>
  <c r="G3783" i="13"/>
  <c r="H3783" i="13" s="1"/>
  <c r="G3779" i="13"/>
  <c r="H3779" i="13" s="1"/>
  <c r="G3775" i="13"/>
  <c r="H3775" i="13" s="1"/>
  <c r="G4918" i="13"/>
  <c r="H4918" i="13" s="1"/>
  <c r="G4356" i="13"/>
  <c r="H4356" i="13" s="1"/>
  <c r="G4347" i="13"/>
  <c r="H4347" i="13" s="1"/>
  <c r="G4912" i="13"/>
  <c r="H4912" i="13" s="1"/>
  <c r="G4406" i="13"/>
  <c r="H4406" i="13" s="1"/>
  <c r="G4390" i="13"/>
  <c r="H4390" i="13" s="1"/>
  <c r="G4380" i="13"/>
  <c r="H4380" i="13" s="1"/>
  <c r="G4370" i="13"/>
  <c r="H4370" i="13" s="1"/>
  <c r="G4351" i="13"/>
  <c r="H4351" i="13" s="1"/>
  <c r="G3882" i="13"/>
  <c r="H3882" i="13" s="1"/>
  <c r="G3876" i="13"/>
  <c r="H3876" i="13" s="1"/>
  <c r="G3818" i="13"/>
  <c r="H3818" i="13" s="1"/>
  <c r="G3812" i="13"/>
  <c r="H3812" i="13" s="1"/>
  <c r="G3790" i="13"/>
  <c r="H3790" i="13" s="1"/>
  <c r="G3785" i="13"/>
  <c r="H3785" i="13" s="1"/>
  <c r="G3780" i="13"/>
  <c r="H3780" i="13" s="1"/>
  <c r="G3771" i="13"/>
  <c r="H3771" i="13" s="1"/>
  <c r="G3767" i="13"/>
  <c r="H3767" i="13" s="1"/>
  <c r="G3763" i="13"/>
  <c r="H3763" i="13" s="1"/>
  <c r="G3759" i="13"/>
  <c r="H3759" i="13" s="1"/>
  <c r="G3755" i="13"/>
  <c r="H3755" i="13" s="1"/>
  <c r="G3751" i="13"/>
  <c r="H3751" i="13" s="1"/>
  <c r="G3747" i="13"/>
  <c r="H3747" i="13" s="1"/>
  <c r="G3743" i="13"/>
  <c r="H3743" i="13" s="1"/>
  <c r="G3739" i="13"/>
  <c r="H3739" i="13" s="1"/>
  <c r="G3735" i="13"/>
  <c r="H3735" i="13" s="1"/>
  <c r="G3731" i="13"/>
  <c r="H3731" i="13" s="1"/>
  <c r="G3727" i="13"/>
  <c r="H3727" i="13" s="1"/>
  <c r="G3723" i="13"/>
  <c r="H3723" i="13" s="1"/>
  <c r="G3719" i="13"/>
  <c r="H3719" i="13" s="1"/>
  <c r="G3715" i="13"/>
  <c r="H3715" i="13" s="1"/>
  <c r="G3711" i="13"/>
  <c r="H3711" i="13" s="1"/>
  <c r="G3707" i="13"/>
  <c r="H3707" i="13" s="1"/>
  <c r="G3703" i="13"/>
  <c r="H3703" i="13" s="1"/>
  <c r="G3699" i="13"/>
  <c r="H3699" i="13" s="1"/>
  <c r="G3695" i="13"/>
  <c r="H3695" i="13" s="1"/>
  <c r="G3691" i="13"/>
  <c r="H3691" i="13" s="1"/>
  <c r="G3687" i="13"/>
  <c r="H3687" i="13" s="1"/>
  <c r="G3683" i="13"/>
  <c r="H3683" i="13" s="1"/>
  <c r="G3679" i="13"/>
  <c r="H3679" i="13" s="1"/>
  <c r="G3675" i="13"/>
  <c r="H3675" i="13" s="1"/>
  <c r="G3671" i="13"/>
  <c r="H3671" i="13" s="1"/>
  <c r="G3667" i="13"/>
  <c r="H3667" i="13" s="1"/>
  <c r="G3663" i="13"/>
  <c r="H3663" i="13" s="1"/>
  <c r="G3659" i="13"/>
  <c r="H3659" i="13" s="1"/>
  <c r="G3655" i="13"/>
  <c r="H3655" i="13" s="1"/>
  <c r="G3651" i="13"/>
  <c r="H3651" i="13" s="1"/>
  <c r="G3647" i="13"/>
  <c r="H3647" i="13" s="1"/>
  <c r="G3643" i="13"/>
  <c r="H3643" i="13" s="1"/>
  <c r="G3639" i="13"/>
  <c r="H3639" i="13" s="1"/>
  <c r="G3635" i="13"/>
  <c r="H3635" i="13" s="1"/>
  <c r="G3631" i="13"/>
  <c r="H3631" i="13" s="1"/>
  <c r="G3627" i="13"/>
  <c r="H3627" i="13" s="1"/>
  <c r="G3623" i="13"/>
  <c r="H3623" i="13" s="1"/>
  <c r="G3619" i="13"/>
  <c r="H3619" i="13" s="1"/>
  <c r="G3615" i="13"/>
  <c r="H3615" i="13" s="1"/>
  <c r="G3611" i="13"/>
  <c r="H3611" i="13" s="1"/>
  <c r="G3607" i="13"/>
  <c r="H3607" i="13" s="1"/>
  <c r="G3603" i="13"/>
  <c r="H3603" i="13" s="1"/>
  <c r="G3599" i="13"/>
  <c r="H3599" i="13" s="1"/>
  <c r="G3595" i="13"/>
  <c r="H3595" i="13" s="1"/>
  <c r="G3591" i="13"/>
  <c r="H3591" i="13" s="1"/>
  <c r="G3587" i="13"/>
  <c r="H3587" i="13" s="1"/>
  <c r="G3583" i="13"/>
  <c r="H3583" i="13" s="1"/>
  <c r="G3579" i="13"/>
  <c r="H3579" i="13" s="1"/>
  <c r="G3575" i="13"/>
  <c r="H3575" i="13" s="1"/>
  <c r="G3571" i="13"/>
  <c r="H3571" i="13" s="1"/>
  <c r="G3567" i="13"/>
  <c r="H3567" i="13" s="1"/>
  <c r="G3563" i="13"/>
  <c r="H3563" i="13" s="1"/>
  <c r="G3559" i="13"/>
  <c r="H3559" i="13" s="1"/>
  <c r="G3555" i="13"/>
  <c r="H3555" i="13" s="1"/>
  <c r="G3551" i="13"/>
  <c r="H3551" i="13" s="1"/>
  <c r="G3547" i="13"/>
  <c r="H3547" i="13" s="1"/>
  <c r="G3543" i="13"/>
  <c r="H3543" i="13" s="1"/>
  <c r="G3539" i="13"/>
  <c r="H3539" i="13" s="1"/>
  <c r="G3535" i="13"/>
  <c r="H3535" i="13" s="1"/>
  <c r="G3531" i="13"/>
  <c r="H3531" i="13" s="1"/>
  <c r="G3527" i="13"/>
  <c r="H3527" i="13" s="1"/>
  <c r="G3523" i="13"/>
  <c r="H3523" i="13" s="1"/>
  <c r="G3519" i="13"/>
  <c r="H3519" i="13" s="1"/>
  <c r="G3515" i="13"/>
  <c r="H3515" i="13" s="1"/>
  <c r="G3511" i="13"/>
  <c r="H3511" i="13" s="1"/>
  <c r="G3507" i="13"/>
  <c r="H3507" i="13" s="1"/>
  <c r="G3503" i="13"/>
  <c r="H3503" i="13" s="1"/>
  <c r="G3499" i="13"/>
  <c r="H3499" i="13" s="1"/>
  <c r="G3495" i="13"/>
  <c r="H3495" i="13" s="1"/>
  <c r="G3491" i="13"/>
  <c r="H3491" i="13" s="1"/>
  <c r="G3487" i="13"/>
  <c r="H3487" i="13" s="1"/>
  <c r="G3483" i="13"/>
  <c r="H3483" i="13" s="1"/>
  <c r="G3479" i="13"/>
  <c r="H3479" i="13" s="1"/>
  <c r="G3475" i="13"/>
  <c r="H3475" i="13" s="1"/>
  <c r="G3471" i="13"/>
  <c r="H3471" i="13" s="1"/>
  <c r="G3467" i="13"/>
  <c r="H3467" i="13" s="1"/>
  <c r="G3463" i="13"/>
  <c r="H3463" i="13" s="1"/>
  <c r="G3459" i="13"/>
  <c r="H3459" i="13" s="1"/>
  <c r="G3455" i="13"/>
  <c r="H3455" i="13" s="1"/>
  <c r="G3451" i="13"/>
  <c r="H3451" i="13" s="1"/>
  <c r="G3447" i="13"/>
  <c r="H3447" i="13" s="1"/>
  <c r="G3443" i="13"/>
  <c r="H3443" i="13" s="1"/>
  <c r="G3439" i="13"/>
  <c r="H3439" i="13" s="1"/>
  <c r="G3435" i="13"/>
  <c r="H3435" i="13" s="1"/>
  <c r="G3431" i="13"/>
  <c r="H3431" i="13" s="1"/>
  <c r="G3427" i="13"/>
  <c r="H3427" i="13" s="1"/>
  <c r="G3423" i="13"/>
  <c r="H3423" i="13" s="1"/>
  <c r="G3419" i="13"/>
  <c r="H3419" i="13" s="1"/>
  <c r="G3415" i="13"/>
  <c r="H3415" i="13" s="1"/>
  <c r="G3411" i="13"/>
  <c r="H3411" i="13" s="1"/>
  <c r="G3407" i="13"/>
  <c r="H3407" i="13" s="1"/>
  <c r="G3403" i="13"/>
  <c r="H3403" i="13" s="1"/>
  <c r="G3399" i="13"/>
  <c r="H3399" i="13" s="1"/>
  <c r="G3395" i="13"/>
  <c r="H3395" i="13" s="1"/>
  <c r="G3391" i="13"/>
  <c r="H3391" i="13" s="1"/>
  <c r="G3387" i="13"/>
  <c r="H3387" i="13" s="1"/>
  <c r="G3383" i="13"/>
  <c r="H3383" i="13" s="1"/>
  <c r="G3379" i="13"/>
  <c r="H3379" i="13" s="1"/>
  <c r="G3375" i="13"/>
  <c r="H3375" i="13" s="1"/>
  <c r="G3371" i="13"/>
  <c r="H3371" i="13" s="1"/>
  <c r="G3367" i="13"/>
  <c r="H3367" i="13" s="1"/>
  <c r="G3363" i="13"/>
  <c r="H3363" i="13" s="1"/>
  <c r="G3359" i="13"/>
  <c r="H3359" i="13" s="1"/>
  <c r="G3355" i="13"/>
  <c r="H3355" i="13" s="1"/>
  <c r="G3351" i="13"/>
  <c r="H3351" i="13" s="1"/>
  <c r="G3347" i="13"/>
  <c r="H3347" i="13" s="1"/>
  <c r="G3343" i="13"/>
  <c r="H3343" i="13" s="1"/>
  <c r="G3339" i="13"/>
  <c r="H3339" i="13" s="1"/>
  <c r="G3335" i="13"/>
  <c r="H3335" i="13" s="1"/>
  <c r="G3331" i="13"/>
  <c r="H3331" i="13" s="1"/>
  <c r="G3327" i="13"/>
  <c r="H3327" i="13" s="1"/>
  <c r="G3323" i="13"/>
  <c r="H3323" i="13" s="1"/>
  <c r="G3319" i="13"/>
  <c r="H3319" i="13" s="1"/>
  <c r="G3315" i="13"/>
  <c r="H3315" i="13" s="1"/>
  <c r="G3311" i="13"/>
  <c r="H3311" i="13" s="1"/>
  <c r="G3307" i="13"/>
  <c r="H3307" i="13" s="1"/>
  <c r="G4374" i="13"/>
  <c r="H4374" i="13" s="1"/>
  <c r="G3936" i="13"/>
  <c r="H3936" i="13" s="1"/>
  <c r="G3870" i="13"/>
  <c r="H3870" i="13" s="1"/>
  <c r="G3864" i="13"/>
  <c r="H3864" i="13" s="1"/>
  <c r="G3806" i="13"/>
  <c r="H3806" i="13" s="1"/>
  <c r="G3922" i="13"/>
  <c r="H3922" i="13" s="1"/>
  <c r="G3916" i="13"/>
  <c r="H3916" i="13" s="1"/>
  <c r="G3858" i="13"/>
  <c r="H3858" i="13" s="1"/>
  <c r="G3852" i="13"/>
  <c r="H3852" i="13" s="1"/>
  <c r="G3800" i="13"/>
  <c r="H3800" i="13" s="1"/>
  <c r="G3928" i="13"/>
  <c r="H3928" i="13" s="1"/>
  <c r="G3910" i="13"/>
  <c r="H3910" i="13" s="1"/>
  <c r="G3904" i="13"/>
  <c r="H3904" i="13" s="1"/>
  <c r="G3846" i="13"/>
  <c r="H3846" i="13" s="1"/>
  <c r="G3840" i="13"/>
  <c r="H3840" i="13" s="1"/>
  <c r="G3789" i="13"/>
  <c r="H3789" i="13" s="1"/>
  <c r="G3784" i="13"/>
  <c r="H3784" i="13" s="1"/>
  <c r="G3898" i="13"/>
  <c r="H3898" i="13" s="1"/>
  <c r="G3892" i="13"/>
  <c r="H3892" i="13" s="1"/>
  <c r="G3834" i="13"/>
  <c r="H3834" i="13" s="1"/>
  <c r="G3828" i="13"/>
  <c r="H3828" i="13" s="1"/>
  <c r="G3794" i="13"/>
  <c r="H3794" i="13" s="1"/>
  <c r="G3774" i="13"/>
  <c r="H3774" i="13" s="1"/>
  <c r="G3770" i="13"/>
  <c r="H3770" i="13" s="1"/>
  <c r="G3766" i="13"/>
  <c r="H3766" i="13" s="1"/>
  <c r="G3762" i="13"/>
  <c r="H3762" i="13" s="1"/>
  <c r="G3758" i="13"/>
  <c r="H3758" i="13" s="1"/>
  <c r="G3754" i="13"/>
  <c r="H3754" i="13" s="1"/>
  <c r="G3750" i="13"/>
  <c r="H3750" i="13" s="1"/>
  <c r="G3746" i="13"/>
  <c r="H3746" i="13" s="1"/>
  <c r="G3742" i="13"/>
  <c r="H3742" i="13" s="1"/>
  <c r="G3738" i="13"/>
  <c r="H3738" i="13" s="1"/>
  <c r="G3734" i="13"/>
  <c r="H3734" i="13" s="1"/>
  <c r="G3730" i="13"/>
  <c r="H3730" i="13" s="1"/>
  <c r="G3726" i="13"/>
  <c r="H3726" i="13" s="1"/>
  <c r="G3722" i="13"/>
  <c r="H3722" i="13" s="1"/>
  <c r="G3718" i="13"/>
  <c r="H3718" i="13" s="1"/>
  <c r="G3714" i="13"/>
  <c r="H3714" i="13" s="1"/>
  <c r="G3710" i="13"/>
  <c r="H3710" i="13" s="1"/>
  <c r="G3706" i="13"/>
  <c r="H3706" i="13" s="1"/>
  <c r="G3702" i="13"/>
  <c r="H3702" i="13" s="1"/>
  <c r="G3698" i="13"/>
  <c r="H3698" i="13" s="1"/>
  <c r="G3694" i="13"/>
  <c r="H3694" i="13" s="1"/>
  <c r="G3690" i="13"/>
  <c r="H3690" i="13" s="1"/>
  <c r="G3686" i="13"/>
  <c r="H3686" i="13" s="1"/>
  <c r="G3682" i="13"/>
  <c r="H3682" i="13" s="1"/>
  <c r="G3678" i="13"/>
  <c r="H3678" i="13" s="1"/>
  <c r="G3674" i="13"/>
  <c r="H3674" i="13" s="1"/>
  <c r="G3670" i="13"/>
  <c r="H3670" i="13" s="1"/>
  <c r="G3666" i="13"/>
  <c r="H3666" i="13" s="1"/>
  <c r="G3662" i="13"/>
  <c r="H3662" i="13" s="1"/>
  <c r="G3658" i="13"/>
  <c r="H3658" i="13" s="1"/>
  <c r="G3654" i="13"/>
  <c r="H3654" i="13" s="1"/>
  <c r="G3650" i="13"/>
  <c r="H3650" i="13" s="1"/>
  <c r="G3646" i="13"/>
  <c r="H3646" i="13" s="1"/>
  <c r="G3642" i="13"/>
  <c r="H3642" i="13" s="1"/>
  <c r="G3638" i="13"/>
  <c r="H3638" i="13" s="1"/>
  <c r="G3634" i="13"/>
  <c r="H3634" i="13" s="1"/>
  <c r="G3630" i="13"/>
  <c r="H3630" i="13" s="1"/>
  <c r="G3626" i="13"/>
  <c r="H3626" i="13" s="1"/>
  <c r="G3622" i="13"/>
  <c r="H3622" i="13" s="1"/>
  <c r="G3618" i="13"/>
  <c r="H3618" i="13" s="1"/>
  <c r="G3614" i="13"/>
  <c r="H3614" i="13" s="1"/>
  <c r="G3610" i="13"/>
  <c r="H3610" i="13" s="1"/>
  <c r="G3606" i="13"/>
  <c r="H3606" i="13" s="1"/>
  <c r="G3602" i="13"/>
  <c r="H3602" i="13" s="1"/>
  <c r="G3598" i="13"/>
  <c r="H3598" i="13" s="1"/>
  <c r="G3594" i="13"/>
  <c r="H3594" i="13" s="1"/>
  <c r="G3590" i="13"/>
  <c r="H3590" i="13" s="1"/>
  <c r="G3586" i="13"/>
  <c r="H3586" i="13" s="1"/>
  <c r="G3582" i="13"/>
  <c r="H3582" i="13" s="1"/>
  <c r="G3578" i="13"/>
  <c r="H3578" i="13" s="1"/>
  <c r="G3574" i="13"/>
  <c r="H3574" i="13" s="1"/>
  <c r="G3570" i="13"/>
  <c r="H3570" i="13" s="1"/>
  <c r="G3566" i="13"/>
  <c r="H3566" i="13" s="1"/>
  <c r="G3562" i="13"/>
  <c r="H3562" i="13" s="1"/>
  <c r="G3558" i="13"/>
  <c r="H3558" i="13" s="1"/>
  <c r="G3554" i="13"/>
  <c r="H3554" i="13" s="1"/>
  <c r="G3550" i="13"/>
  <c r="H3550" i="13" s="1"/>
  <c r="G3546" i="13"/>
  <c r="H3546" i="13" s="1"/>
  <c r="G3542" i="13"/>
  <c r="H3542" i="13" s="1"/>
  <c r="G3538" i="13"/>
  <c r="H3538" i="13" s="1"/>
  <c r="G3534" i="13"/>
  <c r="H3534" i="13" s="1"/>
  <c r="G3530" i="13"/>
  <c r="H3530" i="13" s="1"/>
  <c r="G3526" i="13"/>
  <c r="H3526" i="13" s="1"/>
  <c r="G3522" i="13"/>
  <c r="H3522" i="13" s="1"/>
  <c r="G3518" i="13"/>
  <c r="H3518" i="13" s="1"/>
  <c r="G3514" i="13"/>
  <c r="H3514" i="13" s="1"/>
  <c r="G3510" i="13"/>
  <c r="H3510" i="13" s="1"/>
  <c r="G3506" i="13"/>
  <c r="H3506" i="13" s="1"/>
  <c r="G3502" i="13"/>
  <c r="H3502" i="13" s="1"/>
  <c r="G3498" i="13"/>
  <c r="H3498" i="13" s="1"/>
  <c r="G3494" i="13"/>
  <c r="H3494" i="13" s="1"/>
  <c r="G3490" i="13"/>
  <c r="H3490" i="13" s="1"/>
  <c r="G3486" i="13"/>
  <c r="H3486" i="13" s="1"/>
  <c r="G3482" i="13"/>
  <c r="H3482" i="13" s="1"/>
  <c r="G3478" i="13"/>
  <c r="H3478" i="13" s="1"/>
  <c r="G3474" i="13"/>
  <c r="H3474" i="13" s="1"/>
  <c r="G3470" i="13"/>
  <c r="H3470" i="13" s="1"/>
  <c r="G3466" i="13"/>
  <c r="H3466" i="13" s="1"/>
  <c r="G3462" i="13"/>
  <c r="H3462" i="13" s="1"/>
  <c r="G3458" i="13"/>
  <c r="H3458" i="13" s="1"/>
  <c r="G3454" i="13"/>
  <c r="H3454" i="13" s="1"/>
  <c r="G3450" i="13"/>
  <c r="H3450" i="13" s="1"/>
  <c r="G3446" i="13"/>
  <c r="H3446" i="13" s="1"/>
  <c r="G3442" i="13"/>
  <c r="H3442" i="13" s="1"/>
  <c r="G3438" i="13"/>
  <c r="H3438" i="13" s="1"/>
  <c r="G3434" i="13"/>
  <c r="H3434" i="13" s="1"/>
  <c r="G3430" i="13"/>
  <c r="H3430" i="13" s="1"/>
  <c r="G3426" i="13"/>
  <c r="H3426" i="13" s="1"/>
  <c r="G3422" i="13"/>
  <c r="H3422" i="13" s="1"/>
  <c r="G3418" i="13"/>
  <c r="H3418" i="13" s="1"/>
  <c r="G3414" i="13"/>
  <c r="H3414" i="13" s="1"/>
  <c r="G3410" i="13"/>
  <c r="H3410" i="13" s="1"/>
  <c r="G3406" i="13"/>
  <c r="H3406" i="13" s="1"/>
  <c r="G3402" i="13"/>
  <c r="H3402" i="13" s="1"/>
  <c r="G3398" i="13"/>
  <c r="H3398" i="13" s="1"/>
  <c r="G3394" i="13"/>
  <c r="H3394" i="13" s="1"/>
  <c r="G3390" i="13"/>
  <c r="H3390" i="13" s="1"/>
  <c r="G3386" i="13"/>
  <c r="H3386" i="13" s="1"/>
  <c r="G3382" i="13"/>
  <c r="H3382" i="13" s="1"/>
  <c r="G3378" i="13"/>
  <c r="H3378" i="13" s="1"/>
  <c r="G3374" i="13"/>
  <c r="H3374" i="13" s="1"/>
  <c r="G3370" i="13"/>
  <c r="H3370" i="13" s="1"/>
  <c r="G3366" i="13"/>
  <c r="H3366" i="13" s="1"/>
  <c r="G3362" i="13"/>
  <c r="H3362" i="13" s="1"/>
  <c r="G3358" i="13"/>
  <c r="H3358" i="13" s="1"/>
  <c r="G3354" i="13"/>
  <c r="H3354" i="13" s="1"/>
  <c r="G3350" i="13"/>
  <c r="H3350" i="13" s="1"/>
  <c r="G3346" i="13"/>
  <c r="H3346" i="13" s="1"/>
  <c r="G3886" i="13"/>
  <c r="H3886" i="13" s="1"/>
  <c r="G3880" i="13"/>
  <c r="H3880" i="13" s="1"/>
  <c r="G3822" i="13"/>
  <c r="H3822" i="13" s="1"/>
  <c r="G3816" i="13"/>
  <c r="H3816" i="13" s="1"/>
  <c r="G4360" i="13"/>
  <c r="H4360" i="13" s="1"/>
  <c r="G3874" i="13"/>
  <c r="H3874" i="13" s="1"/>
  <c r="G3868" i="13"/>
  <c r="H3868" i="13" s="1"/>
  <c r="G3810" i="13"/>
  <c r="H3810" i="13" s="1"/>
  <c r="G3804" i="13"/>
  <c r="H3804" i="13" s="1"/>
  <c r="G3788" i="13"/>
  <c r="H3788" i="13" s="1"/>
  <c r="G3778" i="13"/>
  <c r="H3778" i="13" s="1"/>
  <c r="G3920" i="13"/>
  <c r="H3920" i="13" s="1"/>
  <c r="G3862" i="13"/>
  <c r="H3862" i="13" s="1"/>
  <c r="G3856" i="13"/>
  <c r="H3856" i="13" s="1"/>
  <c r="G3793" i="13"/>
  <c r="H3793" i="13" s="1"/>
  <c r="G3940" i="13"/>
  <c r="H3940" i="13" s="1"/>
  <c r="G3914" i="13"/>
  <c r="H3914" i="13" s="1"/>
  <c r="G3908" i="13"/>
  <c r="H3908" i="13" s="1"/>
  <c r="G3850" i="13"/>
  <c r="H3850" i="13" s="1"/>
  <c r="G3844" i="13"/>
  <c r="H3844" i="13" s="1"/>
  <c r="G3798" i="13"/>
  <c r="H3798" i="13" s="1"/>
  <c r="G3773" i="13"/>
  <c r="H3773" i="13" s="1"/>
  <c r="G3769" i="13"/>
  <c r="H3769" i="13" s="1"/>
  <c r="G3765" i="13"/>
  <c r="H3765" i="13" s="1"/>
  <c r="G3761" i="13"/>
  <c r="H3761" i="13" s="1"/>
  <c r="G3757" i="13"/>
  <c r="H3757" i="13" s="1"/>
  <c r="G3753" i="13"/>
  <c r="H3753" i="13" s="1"/>
  <c r="G3749" i="13"/>
  <c r="H3749" i="13" s="1"/>
  <c r="G3745" i="13"/>
  <c r="H3745" i="13" s="1"/>
  <c r="G3741" i="13"/>
  <c r="H3741" i="13" s="1"/>
  <c r="G3737" i="13"/>
  <c r="H3737" i="13" s="1"/>
  <c r="G3733" i="13"/>
  <c r="H3733" i="13" s="1"/>
  <c r="G3729" i="13"/>
  <c r="H3729" i="13" s="1"/>
  <c r="G3725" i="13"/>
  <c r="H3725" i="13" s="1"/>
  <c r="G3721" i="13"/>
  <c r="H3721" i="13" s="1"/>
  <c r="G3717" i="13"/>
  <c r="H3717" i="13" s="1"/>
  <c r="G3713" i="13"/>
  <c r="H3713" i="13" s="1"/>
  <c r="G3709" i="13"/>
  <c r="H3709" i="13" s="1"/>
  <c r="G3705" i="13"/>
  <c r="H3705" i="13" s="1"/>
  <c r="G3701" i="13"/>
  <c r="H3701" i="13" s="1"/>
  <c r="G3697" i="13"/>
  <c r="H3697" i="13" s="1"/>
  <c r="G3693" i="13"/>
  <c r="H3693" i="13" s="1"/>
  <c r="G3689" i="13"/>
  <c r="H3689" i="13" s="1"/>
  <c r="G3685" i="13"/>
  <c r="H3685" i="13" s="1"/>
  <c r="G3681" i="13"/>
  <c r="H3681" i="13" s="1"/>
  <c r="G3677" i="13"/>
  <c r="H3677" i="13" s="1"/>
  <c r="G3673" i="13"/>
  <c r="H3673" i="13" s="1"/>
  <c r="G3669" i="13"/>
  <c r="H3669" i="13" s="1"/>
  <c r="G3665" i="13"/>
  <c r="H3665" i="13" s="1"/>
  <c r="G3661" i="13"/>
  <c r="H3661" i="13" s="1"/>
  <c r="G3657" i="13"/>
  <c r="H3657" i="13" s="1"/>
  <c r="G3653" i="13"/>
  <c r="H3653" i="13" s="1"/>
  <c r="G3649" i="13"/>
  <c r="H3649" i="13" s="1"/>
  <c r="G3645" i="13"/>
  <c r="H3645" i="13" s="1"/>
  <c r="G3641" i="13"/>
  <c r="H3641" i="13" s="1"/>
  <c r="G3637" i="13"/>
  <c r="H3637" i="13" s="1"/>
  <c r="G3633" i="13"/>
  <c r="H3633" i="13" s="1"/>
  <c r="G3629" i="13"/>
  <c r="H3629" i="13" s="1"/>
  <c r="G3625" i="13"/>
  <c r="H3625" i="13" s="1"/>
  <c r="G3621" i="13"/>
  <c r="H3621" i="13" s="1"/>
  <c r="G3617" i="13"/>
  <c r="H3617" i="13" s="1"/>
  <c r="G3613" i="13"/>
  <c r="H3613" i="13" s="1"/>
  <c r="G3609" i="13"/>
  <c r="H3609" i="13" s="1"/>
  <c r="G3605" i="13"/>
  <c r="H3605" i="13" s="1"/>
  <c r="G3601" i="13"/>
  <c r="H3601" i="13" s="1"/>
  <c r="G3597" i="13"/>
  <c r="H3597" i="13" s="1"/>
  <c r="G3593" i="13"/>
  <c r="H3593" i="13" s="1"/>
  <c r="G3589" i="13"/>
  <c r="H3589" i="13" s="1"/>
  <c r="G3585" i="13"/>
  <c r="H3585" i="13" s="1"/>
  <c r="G3581" i="13"/>
  <c r="H3581" i="13" s="1"/>
  <c r="G3577" i="13"/>
  <c r="H3577" i="13" s="1"/>
  <c r="G3573" i="13"/>
  <c r="H3573" i="13" s="1"/>
  <c r="G3569" i="13"/>
  <c r="H3569" i="13" s="1"/>
  <c r="G3565" i="13"/>
  <c r="H3565" i="13" s="1"/>
  <c r="G3561" i="13"/>
  <c r="H3561" i="13" s="1"/>
  <c r="G3557" i="13"/>
  <c r="H3557" i="13" s="1"/>
  <c r="G3553" i="13"/>
  <c r="H3553" i="13" s="1"/>
  <c r="G3549" i="13"/>
  <c r="H3549" i="13" s="1"/>
  <c r="G3545" i="13"/>
  <c r="H3545" i="13" s="1"/>
  <c r="G3541" i="13"/>
  <c r="H3541" i="13" s="1"/>
  <c r="G3537" i="13"/>
  <c r="H3537" i="13" s="1"/>
  <c r="G3533" i="13"/>
  <c r="H3533" i="13" s="1"/>
  <c r="G3529" i="13"/>
  <c r="H3529" i="13" s="1"/>
  <c r="G3525" i="13"/>
  <c r="H3525" i="13" s="1"/>
  <c r="G3521" i="13"/>
  <c r="H3521" i="13" s="1"/>
  <c r="G3517" i="13"/>
  <c r="H3517" i="13" s="1"/>
  <c r="G3513" i="13"/>
  <c r="H3513" i="13" s="1"/>
  <c r="G3509" i="13"/>
  <c r="H3509" i="13" s="1"/>
  <c r="G3505" i="13"/>
  <c r="H3505" i="13" s="1"/>
  <c r="G3501" i="13"/>
  <c r="H3501" i="13" s="1"/>
  <c r="G3497" i="13"/>
  <c r="H3497" i="13" s="1"/>
  <c r="G3493" i="13"/>
  <c r="H3493" i="13" s="1"/>
  <c r="G3489" i="13"/>
  <c r="H3489" i="13" s="1"/>
  <c r="G3485" i="13"/>
  <c r="H3485" i="13" s="1"/>
  <c r="G3481" i="13"/>
  <c r="H3481" i="13" s="1"/>
  <c r="G3477" i="13"/>
  <c r="H3477" i="13" s="1"/>
  <c r="G3473" i="13"/>
  <c r="H3473" i="13" s="1"/>
  <c r="G3469" i="13"/>
  <c r="H3469" i="13" s="1"/>
  <c r="G3465" i="13"/>
  <c r="H3465" i="13" s="1"/>
  <c r="G3461" i="13"/>
  <c r="H3461" i="13" s="1"/>
  <c r="G3457" i="13"/>
  <c r="H3457" i="13" s="1"/>
  <c r="G3453" i="13"/>
  <c r="H3453" i="13" s="1"/>
  <c r="G3449" i="13"/>
  <c r="H3449" i="13" s="1"/>
  <c r="G3445" i="13"/>
  <c r="H3445" i="13" s="1"/>
  <c r="G3441" i="13"/>
  <c r="H3441" i="13" s="1"/>
  <c r="G3437" i="13"/>
  <c r="H3437" i="13" s="1"/>
  <c r="G3433" i="13"/>
  <c r="H3433" i="13" s="1"/>
  <c r="G3429" i="13"/>
  <c r="H3429" i="13" s="1"/>
  <c r="G3425" i="13"/>
  <c r="H3425" i="13" s="1"/>
  <c r="G3421" i="13"/>
  <c r="H3421" i="13" s="1"/>
  <c r="G3417" i="13"/>
  <c r="H3417" i="13" s="1"/>
  <c r="G3413" i="13"/>
  <c r="H3413" i="13" s="1"/>
  <c r="G3409" i="13"/>
  <c r="H3409" i="13" s="1"/>
  <c r="G3405" i="13"/>
  <c r="H3405" i="13" s="1"/>
  <c r="G3401" i="13"/>
  <c r="H3401" i="13" s="1"/>
  <c r="G3397" i="13"/>
  <c r="H3397" i="13" s="1"/>
  <c r="G3393" i="13"/>
  <c r="H3393" i="13" s="1"/>
  <c r="G3389" i="13"/>
  <c r="H3389" i="13" s="1"/>
  <c r="G3385" i="13"/>
  <c r="H3385" i="13" s="1"/>
  <c r="G3381" i="13"/>
  <c r="H3381" i="13" s="1"/>
  <c r="G3377" i="13"/>
  <c r="H3377" i="13" s="1"/>
  <c r="G3373" i="13"/>
  <c r="H3373" i="13" s="1"/>
  <c r="G3369" i="13"/>
  <c r="H3369" i="13" s="1"/>
  <c r="G3365" i="13"/>
  <c r="H3365" i="13" s="1"/>
  <c r="G3361" i="13"/>
  <c r="H3361" i="13" s="1"/>
  <c r="G3357" i="13"/>
  <c r="H3357" i="13" s="1"/>
  <c r="G3353" i="13"/>
  <c r="H3353" i="13" s="1"/>
  <c r="G3349" i="13"/>
  <c r="H3349" i="13" s="1"/>
  <c r="G3345" i="13"/>
  <c r="H3345" i="13" s="1"/>
  <c r="G3341" i="13"/>
  <c r="H3341" i="13" s="1"/>
  <c r="G3337" i="13"/>
  <c r="H3337" i="13" s="1"/>
  <c r="G3333" i="13"/>
  <c r="H3333" i="13" s="1"/>
  <c r="G3329" i="13"/>
  <c r="H3329" i="13" s="1"/>
  <c r="G3325" i="13"/>
  <c r="H3325" i="13" s="1"/>
  <c r="G3902" i="13"/>
  <c r="H3902" i="13" s="1"/>
  <c r="G3896" i="13"/>
  <c r="H3896" i="13" s="1"/>
  <c r="G3838" i="13"/>
  <c r="H3838" i="13" s="1"/>
  <c r="G3832" i="13"/>
  <c r="H3832" i="13" s="1"/>
  <c r="G3782" i="13"/>
  <c r="H3782" i="13" s="1"/>
  <c r="G3932" i="13"/>
  <c r="H3932" i="13" s="1"/>
  <c r="G3890" i="13"/>
  <c r="H3890" i="13" s="1"/>
  <c r="G3884" i="13"/>
  <c r="H3884" i="13" s="1"/>
  <c r="G3826" i="13"/>
  <c r="H3826" i="13" s="1"/>
  <c r="G3820" i="13"/>
  <c r="H3820" i="13" s="1"/>
  <c r="G3792" i="13"/>
  <c r="H3792" i="13" s="1"/>
  <c r="G3777" i="13"/>
  <c r="H3777" i="13" s="1"/>
  <c r="G3878" i="13"/>
  <c r="H3878" i="13" s="1"/>
  <c r="G3872" i="13"/>
  <c r="H3872" i="13" s="1"/>
  <c r="G3814" i="13"/>
  <c r="H3814" i="13" s="1"/>
  <c r="G3808" i="13"/>
  <c r="H3808" i="13" s="1"/>
  <c r="G3797" i="13"/>
  <c r="H3797" i="13" s="1"/>
  <c r="G3924" i="13"/>
  <c r="H3924" i="13" s="1"/>
  <c r="G3866" i="13"/>
  <c r="H3866" i="13" s="1"/>
  <c r="G3860" i="13"/>
  <c r="H3860" i="13" s="1"/>
  <c r="G3802" i="13"/>
  <c r="H3802" i="13" s="1"/>
  <c r="G3786" i="13"/>
  <c r="H3786" i="13" s="1"/>
  <c r="G3772" i="13"/>
  <c r="H3772" i="13" s="1"/>
  <c r="G3768" i="13"/>
  <c r="H3768" i="13" s="1"/>
  <c r="G3764" i="13"/>
  <c r="H3764" i="13" s="1"/>
  <c r="G3760" i="13"/>
  <c r="H3760" i="13" s="1"/>
  <c r="G3756" i="13"/>
  <c r="H3756" i="13" s="1"/>
  <c r="G3752" i="13"/>
  <c r="H3752" i="13" s="1"/>
  <c r="G3748" i="13"/>
  <c r="H3748" i="13" s="1"/>
  <c r="G3744" i="13"/>
  <c r="H3744" i="13" s="1"/>
  <c r="G3740" i="13"/>
  <c r="H3740" i="13" s="1"/>
  <c r="G3736" i="13"/>
  <c r="H3736" i="13" s="1"/>
  <c r="G3732" i="13"/>
  <c r="H3732" i="13" s="1"/>
  <c r="G3728" i="13"/>
  <c r="H3728" i="13" s="1"/>
  <c r="G3724" i="13"/>
  <c r="H3724" i="13" s="1"/>
  <c r="G3720" i="13"/>
  <c r="H3720" i="13" s="1"/>
  <c r="G3716" i="13"/>
  <c r="H3716" i="13" s="1"/>
  <c r="G3712" i="13"/>
  <c r="H3712" i="13" s="1"/>
  <c r="G3708" i="13"/>
  <c r="H3708" i="13" s="1"/>
  <c r="G3704" i="13"/>
  <c r="H3704" i="13" s="1"/>
  <c r="G3700" i="13"/>
  <c r="H3700" i="13" s="1"/>
  <c r="G3696" i="13"/>
  <c r="H3696" i="13" s="1"/>
  <c r="G3692" i="13"/>
  <c r="H3692" i="13" s="1"/>
  <c r="G3688" i="13"/>
  <c r="H3688" i="13" s="1"/>
  <c r="G3684" i="13"/>
  <c r="H3684" i="13" s="1"/>
  <c r="G3680" i="13"/>
  <c r="H3680" i="13" s="1"/>
  <c r="G3676" i="13"/>
  <c r="H3676" i="13" s="1"/>
  <c r="G3672" i="13"/>
  <c r="H3672" i="13" s="1"/>
  <c r="G3668" i="13"/>
  <c r="H3668" i="13" s="1"/>
  <c r="G3664" i="13"/>
  <c r="H3664" i="13" s="1"/>
  <c r="G3660" i="13"/>
  <c r="H3660" i="13" s="1"/>
  <c r="G3656" i="13"/>
  <c r="H3656" i="13" s="1"/>
  <c r="G3652" i="13"/>
  <c r="H3652" i="13" s="1"/>
  <c r="G3648" i="13"/>
  <c r="H3648" i="13" s="1"/>
  <c r="G3644" i="13"/>
  <c r="H3644" i="13" s="1"/>
  <c r="G3640" i="13"/>
  <c r="H3640" i="13" s="1"/>
  <c r="G3636" i="13"/>
  <c r="H3636" i="13" s="1"/>
  <c r="G3632" i="13"/>
  <c r="H3632" i="13" s="1"/>
  <c r="G3628" i="13"/>
  <c r="H3628" i="13" s="1"/>
  <c r="G3624" i="13"/>
  <c r="H3624" i="13" s="1"/>
  <c r="G3620" i="13"/>
  <c r="H3620" i="13" s="1"/>
  <c r="G3616" i="13"/>
  <c r="H3616" i="13" s="1"/>
  <c r="G3612" i="13"/>
  <c r="H3612" i="13" s="1"/>
  <c r="G3608" i="13"/>
  <c r="H3608" i="13" s="1"/>
  <c r="G3604" i="13"/>
  <c r="H3604" i="13" s="1"/>
  <c r="G3600" i="13"/>
  <c r="H3600" i="13" s="1"/>
  <c r="G3596" i="13"/>
  <c r="H3596" i="13" s="1"/>
  <c r="G3592" i="13"/>
  <c r="H3592" i="13" s="1"/>
  <c r="G3588" i="13"/>
  <c r="H3588" i="13" s="1"/>
  <c r="G3584" i="13"/>
  <c r="H3584" i="13" s="1"/>
  <c r="G3580" i="13"/>
  <c r="H3580" i="13" s="1"/>
  <c r="G3576" i="13"/>
  <c r="H3576" i="13" s="1"/>
  <c r="G3572" i="13"/>
  <c r="H3572" i="13" s="1"/>
  <c r="G3568" i="13"/>
  <c r="H3568" i="13" s="1"/>
  <c r="G3564" i="13"/>
  <c r="H3564" i="13" s="1"/>
  <c r="G3560" i="13"/>
  <c r="H3560" i="13" s="1"/>
  <c r="G3556" i="13"/>
  <c r="H3556" i="13" s="1"/>
  <c r="G3552" i="13"/>
  <c r="H3552" i="13" s="1"/>
  <c r="G3548" i="13"/>
  <c r="H3548" i="13" s="1"/>
  <c r="G3544" i="13"/>
  <c r="H3544" i="13" s="1"/>
  <c r="G3540" i="13"/>
  <c r="H3540" i="13" s="1"/>
  <c r="G3536" i="13"/>
  <c r="H3536" i="13" s="1"/>
  <c r="G3532" i="13"/>
  <c r="H3532" i="13" s="1"/>
  <c r="G3528" i="13"/>
  <c r="H3528" i="13" s="1"/>
  <c r="G3524" i="13"/>
  <c r="H3524" i="13" s="1"/>
  <c r="G3520" i="13"/>
  <c r="H3520" i="13" s="1"/>
  <c r="G3516" i="13"/>
  <c r="H3516" i="13" s="1"/>
  <c r="G3512" i="13"/>
  <c r="H3512" i="13" s="1"/>
  <c r="G3508" i="13"/>
  <c r="H3508" i="13" s="1"/>
  <c r="G3504" i="13"/>
  <c r="H3504" i="13" s="1"/>
  <c r="G3500" i="13"/>
  <c r="H3500" i="13" s="1"/>
  <c r="G3496" i="13"/>
  <c r="H3496" i="13" s="1"/>
  <c r="G3492" i="13"/>
  <c r="H3492" i="13" s="1"/>
  <c r="G3488" i="13"/>
  <c r="H3488" i="13" s="1"/>
  <c r="G3484" i="13"/>
  <c r="H3484" i="13" s="1"/>
  <c r="G3480" i="13"/>
  <c r="H3480" i="13" s="1"/>
  <c r="G3476" i="13"/>
  <c r="H3476" i="13" s="1"/>
  <c r="G3472" i="13"/>
  <c r="H3472" i="13" s="1"/>
  <c r="G3468" i="13"/>
  <c r="H3468" i="13" s="1"/>
  <c r="G3464" i="13"/>
  <c r="H3464" i="13" s="1"/>
  <c r="G3460" i="13"/>
  <c r="H3460" i="13" s="1"/>
  <c r="G3456" i="13"/>
  <c r="H3456" i="13" s="1"/>
  <c r="G3452" i="13"/>
  <c r="H3452" i="13" s="1"/>
  <c r="G3448" i="13"/>
  <c r="H3448" i="13" s="1"/>
  <c r="G3444" i="13"/>
  <c r="H3444" i="13" s="1"/>
  <c r="G3440" i="13"/>
  <c r="H3440" i="13" s="1"/>
  <c r="G3436" i="13"/>
  <c r="H3436" i="13" s="1"/>
  <c r="G3432" i="13"/>
  <c r="H3432" i="13" s="1"/>
  <c r="G3428" i="13"/>
  <c r="H3428" i="13" s="1"/>
  <c r="G3424" i="13"/>
  <c r="H3424" i="13" s="1"/>
  <c r="G3420" i="13"/>
  <c r="H3420" i="13" s="1"/>
  <c r="G3416" i="13"/>
  <c r="H3416" i="13" s="1"/>
  <c r="G3412" i="13"/>
  <c r="H3412" i="13" s="1"/>
  <c r="G3408" i="13"/>
  <c r="H3408" i="13" s="1"/>
  <c r="G3404" i="13"/>
  <c r="H3404" i="13" s="1"/>
  <c r="G3400" i="13"/>
  <c r="H3400" i="13" s="1"/>
  <c r="G3396" i="13"/>
  <c r="H3396" i="13" s="1"/>
  <c r="G3392" i="13"/>
  <c r="H3392" i="13" s="1"/>
  <c r="G3388" i="13"/>
  <c r="H3388" i="13" s="1"/>
  <c r="G3384" i="13"/>
  <c r="H3384" i="13" s="1"/>
  <c r="G3380" i="13"/>
  <c r="H3380" i="13" s="1"/>
  <c r="G3376" i="13"/>
  <c r="H3376" i="13" s="1"/>
  <c r="G3372" i="13"/>
  <c r="H3372" i="13" s="1"/>
  <c r="G3368" i="13"/>
  <c r="H3368" i="13" s="1"/>
  <c r="G3364" i="13"/>
  <c r="H3364" i="13" s="1"/>
  <c r="G3360" i="13"/>
  <c r="H3360" i="13" s="1"/>
  <c r="G3356" i="13"/>
  <c r="H3356" i="13" s="1"/>
  <c r="G3352" i="13"/>
  <c r="H3352" i="13" s="1"/>
  <c r="G3348" i="13"/>
  <c r="H3348" i="13" s="1"/>
  <c r="G3344" i="13"/>
  <c r="H3344" i="13" s="1"/>
  <c r="G3340" i="13"/>
  <c r="H3340" i="13" s="1"/>
  <c r="G3336" i="13"/>
  <c r="H3336" i="13" s="1"/>
  <c r="G3332" i="13"/>
  <c r="H3332" i="13" s="1"/>
  <c r="G3328" i="13"/>
  <c r="H3328" i="13" s="1"/>
  <c r="G3324" i="13"/>
  <c r="H3324" i="13" s="1"/>
  <c r="G3320" i="13"/>
  <c r="H3320" i="13" s="1"/>
  <c r="G3316" i="13"/>
  <c r="H3316" i="13" s="1"/>
  <c r="G3312" i="13"/>
  <c r="H3312" i="13" s="1"/>
  <c r="G3308" i="13"/>
  <c r="H3308" i="13" s="1"/>
  <c r="G3304" i="13"/>
  <c r="H3304" i="13" s="1"/>
  <c r="G3300" i="13"/>
  <c r="H3300" i="13" s="1"/>
  <c r="G3296" i="13"/>
  <c r="H3296" i="13" s="1"/>
  <c r="G3292" i="13"/>
  <c r="H3292" i="13" s="1"/>
  <c r="G3288" i="13"/>
  <c r="H3288" i="13" s="1"/>
  <c r="G3284" i="13"/>
  <c r="H3284" i="13" s="1"/>
  <c r="G3280" i="13"/>
  <c r="H3280" i="13" s="1"/>
  <c r="G3276" i="13"/>
  <c r="H3276" i="13" s="1"/>
  <c r="G3272" i="13"/>
  <c r="H3272" i="13" s="1"/>
  <c r="G3268" i="13"/>
  <c r="H3268" i="13" s="1"/>
  <c r="G3264" i="13"/>
  <c r="H3264" i="13" s="1"/>
  <c r="G3260" i="13"/>
  <c r="H3260" i="13" s="1"/>
  <c r="G3256" i="13"/>
  <c r="H3256" i="13" s="1"/>
  <c r="G3252" i="13"/>
  <c r="H3252" i="13" s="1"/>
  <c r="G3248" i="13"/>
  <c r="H3248" i="13" s="1"/>
  <c r="G3244" i="13"/>
  <c r="H3244" i="13" s="1"/>
  <c r="G3240" i="13"/>
  <c r="H3240" i="13" s="1"/>
  <c r="G3236" i="13"/>
  <c r="H3236" i="13" s="1"/>
  <c r="G3232" i="13"/>
  <c r="H3232" i="13" s="1"/>
  <c r="G3228" i="13"/>
  <c r="H3228" i="13" s="1"/>
  <c r="G3224" i="13"/>
  <c r="H3224" i="13" s="1"/>
  <c r="G3220" i="13"/>
  <c r="H3220" i="13" s="1"/>
  <c r="G3216" i="13"/>
  <c r="H3216" i="13" s="1"/>
  <c r="G3212" i="13"/>
  <c r="H3212" i="13" s="1"/>
  <c r="G3208" i="13"/>
  <c r="H3208" i="13" s="1"/>
  <c r="G3204" i="13"/>
  <c r="H3204" i="13" s="1"/>
  <c r="G3200" i="13"/>
  <c r="H3200" i="13" s="1"/>
  <c r="G3196" i="13"/>
  <c r="H3196" i="13" s="1"/>
  <c r="G3192" i="13"/>
  <c r="H3192" i="13" s="1"/>
  <c r="G3188" i="13"/>
  <c r="H3188" i="13" s="1"/>
  <c r="G3184" i="13"/>
  <c r="H3184" i="13" s="1"/>
  <c r="G3180" i="13"/>
  <c r="H3180" i="13" s="1"/>
  <c r="G3176" i="13"/>
  <c r="H3176" i="13" s="1"/>
  <c r="G3172" i="13"/>
  <c r="H3172" i="13" s="1"/>
  <c r="G3168" i="13"/>
  <c r="H3168" i="13" s="1"/>
  <c r="G3906" i="13"/>
  <c r="H3906" i="13" s="1"/>
  <c r="G3900" i="13"/>
  <c r="H3900" i="13" s="1"/>
  <c r="G3842" i="13"/>
  <c r="H3842" i="13" s="1"/>
  <c r="G3836" i="13"/>
  <c r="H3836" i="13" s="1"/>
  <c r="G3796" i="13"/>
  <c r="H3796" i="13" s="1"/>
  <c r="G3295" i="13"/>
  <c r="H3295" i="13" s="1"/>
  <c r="G3289" i="13"/>
  <c r="H3289" i="13" s="1"/>
  <c r="G3266" i="13"/>
  <c r="H3266" i="13" s="1"/>
  <c r="G3261" i="13"/>
  <c r="H3261" i="13" s="1"/>
  <c r="G3250" i="13"/>
  <c r="H3250" i="13" s="1"/>
  <c r="G3245" i="13"/>
  <c r="H3245" i="13" s="1"/>
  <c r="G3234" i="13"/>
  <c r="H3234" i="13" s="1"/>
  <c r="G3195" i="13"/>
  <c r="H3195" i="13" s="1"/>
  <c r="G3185" i="13"/>
  <c r="H3185" i="13" s="1"/>
  <c r="G3171" i="13"/>
  <c r="H3171" i="13" s="1"/>
  <c r="G3322" i="13"/>
  <c r="H3322" i="13" s="1"/>
  <c r="G3314" i="13"/>
  <c r="H3314" i="13" s="1"/>
  <c r="G3283" i="13"/>
  <c r="H3283" i="13" s="1"/>
  <c r="G3277" i="13"/>
  <c r="H3277" i="13" s="1"/>
  <c r="G3229" i="13"/>
  <c r="H3229" i="13" s="1"/>
  <c r="G3214" i="13"/>
  <c r="H3214" i="13" s="1"/>
  <c r="G3166" i="13"/>
  <c r="H3166" i="13" s="1"/>
  <c r="G3162" i="13"/>
  <c r="H3162" i="13" s="1"/>
  <c r="G3158" i="13"/>
  <c r="H3158" i="13" s="1"/>
  <c r="G3154" i="13"/>
  <c r="H3154" i="13" s="1"/>
  <c r="G3150" i="13"/>
  <c r="H3150" i="13" s="1"/>
  <c r="G3146" i="13"/>
  <c r="H3146" i="13" s="1"/>
  <c r="G3142" i="13"/>
  <c r="H3142" i="13" s="1"/>
  <c r="G3138" i="13"/>
  <c r="H3138" i="13" s="1"/>
  <c r="G3134" i="13"/>
  <c r="H3134" i="13" s="1"/>
  <c r="G3130" i="13"/>
  <c r="H3130" i="13" s="1"/>
  <c r="G3126" i="13"/>
  <c r="H3126" i="13" s="1"/>
  <c r="G3122" i="13"/>
  <c r="H3122" i="13" s="1"/>
  <c r="G3118" i="13"/>
  <c r="H3118" i="13" s="1"/>
  <c r="G3114" i="13"/>
  <c r="H3114" i="13" s="1"/>
  <c r="G3110" i="13"/>
  <c r="H3110" i="13" s="1"/>
  <c r="G3106" i="13"/>
  <c r="H3106" i="13" s="1"/>
  <c r="G3102" i="13"/>
  <c r="H3102" i="13" s="1"/>
  <c r="G3098" i="13"/>
  <c r="H3098" i="13" s="1"/>
  <c r="G3094" i="13"/>
  <c r="H3094" i="13" s="1"/>
  <c r="G3090" i="13"/>
  <c r="H3090" i="13" s="1"/>
  <c r="G3086" i="13"/>
  <c r="H3086" i="13" s="1"/>
  <c r="G3082" i="13"/>
  <c r="H3082" i="13" s="1"/>
  <c r="G3078" i="13"/>
  <c r="H3078" i="13" s="1"/>
  <c r="G3074" i="13"/>
  <c r="H3074" i="13" s="1"/>
  <c r="G3070" i="13"/>
  <c r="H3070" i="13" s="1"/>
  <c r="G3066" i="13"/>
  <c r="H3066" i="13" s="1"/>
  <c r="G3062" i="13"/>
  <c r="H3062" i="13" s="1"/>
  <c r="G3058" i="13"/>
  <c r="H3058" i="13" s="1"/>
  <c r="G3054" i="13"/>
  <c r="H3054" i="13" s="1"/>
  <c r="G3050" i="13"/>
  <c r="H3050" i="13" s="1"/>
  <c r="G3046" i="13"/>
  <c r="H3046" i="13" s="1"/>
  <c r="G3042" i="13"/>
  <c r="H3042" i="13" s="1"/>
  <c r="G3038" i="13"/>
  <c r="H3038" i="13" s="1"/>
  <c r="G3034" i="13"/>
  <c r="H3034" i="13" s="1"/>
  <c r="G3030" i="13"/>
  <c r="H3030" i="13" s="1"/>
  <c r="G3026" i="13"/>
  <c r="H3026" i="13" s="1"/>
  <c r="G3022" i="13"/>
  <c r="H3022" i="13" s="1"/>
  <c r="G3018" i="13"/>
  <c r="H3018" i="13" s="1"/>
  <c r="G3014" i="13"/>
  <c r="H3014" i="13" s="1"/>
  <c r="G3010" i="13"/>
  <c r="H3010" i="13" s="1"/>
  <c r="G3006" i="13"/>
  <c r="H3006" i="13" s="1"/>
  <c r="G3002" i="13"/>
  <c r="H3002" i="13" s="1"/>
  <c r="G2998" i="13"/>
  <c r="H2998" i="13" s="1"/>
  <c r="G2994" i="13"/>
  <c r="H2994" i="13" s="1"/>
  <c r="G2990" i="13"/>
  <c r="H2990" i="13" s="1"/>
  <c r="G2986" i="13"/>
  <c r="H2986" i="13" s="1"/>
  <c r="G2982" i="13"/>
  <c r="H2982" i="13" s="1"/>
  <c r="G2978" i="13"/>
  <c r="H2978" i="13" s="1"/>
  <c r="G2974" i="13"/>
  <c r="H2974" i="13" s="1"/>
  <c r="G2970" i="13"/>
  <c r="H2970" i="13" s="1"/>
  <c r="G2966" i="13"/>
  <c r="H2966" i="13" s="1"/>
  <c r="G2962" i="13"/>
  <c r="H2962" i="13" s="1"/>
  <c r="G2958" i="13"/>
  <c r="H2958" i="13" s="1"/>
  <c r="G2954" i="13"/>
  <c r="H2954" i="13" s="1"/>
  <c r="G2950" i="13"/>
  <c r="H2950" i="13" s="1"/>
  <c r="G2946" i="13"/>
  <c r="H2946" i="13" s="1"/>
  <c r="G2942" i="13"/>
  <c r="H2942" i="13" s="1"/>
  <c r="G2938" i="13"/>
  <c r="H2938" i="13" s="1"/>
  <c r="G2934" i="13"/>
  <c r="H2934" i="13" s="1"/>
  <c r="G2930" i="13"/>
  <c r="H2930" i="13" s="1"/>
  <c r="G2926" i="13"/>
  <c r="H2926" i="13" s="1"/>
  <c r="G2922" i="13"/>
  <c r="H2922" i="13" s="1"/>
  <c r="G2918" i="13"/>
  <c r="H2918" i="13" s="1"/>
  <c r="G2914" i="13"/>
  <c r="H2914" i="13" s="1"/>
  <c r="G2910" i="13"/>
  <c r="H2910" i="13" s="1"/>
  <c r="G2906" i="13"/>
  <c r="H2906" i="13" s="1"/>
  <c r="G2902" i="13"/>
  <c r="H2902" i="13" s="1"/>
  <c r="G2898" i="13"/>
  <c r="H2898" i="13" s="1"/>
  <c r="G2894" i="13"/>
  <c r="H2894" i="13" s="1"/>
  <c r="G2890" i="13"/>
  <c r="H2890" i="13" s="1"/>
  <c r="G2886" i="13"/>
  <c r="H2886" i="13" s="1"/>
  <c r="G2882" i="13"/>
  <c r="H2882" i="13" s="1"/>
  <c r="G2878" i="13"/>
  <c r="H2878" i="13" s="1"/>
  <c r="G2874" i="13"/>
  <c r="H2874" i="13" s="1"/>
  <c r="G2870" i="13"/>
  <c r="H2870" i="13" s="1"/>
  <c r="G2866" i="13"/>
  <c r="H2866" i="13" s="1"/>
  <c r="G2862" i="13"/>
  <c r="H2862" i="13" s="1"/>
  <c r="G2858" i="13"/>
  <c r="H2858" i="13" s="1"/>
  <c r="G2854" i="13"/>
  <c r="H2854" i="13" s="1"/>
  <c r="G2850" i="13"/>
  <c r="H2850" i="13" s="1"/>
  <c r="G2846" i="13"/>
  <c r="H2846" i="13" s="1"/>
  <c r="G2842" i="13"/>
  <c r="H2842" i="13" s="1"/>
  <c r="G2838" i="13"/>
  <c r="H2838" i="13" s="1"/>
  <c r="G2834" i="13"/>
  <c r="H2834" i="13" s="1"/>
  <c r="G2830" i="13"/>
  <c r="H2830" i="13" s="1"/>
  <c r="G2826" i="13"/>
  <c r="H2826" i="13" s="1"/>
  <c r="G2822" i="13"/>
  <c r="H2822" i="13" s="1"/>
  <c r="G2818" i="13"/>
  <c r="H2818" i="13" s="1"/>
  <c r="G2814" i="13"/>
  <c r="H2814" i="13" s="1"/>
  <c r="G2810" i="13"/>
  <c r="H2810" i="13" s="1"/>
  <c r="G2806" i="13"/>
  <c r="H2806" i="13" s="1"/>
  <c r="G2802" i="13"/>
  <c r="H2802" i="13" s="1"/>
  <c r="G2798" i="13"/>
  <c r="H2798" i="13" s="1"/>
  <c r="G2794" i="13"/>
  <c r="H2794" i="13" s="1"/>
  <c r="G2790" i="13"/>
  <c r="H2790" i="13" s="1"/>
  <c r="G2786" i="13"/>
  <c r="H2786" i="13" s="1"/>
  <c r="G2782" i="13"/>
  <c r="H2782" i="13" s="1"/>
  <c r="G2778" i="13"/>
  <c r="H2778" i="13" s="1"/>
  <c r="G2774" i="13"/>
  <c r="H2774" i="13" s="1"/>
  <c r="G2770" i="13"/>
  <c r="H2770" i="13" s="1"/>
  <c r="G2766" i="13"/>
  <c r="H2766" i="13" s="1"/>
  <c r="G2762" i="13"/>
  <c r="H2762" i="13" s="1"/>
  <c r="G2758" i="13"/>
  <c r="H2758" i="13" s="1"/>
  <c r="G2754" i="13"/>
  <c r="H2754" i="13" s="1"/>
  <c r="G2750" i="13"/>
  <c r="H2750" i="13" s="1"/>
  <c r="G2746" i="13"/>
  <c r="H2746" i="13" s="1"/>
  <c r="G2742" i="13"/>
  <c r="H2742" i="13" s="1"/>
  <c r="G2738" i="13"/>
  <c r="H2738" i="13" s="1"/>
  <c r="G2734" i="13"/>
  <c r="H2734" i="13" s="1"/>
  <c r="G2730" i="13"/>
  <c r="H2730" i="13" s="1"/>
  <c r="G2726" i="13"/>
  <c r="H2726" i="13" s="1"/>
  <c r="G2722" i="13"/>
  <c r="H2722" i="13" s="1"/>
  <c r="G2718" i="13"/>
  <c r="H2718" i="13" s="1"/>
  <c r="G2714" i="13"/>
  <c r="H2714" i="13" s="1"/>
  <c r="G3306" i="13"/>
  <c r="H3306" i="13" s="1"/>
  <c r="G3294" i="13"/>
  <c r="H3294" i="13" s="1"/>
  <c r="G3271" i="13"/>
  <c r="H3271" i="13" s="1"/>
  <c r="G3255" i="13"/>
  <c r="H3255" i="13" s="1"/>
  <c r="G3239" i="13"/>
  <c r="H3239" i="13" s="1"/>
  <c r="G3219" i="13"/>
  <c r="H3219" i="13" s="1"/>
  <c r="G3209" i="13"/>
  <c r="H3209" i="13" s="1"/>
  <c r="G3194" i="13"/>
  <c r="H3194" i="13" s="1"/>
  <c r="G3175" i="13"/>
  <c r="H3175" i="13" s="1"/>
  <c r="G3830" i="13"/>
  <c r="H3830" i="13" s="1"/>
  <c r="G3330" i="13"/>
  <c r="H3330" i="13" s="1"/>
  <c r="G3282" i="13"/>
  <c r="H3282" i="13" s="1"/>
  <c r="G3199" i="13"/>
  <c r="H3199" i="13" s="1"/>
  <c r="G3189" i="13"/>
  <c r="H3189" i="13" s="1"/>
  <c r="G3170" i="13"/>
  <c r="H3170" i="13" s="1"/>
  <c r="G4384" i="13"/>
  <c r="H4384" i="13" s="1"/>
  <c r="G3918" i="13"/>
  <c r="H3918" i="13" s="1"/>
  <c r="G3781" i="13"/>
  <c r="H3781" i="13" s="1"/>
  <c r="G3321" i="13"/>
  <c r="H3321" i="13" s="1"/>
  <c r="G3313" i="13"/>
  <c r="H3313" i="13" s="1"/>
  <c r="G3270" i="13"/>
  <c r="H3270" i="13" s="1"/>
  <c r="G3265" i="13"/>
  <c r="H3265" i="13" s="1"/>
  <c r="G3254" i="13"/>
  <c r="H3254" i="13" s="1"/>
  <c r="G3249" i="13"/>
  <c r="H3249" i="13" s="1"/>
  <c r="G3238" i="13"/>
  <c r="H3238" i="13" s="1"/>
  <c r="G3233" i="13"/>
  <c r="H3233" i="13" s="1"/>
  <c r="G3218" i="13"/>
  <c r="H3218" i="13" s="1"/>
  <c r="G3179" i="13"/>
  <c r="H3179" i="13" s="1"/>
  <c r="G3824" i="13"/>
  <c r="H3824" i="13" s="1"/>
  <c r="G3338" i="13"/>
  <c r="H3338" i="13" s="1"/>
  <c r="G3305" i="13"/>
  <c r="H3305" i="13" s="1"/>
  <c r="G3299" i="13"/>
  <c r="H3299" i="13" s="1"/>
  <c r="G3293" i="13"/>
  <c r="H3293" i="13" s="1"/>
  <c r="G3223" i="13"/>
  <c r="H3223" i="13" s="1"/>
  <c r="G3213" i="13"/>
  <c r="H3213" i="13" s="1"/>
  <c r="G3198" i="13"/>
  <c r="H3198" i="13" s="1"/>
  <c r="G3174" i="13"/>
  <c r="H3174" i="13" s="1"/>
  <c r="G3165" i="13"/>
  <c r="H3165" i="13" s="1"/>
  <c r="G3161" i="13"/>
  <c r="H3161" i="13" s="1"/>
  <c r="G3157" i="13"/>
  <c r="H3157" i="13" s="1"/>
  <c r="G3153" i="13"/>
  <c r="H3153" i="13" s="1"/>
  <c r="G3149" i="13"/>
  <c r="H3149" i="13" s="1"/>
  <c r="G3145" i="13"/>
  <c r="H3145" i="13" s="1"/>
  <c r="G3141" i="13"/>
  <c r="H3141" i="13" s="1"/>
  <c r="G3137" i="13"/>
  <c r="H3137" i="13" s="1"/>
  <c r="G3133" i="13"/>
  <c r="H3133" i="13" s="1"/>
  <c r="G3129" i="13"/>
  <c r="H3129" i="13" s="1"/>
  <c r="G3125" i="13"/>
  <c r="H3125" i="13" s="1"/>
  <c r="G3121" i="13"/>
  <c r="H3121" i="13" s="1"/>
  <c r="G3117" i="13"/>
  <c r="H3117" i="13" s="1"/>
  <c r="G3113" i="13"/>
  <c r="H3113" i="13" s="1"/>
  <c r="G3109" i="13"/>
  <c r="H3109" i="13" s="1"/>
  <c r="G3105" i="13"/>
  <c r="H3105" i="13" s="1"/>
  <c r="G3101" i="13"/>
  <c r="H3101" i="13" s="1"/>
  <c r="G3097" i="13"/>
  <c r="H3097" i="13" s="1"/>
  <c r="G3093" i="13"/>
  <c r="H3093" i="13" s="1"/>
  <c r="G3089" i="13"/>
  <c r="H3089" i="13" s="1"/>
  <c r="G3085" i="13"/>
  <c r="H3085" i="13" s="1"/>
  <c r="G3081" i="13"/>
  <c r="H3081" i="13" s="1"/>
  <c r="G3077" i="13"/>
  <c r="H3077" i="13" s="1"/>
  <c r="G3073" i="13"/>
  <c r="H3073" i="13" s="1"/>
  <c r="G3069" i="13"/>
  <c r="H3069" i="13" s="1"/>
  <c r="G3065" i="13"/>
  <c r="H3065" i="13" s="1"/>
  <c r="G3061" i="13"/>
  <c r="H3061" i="13" s="1"/>
  <c r="G3057" i="13"/>
  <c r="H3057" i="13" s="1"/>
  <c r="G3053" i="13"/>
  <c r="H3053" i="13" s="1"/>
  <c r="G3049" i="13"/>
  <c r="H3049" i="13" s="1"/>
  <c r="G3045" i="13"/>
  <c r="H3045" i="13" s="1"/>
  <c r="G3041" i="13"/>
  <c r="H3041" i="13" s="1"/>
  <c r="G3037" i="13"/>
  <c r="H3037" i="13" s="1"/>
  <c r="G3033" i="13"/>
  <c r="H3033" i="13" s="1"/>
  <c r="G3029" i="13"/>
  <c r="H3029" i="13" s="1"/>
  <c r="G3025" i="13"/>
  <c r="H3025" i="13" s="1"/>
  <c r="G3021" i="13"/>
  <c r="H3021" i="13" s="1"/>
  <c r="G3017" i="13"/>
  <c r="H3017" i="13" s="1"/>
  <c r="G3013" i="13"/>
  <c r="H3013" i="13" s="1"/>
  <c r="G3009" i="13"/>
  <c r="H3009" i="13" s="1"/>
  <c r="G3005" i="13"/>
  <c r="H3005" i="13" s="1"/>
  <c r="G3001" i="13"/>
  <c r="H3001" i="13" s="1"/>
  <c r="G2997" i="13"/>
  <c r="H2997" i="13" s="1"/>
  <c r="G2993" i="13"/>
  <c r="H2993" i="13" s="1"/>
  <c r="G2989" i="13"/>
  <c r="H2989" i="13" s="1"/>
  <c r="G2985" i="13"/>
  <c r="H2985" i="13" s="1"/>
  <c r="G2981" i="13"/>
  <c r="H2981" i="13" s="1"/>
  <c r="G2977" i="13"/>
  <c r="H2977" i="13" s="1"/>
  <c r="G2973" i="13"/>
  <c r="H2973" i="13" s="1"/>
  <c r="G2969" i="13"/>
  <c r="H2969" i="13" s="1"/>
  <c r="G2965" i="13"/>
  <c r="H2965" i="13" s="1"/>
  <c r="G2961" i="13"/>
  <c r="H2961" i="13" s="1"/>
  <c r="G2957" i="13"/>
  <c r="H2957" i="13" s="1"/>
  <c r="G2953" i="13"/>
  <c r="H2953" i="13" s="1"/>
  <c r="G2949" i="13"/>
  <c r="H2949" i="13" s="1"/>
  <c r="G2945" i="13"/>
  <c r="H2945" i="13" s="1"/>
  <c r="G2941" i="13"/>
  <c r="H2941" i="13" s="1"/>
  <c r="G2937" i="13"/>
  <c r="H2937" i="13" s="1"/>
  <c r="G2933" i="13"/>
  <c r="H2933" i="13" s="1"/>
  <c r="G2929" i="13"/>
  <c r="H2929" i="13" s="1"/>
  <c r="G2925" i="13"/>
  <c r="H2925" i="13" s="1"/>
  <c r="G2921" i="13"/>
  <c r="H2921" i="13" s="1"/>
  <c r="G2917" i="13"/>
  <c r="H2917" i="13" s="1"/>
  <c r="G2913" i="13"/>
  <c r="H2913" i="13" s="1"/>
  <c r="G2909" i="13"/>
  <c r="H2909" i="13" s="1"/>
  <c r="G2905" i="13"/>
  <c r="H2905" i="13" s="1"/>
  <c r="G2901" i="13"/>
  <c r="H2901" i="13" s="1"/>
  <c r="G2897" i="13"/>
  <c r="H2897" i="13" s="1"/>
  <c r="G2893" i="13"/>
  <c r="H2893" i="13" s="1"/>
  <c r="G2889" i="13"/>
  <c r="H2889" i="13" s="1"/>
  <c r="G2885" i="13"/>
  <c r="H2885" i="13" s="1"/>
  <c r="G2881" i="13"/>
  <c r="H2881" i="13" s="1"/>
  <c r="G2877" i="13"/>
  <c r="H2877" i="13" s="1"/>
  <c r="G2873" i="13"/>
  <c r="H2873" i="13" s="1"/>
  <c r="G2869" i="13"/>
  <c r="H2869" i="13" s="1"/>
  <c r="G2865" i="13"/>
  <c r="H2865" i="13" s="1"/>
  <c r="G2861" i="13"/>
  <c r="H2861" i="13" s="1"/>
  <c r="G2857" i="13"/>
  <c r="H2857" i="13" s="1"/>
  <c r="G2853" i="13"/>
  <c r="H2853" i="13" s="1"/>
  <c r="G2849" i="13"/>
  <c r="H2849" i="13" s="1"/>
  <c r="G2845" i="13"/>
  <c r="H2845" i="13" s="1"/>
  <c r="G2841" i="13"/>
  <c r="H2841" i="13" s="1"/>
  <c r="G2837" i="13"/>
  <c r="H2837" i="13" s="1"/>
  <c r="G2833" i="13"/>
  <c r="H2833" i="13" s="1"/>
  <c r="G2829" i="13"/>
  <c r="H2829" i="13" s="1"/>
  <c r="G2825" i="13"/>
  <c r="H2825" i="13" s="1"/>
  <c r="G2821" i="13"/>
  <c r="H2821" i="13" s="1"/>
  <c r="G2817" i="13"/>
  <c r="H2817" i="13" s="1"/>
  <c r="G2813" i="13"/>
  <c r="H2813" i="13" s="1"/>
  <c r="G2809" i="13"/>
  <c r="H2809" i="13" s="1"/>
  <c r="G2805" i="13"/>
  <c r="H2805" i="13" s="1"/>
  <c r="G2801" i="13"/>
  <c r="H2801" i="13" s="1"/>
  <c r="G2797" i="13"/>
  <c r="H2797" i="13" s="1"/>
  <c r="G2793" i="13"/>
  <c r="H2793" i="13" s="1"/>
  <c r="G2789" i="13"/>
  <c r="H2789" i="13" s="1"/>
  <c r="G2785" i="13"/>
  <c r="H2785" i="13" s="1"/>
  <c r="G2781" i="13"/>
  <c r="H2781" i="13" s="1"/>
  <c r="G2777" i="13"/>
  <c r="H2777" i="13" s="1"/>
  <c r="G2773" i="13"/>
  <c r="H2773" i="13" s="1"/>
  <c r="G2769" i="13"/>
  <c r="H2769" i="13" s="1"/>
  <c r="G2765" i="13"/>
  <c r="H2765" i="13" s="1"/>
  <c r="G2761" i="13"/>
  <c r="H2761" i="13" s="1"/>
  <c r="G2757" i="13"/>
  <c r="H2757" i="13" s="1"/>
  <c r="G2753" i="13"/>
  <c r="H2753" i="13" s="1"/>
  <c r="G2749" i="13"/>
  <c r="H2749" i="13" s="1"/>
  <c r="G2745" i="13"/>
  <c r="H2745" i="13" s="1"/>
  <c r="G2741" i="13"/>
  <c r="H2741" i="13" s="1"/>
  <c r="G2737" i="13"/>
  <c r="H2737" i="13" s="1"/>
  <c r="G2733" i="13"/>
  <c r="H2733" i="13" s="1"/>
  <c r="G2729" i="13"/>
  <c r="H2729" i="13" s="1"/>
  <c r="G2725" i="13"/>
  <c r="H2725" i="13" s="1"/>
  <c r="G2721" i="13"/>
  <c r="H2721" i="13" s="1"/>
  <c r="G2717" i="13"/>
  <c r="H2717" i="13" s="1"/>
  <c r="G2713" i="13"/>
  <c r="H2713" i="13" s="1"/>
  <c r="G2709" i="13"/>
  <c r="H2709" i="13" s="1"/>
  <c r="G4346" i="13"/>
  <c r="H4346" i="13" s="1"/>
  <c r="G3912" i="13"/>
  <c r="H3912" i="13" s="1"/>
  <c r="G3776" i="13"/>
  <c r="H3776" i="13" s="1"/>
  <c r="G3287" i="13"/>
  <c r="H3287" i="13" s="1"/>
  <c r="G3281" i="13"/>
  <c r="H3281" i="13" s="1"/>
  <c r="G3259" i="13"/>
  <c r="H3259" i="13" s="1"/>
  <c r="G3243" i="13"/>
  <c r="H3243" i="13" s="1"/>
  <c r="G3203" i="13"/>
  <c r="H3203" i="13" s="1"/>
  <c r="G3193" i="13"/>
  <c r="H3193" i="13" s="1"/>
  <c r="G3298" i="13"/>
  <c r="H3298" i="13" s="1"/>
  <c r="G3275" i="13"/>
  <c r="H3275" i="13" s="1"/>
  <c r="G3222" i="13"/>
  <c r="H3222" i="13" s="1"/>
  <c r="G3183" i="13"/>
  <c r="H3183" i="13" s="1"/>
  <c r="G3178" i="13"/>
  <c r="H3178" i="13" s="1"/>
  <c r="G3169" i="13"/>
  <c r="H3169" i="13" s="1"/>
  <c r="G3286" i="13"/>
  <c r="H3286" i="13" s="1"/>
  <c r="G3269" i="13"/>
  <c r="H3269" i="13" s="1"/>
  <c r="G3258" i="13"/>
  <c r="H3258" i="13" s="1"/>
  <c r="G3253" i="13"/>
  <c r="H3253" i="13" s="1"/>
  <c r="G3242" i="13"/>
  <c r="H3242" i="13" s="1"/>
  <c r="G3237" i="13"/>
  <c r="H3237" i="13" s="1"/>
  <c r="G3227" i="13"/>
  <c r="H3227" i="13" s="1"/>
  <c r="G3217" i="13"/>
  <c r="H3217" i="13" s="1"/>
  <c r="G3202" i="13"/>
  <c r="H3202" i="13" s="1"/>
  <c r="G3318" i="13"/>
  <c r="H3318" i="13" s="1"/>
  <c r="G3310" i="13"/>
  <c r="H3310" i="13" s="1"/>
  <c r="G3274" i="13"/>
  <c r="H3274" i="13" s="1"/>
  <c r="G3207" i="13"/>
  <c r="H3207" i="13" s="1"/>
  <c r="G3197" i="13"/>
  <c r="H3197" i="13" s="1"/>
  <c r="G3182" i="13"/>
  <c r="H3182" i="13" s="1"/>
  <c r="G3173" i="13"/>
  <c r="H3173" i="13" s="1"/>
  <c r="G3164" i="13"/>
  <c r="H3164" i="13" s="1"/>
  <c r="G3160" i="13"/>
  <c r="H3160" i="13" s="1"/>
  <c r="G3156" i="13"/>
  <c r="H3156" i="13" s="1"/>
  <c r="G3152" i="13"/>
  <c r="H3152" i="13" s="1"/>
  <c r="G3148" i="13"/>
  <c r="H3148" i="13" s="1"/>
  <c r="G3144" i="13"/>
  <c r="H3144" i="13" s="1"/>
  <c r="G3140" i="13"/>
  <c r="H3140" i="13" s="1"/>
  <c r="G3136" i="13"/>
  <c r="H3136" i="13" s="1"/>
  <c r="G3132" i="13"/>
  <c r="H3132" i="13" s="1"/>
  <c r="G3128" i="13"/>
  <c r="H3128" i="13" s="1"/>
  <c r="G3124" i="13"/>
  <c r="H3124" i="13" s="1"/>
  <c r="G3120" i="13"/>
  <c r="H3120" i="13" s="1"/>
  <c r="G3116" i="13"/>
  <c r="H3116" i="13" s="1"/>
  <c r="G3112" i="13"/>
  <c r="H3112" i="13" s="1"/>
  <c r="G3108" i="13"/>
  <c r="H3108" i="13" s="1"/>
  <c r="G3104" i="13"/>
  <c r="H3104" i="13" s="1"/>
  <c r="G3100" i="13"/>
  <c r="H3100" i="13" s="1"/>
  <c r="G3096" i="13"/>
  <c r="H3096" i="13" s="1"/>
  <c r="G3092" i="13"/>
  <c r="H3092" i="13" s="1"/>
  <c r="G3088" i="13"/>
  <c r="H3088" i="13" s="1"/>
  <c r="G3084" i="13"/>
  <c r="H3084" i="13" s="1"/>
  <c r="G3080" i="13"/>
  <c r="H3080" i="13" s="1"/>
  <c r="G3076" i="13"/>
  <c r="H3076" i="13" s="1"/>
  <c r="G3072" i="13"/>
  <c r="H3072" i="13" s="1"/>
  <c r="G3068" i="13"/>
  <c r="H3068" i="13" s="1"/>
  <c r="G3064" i="13"/>
  <c r="H3064" i="13" s="1"/>
  <c r="G3060" i="13"/>
  <c r="H3060" i="13" s="1"/>
  <c r="G3056" i="13"/>
  <c r="H3056" i="13" s="1"/>
  <c r="G3052" i="13"/>
  <c r="H3052" i="13" s="1"/>
  <c r="G3048" i="13"/>
  <c r="H3048" i="13" s="1"/>
  <c r="G3044" i="13"/>
  <c r="H3044" i="13" s="1"/>
  <c r="G3040" i="13"/>
  <c r="H3040" i="13" s="1"/>
  <c r="G3036" i="13"/>
  <c r="H3036" i="13" s="1"/>
  <c r="G3032" i="13"/>
  <c r="H3032" i="13" s="1"/>
  <c r="G3028" i="13"/>
  <c r="H3028" i="13" s="1"/>
  <c r="G3024" i="13"/>
  <c r="H3024" i="13" s="1"/>
  <c r="G3020" i="13"/>
  <c r="H3020" i="13" s="1"/>
  <c r="G3016" i="13"/>
  <c r="H3016" i="13" s="1"/>
  <c r="G3012" i="13"/>
  <c r="H3012" i="13" s="1"/>
  <c r="G3008" i="13"/>
  <c r="H3008" i="13" s="1"/>
  <c r="G3004" i="13"/>
  <c r="H3004" i="13" s="1"/>
  <c r="G3000" i="13"/>
  <c r="H3000" i="13" s="1"/>
  <c r="G2996" i="13"/>
  <c r="H2996" i="13" s="1"/>
  <c r="G2992" i="13"/>
  <c r="H2992" i="13" s="1"/>
  <c r="G2988" i="13"/>
  <c r="H2988" i="13" s="1"/>
  <c r="G2984" i="13"/>
  <c r="H2984" i="13" s="1"/>
  <c r="G2980" i="13"/>
  <c r="H2980" i="13" s="1"/>
  <c r="G2976" i="13"/>
  <c r="H2976" i="13" s="1"/>
  <c r="G2972" i="13"/>
  <c r="H2972" i="13" s="1"/>
  <c r="G2968" i="13"/>
  <c r="H2968" i="13" s="1"/>
  <c r="G2964" i="13"/>
  <c r="H2964" i="13" s="1"/>
  <c r="G2960" i="13"/>
  <c r="H2960" i="13" s="1"/>
  <c r="G2956" i="13"/>
  <c r="H2956" i="13" s="1"/>
  <c r="G2952" i="13"/>
  <c r="H2952" i="13" s="1"/>
  <c r="G2948" i="13"/>
  <c r="H2948" i="13" s="1"/>
  <c r="G2944" i="13"/>
  <c r="H2944" i="13" s="1"/>
  <c r="G2940" i="13"/>
  <c r="H2940" i="13" s="1"/>
  <c r="G2936" i="13"/>
  <c r="H2936" i="13" s="1"/>
  <c r="G2932" i="13"/>
  <c r="H2932" i="13" s="1"/>
  <c r="G2928" i="13"/>
  <c r="H2928" i="13" s="1"/>
  <c r="G2924" i="13"/>
  <c r="H2924" i="13" s="1"/>
  <c r="G2920" i="13"/>
  <c r="H2920" i="13" s="1"/>
  <c r="G2916" i="13"/>
  <c r="H2916" i="13" s="1"/>
  <c r="G2912" i="13"/>
  <c r="H2912" i="13" s="1"/>
  <c r="G2908" i="13"/>
  <c r="H2908" i="13" s="1"/>
  <c r="G2904" i="13"/>
  <c r="H2904" i="13" s="1"/>
  <c r="G2900" i="13"/>
  <c r="H2900" i="13" s="1"/>
  <c r="G2896" i="13"/>
  <c r="H2896" i="13" s="1"/>
  <c r="G2892" i="13"/>
  <c r="H2892" i="13" s="1"/>
  <c r="G2888" i="13"/>
  <c r="H2888" i="13" s="1"/>
  <c r="G2884" i="13"/>
  <c r="H2884" i="13" s="1"/>
  <c r="G2880" i="13"/>
  <c r="H2880" i="13" s="1"/>
  <c r="G2876" i="13"/>
  <c r="H2876" i="13" s="1"/>
  <c r="G2872" i="13"/>
  <c r="H2872" i="13" s="1"/>
  <c r="G2868" i="13"/>
  <c r="H2868" i="13" s="1"/>
  <c r="G3854" i="13"/>
  <c r="H3854" i="13" s="1"/>
  <c r="G3326" i="13"/>
  <c r="H3326" i="13" s="1"/>
  <c r="G3303" i="13"/>
  <c r="H3303" i="13" s="1"/>
  <c r="G3297" i="13"/>
  <c r="H3297" i="13" s="1"/>
  <c r="G3263" i="13"/>
  <c r="H3263" i="13" s="1"/>
  <c r="G3247" i="13"/>
  <c r="H3247" i="13" s="1"/>
  <c r="G3226" i="13"/>
  <c r="H3226" i="13" s="1"/>
  <c r="G3187" i="13"/>
  <c r="H3187" i="13" s="1"/>
  <c r="G3291" i="13"/>
  <c r="H3291" i="13" s="1"/>
  <c r="G3285" i="13"/>
  <c r="H3285" i="13" s="1"/>
  <c r="G3231" i="13"/>
  <c r="H3231" i="13" s="1"/>
  <c r="G3221" i="13"/>
  <c r="H3221" i="13" s="1"/>
  <c r="G3206" i="13"/>
  <c r="H3206" i="13" s="1"/>
  <c r="G3177" i="13"/>
  <c r="H3177" i="13" s="1"/>
  <c r="G3848" i="13"/>
  <c r="H3848" i="13" s="1"/>
  <c r="G3334" i="13"/>
  <c r="H3334" i="13" s="1"/>
  <c r="G3317" i="13"/>
  <c r="H3317" i="13" s="1"/>
  <c r="G3309" i="13"/>
  <c r="H3309" i="13" s="1"/>
  <c r="G3302" i="13"/>
  <c r="H3302" i="13" s="1"/>
  <c r="G3279" i="13"/>
  <c r="H3279" i="13" s="1"/>
  <c r="G3273" i="13"/>
  <c r="H3273" i="13" s="1"/>
  <c r="G3262" i="13"/>
  <c r="H3262" i="13" s="1"/>
  <c r="G3257" i="13"/>
  <c r="H3257" i="13" s="1"/>
  <c r="G3246" i="13"/>
  <c r="H3246" i="13" s="1"/>
  <c r="G3241" i="13"/>
  <c r="H3241" i="13" s="1"/>
  <c r="G3211" i="13"/>
  <c r="H3211" i="13" s="1"/>
  <c r="G3201" i="13"/>
  <c r="H3201" i="13" s="1"/>
  <c r="G3186" i="13"/>
  <c r="H3186" i="13" s="1"/>
  <c r="G3944" i="13"/>
  <c r="H3944" i="13" s="1"/>
  <c r="G3894" i="13"/>
  <c r="H3894" i="13" s="1"/>
  <c r="G3801" i="13"/>
  <c r="H3801" i="13" s="1"/>
  <c r="G3290" i="13"/>
  <c r="H3290" i="13" s="1"/>
  <c r="G3230" i="13"/>
  <c r="H3230" i="13" s="1"/>
  <c r="G3191" i="13"/>
  <c r="H3191" i="13" s="1"/>
  <c r="G3181" i="13"/>
  <c r="H3181" i="13" s="1"/>
  <c r="G3163" i="13"/>
  <c r="H3163" i="13" s="1"/>
  <c r="G3159" i="13"/>
  <c r="H3159" i="13" s="1"/>
  <c r="G3155" i="13"/>
  <c r="H3155" i="13" s="1"/>
  <c r="G3151" i="13"/>
  <c r="H3151" i="13" s="1"/>
  <c r="G3147" i="13"/>
  <c r="H3147" i="13" s="1"/>
  <c r="G3143" i="13"/>
  <c r="H3143" i="13" s="1"/>
  <c r="G3139" i="13"/>
  <c r="H3139" i="13" s="1"/>
  <c r="G3135" i="13"/>
  <c r="H3135" i="13" s="1"/>
  <c r="G3131" i="13"/>
  <c r="H3131" i="13" s="1"/>
  <c r="G3127" i="13"/>
  <c r="H3127" i="13" s="1"/>
  <c r="G3123" i="13"/>
  <c r="H3123" i="13" s="1"/>
  <c r="G3119" i="13"/>
  <c r="H3119" i="13" s="1"/>
  <c r="G3115" i="13"/>
  <c r="H3115" i="13" s="1"/>
  <c r="G3111" i="13"/>
  <c r="H3111" i="13" s="1"/>
  <c r="G3107" i="13"/>
  <c r="H3107" i="13" s="1"/>
  <c r="G3103" i="13"/>
  <c r="H3103" i="13" s="1"/>
  <c r="G3099" i="13"/>
  <c r="H3099" i="13" s="1"/>
  <c r="G3095" i="13"/>
  <c r="H3095" i="13" s="1"/>
  <c r="G3091" i="13"/>
  <c r="H3091" i="13" s="1"/>
  <c r="G3087" i="13"/>
  <c r="H3087" i="13" s="1"/>
  <c r="G3083" i="13"/>
  <c r="H3083" i="13" s="1"/>
  <c r="G3079" i="13"/>
  <c r="H3079" i="13" s="1"/>
  <c r="G3075" i="13"/>
  <c r="H3075" i="13" s="1"/>
  <c r="G3071" i="13"/>
  <c r="H3071" i="13" s="1"/>
  <c r="G3067" i="13"/>
  <c r="H3067" i="13" s="1"/>
  <c r="G3063" i="13"/>
  <c r="H3063" i="13" s="1"/>
  <c r="G3059" i="13"/>
  <c r="H3059" i="13" s="1"/>
  <c r="G3055" i="13"/>
  <c r="H3055" i="13" s="1"/>
  <c r="G3051" i="13"/>
  <c r="H3051" i="13" s="1"/>
  <c r="G3047" i="13"/>
  <c r="H3047" i="13" s="1"/>
  <c r="G3043" i="13"/>
  <c r="H3043" i="13" s="1"/>
  <c r="G3039" i="13"/>
  <c r="H3039" i="13" s="1"/>
  <c r="G3035" i="13"/>
  <c r="H3035" i="13" s="1"/>
  <c r="G3031" i="13"/>
  <c r="H3031" i="13" s="1"/>
  <c r="G3027" i="13"/>
  <c r="H3027" i="13" s="1"/>
  <c r="G3023" i="13"/>
  <c r="H3023" i="13" s="1"/>
  <c r="G3019" i="13"/>
  <c r="H3019" i="13" s="1"/>
  <c r="G3015" i="13"/>
  <c r="H3015" i="13" s="1"/>
  <c r="G3011" i="13"/>
  <c r="H3011" i="13" s="1"/>
  <c r="G3007" i="13"/>
  <c r="H3007" i="13" s="1"/>
  <c r="G3003" i="13"/>
  <c r="H3003" i="13" s="1"/>
  <c r="G2999" i="13"/>
  <c r="H2999" i="13" s="1"/>
  <c r="G2995" i="13"/>
  <c r="H2995" i="13" s="1"/>
  <c r="G2991" i="13"/>
  <c r="H2991" i="13" s="1"/>
  <c r="G2987" i="13"/>
  <c r="H2987" i="13" s="1"/>
  <c r="G2983" i="13"/>
  <c r="H2983" i="13" s="1"/>
  <c r="G2979" i="13"/>
  <c r="H2979" i="13" s="1"/>
  <c r="G2975" i="13"/>
  <c r="H2975" i="13" s="1"/>
  <c r="G2971" i="13"/>
  <c r="H2971" i="13" s="1"/>
  <c r="G2967" i="13"/>
  <c r="H2967" i="13" s="1"/>
  <c r="G2963" i="13"/>
  <c r="H2963" i="13" s="1"/>
  <c r="G2959" i="13"/>
  <c r="H2959" i="13" s="1"/>
  <c r="G2955" i="13"/>
  <c r="H2955" i="13" s="1"/>
  <c r="G2951" i="13"/>
  <c r="H2951" i="13" s="1"/>
  <c r="G2947" i="13"/>
  <c r="H2947" i="13" s="1"/>
  <c r="G2943" i="13"/>
  <c r="H2943" i="13" s="1"/>
  <c r="G2939" i="13"/>
  <c r="H2939" i="13" s="1"/>
  <c r="G2935" i="13"/>
  <c r="H2935" i="13" s="1"/>
  <c r="G2931" i="13"/>
  <c r="H2931" i="13" s="1"/>
  <c r="G2927" i="13"/>
  <c r="H2927" i="13" s="1"/>
  <c r="G2923" i="13"/>
  <c r="H2923" i="13" s="1"/>
  <c r="G2919" i="13"/>
  <c r="H2919" i="13" s="1"/>
  <c r="G2915" i="13"/>
  <c r="H2915" i="13" s="1"/>
  <c r="G2911" i="13"/>
  <c r="H2911" i="13" s="1"/>
  <c r="G2907" i="13"/>
  <c r="H2907" i="13" s="1"/>
  <c r="G2903" i="13"/>
  <c r="H2903" i="13" s="1"/>
  <c r="G2899" i="13"/>
  <c r="H2899" i="13" s="1"/>
  <c r="G2895" i="13"/>
  <c r="H2895" i="13" s="1"/>
  <c r="G2891" i="13"/>
  <c r="H2891" i="13" s="1"/>
  <c r="G2887" i="13"/>
  <c r="H2887" i="13" s="1"/>
  <c r="G2883" i="13"/>
  <c r="H2883" i="13" s="1"/>
  <c r="G2879" i="13"/>
  <c r="H2879" i="13" s="1"/>
  <c r="G2875" i="13"/>
  <c r="H2875" i="13" s="1"/>
  <c r="G2871" i="13"/>
  <c r="H2871" i="13" s="1"/>
  <c r="G2867" i="13"/>
  <c r="H2867" i="13" s="1"/>
  <c r="G2863" i="13"/>
  <c r="H2863" i="13" s="1"/>
  <c r="G2859" i="13"/>
  <c r="H2859" i="13" s="1"/>
  <c r="G2855" i="13"/>
  <c r="H2855" i="13" s="1"/>
  <c r="G2851" i="13"/>
  <c r="H2851" i="13" s="1"/>
  <c r="G2847" i="13"/>
  <c r="H2847" i="13" s="1"/>
  <c r="G2843" i="13"/>
  <c r="H2843" i="13" s="1"/>
  <c r="G2839" i="13"/>
  <c r="H2839" i="13" s="1"/>
  <c r="G2835" i="13"/>
  <c r="H2835" i="13" s="1"/>
  <c r="G2831" i="13"/>
  <c r="H2831" i="13" s="1"/>
  <c r="G2827" i="13"/>
  <c r="H2827" i="13" s="1"/>
  <c r="G2823" i="13"/>
  <c r="H2823" i="13" s="1"/>
  <c r="G2819" i="13"/>
  <c r="H2819" i="13" s="1"/>
  <c r="G2815" i="13"/>
  <c r="H2815" i="13" s="1"/>
  <c r="G2811" i="13"/>
  <c r="H2811" i="13" s="1"/>
  <c r="G2807" i="13"/>
  <c r="H2807" i="13" s="1"/>
  <c r="G2803" i="13"/>
  <c r="H2803" i="13" s="1"/>
  <c r="G2799" i="13"/>
  <c r="H2799" i="13" s="1"/>
  <c r="G2795" i="13"/>
  <c r="H2795" i="13" s="1"/>
  <c r="G2791" i="13"/>
  <c r="H2791" i="13" s="1"/>
  <c r="G2787" i="13"/>
  <c r="H2787" i="13" s="1"/>
  <c r="G2783" i="13"/>
  <c r="H2783" i="13" s="1"/>
  <c r="G2779" i="13"/>
  <c r="H2779" i="13" s="1"/>
  <c r="G2775" i="13"/>
  <c r="H2775" i="13" s="1"/>
  <c r="G2771" i="13"/>
  <c r="H2771" i="13" s="1"/>
  <c r="G2767" i="13"/>
  <c r="H2767" i="13" s="1"/>
  <c r="G2763" i="13"/>
  <c r="H2763" i="13" s="1"/>
  <c r="G2759" i="13"/>
  <c r="H2759" i="13" s="1"/>
  <c r="G2755" i="13"/>
  <c r="H2755" i="13" s="1"/>
  <c r="G2751" i="13"/>
  <c r="H2751" i="13" s="1"/>
  <c r="G2747" i="13"/>
  <c r="H2747" i="13" s="1"/>
  <c r="G2743" i="13"/>
  <c r="H2743" i="13" s="1"/>
  <c r="G2739" i="13"/>
  <c r="H2739" i="13" s="1"/>
  <c r="G2735" i="13"/>
  <c r="H2735" i="13" s="1"/>
  <c r="G2731" i="13"/>
  <c r="H2731" i="13" s="1"/>
  <c r="G2727" i="13"/>
  <c r="H2727" i="13" s="1"/>
  <c r="G2723" i="13"/>
  <c r="H2723" i="13" s="1"/>
  <c r="G2719" i="13"/>
  <c r="H2719" i="13" s="1"/>
  <c r="G2715" i="13"/>
  <c r="H2715" i="13" s="1"/>
  <c r="G2711" i="13"/>
  <c r="H2711" i="13" s="1"/>
  <c r="G2707" i="13"/>
  <c r="H2707" i="13" s="1"/>
  <c r="G3278" i="13"/>
  <c r="H3278" i="13" s="1"/>
  <c r="G3235" i="13"/>
  <c r="H3235" i="13" s="1"/>
  <c r="G2836" i="13"/>
  <c r="H2836" i="13" s="1"/>
  <c r="G2772" i="13"/>
  <c r="H2772" i="13" s="1"/>
  <c r="G2699" i="13"/>
  <c r="H2699" i="13" s="1"/>
  <c r="G2848" i="13"/>
  <c r="H2848" i="13" s="1"/>
  <c r="G2824" i="13"/>
  <c r="H2824" i="13" s="1"/>
  <c r="G2760" i="13"/>
  <c r="H2760" i="13" s="1"/>
  <c r="G2708" i="13"/>
  <c r="H2708" i="13" s="1"/>
  <c r="G2694" i="13"/>
  <c r="H2694" i="13" s="1"/>
  <c r="G2812" i="13"/>
  <c r="H2812" i="13" s="1"/>
  <c r="G2748" i="13"/>
  <c r="H2748" i="13" s="1"/>
  <c r="G2703" i="13"/>
  <c r="H2703" i="13" s="1"/>
  <c r="G2685" i="13"/>
  <c r="H2685" i="13" s="1"/>
  <c r="G2681" i="13"/>
  <c r="H2681" i="13" s="1"/>
  <c r="G2677" i="13"/>
  <c r="H2677" i="13" s="1"/>
  <c r="G2673" i="13"/>
  <c r="H2673" i="13" s="1"/>
  <c r="G2669" i="13"/>
  <c r="H2669" i="13" s="1"/>
  <c r="G2665" i="13"/>
  <c r="H2665" i="13" s="1"/>
  <c r="G2661" i="13"/>
  <c r="H2661" i="13" s="1"/>
  <c r="G2657" i="13"/>
  <c r="H2657" i="13" s="1"/>
  <c r="G2653" i="13"/>
  <c r="H2653" i="13" s="1"/>
  <c r="G2649" i="13"/>
  <c r="H2649" i="13" s="1"/>
  <c r="G2645" i="13"/>
  <c r="H2645" i="13" s="1"/>
  <c r="G2641" i="13"/>
  <c r="H2641" i="13" s="1"/>
  <c r="G2637" i="13"/>
  <c r="H2637" i="13" s="1"/>
  <c r="G2633" i="13"/>
  <c r="H2633" i="13" s="1"/>
  <c r="G2629" i="13"/>
  <c r="H2629" i="13" s="1"/>
  <c r="G2625" i="13"/>
  <c r="H2625" i="13" s="1"/>
  <c r="G2621" i="13"/>
  <c r="H2621" i="13" s="1"/>
  <c r="G2617" i="13"/>
  <c r="H2617" i="13" s="1"/>
  <c r="G2613" i="13"/>
  <c r="H2613" i="13" s="1"/>
  <c r="G2609" i="13"/>
  <c r="H2609" i="13" s="1"/>
  <c r="G2605" i="13"/>
  <c r="H2605" i="13" s="1"/>
  <c r="G2601" i="13"/>
  <c r="H2601" i="13" s="1"/>
  <c r="G2597" i="13"/>
  <c r="H2597" i="13" s="1"/>
  <c r="G2593" i="13"/>
  <c r="H2593" i="13" s="1"/>
  <c r="G2589" i="13"/>
  <c r="H2589" i="13" s="1"/>
  <c r="G2585" i="13"/>
  <c r="H2585" i="13" s="1"/>
  <c r="G2581" i="13"/>
  <c r="H2581" i="13" s="1"/>
  <c r="G2577" i="13"/>
  <c r="H2577" i="13" s="1"/>
  <c r="G2573" i="13"/>
  <c r="H2573" i="13" s="1"/>
  <c r="G2569" i="13"/>
  <c r="H2569" i="13" s="1"/>
  <c r="G2565" i="13"/>
  <c r="H2565" i="13" s="1"/>
  <c r="G2561" i="13"/>
  <c r="H2561" i="13" s="1"/>
  <c r="G2557" i="13"/>
  <c r="H2557" i="13" s="1"/>
  <c r="G2553" i="13"/>
  <c r="H2553" i="13" s="1"/>
  <c r="G2549" i="13"/>
  <c r="H2549" i="13" s="1"/>
  <c r="G2545" i="13"/>
  <c r="H2545" i="13" s="1"/>
  <c r="G2541" i="13"/>
  <c r="H2541" i="13" s="1"/>
  <c r="G2537" i="13"/>
  <c r="H2537" i="13" s="1"/>
  <c r="G2533" i="13"/>
  <c r="H2533" i="13" s="1"/>
  <c r="G2529" i="13"/>
  <c r="H2529" i="13" s="1"/>
  <c r="G2525" i="13"/>
  <c r="H2525" i="13" s="1"/>
  <c r="G2521" i="13"/>
  <c r="H2521" i="13" s="1"/>
  <c r="G2517" i="13"/>
  <c r="H2517" i="13" s="1"/>
  <c r="G2513" i="13"/>
  <c r="H2513" i="13" s="1"/>
  <c r="G2509" i="13"/>
  <c r="H2509" i="13" s="1"/>
  <c r="G2505" i="13"/>
  <c r="H2505" i="13" s="1"/>
  <c r="G2501" i="13"/>
  <c r="H2501" i="13" s="1"/>
  <c r="G2497" i="13"/>
  <c r="H2497" i="13" s="1"/>
  <c r="G2493" i="13"/>
  <c r="H2493" i="13" s="1"/>
  <c r="G2489" i="13"/>
  <c r="H2489" i="13" s="1"/>
  <c r="G2485" i="13"/>
  <c r="H2485" i="13" s="1"/>
  <c r="G2481" i="13"/>
  <c r="H2481" i="13" s="1"/>
  <c r="G2477" i="13"/>
  <c r="H2477" i="13" s="1"/>
  <c r="G2473" i="13"/>
  <c r="H2473" i="13" s="1"/>
  <c r="G2469" i="13"/>
  <c r="H2469" i="13" s="1"/>
  <c r="G2465" i="13"/>
  <c r="H2465" i="13" s="1"/>
  <c r="G2461" i="13"/>
  <c r="H2461" i="13" s="1"/>
  <c r="G2457" i="13"/>
  <c r="H2457" i="13" s="1"/>
  <c r="G2453" i="13"/>
  <c r="H2453" i="13" s="1"/>
  <c r="G2449" i="13"/>
  <c r="H2449" i="13" s="1"/>
  <c r="G2445" i="13"/>
  <c r="H2445" i="13" s="1"/>
  <c r="G2441" i="13"/>
  <c r="H2441" i="13" s="1"/>
  <c r="G2437" i="13"/>
  <c r="H2437" i="13" s="1"/>
  <c r="G2433" i="13"/>
  <c r="H2433" i="13" s="1"/>
  <c r="G2429" i="13"/>
  <c r="H2429" i="13" s="1"/>
  <c r="G2425" i="13"/>
  <c r="H2425" i="13" s="1"/>
  <c r="G2421" i="13"/>
  <c r="H2421" i="13" s="1"/>
  <c r="G2417" i="13"/>
  <c r="H2417" i="13" s="1"/>
  <c r="G2413" i="13"/>
  <c r="H2413" i="13" s="1"/>
  <c r="G2409" i="13"/>
  <c r="H2409" i="13" s="1"/>
  <c r="G2405" i="13"/>
  <c r="H2405" i="13" s="1"/>
  <c r="G2401" i="13"/>
  <c r="H2401" i="13" s="1"/>
  <c r="G2397" i="13"/>
  <c r="H2397" i="13" s="1"/>
  <c r="G2393" i="13"/>
  <c r="H2393" i="13" s="1"/>
  <c r="G2389" i="13"/>
  <c r="H2389" i="13" s="1"/>
  <c r="G2385" i="13"/>
  <c r="H2385" i="13" s="1"/>
  <c r="G2381" i="13"/>
  <c r="H2381" i="13" s="1"/>
  <c r="G2377" i="13"/>
  <c r="H2377" i="13" s="1"/>
  <c r="G2373" i="13"/>
  <c r="H2373" i="13" s="1"/>
  <c r="G2369" i="13"/>
  <c r="H2369" i="13" s="1"/>
  <c r="G2365" i="13"/>
  <c r="H2365" i="13" s="1"/>
  <c r="G2361" i="13"/>
  <c r="H2361" i="13" s="1"/>
  <c r="G2357" i="13"/>
  <c r="H2357" i="13" s="1"/>
  <c r="G2353" i="13"/>
  <c r="H2353" i="13" s="1"/>
  <c r="G2349" i="13"/>
  <c r="H2349" i="13" s="1"/>
  <c r="G2345" i="13"/>
  <c r="H2345" i="13" s="1"/>
  <c r="G2341" i="13"/>
  <c r="H2341" i="13" s="1"/>
  <c r="G2337" i="13"/>
  <c r="H2337" i="13" s="1"/>
  <c r="G2333" i="13"/>
  <c r="H2333" i="13" s="1"/>
  <c r="G2329" i="13"/>
  <c r="H2329" i="13" s="1"/>
  <c r="G2325" i="13"/>
  <c r="H2325" i="13" s="1"/>
  <c r="G2321" i="13"/>
  <c r="H2321" i="13" s="1"/>
  <c r="G2317" i="13"/>
  <c r="H2317" i="13" s="1"/>
  <c r="G2313" i="13"/>
  <c r="H2313" i="13" s="1"/>
  <c r="G2309" i="13"/>
  <c r="H2309" i="13" s="1"/>
  <c r="G2305" i="13"/>
  <c r="H2305" i="13" s="1"/>
  <c r="G2301" i="13"/>
  <c r="H2301" i="13" s="1"/>
  <c r="G2297" i="13"/>
  <c r="H2297" i="13" s="1"/>
  <c r="G2293" i="13"/>
  <c r="H2293" i="13" s="1"/>
  <c r="G2289" i="13"/>
  <c r="H2289" i="13" s="1"/>
  <c r="G2285" i="13"/>
  <c r="H2285" i="13" s="1"/>
  <c r="G2281" i="13"/>
  <c r="H2281" i="13" s="1"/>
  <c r="G2277" i="13"/>
  <c r="H2277" i="13" s="1"/>
  <c r="G2273" i="13"/>
  <c r="H2273" i="13" s="1"/>
  <c r="G2269" i="13"/>
  <c r="H2269" i="13" s="1"/>
  <c r="G2265" i="13"/>
  <c r="H2265" i="13" s="1"/>
  <c r="G2261" i="13"/>
  <c r="H2261" i="13" s="1"/>
  <c r="G2257" i="13"/>
  <c r="H2257" i="13" s="1"/>
  <c r="G2253" i="13"/>
  <c r="H2253" i="13" s="1"/>
  <c r="G2249" i="13"/>
  <c r="H2249" i="13" s="1"/>
  <c r="G2245" i="13"/>
  <c r="H2245" i="13" s="1"/>
  <c r="G2241" i="13"/>
  <c r="H2241" i="13" s="1"/>
  <c r="G2237" i="13"/>
  <c r="H2237" i="13" s="1"/>
  <c r="G2233" i="13"/>
  <c r="H2233" i="13" s="1"/>
  <c r="G2229" i="13"/>
  <c r="H2229" i="13" s="1"/>
  <c r="G2225" i="13"/>
  <c r="H2225" i="13" s="1"/>
  <c r="G2221" i="13"/>
  <c r="H2221" i="13" s="1"/>
  <c r="G2217" i="13"/>
  <c r="H2217" i="13" s="1"/>
  <c r="G2213" i="13"/>
  <c r="H2213" i="13" s="1"/>
  <c r="G3190" i="13"/>
  <c r="H3190" i="13" s="1"/>
  <c r="G2800" i="13"/>
  <c r="H2800" i="13" s="1"/>
  <c r="G2736" i="13"/>
  <c r="H2736" i="13" s="1"/>
  <c r="G2698" i="13"/>
  <c r="H2698" i="13" s="1"/>
  <c r="G2689" i="13"/>
  <c r="H2689" i="13" s="1"/>
  <c r="G3267" i="13"/>
  <c r="H3267" i="13" s="1"/>
  <c r="G3225" i="13"/>
  <c r="H3225" i="13" s="1"/>
  <c r="G2788" i="13"/>
  <c r="H2788" i="13" s="1"/>
  <c r="G2724" i="13"/>
  <c r="H2724" i="13" s="1"/>
  <c r="G2860" i="13"/>
  <c r="H2860" i="13" s="1"/>
  <c r="G2840" i="13"/>
  <c r="H2840" i="13" s="1"/>
  <c r="G2776" i="13"/>
  <c r="H2776" i="13" s="1"/>
  <c r="G2712" i="13"/>
  <c r="H2712" i="13" s="1"/>
  <c r="G2702" i="13"/>
  <c r="H2702" i="13" s="1"/>
  <c r="G2693" i="13"/>
  <c r="H2693" i="13" s="1"/>
  <c r="G2828" i="13"/>
  <c r="H2828" i="13" s="1"/>
  <c r="G2764" i="13"/>
  <c r="H2764" i="13" s="1"/>
  <c r="G2684" i="13"/>
  <c r="H2684" i="13" s="1"/>
  <c r="G2680" i="13"/>
  <c r="H2680" i="13" s="1"/>
  <c r="G2676" i="13"/>
  <c r="H2676" i="13" s="1"/>
  <c r="G2672" i="13"/>
  <c r="H2672" i="13" s="1"/>
  <c r="G2668" i="13"/>
  <c r="H2668" i="13" s="1"/>
  <c r="G2664" i="13"/>
  <c r="H2664" i="13" s="1"/>
  <c r="G2660" i="13"/>
  <c r="H2660" i="13" s="1"/>
  <c r="G2656" i="13"/>
  <c r="H2656" i="13" s="1"/>
  <c r="G2652" i="13"/>
  <c r="H2652" i="13" s="1"/>
  <c r="G2648" i="13"/>
  <c r="H2648" i="13" s="1"/>
  <c r="G2644" i="13"/>
  <c r="H2644" i="13" s="1"/>
  <c r="G2640" i="13"/>
  <c r="H2640" i="13" s="1"/>
  <c r="G2636" i="13"/>
  <c r="H2636" i="13" s="1"/>
  <c r="G2632" i="13"/>
  <c r="H2632" i="13" s="1"/>
  <c r="G2628" i="13"/>
  <c r="H2628" i="13" s="1"/>
  <c r="G2624" i="13"/>
  <c r="H2624" i="13" s="1"/>
  <c r="G2620" i="13"/>
  <c r="H2620" i="13" s="1"/>
  <c r="G2616" i="13"/>
  <c r="H2616" i="13" s="1"/>
  <c r="G2612" i="13"/>
  <c r="H2612" i="13" s="1"/>
  <c r="G2608" i="13"/>
  <c r="H2608" i="13" s="1"/>
  <c r="G2604" i="13"/>
  <c r="H2604" i="13" s="1"/>
  <c r="G2600" i="13"/>
  <c r="H2600" i="13" s="1"/>
  <c r="G2596" i="13"/>
  <c r="H2596" i="13" s="1"/>
  <c r="G2592" i="13"/>
  <c r="H2592" i="13" s="1"/>
  <c r="G2588" i="13"/>
  <c r="H2588" i="13" s="1"/>
  <c r="G2584" i="13"/>
  <c r="H2584" i="13" s="1"/>
  <c r="G2580" i="13"/>
  <c r="H2580" i="13" s="1"/>
  <c r="G2576" i="13"/>
  <c r="H2576" i="13" s="1"/>
  <c r="G2572" i="13"/>
  <c r="H2572" i="13" s="1"/>
  <c r="G2568" i="13"/>
  <c r="H2568" i="13" s="1"/>
  <c r="G2564" i="13"/>
  <c r="H2564" i="13" s="1"/>
  <c r="G2560" i="13"/>
  <c r="H2560" i="13" s="1"/>
  <c r="G2556" i="13"/>
  <c r="H2556" i="13" s="1"/>
  <c r="G2552" i="13"/>
  <c r="H2552" i="13" s="1"/>
  <c r="G2548" i="13"/>
  <c r="H2548" i="13" s="1"/>
  <c r="G2544" i="13"/>
  <c r="H2544" i="13" s="1"/>
  <c r="G2540" i="13"/>
  <c r="H2540" i="13" s="1"/>
  <c r="G2536" i="13"/>
  <c r="H2536" i="13" s="1"/>
  <c r="G2532" i="13"/>
  <c r="H2532" i="13" s="1"/>
  <c r="G2528" i="13"/>
  <c r="H2528" i="13" s="1"/>
  <c r="G2524" i="13"/>
  <c r="H2524" i="13" s="1"/>
  <c r="G2520" i="13"/>
  <c r="H2520" i="13" s="1"/>
  <c r="G2516" i="13"/>
  <c r="H2516" i="13" s="1"/>
  <c r="G2512" i="13"/>
  <c r="H2512" i="13" s="1"/>
  <c r="G2508" i="13"/>
  <c r="H2508" i="13" s="1"/>
  <c r="G2504" i="13"/>
  <c r="H2504" i="13" s="1"/>
  <c r="G2500" i="13"/>
  <c r="H2500" i="13" s="1"/>
  <c r="G2496" i="13"/>
  <c r="H2496" i="13" s="1"/>
  <c r="G2492" i="13"/>
  <c r="H2492" i="13" s="1"/>
  <c r="G2488" i="13"/>
  <c r="H2488" i="13" s="1"/>
  <c r="G2484" i="13"/>
  <c r="H2484" i="13" s="1"/>
  <c r="G2480" i="13"/>
  <c r="H2480" i="13" s="1"/>
  <c r="G2476" i="13"/>
  <c r="H2476" i="13" s="1"/>
  <c r="G2472" i="13"/>
  <c r="H2472" i="13" s="1"/>
  <c r="G2468" i="13"/>
  <c r="H2468" i="13" s="1"/>
  <c r="G2464" i="13"/>
  <c r="H2464" i="13" s="1"/>
  <c r="G2460" i="13"/>
  <c r="H2460" i="13" s="1"/>
  <c r="G2456" i="13"/>
  <c r="H2456" i="13" s="1"/>
  <c r="G2452" i="13"/>
  <c r="H2452" i="13" s="1"/>
  <c r="G2448" i="13"/>
  <c r="H2448" i="13" s="1"/>
  <c r="G2444" i="13"/>
  <c r="H2444" i="13" s="1"/>
  <c r="G2440" i="13"/>
  <c r="H2440" i="13" s="1"/>
  <c r="G2436" i="13"/>
  <c r="H2436" i="13" s="1"/>
  <c r="G2432" i="13"/>
  <c r="H2432" i="13" s="1"/>
  <c r="G2428" i="13"/>
  <c r="H2428" i="13" s="1"/>
  <c r="G2424" i="13"/>
  <c r="H2424" i="13" s="1"/>
  <c r="G2420" i="13"/>
  <c r="H2420" i="13" s="1"/>
  <c r="G2416" i="13"/>
  <c r="H2416" i="13" s="1"/>
  <c r="G2412" i="13"/>
  <c r="H2412" i="13" s="1"/>
  <c r="G3888" i="13"/>
  <c r="H3888" i="13" s="1"/>
  <c r="G2852" i="13"/>
  <c r="H2852" i="13" s="1"/>
  <c r="G2816" i="13"/>
  <c r="H2816" i="13" s="1"/>
  <c r="G2752" i="13"/>
  <c r="H2752" i="13" s="1"/>
  <c r="G2706" i="13"/>
  <c r="H2706" i="13" s="1"/>
  <c r="G2697" i="13"/>
  <c r="H2697" i="13" s="1"/>
  <c r="G2688" i="13"/>
  <c r="H2688" i="13" s="1"/>
  <c r="G2804" i="13"/>
  <c r="H2804" i="13" s="1"/>
  <c r="G2740" i="13"/>
  <c r="H2740" i="13" s="1"/>
  <c r="G2692" i="13"/>
  <c r="H2692" i="13" s="1"/>
  <c r="G3301" i="13"/>
  <c r="H3301" i="13" s="1"/>
  <c r="G3215" i="13"/>
  <c r="H3215" i="13" s="1"/>
  <c r="G2792" i="13"/>
  <c r="H2792" i="13" s="1"/>
  <c r="G2728" i="13"/>
  <c r="H2728" i="13" s="1"/>
  <c r="G2701" i="13"/>
  <c r="H2701" i="13" s="1"/>
  <c r="G3251" i="13"/>
  <c r="H3251" i="13" s="1"/>
  <c r="G3210" i="13"/>
  <c r="H3210" i="13" s="1"/>
  <c r="G2780" i="13"/>
  <c r="H2780" i="13" s="1"/>
  <c r="G2716" i="13"/>
  <c r="H2716" i="13" s="1"/>
  <c r="G2696" i="13"/>
  <c r="H2696" i="13" s="1"/>
  <c r="G2683" i="13"/>
  <c r="H2683" i="13" s="1"/>
  <c r="G2679" i="13"/>
  <c r="H2679" i="13" s="1"/>
  <c r="G2675" i="13"/>
  <c r="H2675" i="13" s="1"/>
  <c r="G2671" i="13"/>
  <c r="H2671" i="13" s="1"/>
  <c r="G2667" i="13"/>
  <c r="H2667" i="13" s="1"/>
  <c r="G2663" i="13"/>
  <c r="H2663" i="13" s="1"/>
  <c r="G2659" i="13"/>
  <c r="H2659" i="13" s="1"/>
  <c r="G2655" i="13"/>
  <c r="H2655" i="13" s="1"/>
  <c r="G2651" i="13"/>
  <c r="H2651" i="13" s="1"/>
  <c r="G2647" i="13"/>
  <c r="H2647" i="13" s="1"/>
  <c r="G2643" i="13"/>
  <c r="H2643" i="13" s="1"/>
  <c r="G2639" i="13"/>
  <c r="H2639" i="13" s="1"/>
  <c r="G2635" i="13"/>
  <c r="H2635" i="13" s="1"/>
  <c r="G2631" i="13"/>
  <c r="H2631" i="13" s="1"/>
  <c r="G2627" i="13"/>
  <c r="H2627" i="13" s="1"/>
  <c r="G2623" i="13"/>
  <c r="H2623" i="13" s="1"/>
  <c r="G2619" i="13"/>
  <c r="H2619" i="13" s="1"/>
  <c r="G2615" i="13"/>
  <c r="H2615" i="13" s="1"/>
  <c r="G2611" i="13"/>
  <c r="H2611" i="13" s="1"/>
  <c r="G2607" i="13"/>
  <c r="H2607" i="13" s="1"/>
  <c r="G2603" i="13"/>
  <c r="H2603" i="13" s="1"/>
  <c r="G2599" i="13"/>
  <c r="H2599" i="13" s="1"/>
  <c r="G2595" i="13"/>
  <c r="H2595" i="13" s="1"/>
  <c r="G2591" i="13"/>
  <c r="H2591" i="13" s="1"/>
  <c r="G2587" i="13"/>
  <c r="H2587" i="13" s="1"/>
  <c r="G2583" i="13"/>
  <c r="H2583" i="13" s="1"/>
  <c r="G2579" i="13"/>
  <c r="H2579" i="13" s="1"/>
  <c r="G2575" i="13"/>
  <c r="H2575" i="13" s="1"/>
  <c r="G2571" i="13"/>
  <c r="H2571" i="13" s="1"/>
  <c r="G2567" i="13"/>
  <c r="H2567" i="13" s="1"/>
  <c r="G2563" i="13"/>
  <c r="H2563" i="13" s="1"/>
  <c r="G2559" i="13"/>
  <c r="H2559" i="13" s="1"/>
  <c r="G2555" i="13"/>
  <c r="H2555" i="13" s="1"/>
  <c r="G2551" i="13"/>
  <c r="H2551" i="13" s="1"/>
  <c r="G2547" i="13"/>
  <c r="H2547" i="13" s="1"/>
  <c r="G2543" i="13"/>
  <c r="H2543" i="13" s="1"/>
  <c r="G2539" i="13"/>
  <c r="H2539" i="13" s="1"/>
  <c r="G2535" i="13"/>
  <c r="H2535" i="13" s="1"/>
  <c r="G2531" i="13"/>
  <c r="H2531" i="13" s="1"/>
  <c r="G2527" i="13"/>
  <c r="H2527" i="13" s="1"/>
  <c r="G2523" i="13"/>
  <c r="H2523" i="13" s="1"/>
  <c r="G2519" i="13"/>
  <c r="H2519" i="13" s="1"/>
  <c r="G2515" i="13"/>
  <c r="H2515" i="13" s="1"/>
  <c r="G2511" i="13"/>
  <c r="H2511" i="13" s="1"/>
  <c r="G2507" i="13"/>
  <c r="H2507" i="13" s="1"/>
  <c r="G2503" i="13"/>
  <c r="H2503" i="13" s="1"/>
  <c r="G2499" i="13"/>
  <c r="H2499" i="13" s="1"/>
  <c r="G2495" i="13"/>
  <c r="H2495" i="13" s="1"/>
  <c r="G2491" i="13"/>
  <c r="H2491" i="13" s="1"/>
  <c r="G2487" i="13"/>
  <c r="H2487" i="13" s="1"/>
  <c r="G2483" i="13"/>
  <c r="H2483" i="13" s="1"/>
  <c r="G2479" i="13"/>
  <c r="H2479" i="13" s="1"/>
  <c r="G2475" i="13"/>
  <c r="H2475" i="13" s="1"/>
  <c r="G2471" i="13"/>
  <c r="H2471" i="13" s="1"/>
  <c r="G2467" i="13"/>
  <c r="H2467" i="13" s="1"/>
  <c r="G2463" i="13"/>
  <c r="H2463" i="13" s="1"/>
  <c r="G2459" i="13"/>
  <c r="H2459" i="13" s="1"/>
  <c r="G2455" i="13"/>
  <c r="H2455" i="13" s="1"/>
  <c r="G2451" i="13"/>
  <c r="H2451" i="13" s="1"/>
  <c r="G2447" i="13"/>
  <c r="H2447" i="13" s="1"/>
  <c r="G2443" i="13"/>
  <c r="H2443" i="13" s="1"/>
  <c r="G2439" i="13"/>
  <c r="H2439" i="13" s="1"/>
  <c r="G2435" i="13"/>
  <c r="H2435" i="13" s="1"/>
  <c r="G2431" i="13"/>
  <c r="H2431" i="13" s="1"/>
  <c r="G2427" i="13"/>
  <c r="H2427" i="13" s="1"/>
  <c r="G2423" i="13"/>
  <c r="H2423" i="13" s="1"/>
  <c r="G2419" i="13"/>
  <c r="H2419" i="13" s="1"/>
  <c r="G2415" i="13"/>
  <c r="H2415" i="13" s="1"/>
  <c r="G2411" i="13"/>
  <c r="H2411" i="13" s="1"/>
  <c r="G2407" i="13"/>
  <c r="H2407" i="13" s="1"/>
  <c r="G2403" i="13"/>
  <c r="H2403" i="13" s="1"/>
  <c r="G2399" i="13"/>
  <c r="H2399" i="13" s="1"/>
  <c r="G2395" i="13"/>
  <c r="H2395" i="13" s="1"/>
  <c r="G2391" i="13"/>
  <c r="H2391" i="13" s="1"/>
  <c r="G2387" i="13"/>
  <c r="H2387" i="13" s="1"/>
  <c r="G2383" i="13"/>
  <c r="H2383" i="13" s="1"/>
  <c r="G2379" i="13"/>
  <c r="H2379" i="13" s="1"/>
  <c r="G2375" i="13"/>
  <c r="H2375" i="13" s="1"/>
  <c r="G2371" i="13"/>
  <c r="H2371" i="13" s="1"/>
  <c r="G2367" i="13"/>
  <c r="H2367" i="13" s="1"/>
  <c r="G2363" i="13"/>
  <c r="H2363" i="13" s="1"/>
  <c r="G2359" i="13"/>
  <c r="H2359" i="13" s="1"/>
  <c r="G2355" i="13"/>
  <c r="H2355" i="13" s="1"/>
  <c r="G2351" i="13"/>
  <c r="H2351" i="13" s="1"/>
  <c r="G2347" i="13"/>
  <c r="H2347" i="13" s="1"/>
  <c r="G2343" i="13"/>
  <c r="H2343" i="13" s="1"/>
  <c r="G2339" i="13"/>
  <c r="H2339" i="13" s="1"/>
  <c r="G2335" i="13"/>
  <c r="H2335" i="13" s="1"/>
  <c r="G2331" i="13"/>
  <c r="H2331" i="13" s="1"/>
  <c r="G2327" i="13"/>
  <c r="H2327" i="13" s="1"/>
  <c r="G2323" i="13"/>
  <c r="H2323" i="13" s="1"/>
  <c r="G2319" i="13"/>
  <c r="H2319" i="13" s="1"/>
  <c r="G2315" i="13"/>
  <c r="H2315" i="13" s="1"/>
  <c r="G2311" i="13"/>
  <c r="H2311" i="13" s="1"/>
  <c r="G2307" i="13"/>
  <c r="H2307" i="13" s="1"/>
  <c r="G2303" i="13"/>
  <c r="H2303" i="13" s="1"/>
  <c r="G2299" i="13"/>
  <c r="H2299" i="13" s="1"/>
  <c r="G2295" i="13"/>
  <c r="H2295" i="13" s="1"/>
  <c r="G2291" i="13"/>
  <c r="H2291" i="13" s="1"/>
  <c r="G2287" i="13"/>
  <c r="H2287" i="13" s="1"/>
  <c r="G2283" i="13"/>
  <c r="H2283" i="13" s="1"/>
  <c r="G2279" i="13"/>
  <c r="H2279" i="13" s="1"/>
  <c r="G2275" i="13"/>
  <c r="H2275" i="13" s="1"/>
  <c r="G2271" i="13"/>
  <c r="H2271" i="13" s="1"/>
  <c r="G2267" i="13"/>
  <c r="H2267" i="13" s="1"/>
  <c r="G2263" i="13"/>
  <c r="H2263" i="13" s="1"/>
  <c r="G2259" i="13"/>
  <c r="H2259" i="13" s="1"/>
  <c r="G2255" i="13"/>
  <c r="H2255" i="13" s="1"/>
  <c r="G2251" i="13"/>
  <c r="H2251" i="13" s="1"/>
  <c r="G2247" i="13"/>
  <c r="H2247" i="13" s="1"/>
  <c r="G2243" i="13"/>
  <c r="H2243" i="13" s="1"/>
  <c r="G2239" i="13"/>
  <c r="H2239" i="13" s="1"/>
  <c r="G2235" i="13"/>
  <c r="H2235" i="13" s="1"/>
  <c r="G2231" i="13"/>
  <c r="H2231" i="13" s="1"/>
  <c r="G2227" i="13"/>
  <c r="H2227" i="13" s="1"/>
  <c r="G2223" i="13"/>
  <c r="H2223" i="13" s="1"/>
  <c r="G2219" i="13"/>
  <c r="H2219" i="13" s="1"/>
  <c r="G2215" i="13"/>
  <c r="H2215" i="13" s="1"/>
  <c r="G2844" i="13"/>
  <c r="H2844" i="13" s="1"/>
  <c r="G2832" i="13"/>
  <c r="H2832" i="13" s="1"/>
  <c r="G2768" i="13"/>
  <c r="H2768" i="13" s="1"/>
  <c r="G2710" i="13"/>
  <c r="H2710" i="13" s="1"/>
  <c r="G2705" i="13"/>
  <c r="H2705" i="13" s="1"/>
  <c r="G2687" i="13"/>
  <c r="H2687" i="13" s="1"/>
  <c r="G3167" i="13"/>
  <c r="H3167" i="13" s="1"/>
  <c r="G2820" i="13"/>
  <c r="H2820" i="13" s="1"/>
  <c r="G2756" i="13"/>
  <c r="H2756" i="13" s="1"/>
  <c r="G3205" i="13"/>
  <c r="H3205" i="13" s="1"/>
  <c r="G3342" i="13"/>
  <c r="H3342" i="13" s="1"/>
  <c r="G2796" i="13"/>
  <c r="H2796" i="13" s="1"/>
  <c r="G2732" i="13"/>
  <c r="H2732" i="13" s="1"/>
  <c r="G2704" i="13"/>
  <c r="H2704" i="13" s="1"/>
  <c r="G2695" i="13"/>
  <c r="H2695" i="13" s="1"/>
  <c r="G2686" i="13"/>
  <c r="H2686" i="13" s="1"/>
  <c r="G2682" i="13"/>
  <c r="H2682" i="13" s="1"/>
  <c r="G2678" i="13"/>
  <c r="H2678" i="13" s="1"/>
  <c r="G2674" i="13"/>
  <c r="H2674" i="13" s="1"/>
  <c r="G2670" i="13"/>
  <c r="H2670" i="13" s="1"/>
  <c r="G2666" i="13"/>
  <c r="H2666" i="13" s="1"/>
  <c r="G2662" i="13"/>
  <c r="H2662" i="13" s="1"/>
  <c r="G2658" i="13"/>
  <c r="H2658" i="13" s="1"/>
  <c r="G2654" i="13"/>
  <c r="H2654" i="13" s="1"/>
  <c r="G2650" i="13"/>
  <c r="H2650" i="13" s="1"/>
  <c r="G2646" i="13"/>
  <c r="H2646" i="13" s="1"/>
  <c r="G2642" i="13"/>
  <c r="H2642" i="13" s="1"/>
  <c r="G2638" i="13"/>
  <c r="H2638" i="13" s="1"/>
  <c r="G2634" i="13"/>
  <c r="H2634" i="13" s="1"/>
  <c r="G2630" i="13"/>
  <c r="H2630" i="13" s="1"/>
  <c r="G2626" i="13"/>
  <c r="H2626" i="13" s="1"/>
  <c r="G2622" i="13"/>
  <c r="H2622" i="13" s="1"/>
  <c r="G2618" i="13"/>
  <c r="H2618" i="13" s="1"/>
  <c r="G2614" i="13"/>
  <c r="H2614" i="13" s="1"/>
  <c r="G2610" i="13"/>
  <c r="H2610" i="13" s="1"/>
  <c r="G2606" i="13"/>
  <c r="H2606" i="13" s="1"/>
  <c r="G2602" i="13"/>
  <c r="H2602" i="13" s="1"/>
  <c r="G2598" i="13"/>
  <c r="H2598" i="13" s="1"/>
  <c r="G2594" i="13"/>
  <c r="H2594" i="13" s="1"/>
  <c r="G2590" i="13"/>
  <c r="H2590" i="13" s="1"/>
  <c r="G2586" i="13"/>
  <c r="H2586" i="13" s="1"/>
  <c r="G2582" i="13"/>
  <c r="H2582" i="13" s="1"/>
  <c r="G2578" i="13"/>
  <c r="H2578" i="13" s="1"/>
  <c r="G2574" i="13"/>
  <c r="H2574" i="13" s="1"/>
  <c r="G2570" i="13"/>
  <c r="H2570" i="13" s="1"/>
  <c r="G2566" i="13"/>
  <c r="H2566" i="13" s="1"/>
  <c r="G2562" i="13"/>
  <c r="H2562" i="13" s="1"/>
  <c r="G2558" i="13"/>
  <c r="H2558" i="13" s="1"/>
  <c r="G2554" i="13"/>
  <c r="H2554" i="13" s="1"/>
  <c r="G2550" i="13"/>
  <c r="H2550" i="13" s="1"/>
  <c r="G2546" i="13"/>
  <c r="H2546" i="13" s="1"/>
  <c r="G2542" i="13"/>
  <c r="H2542" i="13" s="1"/>
  <c r="G2538" i="13"/>
  <c r="H2538" i="13" s="1"/>
  <c r="G2534" i="13"/>
  <c r="H2534" i="13" s="1"/>
  <c r="G2530" i="13"/>
  <c r="H2530" i="13" s="1"/>
  <c r="G2526" i="13"/>
  <c r="H2526" i="13" s="1"/>
  <c r="G2522" i="13"/>
  <c r="H2522" i="13" s="1"/>
  <c r="G2518" i="13"/>
  <c r="H2518" i="13" s="1"/>
  <c r="G2514" i="13"/>
  <c r="H2514" i="13" s="1"/>
  <c r="G2510" i="13"/>
  <c r="H2510" i="13" s="1"/>
  <c r="G2506" i="13"/>
  <c r="H2506" i="13" s="1"/>
  <c r="G2502" i="13"/>
  <c r="H2502" i="13" s="1"/>
  <c r="G2498" i="13"/>
  <c r="H2498" i="13" s="1"/>
  <c r="G2494" i="13"/>
  <c r="H2494" i="13" s="1"/>
  <c r="G2490" i="13"/>
  <c r="H2490" i="13" s="1"/>
  <c r="G2486" i="13"/>
  <c r="H2486" i="13" s="1"/>
  <c r="G2482" i="13"/>
  <c r="H2482" i="13" s="1"/>
  <c r="G2478" i="13"/>
  <c r="H2478" i="13" s="1"/>
  <c r="G2474" i="13"/>
  <c r="H2474" i="13" s="1"/>
  <c r="G2470" i="13"/>
  <c r="H2470" i="13" s="1"/>
  <c r="G2466" i="13"/>
  <c r="H2466" i="13" s="1"/>
  <c r="G2462" i="13"/>
  <c r="H2462" i="13" s="1"/>
  <c r="G2458" i="13"/>
  <c r="H2458" i="13" s="1"/>
  <c r="G2454" i="13"/>
  <c r="H2454" i="13" s="1"/>
  <c r="G2450" i="13"/>
  <c r="H2450" i="13" s="1"/>
  <c r="G2446" i="13"/>
  <c r="H2446" i="13" s="1"/>
  <c r="G2442" i="13"/>
  <c r="H2442" i="13" s="1"/>
  <c r="G2438" i="13"/>
  <c r="H2438" i="13" s="1"/>
  <c r="G2434" i="13"/>
  <c r="H2434" i="13" s="1"/>
  <c r="G2430" i="13"/>
  <c r="H2430" i="13" s="1"/>
  <c r="G2426" i="13"/>
  <c r="H2426" i="13" s="1"/>
  <c r="G2422" i="13"/>
  <c r="H2422" i="13" s="1"/>
  <c r="G2418" i="13"/>
  <c r="H2418" i="13" s="1"/>
  <c r="G2414" i="13"/>
  <c r="H2414" i="13" s="1"/>
  <c r="G2410" i="13"/>
  <c r="H2410" i="13" s="1"/>
  <c r="G2406" i="13"/>
  <c r="H2406" i="13" s="1"/>
  <c r="G2402" i="13"/>
  <c r="H2402" i="13" s="1"/>
  <c r="G2398" i="13"/>
  <c r="H2398" i="13" s="1"/>
  <c r="G2394" i="13"/>
  <c r="H2394" i="13" s="1"/>
  <c r="G2390" i="13"/>
  <c r="H2390" i="13" s="1"/>
  <c r="G2386" i="13"/>
  <c r="H2386" i="13" s="1"/>
  <c r="G2382" i="13"/>
  <c r="H2382" i="13" s="1"/>
  <c r="G2378" i="13"/>
  <c r="H2378" i="13" s="1"/>
  <c r="G2374" i="13"/>
  <c r="H2374" i="13" s="1"/>
  <c r="G2370" i="13"/>
  <c r="H2370" i="13" s="1"/>
  <c r="G2366" i="13"/>
  <c r="H2366" i="13" s="1"/>
  <c r="G2362" i="13"/>
  <c r="H2362" i="13" s="1"/>
  <c r="G2358" i="13"/>
  <c r="H2358" i="13" s="1"/>
  <c r="G2354" i="13"/>
  <c r="H2354" i="13" s="1"/>
  <c r="G2350" i="13"/>
  <c r="H2350" i="13" s="1"/>
  <c r="G2346" i="13"/>
  <c r="H2346" i="13" s="1"/>
  <c r="G2856" i="13"/>
  <c r="H2856" i="13" s="1"/>
  <c r="G2808" i="13"/>
  <c r="H2808" i="13" s="1"/>
  <c r="G2342" i="13"/>
  <c r="H2342" i="13" s="1"/>
  <c r="G2284" i="13"/>
  <c r="H2284" i="13" s="1"/>
  <c r="G2278" i="13"/>
  <c r="H2278" i="13" s="1"/>
  <c r="G2209" i="13"/>
  <c r="H2209" i="13" s="1"/>
  <c r="G2205" i="13"/>
  <c r="H2205" i="13" s="1"/>
  <c r="G2201" i="13"/>
  <c r="H2201" i="13" s="1"/>
  <c r="G2197" i="13"/>
  <c r="H2197" i="13" s="1"/>
  <c r="G2193" i="13"/>
  <c r="H2193" i="13" s="1"/>
  <c r="G2189" i="13"/>
  <c r="H2189" i="13" s="1"/>
  <c r="G2185" i="13"/>
  <c r="H2185" i="13" s="1"/>
  <c r="G2181" i="13"/>
  <c r="H2181" i="13" s="1"/>
  <c r="G2177" i="13"/>
  <c r="H2177" i="13" s="1"/>
  <c r="G2173" i="13"/>
  <c r="H2173" i="13" s="1"/>
  <c r="G2169" i="13"/>
  <c r="H2169" i="13" s="1"/>
  <c r="G2165" i="13"/>
  <c r="H2165" i="13" s="1"/>
  <c r="G2161" i="13"/>
  <c r="H2161" i="13" s="1"/>
  <c r="G2157" i="13"/>
  <c r="H2157" i="13" s="1"/>
  <c r="G2153" i="13"/>
  <c r="H2153" i="13" s="1"/>
  <c r="G2149" i="13"/>
  <c r="H2149" i="13" s="1"/>
  <c r="G2145" i="13"/>
  <c r="H2145" i="13" s="1"/>
  <c r="G2141" i="13"/>
  <c r="H2141" i="13" s="1"/>
  <c r="G2137" i="13"/>
  <c r="H2137" i="13" s="1"/>
  <c r="G2133" i="13"/>
  <c r="H2133" i="13" s="1"/>
  <c r="G2129" i="13"/>
  <c r="H2129" i="13" s="1"/>
  <c r="G2125" i="13"/>
  <c r="H2125" i="13" s="1"/>
  <c r="G2121" i="13"/>
  <c r="H2121" i="13" s="1"/>
  <c r="G2117" i="13"/>
  <c r="H2117" i="13" s="1"/>
  <c r="G2113" i="13"/>
  <c r="H2113" i="13" s="1"/>
  <c r="G2109" i="13"/>
  <c r="H2109" i="13" s="1"/>
  <c r="G2105" i="13"/>
  <c r="H2105" i="13" s="1"/>
  <c r="G2101" i="13"/>
  <c r="H2101" i="13" s="1"/>
  <c r="G2097" i="13"/>
  <c r="H2097" i="13" s="1"/>
  <c r="G2093" i="13"/>
  <c r="H2093" i="13" s="1"/>
  <c r="G2089" i="13"/>
  <c r="H2089" i="13" s="1"/>
  <c r="G2085" i="13"/>
  <c r="H2085" i="13" s="1"/>
  <c r="G2081" i="13"/>
  <c r="H2081" i="13" s="1"/>
  <c r="G2077" i="13"/>
  <c r="H2077" i="13" s="1"/>
  <c r="G2073" i="13"/>
  <c r="H2073" i="13" s="1"/>
  <c r="G2069" i="13"/>
  <c r="H2069" i="13" s="1"/>
  <c r="G2065" i="13"/>
  <c r="H2065" i="13" s="1"/>
  <c r="G2061" i="13"/>
  <c r="H2061" i="13" s="1"/>
  <c r="G2057" i="13"/>
  <c r="H2057" i="13" s="1"/>
  <c r="G2053" i="13"/>
  <c r="H2053" i="13" s="1"/>
  <c r="G2049" i="13"/>
  <c r="H2049" i="13" s="1"/>
  <c r="G2045" i="13"/>
  <c r="H2045" i="13" s="1"/>
  <c r="G2041" i="13"/>
  <c r="H2041" i="13" s="1"/>
  <c r="G2037" i="13"/>
  <c r="H2037" i="13" s="1"/>
  <c r="G2033" i="13"/>
  <c r="H2033" i="13" s="1"/>
  <c r="G2029" i="13"/>
  <c r="H2029" i="13" s="1"/>
  <c r="G2025" i="13"/>
  <c r="H2025" i="13" s="1"/>
  <c r="G2021" i="13"/>
  <c r="H2021" i="13" s="1"/>
  <c r="G2017" i="13"/>
  <c r="H2017" i="13" s="1"/>
  <c r="G2013" i="13"/>
  <c r="H2013" i="13" s="1"/>
  <c r="G2009" i="13"/>
  <c r="H2009" i="13" s="1"/>
  <c r="G2005" i="13"/>
  <c r="H2005" i="13" s="1"/>
  <c r="G2001" i="13"/>
  <c r="H2001" i="13" s="1"/>
  <c r="G1997" i="13"/>
  <c r="H1997" i="13" s="1"/>
  <c r="G1993" i="13"/>
  <c r="H1993" i="13" s="1"/>
  <c r="G1989" i="13"/>
  <c r="H1989" i="13" s="1"/>
  <c r="G1985" i="13"/>
  <c r="H1985" i="13" s="1"/>
  <c r="G1981" i="13"/>
  <c r="H1981" i="13" s="1"/>
  <c r="G1977" i="13"/>
  <c r="H1977" i="13" s="1"/>
  <c r="G1973" i="13"/>
  <c r="H1973" i="13" s="1"/>
  <c r="G1969" i="13"/>
  <c r="H1969" i="13" s="1"/>
  <c r="G1965" i="13"/>
  <c r="H1965" i="13" s="1"/>
  <c r="G1961" i="13"/>
  <c r="H1961" i="13" s="1"/>
  <c r="G1957" i="13"/>
  <c r="H1957" i="13" s="1"/>
  <c r="G1953" i="13"/>
  <c r="H1953" i="13" s="1"/>
  <c r="G1949" i="13"/>
  <c r="H1949" i="13" s="1"/>
  <c r="G1945" i="13"/>
  <c r="H1945" i="13" s="1"/>
  <c r="G1941" i="13"/>
  <c r="H1941" i="13" s="1"/>
  <c r="G1937" i="13"/>
  <c r="H1937" i="13" s="1"/>
  <c r="G1933" i="13"/>
  <c r="H1933" i="13" s="1"/>
  <c r="G1929" i="13"/>
  <c r="H1929" i="13" s="1"/>
  <c r="G1925" i="13"/>
  <c r="H1925" i="13" s="1"/>
  <c r="G1921" i="13"/>
  <c r="H1921" i="13" s="1"/>
  <c r="G1917" i="13"/>
  <c r="H1917" i="13" s="1"/>
  <c r="G1913" i="13"/>
  <c r="H1913" i="13" s="1"/>
  <c r="G1909" i="13"/>
  <c r="H1909" i="13" s="1"/>
  <c r="G1905" i="13"/>
  <c r="H1905" i="13" s="1"/>
  <c r="G1901" i="13"/>
  <c r="H1901" i="13" s="1"/>
  <c r="G1897" i="13"/>
  <c r="H1897" i="13" s="1"/>
  <c r="G1893" i="13"/>
  <c r="H1893" i="13" s="1"/>
  <c r="G1889" i="13"/>
  <c r="H1889" i="13" s="1"/>
  <c r="G1885" i="13"/>
  <c r="H1885" i="13" s="1"/>
  <c r="G1881" i="13"/>
  <c r="H1881" i="13" s="1"/>
  <c r="G1877" i="13"/>
  <c r="H1877" i="13" s="1"/>
  <c r="G1873" i="13"/>
  <c r="H1873" i="13" s="1"/>
  <c r="G1869" i="13"/>
  <c r="H1869" i="13" s="1"/>
  <c r="G1865" i="13"/>
  <c r="H1865" i="13" s="1"/>
  <c r="G1861" i="13"/>
  <c r="H1861" i="13" s="1"/>
  <c r="G1857" i="13"/>
  <c r="H1857" i="13" s="1"/>
  <c r="G1853" i="13"/>
  <c r="H1853" i="13" s="1"/>
  <c r="G1849" i="13"/>
  <c r="H1849" i="13" s="1"/>
  <c r="G1845" i="13"/>
  <c r="H1845" i="13" s="1"/>
  <c r="G1841" i="13"/>
  <c r="H1841" i="13" s="1"/>
  <c r="G1837" i="13"/>
  <c r="H1837" i="13" s="1"/>
  <c r="G1833" i="13"/>
  <c r="H1833" i="13" s="1"/>
  <c r="G1829" i="13"/>
  <c r="H1829" i="13" s="1"/>
  <c r="G1825" i="13"/>
  <c r="H1825" i="13" s="1"/>
  <c r="G1821" i="13"/>
  <c r="H1821" i="13" s="1"/>
  <c r="G1817" i="13"/>
  <c r="H1817" i="13" s="1"/>
  <c r="G1813" i="13"/>
  <c r="H1813" i="13" s="1"/>
  <c r="G1809" i="13"/>
  <c r="H1809" i="13" s="1"/>
  <c r="G1805" i="13"/>
  <c r="H1805" i="13" s="1"/>
  <c r="G1801" i="13"/>
  <c r="H1801" i="13" s="1"/>
  <c r="G1797" i="13"/>
  <c r="H1797" i="13" s="1"/>
  <c r="G1793" i="13"/>
  <c r="H1793" i="13" s="1"/>
  <c r="G1789" i="13"/>
  <c r="H1789" i="13" s="1"/>
  <c r="G1785" i="13"/>
  <c r="H1785" i="13" s="1"/>
  <c r="G1781" i="13"/>
  <c r="H1781" i="13" s="1"/>
  <c r="G1777" i="13"/>
  <c r="H1777" i="13" s="1"/>
  <c r="G1773" i="13"/>
  <c r="H1773" i="13" s="1"/>
  <c r="G1769" i="13"/>
  <c r="H1769" i="13" s="1"/>
  <c r="G1765" i="13"/>
  <c r="H1765" i="13" s="1"/>
  <c r="G1761" i="13"/>
  <c r="H1761" i="13" s="1"/>
  <c r="G1757" i="13"/>
  <c r="H1757" i="13" s="1"/>
  <c r="G1753" i="13"/>
  <c r="H1753" i="13" s="1"/>
  <c r="G1749" i="13"/>
  <c r="H1749" i="13" s="1"/>
  <c r="G1745" i="13"/>
  <c r="H1745" i="13" s="1"/>
  <c r="G1741" i="13"/>
  <c r="H1741" i="13" s="1"/>
  <c r="G1737" i="13"/>
  <c r="H1737" i="13" s="1"/>
  <c r="G1733" i="13"/>
  <c r="H1733" i="13" s="1"/>
  <c r="G1729" i="13"/>
  <c r="H1729" i="13" s="1"/>
  <c r="G1725" i="13"/>
  <c r="H1725" i="13" s="1"/>
  <c r="G1721" i="13"/>
  <c r="H1721" i="13" s="1"/>
  <c r="G1717" i="13"/>
  <c r="H1717" i="13" s="1"/>
  <c r="G1713" i="13"/>
  <c r="H1713" i="13" s="1"/>
  <c r="G1709" i="13"/>
  <c r="H1709" i="13" s="1"/>
  <c r="G1705" i="13"/>
  <c r="H1705" i="13" s="1"/>
  <c r="G1701" i="13"/>
  <c r="H1701" i="13" s="1"/>
  <c r="G1697" i="13"/>
  <c r="H1697" i="13" s="1"/>
  <c r="G1693" i="13"/>
  <c r="H1693" i="13" s="1"/>
  <c r="G1689" i="13"/>
  <c r="H1689" i="13" s="1"/>
  <c r="G1685" i="13"/>
  <c r="H1685" i="13" s="1"/>
  <c r="G1681" i="13"/>
  <c r="H1681" i="13" s="1"/>
  <c r="G1677" i="13"/>
  <c r="H1677" i="13" s="1"/>
  <c r="G1673" i="13"/>
  <c r="H1673" i="13" s="1"/>
  <c r="G1669" i="13"/>
  <c r="H1669" i="13" s="1"/>
  <c r="G1665" i="13"/>
  <c r="H1665" i="13" s="1"/>
  <c r="G1661" i="13"/>
  <c r="H1661" i="13" s="1"/>
  <c r="G1657" i="13"/>
  <c r="H1657" i="13" s="1"/>
  <c r="G1653" i="13"/>
  <c r="H1653" i="13" s="1"/>
  <c r="G1649" i="13"/>
  <c r="H1649" i="13" s="1"/>
  <c r="G1645" i="13"/>
  <c r="H1645" i="13" s="1"/>
  <c r="G1641" i="13"/>
  <c r="H1641" i="13" s="1"/>
  <c r="G1637" i="13"/>
  <c r="H1637" i="13" s="1"/>
  <c r="G1633" i="13"/>
  <c r="H1633" i="13" s="1"/>
  <c r="G1629" i="13"/>
  <c r="H1629" i="13" s="1"/>
  <c r="G1625" i="13"/>
  <c r="H1625" i="13" s="1"/>
  <c r="G1621" i="13"/>
  <c r="H1621" i="13" s="1"/>
  <c r="G1617" i="13"/>
  <c r="H1617" i="13" s="1"/>
  <c r="G1613" i="13"/>
  <c r="H1613" i="13" s="1"/>
  <c r="G1609" i="13"/>
  <c r="H1609" i="13" s="1"/>
  <c r="G1605" i="13"/>
  <c r="H1605" i="13" s="1"/>
  <c r="G1601" i="13"/>
  <c r="H1601" i="13" s="1"/>
  <c r="G1597" i="13"/>
  <c r="H1597" i="13" s="1"/>
  <c r="G1593" i="13"/>
  <c r="H1593" i="13" s="1"/>
  <c r="G1589" i="13"/>
  <c r="H1589" i="13" s="1"/>
  <c r="G1585" i="13"/>
  <c r="H1585" i="13" s="1"/>
  <c r="G1581" i="13"/>
  <c r="H1581" i="13" s="1"/>
  <c r="G1577" i="13"/>
  <c r="H1577" i="13" s="1"/>
  <c r="G1573" i="13"/>
  <c r="H1573" i="13" s="1"/>
  <c r="G1569" i="13"/>
  <c r="H1569" i="13" s="1"/>
  <c r="G1565" i="13"/>
  <c r="H1565" i="13" s="1"/>
  <c r="G1561" i="13"/>
  <c r="H1561" i="13" s="1"/>
  <c r="G1557" i="13"/>
  <c r="H1557" i="13" s="1"/>
  <c r="G1553" i="13"/>
  <c r="H1553" i="13" s="1"/>
  <c r="G1549" i="13"/>
  <c r="H1549" i="13" s="1"/>
  <c r="G1545" i="13"/>
  <c r="H1545" i="13" s="1"/>
  <c r="G1541" i="13"/>
  <c r="H1541" i="13" s="1"/>
  <c r="G1537" i="13"/>
  <c r="H1537" i="13" s="1"/>
  <c r="G1533" i="13"/>
  <c r="H1533" i="13" s="1"/>
  <c r="G1529" i="13"/>
  <c r="H1529" i="13" s="1"/>
  <c r="G1525" i="13"/>
  <c r="H1525" i="13" s="1"/>
  <c r="G1521" i="13"/>
  <c r="H1521" i="13" s="1"/>
  <c r="G2720" i="13"/>
  <c r="H2720" i="13" s="1"/>
  <c r="G2691" i="13"/>
  <c r="H2691" i="13" s="1"/>
  <c r="G2348" i="13"/>
  <c r="H2348" i="13" s="1"/>
  <c r="G2336" i="13"/>
  <c r="H2336" i="13" s="1"/>
  <c r="G2330" i="13"/>
  <c r="H2330" i="13" s="1"/>
  <c r="G2272" i="13"/>
  <c r="H2272" i="13" s="1"/>
  <c r="G2266" i="13"/>
  <c r="H2266" i="13" s="1"/>
  <c r="G2250" i="13"/>
  <c r="H2250" i="13" s="1"/>
  <c r="G2234" i="13"/>
  <c r="H2234" i="13" s="1"/>
  <c r="G2218" i="13"/>
  <c r="H2218" i="13" s="1"/>
  <c r="G2392" i="13"/>
  <c r="H2392" i="13" s="1"/>
  <c r="G2384" i="13"/>
  <c r="H2384" i="13" s="1"/>
  <c r="G2376" i="13"/>
  <c r="H2376" i="13" s="1"/>
  <c r="G2368" i="13"/>
  <c r="H2368" i="13" s="1"/>
  <c r="G2324" i="13"/>
  <c r="H2324" i="13" s="1"/>
  <c r="G2318" i="13"/>
  <c r="H2318" i="13" s="1"/>
  <c r="G2690" i="13"/>
  <c r="H2690" i="13" s="1"/>
  <c r="G2360" i="13"/>
  <c r="H2360" i="13" s="1"/>
  <c r="G2312" i="13"/>
  <c r="H2312" i="13" s="1"/>
  <c r="G2306" i="13"/>
  <c r="H2306" i="13" s="1"/>
  <c r="G2260" i="13"/>
  <c r="H2260" i="13" s="1"/>
  <c r="G2244" i="13"/>
  <c r="H2244" i="13" s="1"/>
  <c r="G2228" i="13"/>
  <c r="H2228" i="13" s="1"/>
  <c r="G2400" i="13"/>
  <c r="H2400" i="13" s="1"/>
  <c r="G2300" i="13"/>
  <c r="H2300" i="13" s="1"/>
  <c r="G2294" i="13"/>
  <c r="H2294" i="13" s="1"/>
  <c r="G2212" i="13"/>
  <c r="H2212" i="13" s="1"/>
  <c r="G2208" i="13"/>
  <c r="H2208" i="13" s="1"/>
  <c r="G2204" i="13"/>
  <c r="H2204" i="13" s="1"/>
  <c r="G2200" i="13"/>
  <c r="H2200" i="13" s="1"/>
  <c r="G2196" i="13"/>
  <c r="H2196" i="13" s="1"/>
  <c r="G2192" i="13"/>
  <c r="H2192" i="13" s="1"/>
  <c r="G2188" i="13"/>
  <c r="H2188" i="13" s="1"/>
  <c r="G2184" i="13"/>
  <c r="H2184" i="13" s="1"/>
  <c r="G2180" i="13"/>
  <c r="H2180" i="13" s="1"/>
  <c r="G2176" i="13"/>
  <c r="H2176" i="13" s="1"/>
  <c r="G2172" i="13"/>
  <c r="H2172" i="13" s="1"/>
  <c r="G2168" i="13"/>
  <c r="H2168" i="13" s="1"/>
  <c r="G2164" i="13"/>
  <c r="H2164" i="13" s="1"/>
  <c r="G2160" i="13"/>
  <c r="H2160" i="13" s="1"/>
  <c r="G2156" i="13"/>
  <c r="H2156" i="13" s="1"/>
  <c r="G2152" i="13"/>
  <c r="H2152" i="13" s="1"/>
  <c r="G2148" i="13"/>
  <c r="H2148" i="13" s="1"/>
  <c r="G2144" i="13"/>
  <c r="H2144" i="13" s="1"/>
  <c r="G2140" i="13"/>
  <c r="H2140" i="13" s="1"/>
  <c r="G2136" i="13"/>
  <c r="H2136" i="13" s="1"/>
  <c r="G2132" i="13"/>
  <c r="H2132" i="13" s="1"/>
  <c r="G2128" i="13"/>
  <c r="H2128" i="13" s="1"/>
  <c r="G2124" i="13"/>
  <c r="H2124" i="13" s="1"/>
  <c r="G2120" i="13"/>
  <c r="H2120" i="13" s="1"/>
  <c r="G2116" i="13"/>
  <c r="H2116" i="13" s="1"/>
  <c r="G2112" i="13"/>
  <c r="H2112" i="13" s="1"/>
  <c r="G2108" i="13"/>
  <c r="H2108" i="13" s="1"/>
  <c r="G2104" i="13"/>
  <c r="H2104" i="13" s="1"/>
  <c r="G2100" i="13"/>
  <c r="H2100" i="13" s="1"/>
  <c r="G2096" i="13"/>
  <c r="H2096" i="13" s="1"/>
  <c r="G2092" i="13"/>
  <c r="H2092" i="13" s="1"/>
  <c r="G2088" i="13"/>
  <c r="H2088" i="13" s="1"/>
  <c r="G2084" i="13"/>
  <c r="H2084" i="13" s="1"/>
  <c r="G2080" i="13"/>
  <c r="H2080" i="13" s="1"/>
  <c r="G2076" i="13"/>
  <c r="H2076" i="13" s="1"/>
  <c r="G2072" i="13"/>
  <c r="H2072" i="13" s="1"/>
  <c r="G2068" i="13"/>
  <c r="H2068" i="13" s="1"/>
  <c r="G2064" i="13"/>
  <c r="H2064" i="13" s="1"/>
  <c r="G2060" i="13"/>
  <c r="H2060" i="13" s="1"/>
  <c r="G2056" i="13"/>
  <c r="H2056" i="13" s="1"/>
  <c r="G2052" i="13"/>
  <c r="H2052" i="13" s="1"/>
  <c r="G2048" i="13"/>
  <c r="H2048" i="13" s="1"/>
  <c r="G2044" i="13"/>
  <c r="H2044" i="13" s="1"/>
  <c r="G2040" i="13"/>
  <c r="H2040" i="13" s="1"/>
  <c r="G2036" i="13"/>
  <c r="H2036" i="13" s="1"/>
  <c r="G2032" i="13"/>
  <c r="H2032" i="13" s="1"/>
  <c r="G2028" i="13"/>
  <c r="H2028" i="13" s="1"/>
  <c r="G2024" i="13"/>
  <c r="H2024" i="13" s="1"/>
  <c r="G2020" i="13"/>
  <c r="H2020" i="13" s="1"/>
  <c r="G2016" i="13"/>
  <c r="H2016" i="13" s="1"/>
  <c r="G2012" i="13"/>
  <c r="H2012" i="13" s="1"/>
  <c r="G2008" i="13"/>
  <c r="H2008" i="13" s="1"/>
  <c r="G2004" i="13"/>
  <c r="H2004" i="13" s="1"/>
  <c r="G2000" i="13"/>
  <c r="H2000" i="13" s="1"/>
  <c r="G1996" i="13"/>
  <c r="H1996" i="13" s="1"/>
  <c r="G1992" i="13"/>
  <c r="H1992" i="13" s="1"/>
  <c r="G1988" i="13"/>
  <c r="H1988" i="13" s="1"/>
  <c r="G1984" i="13"/>
  <c r="H1984" i="13" s="1"/>
  <c r="G1980" i="13"/>
  <c r="H1980" i="13" s="1"/>
  <c r="G1976" i="13"/>
  <c r="H1976" i="13" s="1"/>
  <c r="G1972" i="13"/>
  <c r="H1972" i="13" s="1"/>
  <c r="G1968" i="13"/>
  <c r="H1968" i="13" s="1"/>
  <c r="G1964" i="13"/>
  <c r="H1964" i="13" s="1"/>
  <c r="G1960" i="13"/>
  <c r="H1960" i="13" s="1"/>
  <c r="G1956" i="13"/>
  <c r="H1956" i="13" s="1"/>
  <c r="G1952" i="13"/>
  <c r="H1952" i="13" s="1"/>
  <c r="G1948" i="13"/>
  <c r="H1948" i="13" s="1"/>
  <c r="G1944" i="13"/>
  <c r="H1944" i="13" s="1"/>
  <c r="G1940" i="13"/>
  <c r="H1940" i="13" s="1"/>
  <c r="G1936" i="13"/>
  <c r="H1936" i="13" s="1"/>
  <c r="G1932" i="13"/>
  <c r="H1932" i="13" s="1"/>
  <c r="G1928" i="13"/>
  <c r="H1928" i="13" s="1"/>
  <c r="G1924" i="13"/>
  <c r="H1924" i="13" s="1"/>
  <c r="G1920" i="13"/>
  <c r="H1920" i="13" s="1"/>
  <c r="G1916" i="13"/>
  <c r="H1916" i="13" s="1"/>
  <c r="G1912" i="13"/>
  <c r="H1912" i="13" s="1"/>
  <c r="G1908" i="13"/>
  <c r="H1908" i="13" s="1"/>
  <c r="G1904" i="13"/>
  <c r="H1904" i="13" s="1"/>
  <c r="G1900" i="13"/>
  <c r="H1900" i="13" s="1"/>
  <c r="G1896" i="13"/>
  <c r="H1896" i="13" s="1"/>
  <c r="G1892" i="13"/>
  <c r="H1892" i="13" s="1"/>
  <c r="G1888" i="13"/>
  <c r="H1888" i="13" s="1"/>
  <c r="G1884" i="13"/>
  <c r="H1884" i="13" s="1"/>
  <c r="G1880" i="13"/>
  <c r="H1880" i="13" s="1"/>
  <c r="G1876" i="13"/>
  <c r="H1876" i="13" s="1"/>
  <c r="G1872" i="13"/>
  <c r="H1872" i="13" s="1"/>
  <c r="G1868" i="13"/>
  <c r="H1868" i="13" s="1"/>
  <c r="G1864" i="13"/>
  <c r="H1864" i="13" s="1"/>
  <c r="G1860" i="13"/>
  <c r="H1860" i="13" s="1"/>
  <c r="G1856" i="13"/>
  <c r="H1856" i="13" s="1"/>
  <c r="G1852" i="13"/>
  <c r="H1852" i="13" s="1"/>
  <c r="G1848" i="13"/>
  <c r="H1848" i="13" s="1"/>
  <c r="G1844" i="13"/>
  <c r="H1844" i="13" s="1"/>
  <c r="G1840" i="13"/>
  <c r="H1840" i="13" s="1"/>
  <c r="G1836" i="13"/>
  <c r="H1836" i="13" s="1"/>
  <c r="G1832" i="13"/>
  <c r="H1832" i="13" s="1"/>
  <c r="G1828" i="13"/>
  <c r="H1828" i="13" s="1"/>
  <c r="G1824" i="13"/>
  <c r="H1824" i="13" s="1"/>
  <c r="G1820" i="13"/>
  <c r="H1820" i="13" s="1"/>
  <c r="G1816" i="13"/>
  <c r="H1816" i="13" s="1"/>
  <c r="G1812" i="13"/>
  <c r="H1812" i="13" s="1"/>
  <c r="G1808" i="13"/>
  <c r="H1808" i="13" s="1"/>
  <c r="G1804" i="13"/>
  <c r="H1804" i="13" s="1"/>
  <c r="G1800" i="13"/>
  <c r="H1800" i="13" s="1"/>
  <c r="G1796" i="13"/>
  <c r="H1796" i="13" s="1"/>
  <c r="G1792" i="13"/>
  <c r="H1792" i="13" s="1"/>
  <c r="G1788" i="13"/>
  <c r="H1788" i="13" s="1"/>
  <c r="G1784" i="13"/>
  <c r="H1784" i="13" s="1"/>
  <c r="G1780" i="13"/>
  <c r="H1780" i="13" s="1"/>
  <c r="G1776" i="13"/>
  <c r="H1776" i="13" s="1"/>
  <c r="G1772" i="13"/>
  <c r="H1772" i="13" s="1"/>
  <c r="G1768" i="13"/>
  <c r="H1768" i="13" s="1"/>
  <c r="G1764" i="13"/>
  <c r="H1764" i="13" s="1"/>
  <c r="G1760" i="13"/>
  <c r="H1760" i="13" s="1"/>
  <c r="G1756" i="13"/>
  <c r="H1756" i="13" s="1"/>
  <c r="G1752" i="13"/>
  <c r="H1752" i="13" s="1"/>
  <c r="G1748" i="13"/>
  <c r="H1748" i="13" s="1"/>
  <c r="G1744" i="13"/>
  <c r="H1744" i="13" s="1"/>
  <c r="G1740" i="13"/>
  <c r="H1740" i="13" s="1"/>
  <c r="G1736" i="13"/>
  <c r="H1736" i="13" s="1"/>
  <c r="G1732" i="13"/>
  <c r="H1732" i="13" s="1"/>
  <c r="G1728" i="13"/>
  <c r="H1728" i="13" s="1"/>
  <c r="G1724" i="13"/>
  <c r="H1724" i="13" s="1"/>
  <c r="G1720" i="13"/>
  <c r="H1720" i="13" s="1"/>
  <c r="G1716" i="13"/>
  <c r="H1716" i="13" s="1"/>
  <c r="G1712" i="13"/>
  <c r="H1712" i="13" s="1"/>
  <c r="G1708" i="13"/>
  <c r="H1708" i="13" s="1"/>
  <c r="G1704" i="13"/>
  <c r="H1704" i="13" s="1"/>
  <c r="G1700" i="13"/>
  <c r="H1700" i="13" s="1"/>
  <c r="G1696" i="13"/>
  <c r="H1696" i="13" s="1"/>
  <c r="G1692" i="13"/>
  <c r="H1692" i="13" s="1"/>
  <c r="G1688" i="13"/>
  <c r="H1688" i="13" s="1"/>
  <c r="G1684" i="13"/>
  <c r="H1684" i="13" s="1"/>
  <c r="G1680" i="13"/>
  <c r="H1680" i="13" s="1"/>
  <c r="G1676" i="13"/>
  <c r="H1676" i="13" s="1"/>
  <c r="G1672" i="13"/>
  <c r="H1672" i="13" s="1"/>
  <c r="G1668" i="13"/>
  <c r="H1668" i="13" s="1"/>
  <c r="G1664" i="13"/>
  <c r="H1664" i="13" s="1"/>
  <c r="G1660" i="13"/>
  <c r="H1660" i="13" s="1"/>
  <c r="G1656" i="13"/>
  <c r="H1656" i="13" s="1"/>
  <c r="G1652" i="13"/>
  <c r="H1652" i="13" s="1"/>
  <c r="G1648" i="13"/>
  <c r="H1648" i="13" s="1"/>
  <c r="G1644" i="13"/>
  <c r="H1644" i="13" s="1"/>
  <c r="G1640" i="13"/>
  <c r="H1640" i="13" s="1"/>
  <c r="G1636" i="13"/>
  <c r="H1636" i="13" s="1"/>
  <c r="G1632" i="13"/>
  <c r="H1632" i="13" s="1"/>
  <c r="G1628" i="13"/>
  <c r="H1628" i="13" s="1"/>
  <c r="G1624" i="13"/>
  <c r="H1624" i="13" s="1"/>
  <c r="G1620" i="13"/>
  <c r="H1620" i="13" s="1"/>
  <c r="G1616" i="13"/>
  <c r="H1616" i="13" s="1"/>
  <c r="G1612" i="13"/>
  <c r="H1612" i="13" s="1"/>
  <c r="G1608" i="13"/>
  <c r="H1608" i="13" s="1"/>
  <c r="G1604" i="13"/>
  <c r="H1604" i="13" s="1"/>
  <c r="G1600" i="13"/>
  <c r="H1600" i="13" s="1"/>
  <c r="G1596" i="13"/>
  <c r="H1596" i="13" s="1"/>
  <c r="G1592" i="13"/>
  <c r="H1592" i="13" s="1"/>
  <c r="G1588" i="13"/>
  <c r="H1588" i="13" s="1"/>
  <c r="G1584" i="13"/>
  <c r="H1584" i="13" s="1"/>
  <c r="G1580" i="13"/>
  <c r="H1580" i="13" s="1"/>
  <c r="G1576" i="13"/>
  <c r="H1576" i="13" s="1"/>
  <c r="G1572" i="13"/>
  <c r="H1572" i="13" s="1"/>
  <c r="G1568" i="13"/>
  <c r="H1568" i="13" s="1"/>
  <c r="G1564" i="13"/>
  <c r="H1564" i="13" s="1"/>
  <c r="G1560" i="13"/>
  <c r="H1560" i="13" s="1"/>
  <c r="G1556" i="13"/>
  <c r="H1556" i="13" s="1"/>
  <c r="G1552" i="13"/>
  <c r="H1552" i="13" s="1"/>
  <c r="G1548" i="13"/>
  <c r="H1548" i="13" s="1"/>
  <c r="G1544" i="13"/>
  <c r="H1544" i="13" s="1"/>
  <c r="G1540" i="13"/>
  <c r="H1540" i="13" s="1"/>
  <c r="G1536" i="13"/>
  <c r="H1536" i="13" s="1"/>
  <c r="G1532" i="13"/>
  <c r="H1532" i="13" s="1"/>
  <c r="G1528" i="13"/>
  <c r="H1528" i="13" s="1"/>
  <c r="G1524" i="13"/>
  <c r="H1524" i="13" s="1"/>
  <c r="G2288" i="13"/>
  <c r="H2288" i="13" s="1"/>
  <c r="G2282" i="13"/>
  <c r="H2282" i="13" s="1"/>
  <c r="G2254" i="13"/>
  <c r="H2254" i="13" s="1"/>
  <c r="G2238" i="13"/>
  <c r="H2238" i="13" s="1"/>
  <c r="G2222" i="13"/>
  <c r="H2222" i="13" s="1"/>
  <c r="G2744" i="13"/>
  <c r="H2744" i="13" s="1"/>
  <c r="G2408" i="13"/>
  <c r="H2408" i="13" s="1"/>
  <c r="G2340" i="13"/>
  <c r="H2340" i="13" s="1"/>
  <c r="G2334" i="13"/>
  <c r="H2334" i="13" s="1"/>
  <c r="G2276" i="13"/>
  <c r="H2276" i="13" s="1"/>
  <c r="G2270" i="13"/>
  <c r="H2270" i="13" s="1"/>
  <c r="G2352" i="13"/>
  <c r="H2352" i="13" s="1"/>
  <c r="G2328" i="13"/>
  <c r="H2328" i="13" s="1"/>
  <c r="G2322" i="13"/>
  <c r="H2322" i="13" s="1"/>
  <c r="G2264" i="13"/>
  <c r="H2264" i="13" s="1"/>
  <c r="G2248" i="13"/>
  <c r="H2248" i="13" s="1"/>
  <c r="G2232" i="13"/>
  <c r="H2232" i="13" s="1"/>
  <c r="G2216" i="13"/>
  <c r="H2216" i="13" s="1"/>
  <c r="G2316" i="13"/>
  <c r="H2316" i="13" s="1"/>
  <c r="G2310" i="13"/>
  <c r="H2310" i="13" s="1"/>
  <c r="G2211" i="13"/>
  <c r="H2211" i="13" s="1"/>
  <c r="G2207" i="13"/>
  <c r="H2207" i="13" s="1"/>
  <c r="G2203" i="13"/>
  <c r="H2203" i="13" s="1"/>
  <c r="G2199" i="13"/>
  <c r="H2199" i="13" s="1"/>
  <c r="G2195" i="13"/>
  <c r="H2195" i="13" s="1"/>
  <c r="G2191" i="13"/>
  <c r="H2191" i="13" s="1"/>
  <c r="G2187" i="13"/>
  <c r="H2187" i="13" s="1"/>
  <c r="G2183" i="13"/>
  <c r="H2183" i="13" s="1"/>
  <c r="G2179" i="13"/>
  <c r="H2179" i="13" s="1"/>
  <c r="G2175" i="13"/>
  <c r="H2175" i="13" s="1"/>
  <c r="G2171" i="13"/>
  <c r="H2171" i="13" s="1"/>
  <c r="G2167" i="13"/>
  <c r="H2167" i="13" s="1"/>
  <c r="G2163" i="13"/>
  <c r="H2163" i="13" s="1"/>
  <c r="G2159" i="13"/>
  <c r="H2159" i="13" s="1"/>
  <c r="G2155" i="13"/>
  <c r="H2155" i="13" s="1"/>
  <c r="G2151" i="13"/>
  <c r="H2151" i="13" s="1"/>
  <c r="G2147" i="13"/>
  <c r="H2147" i="13" s="1"/>
  <c r="G2143" i="13"/>
  <c r="H2143" i="13" s="1"/>
  <c r="G2139" i="13"/>
  <c r="H2139" i="13" s="1"/>
  <c r="G2135" i="13"/>
  <c r="H2135" i="13" s="1"/>
  <c r="G2131" i="13"/>
  <c r="H2131" i="13" s="1"/>
  <c r="G2127" i="13"/>
  <c r="H2127" i="13" s="1"/>
  <c r="G2784" i="13"/>
  <c r="H2784" i="13" s="1"/>
  <c r="G2304" i="13"/>
  <c r="H2304" i="13" s="1"/>
  <c r="G2298" i="13"/>
  <c r="H2298" i="13" s="1"/>
  <c r="G2258" i="13"/>
  <c r="H2258" i="13" s="1"/>
  <c r="G2242" i="13"/>
  <c r="H2242" i="13" s="1"/>
  <c r="G2226" i="13"/>
  <c r="H2226" i="13" s="1"/>
  <c r="G2388" i="13"/>
  <c r="H2388" i="13" s="1"/>
  <c r="G2380" i="13"/>
  <c r="H2380" i="13" s="1"/>
  <c r="G2372" i="13"/>
  <c r="H2372" i="13" s="1"/>
  <c r="G2364" i="13"/>
  <c r="H2364" i="13" s="1"/>
  <c r="G2292" i="13"/>
  <c r="H2292" i="13" s="1"/>
  <c r="G2286" i="13"/>
  <c r="H2286" i="13" s="1"/>
  <c r="G2700" i="13"/>
  <c r="H2700" i="13" s="1"/>
  <c r="G2396" i="13"/>
  <c r="H2396" i="13" s="1"/>
  <c r="G2344" i="13"/>
  <c r="H2344" i="13" s="1"/>
  <c r="G2338" i="13"/>
  <c r="H2338" i="13" s="1"/>
  <c r="G2280" i="13"/>
  <c r="H2280" i="13" s="1"/>
  <c r="G2274" i="13"/>
  <c r="H2274" i="13" s="1"/>
  <c r="G2252" i="13"/>
  <c r="H2252" i="13" s="1"/>
  <c r="G2236" i="13"/>
  <c r="H2236" i="13" s="1"/>
  <c r="G2220" i="13"/>
  <c r="H2220" i="13" s="1"/>
  <c r="G2332" i="13"/>
  <c r="H2332" i="13" s="1"/>
  <c r="G2326" i="13"/>
  <c r="H2326" i="13" s="1"/>
  <c r="G2268" i="13"/>
  <c r="H2268" i="13" s="1"/>
  <c r="G2210" i="13"/>
  <c r="H2210" i="13" s="1"/>
  <c r="G2206" i="13"/>
  <c r="H2206" i="13" s="1"/>
  <c r="G2202" i="13"/>
  <c r="H2202" i="13" s="1"/>
  <c r="G2198" i="13"/>
  <c r="H2198" i="13" s="1"/>
  <c r="G2194" i="13"/>
  <c r="H2194" i="13" s="1"/>
  <c r="G2190" i="13"/>
  <c r="H2190" i="13" s="1"/>
  <c r="G2186" i="13"/>
  <c r="H2186" i="13" s="1"/>
  <c r="G2182" i="13"/>
  <c r="H2182" i="13" s="1"/>
  <c r="G2178" i="13"/>
  <c r="H2178" i="13" s="1"/>
  <c r="G2174" i="13"/>
  <c r="H2174" i="13" s="1"/>
  <c r="G2170" i="13"/>
  <c r="H2170" i="13" s="1"/>
  <c r="G2166" i="13"/>
  <c r="H2166" i="13" s="1"/>
  <c r="G2162" i="13"/>
  <c r="H2162" i="13" s="1"/>
  <c r="G2158" i="13"/>
  <c r="H2158" i="13" s="1"/>
  <c r="G2154" i="13"/>
  <c r="H2154" i="13" s="1"/>
  <c r="G2150" i="13"/>
  <c r="H2150" i="13" s="1"/>
  <c r="G2146" i="13"/>
  <c r="H2146" i="13" s="1"/>
  <c r="G2142" i="13"/>
  <c r="H2142" i="13" s="1"/>
  <c r="G2138" i="13"/>
  <c r="H2138" i="13" s="1"/>
  <c r="G2134" i="13"/>
  <c r="H2134" i="13" s="1"/>
  <c r="G2130" i="13"/>
  <c r="H2130" i="13" s="1"/>
  <c r="G2126" i="13"/>
  <c r="H2126" i="13" s="1"/>
  <c r="G2122" i="13"/>
  <c r="H2122" i="13" s="1"/>
  <c r="G2118" i="13"/>
  <c r="H2118" i="13" s="1"/>
  <c r="G2114" i="13"/>
  <c r="H2114" i="13" s="1"/>
  <c r="G2110" i="13"/>
  <c r="H2110" i="13" s="1"/>
  <c r="G2106" i="13"/>
  <c r="H2106" i="13" s="1"/>
  <c r="G2102" i="13"/>
  <c r="H2102" i="13" s="1"/>
  <c r="G2098" i="13"/>
  <c r="H2098" i="13" s="1"/>
  <c r="G2094" i="13"/>
  <c r="H2094" i="13" s="1"/>
  <c r="G2090" i="13"/>
  <c r="H2090" i="13" s="1"/>
  <c r="G2086" i="13"/>
  <c r="H2086" i="13" s="1"/>
  <c r="G2082" i="13"/>
  <c r="H2082" i="13" s="1"/>
  <c r="G2078" i="13"/>
  <c r="H2078" i="13" s="1"/>
  <c r="G2074" i="13"/>
  <c r="H2074" i="13" s="1"/>
  <c r="G2070" i="13"/>
  <c r="H2070" i="13" s="1"/>
  <c r="G2066" i="13"/>
  <c r="H2066" i="13" s="1"/>
  <c r="G2062" i="13"/>
  <c r="H2062" i="13" s="1"/>
  <c r="G2058" i="13"/>
  <c r="H2058" i="13" s="1"/>
  <c r="G2054" i="13"/>
  <c r="H2054" i="13" s="1"/>
  <c r="G2050" i="13"/>
  <c r="H2050" i="13" s="1"/>
  <c r="G2046" i="13"/>
  <c r="H2046" i="13" s="1"/>
  <c r="G2042" i="13"/>
  <c r="H2042" i="13" s="1"/>
  <c r="G2038" i="13"/>
  <c r="H2038" i="13" s="1"/>
  <c r="G2034" i="13"/>
  <c r="H2034" i="13" s="1"/>
  <c r="G2030" i="13"/>
  <c r="H2030" i="13" s="1"/>
  <c r="G2026" i="13"/>
  <c r="H2026" i="13" s="1"/>
  <c r="G2022" i="13"/>
  <c r="H2022" i="13" s="1"/>
  <c r="G2018" i="13"/>
  <c r="H2018" i="13" s="1"/>
  <c r="G2014" i="13"/>
  <c r="H2014" i="13" s="1"/>
  <c r="G2010" i="13"/>
  <c r="H2010" i="13" s="1"/>
  <c r="G2006" i="13"/>
  <c r="H2006" i="13" s="1"/>
  <c r="G2002" i="13"/>
  <c r="H2002" i="13" s="1"/>
  <c r="G1998" i="13"/>
  <c r="H1998" i="13" s="1"/>
  <c r="G1994" i="13"/>
  <c r="H1994" i="13" s="1"/>
  <c r="G1990" i="13"/>
  <c r="H1990" i="13" s="1"/>
  <c r="G1986" i="13"/>
  <c r="H1986" i="13" s="1"/>
  <c r="G1982" i="13"/>
  <c r="H1982" i="13" s="1"/>
  <c r="G1978" i="13"/>
  <c r="H1978" i="13" s="1"/>
  <c r="G1974" i="13"/>
  <c r="H1974" i="13" s="1"/>
  <c r="G1970" i="13"/>
  <c r="H1970" i="13" s="1"/>
  <c r="G2404" i="13"/>
  <c r="H2404" i="13" s="1"/>
  <c r="G2356" i="13"/>
  <c r="H2356" i="13" s="1"/>
  <c r="G2320" i="13"/>
  <c r="H2320" i="13" s="1"/>
  <c r="G2314" i="13"/>
  <c r="H2314" i="13" s="1"/>
  <c r="G2262" i="13"/>
  <c r="H2262" i="13" s="1"/>
  <c r="G2246" i="13"/>
  <c r="H2246" i="13" s="1"/>
  <c r="G2230" i="13"/>
  <c r="H2230" i="13" s="1"/>
  <c r="G2214" i="13"/>
  <c r="H2214" i="13" s="1"/>
  <c r="G2107" i="13"/>
  <c r="H2107" i="13" s="1"/>
  <c r="G2043" i="13"/>
  <c r="H2043" i="13" s="1"/>
  <c r="G2003" i="13"/>
  <c r="H2003" i="13" s="1"/>
  <c r="G1987" i="13"/>
  <c r="H1987" i="13" s="1"/>
  <c r="G1971" i="13"/>
  <c r="H1971" i="13" s="1"/>
  <c r="G1919" i="13"/>
  <c r="H1919" i="13" s="1"/>
  <c r="G1906" i="13"/>
  <c r="H1906" i="13" s="1"/>
  <c r="G1882" i="13"/>
  <c r="H1882" i="13" s="1"/>
  <c r="G1850" i="13"/>
  <c r="H1850" i="13" s="1"/>
  <c r="G1818" i="13"/>
  <c r="H1818" i="13" s="1"/>
  <c r="G1742" i="13"/>
  <c r="H1742" i="13" s="1"/>
  <c r="G1723" i="13"/>
  <c r="H1723" i="13" s="1"/>
  <c r="G1694" i="13"/>
  <c r="H1694" i="13" s="1"/>
  <c r="G1659" i="13"/>
  <c r="H1659" i="13" s="1"/>
  <c r="G1631" i="13"/>
  <c r="H1631" i="13" s="1"/>
  <c r="G1615" i="13"/>
  <c r="H1615" i="13" s="1"/>
  <c r="G1599" i="13"/>
  <c r="H1599" i="13" s="1"/>
  <c r="G1583" i="13"/>
  <c r="H1583" i="13" s="1"/>
  <c r="G1567" i="13"/>
  <c r="H1567" i="13" s="1"/>
  <c r="G1551" i="13"/>
  <c r="H1551" i="13" s="1"/>
  <c r="G1535" i="13"/>
  <c r="H1535" i="13" s="1"/>
  <c r="G2063" i="13"/>
  <c r="H2063" i="13" s="1"/>
  <c r="G1931" i="13"/>
  <c r="H1931" i="13" s="1"/>
  <c r="G1918" i="13"/>
  <c r="H1918" i="13" s="1"/>
  <c r="G1871" i="13"/>
  <c r="H1871" i="13" s="1"/>
  <c r="G1839" i="13"/>
  <c r="H1839" i="13" s="1"/>
  <c r="G1770" i="13"/>
  <c r="H1770" i="13" s="1"/>
  <c r="G1763" i="13"/>
  <c r="H1763" i="13" s="1"/>
  <c r="G1711" i="13"/>
  <c r="H1711" i="13" s="1"/>
  <c r="G1682" i="13"/>
  <c r="H1682" i="13" s="1"/>
  <c r="G1647" i="13"/>
  <c r="H1647" i="13" s="1"/>
  <c r="G2864" i="13"/>
  <c r="H2864" i="13" s="1"/>
  <c r="G2083" i="13"/>
  <c r="H2083" i="13" s="1"/>
  <c r="G2019" i="13"/>
  <c r="H2019" i="13" s="1"/>
  <c r="G1943" i="13"/>
  <c r="H1943" i="13" s="1"/>
  <c r="G1930" i="13"/>
  <c r="H1930" i="13" s="1"/>
  <c r="G1870" i="13"/>
  <c r="H1870" i="13" s="1"/>
  <c r="G1838" i="13"/>
  <c r="H1838" i="13" s="1"/>
  <c r="G1799" i="13"/>
  <c r="H1799" i="13" s="1"/>
  <c r="G1791" i="13"/>
  <c r="H1791" i="13" s="1"/>
  <c r="G1735" i="13"/>
  <c r="H1735" i="13" s="1"/>
  <c r="G1699" i="13"/>
  <c r="H1699" i="13" s="1"/>
  <c r="G1670" i="13"/>
  <c r="H1670" i="13" s="1"/>
  <c r="G1519" i="13"/>
  <c r="H1519" i="13" s="1"/>
  <c r="G1515" i="13"/>
  <c r="H1515" i="13" s="1"/>
  <c r="G1511" i="13"/>
  <c r="H1511" i="13" s="1"/>
  <c r="G1507" i="13"/>
  <c r="H1507" i="13" s="1"/>
  <c r="G1503" i="13"/>
  <c r="H1503" i="13" s="1"/>
  <c r="G1499" i="13"/>
  <c r="H1499" i="13" s="1"/>
  <c r="G1495" i="13"/>
  <c r="H1495" i="13" s="1"/>
  <c r="G1491" i="13"/>
  <c r="H1491" i="13" s="1"/>
  <c r="G1487" i="13"/>
  <c r="H1487" i="13" s="1"/>
  <c r="G1483" i="13"/>
  <c r="H1483" i="13" s="1"/>
  <c r="G1479" i="13"/>
  <c r="H1479" i="13" s="1"/>
  <c r="G1475" i="13"/>
  <c r="H1475" i="13" s="1"/>
  <c r="G1471" i="13"/>
  <c r="H1471" i="13" s="1"/>
  <c r="G1467" i="13"/>
  <c r="H1467" i="13" s="1"/>
  <c r="G1463" i="13"/>
  <c r="H1463" i="13" s="1"/>
  <c r="G1459" i="13"/>
  <c r="H1459" i="13" s="1"/>
  <c r="G1455" i="13"/>
  <c r="H1455" i="13" s="1"/>
  <c r="G1451" i="13"/>
  <c r="H1451" i="13" s="1"/>
  <c r="G1447" i="13"/>
  <c r="H1447" i="13" s="1"/>
  <c r="G1443" i="13"/>
  <c r="H1443" i="13" s="1"/>
  <c r="G1439" i="13"/>
  <c r="H1439" i="13" s="1"/>
  <c r="G1435" i="13"/>
  <c r="H1435" i="13" s="1"/>
  <c r="G1431" i="13"/>
  <c r="H1431" i="13" s="1"/>
  <c r="G1427" i="13"/>
  <c r="H1427" i="13" s="1"/>
  <c r="G1423" i="13"/>
  <c r="H1423" i="13" s="1"/>
  <c r="G1419" i="13"/>
  <c r="H1419" i="13" s="1"/>
  <c r="G1415" i="13"/>
  <c r="H1415" i="13" s="1"/>
  <c r="G1411" i="13"/>
  <c r="H1411" i="13" s="1"/>
  <c r="G1407" i="13"/>
  <c r="H1407" i="13" s="1"/>
  <c r="G1403" i="13"/>
  <c r="H1403" i="13" s="1"/>
  <c r="G1399" i="13"/>
  <c r="H1399" i="13" s="1"/>
  <c r="G1395" i="13"/>
  <c r="H1395" i="13" s="1"/>
  <c r="G1391" i="13"/>
  <c r="H1391" i="13" s="1"/>
  <c r="G1387" i="13"/>
  <c r="H1387" i="13" s="1"/>
  <c r="G1383" i="13"/>
  <c r="H1383" i="13" s="1"/>
  <c r="G1379" i="13"/>
  <c r="H1379" i="13" s="1"/>
  <c r="G1375" i="13"/>
  <c r="H1375" i="13" s="1"/>
  <c r="G1371" i="13"/>
  <c r="H1371" i="13" s="1"/>
  <c r="G1367" i="13"/>
  <c r="H1367" i="13" s="1"/>
  <c r="G1363" i="13"/>
  <c r="H1363" i="13" s="1"/>
  <c r="G1359" i="13"/>
  <c r="H1359" i="13" s="1"/>
  <c r="G1355" i="13"/>
  <c r="H1355" i="13" s="1"/>
  <c r="G1351" i="13"/>
  <c r="H1351" i="13" s="1"/>
  <c r="G1347" i="13"/>
  <c r="H1347" i="13" s="1"/>
  <c r="G1343" i="13"/>
  <c r="H1343" i="13" s="1"/>
  <c r="G1339" i="13"/>
  <c r="H1339" i="13" s="1"/>
  <c r="G1335" i="13"/>
  <c r="H1335" i="13" s="1"/>
  <c r="G1331" i="13"/>
  <c r="H1331" i="13" s="1"/>
  <c r="G1327" i="13"/>
  <c r="H1327" i="13" s="1"/>
  <c r="G1323" i="13"/>
  <c r="H1323" i="13" s="1"/>
  <c r="G1319" i="13"/>
  <c r="H1319" i="13" s="1"/>
  <c r="G1315" i="13"/>
  <c r="H1315" i="13" s="1"/>
  <c r="G1311" i="13"/>
  <c r="H1311" i="13" s="1"/>
  <c r="G1307" i="13"/>
  <c r="H1307" i="13" s="1"/>
  <c r="G1303" i="13"/>
  <c r="H1303" i="13" s="1"/>
  <c r="G1299" i="13"/>
  <c r="H1299" i="13" s="1"/>
  <c r="G1295" i="13"/>
  <c r="H1295" i="13" s="1"/>
  <c r="G1291" i="13"/>
  <c r="H1291" i="13" s="1"/>
  <c r="G1287" i="13"/>
  <c r="H1287" i="13" s="1"/>
  <c r="G1283" i="13"/>
  <c r="H1283" i="13" s="1"/>
  <c r="G1279" i="13"/>
  <c r="H1279" i="13" s="1"/>
  <c r="G1275" i="13"/>
  <c r="H1275" i="13" s="1"/>
  <c r="G1271" i="13"/>
  <c r="H1271" i="13" s="1"/>
  <c r="G1267" i="13"/>
  <c r="H1267" i="13" s="1"/>
  <c r="G1263" i="13"/>
  <c r="H1263" i="13" s="1"/>
  <c r="G1259" i="13"/>
  <c r="H1259" i="13" s="1"/>
  <c r="G1255" i="13"/>
  <c r="H1255" i="13" s="1"/>
  <c r="G1251" i="13"/>
  <c r="H1251" i="13" s="1"/>
  <c r="G1247" i="13"/>
  <c r="H1247" i="13" s="1"/>
  <c r="G1243" i="13"/>
  <c r="H1243" i="13" s="1"/>
  <c r="G1239" i="13"/>
  <c r="H1239" i="13" s="1"/>
  <c r="G1235" i="13"/>
  <c r="H1235" i="13" s="1"/>
  <c r="G1231" i="13"/>
  <c r="H1231" i="13" s="1"/>
  <c r="G1227" i="13"/>
  <c r="H1227" i="13" s="1"/>
  <c r="G1223" i="13"/>
  <c r="H1223" i="13" s="1"/>
  <c r="G1219" i="13"/>
  <c r="H1219" i="13" s="1"/>
  <c r="G1215" i="13"/>
  <c r="H1215" i="13" s="1"/>
  <c r="G1211" i="13"/>
  <c r="H1211" i="13" s="1"/>
  <c r="G1207" i="13"/>
  <c r="H1207" i="13" s="1"/>
  <c r="G1203" i="13"/>
  <c r="H1203" i="13" s="1"/>
  <c r="G1199" i="13"/>
  <c r="H1199" i="13" s="1"/>
  <c r="G1195" i="13"/>
  <c r="H1195" i="13" s="1"/>
  <c r="G1191" i="13"/>
  <c r="H1191" i="13" s="1"/>
  <c r="G1187" i="13"/>
  <c r="H1187" i="13" s="1"/>
  <c r="G1183" i="13"/>
  <c r="H1183" i="13" s="1"/>
  <c r="G1179" i="13"/>
  <c r="H1179" i="13" s="1"/>
  <c r="G1175" i="13"/>
  <c r="H1175" i="13" s="1"/>
  <c r="G1171" i="13"/>
  <c r="H1171" i="13" s="1"/>
  <c r="G1167" i="13"/>
  <c r="H1167" i="13" s="1"/>
  <c r="G1163" i="13"/>
  <c r="H1163" i="13" s="1"/>
  <c r="G2224" i="13"/>
  <c r="H2224" i="13" s="1"/>
  <c r="G2103" i="13"/>
  <c r="H2103" i="13" s="1"/>
  <c r="G2039" i="13"/>
  <c r="H2039" i="13" s="1"/>
  <c r="G1955" i="13"/>
  <c r="H1955" i="13" s="1"/>
  <c r="G1942" i="13"/>
  <c r="H1942" i="13" s="1"/>
  <c r="G1891" i="13"/>
  <c r="H1891" i="13" s="1"/>
  <c r="G1859" i="13"/>
  <c r="H1859" i="13" s="1"/>
  <c r="G1827" i="13"/>
  <c r="H1827" i="13" s="1"/>
  <c r="G1798" i="13"/>
  <c r="H1798" i="13" s="1"/>
  <c r="G1762" i="13"/>
  <c r="H1762" i="13" s="1"/>
  <c r="G1755" i="13"/>
  <c r="H1755" i="13" s="1"/>
  <c r="G1722" i="13"/>
  <c r="H1722" i="13" s="1"/>
  <c r="G1687" i="13"/>
  <c r="H1687" i="13" s="1"/>
  <c r="G1658" i="13"/>
  <c r="H1658" i="13" s="1"/>
  <c r="G1630" i="13"/>
  <c r="H1630" i="13" s="1"/>
  <c r="G1614" i="13"/>
  <c r="H1614" i="13" s="1"/>
  <c r="G1598" i="13"/>
  <c r="H1598" i="13" s="1"/>
  <c r="G1582" i="13"/>
  <c r="H1582" i="13" s="1"/>
  <c r="G1566" i="13"/>
  <c r="H1566" i="13" s="1"/>
  <c r="G1550" i="13"/>
  <c r="H1550" i="13" s="1"/>
  <c r="G1534" i="13"/>
  <c r="H1534" i="13" s="1"/>
  <c r="G2308" i="13"/>
  <c r="H2308" i="13" s="1"/>
  <c r="G2123" i="13"/>
  <c r="H2123" i="13" s="1"/>
  <c r="G2059" i="13"/>
  <c r="H2059" i="13" s="1"/>
  <c r="G1999" i="13"/>
  <c r="H1999" i="13" s="1"/>
  <c r="G1983" i="13"/>
  <c r="H1983" i="13" s="1"/>
  <c r="G1967" i="13"/>
  <c r="H1967" i="13" s="1"/>
  <c r="G1954" i="13"/>
  <c r="H1954" i="13" s="1"/>
  <c r="G1903" i="13"/>
  <c r="H1903" i="13" s="1"/>
  <c r="G1890" i="13"/>
  <c r="H1890" i="13" s="1"/>
  <c r="G1858" i="13"/>
  <c r="H1858" i="13" s="1"/>
  <c r="G1826" i="13"/>
  <c r="H1826" i="13" s="1"/>
  <c r="G1807" i="13"/>
  <c r="H1807" i="13" s="1"/>
  <c r="G1790" i="13"/>
  <c r="H1790" i="13" s="1"/>
  <c r="G1783" i="13"/>
  <c r="H1783" i="13" s="1"/>
  <c r="G1734" i="13"/>
  <c r="H1734" i="13" s="1"/>
  <c r="G1710" i="13"/>
  <c r="H1710" i="13" s="1"/>
  <c r="G1675" i="13"/>
  <c r="H1675" i="13" s="1"/>
  <c r="G1646" i="13"/>
  <c r="H1646" i="13" s="1"/>
  <c r="G1635" i="13"/>
  <c r="H1635" i="13" s="1"/>
  <c r="G1619" i="13"/>
  <c r="H1619" i="13" s="1"/>
  <c r="G1603" i="13"/>
  <c r="H1603" i="13" s="1"/>
  <c r="G1587" i="13"/>
  <c r="H1587" i="13" s="1"/>
  <c r="G1571" i="13"/>
  <c r="H1571" i="13" s="1"/>
  <c r="G1555" i="13"/>
  <c r="H1555" i="13" s="1"/>
  <c r="G1539" i="13"/>
  <c r="H1539" i="13" s="1"/>
  <c r="G1523" i="13"/>
  <c r="H1523" i="13" s="1"/>
  <c r="G2079" i="13"/>
  <c r="H2079" i="13" s="1"/>
  <c r="G2015" i="13"/>
  <c r="H2015" i="13" s="1"/>
  <c r="G1966" i="13"/>
  <c r="H1966" i="13" s="1"/>
  <c r="G1915" i="13"/>
  <c r="H1915" i="13" s="1"/>
  <c r="G1902" i="13"/>
  <c r="H1902" i="13" s="1"/>
  <c r="G1879" i="13"/>
  <c r="H1879" i="13" s="1"/>
  <c r="G1847" i="13"/>
  <c r="H1847" i="13" s="1"/>
  <c r="G1806" i="13"/>
  <c r="H1806" i="13" s="1"/>
  <c r="G1754" i="13"/>
  <c r="H1754" i="13" s="1"/>
  <c r="G1747" i="13"/>
  <c r="H1747" i="13" s="1"/>
  <c r="G1698" i="13"/>
  <c r="H1698" i="13" s="1"/>
  <c r="G1663" i="13"/>
  <c r="H1663" i="13" s="1"/>
  <c r="G2302" i="13"/>
  <c r="H2302" i="13" s="1"/>
  <c r="G2099" i="13"/>
  <c r="H2099" i="13" s="1"/>
  <c r="G2035" i="13"/>
  <c r="H2035" i="13" s="1"/>
  <c r="G1927" i="13"/>
  <c r="H1927" i="13" s="1"/>
  <c r="G1914" i="13"/>
  <c r="H1914" i="13" s="1"/>
  <c r="G1878" i="13"/>
  <c r="H1878" i="13" s="1"/>
  <c r="G1846" i="13"/>
  <c r="H1846" i="13" s="1"/>
  <c r="G1815" i="13"/>
  <c r="H1815" i="13" s="1"/>
  <c r="G1782" i="13"/>
  <c r="H1782" i="13" s="1"/>
  <c r="G1775" i="13"/>
  <c r="H1775" i="13" s="1"/>
  <c r="G1727" i="13"/>
  <c r="H1727" i="13" s="1"/>
  <c r="G1715" i="13"/>
  <c r="H1715" i="13" s="1"/>
  <c r="G1686" i="13"/>
  <c r="H1686" i="13" s="1"/>
  <c r="G1651" i="13"/>
  <c r="H1651" i="13" s="1"/>
  <c r="G1518" i="13"/>
  <c r="H1518" i="13" s="1"/>
  <c r="G1514" i="13"/>
  <c r="H1514" i="13" s="1"/>
  <c r="G1510" i="13"/>
  <c r="H1510" i="13" s="1"/>
  <c r="G1506" i="13"/>
  <c r="H1506" i="13" s="1"/>
  <c r="G1502" i="13"/>
  <c r="H1502" i="13" s="1"/>
  <c r="G1498" i="13"/>
  <c r="H1498" i="13" s="1"/>
  <c r="G1494" i="13"/>
  <c r="H1494" i="13" s="1"/>
  <c r="G1490" i="13"/>
  <c r="H1490" i="13" s="1"/>
  <c r="G1486" i="13"/>
  <c r="H1486" i="13" s="1"/>
  <c r="G1482" i="13"/>
  <c r="H1482" i="13" s="1"/>
  <c r="G1478" i="13"/>
  <c r="H1478" i="13" s="1"/>
  <c r="G1474" i="13"/>
  <c r="H1474" i="13" s="1"/>
  <c r="G1470" i="13"/>
  <c r="H1470" i="13" s="1"/>
  <c r="G1466" i="13"/>
  <c r="H1466" i="13" s="1"/>
  <c r="G1462" i="13"/>
  <c r="H1462" i="13" s="1"/>
  <c r="G1458" i="13"/>
  <c r="H1458" i="13" s="1"/>
  <c r="G1454" i="13"/>
  <c r="H1454" i="13" s="1"/>
  <c r="G1450" i="13"/>
  <c r="H1450" i="13" s="1"/>
  <c r="G1446" i="13"/>
  <c r="H1446" i="13" s="1"/>
  <c r="G1442" i="13"/>
  <c r="H1442" i="13" s="1"/>
  <c r="G1438" i="13"/>
  <c r="H1438" i="13" s="1"/>
  <c r="G1434" i="13"/>
  <c r="H1434" i="13" s="1"/>
  <c r="G1430" i="13"/>
  <c r="H1430" i="13" s="1"/>
  <c r="G1426" i="13"/>
  <c r="H1426" i="13" s="1"/>
  <c r="G1422" i="13"/>
  <c r="H1422" i="13" s="1"/>
  <c r="G1418" i="13"/>
  <c r="H1418" i="13" s="1"/>
  <c r="G1414" i="13"/>
  <c r="H1414" i="13" s="1"/>
  <c r="G1410" i="13"/>
  <c r="H1410" i="13" s="1"/>
  <c r="G1406" i="13"/>
  <c r="H1406" i="13" s="1"/>
  <c r="G1402" i="13"/>
  <c r="H1402" i="13" s="1"/>
  <c r="G1398" i="13"/>
  <c r="H1398" i="13" s="1"/>
  <c r="G1394" i="13"/>
  <c r="H1394" i="13" s="1"/>
  <c r="G1390" i="13"/>
  <c r="H1390" i="13" s="1"/>
  <c r="G1386" i="13"/>
  <c r="H1386" i="13" s="1"/>
  <c r="G1382" i="13"/>
  <c r="H1382" i="13" s="1"/>
  <c r="G1378" i="13"/>
  <c r="H1378" i="13" s="1"/>
  <c r="G1374" i="13"/>
  <c r="H1374" i="13" s="1"/>
  <c r="G1370" i="13"/>
  <c r="H1370" i="13" s="1"/>
  <c r="G1366" i="13"/>
  <c r="H1366" i="13" s="1"/>
  <c r="G1362" i="13"/>
  <c r="H1362" i="13" s="1"/>
  <c r="G1358" i="13"/>
  <c r="H1358" i="13" s="1"/>
  <c r="G1354" i="13"/>
  <c r="H1354" i="13" s="1"/>
  <c r="G1350" i="13"/>
  <c r="H1350" i="13" s="1"/>
  <c r="G1346" i="13"/>
  <c r="H1346" i="13" s="1"/>
  <c r="G2256" i="13"/>
  <c r="H2256" i="13" s="1"/>
  <c r="G2119" i="13"/>
  <c r="H2119" i="13" s="1"/>
  <c r="G2055" i="13"/>
  <c r="H2055" i="13" s="1"/>
  <c r="G1939" i="13"/>
  <c r="H1939" i="13" s="1"/>
  <c r="G1926" i="13"/>
  <c r="H1926" i="13" s="1"/>
  <c r="G1867" i="13"/>
  <c r="H1867" i="13" s="1"/>
  <c r="G1835" i="13"/>
  <c r="H1835" i="13" s="1"/>
  <c r="G1814" i="13"/>
  <c r="H1814" i="13" s="1"/>
  <c r="G1746" i="13"/>
  <c r="H1746" i="13" s="1"/>
  <c r="G1703" i="13"/>
  <c r="H1703" i="13" s="1"/>
  <c r="G1674" i="13"/>
  <c r="H1674" i="13" s="1"/>
  <c r="G1634" i="13"/>
  <c r="H1634" i="13" s="1"/>
  <c r="G1618" i="13"/>
  <c r="H1618" i="13" s="1"/>
  <c r="G1602" i="13"/>
  <c r="H1602" i="13" s="1"/>
  <c r="G1586" i="13"/>
  <c r="H1586" i="13" s="1"/>
  <c r="G1570" i="13"/>
  <c r="H1570" i="13" s="1"/>
  <c r="G1554" i="13"/>
  <c r="H1554" i="13" s="1"/>
  <c r="G1538" i="13"/>
  <c r="H1538" i="13" s="1"/>
  <c r="G1522" i="13"/>
  <c r="H1522" i="13" s="1"/>
  <c r="G2075" i="13"/>
  <c r="H2075" i="13" s="1"/>
  <c r="G2011" i="13"/>
  <c r="H2011" i="13" s="1"/>
  <c r="G1995" i="13"/>
  <c r="H1995" i="13" s="1"/>
  <c r="G1979" i="13"/>
  <c r="H1979" i="13" s="1"/>
  <c r="G1951" i="13"/>
  <c r="H1951" i="13" s="1"/>
  <c r="G1938" i="13"/>
  <c r="H1938" i="13" s="1"/>
  <c r="G1866" i="13"/>
  <c r="H1866" i="13" s="1"/>
  <c r="G1834" i="13"/>
  <c r="H1834" i="13" s="1"/>
  <c r="G1774" i="13"/>
  <c r="H1774" i="13" s="1"/>
  <c r="G1767" i="13"/>
  <c r="H1767" i="13" s="1"/>
  <c r="G1739" i="13"/>
  <c r="H1739" i="13" s="1"/>
  <c r="G1726" i="13"/>
  <c r="H1726" i="13" s="1"/>
  <c r="G1691" i="13"/>
  <c r="H1691" i="13" s="1"/>
  <c r="G1662" i="13"/>
  <c r="H1662" i="13" s="1"/>
  <c r="G1639" i="13"/>
  <c r="H1639" i="13" s="1"/>
  <c r="G1623" i="13"/>
  <c r="H1623" i="13" s="1"/>
  <c r="G1607" i="13"/>
  <c r="H1607" i="13" s="1"/>
  <c r="G1591" i="13"/>
  <c r="H1591" i="13" s="1"/>
  <c r="G1575" i="13"/>
  <c r="H1575" i="13" s="1"/>
  <c r="G1559" i="13"/>
  <c r="H1559" i="13" s="1"/>
  <c r="G1543" i="13"/>
  <c r="H1543" i="13" s="1"/>
  <c r="G1527" i="13"/>
  <c r="H1527" i="13" s="1"/>
  <c r="G2296" i="13"/>
  <c r="H2296" i="13" s="1"/>
  <c r="G2095" i="13"/>
  <c r="H2095" i="13" s="1"/>
  <c r="G2031" i="13"/>
  <c r="H2031" i="13" s="1"/>
  <c r="G1963" i="13"/>
  <c r="H1963" i="13" s="1"/>
  <c r="G1950" i="13"/>
  <c r="H1950" i="13" s="1"/>
  <c r="G1899" i="13"/>
  <c r="H1899" i="13" s="1"/>
  <c r="G1887" i="13"/>
  <c r="H1887" i="13" s="1"/>
  <c r="G1855" i="13"/>
  <c r="H1855" i="13" s="1"/>
  <c r="G1823" i="13"/>
  <c r="H1823" i="13" s="1"/>
  <c r="G1795" i="13"/>
  <c r="H1795" i="13" s="1"/>
  <c r="G1714" i="13"/>
  <c r="H1714" i="13" s="1"/>
  <c r="G1679" i="13"/>
  <c r="H1679" i="13" s="1"/>
  <c r="G1650" i="13"/>
  <c r="H1650" i="13" s="1"/>
  <c r="G2115" i="13"/>
  <c r="H2115" i="13" s="1"/>
  <c r="G2051" i="13"/>
  <c r="H2051" i="13" s="1"/>
  <c r="G1962" i="13"/>
  <c r="H1962" i="13" s="1"/>
  <c r="G1911" i="13"/>
  <c r="H1911" i="13" s="1"/>
  <c r="G1898" i="13"/>
  <c r="H1898" i="13" s="1"/>
  <c r="G1886" i="13"/>
  <c r="H1886" i="13" s="1"/>
  <c r="G1854" i="13"/>
  <c r="H1854" i="13" s="1"/>
  <c r="G1822" i="13"/>
  <c r="H1822" i="13" s="1"/>
  <c r="G1766" i="13"/>
  <c r="H1766" i="13" s="1"/>
  <c r="G1759" i="13"/>
  <c r="H1759" i="13" s="1"/>
  <c r="G1738" i="13"/>
  <c r="H1738" i="13" s="1"/>
  <c r="G1702" i="13"/>
  <c r="H1702" i="13" s="1"/>
  <c r="G1667" i="13"/>
  <c r="H1667" i="13" s="1"/>
  <c r="G1517" i="13"/>
  <c r="H1517" i="13" s="1"/>
  <c r="G1513" i="13"/>
  <c r="H1513" i="13" s="1"/>
  <c r="G1509" i="13"/>
  <c r="H1509" i="13" s="1"/>
  <c r="G1505" i="13"/>
  <c r="H1505" i="13" s="1"/>
  <c r="G1501" i="13"/>
  <c r="H1501" i="13" s="1"/>
  <c r="G1497" i="13"/>
  <c r="H1497" i="13" s="1"/>
  <c r="G1493" i="13"/>
  <c r="H1493" i="13" s="1"/>
  <c r="G1489" i="13"/>
  <c r="H1489" i="13" s="1"/>
  <c r="G1485" i="13"/>
  <c r="H1485" i="13" s="1"/>
  <c r="G1481" i="13"/>
  <c r="H1481" i="13" s="1"/>
  <c r="G1477" i="13"/>
  <c r="H1477" i="13" s="1"/>
  <c r="G1473" i="13"/>
  <c r="H1473" i="13" s="1"/>
  <c r="G1469" i="13"/>
  <c r="H1469" i="13" s="1"/>
  <c r="G1465" i="13"/>
  <c r="H1465" i="13" s="1"/>
  <c r="G1461" i="13"/>
  <c r="H1461" i="13" s="1"/>
  <c r="G1457" i="13"/>
  <c r="H1457" i="13" s="1"/>
  <c r="G1453" i="13"/>
  <c r="H1453" i="13" s="1"/>
  <c r="G1449" i="13"/>
  <c r="H1449" i="13" s="1"/>
  <c r="G1445" i="13"/>
  <c r="H1445" i="13" s="1"/>
  <c r="G1441" i="13"/>
  <c r="H1441" i="13" s="1"/>
  <c r="G1437" i="13"/>
  <c r="H1437" i="13" s="1"/>
  <c r="G1433" i="13"/>
  <c r="H1433" i="13" s="1"/>
  <c r="G1429" i="13"/>
  <c r="H1429" i="13" s="1"/>
  <c r="G1425" i="13"/>
  <c r="H1425" i="13" s="1"/>
  <c r="G1421" i="13"/>
  <c r="H1421" i="13" s="1"/>
  <c r="G1417" i="13"/>
  <c r="H1417" i="13" s="1"/>
  <c r="G1413" i="13"/>
  <c r="H1413" i="13" s="1"/>
  <c r="G1409" i="13"/>
  <c r="H1409" i="13" s="1"/>
  <c r="G1405" i="13"/>
  <c r="H1405" i="13" s="1"/>
  <c r="G1401" i="13"/>
  <c r="H1401" i="13" s="1"/>
  <c r="G1397" i="13"/>
  <c r="H1397" i="13" s="1"/>
  <c r="G1393" i="13"/>
  <c r="H1393" i="13" s="1"/>
  <c r="G1389" i="13"/>
  <c r="H1389" i="13" s="1"/>
  <c r="G1385" i="13"/>
  <c r="H1385" i="13" s="1"/>
  <c r="G1381" i="13"/>
  <c r="H1381" i="13" s="1"/>
  <c r="G1377" i="13"/>
  <c r="H1377" i="13" s="1"/>
  <c r="G1373" i="13"/>
  <c r="H1373" i="13" s="1"/>
  <c r="G1369" i="13"/>
  <c r="H1369" i="13" s="1"/>
  <c r="G1365" i="13"/>
  <c r="H1365" i="13" s="1"/>
  <c r="G1361" i="13"/>
  <c r="H1361" i="13" s="1"/>
  <c r="G1357" i="13"/>
  <c r="H1357" i="13" s="1"/>
  <c r="G1353" i="13"/>
  <c r="H1353" i="13" s="1"/>
  <c r="G1349" i="13"/>
  <c r="H1349" i="13" s="1"/>
  <c r="G1345" i="13"/>
  <c r="H1345" i="13" s="1"/>
  <c r="G1341" i="13"/>
  <c r="H1341" i="13" s="1"/>
  <c r="G1337" i="13"/>
  <c r="H1337" i="13" s="1"/>
  <c r="G2290" i="13"/>
  <c r="H2290" i="13" s="1"/>
  <c r="G2071" i="13"/>
  <c r="H2071" i="13" s="1"/>
  <c r="G1923" i="13"/>
  <c r="H1923" i="13" s="1"/>
  <c r="G1910" i="13"/>
  <c r="H1910" i="13" s="1"/>
  <c r="G1875" i="13"/>
  <c r="H1875" i="13" s="1"/>
  <c r="G1843" i="13"/>
  <c r="H1843" i="13" s="1"/>
  <c r="G1803" i="13"/>
  <c r="H1803" i="13" s="1"/>
  <c r="G1794" i="13"/>
  <c r="H1794" i="13" s="1"/>
  <c r="G1787" i="13"/>
  <c r="H1787" i="13" s="1"/>
  <c r="G1719" i="13"/>
  <c r="H1719" i="13" s="1"/>
  <c r="G1690" i="13"/>
  <c r="H1690" i="13" s="1"/>
  <c r="G1655" i="13"/>
  <c r="H1655" i="13" s="1"/>
  <c r="G1638" i="13"/>
  <c r="H1638" i="13" s="1"/>
  <c r="G1622" i="13"/>
  <c r="H1622" i="13" s="1"/>
  <c r="G1606" i="13"/>
  <c r="H1606" i="13" s="1"/>
  <c r="G1590" i="13"/>
  <c r="H1590" i="13" s="1"/>
  <c r="G1574" i="13"/>
  <c r="H1574" i="13" s="1"/>
  <c r="G1558" i="13"/>
  <c r="H1558" i="13" s="1"/>
  <c r="G1542" i="13"/>
  <c r="H1542" i="13" s="1"/>
  <c r="G1526" i="13"/>
  <c r="H1526" i="13" s="1"/>
  <c r="G2091" i="13"/>
  <c r="H2091" i="13" s="1"/>
  <c r="G2027" i="13"/>
  <c r="H2027" i="13" s="1"/>
  <c r="G2007" i="13"/>
  <c r="H2007" i="13" s="1"/>
  <c r="G1991" i="13"/>
  <c r="H1991" i="13" s="1"/>
  <c r="G1975" i="13"/>
  <c r="H1975" i="13" s="1"/>
  <c r="G1935" i="13"/>
  <c r="H1935" i="13" s="1"/>
  <c r="G1922" i="13"/>
  <c r="H1922" i="13" s="1"/>
  <c r="G1874" i="13"/>
  <c r="H1874" i="13" s="1"/>
  <c r="G1842" i="13"/>
  <c r="H1842" i="13" s="1"/>
  <c r="G1802" i="13"/>
  <c r="H1802" i="13" s="1"/>
  <c r="G1758" i="13"/>
  <c r="H1758" i="13" s="1"/>
  <c r="G1751" i="13"/>
  <c r="H1751" i="13" s="1"/>
  <c r="G1731" i="13"/>
  <c r="H1731" i="13" s="1"/>
  <c r="G1707" i="13"/>
  <c r="H1707" i="13" s="1"/>
  <c r="G1678" i="13"/>
  <c r="H1678" i="13" s="1"/>
  <c r="G1643" i="13"/>
  <c r="H1643" i="13" s="1"/>
  <c r="G1627" i="13"/>
  <c r="H1627" i="13" s="1"/>
  <c r="G1611" i="13"/>
  <c r="H1611" i="13" s="1"/>
  <c r="G1595" i="13"/>
  <c r="H1595" i="13" s="1"/>
  <c r="G1579" i="13"/>
  <c r="H1579" i="13" s="1"/>
  <c r="G1563" i="13"/>
  <c r="H1563" i="13" s="1"/>
  <c r="G1547" i="13"/>
  <c r="H1547" i="13" s="1"/>
  <c r="G1531" i="13"/>
  <c r="H1531" i="13" s="1"/>
  <c r="G2240" i="13"/>
  <c r="H2240" i="13" s="1"/>
  <c r="G2111" i="13"/>
  <c r="H2111" i="13" s="1"/>
  <c r="G2047" i="13"/>
  <c r="H2047" i="13" s="1"/>
  <c r="G1947" i="13"/>
  <c r="H1947" i="13" s="1"/>
  <c r="G1934" i="13"/>
  <c r="H1934" i="13" s="1"/>
  <c r="G1863" i="13"/>
  <c r="H1863" i="13" s="1"/>
  <c r="G1831" i="13"/>
  <c r="H1831" i="13" s="1"/>
  <c r="G1811" i="13"/>
  <c r="H1811" i="13" s="1"/>
  <c r="G1786" i="13"/>
  <c r="H1786" i="13" s="1"/>
  <c r="G1779" i="13"/>
  <c r="H1779" i="13" s="1"/>
  <c r="G1695" i="13"/>
  <c r="H1695" i="13" s="1"/>
  <c r="G1666" i="13"/>
  <c r="H1666" i="13" s="1"/>
  <c r="G2067" i="13"/>
  <c r="H2067" i="13" s="1"/>
  <c r="G1959" i="13"/>
  <c r="H1959" i="13" s="1"/>
  <c r="G1946" i="13"/>
  <c r="H1946" i="13" s="1"/>
  <c r="G1895" i="13"/>
  <c r="H1895" i="13" s="1"/>
  <c r="G1862" i="13"/>
  <c r="H1862" i="13" s="1"/>
  <c r="G1830" i="13"/>
  <c r="H1830" i="13" s="1"/>
  <c r="G1810" i="13"/>
  <c r="H1810" i="13" s="1"/>
  <c r="G1750" i="13"/>
  <c r="H1750" i="13" s="1"/>
  <c r="G1743" i="13"/>
  <c r="H1743" i="13" s="1"/>
  <c r="G1730" i="13"/>
  <c r="H1730" i="13" s="1"/>
  <c r="G1718" i="13"/>
  <c r="H1718" i="13" s="1"/>
  <c r="G1683" i="13"/>
  <c r="H1683" i="13" s="1"/>
  <c r="G1654" i="13"/>
  <c r="H1654" i="13" s="1"/>
  <c r="G1520" i="13"/>
  <c r="H1520" i="13" s="1"/>
  <c r="G1516" i="13"/>
  <c r="H1516" i="13" s="1"/>
  <c r="G1512" i="13"/>
  <c r="H1512" i="13" s="1"/>
  <c r="G1508" i="13"/>
  <c r="H1508" i="13" s="1"/>
  <c r="G1504" i="13"/>
  <c r="H1504" i="13" s="1"/>
  <c r="G1500" i="13"/>
  <c r="H1500" i="13" s="1"/>
  <c r="G1496" i="13"/>
  <c r="H1496" i="13" s="1"/>
  <c r="G1492" i="13"/>
  <c r="H1492" i="13" s="1"/>
  <c r="G1488" i="13"/>
  <c r="H1488" i="13" s="1"/>
  <c r="G1484" i="13"/>
  <c r="H1484" i="13" s="1"/>
  <c r="G1480" i="13"/>
  <c r="H1480" i="13" s="1"/>
  <c r="G1476" i="13"/>
  <c r="H1476" i="13" s="1"/>
  <c r="G1472" i="13"/>
  <c r="H1472" i="13" s="1"/>
  <c r="G1468" i="13"/>
  <c r="H1468" i="13" s="1"/>
  <c r="G1464" i="13"/>
  <c r="H1464" i="13" s="1"/>
  <c r="G1460" i="13"/>
  <c r="H1460" i="13" s="1"/>
  <c r="G1456" i="13"/>
  <c r="H1456" i="13" s="1"/>
  <c r="G1452" i="13"/>
  <c r="H1452" i="13" s="1"/>
  <c r="G1448" i="13"/>
  <c r="H1448" i="13" s="1"/>
  <c r="G1444" i="13"/>
  <c r="H1444" i="13" s="1"/>
  <c r="G1440" i="13"/>
  <c r="H1440" i="13" s="1"/>
  <c r="G1436" i="13"/>
  <c r="H1436" i="13" s="1"/>
  <c r="G1432" i="13"/>
  <c r="H1432" i="13" s="1"/>
  <c r="G1428" i="13"/>
  <c r="H1428" i="13" s="1"/>
  <c r="G1424" i="13"/>
  <c r="H1424" i="13" s="1"/>
  <c r="G1420" i="13"/>
  <c r="H1420" i="13" s="1"/>
  <c r="G1416" i="13"/>
  <c r="H1416" i="13" s="1"/>
  <c r="G1412" i="13"/>
  <c r="H1412" i="13" s="1"/>
  <c r="G1408" i="13"/>
  <c r="H1408" i="13" s="1"/>
  <c r="G1404" i="13"/>
  <c r="H1404" i="13" s="1"/>
  <c r="G1400" i="13"/>
  <c r="H1400" i="13" s="1"/>
  <c r="G1396" i="13"/>
  <c r="H1396" i="13" s="1"/>
  <c r="G1392" i="13"/>
  <c r="H1392" i="13" s="1"/>
  <c r="G1388" i="13"/>
  <c r="H1388" i="13" s="1"/>
  <c r="G1384" i="13"/>
  <c r="H1384" i="13" s="1"/>
  <c r="G1380" i="13"/>
  <c r="H1380" i="13" s="1"/>
  <c r="G1376" i="13"/>
  <c r="H1376" i="13" s="1"/>
  <c r="G1372" i="13"/>
  <c r="H1372" i="13" s="1"/>
  <c r="G1368" i="13"/>
  <c r="H1368" i="13" s="1"/>
  <c r="G1364" i="13"/>
  <c r="H1364" i="13" s="1"/>
  <c r="G1360" i="13"/>
  <c r="H1360" i="13" s="1"/>
  <c r="G1356" i="13"/>
  <c r="H1356" i="13" s="1"/>
  <c r="G1352" i="13"/>
  <c r="H1352" i="13" s="1"/>
  <c r="G1348" i="13"/>
  <c r="H1348" i="13" s="1"/>
  <c r="G1344" i="13"/>
  <c r="H1344" i="13" s="1"/>
  <c r="G1340" i="13"/>
  <c r="H1340" i="13" s="1"/>
  <c r="G1336" i="13"/>
  <c r="H1336" i="13" s="1"/>
  <c r="G1332" i="13"/>
  <c r="H1332" i="13" s="1"/>
  <c r="G1328" i="13"/>
  <c r="H1328" i="13" s="1"/>
  <c r="G1324" i="13"/>
  <c r="H1324" i="13" s="1"/>
  <c r="G1320" i="13"/>
  <c r="H1320" i="13" s="1"/>
  <c r="G1316" i="13"/>
  <c r="H1316" i="13" s="1"/>
  <c r="G1329" i="13"/>
  <c r="H1329" i="13" s="1"/>
  <c r="G1282" i="13"/>
  <c r="H1282" i="13" s="1"/>
  <c r="G1268" i="13"/>
  <c r="H1268" i="13" s="1"/>
  <c r="G1261" i="13"/>
  <c r="H1261" i="13" s="1"/>
  <c r="G1218" i="13"/>
  <c r="H1218" i="13" s="1"/>
  <c r="G1204" i="13"/>
  <c r="H1204" i="13" s="1"/>
  <c r="G1197" i="13"/>
  <c r="H1197" i="13" s="1"/>
  <c r="G1162" i="13"/>
  <c r="H1162" i="13" s="1"/>
  <c r="G1958" i="13"/>
  <c r="H1958" i="13" s="1"/>
  <c r="G1594" i="13"/>
  <c r="H1594" i="13" s="1"/>
  <c r="G1342" i="13"/>
  <c r="H1342" i="13" s="1"/>
  <c r="G1305" i="13"/>
  <c r="H1305" i="13" s="1"/>
  <c r="G1296" i="13"/>
  <c r="H1296" i="13" s="1"/>
  <c r="G1289" i="13"/>
  <c r="H1289" i="13" s="1"/>
  <c r="G1246" i="13"/>
  <c r="H1246" i="13" s="1"/>
  <c r="G1232" i="13"/>
  <c r="H1232" i="13" s="1"/>
  <c r="G1225" i="13"/>
  <c r="H1225" i="13" s="1"/>
  <c r="G1182" i="13"/>
  <c r="H1182" i="13" s="1"/>
  <c r="G1168" i="13"/>
  <c r="H1168" i="13" s="1"/>
  <c r="G1153" i="13"/>
  <c r="H1153" i="13" s="1"/>
  <c r="G1149" i="13"/>
  <c r="H1149" i="13" s="1"/>
  <c r="G1145" i="13"/>
  <c r="H1145" i="13" s="1"/>
  <c r="G1141" i="13"/>
  <c r="H1141" i="13" s="1"/>
  <c r="G1137" i="13"/>
  <c r="H1137" i="13" s="1"/>
  <c r="G1133" i="13"/>
  <c r="H1133" i="13" s="1"/>
  <c r="G1129" i="13"/>
  <c r="H1129" i="13" s="1"/>
  <c r="G1125" i="13"/>
  <c r="H1125" i="13" s="1"/>
  <c r="G1121" i="13"/>
  <c r="H1121" i="13" s="1"/>
  <c r="G1117" i="13"/>
  <c r="H1117" i="13" s="1"/>
  <c r="G1113" i="13"/>
  <c r="H1113" i="13" s="1"/>
  <c r="G1109" i="13"/>
  <c r="H1109" i="13" s="1"/>
  <c r="G1105" i="13"/>
  <c r="H1105" i="13" s="1"/>
  <c r="G1101" i="13"/>
  <c r="H1101" i="13" s="1"/>
  <c r="G1097" i="13"/>
  <c r="H1097" i="13" s="1"/>
  <c r="G1093" i="13"/>
  <c r="H1093" i="13" s="1"/>
  <c r="G1089" i="13"/>
  <c r="H1089" i="13" s="1"/>
  <c r="G1085" i="13"/>
  <c r="H1085" i="13" s="1"/>
  <c r="G1081" i="13"/>
  <c r="H1081" i="13" s="1"/>
  <c r="G1077" i="13"/>
  <c r="H1077" i="13" s="1"/>
  <c r="G1073" i="13"/>
  <c r="H1073" i="13" s="1"/>
  <c r="G1069" i="13"/>
  <c r="H1069" i="13" s="1"/>
  <c r="G1065" i="13"/>
  <c r="H1065" i="13" s="1"/>
  <c r="G1061" i="13"/>
  <c r="H1061" i="13" s="1"/>
  <c r="G1057" i="13"/>
  <c r="H1057" i="13" s="1"/>
  <c r="G1053" i="13"/>
  <c r="H1053" i="13" s="1"/>
  <c r="G1049" i="13"/>
  <c r="H1049" i="13" s="1"/>
  <c r="G1045" i="13"/>
  <c r="H1045" i="13" s="1"/>
  <c r="G1041" i="13"/>
  <c r="H1041" i="13" s="1"/>
  <c r="G1037" i="13"/>
  <c r="H1037" i="13" s="1"/>
  <c r="G1033" i="13"/>
  <c r="H1033" i="13" s="1"/>
  <c r="G1029" i="13"/>
  <c r="H1029" i="13" s="1"/>
  <c r="G1025" i="13"/>
  <c r="H1025" i="13" s="1"/>
  <c r="G1021" i="13"/>
  <c r="H1021" i="13" s="1"/>
  <c r="G1017" i="13"/>
  <c r="H1017" i="13" s="1"/>
  <c r="G1013" i="13"/>
  <c r="H1013" i="13" s="1"/>
  <c r="G1009" i="13"/>
  <c r="H1009" i="13" s="1"/>
  <c r="G1005" i="13"/>
  <c r="H1005" i="13" s="1"/>
  <c r="G1001" i="13"/>
  <c r="H1001" i="13" s="1"/>
  <c r="G997" i="13"/>
  <c r="H997" i="13" s="1"/>
  <c r="G993" i="13"/>
  <c r="H993" i="13" s="1"/>
  <c r="G989" i="13"/>
  <c r="H989" i="13" s="1"/>
  <c r="G985" i="13"/>
  <c r="H985" i="13" s="1"/>
  <c r="G981" i="13"/>
  <c r="H981" i="13" s="1"/>
  <c r="G977" i="13"/>
  <c r="H977" i="13" s="1"/>
  <c r="G973" i="13"/>
  <c r="H973" i="13" s="1"/>
  <c r="G969" i="13"/>
  <c r="H969" i="13" s="1"/>
  <c r="G965" i="13"/>
  <c r="H965" i="13" s="1"/>
  <c r="G961" i="13"/>
  <c r="H961" i="13" s="1"/>
  <c r="G957" i="13"/>
  <c r="H957" i="13" s="1"/>
  <c r="G953" i="13"/>
  <c r="H953" i="13" s="1"/>
  <c r="G949" i="13"/>
  <c r="H949" i="13" s="1"/>
  <c r="G945" i="13"/>
  <c r="H945" i="13" s="1"/>
  <c r="G941" i="13"/>
  <c r="H941" i="13" s="1"/>
  <c r="G937" i="13"/>
  <c r="H937" i="13" s="1"/>
  <c r="G933" i="13"/>
  <c r="H933" i="13" s="1"/>
  <c r="G929" i="13"/>
  <c r="H929" i="13" s="1"/>
  <c r="G925" i="13"/>
  <c r="H925" i="13" s="1"/>
  <c r="G921" i="13"/>
  <c r="H921" i="13" s="1"/>
  <c r="G917" i="13"/>
  <c r="H917" i="13" s="1"/>
  <c r="G913" i="13"/>
  <c r="H913" i="13" s="1"/>
  <c r="G909" i="13"/>
  <c r="H909" i="13" s="1"/>
  <c r="G905" i="13"/>
  <c r="H905" i="13" s="1"/>
  <c r="G901" i="13"/>
  <c r="H901" i="13" s="1"/>
  <c r="G897" i="13"/>
  <c r="H897" i="13" s="1"/>
  <c r="G893" i="13"/>
  <c r="H893" i="13" s="1"/>
  <c r="G889" i="13"/>
  <c r="H889" i="13" s="1"/>
  <c r="G885" i="13"/>
  <c r="H885" i="13" s="1"/>
  <c r="G881" i="13"/>
  <c r="H881" i="13" s="1"/>
  <c r="G877" i="13"/>
  <c r="H877" i="13" s="1"/>
  <c r="G873" i="13"/>
  <c r="H873" i="13" s="1"/>
  <c r="G869" i="13"/>
  <c r="H869" i="13" s="1"/>
  <c r="G865" i="13"/>
  <c r="H865" i="13" s="1"/>
  <c r="G861" i="13"/>
  <c r="H861" i="13" s="1"/>
  <c r="G857" i="13"/>
  <c r="H857" i="13" s="1"/>
  <c r="G853" i="13"/>
  <c r="H853" i="13" s="1"/>
  <c r="G849" i="13"/>
  <c r="H849" i="13" s="1"/>
  <c r="G845" i="13"/>
  <c r="H845" i="13" s="1"/>
  <c r="G841" i="13"/>
  <c r="H841" i="13" s="1"/>
  <c r="G837" i="13"/>
  <c r="H837" i="13" s="1"/>
  <c r="G833" i="13"/>
  <c r="H833" i="13" s="1"/>
  <c r="G829" i="13"/>
  <c r="H829" i="13" s="1"/>
  <c r="G825" i="13"/>
  <c r="H825" i="13" s="1"/>
  <c r="G821" i="13"/>
  <c r="H821" i="13" s="1"/>
  <c r="G817" i="13"/>
  <c r="H817" i="13" s="1"/>
  <c r="G813" i="13"/>
  <c r="H813" i="13" s="1"/>
  <c r="G809" i="13"/>
  <c r="H809" i="13" s="1"/>
  <c r="G805" i="13"/>
  <c r="H805" i="13" s="1"/>
  <c r="G801" i="13"/>
  <c r="H801" i="13" s="1"/>
  <c r="G797" i="13"/>
  <c r="H797" i="13" s="1"/>
  <c r="G793" i="13"/>
  <c r="H793" i="13" s="1"/>
  <c r="G789" i="13"/>
  <c r="H789" i="13" s="1"/>
  <c r="G785" i="13"/>
  <c r="H785" i="13" s="1"/>
  <c r="G781" i="13"/>
  <c r="H781" i="13" s="1"/>
  <c r="G777" i="13"/>
  <c r="H777" i="13" s="1"/>
  <c r="G773" i="13"/>
  <c r="H773" i="13" s="1"/>
  <c r="G769" i="13"/>
  <c r="H769" i="13" s="1"/>
  <c r="G765" i="13"/>
  <c r="H765" i="13" s="1"/>
  <c r="G761" i="13"/>
  <c r="H761" i="13" s="1"/>
  <c r="G757" i="13"/>
  <c r="H757" i="13" s="1"/>
  <c r="G753" i="13"/>
  <c r="H753" i="13" s="1"/>
  <c r="G749" i="13"/>
  <c r="H749" i="13" s="1"/>
  <c r="G745" i="13"/>
  <c r="H745" i="13" s="1"/>
  <c r="G741" i="13"/>
  <c r="H741" i="13" s="1"/>
  <c r="G737" i="13"/>
  <c r="H737" i="13" s="1"/>
  <c r="G733" i="13"/>
  <c r="H733" i="13" s="1"/>
  <c r="G729" i="13"/>
  <c r="H729" i="13" s="1"/>
  <c r="G725" i="13"/>
  <c r="H725" i="13" s="1"/>
  <c r="G721" i="13"/>
  <c r="H721" i="13" s="1"/>
  <c r="G717" i="13"/>
  <c r="H717" i="13" s="1"/>
  <c r="G713" i="13"/>
  <c r="H713" i="13" s="1"/>
  <c r="G709" i="13"/>
  <c r="H709" i="13" s="1"/>
  <c r="G705" i="13"/>
  <c r="H705" i="13" s="1"/>
  <c r="G701" i="13"/>
  <c r="H701" i="13" s="1"/>
  <c r="G697" i="13"/>
  <c r="H697" i="13" s="1"/>
  <c r="G693" i="13"/>
  <c r="H693" i="13" s="1"/>
  <c r="G689" i="13"/>
  <c r="H689" i="13" s="1"/>
  <c r="G685" i="13"/>
  <c r="H685" i="13" s="1"/>
  <c r="G681" i="13"/>
  <c r="H681" i="13" s="1"/>
  <c r="G677" i="13"/>
  <c r="H677" i="13" s="1"/>
  <c r="G673" i="13"/>
  <c r="H673" i="13" s="1"/>
  <c r="G669" i="13"/>
  <c r="H669" i="13" s="1"/>
  <c r="G665" i="13"/>
  <c r="H665" i="13" s="1"/>
  <c r="G661" i="13"/>
  <c r="H661" i="13" s="1"/>
  <c r="G657" i="13"/>
  <c r="H657" i="13" s="1"/>
  <c r="G653" i="13"/>
  <c r="H653" i="13" s="1"/>
  <c r="G649" i="13"/>
  <c r="H649" i="13" s="1"/>
  <c r="G645" i="13"/>
  <c r="H645" i="13" s="1"/>
  <c r="G641" i="13"/>
  <c r="H641" i="13" s="1"/>
  <c r="G637" i="13"/>
  <c r="H637" i="13" s="1"/>
  <c r="G633" i="13"/>
  <c r="H633" i="13" s="1"/>
  <c r="G629" i="13"/>
  <c r="H629" i="13" s="1"/>
  <c r="G625" i="13"/>
  <c r="H625" i="13" s="1"/>
  <c r="G621" i="13"/>
  <c r="H621" i="13" s="1"/>
  <c r="G617" i="13"/>
  <c r="H617" i="13" s="1"/>
  <c r="G613" i="13"/>
  <c r="H613" i="13" s="1"/>
  <c r="G609" i="13"/>
  <c r="H609" i="13" s="1"/>
  <c r="G605" i="13"/>
  <c r="H605" i="13" s="1"/>
  <c r="G601" i="13"/>
  <c r="H601" i="13" s="1"/>
  <c r="G597" i="13"/>
  <c r="H597" i="13" s="1"/>
  <c r="G593" i="13"/>
  <c r="H593" i="13" s="1"/>
  <c r="G589" i="13"/>
  <c r="H589" i="13" s="1"/>
  <c r="G585" i="13"/>
  <c r="H585" i="13" s="1"/>
  <c r="G581" i="13"/>
  <c r="H581" i="13" s="1"/>
  <c r="G577" i="13"/>
  <c r="H577" i="13" s="1"/>
  <c r="G573" i="13"/>
  <c r="H573" i="13" s="1"/>
  <c r="G569" i="13"/>
  <c r="H569" i="13" s="1"/>
  <c r="G565" i="13"/>
  <c r="H565" i="13" s="1"/>
  <c r="G561" i="13"/>
  <c r="H561" i="13" s="1"/>
  <c r="G557" i="13"/>
  <c r="H557" i="13" s="1"/>
  <c r="G553" i="13"/>
  <c r="H553" i="13" s="1"/>
  <c r="G549" i="13"/>
  <c r="H549" i="13" s="1"/>
  <c r="G545" i="13"/>
  <c r="H545" i="13" s="1"/>
  <c r="G541" i="13"/>
  <c r="H541" i="13" s="1"/>
  <c r="G537" i="13"/>
  <c r="H537" i="13" s="1"/>
  <c r="G533" i="13"/>
  <c r="H533" i="13" s="1"/>
  <c r="G529" i="13"/>
  <c r="H529" i="13" s="1"/>
  <c r="G525" i="13"/>
  <c r="H525" i="13" s="1"/>
  <c r="G521" i="13"/>
  <c r="H521" i="13" s="1"/>
  <c r="G517" i="13"/>
  <c r="H517" i="13" s="1"/>
  <c r="G513" i="13"/>
  <c r="H513" i="13" s="1"/>
  <c r="G509" i="13"/>
  <c r="H509" i="13" s="1"/>
  <c r="G505" i="13"/>
  <c r="H505" i="13" s="1"/>
  <c r="G501" i="13"/>
  <c r="H501" i="13" s="1"/>
  <c r="G497" i="13"/>
  <c r="H497" i="13" s="1"/>
  <c r="G493" i="13"/>
  <c r="H493" i="13" s="1"/>
  <c r="G489" i="13"/>
  <c r="H489" i="13" s="1"/>
  <c r="G485" i="13"/>
  <c r="H485" i="13" s="1"/>
  <c r="G481" i="13"/>
  <c r="H481" i="13" s="1"/>
  <c r="G477" i="13"/>
  <c r="H477" i="13" s="1"/>
  <c r="G473" i="13"/>
  <c r="H473" i="13" s="1"/>
  <c r="G469" i="13"/>
  <c r="H469" i="13" s="1"/>
  <c r="G465" i="13"/>
  <c r="H465" i="13" s="1"/>
  <c r="G461" i="13"/>
  <c r="H461" i="13" s="1"/>
  <c r="G457" i="13"/>
  <c r="H457" i="13" s="1"/>
  <c r="G453" i="13"/>
  <c r="H453" i="13" s="1"/>
  <c r="G449" i="13"/>
  <c r="H449" i="13" s="1"/>
  <c r="G445" i="13"/>
  <c r="H445" i="13" s="1"/>
  <c r="G441" i="13"/>
  <c r="H441" i="13" s="1"/>
  <c r="G437" i="13"/>
  <c r="H437" i="13" s="1"/>
  <c r="G433" i="13"/>
  <c r="H433" i="13" s="1"/>
  <c r="G429" i="13"/>
  <c r="H429" i="13" s="1"/>
  <c r="G425" i="13"/>
  <c r="H425" i="13" s="1"/>
  <c r="G421" i="13"/>
  <c r="H421" i="13" s="1"/>
  <c r="G417" i="13"/>
  <c r="H417" i="13" s="1"/>
  <c r="G413" i="13"/>
  <c r="H413" i="13" s="1"/>
  <c r="G409" i="13"/>
  <c r="H409" i="13" s="1"/>
  <c r="G405" i="13"/>
  <c r="H405" i="13" s="1"/>
  <c r="G401" i="13"/>
  <c r="H401" i="13" s="1"/>
  <c r="G397" i="13"/>
  <c r="H397" i="13" s="1"/>
  <c r="G393" i="13"/>
  <c r="H393" i="13" s="1"/>
  <c r="G389" i="13"/>
  <c r="H389" i="13" s="1"/>
  <c r="G385" i="13"/>
  <c r="H385" i="13" s="1"/>
  <c r="G381" i="13"/>
  <c r="H381" i="13" s="1"/>
  <c r="G377" i="13"/>
  <c r="H377" i="13" s="1"/>
  <c r="G373" i="13"/>
  <c r="H373" i="13" s="1"/>
  <c r="G369" i="13"/>
  <c r="H369" i="13" s="1"/>
  <c r="G365" i="13"/>
  <c r="H365" i="13" s="1"/>
  <c r="G361" i="13"/>
  <c r="H361" i="13" s="1"/>
  <c r="G357" i="13"/>
  <c r="H357" i="13" s="1"/>
  <c r="G353" i="13"/>
  <c r="H353" i="13" s="1"/>
  <c r="G349" i="13"/>
  <c r="H349" i="13" s="1"/>
  <c r="G345" i="13"/>
  <c r="H345" i="13" s="1"/>
  <c r="G341" i="13"/>
  <c r="H341" i="13" s="1"/>
  <c r="G337" i="13"/>
  <c r="H337" i="13" s="1"/>
  <c r="G333" i="13"/>
  <c r="H333" i="13" s="1"/>
  <c r="G329" i="13"/>
  <c r="H329" i="13" s="1"/>
  <c r="G325" i="13"/>
  <c r="H325" i="13" s="1"/>
  <c r="G321" i="13"/>
  <c r="H321" i="13" s="1"/>
  <c r="G317" i="13"/>
  <c r="H317" i="13" s="1"/>
  <c r="G313" i="13"/>
  <c r="H313" i="13" s="1"/>
  <c r="G309" i="13"/>
  <c r="H309" i="13" s="1"/>
  <c r="G305" i="13"/>
  <c r="H305" i="13" s="1"/>
  <c r="G301" i="13"/>
  <c r="H301" i="13" s="1"/>
  <c r="G297" i="13"/>
  <c r="H297" i="13" s="1"/>
  <c r="G293" i="13"/>
  <c r="H293" i="13" s="1"/>
  <c r="G289" i="13"/>
  <c r="H289" i="13" s="1"/>
  <c r="G285" i="13"/>
  <c r="H285" i="13" s="1"/>
  <c r="G281" i="13"/>
  <c r="H281" i="13" s="1"/>
  <c r="G277" i="13"/>
  <c r="H277" i="13" s="1"/>
  <c r="G273" i="13"/>
  <c r="H273" i="13" s="1"/>
  <c r="G269" i="13"/>
  <c r="H269" i="13" s="1"/>
  <c r="G265" i="13"/>
  <c r="H265" i="13" s="1"/>
  <c r="G261" i="13"/>
  <c r="H261" i="13" s="1"/>
  <c r="G257" i="13"/>
  <c r="H257" i="13" s="1"/>
  <c r="G253" i="13"/>
  <c r="H253" i="13" s="1"/>
  <c r="G249" i="13"/>
  <c r="H249" i="13" s="1"/>
  <c r="G245" i="13"/>
  <c r="H245" i="13" s="1"/>
  <c r="G241" i="13"/>
  <c r="H241" i="13" s="1"/>
  <c r="G237" i="13"/>
  <c r="H237" i="13" s="1"/>
  <c r="G233" i="13"/>
  <c r="H233" i="13" s="1"/>
  <c r="G229" i="13"/>
  <c r="H229" i="13" s="1"/>
  <c r="G225" i="13"/>
  <c r="H225" i="13" s="1"/>
  <c r="G221" i="13"/>
  <c r="H221" i="13" s="1"/>
  <c r="G217" i="13"/>
  <c r="H217" i="13" s="1"/>
  <c r="G213" i="13"/>
  <c r="H213" i="13" s="1"/>
  <c r="G209" i="13"/>
  <c r="H209" i="13" s="1"/>
  <c r="G205" i="13"/>
  <c r="H205" i="13" s="1"/>
  <c r="G201" i="13"/>
  <c r="H201" i="13" s="1"/>
  <c r="G197" i="13"/>
  <c r="H197" i="13" s="1"/>
  <c r="G193" i="13"/>
  <c r="H193" i="13" s="1"/>
  <c r="G189" i="13"/>
  <c r="H189" i="13" s="1"/>
  <c r="G185" i="13"/>
  <c r="H185" i="13" s="1"/>
  <c r="G181" i="13"/>
  <c r="H181" i="13" s="1"/>
  <c r="G177" i="13"/>
  <c r="H177" i="13" s="1"/>
  <c r="G173" i="13"/>
  <c r="H173" i="13" s="1"/>
  <c r="G169" i="13"/>
  <c r="H169" i="13" s="1"/>
  <c r="G165" i="13"/>
  <c r="H165" i="13" s="1"/>
  <c r="G161" i="13"/>
  <c r="H161" i="13" s="1"/>
  <c r="G157" i="13"/>
  <c r="H157" i="13" s="1"/>
  <c r="G153" i="13"/>
  <c r="H153" i="13" s="1"/>
  <c r="G149" i="13"/>
  <c r="H149" i="13" s="1"/>
  <c r="G145" i="13"/>
  <c r="H145" i="13" s="1"/>
  <c r="G141" i="13"/>
  <c r="H141" i="13" s="1"/>
  <c r="G137" i="13"/>
  <c r="H137" i="13" s="1"/>
  <c r="G133" i="13"/>
  <c r="H133" i="13" s="1"/>
  <c r="G129" i="13"/>
  <c r="H129" i="13" s="1"/>
  <c r="G125" i="13"/>
  <c r="H125" i="13" s="1"/>
  <c r="G121" i="13"/>
  <c r="H121" i="13" s="1"/>
  <c r="G117" i="13"/>
  <c r="H117" i="13" s="1"/>
  <c r="G113" i="13"/>
  <c r="H113" i="13" s="1"/>
  <c r="G109" i="13"/>
  <c r="H109" i="13" s="1"/>
  <c r="G105" i="13"/>
  <c r="H105" i="13" s="1"/>
  <c r="G101" i="13"/>
  <c r="H101" i="13" s="1"/>
  <c r="G97" i="13"/>
  <c r="H97" i="13" s="1"/>
  <c r="G93" i="13"/>
  <c r="H93" i="13" s="1"/>
  <c r="G89" i="13"/>
  <c r="H89" i="13" s="1"/>
  <c r="G85" i="13"/>
  <c r="H85" i="13" s="1"/>
  <c r="G81" i="13"/>
  <c r="H81" i="13" s="1"/>
  <c r="G77" i="13"/>
  <c r="H77" i="13" s="1"/>
  <c r="G73" i="13"/>
  <c r="H73" i="13" s="1"/>
  <c r="G69" i="13"/>
  <c r="H69" i="13" s="1"/>
  <c r="G65" i="13"/>
  <c r="H65" i="13" s="1"/>
  <c r="G61" i="13"/>
  <c r="H61" i="13" s="1"/>
  <c r="G57" i="13"/>
  <c r="H57" i="13" s="1"/>
  <c r="G53" i="13"/>
  <c r="H53" i="13" s="1"/>
  <c r="G49" i="13"/>
  <c r="H49" i="13" s="1"/>
  <c r="G45" i="13"/>
  <c r="H45" i="13" s="1"/>
  <c r="G41" i="13"/>
  <c r="H41" i="13" s="1"/>
  <c r="G37" i="13"/>
  <c r="H37" i="13" s="1"/>
  <c r="G33" i="13"/>
  <c r="H33" i="13" s="1"/>
  <c r="G29" i="13"/>
  <c r="H29" i="13" s="1"/>
  <c r="G25" i="13"/>
  <c r="H25" i="13" s="1"/>
  <c r="G21" i="13"/>
  <c r="H21" i="13" s="1"/>
  <c r="G17" i="13"/>
  <c r="H17" i="13" s="1"/>
  <c r="G13" i="13"/>
  <c r="H13" i="13" s="1"/>
  <c r="G9" i="13"/>
  <c r="H9" i="13" s="1"/>
  <c r="G5" i="13"/>
  <c r="H5" i="13" s="1"/>
  <c r="G1778" i="13"/>
  <c r="H1778" i="13" s="1"/>
  <c r="G1314" i="13"/>
  <c r="H1314" i="13" s="1"/>
  <c r="G1304" i="13"/>
  <c r="H1304" i="13" s="1"/>
  <c r="G1274" i="13"/>
  <c r="H1274" i="13" s="1"/>
  <c r="G1260" i="13"/>
  <c r="H1260" i="13" s="1"/>
  <c r="G1253" i="13"/>
  <c r="H1253" i="13" s="1"/>
  <c r="G1210" i="13"/>
  <c r="H1210" i="13" s="1"/>
  <c r="G1196" i="13"/>
  <c r="H1196" i="13" s="1"/>
  <c r="G1189" i="13"/>
  <c r="H1189" i="13" s="1"/>
  <c r="G1157" i="13"/>
  <c r="H1157" i="13" s="1"/>
  <c r="G1771" i="13"/>
  <c r="H1771" i="13" s="1"/>
  <c r="G1671" i="13"/>
  <c r="H1671" i="13" s="1"/>
  <c r="G1326" i="13"/>
  <c r="H1326" i="13" s="1"/>
  <c r="G1288" i="13"/>
  <c r="H1288" i="13" s="1"/>
  <c r="G1281" i="13"/>
  <c r="H1281" i="13" s="1"/>
  <c r="G1238" i="13"/>
  <c r="H1238" i="13" s="1"/>
  <c r="G1224" i="13"/>
  <c r="H1224" i="13" s="1"/>
  <c r="G1217" i="13"/>
  <c r="H1217" i="13" s="1"/>
  <c r="G1174" i="13"/>
  <c r="H1174" i="13" s="1"/>
  <c r="G1161" i="13"/>
  <c r="H1161" i="13" s="1"/>
  <c r="G1578" i="13"/>
  <c r="H1578" i="13" s="1"/>
  <c r="G1313" i="13"/>
  <c r="H1313" i="13" s="1"/>
  <c r="G1266" i="13"/>
  <c r="H1266" i="13" s="1"/>
  <c r="G1252" i="13"/>
  <c r="H1252" i="13" s="1"/>
  <c r="G1245" i="13"/>
  <c r="H1245" i="13" s="1"/>
  <c r="G1202" i="13"/>
  <c r="H1202" i="13" s="1"/>
  <c r="G1188" i="13"/>
  <c r="H1188" i="13" s="1"/>
  <c r="G1181" i="13"/>
  <c r="H1181" i="13" s="1"/>
  <c r="G1907" i="13"/>
  <c r="H1907" i="13" s="1"/>
  <c r="G1338" i="13"/>
  <c r="H1338" i="13" s="1"/>
  <c r="G1325" i="13"/>
  <c r="H1325" i="13" s="1"/>
  <c r="G1312" i="13"/>
  <c r="H1312" i="13" s="1"/>
  <c r="G1294" i="13"/>
  <c r="H1294" i="13" s="1"/>
  <c r="G1280" i="13"/>
  <c r="H1280" i="13" s="1"/>
  <c r="G1273" i="13"/>
  <c r="H1273" i="13" s="1"/>
  <c r="G1230" i="13"/>
  <c r="H1230" i="13" s="1"/>
  <c r="G1216" i="13"/>
  <c r="H1216" i="13" s="1"/>
  <c r="G1209" i="13"/>
  <c r="H1209" i="13" s="1"/>
  <c r="G1166" i="13"/>
  <c r="H1166" i="13" s="1"/>
  <c r="G1156" i="13"/>
  <c r="H1156" i="13" s="1"/>
  <c r="G1152" i="13"/>
  <c r="H1152" i="13" s="1"/>
  <c r="G1148" i="13"/>
  <c r="H1148" i="13" s="1"/>
  <c r="G1144" i="13"/>
  <c r="H1144" i="13" s="1"/>
  <c r="G1140" i="13"/>
  <c r="H1140" i="13" s="1"/>
  <c r="G1136" i="13"/>
  <c r="H1136" i="13" s="1"/>
  <c r="G1132" i="13"/>
  <c r="H1132" i="13" s="1"/>
  <c r="G1128" i="13"/>
  <c r="H1128" i="13" s="1"/>
  <c r="G1124" i="13"/>
  <c r="H1124" i="13" s="1"/>
  <c r="G1120" i="13"/>
  <c r="H1120" i="13" s="1"/>
  <c r="G1116" i="13"/>
  <c r="H1116" i="13" s="1"/>
  <c r="G1112" i="13"/>
  <c r="H1112" i="13" s="1"/>
  <c r="G1108" i="13"/>
  <c r="H1108" i="13" s="1"/>
  <c r="G1104" i="13"/>
  <c r="H1104" i="13" s="1"/>
  <c r="G1100" i="13"/>
  <c r="H1100" i="13" s="1"/>
  <c r="G1096" i="13"/>
  <c r="H1096" i="13" s="1"/>
  <c r="G1092" i="13"/>
  <c r="H1092" i="13" s="1"/>
  <c r="G1088" i="13"/>
  <c r="H1088" i="13" s="1"/>
  <c r="G1084" i="13"/>
  <c r="H1084" i="13" s="1"/>
  <c r="G1080" i="13"/>
  <c r="H1080" i="13" s="1"/>
  <c r="G1076" i="13"/>
  <c r="H1076" i="13" s="1"/>
  <c r="G1072" i="13"/>
  <c r="H1072" i="13" s="1"/>
  <c r="G1068" i="13"/>
  <c r="H1068" i="13" s="1"/>
  <c r="G1064" i="13"/>
  <c r="H1064" i="13" s="1"/>
  <c r="G1060" i="13"/>
  <c r="H1060" i="13" s="1"/>
  <c r="G1056" i="13"/>
  <c r="H1056" i="13" s="1"/>
  <c r="G1052" i="13"/>
  <c r="H1052" i="13" s="1"/>
  <c r="G1048" i="13"/>
  <c r="H1048" i="13" s="1"/>
  <c r="G1044" i="13"/>
  <c r="H1044" i="13" s="1"/>
  <c r="G1040" i="13"/>
  <c r="H1040" i="13" s="1"/>
  <c r="G1036" i="13"/>
  <c r="H1036" i="13" s="1"/>
  <c r="G1032" i="13"/>
  <c r="H1032" i="13" s="1"/>
  <c r="G1028" i="13"/>
  <c r="H1028" i="13" s="1"/>
  <c r="G1024" i="13"/>
  <c r="H1024" i="13" s="1"/>
  <c r="G1020" i="13"/>
  <c r="H1020" i="13" s="1"/>
  <c r="G1016" i="13"/>
  <c r="H1016" i="13" s="1"/>
  <c r="G1012" i="13"/>
  <c r="H1012" i="13" s="1"/>
  <c r="G1008" i="13"/>
  <c r="H1008" i="13" s="1"/>
  <c r="G1004" i="13"/>
  <c r="H1004" i="13" s="1"/>
  <c r="G1000" i="13"/>
  <c r="H1000" i="13" s="1"/>
  <c r="G996" i="13"/>
  <c r="H996" i="13" s="1"/>
  <c r="G992" i="13"/>
  <c r="H992" i="13" s="1"/>
  <c r="G988" i="13"/>
  <c r="H988" i="13" s="1"/>
  <c r="G984" i="13"/>
  <c r="H984" i="13" s="1"/>
  <c r="G980" i="13"/>
  <c r="H980" i="13" s="1"/>
  <c r="G976" i="13"/>
  <c r="H976" i="13" s="1"/>
  <c r="G972" i="13"/>
  <c r="H972" i="13" s="1"/>
  <c r="G968" i="13"/>
  <c r="H968" i="13" s="1"/>
  <c r="G964" i="13"/>
  <c r="H964" i="13" s="1"/>
  <c r="G960" i="13"/>
  <c r="H960" i="13" s="1"/>
  <c r="G956" i="13"/>
  <c r="H956" i="13" s="1"/>
  <c r="G952" i="13"/>
  <c r="H952" i="13" s="1"/>
  <c r="G948" i="13"/>
  <c r="H948" i="13" s="1"/>
  <c r="G944" i="13"/>
  <c r="H944" i="13" s="1"/>
  <c r="G940" i="13"/>
  <c r="H940" i="13" s="1"/>
  <c r="G936" i="13"/>
  <c r="H936" i="13" s="1"/>
  <c r="G932" i="13"/>
  <c r="H932" i="13" s="1"/>
  <c r="G928" i="13"/>
  <c r="H928" i="13" s="1"/>
  <c r="G924" i="13"/>
  <c r="H924" i="13" s="1"/>
  <c r="G920" i="13"/>
  <c r="H920" i="13" s="1"/>
  <c r="G916" i="13"/>
  <c r="H916" i="13" s="1"/>
  <c r="G912" i="13"/>
  <c r="H912" i="13" s="1"/>
  <c r="G908" i="13"/>
  <c r="H908" i="13" s="1"/>
  <c r="G904" i="13"/>
  <c r="H904" i="13" s="1"/>
  <c r="G900" i="13"/>
  <c r="H900" i="13" s="1"/>
  <c r="G896" i="13"/>
  <c r="H896" i="13" s="1"/>
  <c r="G892" i="13"/>
  <c r="H892" i="13" s="1"/>
  <c r="G888" i="13"/>
  <c r="H888" i="13" s="1"/>
  <c r="G884" i="13"/>
  <c r="H884" i="13" s="1"/>
  <c r="G880" i="13"/>
  <c r="H880" i="13" s="1"/>
  <c r="G876" i="13"/>
  <c r="H876" i="13" s="1"/>
  <c r="G872" i="13"/>
  <c r="H872" i="13" s="1"/>
  <c r="G868" i="13"/>
  <c r="H868" i="13" s="1"/>
  <c r="G864" i="13"/>
  <c r="H864" i="13" s="1"/>
  <c r="G860" i="13"/>
  <c r="H860" i="13" s="1"/>
  <c r="G856" i="13"/>
  <c r="H856" i="13" s="1"/>
  <c r="G852" i="13"/>
  <c r="H852" i="13" s="1"/>
  <c r="G848" i="13"/>
  <c r="H848" i="13" s="1"/>
  <c r="G844" i="13"/>
  <c r="H844" i="13" s="1"/>
  <c r="G840" i="13"/>
  <c r="H840" i="13" s="1"/>
  <c r="G836" i="13"/>
  <c r="H836" i="13" s="1"/>
  <c r="G832" i="13"/>
  <c r="H832" i="13" s="1"/>
  <c r="G828" i="13"/>
  <c r="H828" i="13" s="1"/>
  <c r="G824" i="13"/>
  <c r="H824" i="13" s="1"/>
  <c r="G820" i="13"/>
  <c r="H820" i="13" s="1"/>
  <c r="G816" i="13"/>
  <c r="H816" i="13" s="1"/>
  <c r="G812" i="13"/>
  <c r="H812" i="13" s="1"/>
  <c r="G808" i="13"/>
  <c r="H808" i="13" s="1"/>
  <c r="G804" i="13"/>
  <c r="H804" i="13" s="1"/>
  <c r="G800" i="13"/>
  <c r="H800" i="13" s="1"/>
  <c r="G796" i="13"/>
  <c r="H796" i="13" s="1"/>
  <c r="G792" i="13"/>
  <c r="H792" i="13" s="1"/>
  <c r="G788" i="13"/>
  <c r="H788" i="13" s="1"/>
  <c r="G784" i="13"/>
  <c r="H784" i="13" s="1"/>
  <c r="G780" i="13"/>
  <c r="H780" i="13" s="1"/>
  <c r="G776" i="13"/>
  <c r="H776" i="13" s="1"/>
  <c r="G772" i="13"/>
  <c r="H772" i="13" s="1"/>
  <c r="G768" i="13"/>
  <c r="H768" i="13" s="1"/>
  <c r="G764" i="13"/>
  <c r="H764" i="13" s="1"/>
  <c r="G760" i="13"/>
  <c r="H760" i="13" s="1"/>
  <c r="G756" i="13"/>
  <c r="H756" i="13" s="1"/>
  <c r="G752" i="13"/>
  <c r="H752" i="13" s="1"/>
  <c r="G748" i="13"/>
  <c r="H748" i="13" s="1"/>
  <c r="G744" i="13"/>
  <c r="H744" i="13" s="1"/>
  <c r="G740" i="13"/>
  <c r="H740" i="13" s="1"/>
  <c r="G736" i="13"/>
  <c r="H736" i="13" s="1"/>
  <c r="G732" i="13"/>
  <c r="H732" i="13" s="1"/>
  <c r="G728" i="13"/>
  <c r="H728" i="13" s="1"/>
  <c r="G724" i="13"/>
  <c r="H724" i="13" s="1"/>
  <c r="G720" i="13"/>
  <c r="H720" i="13" s="1"/>
  <c r="G716" i="13"/>
  <c r="H716" i="13" s="1"/>
  <c r="G712" i="13"/>
  <c r="H712" i="13" s="1"/>
  <c r="G708" i="13"/>
  <c r="H708" i="13" s="1"/>
  <c r="G704" i="13"/>
  <c r="H704" i="13" s="1"/>
  <c r="G700" i="13"/>
  <c r="H700" i="13" s="1"/>
  <c r="G696" i="13"/>
  <c r="H696" i="13" s="1"/>
  <c r="G692" i="13"/>
  <c r="H692" i="13" s="1"/>
  <c r="G688" i="13"/>
  <c r="H688" i="13" s="1"/>
  <c r="G684" i="13"/>
  <c r="H684" i="13" s="1"/>
  <c r="G680" i="13"/>
  <c r="H680" i="13" s="1"/>
  <c r="G676" i="13"/>
  <c r="H676" i="13" s="1"/>
  <c r="G672" i="13"/>
  <c r="H672" i="13" s="1"/>
  <c r="G668" i="13"/>
  <c r="H668" i="13" s="1"/>
  <c r="G664" i="13"/>
  <c r="H664" i="13" s="1"/>
  <c r="G660" i="13"/>
  <c r="H660" i="13" s="1"/>
  <c r="G656" i="13"/>
  <c r="H656" i="13" s="1"/>
  <c r="G652" i="13"/>
  <c r="H652" i="13" s="1"/>
  <c r="G648" i="13"/>
  <c r="H648" i="13" s="1"/>
  <c r="G644" i="13"/>
  <c r="H644" i="13" s="1"/>
  <c r="G640" i="13"/>
  <c r="H640" i="13" s="1"/>
  <c r="G636" i="13"/>
  <c r="H636" i="13" s="1"/>
  <c r="G632" i="13"/>
  <c r="H632" i="13" s="1"/>
  <c r="G628" i="13"/>
  <c r="H628" i="13" s="1"/>
  <c r="G624" i="13"/>
  <c r="H624" i="13" s="1"/>
  <c r="G620" i="13"/>
  <c r="H620" i="13" s="1"/>
  <c r="G616" i="13"/>
  <c r="H616" i="13" s="1"/>
  <c r="G612" i="13"/>
  <c r="H612" i="13" s="1"/>
  <c r="G608" i="13"/>
  <c r="H608" i="13" s="1"/>
  <c r="G604" i="13"/>
  <c r="H604" i="13" s="1"/>
  <c r="G600" i="13"/>
  <c r="H600" i="13" s="1"/>
  <c r="G596" i="13"/>
  <c r="H596" i="13" s="1"/>
  <c r="G592" i="13"/>
  <c r="H592" i="13" s="1"/>
  <c r="G588" i="13"/>
  <c r="H588" i="13" s="1"/>
  <c r="G584" i="13"/>
  <c r="H584" i="13" s="1"/>
  <c r="G580" i="13"/>
  <c r="H580" i="13" s="1"/>
  <c r="G576" i="13"/>
  <c r="H576" i="13" s="1"/>
  <c r="G572" i="13"/>
  <c r="H572" i="13" s="1"/>
  <c r="G568" i="13"/>
  <c r="H568" i="13" s="1"/>
  <c r="G564" i="13"/>
  <c r="H564" i="13" s="1"/>
  <c r="G560" i="13"/>
  <c r="H560" i="13" s="1"/>
  <c r="G556" i="13"/>
  <c r="H556" i="13" s="1"/>
  <c r="G552" i="13"/>
  <c r="H552" i="13" s="1"/>
  <c r="G548" i="13"/>
  <c r="H548" i="13" s="1"/>
  <c r="G544" i="13"/>
  <c r="H544" i="13" s="1"/>
  <c r="G540" i="13"/>
  <c r="H540" i="13" s="1"/>
  <c r="G536" i="13"/>
  <c r="H536" i="13" s="1"/>
  <c r="G532" i="13"/>
  <c r="H532" i="13" s="1"/>
  <c r="G528" i="13"/>
  <c r="H528" i="13" s="1"/>
  <c r="G524" i="13"/>
  <c r="H524" i="13" s="1"/>
  <c r="G520" i="13"/>
  <c r="H520" i="13" s="1"/>
  <c r="G516" i="13"/>
  <c r="H516" i="13" s="1"/>
  <c r="G512" i="13"/>
  <c r="H512" i="13" s="1"/>
  <c r="G508" i="13"/>
  <c r="H508" i="13" s="1"/>
  <c r="G504" i="13"/>
  <c r="H504" i="13" s="1"/>
  <c r="G500" i="13"/>
  <c r="H500" i="13" s="1"/>
  <c r="G496" i="13"/>
  <c r="H496" i="13" s="1"/>
  <c r="G492" i="13"/>
  <c r="H492" i="13" s="1"/>
  <c r="G488" i="13"/>
  <c r="H488" i="13" s="1"/>
  <c r="G484" i="13"/>
  <c r="H484" i="13" s="1"/>
  <c r="G480" i="13"/>
  <c r="H480" i="13" s="1"/>
  <c r="G476" i="13"/>
  <c r="H476" i="13" s="1"/>
  <c r="G472" i="13"/>
  <c r="H472" i="13" s="1"/>
  <c r="G468" i="13"/>
  <c r="H468" i="13" s="1"/>
  <c r="G464" i="13"/>
  <c r="H464" i="13" s="1"/>
  <c r="G460" i="13"/>
  <c r="H460" i="13" s="1"/>
  <c r="G456" i="13"/>
  <c r="H456" i="13" s="1"/>
  <c r="G452" i="13"/>
  <c r="H452" i="13" s="1"/>
  <c r="G448" i="13"/>
  <c r="H448" i="13" s="1"/>
  <c r="G444" i="13"/>
  <c r="H444" i="13" s="1"/>
  <c r="G440" i="13"/>
  <c r="H440" i="13" s="1"/>
  <c r="G436" i="13"/>
  <c r="H436" i="13" s="1"/>
  <c r="G432" i="13"/>
  <c r="H432" i="13" s="1"/>
  <c r="G428" i="13"/>
  <c r="H428" i="13" s="1"/>
  <c r="G424" i="13"/>
  <c r="H424" i="13" s="1"/>
  <c r="G420" i="13"/>
  <c r="H420" i="13" s="1"/>
  <c r="G416" i="13"/>
  <c r="H416" i="13" s="1"/>
  <c r="G412" i="13"/>
  <c r="H412" i="13" s="1"/>
  <c r="G408" i="13"/>
  <c r="H408" i="13" s="1"/>
  <c r="G404" i="13"/>
  <c r="H404" i="13" s="1"/>
  <c r="G400" i="13"/>
  <c r="H400" i="13" s="1"/>
  <c r="G396" i="13"/>
  <c r="H396" i="13" s="1"/>
  <c r="G392" i="13"/>
  <c r="H392" i="13" s="1"/>
  <c r="G388" i="13"/>
  <c r="H388" i="13" s="1"/>
  <c r="G384" i="13"/>
  <c r="H384" i="13" s="1"/>
  <c r="G380" i="13"/>
  <c r="H380" i="13" s="1"/>
  <c r="G376" i="13"/>
  <c r="H376" i="13" s="1"/>
  <c r="G372" i="13"/>
  <c r="H372" i="13" s="1"/>
  <c r="G368" i="13"/>
  <c r="H368" i="13" s="1"/>
  <c r="G364" i="13"/>
  <c r="H364" i="13" s="1"/>
  <c r="G360" i="13"/>
  <c r="H360" i="13" s="1"/>
  <c r="G356" i="13"/>
  <c r="H356" i="13" s="1"/>
  <c r="G352" i="13"/>
  <c r="H352" i="13" s="1"/>
  <c r="G348" i="13"/>
  <c r="H348" i="13" s="1"/>
  <c r="G344" i="13"/>
  <c r="H344" i="13" s="1"/>
  <c r="G340" i="13"/>
  <c r="H340" i="13" s="1"/>
  <c r="G336" i="13"/>
  <c r="H336" i="13" s="1"/>
  <c r="G332" i="13"/>
  <c r="H332" i="13" s="1"/>
  <c r="G328" i="13"/>
  <c r="H328" i="13" s="1"/>
  <c r="G324" i="13"/>
  <c r="H324" i="13" s="1"/>
  <c r="G320" i="13"/>
  <c r="H320" i="13" s="1"/>
  <c r="G316" i="13"/>
  <c r="H316" i="13" s="1"/>
  <c r="G312" i="13"/>
  <c r="H312" i="13" s="1"/>
  <c r="G308" i="13"/>
  <c r="H308" i="13" s="1"/>
  <c r="G304" i="13"/>
  <c r="H304" i="13" s="1"/>
  <c r="G300" i="13"/>
  <c r="H300" i="13" s="1"/>
  <c r="G296" i="13"/>
  <c r="H296" i="13" s="1"/>
  <c r="G292" i="13"/>
  <c r="H292" i="13" s="1"/>
  <c r="G288" i="13"/>
  <c r="H288" i="13" s="1"/>
  <c r="G284" i="13"/>
  <c r="H284" i="13" s="1"/>
  <c r="G280" i="13"/>
  <c r="H280" i="13" s="1"/>
  <c r="G276" i="13"/>
  <c r="H276" i="13" s="1"/>
  <c r="G272" i="13"/>
  <c r="H272" i="13" s="1"/>
  <c r="G268" i="13"/>
  <c r="H268" i="13" s="1"/>
  <c r="G264" i="13"/>
  <c r="H264" i="13" s="1"/>
  <c r="G260" i="13"/>
  <c r="H260" i="13" s="1"/>
  <c r="G256" i="13"/>
  <c r="H256" i="13" s="1"/>
  <c r="G252" i="13"/>
  <c r="H252" i="13" s="1"/>
  <c r="G248" i="13"/>
  <c r="H248" i="13" s="1"/>
  <c r="G244" i="13"/>
  <c r="H244" i="13" s="1"/>
  <c r="G240" i="13"/>
  <c r="H240" i="13" s="1"/>
  <c r="G236" i="13"/>
  <c r="H236" i="13" s="1"/>
  <c r="G232" i="13"/>
  <c r="H232" i="13" s="1"/>
  <c r="G228" i="13"/>
  <c r="H228" i="13" s="1"/>
  <c r="G224" i="13"/>
  <c r="H224" i="13" s="1"/>
  <c r="G220" i="13"/>
  <c r="H220" i="13" s="1"/>
  <c r="G216" i="13"/>
  <c r="H216" i="13" s="1"/>
  <c r="G212" i="13"/>
  <c r="H212" i="13" s="1"/>
  <c r="G208" i="13"/>
  <c r="H208" i="13" s="1"/>
  <c r="G204" i="13"/>
  <c r="H204" i="13" s="1"/>
  <c r="G200" i="13"/>
  <c r="H200" i="13" s="1"/>
  <c r="G196" i="13"/>
  <c r="H196" i="13" s="1"/>
  <c r="G192" i="13"/>
  <c r="H192" i="13" s="1"/>
  <c r="G188" i="13"/>
  <c r="H188" i="13" s="1"/>
  <c r="G184" i="13"/>
  <c r="H184" i="13" s="1"/>
  <c r="G180" i="13"/>
  <c r="H180" i="13" s="1"/>
  <c r="G176" i="13"/>
  <c r="H176" i="13" s="1"/>
  <c r="G172" i="13"/>
  <c r="H172" i="13" s="1"/>
  <c r="G168" i="13"/>
  <c r="H168" i="13" s="1"/>
  <c r="G164" i="13"/>
  <c r="H164" i="13" s="1"/>
  <c r="G160" i="13"/>
  <c r="H160" i="13" s="1"/>
  <c r="G156" i="13"/>
  <c r="H156" i="13" s="1"/>
  <c r="G152" i="13"/>
  <c r="H152" i="13" s="1"/>
  <c r="G148" i="13"/>
  <c r="H148" i="13" s="1"/>
  <c r="G144" i="13"/>
  <c r="H144" i="13" s="1"/>
  <c r="G140" i="13"/>
  <c r="H140" i="13" s="1"/>
  <c r="G136" i="13"/>
  <c r="H136" i="13" s="1"/>
  <c r="G132" i="13"/>
  <c r="H132" i="13" s="1"/>
  <c r="G128" i="13"/>
  <c r="H128" i="13" s="1"/>
  <c r="G124" i="13"/>
  <c r="H124" i="13" s="1"/>
  <c r="G120" i="13"/>
  <c r="H120" i="13" s="1"/>
  <c r="G116" i="13"/>
  <c r="H116" i="13" s="1"/>
  <c r="G112" i="13"/>
  <c r="H112" i="13" s="1"/>
  <c r="G108" i="13"/>
  <c r="H108" i="13" s="1"/>
  <c r="G104" i="13"/>
  <c r="H104" i="13" s="1"/>
  <c r="G100" i="13"/>
  <c r="H100" i="13" s="1"/>
  <c r="G96" i="13"/>
  <c r="H96" i="13" s="1"/>
  <c r="G92" i="13"/>
  <c r="H92" i="13" s="1"/>
  <c r="G88" i="13"/>
  <c r="H88" i="13" s="1"/>
  <c r="G84" i="13"/>
  <c r="H84" i="13" s="1"/>
  <c r="G80" i="13"/>
  <c r="H80" i="13" s="1"/>
  <c r="G76" i="13"/>
  <c r="H76" i="13" s="1"/>
  <c r="G72" i="13"/>
  <c r="H72" i="13" s="1"/>
  <c r="G68" i="13"/>
  <c r="H68" i="13" s="1"/>
  <c r="G64" i="13"/>
  <c r="H64" i="13" s="1"/>
  <c r="G60" i="13"/>
  <c r="H60" i="13" s="1"/>
  <c r="G56" i="13"/>
  <c r="H56" i="13" s="1"/>
  <c r="G52" i="13"/>
  <c r="H52" i="13" s="1"/>
  <c r="G48" i="13"/>
  <c r="H48" i="13" s="1"/>
  <c r="G44" i="13"/>
  <c r="H44" i="13" s="1"/>
  <c r="G40" i="13"/>
  <c r="H40" i="13" s="1"/>
  <c r="G36" i="13"/>
  <c r="H36" i="13" s="1"/>
  <c r="G32" i="13"/>
  <c r="H32" i="13" s="1"/>
  <c r="G28" i="13"/>
  <c r="H28" i="13" s="1"/>
  <c r="G24" i="13"/>
  <c r="H24" i="13" s="1"/>
  <c r="G20" i="13"/>
  <c r="H20" i="13" s="1"/>
  <c r="G16" i="13"/>
  <c r="H16" i="13" s="1"/>
  <c r="G12" i="13"/>
  <c r="H12" i="13" s="1"/>
  <c r="G8" i="13"/>
  <c r="H8" i="13" s="1"/>
  <c r="G1894" i="13"/>
  <c r="H1894" i="13" s="1"/>
  <c r="G1302" i="13"/>
  <c r="H1302" i="13" s="1"/>
  <c r="G1258" i="13"/>
  <c r="H1258" i="13" s="1"/>
  <c r="G1244" i="13"/>
  <c r="H1244" i="13" s="1"/>
  <c r="G1237" i="13"/>
  <c r="H1237" i="13" s="1"/>
  <c r="G1194" i="13"/>
  <c r="H1194" i="13" s="1"/>
  <c r="G1180" i="13"/>
  <c r="H1180" i="13" s="1"/>
  <c r="G1173" i="13"/>
  <c r="H1173" i="13" s="1"/>
  <c r="G1160" i="13"/>
  <c r="H1160" i="13" s="1"/>
  <c r="G1883" i="13"/>
  <c r="H1883" i="13" s="1"/>
  <c r="G1562" i="13"/>
  <c r="H1562" i="13" s="1"/>
  <c r="G1286" i="13"/>
  <c r="H1286" i="13" s="1"/>
  <c r="G1272" i="13"/>
  <c r="H1272" i="13" s="1"/>
  <c r="G1265" i="13"/>
  <c r="H1265" i="13" s="1"/>
  <c r="G1222" i="13"/>
  <c r="H1222" i="13" s="1"/>
  <c r="G1208" i="13"/>
  <c r="H1208" i="13" s="1"/>
  <c r="G1201" i="13"/>
  <c r="H1201" i="13" s="1"/>
  <c r="G4" i="13"/>
  <c r="H4" i="13" s="1"/>
  <c r="G2" i="13"/>
  <c r="G1642" i="13"/>
  <c r="H1642" i="13" s="1"/>
  <c r="G1322" i="13"/>
  <c r="H1322" i="13" s="1"/>
  <c r="G1310" i="13"/>
  <c r="H1310" i="13" s="1"/>
  <c r="G1301" i="13"/>
  <c r="H1301" i="13" s="1"/>
  <c r="G1293" i="13"/>
  <c r="H1293" i="13" s="1"/>
  <c r="G1250" i="13"/>
  <c r="H1250" i="13" s="1"/>
  <c r="G1236" i="13"/>
  <c r="H1236" i="13" s="1"/>
  <c r="G1229" i="13"/>
  <c r="H1229" i="13" s="1"/>
  <c r="G1186" i="13"/>
  <c r="H1186" i="13" s="1"/>
  <c r="G1172" i="13"/>
  <c r="H1172" i="13" s="1"/>
  <c r="G1165" i="13"/>
  <c r="H1165" i="13" s="1"/>
  <c r="G1334" i="13"/>
  <c r="H1334" i="13" s="1"/>
  <c r="G1300" i="13"/>
  <c r="H1300" i="13" s="1"/>
  <c r="G1278" i="13"/>
  <c r="H1278" i="13" s="1"/>
  <c r="G1264" i="13"/>
  <c r="H1264" i="13" s="1"/>
  <c r="G1257" i="13"/>
  <c r="H1257" i="13" s="1"/>
  <c r="G1214" i="13"/>
  <c r="H1214" i="13" s="1"/>
  <c r="G1200" i="13"/>
  <c r="H1200" i="13" s="1"/>
  <c r="G1193" i="13"/>
  <c r="H1193" i="13" s="1"/>
  <c r="G1155" i="13"/>
  <c r="H1155" i="13" s="1"/>
  <c r="G1151" i="13"/>
  <c r="H1151" i="13" s="1"/>
  <c r="G1147" i="13"/>
  <c r="H1147" i="13" s="1"/>
  <c r="G1143" i="13"/>
  <c r="H1143" i="13" s="1"/>
  <c r="G1139" i="13"/>
  <c r="H1139" i="13" s="1"/>
  <c r="G1135" i="13"/>
  <c r="H1135" i="13" s="1"/>
  <c r="G1131" i="13"/>
  <c r="H1131" i="13" s="1"/>
  <c r="G1127" i="13"/>
  <c r="H1127" i="13" s="1"/>
  <c r="G1123" i="13"/>
  <c r="H1123" i="13" s="1"/>
  <c r="G1119" i="13"/>
  <c r="H1119" i="13" s="1"/>
  <c r="G1115" i="13"/>
  <c r="H1115" i="13" s="1"/>
  <c r="G1111" i="13"/>
  <c r="H1111" i="13" s="1"/>
  <c r="G1107" i="13"/>
  <c r="H1107" i="13" s="1"/>
  <c r="G1103" i="13"/>
  <c r="H1103" i="13" s="1"/>
  <c r="G1099" i="13"/>
  <c r="H1099" i="13" s="1"/>
  <c r="G1095" i="13"/>
  <c r="H1095" i="13" s="1"/>
  <c r="G1091" i="13"/>
  <c r="H1091" i="13" s="1"/>
  <c r="G1087" i="13"/>
  <c r="H1087" i="13" s="1"/>
  <c r="G1083" i="13"/>
  <c r="H1083" i="13" s="1"/>
  <c r="G1079" i="13"/>
  <c r="H1079" i="13" s="1"/>
  <c r="G1075" i="13"/>
  <c r="H1075" i="13" s="1"/>
  <c r="G1071" i="13"/>
  <c r="H1071" i="13" s="1"/>
  <c r="G1067" i="13"/>
  <c r="H1067" i="13" s="1"/>
  <c r="G1063" i="13"/>
  <c r="H1063" i="13" s="1"/>
  <c r="G1059" i="13"/>
  <c r="H1059" i="13" s="1"/>
  <c r="G1055" i="13"/>
  <c r="H1055" i="13" s="1"/>
  <c r="G1051" i="13"/>
  <c r="H1051" i="13" s="1"/>
  <c r="G1047" i="13"/>
  <c r="H1047" i="13" s="1"/>
  <c r="G1043" i="13"/>
  <c r="H1043" i="13" s="1"/>
  <c r="G1039" i="13"/>
  <c r="H1039" i="13" s="1"/>
  <c r="G1035" i="13"/>
  <c r="H1035" i="13" s="1"/>
  <c r="G1031" i="13"/>
  <c r="H1031" i="13" s="1"/>
  <c r="G1027" i="13"/>
  <c r="H1027" i="13" s="1"/>
  <c r="G1023" i="13"/>
  <c r="H1023" i="13" s="1"/>
  <c r="G1019" i="13"/>
  <c r="H1019" i="13" s="1"/>
  <c r="G1015" i="13"/>
  <c r="H1015" i="13" s="1"/>
  <c r="G1011" i="13"/>
  <c r="H1011" i="13" s="1"/>
  <c r="G1007" i="13"/>
  <c r="H1007" i="13" s="1"/>
  <c r="G1003" i="13"/>
  <c r="H1003" i="13" s="1"/>
  <c r="G999" i="13"/>
  <c r="H999" i="13" s="1"/>
  <c r="G995" i="13"/>
  <c r="H995" i="13" s="1"/>
  <c r="G991" i="13"/>
  <c r="H991" i="13" s="1"/>
  <c r="G987" i="13"/>
  <c r="H987" i="13" s="1"/>
  <c r="G983" i="13"/>
  <c r="H983" i="13" s="1"/>
  <c r="G979" i="13"/>
  <c r="H979" i="13" s="1"/>
  <c r="G975" i="13"/>
  <c r="H975" i="13" s="1"/>
  <c r="G971" i="13"/>
  <c r="H971" i="13" s="1"/>
  <c r="G967" i="13"/>
  <c r="H967" i="13" s="1"/>
  <c r="G963" i="13"/>
  <c r="H963" i="13" s="1"/>
  <c r="G959" i="13"/>
  <c r="H959" i="13" s="1"/>
  <c r="G955" i="13"/>
  <c r="H955" i="13" s="1"/>
  <c r="G951" i="13"/>
  <c r="H951" i="13" s="1"/>
  <c r="G947" i="13"/>
  <c r="H947" i="13" s="1"/>
  <c r="G943" i="13"/>
  <c r="H943" i="13" s="1"/>
  <c r="G939" i="13"/>
  <c r="H939" i="13" s="1"/>
  <c r="G935" i="13"/>
  <c r="H935" i="13" s="1"/>
  <c r="G931" i="13"/>
  <c r="H931" i="13" s="1"/>
  <c r="G927" i="13"/>
  <c r="H927" i="13" s="1"/>
  <c r="G923" i="13"/>
  <c r="H923" i="13" s="1"/>
  <c r="G919" i="13"/>
  <c r="H919" i="13" s="1"/>
  <c r="G915" i="13"/>
  <c r="H915" i="13" s="1"/>
  <c r="G911" i="13"/>
  <c r="H911" i="13" s="1"/>
  <c r="G907" i="13"/>
  <c r="H907" i="13" s="1"/>
  <c r="G903" i="13"/>
  <c r="H903" i="13" s="1"/>
  <c r="G899" i="13"/>
  <c r="H899" i="13" s="1"/>
  <c r="G895" i="13"/>
  <c r="H895" i="13" s="1"/>
  <c r="G891" i="13"/>
  <c r="H891" i="13" s="1"/>
  <c r="G887" i="13"/>
  <c r="H887" i="13" s="1"/>
  <c r="G883" i="13"/>
  <c r="H883" i="13" s="1"/>
  <c r="G879" i="13"/>
  <c r="H879" i="13" s="1"/>
  <c r="G875" i="13"/>
  <c r="H875" i="13" s="1"/>
  <c r="G871" i="13"/>
  <c r="H871" i="13" s="1"/>
  <c r="G867" i="13"/>
  <c r="H867" i="13" s="1"/>
  <c r="G863" i="13"/>
  <c r="H863" i="13" s="1"/>
  <c r="G859" i="13"/>
  <c r="H859" i="13" s="1"/>
  <c r="G855" i="13"/>
  <c r="H855" i="13" s="1"/>
  <c r="G851" i="13"/>
  <c r="H851" i="13" s="1"/>
  <c r="G847" i="13"/>
  <c r="H847" i="13" s="1"/>
  <c r="G843" i="13"/>
  <c r="H843" i="13" s="1"/>
  <c r="G839" i="13"/>
  <c r="H839" i="13" s="1"/>
  <c r="G835" i="13"/>
  <c r="H835" i="13" s="1"/>
  <c r="G831" i="13"/>
  <c r="H831" i="13" s="1"/>
  <c r="G827" i="13"/>
  <c r="H827" i="13" s="1"/>
  <c r="G823" i="13"/>
  <c r="H823" i="13" s="1"/>
  <c r="G819" i="13"/>
  <c r="H819" i="13" s="1"/>
  <c r="G815" i="13"/>
  <c r="H815" i="13" s="1"/>
  <c r="G811" i="13"/>
  <c r="H811" i="13" s="1"/>
  <c r="G807" i="13"/>
  <c r="H807" i="13" s="1"/>
  <c r="G803" i="13"/>
  <c r="H803" i="13" s="1"/>
  <c r="G799" i="13"/>
  <c r="H799" i="13" s="1"/>
  <c r="G795" i="13"/>
  <c r="H795" i="13" s="1"/>
  <c r="G791" i="13"/>
  <c r="H791" i="13" s="1"/>
  <c r="G787" i="13"/>
  <c r="H787" i="13" s="1"/>
  <c r="G783" i="13"/>
  <c r="H783" i="13" s="1"/>
  <c r="G779" i="13"/>
  <c r="H779" i="13" s="1"/>
  <c r="G775" i="13"/>
  <c r="H775" i="13" s="1"/>
  <c r="G771" i="13"/>
  <c r="H771" i="13" s="1"/>
  <c r="G767" i="13"/>
  <c r="H767" i="13" s="1"/>
  <c r="G763" i="13"/>
  <c r="H763" i="13" s="1"/>
  <c r="G759" i="13"/>
  <c r="H759" i="13" s="1"/>
  <c r="G755" i="13"/>
  <c r="H755" i="13" s="1"/>
  <c r="G751" i="13"/>
  <c r="H751" i="13" s="1"/>
  <c r="G747" i="13"/>
  <c r="H747" i="13" s="1"/>
  <c r="G743" i="13"/>
  <c r="H743" i="13" s="1"/>
  <c r="G739" i="13"/>
  <c r="H739" i="13" s="1"/>
  <c r="G735" i="13"/>
  <c r="H735" i="13" s="1"/>
  <c r="G731" i="13"/>
  <c r="H731" i="13" s="1"/>
  <c r="G727" i="13"/>
  <c r="H727" i="13" s="1"/>
  <c r="G723" i="13"/>
  <c r="H723" i="13" s="1"/>
  <c r="G719" i="13"/>
  <c r="H719" i="13" s="1"/>
  <c r="G715" i="13"/>
  <c r="H715" i="13" s="1"/>
  <c r="G711" i="13"/>
  <c r="H711" i="13" s="1"/>
  <c r="G707" i="13"/>
  <c r="H707" i="13" s="1"/>
  <c r="G703" i="13"/>
  <c r="H703" i="13" s="1"/>
  <c r="G699" i="13"/>
  <c r="H699" i="13" s="1"/>
  <c r="G695" i="13"/>
  <c r="H695" i="13" s="1"/>
  <c r="G691" i="13"/>
  <c r="H691" i="13" s="1"/>
  <c r="G687" i="13"/>
  <c r="H687" i="13" s="1"/>
  <c r="G683" i="13"/>
  <c r="H683" i="13" s="1"/>
  <c r="G679" i="13"/>
  <c r="H679" i="13" s="1"/>
  <c r="G675" i="13"/>
  <c r="H675" i="13" s="1"/>
  <c r="G671" i="13"/>
  <c r="H671" i="13" s="1"/>
  <c r="G667" i="13"/>
  <c r="H667" i="13" s="1"/>
  <c r="G663" i="13"/>
  <c r="H663" i="13" s="1"/>
  <c r="G659" i="13"/>
  <c r="H659" i="13" s="1"/>
  <c r="G655" i="13"/>
  <c r="H655" i="13" s="1"/>
  <c r="G651" i="13"/>
  <c r="H651" i="13" s="1"/>
  <c r="G647" i="13"/>
  <c r="H647" i="13" s="1"/>
  <c r="G643" i="13"/>
  <c r="H643" i="13" s="1"/>
  <c r="G639" i="13"/>
  <c r="H639" i="13" s="1"/>
  <c r="G635" i="13"/>
  <c r="H635" i="13" s="1"/>
  <c r="G631" i="13"/>
  <c r="H631" i="13" s="1"/>
  <c r="G627" i="13"/>
  <c r="H627" i="13" s="1"/>
  <c r="G623" i="13"/>
  <c r="H623" i="13" s="1"/>
  <c r="G619" i="13"/>
  <c r="H619" i="13" s="1"/>
  <c r="G615" i="13"/>
  <c r="H615" i="13" s="1"/>
  <c r="G611" i="13"/>
  <c r="H611" i="13" s="1"/>
  <c r="G607" i="13"/>
  <c r="H607" i="13" s="1"/>
  <c r="G603" i="13"/>
  <c r="H603" i="13" s="1"/>
  <c r="G599" i="13"/>
  <c r="H599" i="13" s="1"/>
  <c r="G595" i="13"/>
  <c r="H595" i="13" s="1"/>
  <c r="G591" i="13"/>
  <c r="H591" i="13" s="1"/>
  <c r="G587" i="13"/>
  <c r="H587" i="13" s="1"/>
  <c r="G583" i="13"/>
  <c r="H583" i="13" s="1"/>
  <c r="G579" i="13"/>
  <c r="H579" i="13" s="1"/>
  <c r="G575" i="13"/>
  <c r="H575" i="13" s="1"/>
  <c r="G571" i="13"/>
  <c r="H571" i="13" s="1"/>
  <c r="G567" i="13"/>
  <c r="H567" i="13" s="1"/>
  <c r="G563" i="13"/>
  <c r="H563" i="13" s="1"/>
  <c r="G559" i="13"/>
  <c r="H559" i="13" s="1"/>
  <c r="G555" i="13"/>
  <c r="H555" i="13" s="1"/>
  <c r="G551" i="13"/>
  <c r="H551" i="13" s="1"/>
  <c r="G547" i="13"/>
  <c r="H547" i="13" s="1"/>
  <c r="G543" i="13"/>
  <c r="H543" i="13" s="1"/>
  <c r="G539" i="13"/>
  <c r="H539" i="13" s="1"/>
  <c r="G535" i="13"/>
  <c r="H535" i="13" s="1"/>
  <c r="G531" i="13"/>
  <c r="H531" i="13" s="1"/>
  <c r="G527" i="13"/>
  <c r="H527" i="13" s="1"/>
  <c r="G523" i="13"/>
  <c r="H523" i="13" s="1"/>
  <c r="G519" i="13"/>
  <c r="H519" i="13" s="1"/>
  <c r="G515" i="13"/>
  <c r="H515" i="13" s="1"/>
  <c r="G511" i="13"/>
  <c r="H511" i="13" s="1"/>
  <c r="G507" i="13"/>
  <c r="H507" i="13" s="1"/>
  <c r="G503" i="13"/>
  <c r="H503" i="13" s="1"/>
  <c r="G499" i="13"/>
  <c r="H499" i="13" s="1"/>
  <c r="G495" i="13"/>
  <c r="H495" i="13" s="1"/>
  <c r="G491" i="13"/>
  <c r="H491" i="13" s="1"/>
  <c r="G487" i="13"/>
  <c r="H487" i="13" s="1"/>
  <c r="G483" i="13"/>
  <c r="H483" i="13" s="1"/>
  <c r="G479" i="13"/>
  <c r="H479" i="13" s="1"/>
  <c r="G475" i="13"/>
  <c r="H475" i="13" s="1"/>
  <c r="G471" i="13"/>
  <c r="H471" i="13" s="1"/>
  <c r="G467" i="13"/>
  <c r="H467" i="13" s="1"/>
  <c r="G463" i="13"/>
  <c r="H463" i="13" s="1"/>
  <c r="G459" i="13"/>
  <c r="H459" i="13" s="1"/>
  <c r="G455" i="13"/>
  <c r="H455" i="13" s="1"/>
  <c r="G451" i="13"/>
  <c r="H451" i="13" s="1"/>
  <c r="G447" i="13"/>
  <c r="H447" i="13" s="1"/>
  <c r="G443" i="13"/>
  <c r="H443" i="13" s="1"/>
  <c r="G439" i="13"/>
  <c r="H439" i="13" s="1"/>
  <c r="G435" i="13"/>
  <c r="H435" i="13" s="1"/>
  <c r="G431" i="13"/>
  <c r="H431" i="13" s="1"/>
  <c r="G427" i="13"/>
  <c r="H427" i="13" s="1"/>
  <c r="G423" i="13"/>
  <c r="H423" i="13" s="1"/>
  <c r="G419" i="13"/>
  <c r="H419" i="13" s="1"/>
  <c r="G415" i="13"/>
  <c r="H415" i="13" s="1"/>
  <c r="G411" i="13"/>
  <c r="H411" i="13" s="1"/>
  <c r="G407" i="13"/>
  <c r="H407" i="13" s="1"/>
  <c r="G403" i="13"/>
  <c r="H403" i="13" s="1"/>
  <c r="G399" i="13"/>
  <c r="H399" i="13" s="1"/>
  <c r="G395" i="13"/>
  <c r="H395" i="13" s="1"/>
  <c r="G391" i="13"/>
  <c r="H391" i="13" s="1"/>
  <c r="G387" i="13"/>
  <c r="H387" i="13" s="1"/>
  <c r="G383" i="13"/>
  <c r="H383" i="13" s="1"/>
  <c r="G379" i="13"/>
  <c r="H379" i="13" s="1"/>
  <c r="G375" i="13"/>
  <c r="H375" i="13" s="1"/>
  <c r="G371" i="13"/>
  <c r="H371" i="13" s="1"/>
  <c r="G367" i="13"/>
  <c r="H367" i="13" s="1"/>
  <c r="G363" i="13"/>
  <c r="H363" i="13" s="1"/>
  <c r="G359" i="13"/>
  <c r="H359" i="13" s="1"/>
  <c r="G355" i="13"/>
  <c r="H355" i="13" s="1"/>
  <c r="G351" i="13"/>
  <c r="H351" i="13" s="1"/>
  <c r="G347" i="13"/>
  <c r="H347" i="13" s="1"/>
  <c r="G343" i="13"/>
  <c r="H343" i="13" s="1"/>
  <c r="G339" i="13"/>
  <c r="H339" i="13" s="1"/>
  <c r="G335" i="13"/>
  <c r="H335" i="13" s="1"/>
  <c r="G331" i="13"/>
  <c r="H331" i="13" s="1"/>
  <c r="G327" i="13"/>
  <c r="H327" i="13" s="1"/>
  <c r="G323" i="13"/>
  <c r="H323" i="13" s="1"/>
  <c r="G319" i="13"/>
  <c r="H319" i="13" s="1"/>
  <c r="G315" i="13"/>
  <c r="H315" i="13" s="1"/>
  <c r="G311" i="13"/>
  <c r="H311" i="13" s="1"/>
  <c r="G307" i="13"/>
  <c r="H307" i="13" s="1"/>
  <c r="G303" i="13"/>
  <c r="H303" i="13" s="1"/>
  <c r="G299" i="13"/>
  <c r="H299" i="13" s="1"/>
  <c r="G295" i="13"/>
  <c r="H295" i="13" s="1"/>
  <c r="G291" i="13"/>
  <c r="H291" i="13" s="1"/>
  <c r="G287" i="13"/>
  <c r="H287" i="13" s="1"/>
  <c r="G283" i="13"/>
  <c r="H283" i="13" s="1"/>
  <c r="G279" i="13"/>
  <c r="H279" i="13" s="1"/>
  <c r="G275" i="13"/>
  <c r="H275" i="13" s="1"/>
  <c r="G271" i="13"/>
  <c r="H271" i="13" s="1"/>
  <c r="G267" i="13"/>
  <c r="H267" i="13" s="1"/>
  <c r="G263" i="13"/>
  <c r="H263" i="13" s="1"/>
  <c r="G259" i="13"/>
  <c r="H259" i="13" s="1"/>
  <c r="G255" i="13"/>
  <c r="H255" i="13" s="1"/>
  <c r="G251" i="13"/>
  <c r="H251" i="13" s="1"/>
  <c r="G247" i="13"/>
  <c r="H247" i="13" s="1"/>
  <c r="G243" i="13"/>
  <c r="H243" i="13" s="1"/>
  <c r="G239" i="13"/>
  <c r="H239" i="13" s="1"/>
  <c r="G235" i="13"/>
  <c r="H235" i="13" s="1"/>
  <c r="G231" i="13"/>
  <c r="H231" i="13" s="1"/>
  <c r="G227" i="13"/>
  <c r="H227" i="13" s="1"/>
  <c r="G223" i="13"/>
  <c r="H223" i="13" s="1"/>
  <c r="G219" i="13"/>
  <c r="H219" i="13" s="1"/>
  <c r="G215" i="13"/>
  <c r="H215" i="13" s="1"/>
  <c r="G211" i="13"/>
  <c r="H211" i="13" s="1"/>
  <c r="G207" i="13"/>
  <c r="H207" i="13" s="1"/>
  <c r="G203" i="13"/>
  <c r="H203" i="13" s="1"/>
  <c r="G199" i="13"/>
  <c r="H199" i="13" s="1"/>
  <c r="G195" i="13"/>
  <c r="H195" i="13" s="1"/>
  <c r="G191" i="13"/>
  <c r="H191" i="13" s="1"/>
  <c r="G187" i="13"/>
  <c r="H187" i="13" s="1"/>
  <c r="G183" i="13"/>
  <c r="H183" i="13" s="1"/>
  <c r="G179" i="13"/>
  <c r="H179" i="13" s="1"/>
  <c r="G175" i="13"/>
  <c r="H175" i="13" s="1"/>
  <c r="G171" i="13"/>
  <c r="H171" i="13" s="1"/>
  <c r="G167" i="13"/>
  <c r="H167" i="13" s="1"/>
  <c r="G163" i="13"/>
  <c r="H163" i="13" s="1"/>
  <c r="G159" i="13"/>
  <c r="H159" i="13" s="1"/>
  <c r="G155" i="13"/>
  <c r="H155" i="13" s="1"/>
  <c r="G151" i="13"/>
  <c r="H151" i="13" s="1"/>
  <c r="G147" i="13"/>
  <c r="H147" i="13" s="1"/>
  <c r="G143" i="13"/>
  <c r="H143" i="13" s="1"/>
  <c r="G139" i="13"/>
  <c r="H139" i="13" s="1"/>
  <c r="G135" i="13"/>
  <c r="H135" i="13" s="1"/>
  <c r="G131" i="13"/>
  <c r="H131" i="13" s="1"/>
  <c r="G127" i="13"/>
  <c r="H127" i="13" s="1"/>
  <c r="G123" i="13"/>
  <c r="H123" i="13" s="1"/>
  <c r="G119" i="13"/>
  <c r="H119" i="13" s="1"/>
  <c r="G115" i="13"/>
  <c r="H115" i="13" s="1"/>
  <c r="G111" i="13"/>
  <c r="H111" i="13" s="1"/>
  <c r="G107" i="13"/>
  <c r="H107" i="13" s="1"/>
  <c r="G103" i="13"/>
  <c r="H103" i="13" s="1"/>
  <c r="G99" i="13"/>
  <c r="H99" i="13" s="1"/>
  <c r="G95" i="13"/>
  <c r="H95" i="13" s="1"/>
  <c r="G91" i="13"/>
  <c r="H91" i="13" s="1"/>
  <c r="G87" i="13"/>
  <c r="H87" i="13" s="1"/>
  <c r="G83" i="13"/>
  <c r="H83" i="13" s="1"/>
  <c r="G79" i="13"/>
  <c r="H79" i="13" s="1"/>
  <c r="G75" i="13"/>
  <c r="H75" i="13" s="1"/>
  <c r="G71" i="13"/>
  <c r="H71" i="13" s="1"/>
  <c r="G67" i="13"/>
  <c r="H67" i="13" s="1"/>
  <c r="G63" i="13"/>
  <c r="H63" i="13" s="1"/>
  <c r="G59" i="13"/>
  <c r="H59" i="13" s="1"/>
  <c r="G55" i="13"/>
  <c r="H55" i="13" s="1"/>
  <c r="G51" i="13"/>
  <c r="H51" i="13" s="1"/>
  <c r="G47" i="13"/>
  <c r="H47" i="13" s="1"/>
  <c r="G43" i="13"/>
  <c r="H43" i="13" s="1"/>
  <c r="G39" i="13"/>
  <c r="H39" i="13" s="1"/>
  <c r="G35" i="13"/>
  <c r="H35" i="13" s="1"/>
  <c r="G31" i="13"/>
  <c r="H31" i="13" s="1"/>
  <c r="G27" i="13"/>
  <c r="H27" i="13" s="1"/>
  <c r="G23" i="13"/>
  <c r="H23" i="13" s="1"/>
  <c r="G19" i="13"/>
  <c r="H19" i="13" s="1"/>
  <c r="G15" i="13"/>
  <c r="H15" i="13" s="1"/>
  <c r="G11" i="13"/>
  <c r="H11" i="13" s="1"/>
  <c r="G7" i="13"/>
  <c r="H7" i="13" s="1"/>
  <c r="G2087" i="13"/>
  <c r="H2087" i="13" s="1"/>
  <c r="G1851" i="13"/>
  <c r="H1851" i="13" s="1"/>
  <c r="G1546" i="13"/>
  <c r="H1546" i="13" s="1"/>
  <c r="G1321" i="13"/>
  <c r="H1321" i="13" s="1"/>
  <c r="G1309" i="13"/>
  <c r="H1309" i="13" s="1"/>
  <c r="G1292" i="13"/>
  <c r="H1292" i="13" s="1"/>
  <c r="G1285" i="13"/>
  <c r="H1285" i="13" s="1"/>
  <c r="G1242" i="13"/>
  <c r="H1242" i="13" s="1"/>
  <c r="G1228" i="13"/>
  <c r="H1228" i="13" s="1"/>
  <c r="G1221" i="13"/>
  <c r="H1221" i="13" s="1"/>
  <c r="G1178" i="13"/>
  <c r="H1178" i="13" s="1"/>
  <c r="G1164" i="13"/>
  <c r="H1164" i="13" s="1"/>
  <c r="G1159" i="13"/>
  <c r="H1159" i="13" s="1"/>
  <c r="G1626" i="13"/>
  <c r="H1626" i="13" s="1"/>
  <c r="G1333" i="13"/>
  <c r="H1333" i="13" s="1"/>
  <c r="G1308" i="13"/>
  <c r="H1308" i="13" s="1"/>
  <c r="G1270" i="13"/>
  <c r="H1270" i="13" s="1"/>
  <c r="G1256" i="13"/>
  <c r="H1256" i="13" s="1"/>
  <c r="G1249" i="13"/>
  <c r="H1249" i="13" s="1"/>
  <c r="G1206" i="13"/>
  <c r="H1206" i="13" s="1"/>
  <c r="G1192" i="13"/>
  <c r="H1192" i="13" s="1"/>
  <c r="G1185" i="13"/>
  <c r="H1185" i="13" s="1"/>
  <c r="G1284" i="13"/>
  <c r="H1284" i="13" s="1"/>
  <c r="G1277" i="13"/>
  <c r="H1277" i="13" s="1"/>
  <c r="G1234" i="13"/>
  <c r="H1234" i="13" s="1"/>
  <c r="G1220" i="13"/>
  <c r="H1220" i="13" s="1"/>
  <c r="G1213" i="13"/>
  <c r="H1213" i="13" s="1"/>
  <c r="G1170" i="13"/>
  <c r="H1170" i="13" s="1"/>
  <c r="G2023" i="13"/>
  <c r="H2023" i="13" s="1"/>
  <c r="G1819" i="13"/>
  <c r="H1819" i="13" s="1"/>
  <c r="G1706" i="13"/>
  <c r="H1706" i="13" s="1"/>
  <c r="G1530" i="13"/>
  <c r="H1530" i="13" s="1"/>
  <c r="G1318" i="13"/>
  <c r="H1318" i="13" s="1"/>
  <c r="G1298" i="13"/>
  <c r="H1298" i="13" s="1"/>
  <c r="G1262" i="13"/>
  <c r="H1262" i="13" s="1"/>
  <c r="G1248" i="13"/>
  <c r="H1248" i="13" s="1"/>
  <c r="G1241" i="13"/>
  <c r="H1241" i="13" s="1"/>
  <c r="G1198" i="13"/>
  <c r="H1198" i="13" s="1"/>
  <c r="G1184" i="13"/>
  <c r="H1184" i="13" s="1"/>
  <c r="G1177" i="13"/>
  <c r="H1177" i="13" s="1"/>
  <c r="G1154" i="13"/>
  <c r="H1154" i="13" s="1"/>
  <c r="G1150" i="13"/>
  <c r="H1150" i="13" s="1"/>
  <c r="G1146" i="13"/>
  <c r="H1146" i="13" s="1"/>
  <c r="G1142" i="13"/>
  <c r="H1142" i="13" s="1"/>
  <c r="G1138" i="13"/>
  <c r="H1138" i="13" s="1"/>
  <c r="G1134" i="13"/>
  <c r="H1134" i="13" s="1"/>
  <c r="G1130" i="13"/>
  <c r="H1130" i="13" s="1"/>
  <c r="G1126" i="13"/>
  <c r="H1126" i="13" s="1"/>
  <c r="G1122" i="13"/>
  <c r="H1122" i="13" s="1"/>
  <c r="G1118" i="13"/>
  <c r="H1118" i="13" s="1"/>
  <c r="G1114" i="13"/>
  <c r="H1114" i="13" s="1"/>
  <c r="G1110" i="13"/>
  <c r="H1110" i="13" s="1"/>
  <c r="G1106" i="13"/>
  <c r="H1106" i="13" s="1"/>
  <c r="G1102" i="13"/>
  <c r="H1102" i="13" s="1"/>
  <c r="G1098" i="13"/>
  <c r="H1098" i="13" s="1"/>
  <c r="G1094" i="13"/>
  <c r="H1094" i="13" s="1"/>
  <c r="G1090" i="13"/>
  <c r="H1090" i="13" s="1"/>
  <c r="G1086" i="13"/>
  <c r="H1086" i="13" s="1"/>
  <c r="G1082" i="13"/>
  <c r="H1082" i="13" s="1"/>
  <c r="G1078" i="13"/>
  <c r="H1078" i="13" s="1"/>
  <c r="G1074" i="13"/>
  <c r="H1074" i="13" s="1"/>
  <c r="G1070" i="13"/>
  <c r="H1070" i="13" s="1"/>
  <c r="G1066" i="13"/>
  <c r="H1066" i="13" s="1"/>
  <c r="G1062" i="13"/>
  <c r="H1062" i="13" s="1"/>
  <c r="G1058" i="13"/>
  <c r="H1058" i="13" s="1"/>
  <c r="G1054" i="13"/>
  <c r="H1054" i="13" s="1"/>
  <c r="G1050" i="13"/>
  <c r="H1050" i="13" s="1"/>
  <c r="G1046" i="13"/>
  <c r="H1046" i="13" s="1"/>
  <c r="G1042" i="13"/>
  <c r="H1042" i="13" s="1"/>
  <c r="G1038" i="13"/>
  <c r="H1038" i="13" s="1"/>
  <c r="G1034" i="13"/>
  <c r="H1034" i="13" s="1"/>
  <c r="G1030" i="13"/>
  <c r="H1030" i="13" s="1"/>
  <c r="G1026" i="13"/>
  <c r="H1026" i="13" s="1"/>
  <c r="G1022" i="13"/>
  <c r="H1022" i="13" s="1"/>
  <c r="G1018" i="13"/>
  <c r="H1018" i="13" s="1"/>
  <c r="G1014" i="13"/>
  <c r="H1014" i="13" s="1"/>
  <c r="G1010" i="13"/>
  <c r="H1010" i="13" s="1"/>
  <c r="G1006" i="13"/>
  <c r="H1006" i="13" s="1"/>
  <c r="G1002" i="13"/>
  <c r="H1002" i="13" s="1"/>
  <c r="G998" i="13"/>
  <c r="H998" i="13" s="1"/>
  <c r="G994" i="13"/>
  <c r="H994" i="13" s="1"/>
  <c r="G990" i="13"/>
  <c r="H990" i="13" s="1"/>
  <c r="G986" i="13"/>
  <c r="H986" i="13" s="1"/>
  <c r="G982" i="13"/>
  <c r="H982" i="13" s="1"/>
  <c r="G978" i="13"/>
  <c r="H978" i="13" s="1"/>
  <c r="G974" i="13"/>
  <c r="H974" i="13" s="1"/>
  <c r="G970" i="13"/>
  <c r="H970" i="13" s="1"/>
  <c r="G966" i="13"/>
  <c r="H966" i="13" s="1"/>
  <c r="G962" i="13"/>
  <c r="H962" i="13" s="1"/>
  <c r="G958" i="13"/>
  <c r="H958" i="13" s="1"/>
  <c r="G954" i="13"/>
  <c r="H954" i="13" s="1"/>
  <c r="G950" i="13"/>
  <c r="H950" i="13" s="1"/>
  <c r="G946" i="13"/>
  <c r="H946" i="13" s="1"/>
  <c r="G942" i="13"/>
  <c r="H942" i="13" s="1"/>
  <c r="G938" i="13"/>
  <c r="H938" i="13" s="1"/>
  <c r="G934" i="13"/>
  <c r="H934" i="13" s="1"/>
  <c r="G930" i="13"/>
  <c r="H930" i="13" s="1"/>
  <c r="G926" i="13"/>
  <c r="H926" i="13" s="1"/>
  <c r="G922" i="13"/>
  <c r="H922" i="13" s="1"/>
  <c r="G918" i="13"/>
  <c r="H918" i="13" s="1"/>
  <c r="G914" i="13"/>
  <c r="H914" i="13" s="1"/>
  <c r="G910" i="13"/>
  <c r="H910" i="13" s="1"/>
  <c r="G906" i="13"/>
  <c r="H906" i="13" s="1"/>
  <c r="G902" i="13"/>
  <c r="H902" i="13" s="1"/>
  <c r="G898" i="13"/>
  <c r="H898" i="13" s="1"/>
  <c r="G894" i="13"/>
  <c r="H894" i="13" s="1"/>
  <c r="G890" i="13"/>
  <c r="H890" i="13" s="1"/>
  <c r="G886" i="13"/>
  <c r="H886" i="13" s="1"/>
  <c r="G882" i="13"/>
  <c r="H882" i="13" s="1"/>
  <c r="G878" i="13"/>
  <c r="H878" i="13" s="1"/>
  <c r="G874" i="13"/>
  <c r="H874" i="13" s="1"/>
  <c r="G870" i="13"/>
  <c r="H870" i="13" s="1"/>
  <c r="G866" i="13"/>
  <c r="H866" i="13" s="1"/>
  <c r="G862" i="13"/>
  <c r="H862" i="13" s="1"/>
  <c r="G858" i="13"/>
  <c r="H858" i="13" s="1"/>
  <c r="G854" i="13"/>
  <c r="H854" i="13" s="1"/>
  <c r="G850" i="13"/>
  <c r="H850" i="13" s="1"/>
  <c r="G846" i="13"/>
  <c r="H846" i="13" s="1"/>
  <c r="G842" i="13"/>
  <c r="H842" i="13" s="1"/>
  <c r="G838" i="13"/>
  <c r="H838" i="13" s="1"/>
  <c r="G834" i="13"/>
  <c r="H834" i="13" s="1"/>
  <c r="G830" i="13"/>
  <c r="H830" i="13" s="1"/>
  <c r="G826" i="13"/>
  <c r="H826" i="13" s="1"/>
  <c r="G822" i="13"/>
  <c r="H822" i="13" s="1"/>
  <c r="G818" i="13"/>
  <c r="H818" i="13" s="1"/>
  <c r="G814" i="13"/>
  <c r="H814" i="13" s="1"/>
  <c r="G810" i="13"/>
  <c r="H810" i="13" s="1"/>
  <c r="G806" i="13"/>
  <c r="H806" i="13" s="1"/>
  <c r="G802" i="13"/>
  <c r="H802" i="13" s="1"/>
  <c r="G798" i="13"/>
  <c r="H798" i="13" s="1"/>
  <c r="G794" i="13"/>
  <c r="H794" i="13" s="1"/>
  <c r="G790" i="13"/>
  <c r="H790" i="13" s="1"/>
  <c r="G786" i="13"/>
  <c r="H786" i="13" s="1"/>
  <c r="G782" i="13"/>
  <c r="H782" i="13" s="1"/>
  <c r="G778" i="13"/>
  <c r="H778" i="13" s="1"/>
  <c r="G774" i="13"/>
  <c r="H774" i="13" s="1"/>
  <c r="G770" i="13"/>
  <c r="H770" i="13" s="1"/>
  <c r="G766" i="13"/>
  <c r="H766" i="13" s="1"/>
  <c r="G762" i="13"/>
  <c r="H762" i="13" s="1"/>
  <c r="G758" i="13"/>
  <c r="H758" i="13" s="1"/>
  <c r="G754" i="13"/>
  <c r="H754" i="13" s="1"/>
  <c r="G750" i="13"/>
  <c r="H750" i="13" s="1"/>
  <c r="G746" i="13"/>
  <c r="H746" i="13" s="1"/>
  <c r="G742" i="13"/>
  <c r="H742" i="13" s="1"/>
  <c r="G738" i="13"/>
  <c r="H738" i="13" s="1"/>
  <c r="G734" i="13"/>
  <c r="H734" i="13" s="1"/>
  <c r="G730" i="13"/>
  <c r="H730" i="13" s="1"/>
  <c r="G726" i="13"/>
  <c r="H726" i="13" s="1"/>
  <c r="G722" i="13"/>
  <c r="H722" i="13" s="1"/>
  <c r="G718" i="13"/>
  <c r="H718" i="13" s="1"/>
  <c r="G714" i="13"/>
  <c r="H714" i="13" s="1"/>
  <c r="G710" i="13"/>
  <c r="H710" i="13" s="1"/>
  <c r="G706" i="13"/>
  <c r="H706" i="13" s="1"/>
  <c r="G702" i="13"/>
  <c r="H702" i="13" s="1"/>
  <c r="G698" i="13"/>
  <c r="H698" i="13" s="1"/>
  <c r="G694" i="13"/>
  <c r="H694" i="13" s="1"/>
  <c r="G690" i="13"/>
  <c r="H690" i="13" s="1"/>
  <c r="G686" i="13"/>
  <c r="H686" i="13" s="1"/>
  <c r="G682" i="13"/>
  <c r="H682" i="13" s="1"/>
  <c r="G678" i="13"/>
  <c r="H678" i="13" s="1"/>
  <c r="G674" i="13"/>
  <c r="H674" i="13" s="1"/>
  <c r="G670" i="13"/>
  <c r="H670" i="13" s="1"/>
  <c r="G666" i="13"/>
  <c r="H666" i="13" s="1"/>
  <c r="G662" i="13"/>
  <c r="H662" i="13" s="1"/>
  <c r="G658" i="13"/>
  <c r="H658" i="13" s="1"/>
  <c r="G654" i="13"/>
  <c r="H654" i="13" s="1"/>
  <c r="G650" i="13"/>
  <c r="H650" i="13" s="1"/>
  <c r="G646" i="13"/>
  <c r="H646" i="13" s="1"/>
  <c r="G642" i="13"/>
  <c r="H642" i="13" s="1"/>
  <c r="G638" i="13"/>
  <c r="H638" i="13" s="1"/>
  <c r="G634" i="13"/>
  <c r="H634" i="13" s="1"/>
  <c r="G630" i="13"/>
  <c r="H630" i="13" s="1"/>
  <c r="G626" i="13"/>
  <c r="H626" i="13" s="1"/>
  <c r="G622" i="13"/>
  <c r="H622" i="13" s="1"/>
  <c r="G618" i="13"/>
  <c r="H618" i="13" s="1"/>
  <c r="G614" i="13"/>
  <c r="H614" i="13" s="1"/>
  <c r="G610" i="13"/>
  <c r="H610" i="13" s="1"/>
  <c r="G606" i="13"/>
  <c r="H606" i="13" s="1"/>
  <c r="G602" i="13"/>
  <c r="H602" i="13" s="1"/>
  <c r="G598" i="13"/>
  <c r="H598" i="13" s="1"/>
  <c r="G594" i="13"/>
  <c r="H594" i="13" s="1"/>
  <c r="G590" i="13"/>
  <c r="H590" i="13" s="1"/>
  <c r="G586" i="13"/>
  <c r="H586" i="13" s="1"/>
  <c r="G582" i="13"/>
  <c r="H582" i="13" s="1"/>
  <c r="G578" i="13"/>
  <c r="H578" i="13" s="1"/>
  <c r="G574" i="13"/>
  <c r="H574" i="13" s="1"/>
  <c r="G570" i="13"/>
  <c r="H570" i="13" s="1"/>
  <c r="G566" i="13"/>
  <c r="H566" i="13" s="1"/>
  <c r="G562" i="13"/>
  <c r="H562" i="13" s="1"/>
  <c r="G558" i="13"/>
  <c r="H558" i="13" s="1"/>
  <c r="G554" i="13"/>
  <c r="H554" i="13" s="1"/>
  <c r="G550" i="13"/>
  <c r="H550" i="13" s="1"/>
  <c r="G546" i="13"/>
  <c r="H546" i="13" s="1"/>
  <c r="G542" i="13"/>
  <c r="H542" i="13" s="1"/>
  <c r="G538" i="13"/>
  <c r="H538" i="13" s="1"/>
  <c r="G534" i="13"/>
  <c r="H534" i="13" s="1"/>
  <c r="G530" i="13"/>
  <c r="H530" i="13" s="1"/>
  <c r="G526" i="13"/>
  <c r="H526" i="13" s="1"/>
  <c r="G522" i="13"/>
  <c r="H522" i="13" s="1"/>
  <c r="G518" i="13"/>
  <c r="H518" i="13" s="1"/>
  <c r="G514" i="13"/>
  <c r="H514" i="13" s="1"/>
  <c r="G510" i="13"/>
  <c r="H510" i="13" s="1"/>
  <c r="G506" i="13"/>
  <c r="H506" i="13" s="1"/>
  <c r="G502" i="13"/>
  <c r="H502" i="13" s="1"/>
  <c r="G498" i="13"/>
  <c r="H498" i="13" s="1"/>
  <c r="G494" i="13"/>
  <c r="H494" i="13" s="1"/>
  <c r="G490" i="13"/>
  <c r="H490" i="13" s="1"/>
  <c r="G486" i="13"/>
  <c r="H486" i="13" s="1"/>
  <c r="G482" i="13"/>
  <c r="H482" i="13" s="1"/>
  <c r="G478" i="13"/>
  <c r="H478" i="13" s="1"/>
  <c r="G474" i="13"/>
  <c r="H474" i="13" s="1"/>
  <c r="G470" i="13"/>
  <c r="H470" i="13" s="1"/>
  <c r="G466" i="13"/>
  <c r="H466" i="13" s="1"/>
  <c r="G462" i="13"/>
  <c r="H462" i="13" s="1"/>
  <c r="G458" i="13"/>
  <c r="H458" i="13" s="1"/>
  <c r="G454" i="13"/>
  <c r="H454" i="13" s="1"/>
  <c r="G450" i="13"/>
  <c r="H450" i="13" s="1"/>
  <c r="G446" i="13"/>
  <c r="H446" i="13" s="1"/>
  <c r="G442" i="13"/>
  <c r="H442" i="13" s="1"/>
  <c r="G438" i="13"/>
  <c r="H438" i="13" s="1"/>
  <c r="G434" i="13"/>
  <c r="H434" i="13" s="1"/>
  <c r="G430" i="13"/>
  <c r="H430" i="13" s="1"/>
  <c r="G426" i="13"/>
  <c r="H426" i="13" s="1"/>
  <c r="G422" i="13"/>
  <c r="H422" i="13" s="1"/>
  <c r="G418" i="13"/>
  <c r="H418" i="13" s="1"/>
  <c r="G414" i="13"/>
  <c r="H414" i="13" s="1"/>
  <c r="G410" i="13"/>
  <c r="H410" i="13" s="1"/>
  <c r="G406" i="13"/>
  <c r="H406" i="13" s="1"/>
  <c r="G402" i="13"/>
  <c r="H402" i="13" s="1"/>
  <c r="G398" i="13"/>
  <c r="H398" i="13" s="1"/>
  <c r="G394" i="13"/>
  <c r="H394" i="13" s="1"/>
  <c r="G390" i="13"/>
  <c r="H390" i="13" s="1"/>
  <c r="G386" i="13"/>
  <c r="H386" i="13" s="1"/>
  <c r="G382" i="13"/>
  <c r="H382" i="13" s="1"/>
  <c r="G378" i="13"/>
  <c r="H378" i="13" s="1"/>
  <c r="G374" i="13"/>
  <c r="H374" i="13" s="1"/>
  <c r="G370" i="13"/>
  <c r="H370" i="13" s="1"/>
  <c r="G366" i="13"/>
  <c r="H366" i="13" s="1"/>
  <c r="G362" i="13"/>
  <c r="H362" i="13" s="1"/>
  <c r="G358" i="13"/>
  <c r="H358" i="13" s="1"/>
  <c r="G354" i="13"/>
  <c r="H354" i="13" s="1"/>
  <c r="G350" i="13"/>
  <c r="H350" i="13" s="1"/>
  <c r="G346" i="13"/>
  <c r="H346" i="13" s="1"/>
  <c r="G342" i="13"/>
  <c r="H342" i="13" s="1"/>
  <c r="G338" i="13"/>
  <c r="H338" i="13" s="1"/>
  <c r="G334" i="13"/>
  <c r="H334" i="13" s="1"/>
  <c r="G330" i="13"/>
  <c r="H330" i="13" s="1"/>
  <c r="G326" i="13"/>
  <c r="H326" i="13" s="1"/>
  <c r="G322" i="13"/>
  <c r="H322" i="13" s="1"/>
  <c r="G318" i="13"/>
  <c r="H318" i="13" s="1"/>
  <c r="G314" i="13"/>
  <c r="H314" i="13" s="1"/>
  <c r="G310" i="13"/>
  <c r="H310" i="13" s="1"/>
  <c r="G306" i="13"/>
  <c r="H306" i="13" s="1"/>
  <c r="G302" i="13"/>
  <c r="H302" i="13" s="1"/>
  <c r="G298" i="13"/>
  <c r="H298" i="13" s="1"/>
  <c r="G294" i="13"/>
  <c r="H294" i="13" s="1"/>
  <c r="G290" i="13"/>
  <c r="H290" i="13" s="1"/>
  <c r="G286" i="13"/>
  <c r="H286" i="13" s="1"/>
  <c r="G282" i="13"/>
  <c r="H282" i="13" s="1"/>
  <c r="G278" i="13"/>
  <c r="H278" i="13" s="1"/>
  <c r="G274" i="13"/>
  <c r="H274" i="13" s="1"/>
  <c r="G270" i="13"/>
  <c r="H270" i="13" s="1"/>
  <c r="G266" i="13"/>
  <c r="H266" i="13" s="1"/>
  <c r="G262" i="13"/>
  <c r="H262" i="13" s="1"/>
  <c r="G258" i="13"/>
  <c r="H258" i="13" s="1"/>
  <c r="G254" i="13"/>
  <c r="H254" i="13" s="1"/>
  <c r="G250" i="13"/>
  <c r="H250" i="13" s="1"/>
  <c r="G246" i="13"/>
  <c r="H246" i="13" s="1"/>
  <c r="G242" i="13"/>
  <c r="H242" i="13" s="1"/>
  <c r="G238" i="13"/>
  <c r="H238" i="13" s="1"/>
  <c r="G234" i="13"/>
  <c r="H234" i="13" s="1"/>
  <c r="G230" i="13"/>
  <c r="H230" i="13" s="1"/>
  <c r="G226" i="13"/>
  <c r="H226" i="13" s="1"/>
  <c r="G222" i="13"/>
  <c r="H222" i="13" s="1"/>
  <c r="G218" i="13"/>
  <c r="H218" i="13" s="1"/>
  <c r="G214" i="13"/>
  <c r="H214" i="13" s="1"/>
  <c r="G210" i="13"/>
  <c r="H210" i="13" s="1"/>
  <c r="G206" i="13"/>
  <c r="H206" i="13" s="1"/>
  <c r="G202" i="13"/>
  <c r="H202" i="13" s="1"/>
  <c r="G198" i="13"/>
  <c r="H198" i="13" s="1"/>
  <c r="G194" i="13"/>
  <c r="H194" i="13" s="1"/>
  <c r="G190" i="13"/>
  <c r="H190" i="13" s="1"/>
  <c r="G186" i="13"/>
  <c r="H186" i="13" s="1"/>
  <c r="G182" i="13"/>
  <c r="H182" i="13" s="1"/>
  <c r="G178" i="13"/>
  <c r="H178" i="13" s="1"/>
  <c r="G174" i="13"/>
  <c r="H174" i="13" s="1"/>
  <c r="G170" i="13"/>
  <c r="H170" i="13" s="1"/>
  <c r="G166" i="13"/>
  <c r="H166" i="13" s="1"/>
  <c r="G162" i="13"/>
  <c r="H162" i="13" s="1"/>
  <c r="G158" i="13"/>
  <c r="H158" i="13" s="1"/>
  <c r="G154" i="13"/>
  <c r="H154" i="13" s="1"/>
  <c r="G150" i="13"/>
  <c r="H150" i="13" s="1"/>
  <c r="G146" i="13"/>
  <c r="H146" i="13" s="1"/>
  <c r="G142" i="13"/>
  <c r="H142" i="13" s="1"/>
  <c r="G138" i="13"/>
  <c r="H138" i="13" s="1"/>
  <c r="G134" i="13"/>
  <c r="H134" i="13" s="1"/>
  <c r="G130" i="13"/>
  <c r="H130" i="13" s="1"/>
  <c r="G126" i="13"/>
  <c r="H126" i="13" s="1"/>
  <c r="G122" i="13"/>
  <c r="H122" i="13" s="1"/>
  <c r="G118" i="13"/>
  <c r="H118" i="13" s="1"/>
  <c r="G114" i="13"/>
  <c r="H114" i="13" s="1"/>
  <c r="G110" i="13"/>
  <c r="H110" i="13" s="1"/>
  <c r="G106" i="13"/>
  <c r="H106" i="13" s="1"/>
  <c r="G102" i="13"/>
  <c r="H102" i="13" s="1"/>
  <c r="G98" i="13"/>
  <c r="H98" i="13" s="1"/>
  <c r="G94" i="13"/>
  <c r="H94" i="13" s="1"/>
  <c r="G90" i="13"/>
  <c r="H90" i="13" s="1"/>
  <c r="G86" i="13"/>
  <c r="H86" i="13" s="1"/>
  <c r="G82" i="13"/>
  <c r="H82" i="13" s="1"/>
  <c r="G78" i="13"/>
  <c r="H78" i="13" s="1"/>
  <c r="G74" i="13"/>
  <c r="H74" i="13" s="1"/>
  <c r="G70" i="13"/>
  <c r="H70" i="13" s="1"/>
  <c r="G66" i="13"/>
  <c r="H66" i="13" s="1"/>
  <c r="G62" i="13"/>
  <c r="H62" i="13" s="1"/>
  <c r="G58" i="13"/>
  <c r="H58" i="13" s="1"/>
  <c r="G54" i="13"/>
  <c r="H54" i="13" s="1"/>
  <c r="G50" i="13"/>
  <c r="H50" i="13" s="1"/>
  <c r="G46" i="13"/>
  <c r="H46" i="13" s="1"/>
  <c r="G42" i="13"/>
  <c r="H42" i="13" s="1"/>
  <c r="G38" i="13"/>
  <c r="H38" i="13" s="1"/>
  <c r="G34" i="13"/>
  <c r="H34" i="13" s="1"/>
  <c r="G30" i="13"/>
  <c r="H30" i="13" s="1"/>
  <c r="G26" i="13"/>
  <c r="H26" i="13" s="1"/>
  <c r="G22" i="13"/>
  <c r="H22" i="13" s="1"/>
  <c r="G18" i="13"/>
  <c r="H18" i="13" s="1"/>
  <c r="G14" i="13"/>
  <c r="H14" i="13" s="1"/>
  <c r="G10" i="13"/>
  <c r="H10" i="13" s="1"/>
  <c r="G6" i="13"/>
  <c r="H6" i="13" s="1"/>
  <c r="G1610" i="13"/>
  <c r="H1610" i="13" s="1"/>
  <c r="G1330" i="13"/>
  <c r="H1330" i="13" s="1"/>
  <c r="G1290" i="13"/>
  <c r="H1290" i="13" s="1"/>
  <c r="G1276" i="13"/>
  <c r="H1276" i="13" s="1"/>
  <c r="G1269" i="13"/>
  <c r="H1269" i="13" s="1"/>
  <c r="G1226" i="13"/>
  <c r="H1226" i="13" s="1"/>
  <c r="G1212" i="13"/>
  <c r="H1212" i="13" s="1"/>
  <c r="G1205" i="13"/>
  <c r="H1205" i="13" s="1"/>
  <c r="G1158" i="13"/>
  <c r="H1158" i="13" s="1"/>
  <c r="N40" i="19"/>
  <c r="P40" i="19"/>
  <c r="R40" i="19" s="1"/>
  <c r="W24" i="19"/>
  <c r="L132" i="37"/>
  <c r="G141" i="24"/>
  <c r="F9" i="16"/>
  <c r="F11" i="16" s="1"/>
  <c r="F20" i="16" s="1"/>
  <c r="D27" i="16" s="1"/>
  <c r="B74" i="24"/>
  <c r="B76" i="24"/>
  <c r="B75" i="24"/>
  <c r="B77" i="24"/>
  <c r="H141" i="24"/>
  <c r="H149" i="24" s="1"/>
  <c r="H42" i="24" s="1"/>
  <c r="G89" i="6" s="1"/>
  <c r="H143" i="24"/>
  <c r="H151" i="24" s="1"/>
  <c r="H44" i="24" s="1"/>
  <c r="G91" i="6" s="1"/>
  <c r="F142" i="24"/>
  <c r="F150" i="24" s="1"/>
  <c r="F43" i="24" s="1"/>
  <c r="E90" i="6" s="1"/>
  <c r="K126" i="24"/>
  <c r="F173" i="32"/>
  <c r="F172" i="32"/>
  <c r="G171" i="32"/>
  <c r="B26" i="18"/>
  <c r="I26" i="18" s="1"/>
  <c r="I14" i="18"/>
  <c r="I24" i="20"/>
  <c r="I25" i="20" s="1"/>
  <c r="AF31" i="25"/>
  <c r="AJ31" i="25" s="1"/>
  <c r="AF17" i="25"/>
  <c r="C25" i="19"/>
  <c r="B30" i="19"/>
  <c r="C30" i="19" s="1"/>
  <c r="M22" i="17"/>
  <c r="M25" i="17" s="1"/>
  <c r="C25" i="17" s="1"/>
  <c r="J14" i="17"/>
  <c r="M21" i="17"/>
  <c r="M24" i="17" s="1"/>
  <c r="C24" i="17" s="1"/>
  <c r="F15" i="17"/>
  <c r="F19" i="17"/>
  <c r="C13" i="24"/>
  <c r="D10" i="16"/>
  <c r="D19" i="16" s="1"/>
  <c r="C32" i="20"/>
  <c r="I141" i="24"/>
  <c r="I149" i="24" s="1"/>
  <c r="J142" i="24"/>
  <c r="J150" i="24" s="1"/>
  <c r="J43" i="24" s="1"/>
  <c r="I90" i="6" s="1"/>
  <c r="I31" i="25"/>
  <c r="V23" i="25"/>
  <c r="H75" i="24"/>
  <c r="F66" i="24"/>
  <c r="G48" i="24" s="1"/>
  <c r="I143" i="24"/>
  <c r="I151" i="24" s="1"/>
  <c r="I44" i="24" s="1"/>
  <c r="H91" i="6" s="1"/>
  <c r="D35" i="18"/>
  <c r="H39" i="18"/>
  <c r="G39" i="18"/>
  <c r="F39" i="18"/>
  <c r="E39" i="18"/>
  <c r="E43" i="18" s="1"/>
  <c r="B55" i="18" s="1"/>
  <c r="D39" i="18"/>
  <c r="A96" i="20"/>
  <c r="A97" i="20" s="1"/>
  <c r="B97" i="20"/>
  <c r="C96" i="20"/>
  <c r="C97" i="20" s="1"/>
  <c r="F96" i="20" s="1"/>
  <c r="AL12" i="24"/>
  <c r="AP6" i="24"/>
  <c r="C8" i="24" s="1"/>
  <c r="AP9" i="24"/>
  <c r="F69" i="24"/>
  <c r="G51" i="24" s="1"/>
  <c r="H78" i="24"/>
  <c r="B81" i="24"/>
  <c r="B84" i="24"/>
  <c r="B83" i="24"/>
  <c r="B82" i="24"/>
  <c r="J143" i="24"/>
  <c r="J151" i="24" s="1"/>
  <c r="J44" i="24" s="1"/>
  <c r="I91" i="6" s="1"/>
  <c r="H15" i="17"/>
  <c r="E15" i="19"/>
  <c r="E12" i="19"/>
  <c r="E17" i="19"/>
  <c r="E14" i="19"/>
  <c r="E16" i="19"/>
  <c r="L119" i="24"/>
  <c r="L120" i="24" s="1"/>
  <c r="L113" i="24"/>
  <c r="L114" i="24" s="1"/>
  <c r="I15" i="17"/>
  <c r="P56" i="18"/>
  <c r="AO10" i="24"/>
  <c r="AM10" i="24"/>
  <c r="U28" i="25"/>
  <c r="AP10" i="24"/>
  <c r="AC69" i="24"/>
  <c r="AI66" i="24"/>
  <c r="D12" i="27"/>
  <c r="D11" i="27"/>
  <c r="D6" i="27"/>
  <c r="D10" i="27"/>
  <c r="D8" i="27"/>
  <c r="D38" i="27" s="1"/>
  <c r="D7" i="27"/>
  <c r="C38" i="27" s="1"/>
  <c r="D19" i="24"/>
  <c r="D18" i="24"/>
  <c r="D140" i="24"/>
  <c r="K124" i="24"/>
  <c r="AJ27" i="25"/>
  <c r="B91" i="32"/>
  <c r="K180" i="37"/>
  <c r="M180" i="37" s="1"/>
  <c r="D71" i="20"/>
  <c r="B101" i="20"/>
  <c r="X58" i="24"/>
  <c r="G140" i="24"/>
  <c r="H142" i="24"/>
  <c r="H150" i="24" s="1"/>
  <c r="H43" i="24" s="1"/>
  <c r="G90" i="6" s="1"/>
  <c r="E140" i="24"/>
  <c r="I13" i="18"/>
  <c r="B25" i="18"/>
  <c r="I25" i="18" s="1"/>
  <c r="F27" i="18" s="1"/>
  <c r="F27" i="19"/>
  <c r="C75" i="20"/>
  <c r="AP11" i="24"/>
  <c r="D70" i="24"/>
  <c r="E70" i="24" s="1"/>
  <c r="I142" i="24"/>
  <c r="I150" i="24" s="1"/>
  <c r="D72" i="25"/>
  <c r="D71" i="25"/>
  <c r="D70" i="25"/>
  <c r="F131" i="32"/>
  <c r="K186" i="37"/>
  <c r="M186" i="37" s="1"/>
  <c r="F19" i="24"/>
  <c r="F18" i="24"/>
  <c r="K135" i="37"/>
  <c r="M135" i="37" s="1"/>
  <c r="F41" i="18"/>
  <c r="E41" i="18"/>
  <c r="D41" i="18"/>
  <c r="C41" i="18"/>
  <c r="F36" i="18"/>
  <c r="H22" i="5" s="1"/>
  <c r="H41" i="18"/>
  <c r="K77" i="24"/>
  <c r="K83" i="24" s="1"/>
  <c r="K86" i="24" s="1"/>
  <c r="C60" i="24"/>
  <c r="C61" i="24" s="1"/>
  <c r="I50" i="24" s="1"/>
  <c r="J140" i="24"/>
  <c r="B35" i="28"/>
  <c r="B38" i="28" s="1"/>
  <c r="B29" i="28"/>
  <c r="D36" i="18"/>
  <c r="H19" i="24"/>
  <c r="H18" i="24"/>
  <c r="D141" i="24"/>
  <c r="K125" i="24"/>
  <c r="D143" i="24"/>
  <c r="K127" i="24"/>
  <c r="I133" i="24"/>
  <c r="I42" i="24" s="1"/>
  <c r="H89" i="6" s="1"/>
  <c r="E121" i="24"/>
  <c r="G133" i="24"/>
  <c r="E133" i="24"/>
  <c r="K117" i="24"/>
  <c r="E141" i="24"/>
  <c r="E149" i="24" s="1"/>
  <c r="B28" i="28"/>
  <c r="D32" i="20"/>
  <c r="E73" i="6" s="1"/>
  <c r="E143" i="24"/>
  <c r="E151" i="24" s="1"/>
  <c r="E44" i="24" s="1"/>
  <c r="D91" i="6" s="1"/>
  <c r="I134" i="24"/>
  <c r="G134" i="24"/>
  <c r="E134" i="24"/>
  <c r="K118" i="24"/>
  <c r="AJ30" i="25"/>
  <c r="G41" i="18"/>
  <c r="E13" i="19"/>
  <c r="E32" i="20"/>
  <c r="F73" i="6" s="1"/>
  <c r="AK12" i="24"/>
  <c r="AM8" i="24"/>
  <c r="AP8" i="24" s="1"/>
  <c r="E8" i="24" s="1"/>
  <c r="E12" i="24" s="1"/>
  <c r="F143" i="24"/>
  <c r="F151" i="24" s="1"/>
  <c r="F44" i="24" s="1"/>
  <c r="E91" i="6" s="1"/>
  <c r="D35" i="25"/>
  <c r="Q27" i="25"/>
  <c r="Q54" i="25" s="1"/>
  <c r="I27" i="25"/>
  <c r="R26" i="31"/>
  <c r="G7" i="29"/>
  <c r="I7" i="29" s="1"/>
  <c r="G36" i="30"/>
  <c r="I36" i="30" s="1"/>
  <c r="C43" i="30" s="1"/>
  <c r="G35" i="30"/>
  <c r="G34" i="30"/>
  <c r="N20" i="18"/>
  <c r="D13" i="19"/>
  <c r="H140" i="24"/>
  <c r="O28" i="25"/>
  <c r="T50" i="25"/>
  <c r="R50" i="25"/>
  <c r="I34" i="25"/>
  <c r="X21" i="35"/>
  <c r="C16" i="36"/>
  <c r="K122" i="37"/>
  <c r="M11" i="39"/>
  <c r="I10" i="18"/>
  <c r="D16" i="19"/>
  <c r="S28" i="25"/>
  <c r="S50" i="25"/>
  <c r="O55" i="25"/>
  <c r="K178" i="37"/>
  <c r="M178" i="37" s="1"/>
  <c r="AG69" i="24"/>
  <c r="G21" i="27"/>
  <c r="D21" i="27"/>
  <c r="E21" i="27" s="1"/>
  <c r="H27" i="27" s="1"/>
  <c r="H29" i="27" s="1"/>
  <c r="E39" i="27" s="1"/>
  <c r="D101" i="32"/>
  <c r="E101" i="32" s="1"/>
  <c r="E52" i="34"/>
  <c r="B30" i="18"/>
  <c r="F16" i="19"/>
  <c r="C28" i="19"/>
  <c r="H69" i="24"/>
  <c r="V115" i="24"/>
  <c r="V116" i="24" s="1"/>
  <c r="U50" i="25"/>
  <c r="C22" i="27"/>
  <c r="L121" i="37"/>
  <c r="N121" i="37" s="1"/>
  <c r="H129" i="37" s="1"/>
  <c r="D136" i="37"/>
  <c r="E133" i="37"/>
  <c r="J133" i="37" s="1"/>
  <c r="E147" i="37"/>
  <c r="C30" i="18"/>
  <c r="AG17" i="25"/>
  <c r="AD17" i="25"/>
  <c r="AC17" i="25"/>
  <c r="E13" i="18"/>
  <c r="E25" i="18" s="1"/>
  <c r="G143" i="24"/>
  <c r="AH17" i="25"/>
  <c r="V51" i="25"/>
  <c r="F26" i="19"/>
  <c r="P27" i="23"/>
  <c r="C5" i="24"/>
  <c r="V56" i="24"/>
  <c r="U56" i="24"/>
  <c r="G132" i="24"/>
  <c r="K132" i="24" s="1"/>
  <c r="AI17" i="25"/>
  <c r="V59" i="25"/>
  <c r="I25" i="25"/>
  <c r="I28" i="25" s="1"/>
  <c r="I36" i="25" s="1"/>
  <c r="V61" i="25"/>
  <c r="O62" i="25"/>
  <c r="D28" i="25"/>
  <c r="D36" i="25" s="1"/>
  <c r="D52" i="32"/>
  <c r="A63" i="32" s="1"/>
  <c r="B59" i="32"/>
  <c r="A98" i="32" s="1"/>
  <c r="C11" i="34"/>
  <c r="C18" i="16"/>
  <c r="D17" i="19"/>
  <c r="C24" i="19"/>
  <c r="E9" i="20"/>
  <c r="C18" i="20"/>
  <c r="D25" i="20" s="1"/>
  <c r="D26" i="20" s="1"/>
  <c r="D27" i="20" s="1"/>
  <c r="D5" i="24"/>
  <c r="B111" i="24"/>
  <c r="D128" i="24" s="1"/>
  <c r="Y54" i="24"/>
  <c r="Q60" i="24" s="1"/>
  <c r="D67" i="24"/>
  <c r="E67" i="24" s="1"/>
  <c r="D68" i="24"/>
  <c r="E68" i="24" s="1"/>
  <c r="I137" i="24"/>
  <c r="E28" i="25"/>
  <c r="E36" i="25" s="1"/>
  <c r="H31" i="25"/>
  <c r="C29" i="31"/>
  <c r="D29" i="31" s="1"/>
  <c r="F29" i="31"/>
  <c r="K59" i="32"/>
  <c r="E52" i="32"/>
  <c r="E63" i="32" s="1"/>
  <c r="I63" i="32" s="1"/>
  <c r="D9" i="16"/>
  <c r="R27" i="23"/>
  <c r="E5" i="24"/>
  <c r="Q56" i="24"/>
  <c r="K116" i="24"/>
  <c r="K121" i="24" s="1"/>
  <c r="D121" i="24"/>
  <c r="F140" i="24"/>
  <c r="A91" i="32"/>
  <c r="W22" i="35"/>
  <c r="W20" i="35"/>
  <c r="W18" i="35"/>
  <c r="X19" i="35"/>
  <c r="W21" i="35"/>
  <c r="Y18" i="35"/>
  <c r="X18" i="35"/>
  <c r="W23" i="35"/>
  <c r="X20" i="35"/>
  <c r="E112" i="37"/>
  <c r="P15" i="37"/>
  <c r="Q47" i="37" s="1"/>
  <c r="N47" i="37" s="1"/>
  <c r="D67" i="37"/>
  <c r="F67" i="37" s="1"/>
  <c r="G67" i="37" s="1"/>
  <c r="I67" i="37" s="1"/>
  <c r="H73" i="37" s="1"/>
  <c r="E3" i="33"/>
  <c r="H3" i="33" s="1"/>
  <c r="B3" i="33" s="1"/>
  <c r="M77" i="37"/>
  <c r="F73" i="37"/>
  <c r="F27" i="40"/>
  <c r="E27" i="40" s="1"/>
  <c r="F26" i="40"/>
  <c r="E26" i="40" s="1"/>
  <c r="E18" i="16"/>
  <c r="O28" i="23"/>
  <c r="F5" i="24"/>
  <c r="B71" i="24"/>
  <c r="G71" i="24" s="1"/>
  <c r="R62" i="25"/>
  <c r="AC31" i="36"/>
  <c r="AC32" i="36"/>
  <c r="AC33" i="36" s="1"/>
  <c r="C29" i="19"/>
  <c r="G5" i="24"/>
  <c r="S56" i="24"/>
  <c r="R116" i="24"/>
  <c r="C90" i="24" s="1"/>
  <c r="I90" i="24" s="1"/>
  <c r="R25" i="25"/>
  <c r="R52" i="25" s="1"/>
  <c r="R60" i="25" s="1"/>
  <c r="V60" i="25" s="1"/>
  <c r="U27" i="25"/>
  <c r="U54" i="25" s="1"/>
  <c r="U62" i="25" s="1"/>
  <c r="P28" i="25"/>
  <c r="C25" i="30"/>
  <c r="O23" i="30" s="1"/>
  <c r="C52" i="30"/>
  <c r="C53" i="30" s="1"/>
  <c r="Z20" i="30" s="1"/>
  <c r="D48" i="30"/>
  <c r="F48" i="30" s="1"/>
  <c r="H11" i="14" s="1"/>
  <c r="D47" i="30"/>
  <c r="D46" i="30"/>
  <c r="F47" i="34"/>
  <c r="F52" i="34" s="1"/>
  <c r="F20" i="34" s="1"/>
  <c r="G82" i="6" s="1"/>
  <c r="D43" i="34"/>
  <c r="E43" i="34" s="1"/>
  <c r="U42" i="36"/>
  <c r="U44" i="36" s="1"/>
  <c r="U45" i="36" s="1"/>
  <c r="F130" i="37"/>
  <c r="T56" i="24"/>
  <c r="F31" i="25"/>
  <c r="F28" i="25"/>
  <c r="F36" i="25" s="1"/>
  <c r="O63" i="25"/>
  <c r="E131" i="32"/>
  <c r="B42" i="35"/>
  <c r="B43" i="35" s="1"/>
  <c r="AC46" i="36"/>
  <c r="AC44" i="36"/>
  <c r="AF43" i="36"/>
  <c r="D93" i="37"/>
  <c r="D94" i="37" s="1"/>
  <c r="L134" i="37"/>
  <c r="N134" i="37" s="1"/>
  <c r="K134" i="37"/>
  <c r="M134" i="37" s="1"/>
  <c r="W56" i="24"/>
  <c r="G31" i="25"/>
  <c r="T23" i="25"/>
  <c r="T28" i="25" s="1"/>
  <c r="G28" i="25"/>
  <c r="G36" i="25" s="1"/>
  <c r="V53" i="25"/>
  <c r="Y20" i="35"/>
  <c r="L71" i="36"/>
  <c r="M32" i="37"/>
  <c r="M33" i="37"/>
  <c r="Y134" i="37"/>
  <c r="AA134" i="37" s="1"/>
  <c r="G142" i="24"/>
  <c r="B48" i="38"/>
  <c r="C38" i="38"/>
  <c r="C54" i="39"/>
  <c r="C53" i="39"/>
  <c r="C52" i="32"/>
  <c r="D63" i="32" s="1"/>
  <c r="R16" i="34"/>
  <c r="R17" i="34" s="1"/>
  <c r="R18" i="34" s="1"/>
  <c r="R19" i="34" s="1"/>
  <c r="N12" i="34"/>
  <c r="Z20" i="35"/>
  <c r="J122" i="37"/>
  <c r="D66" i="39"/>
  <c r="L13" i="28"/>
  <c r="X23" i="35"/>
  <c r="L183" i="37"/>
  <c r="K183" i="37"/>
  <c r="V57" i="24"/>
  <c r="X57" i="24" s="1"/>
  <c r="U59" i="24"/>
  <c r="X59" i="24" s="1"/>
  <c r="S27" i="25"/>
  <c r="S54" i="25" s="1"/>
  <c r="S62" i="25" s="1"/>
  <c r="N5" i="28"/>
  <c r="N13" i="28" s="1"/>
  <c r="D22" i="28" s="1"/>
  <c r="AF28" i="8" s="1"/>
  <c r="AF30" i="8" s="1"/>
  <c r="AF39" i="8" s="1"/>
  <c r="AF40" i="8" s="1"/>
  <c r="B98" i="32"/>
  <c r="Y23" i="35"/>
  <c r="AI23" i="36"/>
  <c r="Q46" i="37"/>
  <c r="N46" i="37" s="1"/>
  <c r="F4" i="37"/>
  <c r="K19" i="37"/>
  <c r="M19" i="37" s="1"/>
  <c r="K25" i="37" s="1"/>
  <c r="K29" i="37" s="1"/>
  <c r="L118" i="37"/>
  <c r="C25" i="38"/>
  <c r="K25" i="38" s="1"/>
  <c r="K11" i="39"/>
  <c r="Q23" i="25"/>
  <c r="U25" i="25"/>
  <c r="U52" i="25" s="1"/>
  <c r="U60" i="25" s="1"/>
  <c r="Y8" i="27"/>
  <c r="Z23" i="35"/>
  <c r="L29" i="37"/>
  <c r="M118" i="37"/>
  <c r="K128" i="37"/>
  <c r="B23" i="39"/>
  <c r="F23" i="39" s="1"/>
  <c r="M67" i="30"/>
  <c r="N66" i="30"/>
  <c r="N67" i="30" s="1"/>
  <c r="C173" i="32"/>
  <c r="C172" i="32"/>
  <c r="G3" i="33"/>
  <c r="A3" i="33" s="1"/>
  <c r="Z18" i="35"/>
  <c r="F24" i="38"/>
  <c r="C22" i="38"/>
  <c r="E24" i="38"/>
  <c r="B22" i="38"/>
  <c r="D24" i="38"/>
  <c r="C24" i="38"/>
  <c r="F21" i="38"/>
  <c r="F23" i="38"/>
  <c r="C21" i="38"/>
  <c r="E23" i="38"/>
  <c r="B21" i="38"/>
  <c r="T8" i="38"/>
  <c r="D23" i="38"/>
  <c r="F25" i="38"/>
  <c r="C23" i="38"/>
  <c r="E25" i="38"/>
  <c r="Y21" i="35"/>
  <c r="AD14" i="36"/>
  <c r="Y57" i="36" s="1"/>
  <c r="AD9" i="36"/>
  <c r="AF9" i="36" s="1"/>
  <c r="AG9" i="36" s="1"/>
  <c r="V57" i="36" s="1"/>
  <c r="G93" i="37"/>
  <c r="D105" i="37"/>
  <c r="K119" i="37"/>
  <c r="M119" i="37" s="1"/>
  <c r="G127" i="37" s="1"/>
  <c r="D21" i="38"/>
  <c r="P40" i="27"/>
  <c r="P54" i="27" s="1"/>
  <c r="O54" i="27"/>
  <c r="D31" i="27" s="1"/>
  <c r="D33" i="27" s="1"/>
  <c r="D34" i="27" s="1"/>
  <c r="G39" i="27" s="1"/>
  <c r="H115" i="6" s="1"/>
  <c r="Y64" i="27"/>
  <c r="B9" i="27" s="1"/>
  <c r="D9" i="27" s="1"/>
  <c r="E38" i="27" s="1"/>
  <c r="P39" i="34"/>
  <c r="Z21" i="35"/>
  <c r="X72" i="36"/>
  <c r="X73" i="36" s="1"/>
  <c r="X74" i="36" s="1"/>
  <c r="X75" i="36" s="1"/>
  <c r="X57" i="36" s="1"/>
  <c r="K132" i="37"/>
  <c r="Y135" i="37"/>
  <c r="AA135" i="37" s="1"/>
  <c r="E21" i="38"/>
  <c r="AJ55" i="36"/>
  <c r="P31" i="36" s="1"/>
  <c r="P32" i="36" s="1"/>
  <c r="N15" i="37"/>
  <c r="D185" i="37"/>
  <c r="E185" i="37" s="1"/>
  <c r="J185" i="37" s="1"/>
  <c r="D22" i="38"/>
  <c r="C44" i="38"/>
  <c r="C43" i="38"/>
  <c r="L120" i="37"/>
  <c r="N120" i="37" s="1"/>
  <c r="H128" i="37" s="1"/>
  <c r="S136" i="37"/>
  <c r="E136" i="37"/>
  <c r="K165" i="37"/>
  <c r="M165" i="37" s="1"/>
  <c r="E22" i="38"/>
  <c r="J18" i="39" s="1"/>
  <c r="J19" i="39" s="1"/>
  <c r="E24" i="39" s="1"/>
  <c r="B26" i="39"/>
  <c r="U44" i="39"/>
  <c r="J53" i="39" s="1"/>
  <c r="U58" i="24"/>
  <c r="Y19" i="35"/>
  <c r="X132" i="37"/>
  <c r="D177" i="37"/>
  <c r="D164" i="37"/>
  <c r="E164" i="37" s="1"/>
  <c r="J164" i="37" s="1"/>
  <c r="D149" i="37"/>
  <c r="E149" i="37" s="1"/>
  <c r="J149" i="37" s="1"/>
  <c r="D179" i="37"/>
  <c r="E179" i="37" s="1"/>
  <c r="J179" i="37" s="1"/>
  <c r="D163" i="37"/>
  <c r="E163" i="37" s="1"/>
  <c r="J163" i="37" s="1"/>
  <c r="D148" i="37"/>
  <c r="E148" i="37" s="1"/>
  <c r="J148" i="37" s="1"/>
  <c r="I11" i="38"/>
  <c r="F22" i="38"/>
  <c r="Z19" i="35"/>
  <c r="D73" i="37"/>
  <c r="L150" i="37"/>
  <c r="N150" i="37" s="1"/>
  <c r="K150" i="37"/>
  <c r="M150" i="37" s="1"/>
  <c r="D170" i="37"/>
  <c r="E170" i="37" s="1"/>
  <c r="J170" i="37" s="1"/>
  <c r="J11" i="38"/>
  <c r="H22" i="38"/>
  <c r="B63" i="32"/>
  <c r="D173" i="32"/>
  <c r="G18" i="37"/>
  <c r="E73" i="37"/>
  <c r="D154" i="37"/>
  <c r="E154" i="37" s="1"/>
  <c r="J154" i="37" s="1"/>
  <c r="D169" i="37"/>
  <c r="E169" i="37" s="1"/>
  <c r="J169" i="37" s="1"/>
  <c r="D156" i="37"/>
  <c r="E156" i="37" s="1"/>
  <c r="J156" i="37" s="1"/>
  <c r="D184" i="37"/>
  <c r="D171" i="37"/>
  <c r="E171" i="37" s="1"/>
  <c r="J171" i="37" s="1"/>
  <c r="D153" i="37"/>
  <c r="D168" i="37"/>
  <c r="D155" i="37"/>
  <c r="E155" i="37" s="1"/>
  <c r="J155" i="37" s="1"/>
  <c r="D162" i="37"/>
  <c r="F91" i="39"/>
  <c r="H54" i="39"/>
  <c r="H55" i="39" s="1"/>
  <c r="H56" i="39" s="1"/>
  <c r="C87" i="32"/>
  <c r="C91" i="32" s="1"/>
  <c r="Z22" i="35"/>
  <c r="C140" i="37"/>
  <c r="D21" i="39"/>
  <c r="C25" i="39"/>
  <c r="C141" i="37"/>
  <c r="H25" i="38"/>
  <c r="E21" i="39"/>
  <c r="D25" i="39"/>
  <c r="C42" i="39"/>
  <c r="E25" i="39"/>
  <c r="C143" i="37"/>
  <c r="I57" i="36" l="1"/>
  <c r="M57" i="36"/>
  <c r="K57" i="36"/>
  <c r="J60" i="36" s="1"/>
  <c r="S70" i="36"/>
  <c r="E19" i="24"/>
  <c r="E18" i="24"/>
  <c r="H98" i="32"/>
  <c r="I98" i="32" s="1"/>
  <c r="AB28" i="8" s="1"/>
  <c r="AB31" i="8" s="1"/>
  <c r="D98" i="32"/>
  <c r="E98" i="32" s="1"/>
  <c r="M26" i="31"/>
  <c r="U32" i="31" s="1"/>
  <c r="AC28" i="8" s="1"/>
  <c r="AC31" i="8" s="1"/>
  <c r="AC39" i="8" s="1"/>
  <c r="AC40" i="8" s="1"/>
  <c r="R27" i="31"/>
  <c r="B23" i="31" s="1"/>
  <c r="D23" i="31" s="1"/>
  <c r="B30" i="31" s="1"/>
  <c r="R33" i="31"/>
  <c r="U33" i="31" s="1"/>
  <c r="AD28" i="8" s="1"/>
  <c r="AD30" i="8" s="1"/>
  <c r="O26" i="31"/>
  <c r="B38" i="8"/>
  <c r="I39" i="27"/>
  <c r="F115" i="6"/>
  <c r="E177" i="37"/>
  <c r="D181" i="37"/>
  <c r="D149" i="24"/>
  <c r="G149" i="24" s="1"/>
  <c r="K141" i="24"/>
  <c r="N132" i="37"/>
  <c r="I18" i="39"/>
  <c r="I19" i="39" s="1"/>
  <c r="D24" i="39" s="1"/>
  <c r="Z135" i="37"/>
  <c r="AB135" i="37" s="1"/>
  <c r="P69" i="30"/>
  <c r="Q69" i="30" s="1"/>
  <c r="S69" i="30" s="1"/>
  <c r="O69" i="30"/>
  <c r="O71" i="30" s="1"/>
  <c r="C50" i="30" s="1"/>
  <c r="D18" i="16"/>
  <c r="C25" i="16" s="1"/>
  <c r="D11" i="16"/>
  <c r="D20" i="16" s="1"/>
  <c r="C27" i="16" s="1"/>
  <c r="E27" i="16" s="1"/>
  <c r="U55" i="25"/>
  <c r="U58" i="25"/>
  <c r="U63" i="25" s="1"/>
  <c r="AI69" i="24"/>
  <c r="AC70" i="24" s="1"/>
  <c r="R54" i="24" s="1"/>
  <c r="E20" i="17"/>
  <c r="G15" i="17"/>
  <c r="E15" i="17"/>
  <c r="E19" i="17"/>
  <c r="D21" i="17"/>
  <c r="AE33" i="36"/>
  <c r="T57" i="36"/>
  <c r="AC45" i="36"/>
  <c r="AF45" i="36" s="1"/>
  <c r="AF44" i="36"/>
  <c r="D144" i="24"/>
  <c r="Y132" i="37"/>
  <c r="X136" i="37"/>
  <c r="I35" i="25"/>
  <c r="V27" i="25"/>
  <c r="L135" i="37"/>
  <c r="N135" i="37" s="1"/>
  <c r="D166" i="37"/>
  <c r="E162" i="37"/>
  <c r="L170" i="37"/>
  <c r="N170" i="37" s="1"/>
  <c r="K170" i="37"/>
  <c r="M170" i="37" s="1"/>
  <c r="K185" i="37"/>
  <c r="M185" i="37" s="1"/>
  <c r="V62" i="25"/>
  <c r="G87" i="32"/>
  <c r="G88" i="32" s="1"/>
  <c r="F11" i="31" s="1"/>
  <c r="E110" i="6"/>
  <c r="K53" i="24"/>
  <c r="D54" i="24"/>
  <c r="C100" i="6"/>
  <c r="X4" i="38"/>
  <c r="W4" i="38"/>
  <c r="AF46" i="36"/>
  <c r="AC47" i="36"/>
  <c r="C63" i="32"/>
  <c r="I43" i="24"/>
  <c r="H90" i="6" s="1"/>
  <c r="L180" i="37"/>
  <c r="N180" i="37" s="1"/>
  <c r="D33" i="17"/>
  <c r="D32" i="17"/>
  <c r="D24" i="17"/>
  <c r="R3" i="6" s="1"/>
  <c r="K155" i="37"/>
  <c r="M155" i="37" s="1"/>
  <c r="O15" i="37"/>
  <c r="Q45" i="37" s="1"/>
  <c r="N45" i="37" s="1"/>
  <c r="M29" i="37"/>
  <c r="Q48" i="37"/>
  <c r="N48" i="37" s="1"/>
  <c r="L119" i="37"/>
  <c r="N119" i="37" s="1"/>
  <c r="H127" i="37" s="1"/>
  <c r="V54" i="25"/>
  <c r="G27" i="19"/>
  <c r="C39" i="18"/>
  <c r="C15" i="17"/>
  <c r="N11" i="19"/>
  <c r="AC78" i="19"/>
  <c r="D150" i="24"/>
  <c r="K142" i="24"/>
  <c r="E54" i="24"/>
  <c r="D100" i="6"/>
  <c r="D101" i="6" s="1"/>
  <c r="E64" i="6" s="1"/>
  <c r="R55" i="25"/>
  <c r="C36" i="28"/>
  <c r="C39" i="28" s="1"/>
  <c r="B30" i="28"/>
  <c r="R28" i="25"/>
  <c r="D43" i="18"/>
  <c r="B54" i="18" s="1"/>
  <c r="D129" i="24"/>
  <c r="L164" i="37"/>
  <c r="N164" i="37" s="1"/>
  <c r="K164" i="37"/>
  <c r="M164" i="37" s="1"/>
  <c r="H36" i="24"/>
  <c r="R32" i="6"/>
  <c r="G11" i="14" s="1"/>
  <c r="K11" i="14" s="1"/>
  <c r="B4" i="14" s="1"/>
  <c r="I148" i="24"/>
  <c r="F54" i="24"/>
  <c r="E100" i="6"/>
  <c r="E101" i="6" s="1"/>
  <c r="F64" i="6" s="1"/>
  <c r="F78" i="6"/>
  <c r="F79" i="6"/>
  <c r="J79" i="6" s="1"/>
  <c r="L178" i="37"/>
  <c r="N178" i="37" s="1"/>
  <c r="B36" i="28"/>
  <c r="B39" i="28" s="1"/>
  <c r="B33" i="28"/>
  <c r="B34" i="28" s="1"/>
  <c r="F120" i="6" s="1"/>
  <c r="C45" i="39"/>
  <c r="C43" i="39"/>
  <c r="K171" i="37"/>
  <c r="M171" i="37" s="1"/>
  <c r="L57" i="36"/>
  <c r="K60" i="36" s="1"/>
  <c r="K24" i="38"/>
  <c r="N29" i="37"/>
  <c r="M30" i="37"/>
  <c r="D95" i="37"/>
  <c r="F28" i="19"/>
  <c r="AK55" i="36"/>
  <c r="AO8" i="24"/>
  <c r="E9" i="24" s="1"/>
  <c r="J148" i="24"/>
  <c r="L186" i="37"/>
  <c r="N186" i="37" s="1"/>
  <c r="V52" i="25"/>
  <c r="J76" i="24"/>
  <c r="J82" i="24" s="1"/>
  <c r="C82" i="24"/>
  <c r="F43" i="18"/>
  <c r="G43" i="18"/>
  <c r="B57" i="18" s="1"/>
  <c r="N45" i="8"/>
  <c r="J115" i="6"/>
  <c r="D26" i="39"/>
  <c r="E168" i="37"/>
  <c r="D172" i="37"/>
  <c r="G126" i="37"/>
  <c r="G130" i="37" s="1"/>
  <c r="M122" i="37"/>
  <c r="I33" i="25"/>
  <c r="V25" i="25"/>
  <c r="AM12" i="24"/>
  <c r="AO12" i="24" s="1"/>
  <c r="E184" i="37"/>
  <c r="D187" i="37"/>
  <c r="F46" i="39"/>
  <c r="D56" i="39"/>
  <c r="F48" i="39" s="1"/>
  <c r="D55" i="39"/>
  <c r="F47" i="39" s="1"/>
  <c r="E40" i="31"/>
  <c r="I54" i="24"/>
  <c r="H97" i="6"/>
  <c r="H101" i="6" s="1"/>
  <c r="E148" i="24"/>
  <c r="B85" i="24"/>
  <c r="E26" i="39"/>
  <c r="L156" i="37"/>
  <c r="N156" i="37" s="1"/>
  <c r="K156" i="37"/>
  <c r="M156" i="37" s="1"/>
  <c r="L165" i="37"/>
  <c r="N165" i="37" s="1"/>
  <c r="M132" i="37"/>
  <c r="U60" i="36"/>
  <c r="O57" i="36"/>
  <c r="N21" i="38"/>
  <c r="K129" i="37"/>
  <c r="D87" i="32"/>
  <c r="D91" i="32" s="1"/>
  <c r="G137" i="24"/>
  <c r="E30" i="18"/>
  <c r="H148" i="24"/>
  <c r="J77" i="24"/>
  <c r="J83" i="24" s="1"/>
  <c r="C83" i="24"/>
  <c r="H43" i="18"/>
  <c r="A9" i="20"/>
  <c r="J54" i="24"/>
  <c r="I100" i="6"/>
  <c r="I101" i="6" s="1"/>
  <c r="E153" i="37"/>
  <c r="D157" i="37"/>
  <c r="N57" i="36"/>
  <c r="M183" i="37"/>
  <c r="AK69" i="36"/>
  <c r="Z57" i="36"/>
  <c r="F29" i="19"/>
  <c r="D23" i="33"/>
  <c r="B29" i="33"/>
  <c r="D151" i="37"/>
  <c r="E42" i="24"/>
  <c r="K133" i="24"/>
  <c r="E137" i="24"/>
  <c r="G148" i="24"/>
  <c r="G41" i="24" s="1"/>
  <c r="I38" i="27"/>
  <c r="J78" i="24"/>
  <c r="J84" i="24" s="1"/>
  <c r="C84" i="24"/>
  <c r="I32" i="20"/>
  <c r="C35" i="20"/>
  <c r="D73" i="6"/>
  <c r="J73" i="6" s="1"/>
  <c r="F25" i="19"/>
  <c r="I78" i="24"/>
  <c r="I84" i="24" s="1"/>
  <c r="C77" i="24"/>
  <c r="D81" i="6"/>
  <c r="D84" i="6" s="1"/>
  <c r="E61" i="6" s="1"/>
  <c r="C81" i="6"/>
  <c r="C84" i="6" s="1"/>
  <c r="H74" i="6"/>
  <c r="I74" i="6"/>
  <c r="D74" i="6"/>
  <c r="C74" i="6"/>
  <c r="E81" i="6"/>
  <c r="E84" i="6" s="1"/>
  <c r="F61" i="6" s="1"/>
  <c r="G107" i="6"/>
  <c r="F21" i="39"/>
  <c r="F24" i="19"/>
  <c r="T55" i="25"/>
  <c r="T58" i="25"/>
  <c r="T63" i="25" s="1"/>
  <c r="K140" i="24"/>
  <c r="D148" i="24"/>
  <c r="D145" i="24"/>
  <c r="F87" i="32"/>
  <c r="K169" i="37"/>
  <c r="M169" i="37" s="1"/>
  <c r="L154" i="37"/>
  <c r="N154" i="37" s="1"/>
  <c r="K154" i="37"/>
  <c r="M154" i="37" s="1"/>
  <c r="L148" i="37"/>
  <c r="N148" i="37" s="1"/>
  <c r="K148" i="37"/>
  <c r="M148" i="37" s="1"/>
  <c r="H18" i="39"/>
  <c r="H19" i="39" s="1"/>
  <c r="C24" i="39" s="1"/>
  <c r="K22" i="38"/>
  <c r="Q50" i="25"/>
  <c r="Q28" i="25"/>
  <c r="N183" i="37"/>
  <c r="D46" i="34"/>
  <c r="G43" i="34"/>
  <c r="G44" i="34" s="1"/>
  <c r="M31" i="37"/>
  <c r="F148" i="24"/>
  <c r="I47" i="34"/>
  <c r="S55" i="25"/>
  <c r="S58" i="25"/>
  <c r="S63" i="25" s="1"/>
  <c r="I22" i="5"/>
  <c r="V23" i="5"/>
  <c r="C81" i="24"/>
  <c r="J75" i="24"/>
  <c r="J81" i="24" s="1"/>
  <c r="I76" i="24"/>
  <c r="I82" i="24" s="1"/>
  <c r="C75" i="24"/>
  <c r="E75" i="24" s="1"/>
  <c r="H49" i="24" s="1"/>
  <c r="G96" i="6" s="1"/>
  <c r="J2" i="13"/>
  <c r="H2" i="13"/>
  <c r="I2" i="13" s="1"/>
  <c r="I52" i="34"/>
  <c r="G37" i="30"/>
  <c r="I37" i="30" s="1"/>
  <c r="I34" i="30"/>
  <c r="C41" i="30" s="1"/>
  <c r="B34" i="29"/>
  <c r="C34" i="29" s="1"/>
  <c r="H25" i="7" s="1"/>
  <c r="I25" i="7" s="1"/>
  <c r="I41" i="18"/>
  <c r="L78" i="24"/>
  <c r="L84" i="24" s="1"/>
  <c r="H84" i="24"/>
  <c r="F95" i="6"/>
  <c r="C26" i="16"/>
  <c r="C34" i="16"/>
  <c r="B78" i="24"/>
  <c r="I10" i="14"/>
  <c r="I11" i="14"/>
  <c r="M51" i="8"/>
  <c r="B37" i="8"/>
  <c r="M55" i="8" s="1"/>
  <c r="K179" i="37"/>
  <c r="M179" i="37" s="1"/>
  <c r="L179" i="37"/>
  <c r="N179" i="37" s="1"/>
  <c r="G150" i="24"/>
  <c r="G43" i="24" s="1"/>
  <c r="F90" i="6" s="1"/>
  <c r="B33" i="29"/>
  <c r="C33" i="29" s="1"/>
  <c r="E25" i="7" s="1"/>
  <c r="F25" i="7" s="1"/>
  <c r="I35" i="30"/>
  <c r="C42" i="30" s="1"/>
  <c r="F98" i="6"/>
  <c r="U3" i="6"/>
  <c r="T9" i="6"/>
  <c r="C110" i="6"/>
  <c r="K25" i="39"/>
  <c r="F25" i="39"/>
  <c r="F114" i="6" s="1"/>
  <c r="G25" i="39"/>
  <c r="F68" i="24"/>
  <c r="G50" i="24" s="1"/>
  <c r="H77" i="24"/>
  <c r="E151" i="37"/>
  <c r="J147" i="37"/>
  <c r="H79" i="24"/>
  <c r="F70" i="24"/>
  <c r="H81" i="24"/>
  <c r="I77" i="24"/>
  <c r="I83" i="24" s="1"/>
  <c r="C76" i="24"/>
  <c r="E76" i="24" s="1"/>
  <c r="H50" i="24" s="1"/>
  <c r="G97" i="6" s="1"/>
  <c r="K149" i="37"/>
  <c r="M149" i="37" s="1"/>
  <c r="K23" i="38"/>
  <c r="L122" i="37"/>
  <c r="N118" i="37"/>
  <c r="Z134" i="37"/>
  <c r="AB134" i="37" s="1"/>
  <c r="Z61" i="27"/>
  <c r="X56" i="24"/>
  <c r="H76" i="24"/>
  <c r="F67" i="24"/>
  <c r="G49" i="24" s="1"/>
  <c r="G26" i="19"/>
  <c r="L133" i="37"/>
  <c r="N133" i="37" s="1"/>
  <c r="K133" i="37"/>
  <c r="M133" i="37" s="1"/>
  <c r="J136" i="37"/>
  <c r="I101" i="32"/>
  <c r="AA28" i="8" s="1"/>
  <c r="AA31" i="8" s="1"/>
  <c r="AA39" i="8" s="1"/>
  <c r="AA40" i="8" s="1"/>
  <c r="Z19" i="30"/>
  <c r="F43" i="30"/>
  <c r="B102" i="20"/>
  <c r="B103" i="20" s="1"/>
  <c r="E75" i="20"/>
  <c r="C101" i="20" s="1"/>
  <c r="C102" i="20" s="1"/>
  <c r="C103" i="20" s="1"/>
  <c r="I75" i="24"/>
  <c r="I81" i="24" s="1"/>
  <c r="C74" i="24"/>
  <c r="E74" i="24" s="1"/>
  <c r="H48" i="24" s="1"/>
  <c r="K48" i="24" s="1"/>
  <c r="L163" i="37"/>
  <c r="N163" i="37" s="1"/>
  <c r="K163" i="37"/>
  <c r="M163" i="37" s="1"/>
  <c r="B28" i="33"/>
  <c r="G24" i="33"/>
  <c r="H81" i="6" s="1"/>
  <c r="H84" i="6" s="1"/>
  <c r="I61" i="6" s="1"/>
  <c r="F23" i="33"/>
  <c r="G74" i="6" s="1"/>
  <c r="E23" i="33"/>
  <c r="F74" i="6" s="1"/>
  <c r="H24" i="33"/>
  <c r="I81" i="6" s="1"/>
  <c r="I84" i="6" s="1"/>
  <c r="J61" i="6" s="1"/>
  <c r="F24" i="33"/>
  <c r="G81" i="6" s="1"/>
  <c r="G84" i="6" s="1"/>
  <c r="H61" i="6" s="1"/>
  <c r="E24" i="33"/>
  <c r="E43" i="24"/>
  <c r="D90" i="6" s="1"/>
  <c r="K134" i="24"/>
  <c r="K143" i="24"/>
  <c r="D151" i="24"/>
  <c r="C12" i="24"/>
  <c r="I8" i="24"/>
  <c r="V28" i="25"/>
  <c r="F18" i="16"/>
  <c r="D25" i="16" s="1"/>
  <c r="F10" i="16"/>
  <c r="F19" i="16" s="1"/>
  <c r="D26" i="16" s="1"/>
  <c r="R60" i="24" l="1"/>
  <c r="C111" i="24"/>
  <c r="E128" i="24" s="1"/>
  <c r="F88" i="6"/>
  <c r="D61" i="6"/>
  <c r="J114" i="6"/>
  <c r="G42" i="24"/>
  <c r="F89" i="6" s="1"/>
  <c r="AB3" i="6"/>
  <c r="Q55" i="25"/>
  <c r="V55" i="25" s="1"/>
  <c r="V50" i="25"/>
  <c r="G24" i="19"/>
  <c r="F30" i="19"/>
  <c r="V20" i="19"/>
  <c r="X83" i="19"/>
  <c r="Y83" i="19" s="1"/>
  <c r="L75" i="24"/>
  <c r="L81" i="24" s="1"/>
  <c r="U61" i="36"/>
  <c r="P57" i="36"/>
  <c r="H41" i="24"/>
  <c r="C28" i="17"/>
  <c r="J24" i="17"/>
  <c r="Q31" i="17"/>
  <c r="C27" i="17"/>
  <c r="C26" i="17"/>
  <c r="C29" i="17"/>
  <c r="D29" i="17" s="1"/>
  <c r="F21" i="17"/>
  <c r="F22" i="17" s="1"/>
  <c r="AP12" i="24"/>
  <c r="K24" i="39"/>
  <c r="G24" i="39"/>
  <c r="F24" i="39"/>
  <c r="H114" i="6" s="1"/>
  <c r="C26" i="39"/>
  <c r="F26" i="39"/>
  <c r="J79" i="24"/>
  <c r="J85" i="24" s="1"/>
  <c r="C85" i="24"/>
  <c r="E166" i="37"/>
  <c r="J162" i="37"/>
  <c r="J151" i="37"/>
  <c r="L147" i="37"/>
  <c r="K147" i="37"/>
  <c r="E101" i="20"/>
  <c r="J41" i="24"/>
  <c r="J100" i="6"/>
  <c r="C101" i="6"/>
  <c r="B28" i="8"/>
  <c r="M46" i="8" s="1"/>
  <c r="N46" i="8" s="1"/>
  <c r="AD39" i="8"/>
  <c r="AD40" i="8" s="1"/>
  <c r="K49" i="24"/>
  <c r="F96" i="6"/>
  <c r="J96" i="6" s="1"/>
  <c r="E42" i="30"/>
  <c r="AD18" i="30" s="1"/>
  <c r="Z18" i="30"/>
  <c r="E41" i="24"/>
  <c r="L155" i="37"/>
  <c r="N155" i="37" s="1"/>
  <c r="L136" i="37"/>
  <c r="F30" i="31"/>
  <c r="H10" i="14" s="1"/>
  <c r="K10" i="14" s="1"/>
  <c r="B3" i="14" s="1"/>
  <c r="C30" i="31"/>
  <c r="D30" i="31" s="1"/>
  <c r="L76" i="24"/>
  <c r="L82" i="24" s="1"/>
  <c r="H82" i="24"/>
  <c r="H86" i="24" s="1"/>
  <c r="H85" i="24"/>
  <c r="E13" i="24"/>
  <c r="I13" i="24" s="1"/>
  <c r="I9" i="24"/>
  <c r="K150" i="24"/>
  <c r="D43" i="24"/>
  <c r="N136" i="37"/>
  <c r="J168" i="37"/>
  <c r="E172" i="37"/>
  <c r="AC79" i="19"/>
  <c r="AB78" i="19"/>
  <c r="AB79" i="19" s="1"/>
  <c r="Y3" i="6"/>
  <c r="S3" i="6"/>
  <c r="F98" i="32"/>
  <c r="C104" i="32" s="1"/>
  <c r="B102" i="32"/>
  <c r="B104" i="32" s="1"/>
  <c r="H28" i="19"/>
  <c r="G28" i="19"/>
  <c r="F38" i="19"/>
  <c r="F37" i="19"/>
  <c r="F35" i="19"/>
  <c r="F36" i="19"/>
  <c r="AE70" i="24"/>
  <c r="T54" i="24" s="1"/>
  <c r="AF70" i="24"/>
  <c r="U54" i="24" s="1"/>
  <c r="AD70" i="24"/>
  <c r="S54" i="24" s="1"/>
  <c r="AH70" i="24"/>
  <c r="W54" i="24" s="1"/>
  <c r="D42" i="24"/>
  <c r="K149" i="24"/>
  <c r="M149" i="24" s="1"/>
  <c r="B29" i="8"/>
  <c r="M47" i="8" s="1"/>
  <c r="N47" i="8" s="1"/>
  <c r="AB39" i="8"/>
  <c r="AB40" i="8" s="1"/>
  <c r="H83" i="24"/>
  <c r="L77" i="24"/>
  <c r="L83" i="24" s="1"/>
  <c r="L169" i="37"/>
  <c r="N169" i="37" s="1"/>
  <c r="K137" i="24"/>
  <c r="J153" i="37"/>
  <c r="E157" i="37"/>
  <c r="D34" i="17"/>
  <c r="E34" i="17" s="1"/>
  <c r="H35" i="17" s="1"/>
  <c r="D37" i="17" s="1"/>
  <c r="D25" i="17"/>
  <c r="B75" i="20"/>
  <c r="G95" i="6"/>
  <c r="H126" i="37"/>
  <c r="H130" i="37" s="1"/>
  <c r="I130" i="37" s="1"/>
  <c r="N122" i="37"/>
  <c r="J128" i="37" s="1"/>
  <c r="L128" i="37" s="1"/>
  <c r="K50" i="24"/>
  <c r="F97" i="6"/>
  <c r="J97" i="6" s="1"/>
  <c r="F41" i="24"/>
  <c r="H87" i="32"/>
  <c r="F88" i="32"/>
  <c r="F12" i="30" s="1"/>
  <c r="I39" i="18"/>
  <c r="I43" i="18" s="1"/>
  <c r="H44" i="18" s="1"/>
  <c r="C43" i="18"/>
  <c r="B53" i="18" s="1"/>
  <c r="D20" i="31"/>
  <c r="C19" i="31"/>
  <c r="E17" i="31"/>
  <c r="E18" i="31"/>
  <c r="E20" i="31"/>
  <c r="C20" i="31"/>
  <c r="E19" i="31"/>
  <c r="B15" i="31"/>
  <c r="D18" i="31"/>
  <c r="D19" i="31"/>
  <c r="C15" i="31"/>
  <c r="C16" i="31"/>
  <c r="B20" i="31"/>
  <c r="D15" i="31"/>
  <c r="D17" i="31"/>
  <c r="E15" i="31"/>
  <c r="B18" i="31"/>
  <c r="D16" i="31"/>
  <c r="B19" i="31"/>
  <c r="E16" i="31"/>
  <c r="C17" i="31"/>
  <c r="B17" i="31"/>
  <c r="F17" i="31" s="1"/>
  <c r="B38" i="31" s="1"/>
  <c r="B16" i="31"/>
  <c r="F16" i="31" s="1"/>
  <c r="B37" i="31" s="1"/>
  <c r="B77" i="31" s="1"/>
  <c r="AA132" i="37"/>
  <c r="AA136" i="37" s="1"/>
  <c r="Y136" i="37"/>
  <c r="AG70" i="24"/>
  <c r="V54" i="24" s="1"/>
  <c r="Z17" i="30"/>
  <c r="D41" i="30"/>
  <c r="AC17" i="30" s="1"/>
  <c r="D44" i="24"/>
  <c r="E103" i="20"/>
  <c r="D89" i="6"/>
  <c r="B29" i="7"/>
  <c r="F95" i="37"/>
  <c r="J105" i="37" s="1"/>
  <c r="F112" i="37" s="1"/>
  <c r="D96" i="37"/>
  <c r="G95" i="37"/>
  <c r="G97" i="37" s="1"/>
  <c r="D36" i="28"/>
  <c r="D39" i="28" s="1"/>
  <c r="C33" i="28"/>
  <c r="C34" i="28" s="1"/>
  <c r="H120" i="6" s="1"/>
  <c r="J120" i="6" s="1"/>
  <c r="V21" i="19"/>
  <c r="X84" i="19"/>
  <c r="Y84" i="19" s="1"/>
  <c r="Z132" i="37"/>
  <c r="D41" i="24"/>
  <c r="K148" i="24"/>
  <c r="M148" i="24" s="1"/>
  <c r="D152" i="24"/>
  <c r="J177" i="37"/>
  <c r="E181" i="37"/>
  <c r="D51" i="34"/>
  <c r="I46" i="34"/>
  <c r="E77" i="24"/>
  <c r="H51" i="24" s="1"/>
  <c r="K136" i="37"/>
  <c r="I41" i="24"/>
  <c r="R58" i="25"/>
  <c r="AC48" i="36"/>
  <c r="AF47" i="36"/>
  <c r="M150" i="24"/>
  <c r="C19" i="24"/>
  <c r="I19" i="24" s="1"/>
  <c r="I12" i="24"/>
  <c r="C18" i="24"/>
  <c r="I18" i="24" s="1"/>
  <c r="A10" i="20"/>
  <c r="F10" i="20"/>
  <c r="B10" i="20"/>
  <c r="D10" i="20"/>
  <c r="C10" i="20"/>
  <c r="M136" i="37"/>
  <c r="O136" i="37" s="1"/>
  <c r="J184" i="37"/>
  <c r="E187" i="37"/>
  <c r="E25" i="16"/>
  <c r="AE19" i="30"/>
  <c r="AE22" i="30" s="1"/>
  <c r="G78" i="30" s="1"/>
  <c r="H108" i="6" s="1"/>
  <c r="F46" i="30"/>
  <c r="I24" i="33"/>
  <c r="F81" i="6"/>
  <c r="J81" i="6" s="1"/>
  <c r="L149" i="37"/>
  <c r="N149" i="37" s="1"/>
  <c r="I79" i="24"/>
  <c r="I85" i="24" s="1"/>
  <c r="I86" i="24" s="1"/>
  <c r="C78" i="24"/>
  <c r="E78" i="24" s="1"/>
  <c r="H52" i="24" s="1"/>
  <c r="G99" i="6" s="1"/>
  <c r="H25" i="19"/>
  <c r="G25" i="19"/>
  <c r="E74" i="6"/>
  <c r="J74" i="6" s="1"/>
  <c r="I23" i="33"/>
  <c r="B58" i="18"/>
  <c r="B56" i="18"/>
  <c r="K36" i="24"/>
  <c r="G52" i="24" s="1"/>
  <c r="H37" i="24"/>
  <c r="K37" i="24" s="1"/>
  <c r="G151" i="24"/>
  <c r="E10" i="20"/>
  <c r="W6" i="38"/>
  <c r="W5" i="38"/>
  <c r="B39" i="8"/>
  <c r="M57" i="8" s="1"/>
  <c r="B11" i="8"/>
  <c r="M56" i="8"/>
  <c r="B28" i="7"/>
  <c r="E26" i="16"/>
  <c r="J86" i="24"/>
  <c r="H29" i="19"/>
  <c r="G29" i="19"/>
  <c r="L171" i="37"/>
  <c r="N171" i="37" s="1"/>
  <c r="J78" i="6"/>
  <c r="AA4" i="38"/>
  <c r="X5" i="38"/>
  <c r="X6" i="38"/>
  <c r="L185" i="37"/>
  <c r="N185" i="37" s="1"/>
  <c r="J57" i="36"/>
  <c r="I60" i="36" s="1"/>
  <c r="U59" i="36"/>
  <c r="U62" i="36" s="1"/>
  <c r="C51" i="30"/>
  <c r="Z21" i="30" s="1"/>
  <c r="F50" i="30"/>
  <c r="H9" i="14" s="1"/>
  <c r="K9" i="14" s="1"/>
  <c r="B2" i="14" s="1"/>
  <c r="K52" i="24" l="1"/>
  <c r="F99" i="6"/>
  <c r="J99" i="6" s="1"/>
  <c r="G54" i="24"/>
  <c r="V19" i="19"/>
  <c r="X82" i="19"/>
  <c r="Y82" i="19" s="1"/>
  <c r="F15" i="31"/>
  <c r="B36" i="31" s="1"/>
  <c r="C106" i="6"/>
  <c r="D88" i="6"/>
  <c r="K151" i="37"/>
  <c r="M147" i="37"/>
  <c r="M151" i="37" s="1"/>
  <c r="O151" i="37" s="1"/>
  <c r="E105" i="37"/>
  <c r="D112" i="37" s="1"/>
  <c r="G98" i="37"/>
  <c r="Q49" i="37"/>
  <c r="N49" i="37" s="1"/>
  <c r="C71" i="31"/>
  <c r="F38" i="31"/>
  <c r="H38" i="31" s="1"/>
  <c r="D54" i="31" s="1"/>
  <c r="J38" i="31" s="1"/>
  <c r="J45" i="31" s="1"/>
  <c r="X85" i="19"/>
  <c r="Y85" i="19" s="1"/>
  <c r="V22" i="19"/>
  <c r="N147" i="37"/>
  <c r="N151" i="37" s="1"/>
  <c r="L151" i="37"/>
  <c r="K43" i="24"/>
  <c r="C90" i="6"/>
  <c r="J90" i="6" s="1"/>
  <c r="F26" i="17"/>
  <c r="G26" i="17" s="1"/>
  <c r="Q5" i="6" s="1"/>
  <c r="D26" i="17"/>
  <c r="S13" i="20"/>
  <c r="J181" i="37"/>
  <c r="K177" i="37"/>
  <c r="J166" i="37"/>
  <c r="K162" i="37"/>
  <c r="G30" i="19"/>
  <c r="H27" i="19"/>
  <c r="H26" i="19"/>
  <c r="D45" i="24"/>
  <c r="F19" i="31"/>
  <c r="B40" i="31" s="1"/>
  <c r="E71" i="31" s="1"/>
  <c r="H54" i="24"/>
  <c r="L129" i="37"/>
  <c r="F27" i="17"/>
  <c r="G27" i="17" s="1"/>
  <c r="Q6" i="6" s="1"/>
  <c r="D27" i="17"/>
  <c r="G22" i="17" s="1"/>
  <c r="X81" i="19"/>
  <c r="Y81" i="19" s="1"/>
  <c r="V18" i="19"/>
  <c r="B53" i="19"/>
  <c r="Z5" i="38"/>
  <c r="K42" i="24"/>
  <c r="C89" i="6"/>
  <c r="J89" i="6" s="1"/>
  <c r="Q27" i="17"/>
  <c r="Q26" i="17"/>
  <c r="Q25" i="17"/>
  <c r="Q28" i="17"/>
  <c r="H24" i="19"/>
  <c r="G44" i="24"/>
  <c r="F91" i="6" s="1"/>
  <c r="F18" i="31"/>
  <c r="B39" i="31" s="1"/>
  <c r="D77" i="31" s="1"/>
  <c r="E106" i="6" s="1"/>
  <c r="W60" i="24"/>
  <c r="H111" i="24"/>
  <c r="J128" i="24" s="1"/>
  <c r="F24" i="17"/>
  <c r="F25" i="17"/>
  <c r="G25" i="17" s="1"/>
  <c r="E21" i="31"/>
  <c r="B60" i="18"/>
  <c r="B62" i="18"/>
  <c r="D38" i="17"/>
  <c r="D39" i="17" s="1"/>
  <c r="S60" i="24"/>
  <c r="D111" i="24"/>
  <c r="F128" i="24" s="1"/>
  <c r="D28" i="17"/>
  <c r="F28" i="17"/>
  <c r="G28" i="17" s="1"/>
  <c r="Q7" i="6" s="1"/>
  <c r="U60" i="24"/>
  <c r="F111" i="24"/>
  <c r="H128" i="24" s="1"/>
  <c r="AF48" i="36"/>
  <c r="AC49" i="36"/>
  <c r="D153" i="24"/>
  <c r="K44" i="24"/>
  <c r="C91" i="6"/>
  <c r="J91" i="6" s="1"/>
  <c r="D21" i="31"/>
  <c r="T60" i="24"/>
  <c r="X60" i="24" s="1"/>
  <c r="X61" i="24" s="1"/>
  <c r="E111" i="24"/>
  <c r="G128" i="24" s="1"/>
  <c r="Z3" i="6"/>
  <c r="L79" i="24"/>
  <c r="L85" i="24" s="1"/>
  <c r="D64" i="6"/>
  <c r="G88" i="6"/>
  <c r="J95" i="6"/>
  <c r="K41" i="24"/>
  <c r="C88" i="6"/>
  <c r="B65" i="18"/>
  <c r="H25" i="5" s="1"/>
  <c r="V23" i="19"/>
  <c r="Z23" i="19" s="1"/>
  <c r="X86" i="19"/>
  <c r="Y86" i="19" s="1"/>
  <c r="B59" i="19"/>
  <c r="F44" i="18"/>
  <c r="R63" i="25"/>
  <c r="V58" i="25"/>
  <c r="V63" i="25" s="1"/>
  <c r="Z136" i="37"/>
  <c r="AB132" i="37"/>
  <c r="AB136" i="37" s="1"/>
  <c r="K151" i="24"/>
  <c r="M151" i="24" s="1"/>
  <c r="F20" i="31"/>
  <c r="B41" i="31" s="1"/>
  <c r="H77" i="31" s="1"/>
  <c r="I106" i="6" s="1"/>
  <c r="F101" i="6"/>
  <c r="Z22" i="30"/>
  <c r="E78" i="30" s="1"/>
  <c r="B67" i="18"/>
  <c r="B16" i="30"/>
  <c r="E16" i="30" s="1"/>
  <c r="W17" i="30" s="1"/>
  <c r="B77" i="30" s="1"/>
  <c r="C19" i="30"/>
  <c r="D19" i="30"/>
  <c r="C16" i="30"/>
  <c r="B17" i="30"/>
  <c r="E17" i="30" s="1"/>
  <c r="W18" i="30" s="1"/>
  <c r="C77" i="30" s="1"/>
  <c r="D105" i="6" s="1"/>
  <c r="D15" i="30"/>
  <c r="D20" i="30"/>
  <c r="D17" i="30"/>
  <c r="B18" i="30"/>
  <c r="C20" i="30"/>
  <c r="B19" i="30"/>
  <c r="E19" i="30" s="1"/>
  <c r="W20" i="30" s="1"/>
  <c r="E77" i="30" s="1"/>
  <c r="F105" i="6" s="1"/>
  <c r="C18" i="30"/>
  <c r="C15" i="30"/>
  <c r="D18" i="30"/>
  <c r="B15" i="30"/>
  <c r="D16" i="30"/>
  <c r="B20" i="30"/>
  <c r="E20" i="30" s="1"/>
  <c r="W21" i="30" s="1"/>
  <c r="H77" i="30" s="1"/>
  <c r="I105" i="6" s="1"/>
  <c r="I107" i="6" s="1"/>
  <c r="C17" i="30"/>
  <c r="G36" i="19"/>
  <c r="B55" i="19" s="1"/>
  <c r="AB80" i="19"/>
  <c r="U87" i="19" s="1"/>
  <c r="V26" i="19"/>
  <c r="V27" i="19"/>
  <c r="V28" i="19" s="1"/>
  <c r="V30" i="19" s="1"/>
  <c r="I51" i="34"/>
  <c r="D19" i="34"/>
  <c r="I19" i="34" s="1"/>
  <c r="Z6" i="38"/>
  <c r="H88" i="6"/>
  <c r="K184" i="37"/>
  <c r="L184" i="37" s="1"/>
  <c r="J187" i="37"/>
  <c r="H78" i="30"/>
  <c r="I108" i="6" s="1"/>
  <c r="I110" i="6" s="1"/>
  <c r="J64" i="6" s="1"/>
  <c r="Z16" i="30"/>
  <c r="C21" i="31"/>
  <c r="J157" i="37"/>
  <c r="K153" i="37"/>
  <c r="F39" i="19"/>
  <c r="H35" i="19" s="1"/>
  <c r="G35" i="19"/>
  <c r="B54" i="19" s="1"/>
  <c r="AC80" i="19"/>
  <c r="W26" i="19"/>
  <c r="W27" i="19"/>
  <c r="E41" i="31"/>
  <c r="D31" i="31"/>
  <c r="I88" i="6"/>
  <c r="E88" i="6"/>
  <c r="G37" i="19"/>
  <c r="B56" i="19" s="1"/>
  <c r="L86" i="24"/>
  <c r="E144" i="24"/>
  <c r="E129" i="24"/>
  <c r="V60" i="24"/>
  <c r="G111" i="24"/>
  <c r="I128" i="24" s="1"/>
  <c r="G98" i="6"/>
  <c r="J98" i="6" s="1"/>
  <c r="K51" i="24"/>
  <c r="K54" i="24" s="1"/>
  <c r="Z21" i="19"/>
  <c r="H38" i="19"/>
  <c r="G38" i="19"/>
  <c r="B57" i="19" s="1"/>
  <c r="J172" i="37"/>
  <c r="L168" i="37"/>
  <c r="K168" i="37"/>
  <c r="N184" i="37" l="1"/>
  <c r="N187" i="37" s="1"/>
  <c r="L187" i="37"/>
  <c r="C105" i="6"/>
  <c r="C92" i="6"/>
  <c r="C94" i="6" s="1"/>
  <c r="N168" i="37"/>
  <c r="N172" i="37" s="1"/>
  <c r="L172" i="37"/>
  <c r="H27" i="5"/>
  <c r="C56" i="18"/>
  <c r="B69" i="18"/>
  <c r="C62" i="18" s="1"/>
  <c r="B68" i="18"/>
  <c r="B64" i="18"/>
  <c r="B66" i="18"/>
  <c r="C67" i="18" s="1"/>
  <c r="B63" i="18"/>
  <c r="E15" i="30"/>
  <c r="W16" i="30" s="1"/>
  <c r="AA20" i="30" s="1"/>
  <c r="AB20" i="30" s="1"/>
  <c r="AB22" i="30" s="1"/>
  <c r="AE24" i="30" s="1"/>
  <c r="J88" i="6"/>
  <c r="M184" i="37"/>
  <c r="M187" i="37" s="1"/>
  <c r="K187" i="37"/>
  <c r="I78" i="30"/>
  <c r="F108" i="6"/>
  <c r="D47" i="24"/>
  <c r="E42" i="31"/>
  <c r="E36" i="31"/>
  <c r="V24" i="19"/>
  <c r="Z24" i="19" s="1"/>
  <c r="X87" i="19"/>
  <c r="Y87" i="19" s="1"/>
  <c r="Z22" i="19"/>
  <c r="AC50" i="36"/>
  <c r="AF50" i="36" s="1"/>
  <c r="AF49" i="36"/>
  <c r="G24" i="17"/>
  <c r="E6" i="34"/>
  <c r="F29" i="17"/>
  <c r="G29" i="17" s="1"/>
  <c r="K166" i="37"/>
  <c r="M162" i="37"/>
  <c r="M166" i="37" s="1"/>
  <c r="J144" i="24"/>
  <c r="J129" i="24"/>
  <c r="L162" i="37"/>
  <c r="U90" i="19"/>
  <c r="B21" i="31"/>
  <c r="I144" i="24"/>
  <c r="I129" i="24"/>
  <c r="P44" i="19"/>
  <c r="P46" i="19"/>
  <c r="P45" i="19"/>
  <c r="P43" i="19"/>
  <c r="P47" i="19"/>
  <c r="B60" i="19"/>
  <c r="B67" i="19" s="1"/>
  <c r="E18" i="30"/>
  <c r="W19" i="30" s="1"/>
  <c r="D77" i="30" s="1"/>
  <c r="E105" i="6" s="1"/>
  <c r="E107" i="6" s="1"/>
  <c r="Z18" i="19"/>
  <c r="G101" i="6"/>
  <c r="H64" i="6" s="1"/>
  <c r="G72" i="31"/>
  <c r="G77" i="31" s="1"/>
  <c r="H106" i="6" s="1"/>
  <c r="H107" i="6" s="1"/>
  <c r="C72" i="31"/>
  <c r="C77" i="31" s="1"/>
  <c r="K128" i="24"/>
  <c r="K129" i="24" s="1"/>
  <c r="L129" i="24" s="1"/>
  <c r="H144" i="24"/>
  <c r="H129" i="24"/>
  <c r="M177" i="37"/>
  <c r="M181" i="37" s="1"/>
  <c r="K181" i="37"/>
  <c r="F40" i="31"/>
  <c r="G40" i="31" s="1"/>
  <c r="G42" i="31" s="1"/>
  <c r="J44" i="31" s="1"/>
  <c r="J46" i="31" s="1"/>
  <c r="Z19" i="19"/>
  <c r="U86" i="19"/>
  <c r="L177" i="37"/>
  <c r="I39" i="19"/>
  <c r="G39" i="19"/>
  <c r="E152" i="24"/>
  <c r="E145" i="24"/>
  <c r="M153" i="37"/>
  <c r="M157" i="37" s="1"/>
  <c r="O157" i="37" s="1"/>
  <c r="K157" i="37"/>
  <c r="X7" i="6"/>
  <c r="S7" i="6"/>
  <c r="Z7" i="6" s="1"/>
  <c r="R7" i="6"/>
  <c r="Y7" i="6" s="1"/>
  <c r="G100" i="37"/>
  <c r="G99" i="37"/>
  <c r="K105" i="37" s="1"/>
  <c r="G112" i="37" s="1"/>
  <c r="Q50" i="37"/>
  <c r="N50" i="37" s="1"/>
  <c r="S15" i="20"/>
  <c r="T15" i="20" s="1"/>
  <c r="E33" i="20" s="1"/>
  <c r="T14" i="20"/>
  <c r="U6" i="6"/>
  <c r="AB6" i="6" s="1"/>
  <c r="S6" i="6"/>
  <c r="R6" i="6"/>
  <c r="Y6" i="6" s="1"/>
  <c r="X6" i="6"/>
  <c r="B65" i="19"/>
  <c r="H28" i="5" s="1"/>
  <c r="L153" i="37"/>
  <c r="B64" i="19"/>
  <c r="B68" i="19"/>
  <c r="F144" i="24"/>
  <c r="F129" i="24"/>
  <c r="Z20" i="19"/>
  <c r="S91" i="19"/>
  <c r="R91" i="19"/>
  <c r="S88" i="19"/>
  <c r="S86" i="19"/>
  <c r="S92" i="19" s="1"/>
  <c r="R88" i="19"/>
  <c r="R86" i="19"/>
  <c r="S90" i="19"/>
  <c r="R90" i="19"/>
  <c r="S87" i="19"/>
  <c r="R87" i="19"/>
  <c r="S89" i="19"/>
  <c r="R89" i="19"/>
  <c r="P89" i="19"/>
  <c r="Q88" i="19"/>
  <c r="P90" i="19"/>
  <c r="P87" i="19"/>
  <c r="P86" i="19"/>
  <c r="P88" i="19"/>
  <c r="Q89" i="19"/>
  <c r="P91" i="19"/>
  <c r="Q87" i="19"/>
  <c r="T89" i="19"/>
  <c r="Q90" i="19"/>
  <c r="T88" i="19"/>
  <c r="Q86" i="19"/>
  <c r="Q91" i="19"/>
  <c r="U89" i="19"/>
  <c r="T91" i="19"/>
  <c r="T87" i="19"/>
  <c r="T86" i="19"/>
  <c r="T90" i="19"/>
  <c r="U88" i="19"/>
  <c r="H37" i="19"/>
  <c r="H36" i="19"/>
  <c r="X5" i="6"/>
  <c r="X9" i="6" s="1"/>
  <c r="Q8" i="6"/>
  <c r="X8" i="6" s="1"/>
  <c r="R5" i="6"/>
  <c r="Q9" i="6"/>
  <c r="U5" i="6"/>
  <c r="AA20" i="19"/>
  <c r="W28" i="19"/>
  <c r="W30" i="19" s="1"/>
  <c r="X30" i="19" s="1"/>
  <c r="H23" i="5" s="1"/>
  <c r="AA23" i="19"/>
  <c r="AA18" i="19"/>
  <c r="AA19" i="19"/>
  <c r="AA22" i="19"/>
  <c r="AA21" i="19"/>
  <c r="AA24" i="19"/>
  <c r="M168" i="37"/>
  <c r="M172" i="37" s="1"/>
  <c r="K172" i="37"/>
  <c r="U91" i="19"/>
  <c r="G144" i="24"/>
  <c r="K144" i="24" s="1"/>
  <c r="K145" i="24" s="1"/>
  <c r="G129" i="24"/>
  <c r="E72" i="31"/>
  <c r="E77" i="31" s="1"/>
  <c r="F106" i="6" s="1"/>
  <c r="F107" i="6" s="1"/>
  <c r="V24" i="5" l="1"/>
  <c r="I23" i="5"/>
  <c r="E11" i="1"/>
  <c r="C53" i="18"/>
  <c r="C58" i="18"/>
  <c r="H152" i="24"/>
  <c r="H145" i="24"/>
  <c r="N153" i="37"/>
  <c r="N157" i="37" s="1"/>
  <c r="L157" i="37"/>
  <c r="C56" i="19"/>
  <c r="D56" i="19" s="1"/>
  <c r="E44" i="19" s="1"/>
  <c r="I152" i="24"/>
  <c r="I145" i="24"/>
  <c r="Q92" i="19"/>
  <c r="AB5" i="6"/>
  <c r="E45" i="24"/>
  <c r="E153" i="24"/>
  <c r="D106" i="6"/>
  <c r="I77" i="31"/>
  <c r="Z6" i="6"/>
  <c r="Z9" i="6" s="1"/>
  <c r="S8" i="6"/>
  <c r="Z8" i="6" s="1"/>
  <c r="C63" i="18"/>
  <c r="Y5" i="6"/>
  <c r="Y9" i="6" s="1"/>
  <c r="R8" i="6"/>
  <c r="Y8" i="6" s="1"/>
  <c r="R9" i="6"/>
  <c r="N162" i="37"/>
  <c r="N166" i="37" s="1"/>
  <c r="L166" i="37"/>
  <c r="C66" i="18"/>
  <c r="H26" i="5"/>
  <c r="R92" i="19"/>
  <c r="G145" i="24"/>
  <c r="M145" i="24" s="1"/>
  <c r="M157" i="24" s="1"/>
  <c r="N177" i="37"/>
  <c r="N181" i="37" s="1"/>
  <c r="L181" i="37"/>
  <c r="C64" i="18"/>
  <c r="I33" i="20"/>
  <c r="F80" i="6"/>
  <c r="U92" i="19"/>
  <c r="J152" i="24"/>
  <c r="J145" i="24"/>
  <c r="C68" i="18"/>
  <c r="J101" i="6"/>
  <c r="C67" i="19"/>
  <c r="H29" i="5"/>
  <c r="R44" i="31"/>
  <c r="R45" i="31" s="1"/>
  <c r="U45" i="31" s="1"/>
  <c r="G78" i="31" s="1"/>
  <c r="H109" i="6" s="1"/>
  <c r="H110" i="6" s="1"/>
  <c r="I64" i="6" s="1"/>
  <c r="J105" i="6"/>
  <c r="C107" i="6"/>
  <c r="D63" i="6" s="1"/>
  <c r="B62" i="19"/>
  <c r="I77" i="30"/>
  <c r="B66" i="19"/>
  <c r="C66" i="19" s="1"/>
  <c r="P92" i="19"/>
  <c r="J108" i="6"/>
  <c r="E8" i="34"/>
  <c r="E9" i="34" s="1"/>
  <c r="E10" i="34" s="1"/>
  <c r="G6" i="34"/>
  <c r="Q29" i="17" s="1"/>
  <c r="P29" i="17" s="1"/>
  <c r="T92" i="19"/>
  <c r="F152" i="24"/>
  <c r="F145" i="24"/>
  <c r="B63" i="19"/>
  <c r="C63" i="19" s="1"/>
  <c r="D63" i="19" s="1"/>
  <c r="E47" i="19" l="1"/>
  <c r="E48" i="19"/>
  <c r="F72" i="6"/>
  <c r="D65" i="6"/>
  <c r="D92" i="6"/>
  <c r="E47" i="24"/>
  <c r="D66" i="18"/>
  <c r="C72" i="18"/>
  <c r="C57" i="18"/>
  <c r="H45" i="24"/>
  <c r="H153" i="24"/>
  <c r="F45" i="24"/>
  <c r="F153" i="24"/>
  <c r="C64" i="19"/>
  <c r="C68" i="19"/>
  <c r="P30" i="17"/>
  <c r="Q30" i="17" s="1"/>
  <c r="U7" i="6"/>
  <c r="J45" i="24"/>
  <c r="J153" i="24"/>
  <c r="I45" i="24"/>
  <c r="I153" i="24"/>
  <c r="J80" i="6"/>
  <c r="D63" i="18"/>
  <c r="C54" i="18"/>
  <c r="D54" i="18" s="1"/>
  <c r="U44" i="31"/>
  <c r="E78" i="31" s="1"/>
  <c r="C55" i="18"/>
  <c r="S9" i="6"/>
  <c r="C70" i="18"/>
  <c r="C54" i="19"/>
  <c r="D54" i="19" s="1"/>
  <c r="C44" i="19" s="1"/>
  <c r="D57" i="18"/>
  <c r="D56" i="18"/>
  <c r="E56" i="18" s="1"/>
  <c r="E48" i="18" s="1"/>
  <c r="E28" i="6"/>
  <c r="E14" i="1"/>
  <c r="E13" i="1"/>
  <c r="D66" i="19"/>
  <c r="C57" i="19"/>
  <c r="D57" i="19" s="1"/>
  <c r="F44" i="19" s="1"/>
  <c r="E11" i="34"/>
  <c r="I9" i="34"/>
  <c r="I10" i="34" s="1"/>
  <c r="E20" i="34" s="1"/>
  <c r="C62" i="19"/>
  <c r="G152" i="24"/>
  <c r="J106" i="6"/>
  <c r="D107" i="6"/>
  <c r="J107" i="6" s="1"/>
  <c r="C47" i="19" l="1"/>
  <c r="C48" i="19" s="1"/>
  <c r="D72" i="6"/>
  <c r="E92" i="6"/>
  <c r="E94" i="6" s="1"/>
  <c r="F63" i="6" s="1"/>
  <c r="F65" i="6" s="1"/>
  <c r="F47" i="24"/>
  <c r="G92" i="6"/>
  <c r="G94" i="6" s="1"/>
  <c r="H63" i="6" s="1"/>
  <c r="H65" i="6" s="1"/>
  <c r="H47" i="24"/>
  <c r="E66" i="18"/>
  <c r="D62" i="18"/>
  <c r="D67" i="18"/>
  <c r="D58" i="18" s="1"/>
  <c r="E58" i="18" s="1"/>
  <c r="G48" i="18" s="1"/>
  <c r="H71" i="6" s="1"/>
  <c r="H92" i="6"/>
  <c r="H94" i="6" s="1"/>
  <c r="I63" i="6" s="1"/>
  <c r="I65" i="6" s="1"/>
  <c r="I47" i="24"/>
  <c r="C60" i="18"/>
  <c r="D68" i="18"/>
  <c r="E68" i="18" s="1"/>
  <c r="F71" i="6"/>
  <c r="D94" i="6"/>
  <c r="I92" i="6"/>
  <c r="I94" i="6" s="1"/>
  <c r="J63" i="6" s="1"/>
  <c r="J65" i="6" s="1"/>
  <c r="J47" i="24"/>
  <c r="G45" i="24"/>
  <c r="K45" i="24" s="1"/>
  <c r="K47" i="24" s="1"/>
  <c r="G153" i="24"/>
  <c r="AB7" i="6"/>
  <c r="U8" i="6"/>
  <c r="AB8" i="6" s="1"/>
  <c r="U9" i="6"/>
  <c r="K152" i="24"/>
  <c r="K153" i="24" s="1"/>
  <c r="L153" i="24" s="1"/>
  <c r="E63" i="18"/>
  <c r="E54" i="18" s="1"/>
  <c r="C48" i="18" s="1"/>
  <c r="D71" i="6" s="1"/>
  <c r="D77" i="6" s="1"/>
  <c r="E60" i="6" s="1"/>
  <c r="F47" i="19"/>
  <c r="F48" i="19" s="1"/>
  <c r="G72" i="6"/>
  <c r="D68" i="19"/>
  <c r="C59" i="19"/>
  <c r="E57" i="18"/>
  <c r="F48" i="18" s="1"/>
  <c r="G71" i="6" s="1"/>
  <c r="D62" i="19"/>
  <c r="C70" i="19"/>
  <c r="C53" i="19"/>
  <c r="D64" i="19"/>
  <c r="C55" i="19"/>
  <c r="E29" i="6"/>
  <c r="B25" i="7" s="1"/>
  <c r="E30" i="6"/>
  <c r="B26" i="7" s="1"/>
  <c r="I20" i="34"/>
  <c r="F82" i="6"/>
  <c r="D64" i="18"/>
  <c r="I78" i="31"/>
  <c r="F109" i="6"/>
  <c r="E62" i="6" l="1"/>
  <c r="E64" i="18"/>
  <c r="D55" i="18"/>
  <c r="P59" i="8"/>
  <c r="P61" i="8" s="1"/>
  <c r="O5" i="1" s="1"/>
  <c r="AE32" i="5"/>
  <c r="E27" i="7"/>
  <c r="E62" i="18"/>
  <c r="D70" i="18"/>
  <c r="D53" i="18"/>
  <c r="M153" i="24"/>
  <c r="F92" i="6"/>
  <c r="G47" i="24"/>
  <c r="B5" i="14"/>
  <c r="O58" i="8"/>
  <c r="O61" i="8" s="1"/>
  <c r="O4" i="1" s="1"/>
  <c r="AE31" i="5"/>
  <c r="N58" i="8"/>
  <c r="N61" i="8" s="1"/>
  <c r="O3" i="1" s="1"/>
  <c r="M152" i="24"/>
  <c r="J82" i="6"/>
  <c r="F84" i="6"/>
  <c r="C60" i="19"/>
  <c r="D58" i="19" s="1"/>
  <c r="G44" i="19" s="1"/>
  <c r="H72" i="6" s="1"/>
  <c r="H77" i="6" s="1"/>
  <c r="I60" i="6" s="1"/>
  <c r="D53" i="19"/>
  <c r="D70" i="19"/>
  <c r="C8760" i="13"/>
  <c r="C8761" i="13"/>
  <c r="C8746" i="13"/>
  <c r="C8742" i="13"/>
  <c r="C8738" i="13"/>
  <c r="C8734" i="13"/>
  <c r="C8730" i="13"/>
  <c r="C8726" i="13"/>
  <c r="C8722" i="13"/>
  <c r="C8718" i="13"/>
  <c r="C8714" i="13"/>
  <c r="C8710" i="13"/>
  <c r="C8706" i="13"/>
  <c r="C8702" i="13"/>
  <c r="C8698" i="13"/>
  <c r="C8694" i="13"/>
  <c r="C8690" i="13"/>
  <c r="C8686" i="13"/>
  <c r="C8682" i="13"/>
  <c r="C8678" i="13"/>
  <c r="C8674" i="13"/>
  <c r="C8670" i="13"/>
  <c r="C8666" i="13"/>
  <c r="C8662" i="13"/>
  <c r="C8658" i="13"/>
  <c r="C8654" i="13"/>
  <c r="C8650" i="13"/>
  <c r="C8646" i="13"/>
  <c r="C8642" i="13"/>
  <c r="C8638" i="13"/>
  <c r="C8634" i="13"/>
  <c r="C8630" i="13"/>
  <c r="C8626" i="13"/>
  <c r="C8622" i="13"/>
  <c r="C8618" i="13"/>
  <c r="C8614" i="13"/>
  <c r="C8610" i="13"/>
  <c r="C8606" i="13"/>
  <c r="C8602" i="13"/>
  <c r="C8598" i="13"/>
  <c r="C8594" i="13"/>
  <c r="C8590" i="13"/>
  <c r="C8586" i="13"/>
  <c r="C8582" i="13"/>
  <c r="C8578" i="13"/>
  <c r="C8574" i="13"/>
  <c r="C8570" i="13"/>
  <c r="C8566" i="13"/>
  <c r="C8562" i="13"/>
  <c r="C8558" i="13"/>
  <c r="C8554" i="13"/>
  <c r="C8550" i="13"/>
  <c r="C8546" i="13"/>
  <c r="C8542" i="13"/>
  <c r="C8538" i="13"/>
  <c r="C8534" i="13"/>
  <c r="C8530" i="13"/>
  <c r="C8526" i="13"/>
  <c r="C8522" i="13"/>
  <c r="C8755" i="13"/>
  <c r="C8743" i="13"/>
  <c r="C8728" i="13"/>
  <c r="C8713" i="13"/>
  <c r="C8679" i="13"/>
  <c r="C8514" i="13"/>
  <c r="C8501" i="13"/>
  <c r="C8484" i="13"/>
  <c r="C8480" i="13"/>
  <c r="C8476" i="13"/>
  <c r="C8472" i="13"/>
  <c r="C8468" i="13"/>
  <c r="C8464" i="13"/>
  <c r="C8460" i="13"/>
  <c r="C8456" i="13"/>
  <c r="C8452" i="13"/>
  <c r="C8448" i="13"/>
  <c r="C8444" i="13"/>
  <c r="C8440" i="13"/>
  <c r="C8436" i="13"/>
  <c r="C8432" i="13"/>
  <c r="C8428" i="13"/>
  <c r="C8424" i="13"/>
  <c r="C8420" i="13"/>
  <c r="C8416" i="13"/>
  <c r="C8412" i="13"/>
  <c r="C8408" i="13"/>
  <c r="C8404" i="13"/>
  <c r="C8757" i="13"/>
  <c r="C8740" i="13"/>
  <c r="C8725" i="13"/>
  <c r="C8691" i="13"/>
  <c r="C8676" i="13"/>
  <c r="C8657" i="13"/>
  <c r="C8648" i="13"/>
  <c r="C8639" i="13"/>
  <c r="C8625" i="13"/>
  <c r="C8616" i="13"/>
  <c r="C8607" i="13"/>
  <c r="C8593" i="13"/>
  <c r="C8584" i="13"/>
  <c r="C8575" i="13"/>
  <c r="C8561" i="13"/>
  <c r="C8552" i="13"/>
  <c r="C8543" i="13"/>
  <c r="C8529" i="13"/>
  <c r="C8520" i="13"/>
  <c r="C8503" i="13"/>
  <c r="C8486" i="13"/>
  <c r="C8750" i="13"/>
  <c r="C8735" i="13"/>
  <c r="C8720" i="13"/>
  <c r="C8705" i="13"/>
  <c r="C8671" i="13"/>
  <c r="C8507" i="13"/>
  <c r="C8490" i="13"/>
  <c r="C8744" i="13"/>
  <c r="C8729" i="13"/>
  <c r="C8695" i="13"/>
  <c r="C8680" i="13"/>
  <c r="C8515" i="13"/>
  <c r="C8498" i="13"/>
  <c r="C8485" i="13"/>
  <c r="C8481" i="13"/>
  <c r="C8477" i="13"/>
  <c r="C8473" i="13"/>
  <c r="C8469" i="13"/>
  <c r="C8465" i="13"/>
  <c r="C8461" i="13"/>
  <c r="C8457" i="13"/>
  <c r="C8453" i="13"/>
  <c r="C8737" i="13"/>
  <c r="C8724" i="13"/>
  <c r="C8672" i="13"/>
  <c r="C8665" i="13"/>
  <c r="C8647" i="13"/>
  <c r="C8592" i="13"/>
  <c r="C8537" i="13"/>
  <c r="C8519" i="13"/>
  <c r="C8508" i="13"/>
  <c r="C8502" i="13"/>
  <c r="C8491" i="13"/>
  <c r="C8749" i="13"/>
  <c r="C8736" i="13"/>
  <c r="C8709" i="13"/>
  <c r="C8703" i="13"/>
  <c r="C8633" i="13"/>
  <c r="C8615" i="13"/>
  <c r="C8560" i="13"/>
  <c r="C8748" i="13"/>
  <c r="C8696" i="13"/>
  <c r="C8669" i="13"/>
  <c r="C8651" i="13"/>
  <c r="C8596" i="13"/>
  <c r="C8756" i="13"/>
  <c r="C8741" i="13"/>
  <c r="C8715" i="13"/>
  <c r="C8708" i="13"/>
  <c r="C8663" i="13"/>
  <c r="C8632" i="13"/>
  <c r="C8620" i="13"/>
  <c r="C8608" i="13"/>
  <c r="C8577" i="13"/>
  <c r="C8565" i="13"/>
  <c r="C8559" i="13"/>
  <c r="C8553" i="13"/>
  <c r="C8547" i="13"/>
  <c r="C8535" i="13"/>
  <c r="C8511" i="13"/>
  <c r="C8505" i="13"/>
  <c r="C8494" i="13"/>
  <c r="C8488" i="13"/>
  <c r="C8446" i="13"/>
  <c r="C8431" i="13"/>
  <c r="C8421" i="13"/>
  <c r="C8721" i="13"/>
  <c r="C8688" i="13"/>
  <c r="C8675" i="13"/>
  <c r="C8656" i="13"/>
  <c r="C8601" i="13"/>
  <c r="C8583" i="13"/>
  <c r="C8528" i="13"/>
  <c r="C8747" i="13"/>
  <c r="C8701" i="13"/>
  <c r="C8668" i="13"/>
  <c r="C8644" i="13"/>
  <c r="C8613" i="13"/>
  <c r="C8595" i="13"/>
  <c r="C8589" i="13"/>
  <c r="C8571" i="13"/>
  <c r="C8540" i="13"/>
  <c r="C8493" i="13"/>
  <c r="C8445" i="13"/>
  <c r="C8406" i="13"/>
  <c r="C8707" i="13"/>
  <c r="C8700" i="13"/>
  <c r="C8693" i="13"/>
  <c r="C8661" i="13"/>
  <c r="C8655" i="13"/>
  <c r="C8649" i="13"/>
  <c r="C8643" i="13"/>
  <c r="C8631" i="13"/>
  <c r="C8600" i="13"/>
  <c r="C8588" i="13"/>
  <c r="C8576" i="13"/>
  <c r="C8545" i="13"/>
  <c r="C8533" i="13"/>
  <c r="C8527" i="13"/>
  <c r="C8521" i="13"/>
  <c r="C8504" i="13"/>
  <c r="C8487" i="13"/>
  <c r="C8430" i="13"/>
  <c r="C8415" i="13"/>
  <c r="C8405" i="13"/>
  <c r="C8739" i="13"/>
  <c r="C8687" i="13"/>
  <c r="C8673" i="13"/>
  <c r="C8624" i="13"/>
  <c r="C8569" i="13"/>
  <c r="C8551" i="13"/>
  <c r="C8509" i="13"/>
  <c r="C8492" i="13"/>
  <c r="C8716" i="13"/>
  <c r="C8689" i="13"/>
  <c r="C8627" i="13"/>
  <c r="C8603" i="13"/>
  <c r="C8568" i="13"/>
  <c r="C8557" i="13"/>
  <c r="C8536" i="13"/>
  <c r="C8525" i="13"/>
  <c r="C8495" i="13"/>
  <c r="C8422" i="13"/>
  <c r="C8409" i="13"/>
  <c r="C8398" i="13"/>
  <c r="C8392" i="13"/>
  <c r="C8370" i="13"/>
  <c r="C8337" i="13"/>
  <c r="C8332" i="13"/>
  <c r="C8307" i="13"/>
  <c r="C8297" i="13"/>
  <c r="C8288" i="13"/>
  <c r="C8279" i="13"/>
  <c r="C8270" i="13"/>
  <c r="C8265" i="13"/>
  <c r="C8256" i="13"/>
  <c r="C8247" i="13"/>
  <c r="C8238" i="13"/>
  <c r="C8233" i="13"/>
  <c r="C8224" i="13"/>
  <c r="C8215" i="13"/>
  <c r="C8206" i="13"/>
  <c r="C8197" i="13"/>
  <c r="C8180" i="13"/>
  <c r="C8753" i="13"/>
  <c r="C8636" i="13"/>
  <c r="C8612" i="13"/>
  <c r="C8556" i="13"/>
  <c r="C8524" i="13"/>
  <c r="C8513" i="13"/>
  <c r="C8478" i="13"/>
  <c r="C8458" i="13"/>
  <c r="C8427" i="13"/>
  <c r="C8397" i="13"/>
  <c r="C8391" i="13"/>
  <c r="C8380" i="13"/>
  <c r="C8363" i="13"/>
  <c r="C8342" i="13"/>
  <c r="C8316" i="13"/>
  <c r="C8292" i="13"/>
  <c r="C8283" i="13"/>
  <c r="C8274" i="13"/>
  <c r="C8269" i="13"/>
  <c r="C8260" i="13"/>
  <c r="C8251" i="13"/>
  <c r="C8712" i="13"/>
  <c r="C8699" i="13"/>
  <c r="C8660" i="13"/>
  <c r="C8567" i="13"/>
  <c r="C8451" i="13"/>
  <c r="C8385" i="13"/>
  <c r="C8368" i="13"/>
  <c r="C8357" i="13"/>
  <c r="C8352" i="13"/>
  <c r="C8347" i="13"/>
  <c r="C8336" i="13"/>
  <c r="C8331" i="13"/>
  <c r="C8326" i="13"/>
  <c r="C8752" i="13"/>
  <c r="C8685" i="13"/>
  <c r="C8623" i="13"/>
  <c r="C8611" i="13"/>
  <c r="C8599" i="13"/>
  <c r="C8587" i="13"/>
  <c r="C8555" i="13"/>
  <c r="C8544" i="13"/>
  <c r="C8523" i="13"/>
  <c r="C8470" i="13"/>
  <c r="C8414" i="13"/>
  <c r="C8396" i="13"/>
  <c r="C8374" i="13"/>
  <c r="C8341" i="13"/>
  <c r="C8306" i="13"/>
  <c r="C8296" i="13"/>
  <c r="C8287" i="13"/>
  <c r="C8278" i="13"/>
  <c r="C8273" i="13"/>
  <c r="C8264" i="13"/>
  <c r="C8255" i="13"/>
  <c r="C8246" i="13"/>
  <c r="C8241" i="13"/>
  <c r="C8232" i="13"/>
  <c r="C8223" i="13"/>
  <c r="C8214" i="13"/>
  <c r="C8209" i="13"/>
  <c r="C8196" i="13"/>
  <c r="C8179" i="13"/>
  <c r="C8162" i="13"/>
  <c r="C8659" i="13"/>
  <c r="C8635" i="13"/>
  <c r="C8532" i="13"/>
  <c r="C8512" i="13"/>
  <c r="C8463" i="13"/>
  <c r="C8450" i="13"/>
  <c r="C8438" i="13"/>
  <c r="C8426" i="13"/>
  <c r="C8402" i="13"/>
  <c r="C8373" i="13"/>
  <c r="C8325" i="13"/>
  <c r="C8320" i="13"/>
  <c r="C8305" i="13"/>
  <c r="C8751" i="13"/>
  <c r="C8711" i="13"/>
  <c r="C8697" i="13"/>
  <c r="C8684" i="13"/>
  <c r="C8564" i="13"/>
  <c r="C8483" i="13"/>
  <c r="C8449" i="13"/>
  <c r="C8425" i="13"/>
  <c r="C8419" i="13"/>
  <c r="C8413" i="13"/>
  <c r="C8401" i="13"/>
  <c r="C8390" i="13"/>
  <c r="C8379" i="13"/>
  <c r="C8362" i="13"/>
  <c r="C8351" i="13"/>
  <c r="C8346" i="13"/>
  <c r="C8315" i="13"/>
  <c r="C8310" i="13"/>
  <c r="C8300" i="13"/>
  <c r="C8291" i="13"/>
  <c r="C8282" i="13"/>
  <c r="C8277" i="13"/>
  <c r="C8268" i="13"/>
  <c r="C8259" i="13"/>
  <c r="C8250" i="13"/>
  <c r="C8723" i="13"/>
  <c r="C8609" i="13"/>
  <c r="C8597" i="13"/>
  <c r="C8563" i="13"/>
  <c r="C8531" i="13"/>
  <c r="C8510" i="13"/>
  <c r="C8482" i="13"/>
  <c r="C8475" i="13"/>
  <c r="C8443" i="13"/>
  <c r="C8437" i="13"/>
  <c r="C8407" i="13"/>
  <c r="C8395" i="13"/>
  <c r="C8384" i="13"/>
  <c r="C8367" i="13"/>
  <c r="C8356" i="13"/>
  <c r="C8345" i="13"/>
  <c r="C8340" i="13"/>
  <c r="C8335" i="13"/>
  <c r="C8330" i="13"/>
  <c r="C8191" i="13"/>
  <c r="C8174" i="13"/>
  <c r="C8161" i="13"/>
  <c r="C8683" i="13"/>
  <c r="C8645" i="13"/>
  <c r="C8621" i="13"/>
  <c r="C8585" i="13"/>
  <c r="C8500" i="13"/>
  <c r="C8455" i="13"/>
  <c r="C8400" i="13"/>
  <c r="C8389" i="13"/>
  <c r="C8378" i="13"/>
  <c r="C8372" i="13"/>
  <c r="C8361" i="13"/>
  <c r="C8319" i="13"/>
  <c r="C8309" i="13"/>
  <c r="C8295" i="13"/>
  <c r="C8286" i="13"/>
  <c r="C8281" i="13"/>
  <c r="C8272" i="13"/>
  <c r="C8263" i="13"/>
  <c r="C8254" i="13"/>
  <c r="C8249" i="13"/>
  <c r="C8240" i="13"/>
  <c r="C8231" i="13"/>
  <c r="C8222" i="13"/>
  <c r="C8217" i="13"/>
  <c r="C8208" i="13"/>
  <c r="C8195" i="13"/>
  <c r="C8178" i="13"/>
  <c r="C8733" i="13"/>
  <c r="C8681" i="13"/>
  <c r="C8619" i="13"/>
  <c r="C8573" i="13"/>
  <c r="C8541" i="13"/>
  <c r="C8499" i="13"/>
  <c r="C8489" i="13"/>
  <c r="C8462" i="13"/>
  <c r="C8377" i="13"/>
  <c r="C8350" i="13"/>
  <c r="C8329" i="13"/>
  <c r="C8324" i="13"/>
  <c r="C8314" i="13"/>
  <c r="C8304" i="13"/>
  <c r="C8732" i="13"/>
  <c r="C8719" i="13"/>
  <c r="C8667" i="13"/>
  <c r="C8418" i="13"/>
  <c r="C8383" i="13"/>
  <c r="C8355" i="13"/>
  <c r="C8299" i="13"/>
  <c r="C8290" i="13"/>
  <c r="C8285" i="13"/>
  <c r="C8276" i="13"/>
  <c r="C8267" i="13"/>
  <c r="C8258" i="13"/>
  <c r="C8253" i="13"/>
  <c r="C8244" i="13"/>
  <c r="C8235" i="13"/>
  <c r="C8226" i="13"/>
  <c r="C8221" i="13"/>
  <c r="C8212" i="13"/>
  <c r="C8203" i="13"/>
  <c r="C8186" i="13"/>
  <c r="C8173" i="13"/>
  <c r="C8156" i="13"/>
  <c r="C8759" i="13"/>
  <c r="C8692" i="13"/>
  <c r="C8641" i="13"/>
  <c r="C8629" i="13"/>
  <c r="C8617" i="13"/>
  <c r="C8581" i="13"/>
  <c r="C8549" i="13"/>
  <c r="C8467" i="13"/>
  <c r="C8435" i="13"/>
  <c r="C8423" i="13"/>
  <c r="C8417" i="13"/>
  <c r="C8411" i="13"/>
  <c r="C8399" i="13"/>
  <c r="C8388" i="13"/>
  <c r="C8382" i="13"/>
  <c r="C8371" i="13"/>
  <c r="C8496" i="13"/>
  <c r="C8433" i="13"/>
  <c r="C8393" i="13"/>
  <c r="C8359" i="13"/>
  <c r="C8344" i="13"/>
  <c r="C8230" i="13"/>
  <c r="C8190" i="13"/>
  <c r="C8184" i="13"/>
  <c r="C8172" i="13"/>
  <c r="C8167" i="13"/>
  <c r="C8148" i="13"/>
  <c r="C8131" i="13"/>
  <c r="C8114" i="13"/>
  <c r="C8101" i="13"/>
  <c r="C8084" i="13"/>
  <c r="C8677" i="13"/>
  <c r="C8637" i="13"/>
  <c r="C8471" i="13"/>
  <c r="C8410" i="13"/>
  <c r="C8375" i="13"/>
  <c r="C8262" i="13"/>
  <c r="C8252" i="13"/>
  <c r="C8229" i="13"/>
  <c r="C8202" i="13"/>
  <c r="C8139" i="13"/>
  <c r="C8122" i="13"/>
  <c r="C8109" i="13"/>
  <c r="C8092" i="13"/>
  <c r="C8075" i="13"/>
  <c r="C8071" i="13"/>
  <c r="C8067" i="13"/>
  <c r="C8063" i="13"/>
  <c r="C8059" i="13"/>
  <c r="C8055" i="13"/>
  <c r="C8051" i="13"/>
  <c r="C8047" i="13"/>
  <c r="C8043" i="13"/>
  <c r="C8039" i="13"/>
  <c r="C8035" i="13"/>
  <c r="C8031" i="13"/>
  <c r="C8027" i="13"/>
  <c r="C8023" i="13"/>
  <c r="C8019" i="13"/>
  <c r="C8015" i="13"/>
  <c r="C8011" i="13"/>
  <c r="C8007" i="13"/>
  <c r="C8003" i="13"/>
  <c r="C7999" i="13"/>
  <c r="C7995" i="13"/>
  <c r="C7991" i="13"/>
  <c r="C8447" i="13"/>
  <c r="C8358" i="13"/>
  <c r="C8328" i="13"/>
  <c r="C8293" i="13"/>
  <c r="C8236" i="13"/>
  <c r="C8189" i="13"/>
  <c r="C8183" i="13"/>
  <c r="C8166" i="13"/>
  <c r="C8143" i="13"/>
  <c r="C8126" i="13"/>
  <c r="C8113" i="13"/>
  <c r="C8096" i="13"/>
  <c r="C8079" i="13"/>
  <c r="C8758" i="13"/>
  <c r="C8343" i="13"/>
  <c r="C8313" i="13"/>
  <c r="C8303" i="13"/>
  <c r="C8271" i="13"/>
  <c r="C8261" i="13"/>
  <c r="C8243" i="13"/>
  <c r="C8201" i="13"/>
  <c r="C8171" i="13"/>
  <c r="C8160" i="13"/>
  <c r="C8147" i="13"/>
  <c r="C8130" i="13"/>
  <c r="C8117" i="13"/>
  <c r="C8100" i="13"/>
  <c r="C8083" i="13"/>
  <c r="C8754" i="13"/>
  <c r="C8628" i="13"/>
  <c r="C8591" i="13"/>
  <c r="C8518" i="13"/>
  <c r="C8466" i="13"/>
  <c r="C8745" i="13"/>
  <c r="C8704" i="13"/>
  <c r="C8517" i="13"/>
  <c r="C8387" i="13"/>
  <c r="C8354" i="13"/>
  <c r="C8339" i="13"/>
  <c r="C8327" i="13"/>
  <c r="C8280" i="13"/>
  <c r="C8220" i="13"/>
  <c r="C8194" i="13"/>
  <c r="C8188" i="13"/>
  <c r="C8155" i="13"/>
  <c r="C8138" i="13"/>
  <c r="C8125" i="13"/>
  <c r="C8108" i="13"/>
  <c r="C8091" i="13"/>
  <c r="C8074" i="13"/>
  <c r="C8070" i="13"/>
  <c r="C8066" i="13"/>
  <c r="C8062" i="13"/>
  <c r="C8058" i="13"/>
  <c r="C8054" i="13"/>
  <c r="C8050" i="13"/>
  <c r="C8046" i="13"/>
  <c r="C8042" i="13"/>
  <c r="C8038" i="13"/>
  <c r="C8034" i="13"/>
  <c r="C8030" i="13"/>
  <c r="C8026" i="13"/>
  <c r="C8022" i="13"/>
  <c r="C8441" i="13"/>
  <c r="C8386" i="13"/>
  <c r="C8366" i="13"/>
  <c r="C8353" i="13"/>
  <c r="C8312" i="13"/>
  <c r="C8301" i="13"/>
  <c r="C8289" i="13"/>
  <c r="C8248" i="13"/>
  <c r="C8234" i="13"/>
  <c r="C8175" i="13"/>
  <c r="C8164" i="13"/>
  <c r="C8159" i="13"/>
  <c r="C8146" i="13"/>
  <c r="C8133" i="13"/>
  <c r="C8116" i="13"/>
  <c r="C8099" i="13"/>
  <c r="C8082" i="13"/>
  <c r="C8548" i="13"/>
  <c r="C8403" i="13"/>
  <c r="C8323" i="13"/>
  <c r="C8257" i="13"/>
  <c r="C8731" i="13"/>
  <c r="C8652" i="13"/>
  <c r="C8572" i="13"/>
  <c r="C8506" i="13"/>
  <c r="C8364" i="13"/>
  <c r="C8334" i="13"/>
  <c r="C8322" i="13"/>
  <c r="C8308" i="13"/>
  <c r="C8298" i="13"/>
  <c r="C8605" i="13"/>
  <c r="C8454" i="13"/>
  <c r="C8321" i="13"/>
  <c r="C8266" i="13"/>
  <c r="C8369" i="13"/>
  <c r="C8237" i="13"/>
  <c r="C8213" i="13"/>
  <c r="C8129" i="13"/>
  <c r="C8123" i="13"/>
  <c r="C8095" i="13"/>
  <c r="C8069" i="13"/>
  <c r="C8052" i="13"/>
  <c r="C8017" i="13"/>
  <c r="C8012" i="13"/>
  <c r="C7997" i="13"/>
  <c r="C7978" i="13"/>
  <c r="C8539" i="13"/>
  <c r="C8640" i="13"/>
  <c r="C8459" i="13"/>
  <c r="C8360" i="13"/>
  <c r="C8294" i="13"/>
  <c r="C8128" i="13"/>
  <c r="C8121" i="13"/>
  <c r="C8094" i="13"/>
  <c r="C8087" i="13"/>
  <c r="C8033" i="13"/>
  <c r="C8001" i="13"/>
  <c r="C8211" i="13"/>
  <c r="C8200" i="13"/>
  <c r="C8163" i="13"/>
  <c r="C8141" i="13"/>
  <c r="C8135" i="13"/>
  <c r="C8107" i="13"/>
  <c r="C8068" i="13"/>
  <c r="C8021" i="13"/>
  <c r="C8016" i="13"/>
  <c r="C7996" i="13"/>
  <c r="C7986" i="13"/>
  <c r="C7977" i="13"/>
  <c r="C7968" i="13"/>
  <c r="C8245" i="13"/>
  <c r="C8199" i="13"/>
  <c r="C8134" i="13"/>
  <c r="C8120" i="13"/>
  <c r="C8086" i="13"/>
  <c r="C8080" i="13"/>
  <c r="C8073" i="13"/>
  <c r="C8056" i="13"/>
  <c r="C8010" i="13"/>
  <c r="C7963" i="13"/>
  <c r="C7959" i="13"/>
  <c r="C7955" i="13"/>
  <c r="C7951" i="13"/>
  <c r="C7947" i="13"/>
  <c r="C7943" i="13"/>
  <c r="C7939" i="13"/>
  <c r="C7935" i="13"/>
  <c r="C7931" i="13"/>
  <c r="C7927" i="13"/>
  <c r="C7923" i="13"/>
  <c r="C7919" i="13"/>
  <c r="C7915" i="13"/>
  <c r="C7911" i="13"/>
  <c r="C7907" i="13"/>
  <c r="C7903" i="13"/>
  <c r="C7899" i="13"/>
  <c r="C7895" i="13"/>
  <c r="C7891" i="13"/>
  <c r="C7887" i="13"/>
  <c r="C7883" i="13"/>
  <c r="C7879" i="13"/>
  <c r="C7875" i="13"/>
  <c r="C7871" i="13"/>
  <c r="C7867" i="13"/>
  <c r="C7863" i="13"/>
  <c r="C7859" i="13"/>
  <c r="C7855" i="13"/>
  <c r="C7851" i="13"/>
  <c r="C7847" i="13"/>
  <c r="C7843" i="13"/>
  <c r="C8727" i="13"/>
  <c r="C8516" i="13"/>
  <c r="C8318" i="13"/>
  <c r="C8170" i="13"/>
  <c r="C8154" i="13"/>
  <c r="C8093" i="13"/>
  <c r="C8061" i="13"/>
  <c r="C8044" i="13"/>
  <c r="C8005" i="13"/>
  <c r="C7990" i="13"/>
  <c r="C7981" i="13"/>
  <c r="C7972" i="13"/>
  <c r="C8717" i="13"/>
  <c r="C8604" i="13"/>
  <c r="C8349" i="13"/>
  <c r="C8317" i="13"/>
  <c r="C8219" i="13"/>
  <c r="C8210" i="13"/>
  <c r="C8169" i="13"/>
  <c r="C8127" i="13"/>
  <c r="C8049" i="13"/>
  <c r="C8032" i="13"/>
  <c r="C8000" i="13"/>
  <c r="C7967" i="13"/>
  <c r="C8442" i="13"/>
  <c r="C8394" i="13"/>
  <c r="C8242" i="13"/>
  <c r="C8198" i="13"/>
  <c r="C8140" i="13"/>
  <c r="C8112" i="13"/>
  <c r="C8106" i="13"/>
  <c r="C8085" i="13"/>
  <c r="C8078" i="13"/>
  <c r="C8037" i="13"/>
  <c r="C8020" i="13"/>
  <c r="C8014" i="13"/>
  <c r="C7985" i="13"/>
  <c r="C7976" i="13"/>
  <c r="C8348" i="13"/>
  <c r="C8311" i="13"/>
  <c r="C8284" i="13"/>
  <c r="C8207" i="13"/>
  <c r="C8187" i="13"/>
  <c r="C8153" i="13"/>
  <c r="C8119" i="13"/>
  <c r="C8072" i="13"/>
  <c r="C8025" i="13"/>
  <c r="C8009" i="13"/>
  <c r="C7994" i="13"/>
  <c r="C7971" i="13"/>
  <c r="C7962" i="13"/>
  <c r="C7958" i="13"/>
  <c r="C7954" i="13"/>
  <c r="C7950" i="13"/>
  <c r="C7946" i="13"/>
  <c r="C7942" i="13"/>
  <c r="C7938" i="13"/>
  <c r="C7934" i="13"/>
  <c r="C7930" i="13"/>
  <c r="C7926" i="13"/>
  <c r="C7922" i="13"/>
  <c r="C7918" i="13"/>
  <c r="C7914" i="13"/>
  <c r="C7910" i="13"/>
  <c r="C7906" i="13"/>
  <c r="C7902" i="13"/>
  <c r="C8579" i="13"/>
  <c r="C8434" i="13"/>
  <c r="C8381" i="13"/>
  <c r="C8239" i="13"/>
  <c r="C8227" i="13"/>
  <c r="C8205" i="13"/>
  <c r="C8152" i="13"/>
  <c r="C8124" i="13"/>
  <c r="C8118" i="13"/>
  <c r="C8090" i="13"/>
  <c r="C8053" i="13"/>
  <c r="C8036" i="13"/>
  <c r="C8018" i="13"/>
  <c r="C8013" i="13"/>
  <c r="C7998" i="13"/>
  <c r="C7984" i="13"/>
  <c r="C8204" i="13"/>
  <c r="C8181" i="13"/>
  <c r="C8097" i="13"/>
  <c r="C7982" i="13"/>
  <c r="C7973" i="13"/>
  <c r="C7936" i="13"/>
  <c r="C7921" i="13"/>
  <c r="C7839" i="13"/>
  <c r="C7825" i="13"/>
  <c r="C8479" i="13"/>
  <c r="C8225" i="13"/>
  <c r="C8177" i="13"/>
  <c r="C8144" i="13"/>
  <c r="C8111" i="13"/>
  <c r="C8474" i="13"/>
  <c r="C8338" i="13"/>
  <c r="C8176" i="13"/>
  <c r="C8158" i="13"/>
  <c r="C8065" i="13"/>
  <c r="C8040" i="13"/>
  <c r="C8002" i="13"/>
  <c r="C7964" i="13"/>
  <c r="C7928" i="13"/>
  <c r="C7913" i="13"/>
  <c r="C7838" i="13"/>
  <c r="C8142" i="13"/>
  <c r="C8077" i="13"/>
  <c r="C7989" i="13"/>
  <c r="C7979" i="13"/>
  <c r="C7970" i="13"/>
  <c r="C7956" i="13"/>
  <c r="C7941" i="13"/>
  <c r="C7898" i="13"/>
  <c r="C8439" i="13"/>
  <c r="C8333" i="13"/>
  <c r="C8157" i="13"/>
  <c r="C8110" i="13"/>
  <c r="C8024" i="13"/>
  <c r="C7920" i="13"/>
  <c r="C7905" i="13"/>
  <c r="C7824" i="13"/>
  <c r="C8664" i="13"/>
  <c r="C8218" i="13"/>
  <c r="C8064" i="13"/>
  <c r="C7948" i="13"/>
  <c r="C7933" i="13"/>
  <c r="C7892" i="13"/>
  <c r="C7885" i="13"/>
  <c r="C7880" i="13"/>
  <c r="C7874" i="13"/>
  <c r="C7869" i="13"/>
  <c r="C7864" i="13"/>
  <c r="C7858" i="13"/>
  <c r="C7853" i="13"/>
  <c r="C7848" i="13"/>
  <c r="C7842" i="13"/>
  <c r="C7828" i="13"/>
  <c r="C8653" i="13"/>
  <c r="C8429" i="13"/>
  <c r="C8137" i="13"/>
  <c r="C8076" i="13"/>
  <c r="C7988" i="13"/>
  <c r="C7961" i="13"/>
  <c r="C7912" i="13"/>
  <c r="C7837" i="13"/>
  <c r="C8168" i="13"/>
  <c r="C8151" i="13"/>
  <c r="C8104" i="13"/>
  <c r="C8060" i="13"/>
  <c r="C7987" i="13"/>
  <c r="C7953" i="13"/>
  <c r="C7904" i="13"/>
  <c r="C7823" i="13"/>
  <c r="C8580" i="13"/>
  <c r="C8302" i="13"/>
  <c r="C8192" i="13"/>
  <c r="C8136" i="13"/>
  <c r="C8103" i="13"/>
  <c r="C8089" i="13"/>
  <c r="C8008" i="13"/>
  <c r="C7975" i="13"/>
  <c r="C7932" i="13"/>
  <c r="C7917" i="13"/>
  <c r="C7884" i="13"/>
  <c r="C7878" i="13"/>
  <c r="C8185" i="13"/>
  <c r="C8165" i="13"/>
  <c r="C8149" i="13"/>
  <c r="C8102" i="13"/>
  <c r="C8045" i="13"/>
  <c r="C7974" i="13"/>
  <c r="C7952" i="13"/>
  <c r="C7937" i="13"/>
  <c r="C7983" i="13"/>
  <c r="C7945" i="13"/>
  <c r="C7897" i="13"/>
  <c r="C7872" i="13"/>
  <c r="C7862" i="13"/>
  <c r="C7830" i="13"/>
  <c r="C7817" i="13"/>
  <c r="C7810" i="13"/>
  <c r="C7804" i="13"/>
  <c r="C7779" i="13"/>
  <c r="C7756" i="13"/>
  <c r="C7750" i="13"/>
  <c r="C7733" i="13"/>
  <c r="C7715" i="13"/>
  <c r="C7692" i="13"/>
  <c r="C7686" i="13"/>
  <c r="C7669" i="13"/>
  <c r="C7663" i="13"/>
  <c r="C7644" i="13"/>
  <c r="C7640" i="13"/>
  <c r="C7636" i="13"/>
  <c r="C7632" i="13"/>
  <c r="C7628" i="13"/>
  <c r="C7624" i="13"/>
  <c r="C7620" i="13"/>
  <c r="C7616" i="13"/>
  <c r="C7612" i="13"/>
  <c r="C7608" i="13"/>
  <c r="C7604" i="13"/>
  <c r="C7600" i="13"/>
  <c r="C7596" i="13"/>
  <c r="C7592" i="13"/>
  <c r="C7588" i="13"/>
  <c r="C7584" i="13"/>
  <c r="C7580" i="13"/>
  <c r="C7576" i="13"/>
  <c r="C7572" i="13"/>
  <c r="C7568" i="13"/>
  <c r="C7564" i="13"/>
  <c r="C7560" i="13"/>
  <c r="C7556" i="13"/>
  <c r="C7552" i="13"/>
  <c r="C7548" i="13"/>
  <c r="C7544" i="13"/>
  <c r="C7540" i="13"/>
  <c r="C7536" i="13"/>
  <c r="C7532" i="13"/>
  <c r="C7528" i="13"/>
  <c r="C7524" i="13"/>
  <c r="C7520" i="13"/>
  <c r="C7516" i="13"/>
  <c r="C7512" i="13"/>
  <c r="C7508" i="13"/>
  <c r="C7504" i="13"/>
  <c r="C7500" i="13"/>
  <c r="C7496" i="13"/>
  <c r="C7492" i="13"/>
  <c r="C7488" i="13"/>
  <c r="C7484" i="13"/>
  <c r="C7480" i="13"/>
  <c r="C7476" i="13"/>
  <c r="C7472" i="13"/>
  <c r="C7468" i="13"/>
  <c r="C7464" i="13"/>
  <c r="C7460" i="13"/>
  <c r="C7456" i="13"/>
  <c r="C7452" i="13"/>
  <c r="C7448" i="13"/>
  <c r="C7444" i="13"/>
  <c r="C7440" i="13"/>
  <c r="C7436" i="13"/>
  <c r="C7432" i="13"/>
  <c r="C7428" i="13"/>
  <c r="C7424" i="13"/>
  <c r="C7420" i="13"/>
  <c r="C7416" i="13"/>
  <c r="C7412" i="13"/>
  <c r="C7408" i="13"/>
  <c r="C7404" i="13"/>
  <c r="C7400" i="13"/>
  <c r="C7396" i="13"/>
  <c r="C7392" i="13"/>
  <c r="C7388" i="13"/>
  <c r="C7384" i="13"/>
  <c r="C7380" i="13"/>
  <c r="C7376" i="13"/>
  <c r="C7372" i="13"/>
  <c r="C7368" i="13"/>
  <c r="C7364" i="13"/>
  <c r="C8098" i="13"/>
  <c r="C8006" i="13"/>
  <c r="C7929" i="13"/>
  <c r="C7882" i="13"/>
  <c r="C7854" i="13"/>
  <c r="C7803" i="13"/>
  <c r="C7785" i="13"/>
  <c r="C7767" i="13"/>
  <c r="C7744" i="13"/>
  <c r="C7738" i="13"/>
  <c r="C7721" i="13"/>
  <c r="C7703" i="13"/>
  <c r="C7680" i="13"/>
  <c r="C7674" i="13"/>
  <c r="C7658" i="13"/>
  <c r="C8275" i="13"/>
  <c r="C8004" i="13"/>
  <c r="C7980" i="13"/>
  <c r="C7960" i="13"/>
  <c r="C7896" i="13"/>
  <c r="C7845" i="13"/>
  <c r="C7822" i="13"/>
  <c r="C7816" i="13"/>
  <c r="C7797" i="13"/>
  <c r="C7790" i="13"/>
  <c r="C7773" i="13"/>
  <c r="C7755" i="13"/>
  <c r="C7732" i="13"/>
  <c r="C7726" i="13"/>
  <c r="C7709" i="13"/>
  <c r="C7691" i="13"/>
  <c r="C7668" i="13"/>
  <c r="C7653" i="13"/>
  <c r="C7648" i="13"/>
  <c r="C8132" i="13"/>
  <c r="C7944" i="13"/>
  <c r="C7894" i="13"/>
  <c r="C7870" i="13"/>
  <c r="C7836" i="13"/>
  <c r="C7829" i="13"/>
  <c r="C7815" i="13"/>
  <c r="C7784" i="13"/>
  <c r="C7778" i="13"/>
  <c r="C7761" i="13"/>
  <c r="C7743" i="13"/>
  <c r="C7720" i="13"/>
  <c r="C7714" i="13"/>
  <c r="C7697" i="13"/>
  <c r="C7679" i="13"/>
  <c r="C8182" i="13"/>
  <c r="C8029" i="13"/>
  <c r="C7925" i="13"/>
  <c r="C7909" i="13"/>
  <c r="C7881" i="13"/>
  <c r="C7861" i="13"/>
  <c r="C7852" i="13"/>
  <c r="C7809" i="13"/>
  <c r="C7802" i="13"/>
  <c r="C7796" i="13"/>
  <c r="C7772" i="13"/>
  <c r="C7766" i="13"/>
  <c r="C7749" i="13"/>
  <c r="C7731" i="13"/>
  <c r="C7708" i="13"/>
  <c r="C7702" i="13"/>
  <c r="C7685" i="13"/>
  <c r="C7667" i="13"/>
  <c r="C7662" i="13"/>
  <c r="C7647" i="13"/>
  <c r="C7643" i="13"/>
  <c r="C7639" i="13"/>
  <c r="C7635" i="13"/>
  <c r="C8497" i="13"/>
  <c r="C8057" i="13"/>
  <c r="C7844" i="13"/>
  <c r="C7795" i="13"/>
  <c r="C7783" i="13"/>
  <c r="C7760" i="13"/>
  <c r="C7754" i="13"/>
  <c r="C7737" i="13"/>
  <c r="C7719" i="13"/>
  <c r="C7696" i="13"/>
  <c r="C7690" i="13"/>
  <c r="C7673" i="13"/>
  <c r="C7657" i="13"/>
  <c r="C7652" i="13"/>
  <c r="C8088" i="13"/>
  <c r="C8028" i="13"/>
  <c r="C7957" i="13"/>
  <c r="C7940" i="13"/>
  <c r="C7924" i="13"/>
  <c r="C7893" i="13"/>
  <c r="C7868" i="13"/>
  <c r="C7835" i="13"/>
  <c r="C7827" i="13"/>
  <c r="C7821" i="13"/>
  <c r="C7814" i="13"/>
  <c r="C7808" i="13"/>
  <c r="C7789" i="13"/>
  <c r="C7771" i="13"/>
  <c r="C7748" i="13"/>
  <c r="C7742" i="13"/>
  <c r="C7725" i="13"/>
  <c r="C7707" i="13"/>
  <c r="C7684" i="13"/>
  <c r="C7678" i="13"/>
  <c r="C7908" i="13"/>
  <c r="C7890" i="13"/>
  <c r="C7860" i="13"/>
  <c r="C7807" i="13"/>
  <c r="C7777" i="13"/>
  <c r="C7759" i="13"/>
  <c r="C7736" i="13"/>
  <c r="C7730" i="13"/>
  <c r="C7713" i="13"/>
  <c r="C7695" i="13"/>
  <c r="C7672" i="13"/>
  <c r="C7666" i="13"/>
  <c r="C7651" i="13"/>
  <c r="C8228" i="13"/>
  <c r="C7877" i="13"/>
  <c r="C7850" i="13"/>
  <c r="C7841" i="13"/>
  <c r="C7834" i="13"/>
  <c r="C7820" i="13"/>
  <c r="C7801" i="13"/>
  <c r="C7794" i="13"/>
  <c r="C7788" i="13"/>
  <c r="C7782" i="13"/>
  <c r="C7765" i="13"/>
  <c r="C7747" i="13"/>
  <c r="C7724" i="13"/>
  <c r="C7718" i="13"/>
  <c r="C7701" i="13"/>
  <c r="C7683" i="13"/>
  <c r="C7661" i="13"/>
  <c r="C7656" i="13"/>
  <c r="C7646" i="13"/>
  <c r="C7642" i="13"/>
  <c r="C7638" i="13"/>
  <c r="C7634" i="13"/>
  <c r="C7630" i="13"/>
  <c r="C7626" i="13"/>
  <c r="C7622" i="13"/>
  <c r="C7618" i="13"/>
  <c r="C7614" i="13"/>
  <c r="C7610" i="13"/>
  <c r="C7606" i="13"/>
  <c r="C7602" i="13"/>
  <c r="C7598" i="13"/>
  <c r="C7594" i="13"/>
  <c r="C7590" i="13"/>
  <c r="C7586" i="13"/>
  <c r="C7582" i="13"/>
  <c r="C7578" i="13"/>
  <c r="C7574" i="13"/>
  <c r="C7570" i="13"/>
  <c r="C7566" i="13"/>
  <c r="C7562" i="13"/>
  <c r="C7558" i="13"/>
  <c r="C7554" i="13"/>
  <c r="C7550" i="13"/>
  <c r="C7546" i="13"/>
  <c r="C7542" i="13"/>
  <c r="C7538" i="13"/>
  <c r="C7534" i="13"/>
  <c r="C7530" i="13"/>
  <c r="C7526" i="13"/>
  <c r="C7522" i="13"/>
  <c r="C7518" i="13"/>
  <c r="C7514" i="13"/>
  <c r="C7510" i="13"/>
  <c r="C7506" i="13"/>
  <c r="C7502" i="13"/>
  <c r="C7498" i="13"/>
  <c r="C7494" i="13"/>
  <c r="C7490" i="13"/>
  <c r="C7486" i="13"/>
  <c r="C7482" i="13"/>
  <c r="C7478" i="13"/>
  <c r="C7474" i="13"/>
  <c r="C7470" i="13"/>
  <c r="C7466" i="13"/>
  <c r="C7462" i="13"/>
  <c r="C7458" i="13"/>
  <c r="C7454" i="13"/>
  <c r="C7450" i="13"/>
  <c r="C7446" i="13"/>
  <c r="C7442" i="13"/>
  <c r="C7438" i="13"/>
  <c r="C7434" i="13"/>
  <c r="C7430" i="13"/>
  <c r="C7426" i="13"/>
  <c r="C7422" i="13"/>
  <c r="C7418" i="13"/>
  <c r="C7414" i="13"/>
  <c r="C7410" i="13"/>
  <c r="C7406" i="13"/>
  <c r="C7402" i="13"/>
  <c r="C7398" i="13"/>
  <c r="C7394" i="13"/>
  <c r="C7390" i="13"/>
  <c r="C7386" i="13"/>
  <c r="C7382" i="13"/>
  <c r="C7378" i="13"/>
  <c r="C7374" i="13"/>
  <c r="C7370" i="13"/>
  <c r="C8216" i="13"/>
  <c r="C8048" i="13"/>
  <c r="C7993" i="13"/>
  <c r="C7889" i="13"/>
  <c r="C7826" i="13"/>
  <c r="C7819" i="13"/>
  <c r="C7776" i="13"/>
  <c r="C7770" i="13"/>
  <c r="C7753" i="13"/>
  <c r="C7735" i="13"/>
  <c r="C7712" i="13"/>
  <c r="C7706" i="13"/>
  <c r="C7689" i="13"/>
  <c r="C7671" i="13"/>
  <c r="C8365" i="13"/>
  <c r="C8150" i="13"/>
  <c r="C8115" i="13"/>
  <c r="C7901" i="13"/>
  <c r="C7888" i="13"/>
  <c r="C7840" i="13"/>
  <c r="C7818" i="13"/>
  <c r="C7812" i="13"/>
  <c r="C7793" i="13"/>
  <c r="C7781" i="13"/>
  <c r="C7763" i="13"/>
  <c r="C7740" i="13"/>
  <c r="C7734" i="13"/>
  <c r="C7717" i="13"/>
  <c r="C8105" i="13"/>
  <c r="C7886" i="13"/>
  <c r="C7873" i="13"/>
  <c r="C7865" i="13"/>
  <c r="C7831" i="13"/>
  <c r="C7811" i="13"/>
  <c r="C7786" i="13"/>
  <c r="C7704" i="13"/>
  <c r="C7687" i="13"/>
  <c r="C7583" i="13"/>
  <c r="C7569" i="13"/>
  <c r="C7519" i="13"/>
  <c r="C7505" i="13"/>
  <c r="C7455" i="13"/>
  <c r="C7441" i="13"/>
  <c r="C7391" i="13"/>
  <c r="C7377" i="13"/>
  <c r="C7363" i="13"/>
  <c r="C7352" i="13"/>
  <c r="C7334" i="13"/>
  <c r="C7305" i="13"/>
  <c r="C7299" i="13"/>
  <c r="C7288" i="13"/>
  <c r="C7270" i="13"/>
  <c r="C7254" i="13"/>
  <c r="C7238" i="13"/>
  <c r="C7222" i="13"/>
  <c r="C7206" i="13"/>
  <c r="C7196" i="13"/>
  <c r="C7181" i="13"/>
  <c r="C8376" i="13"/>
  <c r="C8081" i="13"/>
  <c r="C7969" i="13"/>
  <c r="C7857" i="13"/>
  <c r="C7800" i="13"/>
  <c r="C7739" i="13"/>
  <c r="C7700" i="13"/>
  <c r="C7670" i="13"/>
  <c r="C7655" i="13"/>
  <c r="C7633" i="13"/>
  <c r="C7611" i="13"/>
  <c r="C7597" i="13"/>
  <c r="C7547" i="13"/>
  <c r="C7533" i="13"/>
  <c r="C7483" i="13"/>
  <c r="C7469" i="13"/>
  <c r="C7419" i="13"/>
  <c r="C7405" i="13"/>
  <c r="C7357" i="13"/>
  <c r="C7351" i="13"/>
  <c r="C7340" i="13"/>
  <c r="C7322" i="13"/>
  <c r="C7293" i="13"/>
  <c r="C7287" i="13"/>
  <c r="C7276" i="13"/>
  <c r="C7259" i="13"/>
  <c r="C7243" i="13"/>
  <c r="C7227" i="13"/>
  <c r="C7211" i="13"/>
  <c r="C7176" i="13"/>
  <c r="C7966" i="13"/>
  <c r="C7799" i="13"/>
  <c r="C7775" i="13"/>
  <c r="C7757" i="13"/>
  <c r="C7625" i="13"/>
  <c r="C7575" i="13"/>
  <c r="C7561" i="13"/>
  <c r="C7511" i="13"/>
  <c r="C7497" i="13"/>
  <c r="C7447" i="13"/>
  <c r="C7433" i="13"/>
  <c r="C7383" i="13"/>
  <c r="C7369" i="13"/>
  <c r="C7345" i="13"/>
  <c r="C7339" i="13"/>
  <c r="C7328" i="13"/>
  <c r="C7310" i="13"/>
  <c r="C7281" i="13"/>
  <c r="C7275" i="13"/>
  <c r="C7195" i="13"/>
  <c r="C7190" i="13"/>
  <c r="C7171" i="13"/>
  <c r="C7167" i="13"/>
  <c r="C7163" i="13"/>
  <c r="C7159" i="13"/>
  <c r="C7155" i="13"/>
  <c r="C7151" i="13"/>
  <c r="C7147" i="13"/>
  <c r="C7143" i="13"/>
  <c r="C7139" i="13"/>
  <c r="C7135" i="13"/>
  <c r="C7131" i="13"/>
  <c r="C7127" i="13"/>
  <c r="C7123" i="13"/>
  <c r="C7119" i="13"/>
  <c r="C7115" i="13"/>
  <c r="C7111" i="13"/>
  <c r="C7107" i="13"/>
  <c r="C7103" i="13"/>
  <c r="C7099" i="13"/>
  <c r="C7095" i="13"/>
  <c r="C7091" i="13"/>
  <c r="C7087" i="13"/>
  <c r="C7965" i="13"/>
  <c r="C7856" i="13"/>
  <c r="C7798" i="13"/>
  <c r="C7774" i="13"/>
  <c r="C7699" i="13"/>
  <c r="C7603" i="13"/>
  <c r="C7589" i="13"/>
  <c r="C7539" i="13"/>
  <c r="C7525" i="13"/>
  <c r="C7475" i="13"/>
  <c r="C7461" i="13"/>
  <c r="C7411" i="13"/>
  <c r="C7397" i="13"/>
  <c r="C7362" i="13"/>
  <c r="C7333" i="13"/>
  <c r="C7327" i="13"/>
  <c r="C7316" i="13"/>
  <c r="C7298" i="13"/>
  <c r="C7269" i="13"/>
  <c r="C7264" i="13"/>
  <c r="C7253" i="13"/>
  <c r="C7248" i="13"/>
  <c r="C7237" i="13"/>
  <c r="C7232" i="13"/>
  <c r="C7221" i="13"/>
  <c r="C7216" i="13"/>
  <c r="C7205" i="13"/>
  <c r="C7200" i="13"/>
  <c r="C7900" i="13"/>
  <c r="C7682" i="13"/>
  <c r="C7617" i="13"/>
  <c r="C7567" i="13"/>
  <c r="C7553" i="13"/>
  <c r="C7503" i="13"/>
  <c r="C7489" i="13"/>
  <c r="C7439" i="13"/>
  <c r="C7425" i="13"/>
  <c r="C7375" i="13"/>
  <c r="C7350" i="13"/>
  <c r="C7321" i="13"/>
  <c r="C7315" i="13"/>
  <c r="C7304" i="13"/>
  <c r="C7286" i="13"/>
  <c r="C7258" i="13"/>
  <c r="C7242" i="13"/>
  <c r="C7226" i="13"/>
  <c r="C7210" i="13"/>
  <c r="C7752" i="13"/>
  <c r="C7716" i="13"/>
  <c r="C7654" i="13"/>
  <c r="C7641" i="13"/>
  <c r="C7631" i="13"/>
  <c r="C7595" i="13"/>
  <c r="C7581" i="13"/>
  <c r="C7531" i="13"/>
  <c r="C7517" i="13"/>
  <c r="C7467" i="13"/>
  <c r="C7453" i="13"/>
  <c r="C7403" i="13"/>
  <c r="C7389" i="13"/>
  <c r="C7356" i="13"/>
  <c r="C7338" i="13"/>
  <c r="C7309" i="13"/>
  <c r="C7303" i="13"/>
  <c r="C7292" i="13"/>
  <c r="C7274" i="13"/>
  <c r="C7263" i="13"/>
  <c r="C7247" i="13"/>
  <c r="C7231" i="13"/>
  <c r="C7215" i="13"/>
  <c r="C7199" i="13"/>
  <c r="C7194" i="13"/>
  <c r="C7849" i="13"/>
  <c r="C7751" i="13"/>
  <c r="C7698" i="13"/>
  <c r="C7665" i="13"/>
  <c r="C7623" i="13"/>
  <c r="C7609" i="13"/>
  <c r="C7559" i="13"/>
  <c r="C7545" i="13"/>
  <c r="C7495" i="13"/>
  <c r="C7481" i="13"/>
  <c r="C7431" i="13"/>
  <c r="C7417" i="13"/>
  <c r="C7367" i="13"/>
  <c r="C7361" i="13"/>
  <c r="C7355" i="13"/>
  <c r="C7344" i="13"/>
  <c r="C7326" i="13"/>
  <c r="C7297" i="13"/>
  <c r="C7291" i="13"/>
  <c r="C7280" i="13"/>
  <c r="C8041" i="13"/>
  <c r="C7949" i="13"/>
  <c r="C7846" i="13"/>
  <c r="C7792" i="13"/>
  <c r="C7769" i="13"/>
  <c r="C7694" i="13"/>
  <c r="C7587" i="13"/>
  <c r="C7573" i="13"/>
  <c r="C7523" i="13"/>
  <c r="C7509" i="13"/>
  <c r="C7459" i="13"/>
  <c r="C7445" i="13"/>
  <c r="C7395" i="13"/>
  <c r="C7381" i="13"/>
  <c r="C7349" i="13"/>
  <c r="C7343" i="13"/>
  <c r="C7332" i="13"/>
  <c r="C7314" i="13"/>
  <c r="C7285" i="13"/>
  <c r="C7279" i="13"/>
  <c r="C7268" i="13"/>
  <c r="C7257" i="13"/>
  <c r="C7252" i="13"/>
  <c r="C7241" i="13"/>
  <c r="C7236" i="13"/>
  <c r="C7225" i="13"/>
  <c r="C7220" i="13"/>
  <c r="C7209" i="13"/>
  <c r="C7204" i="13"/>
  <c r="C7184" i="13"/>
  <c r="C8193" i="13"/>
  <c r="C7791" i="13"/>
  <c r="C7711" i="13"/>
  <c r="C7681" i="13"/>
  <c r="C7650" i="13"/>
  <c r="C7615" i="13"/>
  <c r="C7601" i="13"/>
  <c r="C7551" i="13"/>
  <c r="C7537" i="13"/>
  <c r="C7487" i="13"/>
  <c r="C7473" i="13"/>
  <c r="C7423" i="13"/>
  <c r="C7409" i="13"/>
  <c r="C7337" i="13"/>
  <c r="C7331" i="13"/>
  <c r="C7320" i="13"/>
  <c r="C7302" i="13"/>
  <c r="C7273" i="13"/>
  <c r="C7262" i="13"/>
  <c r="C7246" i="13"/>
  <c r="C7230" i="13"/>
  <c r="C7214" i="13"/>
  <c r="C7198" i="13"/>
  <c r="C7813" i="13"/>
  <c r="C7787" i="13"/>
  <c r="C7768" i="13"/>
  <c r="C7729" i="13"/>
  <c r="C7677" i="13"/>
  <c r="C7664" i="13"/>
  <c r="C7629" i="13"/>
  <c r="C7579" i="13"/>
  <c r="C7565" i="13"/>
  <c r="C7515" i="13"/>
  <c r="C7501" i="13"/>
  <c r="C7451" i="13"/>
  <c r="C7437" i="13"/>
  <c r="C7387" i="13"/>
  <c r="C7373" i="13"/>
  <c r="C7366" i="13"/>
  <c r="C7354" i="13"/>
  <c r="C7325" i="13"/>
  <c r="C7319" i="13"/>
  <c r="C7308" i="13"/>
  <c r="C7290" i="13"/>
  <c r="C7267" i="13"/>
  <c r="C7251" i="13"/>
  <c r="C7235" i="13"/>
  <c r="C7219" i="13"/>
  <c r="C7203" i="13"/>
  <c r="C7193" i="13"/>
  <c r="C7876" i="13"/>
  <c r="C7764" i="13"/>
  <c r="C7746" i="13"/>
  <c r="C7728" i="13"/>
  <c r="C7710" i="13"/>
  <c r="C7607" i="13"/>
  <c r="C7593" i="13"/>
  <c r="C7543" i="13"/>
  <c r="C7529" i="13"/>
  <c r="C7479" i="13"/>
  <c r="C7465" i="13"/>
  <c r="C7415" i="13"/>
  <c r="C7401" i="13"/>
  <c r="C7360" i="13"/>
  <c r="C7342" i="13"/>
  <c r="C7313" i="13"/>
  <c r="C7307" i="13"/>
  <c r="C7296" i="13"/>
  <c r="C7278" i="13"/>
  <c r="C8145" i="13"/>
  <c r="C7727" i="13"/>
  <c r="C7660" i="13"/>
  <c r="C7649" i="13"/>
  <c r="C7599" i="13"/>
  <c r="C7585" i="13"/>
  <c r="C7535" i="13"/>
  <c r="C7521" i="13"/>
  <c r="C7471" i="13"/>
  <c r="C7457" i="13"/>
  <c r="C7407" i="13"/>
  <c r="C7393" i="13"/>
  <c r="C7365" i="13"/>
  <c r="C7353" i="13"/>
  <c r="C7347" i="13"/>
  <c r="C7336" i="13"/>
  <c r="C7318" i="13"/>
  <c r="C7289" i="13"/>
  <c r="C7283" i="13"/>
  <c r="C7272" i="13"/>
  <c r="C7266" i="13"/>
  <c r="C7250" i="13"/>
  <c r="C7234" i="13"/>
  <c r="C7218" i="13"/>
  <c r="C7866" i="13"/>
  <c r="C7833" i="13"/>
  <c r="C7806" i="13"/>
  <c r="C7745" i="13"/>
  <c r="C7723" i="13"/>
  <c r="C7675" i="13"/>
  <c r="C7627" i="13"/>
  <c r="C7613" i="13"/>
  <c r="C7563" i="13"/>
  <c r="C7549" i="13"/>
  <c r="C7499" i="13"/>
  <c r="C7485" i="13"/>
  <c r="C7435" i="13"/>
  <c r="C7421" i="13"/>
  <c r="C7371" i="13"/>
  <c r="C7341" i="13"/>
  <c r="C7335" i="13"/>
  <c r="C7324" i="13"/>
  <c r="C7306" i="13"/>
  <c r="C7277" i="13"/>
  <c r="C7271" i="13"/>
  <c r="C7255" i="13"/>
  <c r="C7239" i="13"/>
  <c r="C7223" i="13"/>
  <c r="C7207" i="13"/>
  <c r="C7705" i="13"/>
  <c r="C7217" i="13"/>
  <c r="C7197" i="13"/>
  <c r="C7188" i="13"/>
  <c r="C7169" i="13"/>
  <c r="C7164" i="13"/>
  <c r="C7153" i="13"/>
  <c r="C7148" i="13"/>
  <c r="C7137" i="13"/>
  <c r="C7132" i="13"/>
  <c r="C7121" i="13"/>
  <c r="C7116" i="13"/>
  <c r="C7105" i="13"/>
  <c r="C7100" i="13"/>
  <c r="C7090" i="13"/>
  <c r="C7085" i="13"/>
  <c r="C7076" i="13"/>
  <c r="C7053" i="13"/>
  <c r="C7044" i="13"/>
  <c r="C7591" i="13"/>
  <c r="C7555" i="13"/>
  <c r="C7301" i="13"/>
  <c r="C7244" i="13"/>
  <c r="C7213" i="13"/>
  <c r="C7174" i="13"/>
  <c r="C7158" i="13"/>
  <c r="C7142" i="13"/>
  <c r="C7126" i="13"/>
  <c r="C7110" i="13"/>
  <c r="C7071" i="13"/>
  <c r="C7062" i="13"/>
  <c r="C7039" i="13"/>
  <c r="C7805" i="13"/>
  <c r="C7693" i="13"/>
  <c r="C7513" i="13"/>
  <c r="C7477" i="13"/>
  <c r="C7399" i="13"/>
  <c r="C7330" i="13"/>
  <c r="C7240" i="13"/>
  <c r="C7187" i="13"/>
  <c r="C7080" i="13"/>
  <c r="C7057" i="13"/>
  <c r="C7048" i="13"/>
  <c r="C7030" i="13"/>
  <c r="C7026" i="13"/>
  <c r="C7022" i="13"/>
  <c r="C7018" i="13"/>
  <c r="C7014" i="13"/>
  <c r="C7010" i="13"/>
  <c r="C7006" i="13"/>
  <c r="C7002" i="13"/>
  <c r="C6998" i="13"/>
  <c r="C6994" i="13"/>
  <c r="C6990" i="13"/>
  <c r="C6986" i="13"/>
  <c r="C6982" i="13"/>
  <c r="C6978" i="13"/>
  <c r="C6974" i="13"/>
  <c r="C6970" i="13"/>
  <c r="C6966" i="13"/>
  <c r="C6962" i="13"/>
  <c r="C6958" i="13"/>
  <c r="C6954" i="13"/>
  <c r="C6950" i="13"/>
  <c r="C6946" i="13"/>
  <c r="C6942" i="13"/>
  <c r="C6938" i="13"/>
  <c r="C6934" i="13"/>
  <c r="C6930" i="13"/>
  <c r="C6926" i="13"/>
  <c r="C6922" i="13"/>
  <c r="C6918" i="13"/>
  <c r="C6914" i="13"/>
  <c r="C6910" i="13"/>
  <c r="C6906" i="13"/>
  <c r="C6902" i="13"/>
  <c r="C6898" i="13"/>
  <c r="C6894" i="13"/>
  <c r="C6890" i="13"/>
  <c r="C6886" i="13"/>
  <c r="C6882" i="13"/>
  <c r="C6878" i="13"/>
  <c r="C6874" i="13"/>
  <c r="C6870" i="13"/>
  <c r="C6866" i="13"/>
  <c r="C6862" i="13"/>
  <c r="C6858" i="13"/>
  <c r="C6854" i="13"/>
  <c r="C6850" i="13"/>
  <c r="C6846" i="13"/>
  <c r="C7688" i="13"/>
  <c r="C7359" i="13"/>
  <c r="C7329" i="13"/>
  <c r="C7300" i="13"/>
  <c r="C7212" i="13"/>
  <c r="C7180" i="13"/>
  <c r="C7094" i="13"/>
  <c r="C7089" i="13"/>
  <c r="C7075" i="13"/>
  <c r="C7066" i="13"/>
  <c r="C7043" i="13"/>
  <c r="C7034" i="13"/>
  <c r="C7621" i="13"/>
  <c r="C7507" i="13"/>
  <c r="C7358" i="13"/>
  <c r="C7295" i="13"/>
  <c r="C7208" i="13"/>
  <c r="C7173" i="13"/>
  <c r="C7168" i="13"/>
  <c r="C7157" i="13"/>
  <c r="C7152" i="13"/>
  <c r="C7141" i="13"/>
  <c r="C7136" i="13"/>
  <c r="C7125" i="13"/>
  <c r="C7120" i="13"/>
  <c r="C7109" i="13"/>
  <c r="C7104" i="13"/>
  <c r="C7084" i="13"/>
  <c r="C7061" i="13"/>
  <c r="C7052" i="13"/>
  <c r="C7992" i="13"/>
  <c r="C7780" i="13"/>
  <c r="C7676" i="13"/>
  <c r="C7429" i="13"/>
  <c r="C7294" i="13"/>
  <c r="C7265" i="13"/>
  <c r="C7186" i="13"/>
  <c r="C7179" i="13"/>
  <c r="C7162" i="13"/>
  <c r="C7146" i="13"/>
  <c r="C7130" i="13"/>
  <c r="C7114" i="13"/>
  <c r="C7079" i="13"/>
  <c r="C7070" i="13"/>
  <c r="C7047" i="13"/>
  <c r="C7038" i="13"/>
  <c r="C7619" i="13"/>
  <c r="C7323" i="13"/>
  <c r="C7261" i="13"/>
  <c r="C7185" i="13"/>
  <c r="C7098" i="13"/>
  <c r="C7093" i="13"/>
  <c r="C7065" i="13"/>
  <c r="C7056" i="13"/>
  <c r="C7033" i="13"/>
  <c r="C7029" i="13"/>
  <c r="C7025" i="13"/>
  <c r="C7021" i="13"/>
  <c r="C7017" i="13"/>
  <c r="C7013" i="13"/>
  <c r="C7009" i="13"/>
  <c r="C7005" i="13"/>
  <c r="C7001" i="13"/>
  <c r="C6997" i="13"/>
  <c r="C6993" i="13"/>
  <c r="C6989" i="13"/>
  <c r="C6985" i="13"/>
  <c r="C6981" i="13"/>
  <c r="C6977" i="13"/>
  <c r="C6973" i="13"/>
  <c r="C6969" i="13"/>
  <c r="C6965" i="13"/>
  <c r="C6961" i="13"/>
  <c r="C6957" i="13"/>
  <c r="C6953" i="13"/>
  <c r="C6949" i="13"/>
  <c r="C6945" i="13"/>
  <c r="C6941" i="13"/>
  <c r="C7762" i="13"/>
  <c r="C7577" i="13"/>
  <c r="C7541" i="13"/>
  <c r="C7463" i="13"/>
  <c r="C7427" i="13"/>
  <c r="C7233" i="13"/>
  <c r="C7192" i="13"/>
  <c r="C7178" i="13"/>
  <c r="C7088" i="13"/>
  <c r="C7083" i="13"/>
  <c r="C7074" i="13"/>
  <c r="C7051" i="13"/>
  <c r="C7042" i="13"/>
  <c r="C7758" i="13"/>
  <c r="C7385" i="13"/>
  <c r="C7260" i="13"/>
  <c r="C7229" i="13"/>
  <c r="C7172" i="13"/>
  <c r="C7161" i="13"/>
  <c r="C7156" i="13"/>
  <c r="C7145" i="13"/>
  <c r="C7140" i="13"/>
  <c r="C7129" i="13"/>
  <c r="C7124" i="13"/>
  <c r="C7113" i="13"/>
  <c r="C7108" i="13"/>
  <c r="C7069" i="13"/>
  <c r="C7060" i="13"/>
  <c r="C7037" i="13"/>
  <c r="C7916" i="13"/>
  <c r="C7659" i="13"/>
  <c r="C7571" i="13"/>
  <c r="C7348" i="13"/>
  <c r="C7256" i="13"/>
  <c r="C7191" i="13"/>
  <c r="C7166" i="13"/>
  <c r="C7150" i="13"/>
  <c r="C7134" i="13"/>
  <c r="C7118" i="13"/>
  <c r="C7102" i="13"/>
  <c r="C7097" i="13"/>
  <c r="C7078" i="13"/>
  <c r="C7055" i="13"/>
  <c r="C7046" i="13"/>
  <c r="C7741" i="13"/>
  <c r="C7493" i="13"/>
  <c r="C7379" i="13"/>
  <c r="C7317" i="13"/>
  <c r="C7284" i="13"/>
  <c r="C7228" i="13"/>
  <c r="C7202" i="13"/>
  <c r="C7092" i="13"/>
  <c r="C7073" i="13"/>
  <c r="C7064" i="13"/>
  <c r="C7041" i="13"/>
  <c r="C7032" i="13"/>
  <c r="C7028" i="13"/>
  <c r="C7024" i="13"/>
  <c r="C7020" i="13"/>
  <c r="C7016" i="13"/>
  <c r="C7012" i="13"/>
  <c r="C7008" i="13"/>
  <c r="C7004" i="13"/>
  <c r="C7000" i="13"/>
  <c r="C6996" i="13"/>
  <c r="C6992" i="13"/>
  <c r="C6988" i="13"/>
  <c r="C6984" i="13"/>
  <c r="C6980" i="13"/>
  <c r="C6976" i="13"/>
  <c r="C6972" i="13"/>
  <c r="C6968" i="13"/>
  <c r="C6964" i="13"/>
  <c r="C6960" i="13"/>
  <c r="C6956" i="13"/>
  <c r="C6952" i="13"/>
  <c r="C6948" i="13"/>
  <c r="C6944" i="13"/>
  <c r="C7605" i="13"/>
  <c r="C7527" i="13"/>
  <c r="C7491" i="13"/>
  <c r="C7312" i="13"/>
  <c r="C7282" i="13"/>
  <c r="C7165" i="13"/>
  <c r="C7160" i="13"/>
  <c r="C7149" i="13"/>
  <c r="C7144" i="13"/>
  <c r="C7133" i="13"/>
  <c r="C7128" i="13"/>
  <c r="C7117" i="13"/>
  <c r="C7112" i="13"/>
  <c r="C7101" i="13"/>
  <c r="C7077" i="13"/>
  <c r="C7068" i="13"/>
  <c r="C7045" i="13"/>
  <c r="C7036" i="13"/>
  <c r="C7645" i="13"/>
  <c r="C7449" i="13"/>
  <c r="C7413" i="13"/>
  <c r="C7311" i="13"/>
  <c r="C7201" i="13"/>
  <c r="C7189" i="13"/>
  <c r="C7170" i="13"/>
  <c r="C7154" i="13"/>
  <c r="C7138" i="13"/>
  <c r="C7122" i="13"/>
  <c r="C7106" i="13"/>
  <c r="C7096" i="13"/>
  <c r="C7086" i="13"/>
  <c r="C7063" i="13"/>
  <c r="C7054" i="13"/>
  <c r="C6987" i="13"/>
  <c r="C6917" i="13"/>
  <c r="C6904" i="13"/>
  <c r="C6871" i="13"/>
  <c r="C6856" i="13"/>
  <c r="C6817" i="13"/>
  <c r="C6785" i="13"/>
  <c r="C6766" i="13"/>
  <c r="C6760" i="13"/>
  <c r="C6749" i="13"/>
  <c r="C6743" i="13"/>
  <c r="C6733" i="13"/>
  <c r="C6723" i="13"/>
  <c r="C6718" i="13"/>
  <c r="C6704" i="13"/>
  <c r="C6695" i="13"/>
  <c r="C6672" i="13"/>
  <c r="C7007" i="13"/>
  <c r="C6943" i="13"/>
  <c r="C6929" i="13"/>
  <c r="C6916" i="13"/>
  <c r="C6893" i="13"/>
  <c r="C6885" i="13"/>
  <c r="C6849" i="13"/>
  <c r="C6842" i="13"/>
  <c r="C6823" i="13"/>
  <c r="C6816" i="13"/>
  <c r="C6810" i="13"/>
  <c r="C6791" i="13"/>
  <c r="C6784" i="13"/>
  <c r="C6778" i="13"/>
  <c r="C6754" i="13"/>
  <c r="C6748" i="13"/>
  <c r="C6713" i="13"/>
  <c r="C6690" i="13"/>
  <c r="C6681" i="13"/>
  <c r="C7832" i="13"/>
  <c r="C7050" i="13"/>
  <c r="C7027" i="13"/>
  <c r="C6963" i="13"/>
  <c r="C6928" i="13"/>
  <c r="C6903" i="13"/>
  <c r="C6892" i="13"/>
  <c r="C6884" i="13"/>
  <c r="C6877" i="13"/>
  <c r="C6863" i="13"/>
  <c r="C6848" i="13"/>
  <c r="C6829" i="13"/>
  <c r="C6797" i="13"/>
  <c r="C6742" i="13"/>
  <c r="C6732" i="13"/>
  <c r="C6708" i="13"/>
  <c r="C6699" i="13"/>
  <c r="C6676" i="13"/>
  <c r="C7049" i="13"/>
  <c r="C6983" i="13"/>
  <c r="C6940" i="13"/>
  <c r="C6915" i="13"/>
  <c r="C6876" i="13"/>
  <c r="C6835" i="13"/>
  <c r="C6828" i="13"/>
  <c r="C6822" i="13"/>
  <c r="C6803" i="13"/>
  <c r="C6796" i="13"/>
  <c r="C6790" i="13"/>
  <c r="C6771" i="13"/>
  <c r="C6737" i="13"/>
  <c r="C6727" i="13"/>
  <c r="C6722" i="13"/>
  <c r="C6694" i="13"/>
  <c r="C6685" i="13"/>
  <c r="C6667" i="13"/>
  <c r="C6663" i="13"/>
  <c r="C6659" i="13"/>
  <c r="C6655" i="13"/>
  <c r="C6651" i="13"/>
  <c r="C6647" i="13"/>
  <c r="C6643" i="13"/>
  <c r="C6639" i="13"/>
  <c r="C6635" i="13"/>
  <c r="C6631" i="13"/>
  <c r="C6627" i="13"/>
  <c r="C6623" i="13"/>
  <c r="C6619" i="13"/>
  <c r="C6615" i="13"/>
  <c r="C6611" i="13"/>
  <c r="C6607" i="13"/>
  <c r="C6603" i="13"/>
  <c r="C6599" i="13"/>
  <c r="C6595" i="13"/>
  <c r="C6591" i="13"/>
  <c r="C7183" i="13"/>
  <c r="C7072" i="13"/>
  <c r="C7003" i="13"/>
  <c r="C6927" i="13"/>
  <c r="C6901" i="13"/>
  <c r="C6869" i="13"/>
  <c r="C6855" i="13"/>
  <c r="C6841" i="13"/>
  <c r="C6809" i="13"/>
  <c r="C6777" i="13"/>
  <c r="C6765" i="13"/>
  <c r="C6759" i="13"/>
  <c r="C6717" i="13"/>
  <c r="C6712" i="13"/>
  <c r="C6703" i="13"/>
  <c r="C6680" i="13"/>
  <c r="C6671" i="13"/>
  <c r="C7722" i="13"/>
  <c r="C7182" i="13"/>
  <c r="C7023" i="13"/>
  <c r="C6959" i="13"/>
  <c r="C6939" i="13"/>
  <c r="C6913" i="13"/>
  <c r="C6900" i="13"/>
  <c r="C6891" i="13"/>
  <c r="C6883" i="13"/>
  <c r="C6868" i="13"/>
  <c r="C6840" i="13"/>
  <c r="C6834" i="13"/>
  <c r="C6815" i="13"/>
  <c r="C6808" i="13"/>
  <c r="C6802" i="13"/>
  <c r="C6783" i="13"/>
  <c r="C6776" i="13"/>
  <c r="C6770" i="13"/>
  <c r="C6764" i="13"/>
  <c r="C6753" i="13"/>
  <c r="C6747" i="13"/>
  <c r="C6736" i="13"/>
  <c r="C6698" i="13"/>
  <c r="C6689" i="13"/>
  <c r="C6979" i="13"/>
  <c r="C6925" i="13"/>
  <c r="C6912" i="13"/>
  <c r="C6861" i="13"/>
  <c r="C6847" i="13"/>
  <c r="C6821" i="13"/>
  <c r="C6789" i="13"/>
  <c r="C6758" i="13"/>
  <c r="C6752" i="13"/>
  <c r="C6741" i="13"/>
  <c r="C6731" i="13"/>
  <c r="C6726" i="13"/>
  <c r="C6716" i="13"/>
  <c r="C6707" i="13"/>
  <c r="C6684" i="13"/>
  <c r="C6675" i="13"/>
  <c r="C7177" i="13"/>
  <c r="C6999" i="13"/>
  <c r="C6937" i="13"/>
  <c r="C6924" i="13"/>
  <c r="C6899" i="13"/>
  <c r="C6875" i="13"/>
  <c r="C6860" i="13"/>
  <c r="C6827" i="13"/>
  <c r="C6820" i="13"/>
  <c r="C6814" i="13"/>
  <c r="C6795" i="13"/>
  <c r="C6788" i="13"/>
  <c r="C6782" i="13"/>
  <c r="C6746" i="13"/>
  <c r="C6721" i="13"/>
  <c r="C6702" i="13"/>
  <c r="C6693" i="13"/>
  <c r="C6670" i="13"/>
  <c r="C6666" i="13"/>
  <c r="C6662" i="13"/>
  <c r="C6658" i="13"/>
  <c r="C6654" i="13"/>
  <c r="C6650" i="13"/>
  <c r="C6646" i="13"/>
  <c r="C6642" i="13"/>
  <c r="C6638" i="13"/>
  <c r="C6634" i="13"/>
  <c r="C6630" i="13"/>
  <c r="C6626" i="13"/>
  <c r="C6622" i="13"/>
  <c r="C6618" i="13"/>
  <c r="C6614" i="13"/>
  <c r="C6610" i="13"/>
  <c r="C6606" i="13"/>
  <c r="C6602" i="13"/>
  <c r="C6598" i="13"/>
  <c r="C6594" i="13"/>
  <c r="C6590" i="13"/>
  <c r="C6586" i="13"/>
  <c r="C6582" i="13"/>
  <c r="C6578" i="13"/>
  <c r="C6574" i="13"/>
  <c r="C6570" i="13"/>
  <c r="C6566" i="13"/>
  <c r="C6562" i="13"/>
  <c r="C6558" i="13"/>
  <c r="C6554" i="13"/>
  <c r="C6550" i="13"/>
  <c r="C7637" i="13"/>
  <c r="C7443" i="13"/>
  <c r="C7175" i="13"/>
  <c r="C7067" i="13"/>
  <c r="C7019" i="13"/>
  <c r="C6955" i="13"/>
  <c r="C6936" i="13"/>
  <c r="C6911" i="13"/>
  <c r="C6853" i="13"/>
  <c r="C6833" i="13"/>
  <c r="C6801" i="13"/>
  <c r="C6740" i="13"/>
  <c r="C6711" i="13"/>
  <c r="C6688" i="13"/>
  <c r="C6679" i="13"/>
  <c r="C7249" i="13"/>
  <c r="C7040" i="13"/>
  <c r="C6975" i="13"/>
  <c r="C6923" i="13"/>
  <c r="C6897" i="13"/>
  <c r="C6889" i="13"/>
  <c r="C6881" i="13"/>
  <c r="C6867" i="13"/>
  <c r="C6852" i="13"/>
  <c r="C6839" i="13"/>
  <c r="C6832" i="13"/>
  <c r="C6826" i="13"/>
  <c r="C6807" i="13"/>
  <c r="C6800" i="13"/>
  <c r="C6794" i="13"/>
  <c r="C6775" i="13"/>
  <c r="C6769" i="13"/>
  <c r="C6763" i="13"/>
  <c r="C6735" i="13"/>
  <c r="C6730" i="13"/>
  <c r="C6720" i="13"/>
  <c r="C6706" i="13"/>
  <c r="C6697" i="13"/>
  <c r="C6674" i="13"/>
  <c r="C7245" i="13"/>
  <c r="C6995" i="13"/>
  <c r="C6935" i="13"/>
  <c r="C6909" i="13"/>
  <c r="C6896" i="13"/>
  <c r="C6888" i="13"/>
  <c r="C6880" i="13"/>
  <c r="C6845" i="13"/>
  <c r="C6813" i="13"/>
  <c r="C6781" i="13"/>
  <c r="C6768" i="13"/>
  <c r="C6757" i="13"/>
  <c r="C6751" i="13"/>
  <c r="C6725" i="13"/>
  <c r="C6715" i="13"/>
  <c r="C6692" i="13"/>
  <c r="C6683" i="13"/>
  <c r="C7224" i="13"/>
  <c r="C7015" i="13"/>
  <c r="C6951" i="13"/>
  <c r="C6921" i="13"/>
  <c r="C6908" i="13"/>
  <c r="C7059" i="13"/>
  <c r="C6971" i="13"/>
  <c r="C6933" i="13"/>
  <c r="C6920" i="13"/>
  <c r="C6872" i="13"/>
  <c r="C6825" i="13"/>
  <c r="C6793" i="13"/>
  <c r="C6750" i="13"/>
  <c r="C6744" i="13"/>
  <c r="C6739" i="13"/>
  <c r="C6734" i="13"/>
  <c r="C6724" i="13"/>
  <c r="C6696" i="13"/>
  <c r="C6687" i="13"/>
  <c r="C7082" i="13"/>
  <c r="C7035" i="13"/>
  <c r="C6991" i="13"/>
  <c r="C6932" i="13"/>
  <c r="C6907" i="13"/>
  <c r="C6895" i="13"/>
  <c r="C6887" i="13"/>
  <c r="C6865" i="13"/>
  <c r="C6851" i="13"/>
  <c r="C6831" i="13"/>
  <c r="C6824" i="13"/>
  <c r="C6818" i="13"/>
  <c r="C6799" i="13"/>
  <c r="C6792" i="13"/>
  <c r="C6786" i="13"/>
  <c r="C6729" i="13"/>
  <c r="C6719" i="13"/>
  <c r="C6714" i="13"/>
  <c r="C6705" i="13"/>
  <c r="C6682" i="13"/>
  <c r="C6673" i="13"/>
  <c r="C7081" i="13"/>
  <c r="C7058" i="13"/>
  <c r="C7011" i="13"/>
  <c r="C6947" i="13"/>
  <c r="C6919" i="13"/>
  <c r="C6879" i="13"/>
  <c r="C6864" i="13"/>
  <c r="C6837" i="13"/>
  <c r="C6805" i="13"/>
  <c r="C6773" i="13"/>
  <c r="C6767" i="13"/>
  <c r="C6700" i="13"/>
  <c r="C6691" i="13"/>
  <c r="C7557" i="13"/>
  <c r="C6836" i="13"/>
  <c r="C6738" i="13"/>
  <c r="C6664" i="13"/>
  <c r="C6575" i="13"/>
  <c r="C6560" i="13"/>
  <c r="C6553" i="13"/>
  <c r="C6464" i="13"/>
  <c r="C7346" i="13"/>
  <c r="C6780" i="13"/>
  <c r="C6652" i="13"/>
  <c r="C6644" i="13"/>
  <c r="C6636" i="13"/>
  <c r="C6628" i="13"/>
  <c r="C6620" i="13"/>
  <c r="C6612" i="13"/>
  <c r="C6604" i="13"/>
  <c r="C6596" i="13"/>
  <c r="C6588" i="13"/>
  <c r="C6581" i="13"/>
  <c r="C6478" i="13"/>
  <c r="C6473" i="13"/>
  <c r="C6451" i="13"/>
  <c r="C6447" i="13"/>
  <c r="C6443" i="13"/>
  <c r="C6439" i="13"/>
  <c r="C6435" i="13"/>
  <c r="C6431" i="13"/>
  <c r="C6427" i="13"/>
  <c r="C6423" i="13"/>
  <c r="C6419" i="13"/>
  <c r="C6415" i="13"/>
  <c r="C6411" i="13"/>
  <c r="C6407" i="13"/>
  <c r="C6403" i="13"/>
  <c r="C6399" i="13"/>
  <c r="C6395" i="13"/>
  <c r="C6391" i="13"/>
  <c r="C6387" i="13"/>
  <c r="C6383" i="13"/>
  <c r="C6379" i="13"/>
  <c r="C6375" i="13"/>
  <c r="C6371" i="13"/>
  <c r="C6367" i="13"/>
  <c r="C6363" i="13"/>
  <c r="C6359" i="13"/>
  <c r="C6355" i="13"/>
  <c r="C6351" i="13"/>
  <c r="C6347" i="13"/>
  <c r="C6343" i="13"/>
  <c r="C6339" i="13"/>
  <c r="C6335" i="13"/>
  <c r="C6331" i="13"/>
  <c r="C6327" i="13"/>
  <c r="C6323" i="13"/>
  <c r="C6319" i="13"/>
  <c r="C6315" i="13"/>
  <c r="C6311" i="13"/>
  <c r="C6307" i="13"/>
  <c r="C6303" i="13"/>
  <c r="C6299" i="13"/>
  <c r="C6295" i="13"/>
  <c r="C6291" i="13"/>
  <c r="C6287" i="13"/>
  <c r="C6283" i="13"/>
  <c r="C6279" i="13"/>
  <c r="C6275" i="13"/>
  <c r="C6271" i="13"/>
  <c r="C6267" i="13"/>
  <c r="C6263" i="13"/>
  <c r="C6259" i="13"/>
  <c r="C6255" i="13"/>
  <c r="C6251" i="13"/>
  <c r="C6247" i="13"/>
  <c r="C6243" i="13"/>
  <c r="C6239" i="13"/>
  <c r="C6235" i="13"/>
  <c r="C6231" i="13"/>
  <c r="C6227" i="13"/>
  <c r="C6223" i="13"/>
  <c r="C6219" i="13"/>
  <c r="C6215" i="13"/>
  <c r="C6211" i="13"/>
  <c r="C6207" i="13"/>
  <c r="C6203" i="13"/>
  <c r="C6199" i="13"/>
  <c r="C6195" i="13"/>
  <c r="C6191" i="13"/>
  <c r="C6187" i="13"/>
  <c r="C6183" i="13"/>
  <c r="C6830" i="13"/>
  <c r="C6779" i="13"/>
  <c r="C6661" i="13"/>
  <c r="C6567" i="13"/>
  <c r="C6547" i="13"/>
  <c r="C6541" i="13"/>
  <c r="C6536" i="13"/>
  <c r="C6531" i="13"/>
  <c r="C6525" i="13"/>
  <c r="C6520" i="13"/>
  <c r="C6515" i="13"/>
  <c r="C6509" i="13"/>
  <c r="C6504" i="13"/>
  <c r="C6499" i="13"/>
  <c r="C6493" i="13"/>
  <c r="C6488" i="13"/>
  <c r="C6483" i="13"/>
  <c r="C6468" i="13"/>
  <c r="C6455" i="13"/>
  <c r="C6774" i="13"/>
  <c r="C6580" i="13"/>
  <c r="C6573" i="13"/>
  <c r="C6552" i="13"/>
  <c r="C6546" i="13"/>
  <c r="C6530" i="13"/>
  <c r="C6514" i="13"/>
  <c r="C6498" i="13"/>
  <c r="C6459" i="13"/>
  <c r="C6772" i="13"/>
  <c r="C6728" i="13"/>
  <c r="C6660" i="13"/>
  <c r="C6559" i="13"/>
  <c r="C6482" i="13"/>
  <c r="C6477" i="13"/>
  <c r="C6463" i="13"/>
  <c r="C6873" i="13"/>
  <c r="C6819" i="13"/>
  <c r="C6587" i="13"/>
  <c r="C6572" i="13"/>
  <c r="C6565" i="13"/>
  <c r="C6472" i="13"/>
  <c r="C6454" i="13"/>
  <c r="C6450" i="13"/>
  <c r="C6446" i="13"/>
  <c r="C6442" i="13"/>
  <c r="C6438" i="13"/>
  <c r="C6434" i="13"/>
  <c r="C6430" i="13"/>
  <c r="C6426" i="13"/>
  <c r="C6422" i="13"/>
  <c r="C6418" i="13"/>
  <c r="C6414" i="13"/>
  <c r="C6410" i="13"/>
  <c r="C6406" i="13"/>
  <c r="C6402" i="13"/>
  <c r="C6398" i="13"/>
  <c r="C6394" i="13"/>
  <c r="C6390" i="13"/>
  <c r="C6386" i="13"/>
  <c r="C6382" i="13"/>
  <c r="C6378" i="13"/>
  <c r="C6374" i="13"/>
  <c r="C6370" i="13"/>
  <c r="C6366" i="13"/>
  <c r="C6362" i="13"/>
  <c r="C6358" i="13"/>
  <c r="C6354" i="13"/>
  <c r="C6350" i="13"/>
  <c r="C6346" i="13"/>
  <c r="C6342" i="13"/>
  <c r="C6338" i="13"/>
  <c r="C6334" i="13"/>
  <c r="C6330" i="13"/>
  <c r="C6326" i="13"/>
  <c r="C6322" i="13"/>
  <c r="C6318" i="13"/>
  <c r="C6314" i="13"/>
  <c r="C6310" i="13"/>
  <c r="C6306" i="13"/>
  <c r="C6302" i="13"/>
  <c r="C6298" i="13"/>
  <c r="C6294" i="13"/>
  <c r="C6290" i="13"/>
  <c r="C6286" i="13"/>
  <c r="C6282" i="13"/>
  <c r="C6278" i="13"/>
  <c r="C6274" i="13"/>
  <c r="C6270" i="13"/>
  <c r="C6266" i="13"/>
  <c r="C6262" i="13"/>
  <c r="C6258" i="13"/>
  <c r="C6254" i="13"/>
  <c r="C6250" i="13"/>
  <c r="C6246" i="13"/>
  <c r="C6242" i="13"/>
  <c r="C6238" i="13"/>
  <c r="C6234" i="13"/>
  <c r="C6230" i="13"/>
  <c r="C6226" i="13"/>
  <c r="C6222" i="13"/>
  <c r="C6218" i="13"/>
  <c r="C6214" i="13"/>
  <c r="C6210" i="13"/>
  <c r="C6206" i="13"/>
  <c r="C6202" i="13"/>
  <c r="C6198" i="13"/>
  <c r="C6194" i="13"/>
  <c r="C6190" i="13"/>
  <c r="C6186" i="13"/>
  <c r="C6182" i="13"/>
  <c r="C6178" i="13"/>
  <c r="C6686" i="13"/>
  <c r="C6545" i="13"/>
  <c r="C6540" i="13"/>
  <c r="C6535" i="13"/>
  <c r="C6529" i="13"/>
  <c r="C6524" i="13"/>
  <c r="C6519" i="13"/>
  <c r="C6513" i="13"/>
  <c r="C6508" i="13"/>
  <c r="C6503" i="13"/>
  <c r="C6497" i="13"/>
  <c r="C6492" i="13"/>
  <c r="C6487" i="13"/>
  <c r="C6467" i="13"/>
  <c r="C6458" i="13"/>
  <c r="C6812" i="13"/>
  <c r="C6762" i="13"/>
  <c r="C6657" i="13"/>
  <c r="C6649" i="13"/>
  <c r="C6641" i="13"/>
  <c r="C6633" i="13"/>
  <c r="C6625" i="13"/>
  <c r="C6617" i="13"/>
  <c r="C6609" i="13"/>
  <c r="C6601" i="13"/>
  <c r="C6593" i="13"/>
  <c r="C6579" i="13"/>
  <c r="C6564" i="13"/>
  <c r="C6557" i="13"/>
  <c r="C6551" i="13"/>
  <c r="C6534" i="13"/>
  <c r="C6518" i="13"/>
  <c r="C6502" i="13"/>
  <c r="C6486" i="13"/>
  <c r="C6481" i="13"/>
  <c r="C6462" i="13"/>
  <c r="C7031" i="13"/>
  <c r="C6811" i="13"/>
  <c r="C6761" i="13"/>
  <c r="C6585" i="13"/>
  <c r="C6476" i="13"/>
  <c r="C6466" i="13"/>
  <c r="C6859" i="13"/>
  <c r="C6806" i="13"/>
  <c r="C6756" i="13"/>
  <c r="C6678" i="13"/>
  <c r="C6656" i="13"/>
  <c r="C6648" i="13"/>
  <c r="C6640" i="13"/>
  <c r="C6632" i="13"/>
  <c r="C6624" i="13"/>
  <c r="C6616" i="13"/>
  <c r="C6608" i="13"/>
  <c r="C6600" i="13"/>
  <c r="C6592" i="13"/>
  <c r="C6571" i="13"/>
  <c r="C6556" i="13"/>
  <c r="C6471" i="13"/>
  <c r="C6453" i="13"/>
  <c r="C6449" i="13"/>
  <c r="C6445" i="13"/>
  <c r="C6441" i="13"/>
  <c r="C6437" i="13"/>
  <c r="C6433" i="13"/>
  <c r="C6429" i="13"/>
  <c r="C6425" i="13"/>
  <c r="C6421" i="13"/>
  <c r="C6417" i="13"/>
  <c r="C6413" i="13"/>
  <c r="C6409" i="13"/>
  <c r="C6405" i="13"/>
  <c r="C6401" i="13"/>
  <c r="C6397" i="13"/>
  <c r="C6393" i="13"/>
  <c r="C6389" i="13"/>
  <c r="C6385" i="13"/>
  <c r="C6381" i="13"/>
  <c r="C6377" i="13"/>
  <c r="C6373" i="13"/>
  <c r="C6369" i="13"/>
  <c r="C6365" i="13"/>
  <c r="C6361" i="13"/>
  <c r="C6357" i="13"/>
  <c r="C6353" i="13"/>
  <c r="C6349" i="13"/>
  <c r="C6345" i="13"/>
  <c r="C6341" i="13"/>
  <c r="C6337" i="13"/>
  <c r="C6333" i="13"/>
  <c r="C6329" i="13"/>
  <c r="C6325" i="13"/>
  <c r="C6321" i="13"/>
  <c r="C6317" i="13"/>
  <c r="C6313" i="13"/>
  <c r="C6309" i="13"/>
  <c r="C6305" i="13"/>
  <c r="C6301" i="13"/>
  <c r="C6297" i="13"/>
  <c r="C6293" i="13"/>
  <c r="C6289" i="13"/>
  <c r="C6285" i="13"/>
  <c r="C6281" i="13"/>
  <c r="C6277" i="13"/>
  <c r="C6273" i="13"/>
  <c r="C6269" i="13"/>
  <c r="C6265" i="13"/>
  <c r="C6261" i="13"/>
  <c r="C6257" i="13"/>
  <c r="C6253" i="13"/>
  <c r="C6249" i="13"/>
  <c r="C6245" i="13"/>
  <c r="C6241" i="13"/>
  <c r="C6237" i="13"/>
  <c r="C6233" i="13"/>
  <c r="C6229" i="13"/>
  <c r="C6225" i="13"/>
  <c r="C6221" i="13"/>
  <c r="C6217" i="13"/>
  <c r="C6213" i="13"/>
  <c r="C6209" i="13"/>
  <c r="C6205" i="13"/>
  <c r="C6201" i="13"/>
  <c r="C6197" i="13"/>
  <c r="C6193" i="13"/>
  <c r="C6189" i="13"/>
  <c r="C6185" i="13"/>
  <c r="C6181" i="13"/>
  <c r="C6857" i="13"/>
  <c r="C6804" i="13"/>
  <c r="C6755" i="13"/>
  <c r="C6677" i="13"/>
  <c r="C6584" i="13"/>
  <c r="C6577" i="13"/>
  <c r="C6549" i="13"/>
  <c r="C6544" i="13"/>
  <c r="C6539" i="13"/>
  <c r="C6533" i="13"/>
  <c r="C6528" i="13"/>
  <c r="C6523" i="13"/>
  <c r="C6517" i="13"/>
  <c r="C6512" i="13"/>
  <c r="C6507" i="13"/>
  <c r="C6501" i="13"/>
  <c r="C6496" i="13"/>
  <c r="C6491" i="13"/>
  <c r="C6485" i="13"/>
  <c r="C6457" i="13"/>
  <c r="C6967" i="13"/>
  <c r="C6710" i="13"/>
  <c r="C6563" i="13"/>
  <c r="C6538" i="13"/>
  <c r="C6522" i="13"/>
  <c r="C6506" i="13"/>
  <c r="C6490" i="13"/>
  <c r="C6480" i="13"/>
  <c r="C6470" i="13"/>
  <c r="C6461" i="13"/>
  <c r="C6798" i="13"/>
  <c r="C6709" i="13"/>
  <c r="C6576" i="13"/>
  <c r="C6569" i="13"/>
  <c r="C6475" i="13"/>
  <c r="C6465" i="13"/>
  <c r="C6931" i="13"/>
  <c r="C6844" i="13"/>
  <c r="C6745" i="13"/>
  <c r="C6669" i="13"/>
  <c r="C6555" i="13"/>
  <c r="C6452" i="13"/>
  <c r="C6448" i="13"/>
  <c r="C6444" i="13"/>
  <c r="C6440" i="13"/>
  <c r="C6436" i="13"/>
  <c r="C6432" i="13"/>
  <c r="C6428" i="13"/>
  <c r="C6424" i="13"/>
  <c r="C6420" i="13"/>
  <c r="C6416" i="13"/>
  <c r="C6412" i="13"/>
  <c r="C6408" i="13"/>
  <c r="C6404" i="13"/>
  <c r="C6400" i="13"/>
  <c r="C6396" i="13"/>
  <c r="C6392" i="13"/>
  <c r="C6388" i="13"/>
  <c r="C6384" i="13"/>
  <c r="C6380" i="13"/>
  <c r="C6376" i="13"/>
  <c r="C6372" i="13"/>
  <c r="C6368" i="13"/>
  <c r="C6364" i="13"/>
  <c r="C6360" i="13"/>
  <c r="C6356" i="13"/>
  <c r="C6352" i="13"/>
  <c r="C6348" i="13"/>
  <c r="C6344" i="13"/>
  <c r="C6340" i="13"/>
  <c r="C6336" i="13"/>
  <c r="C6332" i="13"/>
  <c r="C6328" i="13"/>
  <c r="C6324" i="13"/>
  <c r="C6320" i="13"/>
  <c r="C6316" i="13"/>
  <c r="C6312" i="13"/>
  <c r="C6308" i="13"/>
  <c r="C6304" i="13"/>
  <c r="C6300" i="13"/>
  <c r="C6296" i="13"/>
  <c r="C6292" i="13"/>
  <c r="C6288" i="13"/>
  <c r="C6284" i="13"/>
  <c r="C6280" i="13"/>
  <c r="C6276" i="13"/>
  <c r="C6272" i="13"/>
  <c r="C6268" i="13"/>
  <c r="C6264" i="13"/>
  <c r="C6260" i="13"/>
  <c r="C6256" i="13"/>
  <c r="C6252" i="13"/>
  <c r="C6248" i="13"/>
  <c r="C6244" i="13"/>
  <c r="C6240" i="13"/>
  <c r="C6236" i="13"/>
  <c r="C6232" i="13"/>
  <c r="C6228" i="13"/>
  <c r="C6224" i="13"/>
  <c r="C6220" i="13"/>
  <c r="C6216" i="13"/>
  <c r="C6212" i="13"/>
  <c r="C6208" i="13"/>
  <c r="C6204" i="13"/>
  <c r="C6200" i="13"/>
  <c r="C6196" i="13"/>
  <c r="C6192" i="13"/>
  <c r="C6188" i="13"/>
  <c r="C6184" i="13"/>
  <c r="C6180" i="13"/>
  <c r="C6176" i="13"/>
  <c r="C6172" i="13"/>
  <c r="C6168" i="13"/>
  <c r="C6164" i="13"/>
  <c r="C6160" i="13"/>
  <c r="C6156" i="13"/>
  <c r="C6152" i="13"/>
  <c r="C6148" i="13"/>
  <c r="C6144" i="13"/>
  <c r="C6140" i="13"/>
  <c r="C6136" i="13"/>
  <c r="C6132" i="13"/>
  <c r="C6128" i="13"/>
  <c r="C6124" i="13"/>
  <c r="C6120" i="13"/>
  <c r="C6116" i="13"/>
  <c r="C6112" i="13"/>
  <c r="C6108" i="13"/>
  <c r="C6104" i="13"/>
  <c r="C6100" i="13"/>
  <c r="C6096" i="13"/>
  <c r="C6092" i="13"/>
  <c r="C6088" i="13"/>
  <c r="C6084" i="13"/>
  <c r="C6080" i="13"/>
  <c r="C6076" i="13"/>
  <c r="C6072" i="13"/>
  <c r="C6068" i="13"/>
  <c r="C6843" i="13"/>
  <c r="C6668" i="13"/>
  <c r="C6583" i="13"/>
  <c r="C6568" i="13"/>
  <c r="C6561" i="13"/>
  <c r="C6548" i="13"/>
  <c r="C6543" i="13"/>
  <c r="C6537" i="13"/>
  <c r="C6532" i="13"/>
  <c r="C6527" i="13"/>
  <c r="C6521" i="13"/>
  <c r="C6516" i="13"/>
  <c r="C6511" i="13"/>
  <c r="C6505" i="13"/>
  <c r="C6500" i="13"/>
  <c r="C6495" i="13"/>
  <c r="C6489" i="13"/>
  <c r="C6484" i="13"/>
  <c r="C6474" i="13"/>
  <c r="C6469" i="13"/>
  <c r="C6456" i="13"/>
  <c r="C6838" i="13"/>
  <c r="C6479" i="13"/>
  <c r="C6173" i="13"/>
  <c r="C6157" i="13"/>
  <c r="C6141" i="13"/>
  <c r="C6125" i="13"/>
  <c r="C6109" i="13"/>
  <c r="C6081" i="13"/>
  <c r="C6060" i="13"/>
  <c r="C6034" i="13"/>
  <c r="C5995" i="13"/>
  <c r="C5985" i="13"/>
  <c r="C5980" i="13"/>
  <c r="C5970" i="13"/>
  <c r="C6787" i="13"/>
  <c r="C6093" i="13"/>
  <c r="C6052" i="13"/>
  <c r="C6045" i="13"/>
  <c r="C6029" i="13"/>
  <c r="C6024" i="13"/>
  <c r="C6014" i="13"/>
  <c r="C5975" i="13"/>
  <c r="C5965" i="13"/>
  <c r="C5960" i="13"/>
  <c r="C5950" i="13"/>
  <c r="C5931" i="13"/>
  <c r="C5927" i="13"/>
  <c r="C5923" i="13"/>
  <c r="C5919" i="13"/>
  <c r="C5915" i="13"/>
  <c r="C5911" i="13"/>
  <c r="C5907" i="13"/>
  <c r="C5903" i="13"/>
  <c r="C5899" i="13"/>
  <c r="C5895" i="13"/>
  <c r="C5891" i="13"/>
  <c r="C5887" i="13"/>
  <c r="C5883" i="13"/>
  <c r="C5879" i="13"/>
  <c r="C5875" i="13"/>
  <c r="C5871" i="13"/>
  <c r="C5867" i="13"/>
  <c r="C5863" i="13"/>
  <c r="C5859" i="13"/>
  <c r="C5855" i="13"/>
  <c r="C5851" i="13"/>
  <c r="C5847" i="13"/>
  <c r="C5843" i="13"/>
  <c r="C5839" i="13"/>
  <c r="C5835" i="13"/>
  <c r="C5831" i="13"/>
  <c r="C5827" i="13"/>
  <c r="C5823" i="13"/>
  <c r="C5819" i="13"/>
  <c r="C5815" i="13"/>
  <c r="C5811" i="13"/>
  <c r="C5807" i="13"/>
  <c r="C5803" i="13"/>
  <c r="C5799" i="13"/>
  <c r="C5795" i="13"/>
  <c r="C5791" i="13"/>
  <c r="C5787" i="13"/>
  <c r="C5783" i="13"/>
  <c r="C5779" i="13"/>
  <c r="C5775" i="13"/>
  <c r="C5771" i="13"/>
  <c r="C5767" i="13"/>
  <c r="C5763" i="13"/>
  <c r="C5759" i="13"/>
  <c r="C5755" i="13"/>
  <c r="C5751" i="13"/>
  <c r="C5747" i="13"/>
  <c r="C5743" i="13"/>
  <c r="C5739" i="13"/>
  <c r="C5735" i="13"/>
  <c r="C5731" i="13"/>
  <c r="C5727" i="13"/>
  <c r="C5723" i="13"/>
  <c r="C5719" i="13"/>
  <c r="C5715" i="13"/>
  <c r="C5711" i="13"/>
  <c r="C5707" i="13"/>
  <c r="C5703" i="13"/>
  <c r="C5699" i="13"/>
  <c r="C5695" i="13"/>
  <c r="C5691" i="13"/>
  <c r="C5687" i="13"/>
  <c r="C5683" i="13"/>
  <c r="C5679" i="13"/>
  <c r="C5675" i="13"/>
  <c r="C5671" i="13"/>
  <c r="C5667" i="13"/>
  <c r="C5663" i="13"/>
  <c r="C5659" i="13"/>
  <c r="C5655" i="13"/>
  <c r="C5651" i="13"/>
  <c r="C5647" i="13"/>
  <c r="C5643" i="13"/>
  <c r="C5639" i="13"/>
  <c r="C5635" i="13"/>
  <c r="C5631" i="13"/>
  <c r="C5627" i="13"/>
  <c r="C5623" i="13"/>
  <c r="C5619" i="13"/>
  <c r="C5615" i="13"/>
  <c r="C6171" i="13"/>
  <c r="C6155" i="13"/>
  <c r="C6139" i="13"/>
  <c r="C6123" i="13"/>
  <c r="C6107" i="13"/>
  <c r="C6079" i="13"/>
  <c r="C6039" i="13"/>
  <c r="C6019" i="13"/>
  <c r="C6009" i="13"/>
  <c r="C6004" i="13"/>
  <c r="C5994" i="13"/>
  <c r="C5955" i="13"/>
  <c r="C5945" i="13"/>
  <c r="C5940" i="13"/>
  <c r="C6701" i="13"/>
  <c r="C6170" i="13"/>
  <c r="C6154" i="13"/>
  <c r="C6138" i="13"/>
  <c r="C6122" i="13"/>
  <c r="C6106" i="13"/>
  <c r="C6091" i="13"/>
  <c r="C6078" i="13"/>
  <c r="C6067" i="13"/>
  <c r="C6059" i="13"/>
  <c r="C5999" i="13"/>
  <c r="C5989" i="13"/>
  <c r="C5984" i="13"/>
  <c r="C5974" i="13"/>
  <c r="C5935" i="13"/>
  <c r="C6665" i="13"/>
  <c r="C6542" i="13"/>
  <c r="C6460" i="13"/>
  <c r="C6169" i="13"/>
  <c r="C6153" i="13"/>
  <c r="C6137" i="13"/>
  <c r="C6121" i="13"/>
  <c r="C6105" i="13"/>
  <c r="C6090" i="13"/>
  <c r="C6066" i="13"/>
  <c r="C6058" i="13"/>
  <c r="C6051" i="13"/>
  <c r="C6044" i="13"/>
  <c r="C6038" i="13"/>
  <c r="C6033" i="13"/>
  <c r="C6028" i="13"/>
  <c r="C6018" i="13"/>
  <c r="C5979" i="13"/>
  <c r="C5969" i="13"/>
  <c r="C5964" i="13"/>
  <c r="C5954" i="13"/>
  <c r="C6653" i="13"/>
  <c r="C6077" i="13"/>
  <c r="C6023" i="13"/>
  <c r="C6013" i="13"/>
  <c r="C6008" i="13"/>
  <c r="C5998" i="13"/>
  <c r="C5959" i="13"/>
  <c r="C5949" i="13"/>
  <c r="C5944" i="13"/>
  <c r="C5934" i="13"/>
  <c r="C5930" i="13"/>
  <c r="C5926" i="13"/>
  <c r="C5922" i="13"/>
  <c r="C5918" i="13"/>
  <c r="C5914" i="13"/>
  <c r="C5910" i="13"/>
  <c r="C5906" i="13"/>
  <c r="C5902" i="13"/>
  <c r="C5898" i="13"/>
  <c r="C5894" i="13"/>
  <c r="C5890" i="13"/>
  <c r="C5886" i="13"/>
  <c r="C5882" i="13"/>
  <c r="C5878" i="13"/>
  <c r="C5874" i="13"/>
  <c r="C5870" i="13"/>
  <c r="C5866" i="13"/>
  <c r="C5862" i="13"/>
  <c r="C5858" i="13"/>
  <c r="C5854" i="13"/>
  <c r="C5850" i="13"/>
  <c r="C5846" i="13"/>
  <c r="C5842" i="13"/>
  <c r="C5838" i="13"/>
  <c r="C5834" i="13"/>
  <c r="C5830" i="13"/>
  <c r="C5826" i="13"/>
  <c r="C5822" i="13"/>
  <c r="C5818" i="13"/>
  <c r="C5814" i="13"/>
  <c r="C5810" i="13"/>
  <c r="C5806" i="13"/>
  <c r="C5802" i="13"/>
  <c r="C5798" i="13"/>
  <c r="C5794" i="13"/>
  <c r="C5790" i="13"/>
  <c r="C5786" i="13"/>
  <c r="C5782" i="13"/>
  <c r="C5778" i="13"/>
  <c r="C5774" i="13"/>
  <c r="C5770" i="13"/>
  <c r="C5766" i="13"/>
  <c r="C5762" i="13"/>
  <c r="C5758" i="13"/>
  <c r="C5754" i="13"/>
  <c r="C5750" i="13"/>
  <c r="C5746" i="13"/>
  <c r="C5742" i="13"/>
  <c r="C5738" i="13"/>
  <c r="C5734" i="13"/>
  <c r="C5730" i="13"/>
  <c r="C5726" i="13"/>
  <c r="C5722" i="13"/>
  <c r="C5718" i="13"/>
  <c r="C5714" i="13"/>
  <c r="C5710" i="13"/>
  <c r="C5706" i="13"/>
  <c r="C5702" i="13"/>
  <c r="C5698" i="13"/>
  <c r="C5694" i="13"/>
  <c r="C5690" i="13"/>
  <c r="C5686" i="13"/>
  <c r="C5682" i="13"/>
  <c r="C5678" i="13"/>
  <c r="C5674" i="13"/>
  <c r="C5670" i="13"/>
  <c r="C5666" i="13"/>
  <c r="C5662" i="13"/>
  <c r="C5658" i="13"/>
  <c r="C5654" i="13"/>
  <c r="C5650" i="13"/>
  <c r="C5646" i="13"/>
  <c r="C5642" i="13"/>
  <c r="C5638" i="13"/>
  <c r="C5634" i="13"/>
  <c r="C5630" i="13"/>
  <c r="C5626" i="13"/>
  <c r="C5622" i="13"/>
  <c r="C5618" i="13"/>
  <c r="C5614" i="13"/>
  <c r="C5610" i="13"/>
  <c r="C5606" i="13"/>
  <c r="C5602" i="13"/>
  <c r="C5598" i="13"/>
  <c r="C5594" i="13"/>
  <c r="C5590" i="13"/>
  <c r="C5586" i="13"/>
  <c r="C5582" i="13"/>
  <c r="C5578" i="13"/>
  <c r="C5574" i="13"/>
  <c r="C5570" i="13"/>
  <c r="C5566" i="13"/>
  <c r="C6645" i="13"/>
  <c r="C6167" i="13"/>
  <c r="C6151" i="13"/>
  <c r="C6135" i="13"/>
  <c r="C6119" i="13"/>
  <c r="C6103" i="13"/>
  <c r="C6089" i="13"/>
  <c r="C6065" i="13"/>
  <c r="C6057" i="13"/>
  <c r="C6050" i="13"/>
  <c r="C6003" i="13"/>
  <c r="C5993" i="13"/>
  <c r="C5988" i="13"/>
  <c r="C5978" i="13"/>
  <c r="C5939" i="13"/>
  <c r="C6637" i="13"/>
  <c r="C6526" i="13"/>
  <c r="C6166" i="13"/>
  <c r="C6150" i="13"/>
  <c r="C6134" i="13"/>
  <c r="C6118" i="13"/>
  <c r="C6102" i="13"/>
  <c r="C6075" i="13"/>
  <c r="C6043" i="13"/>
  <c r="C6037" i="13"/>
  <c r="C6032" i="13"/>
  <c r="C6022" i="13"/>
  <c r="C5983" i="13"/>
  <c r="C5973" i="13"/>
  <c r="C5968" i="13"/>
  <c r="C5958" i="13"/>
  <c r="C6629" i="13"/>
  <c r="C6165" i="13"/>
  <c r="C6149" i="13"/>
  <c r="C6133" i="13"/>
  <c r="C6117" i="13"/>
  <c r="C6101" i="13"/>
  <c r="C6087" i="13"/>
  <c r="C6074" i="13"/>
  <c r="C6064" i="13"/>
  <c r="C6056" i="13"/>
  <c r="C6049" i="13"/>
  <c r="C6027" i="13"/>
  <c r="C6017" i="13"/>
  <c r="C6012" i="13"/>
  <c r="C6002" i="13"/>
  <c r="C5963" i="13"/>
  <c r="C5953" i="13"/>
  <c r="C5948" i="13"/>
  <c r="C5938" i="13"/>
  <c r="C6621" i="13"/>
  <c r="C6086" i="13"/>
  <c r="C6042" i="13"/>
  <c r="C6007" i="13"/>
  <c r="C5997" i="13"/>
  <c r="C5992" i="13"/>
  <c r="C5982" i="13"/>
  <c r="C5943" i="13"/>
  <c r="C5933" i="13"/>
  <c r="C5929" i="13"/>
  <c r="C5925" i="13"/>
  <c r="C5921" i="13"/>
  <c r="C5917" i="13"/>
  <c r="C5913" i="13"/>
  <c r="C5909" i="13"/>
  <c r="C5905" i="13"/>
  <c r="C5901" i="13"/>
  <c r="C5897" i="13"/>
  <c r="C5893" i="13"/>
  <c r="C5889" i="13"/>
  <c r="C5885" i="13"/>
  <c r="C5881" i="13"/>
  <c r="C5877" i="13"/>
  <c r="C5873" i="13"/>
  <c r="C5869" i="13"/>
  <c r="C5865" i="13"/>
  <c r="C5861" i="13"/>
  <c r="C5857" i="13"/>
  <c r="C5853" i="13"/>
  <c r="C5849" i="13"/>
  <c r="C5845" i="13"/>
  <c r="C5841" i="13"/>
  <c r="C5837" i="13"/>
  <c r="C5833" i="13"/>
  <c r="C5829" i="13"/>
  <c r="C5825" i="13"/>
  <c r="C5821" i="13"/>
  <c r="C5817" i="13"/>
  <c r="C5813" i="13"/>
  <c r="C5809" i="13"/>
  <c r="C5805" i="13"/>
  <c r="C5801" i="13"/>
  <c r="C5797" i="13"/>
  <c r="C5793" i="13"/>
  <c r="C5789" i="13"/>
  <c r="C5785" i="13"/>
  <c r="C5781" i="13"/>
  <c r="C5777" i="13"/>
  <c r="C5773" i="13"/>
  <c r="C5769" i="13"/>
  <c r="C5765" i="13"/>
  <c r="C5761" i="13"/>
  <c r="C5757" i="13"/>
  <c r="C5753" i="13"/>
  <c r="C5749" i="13"/>
  <c r="C5745" i="13"/>
  <c r="C5741" i="13"/>
  <c r="C5737" i="13"/>
  <c r="C5733" i="13"/>
  <c r="C5729" i="13"/>
  <c r="C5725" i="13"/>
  <c r="C5721" i="13"/>
  <c r="C5717" i="13"/>
  <c r="C5713" i="13"/>
  <c r="C5709" i="13"/>
  <c r="C5705" i="13"/>
  <c r="C5701" i="13"/>
  <c r="C5697" i="13"/>
  <c r="C5693" i="13"/>
  <c r="C5689" i="13"/>
  <c r="C5685" i="13"/>
  <c r="C5681" i="13"/>
  <c r="C5677" i="13"/>
  <c r="C5673" i="13"/>
  <c r="C5669" i="13"/>
  <c r="C5665" i="13"/>
  <c r="C5661" i="13"/>
  <c r="C5657" i="13"/>
  <c r="C5653" i="13"/>
  <c r="C5649" i="13"/>
  <c r="C5645" i="13"/>
  <c r="C5641" i="13"/>
  <c r="C5637" i="13"/>
  <c r="C5633" i="13"/>
  <c r="C5629" i="13"/>
  <c r="C5625" i="13"/>
  <c r="C5621" i="13"/>
  <c r="C5617" i="13"/>
  <c r="C5613" i="13"/>
  <c r="C5609" i="13"/>
  <c r="C5605" i="13"/>
  <c r="C5601" i="13"/>
  <c r="C5597" i="13"/>
  <c r="C5593" i="13"/>
  <c r="C6613" i="13"/>
  <c r="C6510" i="13"/>
  <c r="C6163" i="13"/>
  <c r="C6147" i="13"/>
  <c r="C6131" i="13"/>
  <c r="C6115" i="13"/>
  <c r="C6099" i="13"/>
  <c r="C6073" i="13"/>
  <c r="C6048" i="13"/>
  <c r="C6036" i="13"/>
  <c r="C6026" i="13"/>
  <c r="C5987" i="13"/>
  <c r="C5977" i="13"/>
  <c r="C5972" i="13"/>
  <c r="C5962" i="13"/>
  <c r="C6605" i="13"/>
  <c r="C6179" i="13"/>
  <c r="C6162" i="13"/>
  <c r="C6146" i="13"/>
  <c r="C6130" i="13"/>
  <c r="C6114" i="13"/>
  <c r="C6098" i="13"/>
  <c r="C6085" i="13"/>
  <c r="C6063" i="13"/>
  <c r="C6055" i="13"/>
  <c r="C6041" i="13"/>
  <c r="C6031" i="13"/>
  <c r="C6021" i="13"/>
  <c r="C6016" i="13"/>
  <c r="C6006" i="13"/>
  <c r="C5967" i="13"/>
  <c r="C5957" i="13"/>
  <c r="C5952" i="13"/>
  <c r="C5942" i="13"/>
  <c r="C6597" i="13"/>
  <c r="C6177" i="13"/>
  <c r="C6161" i="13"/>
  <c r="C6145" i="13"/>
  <c r="C6129" i="13"/>
  <c r="C6113" i="13"/>
  <c r="C6097" i="13"/>
  <c r="C6071" i="13"/>
  <c r="C6062" i="13"/>
  <c r="C6011" i="13"/>
  <c r="C6001" i="13"/>
  <c r="C5996" i="13"/>
  <c r="C5986" i="13"/>
  <c r="C5947" i="13"/>
  <c r="C5937" i="13"/>
  <c r="C6589" i="13"/>
  <c r="C6494" i="13"/>
  <c r="C6083" i="13"/>
  <c r="C6070" i="13"/>
  <c r="C6054" i="13"/>
  <c r="C6047" i="13"/>
  <c r="C6030" i="13"/>
  <c r="C5991" i="13"/>
  <c r="C5981" i="13"/>
  <c r="C5976" i="13"/>
  <c r="C5966" i="13"/>
  <c r="C5932" i="13"/>
  <c r="C5928" i="13"/>
  <c r="C5924" i="13"/>
  <c r="C5920" i="13"/>
  <c r="C5916" i="13"/>
  <c r="C5912" i="13"/>
  <c r="C5908" i="13"/>
  <c r="C5904" i="13"/>
  <c r="C5900" i="13"/>
  <c r="C5896" i="13"/>
  <c r="C5892" i="13"/>
  <c r="C5888" i="13"/>
  <c r="C5884" i="13"/>
  <c r="C5880" i="13"/>
  <c r="C5876" i="13"/>
  <c r="C5872" i="13"/>
  <c r="C5868" i="13"/>
  <c r="C5864" i="13"/>
  <c r="C5860" i="13"/>
  <c r="C5856" i="13"/>
  <c r="C5852" i="13"/>
  <c r="C5848" i="13"/>
  <c r="C5844" i="13"/>
  <c r="C5840" i="13"/>
  <c r="C5836" i="13"/>
  <c r="C5832" i="13"/>
  <c r="C5828" i="13"/>
  <c r="C5824" i="13"/>
  <c r="C5820" i="13"/>
  <c r="C5816" i="13"/>
  <c r="C5812" i="13"/>
  <c r="C5808" i="13"/>
  <c r="C5804" i="13"/>
  <c r="C5800" i="13"/>
  <c r="C5796" i="13"/>
  <c r="C5792" i="13"/>
  <c r="C5788" i="13"/>
  <c r="C5784" i="13"/>
  <c r="C5780" i="13"/>
  <c r="C5776" i="13"/>
  <c r="C5772" i="13"/>
  <c r="C5768" i="13"/>
  <c r="C5764" i="13"/>
  <c r="C5760" i="13"/>
  <c r="C5756" i="13"/>
  <c r="C5752" i="13"/>
  <c r="C5748" i="13"/>
  <c r="C5744" i="13"/>
  <c r="C5740" i="13"/>
  <c r="C5736" i="13"/>
  <c r="C5732" i="13"/>
  <c r="C5728" i="13"/>
  <c r="C5724" i="13"/>
  <c r="C5720" i="13"/>
  <c r="C5716" i="13"/>
  <c r="C5712" i="13"/>
  <c r="C5708" i="13"/>
  <c r="C5704" i="13"/>
  <c r="C5700" i="13"/>
  <c r="C5696" i="13"/>
  <c r="C5692" i="13"/>
  <c r="C5688" i="13"/>
  <c r="C5684" i="13"/>
  <c r="C5680" i="13"/>
  <c r="C5676" i="13"/>
  <c r="C5672" i="13"/>
  <c r="C5668" i="13"/>
  <c r="C5664" i="13"/>
  <c r="C5660" i="13"/>
  <c r="C5656" i="13"/>
  <c r="C5652" i="13"/>
  <c r="C5648" i="13"/>
  <c r="C5644" i="13"/>
  <c r="C5640" i="13"/>
  <c r="C5636" i="13"/>
  <c r="C5632" i="13"/>
  <c r="C5628" i="13"/>
  <c r="C5624" i="13"/>
  <c r="C5620" i="13"/>
  <c r="C5616" i="13"/>
  <c r="C5612" i="13"/>
  <c r="C5608" i="13"/>
  <c r="C5604" i="13"/>
  <c r="C5600" i="13"/>
  <c r="C5596" i="13"/>
  <c r="C5592" i="13"/>
  <c r="C5588" i="13"/>
  <c r="C5584" i="13"/>
  <c r="C5580" i="13"/>
  <c r="C5576" i="13"/>
  <c r="C5572" i="13"/>
  <c r="C6175" i="13"/>
  <c r="C6159" i="13"/>
  <c r="C6143" i="13"/>
  <c r="C6127" i="13"/>
  <c r="C6111" i="13"/>
  <c r="C6095" i="13"/>
  <c r="C6082" i="13"/>
  <c r="C6061" i="13"/>
  <c r="C6040" i="13"/>
  <c r="C6035" i="13"/>
  <c r="C6025" i="13"/>
  <c r="C6020" i="13"/>
  <c r="C6010" i="13"/>
  <c r="C5971" i="13"/>
  <c r="C5961" i="13"/>
  <c r="C5956" i="13"/>
  <c r="C5946" i="13"/>
  <c r="C6046" i="13"/>
  <c r="C5595" i="13"/>
  <c r="C5559" i="13"/>
  <c r="C5548" i="13"/>
  <c r="C5539" i="13"/>
  <c r="C5507" i="13"/>
  <c r="C5489" i="13"/>
  <c r="C5460" i="13"/>
  <c r="C5449" i="13"/>
  <c r="C5571" i="13"/>
  <c r="C5558" i="13"/>
  <c r="C5538" i="13"/>
  <c r="C5529" i="13"/>
  <c r="C5520" i="13"/>
  <c r="C5506" i="13"/>
  <c r="C5495" i="13"/>
  <c r="C5477" i="13"/>
  <c r="C5454" i="13"/>
  <c r="C5438" i="13"/>
  <c r="C5433" i="13"/>
  <c r="C5428" i="13"/>
  <c r="C5404" i="13"/>
  <c r="C5591" i="13"/>
  <c r="C5569" i="13"/>
  <c r="C5547" i="13"/>
  <c r="C5512" i="13"/>
  <c r="C5500" i="13"/>
  <c r="C5494" i="13"/>
  <c r="C5483" i="13"/>
  <c r="C5465" i="13"/>
  <c r="C5423" i="13"/>
  <c r="C5418" i="13"/>
  <c r="C5413" i="13"/>
  <c r="C5395" i="13"/>
  <c r="C5391" i="13"/>
  <c r="C5387" i="13"/>
  <c r="C5383" i="13"/>
  <c r="C5379" i="13"/>
  <c r="C5375" i="13"/>
  <c r="C5371" i="13"/>
  <c r="C5367" i="13"/>
  <c r="C5363" i="13"/>
  <c r="C5359" i="13"/>
  <c r="C5355" i="13"/>
  <c r="C5351" i="13"/>
  <c r="C5347" i="13"/>
  <c r="C5343" i="13"/>
  <c r="C5339" i="13"/>
  <c r="C5335" i="13"/>
  <c r="C5331" i="13"/>
  <c r="C5327" i="13"/>
  <c r="C5323" i="13"/>
  <c r="C5319" i="13"/>
  <c r="C5315" i="13"/>
  <c r="C5311" i="13"/>
  <c r="C5307" i="13"/>
  <c r="C5303" i="13"/>
  <c r="C5299" i="13"/>
  <c r="C5295" i="13"/>
  <c r="C5291" i="13"/>
  <c r="C5287" i="13"/>
  <c r="C5283" i="13"/>
  <c r="C5279" i="13"/>
  <c r="C5275" i="13"/>
  <c r="C5271" i="13"/>
  <c r="C5267" i="13"/>
  <c r="C5263" i="13"/>
  <c r="C5259" i="13"/>
  <c r="C5255" i="13"/>
  <c r="C5251" i="13"/>
  <c r="C5247" i="13"/>
  <c r="C5243" i="13"/>
  <c r="C5239" i="13"/>
  <c r="C5235" i="13"/>
  <c r="C5231" i="13"/>
  <c r="C5227" i="13"/>
  <c r="C5223" i="13"/>
  <c r="C5219" i="13"/>
  <c r="C5215" i="13"/>
  <c r="C5211" i="13"/>
  <c r="C5207" i="13"/>
  <c r="C5203" i="13"/>
  <c r="C5199" i="13"/>
  <c r="C5195" i="13"/>
  <c r="C5191" i="13"/>
  <c r="C5187" i="13"/>
  <c r="C5183" i="13"/>
  <c r="C5179" i="13"/>
  <c r="C5175" i="13"/>
  <c r="C5171" i="13"/>
  <c r="C5167" i="13"/>
  <c r="C5163" i="13"/>
  <c r="C5159" i="13"/>
  <c r="C5155" i="13"/>
  <c r="C5151" i="13"/>
  <c r="C5147" i="13"/>
  <c r="C5143" i="13"/>
  <c r="C5139" i="13"/>
  <c r="C5135" i="13"/>
  <c r="C5131" i="13"/>
  <c r="C5951" i="13"/>
  <c r="C5589" i="13"/>
  <c r="C5568" i="13"/>
  <c r="C5557" i="13"/>
  <c r="C5546" i="13"/>
  <c r="C5537" i="13"/>
  <c r="C5528" i="13"/>
  <c r="C5488" i="13"/>
  <c r="C5482" i="13"/>
  <c r="C5471" i="13"/>
  <c r="C5448" i="13"/>
  <c r="C5443" i="13"/>
  <c r="C5408" i="13"/>
  <c r="C5399" i="13"/>
  <c r="C5556" i="13"/>
  <c r="C5519" i="13"/>
  <c r="C5505" i="13"/>
  <c r="C5476" i="13"/>
  <c r="C5470" i="13"/>
  <c r="C5459" i="13"/>
  <c r="C5453" i="13"/>
  <c r="C5437" i="13"/>
  <c r="C5432" i="13"/>
  <c r="C5941" i="13"/>
  <c r="C5587" i="13"/>
  <c r="C5567" i="13"/>
  <c r="C5545" i="13"/>
  <c r="C5536" i="13"/>
  <c r="C5527" i="13"/>
  <c r="C5518" i="13"/>
  <c r="C5511" i="13"/>
  <c r="C5493" i="13"/>
  <c r="C5464" i="13"/>
  <c r="C5458" i="13"/>
  <c r="C5442" i="13"/>
  <c r="C5427" i="13"/>
  <c r="C5422" i="13"/>
  <c r="C5417" i="13"/>
  <c r="C5412" i="13"/>
  <c r="C5403" i="13"/>
  <c r="C6174" i="13"/>
  <c r="C6015" i="13"/>
  <c r="C5936" i="13"/>
  <c r="C5585" i="13"/>
  <c r="C5555" i="13"/>
  <c r="C5526" i="13"/>
  <c r="C5510" i="13"/>
  <c r="C5499" i="13"/>
  <c r="C5481" i="13"/>
  <c r="C5394" i="13"/>
  <c r="C5390" i="13"/>
  <c r="C5386" i="13"/>
  <c r="C5382" i="13"/>
  <c r="C5378" i="13"/>
  <c r="C5374" i="13"/>
  <c r="C5370" i="13"/>
  <c r="C5366" i="13"/>
  <c r="C5362" i="13"/>
  <c r="C5358" i="13"/>
  <c r="C5354" i="13"/>
  <c r="C5350" i="13"/>
  <c r="C5346" i="13"/>
  <c r="C5342" i="13"/>
  <c r="C5338" i="13"/>
  <c r="C5334" i="13"/>
  <c r="C5330" i="13"/>
  <c r="C5326" i="13"/>
  <c r="C5322" i="13"/>
  <c r="C5318" i="13"/>
  <c r="C5314" i="13"/>
  <c r="C5310" i="13"/>
  <c r="C5306" i="13"/>
  <c r="C5302" i="13"/>
  <c r="C5298" i="13"/>
  <c r="C5294" i="13"/>
  <c r="C5290" i="13"/>
  <c r="C5286" i="13"/>
  <c r="C5282" i="13"/>
  <c r="C5278" i="13"/>
  <c r="C5274" i="13"/>
  <c r="C5270" i="13"/>
  <c r="C5266" i="13"/>
  <c r="C5262" i="13"/>
  <c r="C5258" i="13"/>
  <c r="C5254" i="13"/>
  <c r="C5250" i="13"/>
  <c r="C5246" i="13"/>
  <c r="C5242" i="13"/>
  <c r="C5238" i="13"/>
  <c r="C5234" i="13"/>
  <c r="C5230" i="13"/>
  <c r="C5226" i="13"/>
  <c r="C5222" i="13"/>
  <c r="C5218" i="13"/>
  <c r="C5214" i="13"/>
  <c r="C5210" i="13"/>
  <c r="C5206" i="13"/>
  <c r="C5202" i="13"/>
  <c r="C5198" i="13"/>
  <c r="C5194" i="13"/>
  <c r="C5190" i="13"/>
  <c r="C5186" i="13"/>
  <c r="C5182" i="13"/>
  <c r="C5178" i="13"/>
  <c r="C5174" i="13"/>
  <c r="C5170" i="13"/>
  <c r="C5166" i="13"/>
  <c r="C5162" i="13"/>
  <c r="C5158" i="13"/>
  <c r="C5154" i="13"/>
  <c r="C5150" i="13"/>
  <c r="C5146" i="13"/>
  <c r="C5142" i="13"/>
  <c r="C6158" i="13"/>
  <c r="C5565" i="13"/>
  <c r="C5554" i="13"/>
  <c r="C5544" i="13"/>
  <c r="C5535" i="13"/>
  <c r="C5517" i="13"/>
  <c r="C5504" i="13"/>
  <c r="C5498" i="13"/>
  <c r="C5487" i="13"/>
  <c r="C5469" i="13"/>
  <c r="C5452" i="13"/>
  <c r="C5447" i="13"/>
  <c r="C5436" i="13"/>
  <c r="C5407" i="13"/>
  <c r="C5398" i="13"/>
  <c r="C6142" i="13"/>
  <c r="C6005" i="13"/>
  <c r="C5611" i="13"/>
  <c r="C5583" i="13"/>
  <c r="C5564" i="13"/>
  <c r="C5534" i="13"/>
  <c r="C5525" i="13"/>
  <c r="C5492" i="13"/>
  <c r="C5486" i="13"/>
  <c r="C5475" i="13"/>
  <c r="C5457" i="13"/>
  <c r="C5441" i="13"/>
  <c r="C5431" i="13"/>
  <c r="C5426" i="13"/>
  <c r="C5421" i="13"/>
  <c r="C5416" i="13"/>
  <c r="C5402" i="13"/>
  <c r="C6126" i="13"/>
  <c r="C6000" i="13"/>
  <c r="C5581" i="13"/>
  <c r="C5553" i="13"/>
  <c r="C5543" i="13"/>
  <c r="C5516" i="13"/>
  <c r="C5509" i="13"/>
  <c r="C5480" i="13"/>
  <c r="C5474" i="13"/>
  <c r="C5463" i="13"/>
  <c r="C5446" i="13"/>
  <c r="C5411" i="13"/>
  <c r="C6110" i="13"/>
  <c r="C5607" i="13"/>
  <c r="C5563" i="13"/>
  <c r="C5552" i="13"/>
  <c r="C5542" i="13"/>
  <c r="C5533" i="13"/>
  <c r="C5524" i="13"/>
  <c r="C5497" i="13"/>
  <c r="C5468" i="13"/>
  <c r="C5462" i="13"/>
  <c r="C5406" i="13"/>
  <c r="C5397" i="13"/>
  <c r="C5393" i="13"/>
  <c r="C5389" i="13"/>
  <c r="C5385" i="13"/>
  <c r="C5381" i="13"/>
  <c r="C5377" i="13"/>
  <c r="C5373" i="13"/>
  <c r="C5369" i="13"/>
  <c r="C5365" i="13"/>
  <c r="C5361" i="13"/>
  <c r="C5357" i="13"/>
  <c r="C5353" i="13"/>
  <c r="C5349" i="13"/>
  <c r="C5345" i="13"/>
  <c r="C5341" i="13"/>
  <c r="C5337" i="13"/>
  <c r="C5333" i="13"/>
  <c r="C5329" i="13"/>
  <c r="C5325" i="13"/>
  <c r="C5321" i="13"/>
  <c r="C5317" i="13"/>
  <c r="C5313" i="13"/>
  <c r="C5309" i="13"/>
  <c r="C5305" i="13"/>
  <c r="C5301" i="13"/>
  <c r="C5297" i="13"/>
  <c r="C5293" i="13"/>
  <c r="C5289" i="13"/>
  <c r="C5285" i="13"/>
  <c r="C5281" i="13"/>
  <c r="C5277" i="13"/>
  <c r="C5273" i="13"/>
  <c r="C5269" i="13"/>
  <c r="C5265" i="13"/>
  <c r="C5261" i="13"/>
  <c r="C5257" i="13"/>
  <c r="C5253" i="13"/>
  <c r="C5249" i="13"/>
  <c r="C5245" i="13"/>
  <c r="C5241" i="13"/>
  <c r="C5237" i="13"/>
  <c r="C5233" i="13"/>
  <c r="C5229" i="13"/>
  <c r="C5225" i="13"/>
  <c r="C5221" i="13"/>
  <c r="C5217" i="13"/>
  <c r="C5213" i="13"/>
  <c r="C5209" i="13"/>
  <c r="C5205" i="13"/>
  <c r="C5201" i="13"/>
  <c r="C5197" i="13"/>
  <c r="C5193" i="13"/>
  <c r="C5189" i="13"/>
  <c r="C5185" i="13"/>
  <c r="C5181" i="13"/>
  <c r="C5177" i="13"/>
  <c r="C5173" i="13"/>
  <c r="C5169" i="13"/>
  <c r="C5165" i="13"/>
  <c r="C5161" i="13"/>
  <c r="C5157" i="13"/>
  <c r="C5153" i="13"/>
  <c r="C5149" i="13"/>
  <c r="C5145" i="13"/>
  <c r="C5141" i="13"/>
  <c r="C6094" i="13"/>
  <c r="C5990" i="13"/>
  <c r="C5579" i="13"/>
  <c r="C5562" i="13"/>
  <c r="C5503" i="13"/>
  <c r="C5485" i="13"/>
  <c r="C5456" i="13"/>
  <c r="C5451" i="13"/>
  <c r="C5440" i="13"/>
  <c r="C5435" i="13"/>
  <c r="C5430" i="13"/>
  <c r="C5425" i="13"/>
  <c r="C5420" i="13"/>
  <c r="C5401" i="13"/>
  <c r="C5603" i="13"/>
  <c r="C5577" i="13"/>
  <c r="C5551" i="13"/>
  <c r="C5541" i="13"/>
  <c r="C5532" i="13"/>
  <c r="C5523" i="13"/>
  <c r="C5515" i="13"/>
  <c r="C5508" i="13"/>
  <c r="C5502" i="13"/>
  <c r="C5491" i="13"/>
  <c r="C5473" i="13"/>
  <c r="C5445" i="13"/>
  <c r="C5415" i="13"/>
  <c r="C5410" i="13"/>
  <c r="C6069" i="13"/>
  <c r="C5561" i="13"/>
  <c r="C5550" i="13"/>
  <c r="C5522" i="13"/>
  <c r="C5514" i="13"/>
  <c r="C5496" i="13"/>
  <c r="C5490" i="13"/>
  <c r="C5479" i="13"/>
  <c r="C5461" i="13"/>
  <c r="C5450" i="13"/>
  <c r="C5405" i="13"/>
  <c r="C5599" i="13"/>
  <c r="C5575" i="13"/>
  <c r="C5560" i="13"/>
  <c r="C5540" i="13"/>
  <c r="C5531" i="13"/>
  <c r="C5484" i="13"/>
  <c r="C5478" i="13"/>
  <c r="C5467" i="13"/>
  <c r="C5434" i="13"/>
  <c r="C5429" i="13"/>
  <c r="C5424" i="13"/>
  <c r="C5396" i="13"/>
  <c r="C5392" i="13"/>
  <c r="C5388" i="13"/>
  <c r="C5384" i="13"/>
  <c r="C5380" i="13"/>
  <c r="C5376" i="13"/>
  <c r="C5372" i="13"/>
  <c r="C5368" i="13"/>
  <c r="C5364" i="13"/>
  <c r="C5360" i="13"/>
  <c r="C5356" i="13"/>
  <c r="C5352" i="13"/>
  <c r="C5348" i="13"/>
  <c r="C5344" i="13"/>
  <c r="C5340" i="13"/>
  <c r="C5336" i="13"/>
  <c r="C5332" i="13"/>
  <c r="C5328" i="13"/>
  <c r="C5324" i="13"/>
  <c r="C5320" i="13"/>
  <c r="C5316" i="13"/>
  <c r="C5312" i="13"/>
  <c r="C5308" i="13"/>
  <c r="C5304" i="13"/>
  <c r="C5300" i="13"/>
  <c r="C5296" i="13"/>
  <c r="C5292" i="13"/>
  <c r="C5288" i="13"/>
  <c r="C5284" i="13"/>
  <c r="C5280" i="13"/>
  <c r="C5276" i="13"/>
  <c r="C5272" i="13"/>
  <c r="C5268" i="13"/>
  <c r="C5264" i="13"/>
  <c r="C5260" i="13"/>
  <c r="C5256" i="13"/>
  <c r="C5252" i="13"/>
  <c r="C5248" i="13"/>
  <c r="C5244" i="13"/>
  <c r="C5240" i="13"/>
  <c r="C5236" i="13"/>
  <c r="C5232" i="13"/>
  <c r="C5228" i="13"/>
  <c r="C5224" i="13"/>
  <c r="C5220" i="13"/>
  <c r="C5216" i="13"/>
  <c r="C5212" i="13"/>
  <c r="C5208" i="13"/>
  <c r="C5204" i="13"/>
  <c r="C5200" i="13"/>
  <c r="C5196" i="13"/>
  <c r="C5192" i="13"/>
  <c r="C5188" i="13"/>
  <c r="C5184" i="13"/>
  <c r="C5180" i="13"/>
  <c r="C5176" i="13"/>
  <c r="C5172" i="13"/>
  <c r="C5168" i="13"/>
  <c r="C5164" i="13"/>
  <c r="C5160" i="13"/>
  <c r="C6053" i="13"/>
  <c r="C5501" i="13"/>
  <c r="C5414" i="13"/>
  <c r="C5156" i="13"/>
  <c r="C5132" i="13"/>
  <c r="C5119" i="13"/>
  <c r="C5106" i="13"/>
  <c r="C5093" i="13"/>
  <c r="C5080" i="13"/>
  <c r="C5055" i="13"/>
  <c r="C5042" i="13"/>
  <c r="C5031" i="13"/>
  <c r="C5020" i="13"/>
  <c r="C5009" i="13"/>
  <c r="C4941" i="13"/>
  <c r="C4918" i="13"/>
  <c r="C4912" i="13"/>
  <c r="C4895" i="13"/>
  <c r="C5409" i="13"/>
  <c r="C5118" i="13"/>
  <c r="C5105" i="13"/>
  <c r="C5092" i="13"/>
  <c r="C5067" i="13"/>
  <c r="C5054" i="13"/>
  <c r="C5041" i="13"/>
  <c r="C5030" i="13"/>
  <c r="C5000" i="13"/>
  <c r="C4992" i="13"/>
  <c r="C4984" i="13"/>
  <c r="C4976" i="13"/>
  <c r="C4961" i="13"/>
  <c r="C4954" i="13"/>
  <c r="C4929" i="13"/>
  <c r="C4906" i="13"/>
  <c r="C4900" i="13"/>
  <c r="C4855" i="13"/>
  <c r="C4851" i="13"/>
  <c r="C4847" i="13"/>
  <c r="C4843" i="13"/>
  <c r="C4839" i="13"/>
  <c r="C4835" i="13"/>
  <c r="C4831" i="13"/>
  <c r="C4827" i="13"/>
  <c r="C4823" i="13"/>
  <c r="C4819" i="13"/>
  <c r="C4815" i="13"/>
  <c r="C4811" i="13"/>
  <c r="C4807" i="13"/>
  <c r="C4803" i="13"/>
  <c r="C4799" i="13"/>
  <c r="C4795" i="13"/>
  <c r="C4791" i="13"/>
  <c r="C4787" i="13"/>
  <c r="C4783" i="13"/>
  <c r="C4779" i="13"/>
  <c r="C4775" i="13"/>
  <c r="C4771" i="13"/>
  <c r="C4767" i="13"/>
  <c r="C4763" i="13"/>
  <c r="C4759" i="13"/>
  <c r="C4755" i="13"/>
  <c r="C4751" i="13"/>
  <c r="C4747" i="13"/>
  <c r="C4743" i="13"/>
  <c r="C4739" i="13"/>
  <c r="C4735" i="13"/>
  <c r="C4731" i="13"/>
  <c r="C4727" i="13"/>
  <c r="C4723" i="13"/>
  <c r="C4719" i="13"/>
  <c r="C4715" i="13"/>
  <c r="C4711" i="13"/>
  <c r="C4707" i="13"/>
  <c r="C4703" i="13"/>
  <c r="C4699" i="13"/>
  <c r="C4695" i="13"/>
  <c r="C4691" i="13"/>
  <c r="C4687" i="13"/>
  <c r="C4683" i="13"/>
  <c r="C4679" i="13"/>
  <c r="C4675" i="13"/>
  <c r="C4671" i="13"/>
  <c r="C4667" i="13"/>
  <c r="C4663" i="13"/>
  <c r="C4659" i="13"/>
  <c r="C4655" i="13"/>
  <c r="C4651" i="13"/>
  <c r="C4647" i="13"/>
  <c r="C4643" i="13"/>
  <c r="C4639" i="13"/>
  <c r="C4635" i="13"/>
  <c r="C4631" i="13"/>
  <c r="C4627" i="13"/>
  <c r="C4623" i="13"/>
  <c r="C4619" i="13"/>
  <c r="C4615" i="13"/>
  <c r="C4611" i="13"/>
  <c r="C4607" i="13"/>
  <c r="C4603" i="13"/>
  <c r="C4599" i="13"/>
  <c r="C4595" i="13"/>
  <c r="C4591" i="13"/>
  <c r="C4587" i="13"/>
  <c r="C4583" i="13"/>
  <c r="C4579" i="13"/>
  <c r="C4575" i="13"/>
  <c r="C4571" i="13"/>
  <c r="C4567" i="13"/>
  <c r="C4563" i="13"/>
  <c r="C4559" i="13"/>
  <c r="C4555" i="13"/>
  <c r="C5152" i="13"/>
  <c r="C5130" i="13"/>
  <c r="C5117" i="13"/>
  <c r="C5104" i="13"/>
  <c r="C5079" i="13"/>
  <c r="C5066" i="13"/>
  <c r="C5053" i="13"/>
  <c r="C5040" i="13"/>
  <c r="C5029" i="13"/>
  <c r="C5019" i="13"/>
  <c r="C4968" i="13"/>
  <c r="C4947" i="13"/>
  <c r="C4935" i="13"/>
  <c r="C4917" i="13"/>
  <c r="C4894" i="13"/>
  <c r="C4888" i="13"/>
  <c r="C4883" i="13"/>
  <c r="C4878" i="13"/>
  <c r="C4873" i="13"/>
  <c r="C4868" i="13"/>
  <c r="C4859" i="13"/>
  <c r="C5400" i="13"/>
  <c r="C5129" i="13"/>
  <c r="C5116" i="13"/>
  <c r="C5091" i="13"/>
  <c r="C5078" i="13"/>
  <c r="C5065" i="13"/>
  <c r="C5052" i="13"/>
  <c r="C5018" i="13"/>
  <c r="C5008" i="13"/>
  <c r="C4999" i="13"/>
  <c r="C4991" i="13"/>
  <c r="C4983" i="13"/>
  <c r="C4975" i="13"/>
  <c r="C4953" i="13"/>
  <c r="C4940" i="13"/>
  <c r="C4923" i="13"/>
  <c r="C4905" i="13"/>
  <c r="C4863" i="13"/>
  <c r="C5148" i="13"/>
  <c r="C5128" i="13"/>
  <c r="C5103" i="13"/>
  <c r="C5090" i="13"/>
  <c r="C5077" i="13"/>
  <c r="C5064" i="13"/>
  <c r="C5039" i="13"/>
  <c r="C5028" i="13"/>
  <c r="C5017" i="13"/>
  <c r="C4967" i="13"/>
  <c r="C4960" i="13"/>
  <c r="C4946" i="13"/>
  <c r="C4934" i="13"/>
  <c r="C4928" i="13"/>
  <c r="C4911" i="13"/>
  <c r="C4893" i="13"/>
  <c r="C5472" i="13"/>
  <c r="C5115" i="13"/>
  <c r="C5102" i="13"/>
  <c r="C5089" i="13"/>
  <c r="C5076" i="13"/>
  <c r="C5051" i="13"/>
  <c r="C5038" i="13"/>
  <c r="C5007" i="13"/>
  <c r="C4998" i="13"/>
  <c r="C4990" i="13"/>
  <c r="C4982" i="13"/>
  <c r="C4974" i="13"/>
  <c r="C4922" i="13"/>
  <c r="C4916" i="13"/>
  <c r="C4899" i="13"/>
  <c r="C4882" i="13"/>
  <c r="C4877" i="13"/>
  <c r="C4872" i="13"/>
  <c r="C4854" i="13"/>
  <c r="C4850" i="13"/>
  <c r="C4846" i="13"/>
  <c r="C4842" i="13"/>
  <c r="C4838" i="13"/>
  <c r="C4834" i="13"/>
  <c r="C4830" i="13"/>
  <c r="C4826" i="13"/>
  <c r="C4822" i="13"/>
  <c r="C4818" i="13"/>
  <c r="C4814" i="13"/>
  <c r="C4810" i="13"/>
  <c r="C4806" i="13"/>
  <c r="C4802" i="13"/>
  <c r="C4798" i="13"/>
  <c r="C4794" i="13"/>
  <c r="C4790" i="13"/>
  <c r="C4786" i="13"/>
  <c r="C4782" i="13"/>
  <c r="C4778" i="13"/>
  <c r="C4774" i="13"/>
  <c r="C4770" i="13"/>
  <c r="C4766" i="13"/>
  <c r="C4762" i="13"/>
  <c r="C4758" i="13"/>
  <c r="C4754" i="13"/>
  <c r="C4750" i="13"/>
  <c r="C4746" i="13"/>
  <c r="C4742" i="13"/>
  <c r="C4738" i="13"/>
  <c r="C4734" i="13"/>
  <c r="C4730" i="13"/>
  <c r="C4726" i="13"/>
  <c r="C4722" i="13"/>
  <c r="C4718" i="13"/>
  <c r="C4714" i="13"/>
  <c r="C4710" i="13"/>
  <c r="C4706" i="13"/>
  <c r="C4702" i="13"/>
  <c r="C4698" i="13"/>
  <c r="C4694" i="13"/>
  <c r="C4690" i="13"/>
  <c r="C4686" i="13"/>
  <c r="C4682" i="13"/>
  <c r="C4678" i="13"/>
  <c r="C4674" i="13"/>
  <c r="C4670" i="13"/>
  <c r="C4666" i="13"/>
  <c r="C4662" i="13"/>
  <c r="C4658" i="13"/>
  <c r="C4654" i="13"/>
  <c r="C4650" i="13"/>
  <c r="C4646" i="13"/>
  <c r="C4642" i="13"/>
  <c r="C4638" i="13"/>
  <c r="C4634" i="13"/>
  <c r="C4630" i="13"/>
  <c r="C4626" i="13"/>
  <c r="C4622" i="13"/>
  <c r="C4618" i="13"/>
  <c r="C4614" i="13"/>
  <c r="C4610" i="13"/>
  <c r="C4606" i="13"/>
  <c r="C4602" i="13"/>
  <c r="C4598" i="13"/>
  <c r="C4594" i="13"/>
  <c r="C4590" i="13"/>
  <c r="C4586" i="13"/>
  <c r="C4582" i="13"/>
  <c r="C4578" i="13"/>
  <c r="C4574" i="13"/>
  <c r="C4570" i="13"/>
  <c r="C4566" i="13"/>
  <c r="C4562" i="13"/>
  <c r="C4558" i="13"/>
  <c r="C4554" i="13"/>
  <c r="C4550" i="13"/>
  <c r="C4546" i="13"/>
  <c r="C4542" i="13"/>
  <c r="C4538" i="13"/>
  <c r="C4534" i="13"/>
  <c r="C4530" i="13"/>
  <c r="C4526" i="13"/>
  <c r="C4522" i="13"/>
  <c r="C4518" i="13"/>
  <c r="C4514" i="13"/>
  <c r="C5466" i="13"/>
  <c r="C5144" i="13"/>
  <c r="C5127" i="13"/>
  <c r="C5114" i="13"/>
  <c r="C5101" i="13"/>
  <c r="C5088" i="13"/>
  <c r="C5063" i="13"/>
  <c r="C5050" i="13"/>
  <c r="C5037" i="13"/>
  <c r="C5027" i="13"/>
  <c r="C5016" i="13"/>
  <c r="C5006" i="13"/>
  <c r="C4997" i="13"/>
  <c r="C4989" i="13"/>
  <c r="C4981" i="13"/>
  <c r="C4973" i="13"/>
  <c r="C4966" i="13"/>
  <c r="C4959" i="13"/>
  <c r="C4952" i="13"/>
  <c r="C4945" i="13"/>
  <c r="C4933" i="13"/>
  <c r="C4910" i="13"/>
  <c r="C4904" i="13"/>
  <c r="C4887" i="13"/>
  <c r="C4867" i="13"/>
  <c r="C4858" i="13"/>
  <c r="C5126" i="13"/>
  <c r="C5113" i="13"/>
  <c r="C5100" i="13"/>
  <c r="C5075" i="13"/>
  <c r="C5062" i="13"/>
  <c r="C5049" i="13"/>
  <c r="C5026" i="13"/>
  <c r="C5005" i="13"/>
  <c r="C4939" i="13"/>
  <c r="C4921" i="13"/>
  <c r="C4898" i="13"/>
  <c r="C4892" i="13"/>
  <c r="C4862" i="13"/>
  <c r="C5573" i="13"/>
  <c r="C5455" i="13"/>
  <c r="C5140" i="13"/>
  <c r="C5125" i="13"/>
  <c r="C5112" i="13"/>
  <c r="C5087" i="13"/>
  <c r="C5074" i="13"/>
  <c r="C5061" i="13"/>
  <c r="C5048" i="13"/>
  <c r="C5036" i="13"/>
  <c r="C5025" i="13"/>
  <c r="C5015" i="13"/>
  <c r="C4965" i="13"/>
  <c r="C4958" i="13"/>
  <c r="C4951" i="13"/>
  <c r="C4927" i="13"/>
  <c r="C4909" i="13"/>
  <c r="C4886" i="13"/>
  <c r="C4881" i="13"/>
  <c r="C4876" i="13"/>
  <c r="C5124" i="13"/>
  <c r="C5099" i="13"/>
  <c r="C5086" i="13"/>
  <c r="C5073" i="13"/>
  <c r="C5060" i="13"/>
  <c r="C5014" i="13"/>
  <c r="C4996" i="13"/>
  <c r="C4988" i="13"/>
  <c r="C4980" i="13"/>
  <c r="C4972" i="13"/>
  <c r="C4944" i="13"/>
  <c r="C4938" i="13"/>
  <c r="C4932" i="13"/>
  <c r="C4915" i="13"/>
  <c r="C4897" i="13"/>
  <c r="C4871" i="13"/>
  <c r="C4866" i="13"/>
  <c r="C4857" i="13"/>
  <c r="C4853" i="13"/>
  <c r="C4849" i="13"/>
  <c r="C4845" i="13"/>
  <c r="C4841" i="13"/>
  <c r="C4837" i="13"/>
  <c r="C4833" i="13"/>
  <c r="C4829" i="13"/>
  <c r="C4825" i="13"/>
  <c r="C4821" i="13"/>
  <c r="C4817" i="13"/>
  <c r="C4813" i="13"/>
  <c r="C4809" i="13"/>
  <c r="C4805" i="13"/>
  <c r="C4801" i="13"/>
  <c r="C4797" i="13"/>
  <c r="C4793" i="13"/>
  <c r="C4789" i="13"/>
  <c r="C4785" i="13"/>
  <c r="C4781" i="13"/>
  <c r="C4777" i="13"/>
  <c r="C4773" i="13"/>
  <c r="C4769" i="13"/>
  <c r="C4765" i="13"/>
  <c r="C4761" i="13"/>
  <c r="C4757" i="13"/>
  <c r="C4753" i="13"/>
  <c r="C4749" i="13"/>
  <c r="C4745" i="13"/>
  <c r="C4741" i="13"/>
  <c r="C4737" i="13"/>
  <c r="C4733" i="13"/>
  <c r="C4729" i="13"/>
  <c r="C4725" i="13"/>
  <c r="C4721" i="13"/>
  <c r="C4717" i="13"/>
  <c r="C4713" i="13"/>
  <c r="C4709" i="13"/>
  <c r="C4705" i="13"/>
  <c r="C4701" i="13"/>
  <c r="C4697" i="13"/>
  <c r="C4693" i="13"/>
  <c r="C4689" i="13"/>
  <c r="C4685" i="13"/>
  <c r="C4681" i="13"/>
  <c r="C4677" i="13"/>
  <c r="C4673" i="13"/>
  <c r="C4669" i="13"/>
  <c r="C4665" i="13"/>
  <c r="C4661" i="13"/>
  <c r="C4657" i="13"/>
  <c r="C4653" i="13"/>
  <c r="C4649" i="13"/>
  <c r="C4645" i="13"/>
  <c r="C4641" i="13"/>
  <c r="C4637" i="13"/>
  <c r="C4633" i="13"/>
  <c r="C4629" i="13"/>
  <c r="C4625" i="13"/>
  <c r="C4621" i="13"/>
  <c r="C4617" i="13"/>
  <c r="C4613" i="13"/>
  <c r="C4609" i="13"/>
  <c r="C4605" i="13"/>
  <c r="C4601" i="13"/>
  <c r="C4597" i="13"/>
  <c r="C4593" i="13"/>
  <c r="C4589" i="13"/>
  <c r="C4585" i="13"/>
  <c r="C4581" i="13"/>
  <c r="C4577" i="13"/>
  <c r="C4573" i="13"/>
  <c r="C4569" i="13"/>
  <c r="C4565" i="13"/>
  <c r="C4561" i="13"/>
  <c r="C5549" i="13"/>
  <c r="C5444" i="13"/>
  <c r="C5138" i="13"/>
  <c r="C5111" i="13"/>
  <c r="C5098" i="13"/>
  <c r="C5085" i="13"/>
  <c r="C5072" i="13"/>
  <c r="C5047" i="13"/>
  <c r="C5035" i="13"/>
  <c r="C5024" i="13"/>
  <c r="C5013" i="13"/>
  <c r="C5004" i="13"/>
  <c r="C4957" i="13"/>
  <c r="C4950" i="13"/>
  <c r="C4926" i="13"/>
  <c r="C4920" i="13"/>
  <c r="C4903" i="13"/>
  <c r="C4861" i="13"/>
  <c r="C5439" i="13"/>
  <c r="C5137" i="13"/>
  <c r="C5123" i="13"/>
  <c r="C5110" i="13"/>
  <c r="C5097" i="13"/>
  <c r="C5084" i="13"/>
  <c r="C5059" i="13"/>
  <c r="C5046" i="13"/>
  <c r="C5034" i="13"/>
  <c r="C4995" i="13"/>
  <c r="C4987" i="13"/>
  <c r="C4979" i="13"/>
  <c r="C4971" i="13"/>
  <c r="C4964" i="13"/>
  <c r="C4937" i="13"/>
  <c r="C4914" i="13"/>
  <c r="C4908" i="13"/>
  <c r="C4891" i="13"/>
  <c r="C4885" i="13"/>
  <c r="C4880" i="13"/>
  <c r="C5530" i="13"/>
  <c r="C5136" i="13"/>
  <c r="C5122" i="13"/>
  <c r="C5109" i="13"/>
  <c r="C5096" i="13"/>
  <c r="C5071" i="13"/>
  <c r="C5058" i="13"/>
  <c r="C5045" i="13"/>
  <c r="C5033" i="13"/>
  <c r="C5023" i="13"/>
  <c r="C5012" i="13"/>
  <c r="C5003" i="13"/>
  <c r="C4949" i="13"/>
  <c r="C4943" i="13"/>
  <c r="C4925" i="13"/>
  <c r="C4902" i="13"/>
  <c r="C4896" i="13"/>
  <c r="C4875" i="13"/>
  <c r="C4870" i="13"/>
  <c r="C4865" i="13"/>
  <c r="C5521" i="13"/>
  <c r="C5121" i="13"/>
  <c r="C5108" i="13"/>
  <c r="C5083" i="13"/>
  <c r="C5070" i="13"/>
  <c r="C5057" i="13"/>
  <c r="C5044" i="13"/>
  <c r="C5022" i="13"/>
  <c r="C5002" i="13"/>
  <c r="C4994" i="13"/>
  <c r="C4986" i="13"/>
  <c r="C4978" i="13"/>
  <c r="C4970" i="13"/>
  <c r="C4963" i="13"/>
  <c r="C4956" i="13"/>
  <c r="C4931" i="13"/>
  <c r="C4913" i="13"/>
  <c r="C4890" i="13"/>
  <c r="C4856" i="13"/>
  <c r="C4852" i="13"/>
  <c r="C4848" i="13"/>
  <c r="C4844" i="13"/>
  <c r="C4840" i="13"/>
  <c r="C4836" i="13"/>
  <c r="C4832" i="13"/>
  <c r="C4828" i="13"/>
  <c r="C4824" i="13"/>
  <c r="C4820" i="13"/>
  <c r="C4816" i="13"/>
  <c r="C4812" i="13"/>
  <c r="C4808" i="13"/>
  <c r="C4804" i="13"/>
  <c r="C4800" i="13"/>
  <c r="C4796" i="13"/>
  <c r="C4792" i="13"/>
  <c r="C4788" i="13"/>
  <c r="C4784" i="13"/>
  <c r="C4780" i="13"/>
  <c r="C4776" i="13"/>
  <c r="C4772" i="13"/>
  <c r="C4768" i="13"/>
  <c r="C4764" i="13"/>
  <c r="C4760" i="13"/>
  <c r="C4756" i="13"/>
  <c r="C4752" i="13"/>
  <c r="C4748" i="13"/>
  <c r="C4744" i="13"/>
  <c r="C4740" i="13"/>
  <c r="C4736" i="13"/>
  <c r="C4732" i="13"/>
  <c r="C4728" i="13"/>
  <c r="C4724" i="13"/>
  <c r="C4720" i="13"/>
  <c r="C4716" i="13"/>
  <c r="C4712" i="13"/>
  <c r="C4708" i="13"/>
  <c r="C4704" i="13"/>
  <c r="C4700" i="13"/>
  <c r="C4696" i="13"/>
  <c r="C4692" i="13"/>
  <c r="C4688" i="13"/>
  <c r="C4684" i="13"/>
  <c r="C4680" i="13"/>
  <c r="C4676" i="13"/>
  <c r="C4672" i="13"/>
  <c r="C4668" i="13"/>
  <c r="C4664" i="13"/>
  <c r="C4660" i="13"/>
  <c r="C4656" i="13"/>
  <c r="C4652" i="13"/>
  <c r="C4648" i="13"/>
  <c r="C4644" i="13"/>
  <c r="C4640" i="13"/>
  <c r="C4636" i="13"/>
  <c r="C4632" i="13"/>
  <c r="C4628" i="13"/>
  <c r="C4624" i="13"/>
  <c r="C4620" i="13"/>
  <c r="C4616" i="13"/>
  <c r="C4612" i="13"/>
  <c r="C4608" i="13"/>
  <c r="C4604" i="13"/>
  <c r="C4600" i="13"/>
  <c r="C4596" i="13"/>
  <c r="C4592" i="13"/>
  <c r="C4588" i="13"/>
  <c r="C4584" i="13"/>
  <c r="C4580" i="13"/>
  <c r="C5513" i="13"/>
  <c r="C5134" i="13"/>
  <c r="C5120" i="13"/>
  <c r="C5095" i="13"/>
  <c r="C5082" i="13"/>
  <c r="C5069" i="13"/>
  <c r="C5056" i="13"/>
  <c r="C5032" i="13"/>
  <c r="C5021" i="13"/>
  <c r="C5011" i="13"/>
  <c r="C5001" i="13"/>
  <c r="C4993" i="13"/>
  <c r="C4985" i="13"/>
  <c r="C4977" i="13"/>
  <c r="C4942" i="13"/>
  <c r="C4936" i="13"/>
  <c r="C4919" i="13"/>
  <c r="C4901" i="13"/>
  <c r="C4884" i="13"/>
  <c r="C4860" i="13"/>
  <c r="C5010" i="13"/>
  <c r="C4549" i="13"/>
  <c r="C4533" i="13"/>
  <c r="C4519" i="13"/>
  <c r="C4507" i="13"/>
  <c r="C4496" i="13"/>
  <c r="C4485" i="13"/>
  <c r="C4475" i="13"/>
  <c r="C4464" i="13"/>
  <c r="C4453" i="13"/>
  <c r="C4411" i="13"/>
  <c r="C4360" i="13"/>
  <c r="C4355" i="13"/>
  <c r="C5419" i="13"/>
  <c r="C4889" i="13"/>
  <c r="C4505" i="13"/>
  <c r="C4495" i="13"/>
  <c r="C4484" i="13"/>
  <c r="C4473" i="13"/>
  <c r="C4463" i="13"/>
  <c r="C4452" i="13"/>
  <c r="C4384" i="13"/>
  <c r="C4374" i="13"/>
  <c r="C4369" i="13"/>
  <c r="C4359" i="13"/>
  <c r="C4346" i="13"/>
  <c r="C4568" i="13"/>
  <c r="C4547" i="13"/>
  <c r="C4531" i="13"/>
  <c r="C4516" i="13"/>
  <c r="C4494" i="13"/>
  <c r="C4462" i="13"/>
  <c r="C4442" i="13"/>
  <c r="C4433" i="13"/>
  <c r="C4425" i="13"/>
  <c r="C4417" i="13"/>
  <c r="C4410" i="13"/>
  <c r="C4399" i="13"/>
  <c r="C4394" i="13"/>
  <c r="C4364" i="13"/>
  <c r="C4350" i="13"/>
  <c r="C4879" i="13"/>
  <c r="C4545" i="13"/>
  <c r="C4529" i="13"/>
  <c r="C4504" i="13"/>
  <c r="C4493" i="13"/>
  <c r="C4483" i="13"/>
  <c r="C4472" i="13"/>
  <c r="C4461" i="13"/>
  <c r="C4451" i="13"/>
  <c r="C4441" i="13"/>
  <c r="C4383" i="13"/>
  <c r="C4354" i="13"/>
  <c r="C4969" i="13"/>
  <c r="C4874" i="13"/>
  <c r="C4564" i="13"/>
  <c r="C4544" i="13"/>
  <c r="C4528" i="13"/>
  <c r="C4515" i="13"/>
  <c r="C4482" i="13"/>
  <c r="C4450" i="13"/>
  <c r="C4432" i="13"/>
  <c r="C4424" i="13"/>
  <c r="C4416" i="13"/>
  <c r="C4409" i="13"/>
  <c r="C4404" i="13"/>
  <c r="C4393" i="13"/>
  <c r="C4388" i="13"/>
  <c r="C4378" i="13"/>
  <c r="C4373" i="13"/>
  <c r="C4363" i="13"/>
  <c r="C4341" i="13"/>
  <c r="C4337" i="13"/>
  <c r="C4333" i="13"/>
  <c r="C4329" i="13"/>
  <c r="C4325" i="13"/>
  <c r="C4321" i="13"/>
  <c r="C4317" i="13"/>
  <c r="C4313" i="13"/>
  <c r="C4309" i="13"/>
  <c r="C4305" i="13"/>
  <c r="C4301" i="13"/>
  <c r="C4297" i="13"/>
  <c r="C4293" i="13"/>
  <c r="C4289" i="13"/>
  <c r="C4285" i="13"/>
  <c r="C4281" i="13"/>
  <c r="C4277" i="13"/>
  <c r="C4273" i="13"/>
  <c r="C4269" i="13"/>
  <c r="C4265" i="13"/>
  <c r="C4261" i="13"/>
  <c r="C4257" i="13"/>
  <c r="C4253" i="13"/>
  <c r="C4249" i="13"/>
  <c r="C4245" i="13"/>
  <c r="C4241" i="13"/>
  <c r="C4237" i="13"/>
  <c r="C4233" i="13"/>
  <c r="C4229" i="13"/>
  <c r="C4225" i="13"/>
  <c r="C4221" i="13"/>
  <c r="C4217" i="13"/>
  <c r="C4213" i="13"/>
  <c r="C4209" i="13"/>
  <c r="C4205" i="13"/>
  <c r="C4201" i="13"/>
  <c r="C4197" i="13"/>
  <c r="C4193" i="13"/>
  <c r="C4189" i="13"/>
  <c r="C4185" i="13"/>
  <c r="C4181" i="13"/>
  <c r="C4177" i="13"/>
  <c r="C4173" i="13"/>
  <c r="C4169" i="13"/>
  <c r="C4165" i="13"/>
  <c r="C4161" i="13"/>
  <c r="C4157" i="13"/>
  <c r="C4153" i="13"/>
  <c r="C4149" i="13"/>
  <c r="C4145" i="13"/>
  <c r="C4141" i="13"/>
  <c r="C4137" i="13"/>
  <c r="C4133" i="13"/>
  <c r="C4129" i="13"/>
  <c r="C4125" i="13"/>
  <c r="C4121" i="13"/>
  <c r="C4117" i="13"/>
  <c r="C4113" i="13"/>
  <c r="C4109" i="13"/>
  <c r="C4105" i="13"/>
  <c r="C4101" i="13"/>
  <c r="C4097" i="13"/>
  <c r="C4093" i="13"/>
  <c r="C4089" i="13"/>
  <c r="C4085" i="13"/>
  <c r="C4081" i="13"/>
  <c r="C4077" i="13"/>
  <c r="C4073" i="13"/>
  <c r="C4069" i="13"/>
  <c r="C4065" i="13"/>
  <c r="C4061" i="13"/>
  <c r="C5133" i="13"/>
  <c r="C4962" i="13"/>
  <c r="C4869" i="13"/>
  <c r="C4513" i="13"/>
  <c r="C4503" i="13"/>
  <c r="C4492" i="13"/>
  <c r="C4481" i="13"/>
  <c r="C4471" i="13"/>
  <c r="C4460" i="13"/>
  <c r="C4449" i="13"/>
  <c r="C4440" i="13"/>
  <c r="C4368" i="13"/>
  <c r="C4358" i="13"/>
  <c r="C4345" i="13"/>
  <c r="C4955" i="13"/>
  <c r="C4864" i="13"/>
  <c r="C4560" i="13"/>
  <c r="C4543" i="13"/>
  <c r="C4527" i="13"/>
  <c r="C4502" i="13"/>
  <c r="C4470" i="13"/>
  <c r="C4431" i="13"/>
  <c r="C4423" i="13"/>
  <c r="C4415" i="13"/>
  <c r="C4403" i="13"/>
  <c r="C4398" i="13"/>
  <c r="C4387" i="13"/>
  <c r="C4349" i="13"/>
  <c r="C5107" i="13"/>
  <c r="C4948" i="13"/>
  <c r="C4541" i="13"/>
  <c r="C4525" i="13"/>
  <c r="C4512" i="13"/>
  <c r="C4501" i="13"/>
  <c r="C4491" i="13"/>
  <c r="C4480" i="13"/>
  <c r="C4469" i="13"/>
  <c r="C4459" i="13"/>
  <c r="C4448" i="13"/>
  <c r="C4439" i="13"/>
  <c r="C4382" i="13"/>
  <c r="C4377" i="13"/>
  <c r="C4367" i="13"/>
  <c r="C4353" i="13"/>
  <c r="C5094" i="13"/>
  <c r="C4557" i="13"/>
  <c r="C4540" i="13"/>
  <c r="C4524" i="13"/>
  <c r="C4490" i="13"/>
  <c r="C4458" i="13"/>
  <c r="C4430" i="13"/>
  <c r="C4422" i="13"/>
  <c r="C4414" i="13"/>
  <c r="C4408" i="13"/>
  <c r="C4397" i="13"/>
  <c r="C4392" i="13"/>
  <c r="C4372" i="13"/>
  <c r="C4362" i="13"/>
  <c r="C4340" i="13"/>
  <c r="C4336" i="13"/>
  <c r="C4332" i="13"/>
  <c r="C4328" i="13"/>
  <c r="C4324" i="13"/>
  <c r="C4320" i="13"/>
  <c r="C4316" i="13"/>
  <c r="C4312" i="13"/>
  <c r="C4308" i="13"/>
  <c r="C4304" i="13"/>
  <c r="C4300" i="13"/>
  <c r="C4296" i="13"/>
  <c r="C4292" i="13"/>
  <c r="C4288" i="13"/>
  <c r="C4284" i="13"/>
  <c r="C4280" i="13"/>
  <c r="C4276" i="13"/>
  <c r="C4272" i="13"/>
  <c r="C4268" i="13"/>
  <c r="C4264" i="13"/>
  <c r="C4260" i="13"/>
  <c r="C4256" i="13"/>
  <c r="C4252" i="13"/>
  <c r="C4248" i="13"/>
  <c r="C4244" i="13"/>
  <c r="C4240" i="13"/>
  <c r="C4236" i="13"/>
  <c r="C4232" i="13"/>
  <c r="C4228" i="13"/>
  <c r="C4224" i="13"/>
  <c r="C4220" i="13"/>
  <c r="C4216" i="13"/>
  <c r="C4212" i="13"/>
  <c r="C4208" i="13"/>
  <c r="C4204" i="13"/>
  <c r="C4200" i="13"/>
  <c r="C4196" i="13"/>
  <c r="C4192" i="13"/>
  <c r="C4188" i="13"/>
  <c r="C4184" i="13"/>
  <c r="C4180" i="13"/>
  <c r="C4176" i="13"/>
  <c r="C4172" i="13"/>
  <c r="C4168" i="13"/>
  <c r="C4164" i="13"/>
  <c r="C4160" i="13"/>
  <c r="C4156" i="13"/>
  <c r="C4152" i="13"/>
  <c r="C4148" i="13"/>
  <c r="C4144" i="13"/>
  <c r="C4140" i="13"/>
  <c r="C4136" i="13"/>
  <c r="C4132" i="13"/>
  <c r="C4128" i="13"/>
  <c r="C4124" i="13"/>
  <c r="C4120" i="13"/>
  <c r="C4116" i="13"/>
  <c r="C4112" i="13"/>
  <c r="C4108" i="13"/>
  <c r="C4104" i="13"/>
  <c r="C4100" i="13"/>
  <c r="C4096" i="13"/>
  <c r="C4092" i="13"/>
  <c r="C4088" i="13"/>
  <c r="C4084" i="13"/>
  <c r="C4080" i="13"/>
  <c r="C4076" i="13"/>
  <c r="C4072" i="13"/>
  <c r="C4068" i="13"/>
  <c r="C5081" i="13"/>
  <c r="C4556" i="13"/>
  <c r="C4511" i="13"/>
  <c r="C4500" i="13"/>
  <c r="C4489" i="13"/>
  <c r="C4479" i="13"/>
  <c r="C4468" i="13"/>
  <c r="C4457" i="13"/>
  <c r="C4447" i="13"/>
  <c r="C4438" i="13"/>
  <c r="C4357" i="13"/>
  <c r="C4344" i="13"/>
  <c r="C5068" i="13"/>
  <c r="C4930" i="13"/>
  <c r="C4539" i="13"/>
  <c r="C4523" i="13"/>
  <c r="C4510" i="13"/>
  <c r="C4478" i="13"/>
  <c r="C4437" i="13"/>
  <c r="C4429" i="13"/>
  <c r="C4421" i="13"/>
  <c r="C4413" i="13"/>
  <c r="C4407" i="13"/>
  <c r="C4402" i="13"/>
  <c r="C4391" i="13"/>
  <c r="C4386" i="13"/>
  <c r="C4381" i="13"/>
  <c r="C4371" i="13"/>
  <c r="C4348" i="13"/>
  <c r="C4924" i="13"/>
  <c r="C4553" i="13"/>
  <c r="C4537" i="13"/>
  <c r="C4521" i="13"/>
  <c r="C4509" i="13"/>
  <c r="C4499" i="13"/>
  <c r="C4488" i="13"/>
  <c r="C4477" i="13"/>
  <c r="C4467" i="13"/>
  <c r="C4456" i="13"/>
  <c r="C4446" i="13"/>
  <c r="C4376" i="13"/>
  <c r="C4366" i="13"/>
  <c r="C4361" i="13"/>
  <c r="C4352" i="13"/>
  <c r="C5043" i="13"/>
  <c r="C4552" i="13"/>
  <c r="C4536" i="13"/>
  <c r="C4498" i="13"/>
  <c r="C4466" i="13"/>
  <c r="C4445" i="13"/>
  <c r="C4436" i="13"/>
  <c r="C4428" i="13"/>
  <c r="C4420" i="13"/>
  <c r="C4401" i="13"/>
  <c r="C4396" i="13"/>
  <c r="C4343" i="13"/>
  <c r="C4339" i="13"/>
  <c r="C4335" i="13"/>
  <c r="C4331" i="13"/>
  <c r="C4327" i="13"/>
  <c r="C4323" i="13"/>
  <c r="C4319" i="13"/>
  <c r="C4315" i="13"/>
  <c r="C4311" i="13"/>
  <c r="C4307" i="13"/>
  <c r="C4303" i="13"/>
  <c r="C4299" i="13"/>
  <c r="C4295" i="13"/>
  <c r="C4291" i="13"/>
  <c r="C4287" i="13"/>
  <c r="C4283" i="13"/>
  <c r="C4279" i="13"/>
  <c r="C4275" i="13"/>
  <c r="C4271" i="13"/>
  <c r="C4267" i="13"/>
  <c r="C4263" i="13"/>
  <c r="C4259" i="13"/>
  <c r="C4255" i="13"/>
  <c r="C4251" i="13"/>
  <c r="C4247" i="13"/>
  <c r="C4243" i="13"/>
  <c r="C4239" i="13"/>
  <c r="C4235" i="13"/>
  <c r="C4231" i="13"/>
  <c r="C4227" i="13"/>
  <c r="C4223" i="13"/>
  <c r="C4219" i="13"/>
  <c r="C4215" i="13"/>
  <c r="C4211" i="13"/>
  <c r="C4207" i="13"/>
  <c r="C4203" i="13"/>
  <c r="C4199" i="13"/>
  <c r="C4195" i="13"/>
  <c r="C4191" i="13"/>
  <c r="C4187" i="13"/>
  <c r="C4183" i="13"/>
  <c r="C4179" i="13"/>
  <c r="C4175" i="13"/>
  <c r="C4171" i="13"/>
  <c r="C4167" i="13"/>
  <c r="C4163" i="13"/>
  <c r="C4159" i="13"/>
  <c r="C4155" i="13"/>
  <c r="C4151" i="13"/>
  <c r="C4147" i="13"/>
  <c r="C4143" i="13"/>
  <c r="C4139" i="13"/>
  <c r="C4135" i="13"/>
  <c r="C4131" i="13"/>
  <c r="C4127" i="13"/>
  <c r="C4123" i="13"/>
  <c r="C4119" i="13"/>
  <c r="C4115" i="13"/>
  <c r="C4111" i="13"/>
  <c r="C4107" i="13"/>
  <c r="C4103" i="13"/>
  <c r="C4099" i="13"/>
  <c r="C4095" i="13"/>
  <c r="C4091" i="13"/>
  <c r="C4087" i="13"/>
  <c r="C4083" i="13"/>
  <c r="C4079" i="13"/>
  <c r="C4075" i="13"/>
  <c r="C4071" i="13"/>
  <c r="C4067" i="13"/>
  <c r="C4063" i="13"/>
  <c r="C4059" i="13"/>
  <c r="C4520" i="13"/>
  <c r="C4508" i="13"/>
  <c r="C4497" i="13"/>
  <c r="C4487" i="13"/>
  <c r="C4476" i="13"/>
  <c r="C4465" i="13"/>
  <c r="C4455" i="13"/>
  <c r="C4412" i="13"/>
  <c r="C4385" i="13"/>
  <c r="C4375" i="13"/>
  <c r="C4356" i="13"/>
  <c r="C4347" i="13"/>
  <c r="C4419" i="13"/>
  <c r="C4057" i="13"/>
  <c r="C4044" i="13"/>
  <c r="C4031" i="13"/>
  <c r="C4006" i="13"/>
  <c r="C3993" i="13"/>
  <c r="C3980" i="13"/>
  <c r="C3970" i="13"/>
  <c r="C3961" i="13"/>
  <c r="C3951" i="13"/>
  <c r="C3944" i="13"/>
  <c r="C3917" i="13"/>
  <c r="C3911" i="13"/>
  <c r="C3894" i="13"/>
  <c r="C3888" i="13"/>
  <c r="C3853" i="13"/>
  <c r="C3847" i="13"/>
  <c r="C3830" i="13"/>
  <c r="C3824" i="13"/>
  <c r="C3801" i="13"/>
  <c r="C4907" i="13"/>
  <c r="C4418" i="13"/>
  <c r="C4338" i="13"/>
  <c r="C4306" i="13"/>
  <c r="C4274" i="13"/>
  <c r="C4242" i="13"/>
  <c r="C4210" i="13"/>
  <c r="C4178" i="13"/>
  <c r="C4146" i="13"/>
  <c r="C4114" i="13"/>
  <c r="C4082" i="13"/>
  <c r="C4056" i="13"/>
  <c r="C4043" i="13"/>
  <c r="C4018" i="13"/>
  <c r="C4005" i="13"/>
  <c r="C3992" i="13"/>
  <c r="C3979" i="13"/>
  <c r="C3960" i="13"/>
  <c r="C3943" i="13"/>
  <c r="C3929" i="13"/>
  <c r="C3905" i="13"/>
  <c r="C3899" i="13"/>
  <c r="C3882" i="13"/>
  <c r="C3876" i="13"/>
  <c r="C3841" i="13"/>
  <c r="C3835" i="13"/>
  <c r="C3818" i="13"/>
  <c r="C3812" i="13"/>
  <c r="C3795" i="13"/>
  <c r="C3790" i="13"/>
  <c r="C3785" i="13"/>
  <c r="C3780" i="13"/>
  <c r="C3775" i="13"/>
  <c r="C3771" i="13"/>
  <c r="C3767" i="13"/>
  <c r="C3763" i="13"/>
  <c r="C3759" i="13"/>
  <c r="C3755" i="13"/>
  <c r="C3751" i="13"/>
  <c r="C3747" i="13"/>
  <c r="C3743" i="13"/>
  <c r="C3739" i="13"/>
  <c r="C3735" i="13"/>
  <c r="C3731" i="13"/>
  <c r="C3727" i="13"/>
  <c r="C3723" i="13"/>
  <c r="C3719" i="13"/>
  <c r="C3715" i="13"/>
  <c r="C3711" i="13"/>
  <c r="C3707" i="13"/>
  <c r="C3703" i="13"/>
  <c r="C3699" i="13"/>
  <c r="C3695" i="13"/>
  <c r="C3691" i="13"/>
  <c r="C3687" i="13"/>
  <c r="C3683" i="13"/>
  <c r="C3679" i="13"/>
  <c r="C3675" i="13"/>
  <c r="C3671" i="13"/>
  <c r="C3667" i="13"/>
  <c r="C3663" i="13"/>
  <c r="C3659" i="13"/>
  <c r="C3655" i="13"/>
  <c r="C3651" i="13"/>
  <c r="C3647" i="13"/>
  <c r="C3643" i="13"/>
  <c r="C3639" i="13"/>
  <c r="C3635" i="13"/>
  <c r="C3631" i="13"/>
  <c r="C3627" i="13"/>
  <c r="C3623" i="13"/>
  <c r="C3619" i="13"/>
  <c r="C3615" i="13"/>
  <c r="C3611" i="13"/>
  <c r="C3607" i="13"/>
  <c r="C3603" i="13"/>
  <c r="C3599" i="13"/>
  <c r="C3595" i="13"/>
  <c r="C3591" i="13"/>
  <c r="C3587" i="13"/>
  <c r="C3583" i="13"/>
  <c r="C3579" i="13"/>
  <c r="C3575" i="13"/>
  <c r="C3571" i="13"/>
  <c r="C3567" i="13"/>
  <c r="C3563" i="13"/>
  <c r="C3559" i="13"/>
  <c r="C3555" i="13"/>
  <c r="C3551" i="13"/>
  <c r="C3547" i="13"/>
  <c r="C3543" i="13"/>
  <c r="C3539" i="13"/>
  <c r="C3535" i="13"/>
  <c r="C3531" i="13"/>
  <c r="C3527" i="13"/>
  <c r="C3523" i="13"/>
  <c r="C3519" i="13"/>
  <c r="C3515" i="13"/>
  <c r="C3511" i="13"/>
  <c r="C3507" i="13"/>
  <c r="C3503" i="13"/>
  <c r="C3499" i="13"/>
  <c r="C3495" i="13"/>
  <c r="C3491" i="13"/>
  <c r="C3487" i="13"/>
  <c r="C3483" i="13"/>
  <c r="C3479" i="13"/>
  <c r="C3475" i="13"/>
  <c r="C3471" i="13"/>
  <c r="C3467" i="13"/>
  <c r="C3463" i="13"/>
  <c r="C3459" i="13"/>
  <c r="C3455" i="13"/>
  <c r="C3451" i="13"/>
  <c r="C3447" i="13"/>
  <c r="C3443" i="13"/>
  <c r="C3439" i="13"/>
  <c r="C4486" i="13"/>
  <c r="C4370" i="13"/>
  <c r="C4055" i="13"/>
  <c r="C4030" i="13"/>
  <c r="C4017" i="13"/>
  <c r="C4004" i="13"/>
  <c r="C3991" i="13"/>
  <c r="C3969" i="13"/>
  <c r="C3959" i="13"/>
  <c r="C3936" i="13"/>
  <c r="C3893" i="13"/>
  <c r="C3887" i="13"/>
  <c r="C3870" i="13"/>
  <c r="C3864" i="13"/>
  <c r="C3829" i="13"/>
  <c r="C3823" i="13"/>
  <c r="C3806" i="13"/>
  <c r="C4334" i="13"/>
  <c r="C4302" i="13"/>
  <c r="C4270" i="13"/>
  <c r="C4238" i="13"/>
  <c r="C4206" i="13"/>
  <c r="C4174" i="13"/>
  <c r="C4142" i="13"/>
  <c r="C4110" i="13"/>
  <c r="C4078" i="13"/>
  <c r="C4042" i="13"/>
  <c r="C4029" i="13"/>
  <c r="C4016" i="13"/>
  <c r="C4003" i="13"/>
  <c r="C3978" i="13"/>
  <c r="C3968" i="13"/>
  <c r="C3950" i="13"/>
  <c r="C3935" i="13"/>
  <c r="C3922" i="13"/>
  <c r="C3916" i="13"/>
  <c r="C3881" i="13"/>
  <c r="C3875" i="13"/>
  <c r="C3858" i="13"/>
  <c r="C3852" i="13"/>
  <c r="C3817" i="13"/>
  <c r="C3811" i="13"/>
  <c r="C3800" i="13"/>
  <c r="C3779" i="13"/>
  <c r="C4406" i="13"/>
  <c r="C4365" i="13"/>
  <c r="C4054" i="13"/>
  <c r="C4041" i="13"/>
  <c r="C4028" i="13"/>
  <c r="C4015" i="13"/>
  <c r="C3990" i="13"/>
  <c r="C3977" i="13"/>
  <c r="C3967" i="13"/>
  <c r="C3942" i="13"/>
  <c r="C3928" i="13"/>
  <c r="C3910" i="13"/>
  <c r="C3904" i="13"/>
  <c r="C3869" i="13"/>
  <c r="C3863" i="13"/>
  <c r="C3846" i="13"/>
  <c r="C3840" i="13"/>
  <c r="C3805" i="13"/>
  <c r="C3789" i="13"/>
  <c r="C3784" i="13"/>
  <c r="C4474" i="13"/>
  <c r="C4405" i="13"/>
  <c r="C4330" i="13"/>
  <c r="C4298" i="13"/>
  <c r="C4266" i="13"/>
  <c r="C4234" i="13"/>
  <c r="C4202" i="13"/>
  <c r="C4170" i="13"/>
  <c r="C4138" i="13"/>
  <c r="C4106" i="13"/>
  <c r="C4074" i="13"/>
  <c r="C4053" i="13"/>
  <c r="C4040" i="13"/>
  <c r="C4027" i="13"/>
  <c r="C4002" i="13"/>
  <c r="C3989" i="13"/>
  <c r="C3976" i="13"/>
  <c r="C3958" i="13"/>
  <c r="C3949" i="13"/>
  <c r="C3927" i="13"/>
  <c r="C3921" i="13"/>
  <c r="C3915" i="13"/>
  <c r="C3898" i="13"/>
  <c r="C3892" i="13"/>
  <c r="C3857" i="13"/>
  <c r="C3851" i="13"/>
  <c r="C3834" i="13"/>
  <c r="C3828" i="13"/>
  <c r="C3799" i="13"/>
  <c r="C3794" i="13"/>
  <c r="C3774" i="13"/>
  <c r="C3770" i="13"/>
  <c r="C3766" i="13"/>
  <c r="C3762" i="13"/>
  <c r="C3758" i="13"/>
  <c r="C3754" i="13"/>
  <c r="C3750" i="13"/>
  <c r="C3746" i="13"/>
  <c r="C3742" i="13"/>
  <c r="C3738" i="13"/>
  <c r="C3734" i="13"/>
  <c r="C3730" i="13"/>
  <c r="C3726" i="13"/>
  <c r="C3722" i="13"/>
  <c r="C3718" i="13"/>
  <c r="C3714" i="13"/>
  <c r="C3710" i="13"/>
  <c r="C3706" i="13"/>
  <c r="C3702" i="13"/>
  <c r="C3698" i="13"/>
  <c r="C3694" i="13"/>
  <c r="C3690" i="13"/>
  <c r="C3686" i="13"/>
  <c r="C3682" i="13"/>
  <c r="C3678" i="13"/>
  <c r="C3674" i="13"/>
  <c r="C3670" i="13"/>
  <c r="C3666" i="13"/>
  <c r="C3662" i="13"/>
  <c r="C3658" i="13"/>
  <c r="C3654" i="13"/>
  <c r="C3650" i="13"/>
  <c r="C3646" i="13"/>
  <c r="C3642" i="13"/>
  <c r="C3638" i="13"/>
  <c r="C3634" i="13"/>
  <c r="C3630" i="13"/>
  <c r="C3626" i="13"/>
  <c r="C3622" i="13"/>
  <c r="C3618" i="13"/>
  <c r="C3614" i="13"/>
  <c r="C3610" i="13"/>
  <c r="C3606" i="13"/>
  <c r="C3602" i="13"/>
  <c r="C3598" i="13"/>
  <c r="C3594" i="13"/>
  <c r="C3590" i="13"/>
  <c r="C3586" i="13"/>
  <c r="C3582" i="13"/>
  <c r="C3578" i="13"/>
  <c r="C3574" i="13"/>
  <c r="C3570" i="13"/>
  <c r="C3566" i="13"/>
  <c r="C3562" i="13"/>
  <c r="C3558" i="13"/>
  <c r="C3554" i="13"/>
  <c r="C3550" i="13"/>
  <c r="C3546" i="13"/>
  <c r="C3542" i="13"/>
  <c r="C3538" i="13"/>
  <c r="C3534" i="13"/>
  <c r="C3530" i="13"/>
  <c r="C3526" i="13"/>
  <c r="C3522" i="13"/>
  <c r="C3518" i="13"/>
  <c r="C3514" i="13"/>
  <c r="C3510" i="13"/>
  <c r="C3506" i="13"/>
  <c r="C3502" i="13"/>
  <c r="C3498" i="13"/>
  <c r="C3494" i="13"/>
  <c r="C3490" i="13"/>
  <c r="C3486" i="13"/>
  <c r="C3482" i="13"/>
  <c r="C3478" i="13"/>
  <c r="C3474" i="13"/>
  <c r="C3470" i="13"/>
  <c r="C3466" i="13"/>
  <c r="C3462" i="13"/>
  <c r="C3458" i="13"/>
  <c r="C3454" i="13"/>
  <c r="C3450" i="13"/>
  <c r="C3446" i="13"/>
  <c r="C3442" i="13"/>
  <c r="C3438" i="13"/>
  <c r="C3434" i="13"/>
  <c r="C3430" i="13"/>
  <c r="C4576" i="13"/>
  <c r="C4052" i="13"/>
  <c r="C4039" i="13"/>
  <c r="C4014" i="13"/>
  <c r="C4001" i="13"/>
  <c r="C3988" i="13"/>
  <c r="C3975" i="13"/>
  <c r="C3941" i="13"/>
  <c r="C3934" i="13"/>
  <c r="C3909" i="13"/>
  <c r="C3903" i="13"/>
  <c r="C3886" i="13"/>
  <c r="C3880" i="13"/>
  <c r="C3845" i="13"/>
  <c r="C3839" i="13"/>
  <c r="C3822" i="13"/>
  <c r="C3816" i="13"/>
  <c r="C3783" i="13"/>
  <c r="C4572" i="13"/>
  <c r="C4400" i="13"/>
  <c r="C4326" i="13"/>
  <c r="C4294" i="13"/>
  <c r="C4262" i="13"/>
  <c r="C4230" i="13"/>
  <c r="C4198" i="13"/>
  <c r="C4166" i="13"/>
  <c r="C4134" i="13"/>
  <c r="C4102" i="13"/>
  <c r="C4070" i="13"/>
  <c r="C4051" i="13"/>
  <c r="C4026" i="13"/>
  <c r="C4013" i="13"/>
  <c r="C4000" i="13"/>
  <c r="C3987" i="13"/>
  <c r="C3966" i="13"/>
  <c r="C3957" i="13"/>
  <c r="C3948" i="13"/>
  <c r="C3897" i="13"/>
  <c r="C3891" i="13"/>
  <c r="C3874" i="13"/>
  <c r="C3868" i="13"/>
  <c r="C3833" i="13"/>
  <c r="C3827" i="13"/>
  <c r="C3810" i="13"/>
  <c r="C3804" i="13"/>
  <c r="C3788" i="13"/>
  <c r="C3778" i="13"/>
  <c r="C4551" i="13"/>
  <c r="C4454" i="13"/>
  <c r="C4395" i="13"/>
  <c r="C4038" i="13"/>
  <c r="C4025" i="13"/>
  <c r="C4012" i="13"/>
  <c r="C3999" i="13"/>
  <c r="C3956" i="13"/>
  <c r="C3947" i="13"/>
  <c r="C3933" i="13"/>
  <c r="C3926" i="13"/>
  <c r="C3920" i="13"/>
  <c r="C3885" i="13"/>
  <c r="C3879" i="13"/>
  <c r="C3862" i="13"/>
  <c r="C3856" i="13"/>
  <c r="C3821" i="13"/>
  <c r="C3815" i="13"/>
  <c r="C3793" i="13"/>
  <c r="C4548" i="13"/>
  <c r="C4322" i="13"/>
  <c r="C4290" i="13"/>
  <c r="C4258" i="13"/>
  <c r="C4226" i="13"/>
  <c r="C4194" i="13"/>
  <c r="C4162" i="13"/>
  <c r="C4130" i="13"/>
  <c r="C4098" i="13"/>
  <c r="C4066" i="13"/>
  <c r="C4050" i="13"/>
  <c r="C4037" i="13"/>
  <c r="C4024" i="13"/>
  <c r="C4011" i="13"/>
  <c r="C3986" i="13"/>
  <c r="C3974" i="13"/>
  <c r="C3965" i="13"/>
  <c r="C3955" i="13"/>
  <c r="C3940" i="13"/>
  <c r="C3914" i="13"/>
  <c r="C3908" i="13"/>
  <c r="C3873" i="13"/>
  <c r="C3867" i="13"/>
  <c r="C3850" i="13"/>
  <c r="C3844" i="13"/>
  <c r="C3809" i="13"/>
  <c r="C3803" i="13"/>
  <c r="C3798" i="13"/>
  <c r="C3787" i="13"/>
  <c r="C3773" i="13"/>
  <c r="C3769" i="13"/>
  <c r="C3765" i="13"/>
  <c r="C3761" i="13"/>
  <c r="C3757" i="13"/>
  <c r="C3753" i="13"/>
  <c r="C3749" i="13"/>
  <c r="C3745" i="13"/>
  <c r="C3741" i="13"/>
  <c r="C3737" i="13"/>
  <c r="C3733" i="13"/>
  <c r="C3729" i="13"/>
  <c r="C3725" i="13"/>
  <c r="C3721" i="13"/>
  <c r="C3717" i="13"/>
  <c r="C3713" i="13"/>
  <c r="C3709" i="13"/>
  <c r="C3705" i="13"/>
  <c r="C3701" i="13"/>
  <c r="C3697" i="13"/>
  <c r="C3693" i="13"/>
  <c r="C3689" i="13"/>
  <c r="C3685" i="13"/>
  <c r="C3681" i="13"/>
  <c r="C3677" i="13"/>
  <c r="C3673" i="13"/>
  <c r="C3669" i="13"/>
  <c r="C3665" i="13"/>
  <c r="C3661" i="13"/>
  <c r="C3657" i="13"/>
  <c r="C3653" i="13"/>
  <c r="C3649" i="13"/>
  <c r="C3645" i="13"/>
  <c r="C3641" i="13"/>
  <c r="C3637" i="13"/>
  <c r="C3633" i="13"/>
  <c r="C3629" i="13"/>
  <c r="C3625" i="13"/>
  <c r="C3621" i="13"/>
  <c r="C3617" i="13"/>
  <c r="C3613" i="13"/>
  <c r="C3609" i="13"/>
  <c r="C3605" i="13"/>
  <c r="C3601" i="13"/>
  <c r="C3597" i="13"/>
  <c r="C3593" i="13"/>
  <c r="C3589" i="13"/>
  <c r="C3585" i="13"/>
  <c r="C3581" i="13"/>
  <c r="C3577" i="13"/>
  <c r="C3573" i="13"/>
  <c r="C3569" i="13"/>
  <c r="C3565" i="13"/>
  <c r="C3561" i="13"/>
  <c r="C3557" i="13"/>
  <c r="C3553" i="13"/>
  <c r="C3549" i="13"/>
  <c r="C3545" i="13"/>
  <c r="C3541" i="13"/>
  <c r="C3537" i="13"/>
  <c r="C3533" i="13"/>
  <c r="C3529" i="13"/>
  <c r="C3525" i="13"/>
  <c r="C3521" i="13"/>
  <c r="C3517" i="13"/>
  <c r="C3513" i="13"/>
  <c r="C3509" i="13"/>
  <c r="C3505" i="13"/>
  <c r="C3501" i="13"/>
  <c r="C3497" i="13"/>
  <c r="C3493" i="13"/>
  <c r="C3489" i="13"/>
  <c r="C3485" i="13"/>
  <c r="C3481" i="13"/>
  <c r="C3477" i="13"/>
  <c r="C3473" i="13"/>
  <c r="C3469" i="13"/>
  <c r="C3465" i="13"/>
  <c r="C3461" i="13"/>
  <c r="C3457" i="13"/>
  <c r="C3453" i="13"/>
  <c r="C3449" i="13"/>
  <c r="C3445" i="13"/>
  <c r="C3441" i="13"/>
  <c r="C3437" i="13"/>
  <c r="C3433" i="13"/>
  <c r="C3429" i="13"/>
  <c r="C3425" i="13"/>
  <c r="C3421" i="13"/>
  <c r="C3417" i="13"/>
  <c r="C3413" i="13"/>
  <c r="C3409" i="13"/>
  <c r="C3405" i="13"/>
  <c r="C3401" i="13"/>
  <c r="C3397" i="13"/>
  <c r="C4535" i="13"/>
  <c r="C4444" i="13"/>
  <c r="C4390" i="13"/>
  <c r="C4351" i="13"/>
  <c r="C4064" i="13"/>
  <c r="C4049" i="13"/>
  <c r="C4036" i="13"/>
  <c r="C4023" i="13"/>
  <c r="C3998" i="13"/>
  <c r="C3985" i="13"/>
  <c r="C3964" i="13"/>
  <c r="C3939" i="13"/>
  <c r="C3925" i="13"/>
  <c r="C3919" i="13"/>
  <c r="C3902" i="13"/>
  <c r="C3896" i="13"/>
  <c r="C3861" i="13"/>
  <c r="C3855" i="13"/>
  <c r="C3838" i="13"/>
  <c r="C3832" i="13"/>
  <c r="C3782" i="13"/>
  <c r="C4532" i="13"/>
  <c r="C4443" i="13"/>
  <c r="C4389" i="13"/>
  <c r="C4318" i="13"/>
  <c r="C4286" i="13"/>
  <c r="C4254" i="13"/>
  <c r="C4222" i="13"/>
  <c r="C4190" i="13"/>
  <c r="C4158" i="13"/>
  <c r="C4126" i="13"/>
  <c r="C4094" i="13"/>
  <c r="C4048" i="13"/>
  <c r="C4035" i="13"/>
  <c r="C4010" i="13"/>
  <c r="C3997" i="13"/>
  <c r="C3984" i="13"/>
  <c r="C3973" i="13"/>
  <c r="C3963" i="13"/>
  <c r="C3946" i="13"/>
  <c r="C3932" i="13"/>
  <c r="C3913" i="13"/>
  <c r="C3907" i="13"/>
  <c r="C3890" i="13"/>
  <c r="C3884" i="13"/>
  <c r="C3849" i="13"/>
  <c r="C3843" i="13"/>
  <c r="C3826" i="13"/>
  <c r="C3820" i="13"/>
  <c r="C3792" i="13"/>
  <c r="C3777" i="13"/>
  <c r="C4435" i="13"/>
  <c r="C4062" i="13"/>
  <c r="C4047" i="13"/>
  <c r="C4022" i="13"/>
  <c r="C4009" i="13"/>
  <c r="C3996" i="13"/>
  <c r="C3983" i="13"/>
  <c r="C3972" i="13"/>
  <c r="C3954" i="13"/>
  <c r="C3931" i="13"/>
  <c r="C3901" i="13"/>
  <c r="C3895" i="13"/>
  <c r="C3878" i="13"/>
  <c r="C3872" i="13"/>
  <c r="C3837" i="13"/>
  <c r="C3831" i="13"/>
  <c r="C3814" i="13"/>
  <c r="C3808" i="13"/>
  <c r="C3797" i="13"/>
  <c r="C4427" i="13"/>
  <c r="C4380" i="13"/>
  <c r="C4046" i="13"/>
  <c r="C4033" i="13"/>
  <c r="C4020" i="13"/>
  <c r="C4007" i="13"/>
  <c r="C3982" i="13"/>
  <c r="C3962" i="13"/>
  <c r="C3953" i="13"/>
  <c r="C3918" i="13"/>
  <c r="C3912" i="13"/>
  <c r="C3877" i="13"/>
  <c r="C3871" i="13"/>
  <c r="C3854" i="13"/>
  <c r="C3848" i="13"/>
  <c r="C3813" i="13"/>
  <c r="C3807" i="13"/>
  <c r="C3781" i="13"/>
  <c r="C3776" i="13"/>
  <c r="C4517" i="13"/>
  <c r="C4186" i="13"/>
  <c r="C4008" i="13"/>
  <c r="C3883" i="13"/>
  <c r="C3791" i="13"/>
  <c r="C3756" i="13"/>
  <c r="C3724" i="13"/>
  <c r="C3692" i="13"/>
  <c r="C3660" i="13"/>
  <c r="C3628" i="13"/>
  <c r="C3596" i="13"/>
  <c r="C3564" i="13"/>
  <c r="C3532" i="13"/>
  <c r="C3500" i="13"/>
  <c r="C3468" i="13"/>
  <c r="C3436" i="13"/>
  <c r="C3419" i="13"/>
  <c r="C3403" i="13"/>
  <c r="C3388" i="13"/>
  <c r="C3363" i="13"/>
  <c r="C3332" i="13"/>
  <c r="C3323" i="13"/>
  <c r="C3315" i="13"/>
  <c r="C3301" i="13"/>
  <c r="C3215" i="13"/>
  <c r="C3205" i="13"/>
  <c r="C3200" i="13"/>
  <c r="C3190" i="13"/>
  <c r="C4506" i="13"/>
  <c r="C4182" i="13"/>
  <c r="C3930" i="13"/>
  <c r="C3836" i="13"/>
  <c r="C3418" i="13"/>
  <c r="C3402" i="13"/>
  <c r="C3375" i="13"/>
  <c r="C3362" i="13"/>
  <c r="C3351" i="13"/>
  <c r="C3341" i="13"/>
  <c r="C3307" i="13"/>
  <c r="C3295" i="13"/>
  <c r="C3289" i="13"/>
  <c r="C3266" i="13"/>
  <c r="C3261" i="13"/>
  <c r="C3250" i="13"/>
  <c r="C3245" i="13"/>
  <c r="C3234" i="13"/>
  <c r="C3195" i="13"/>
  <c r="C3185" i="13"/>
  <c r="C3180" i="13"/>
  <c r="C3171" i="13"/>
  <c r="C4434" i="13"/>
  <c r="C4154" i="13"/>
  <c r="C3995" i="13"/>
  <c r="C3924" i="13"/>
  <c r="C3786" i="13"/>
  <c r="C3752" i="13"/>
  <c r="C3720" i="13"/>
  <c r="C3688" i="13"/>
  <c r="C3656" i="13"/>
  <c r="C3624" i="13"/>
  <c r="C3592" i="13"/>
  <c r="C3560" i="13"/>
  <c r="C3528" i="13"/>
  <c r="C3496" i="13"/>
  <c r="C3464" i="13"/>
  <c r="C3435" i="13"/>
  <c r="C3416" i="13"/>
  <c r="C3400" i="13"/>
  <c r="C3387" i="13"/>
  <c r="C3374" i="13"/>
  <c r="C3361" i="13"/>
  <c r="C3350" i="13"/>
  <c r="C3340" i="13"/>
  <c r="C3331" i="13"/>
  <c r="C3322" i="13"/>
  <c r="C3314" i="13"/>
  <c r="C3300" i="13"/>
  <c r="C3283" i="13"/>
  <c r="C3277" i="13"/>
  <c r="C3229" i="13"/>
  <c r="C3224" i="13"/>
  <c r="C3214" i="13"/>
  <c r="C3166" i="13"/>
  <c r="C3162" i="13"/>
  <c r="C3158" i="13"/>
  <c r="C3154" i="13"/>
  <c r="C3150" i="13"/>
  <c r="C3146" i="13"/>
  <c r="C3142" i="13"/>
  <c r="C3138" i="13"/>
  <c r="C3134" i="13"/>
  <c r="C3130" i="13"/>
  <c r="C3126" i="13"/>
  <c r="C3122" i="13"/>
  <c r="C3118" i="13"/>
  <c r="C3114" i="13"/>
  <c r="C3110" i="13"/>
  <c r="C3106" i="13"/>
  <c r="C3102" i="13"/>
  <c r="C3098" i="13"/>
  <c r="C3094" i="13"/>
  <c r="C3090" i="13"/>
  <c r="C3086" i="13"/>
  <c r="C3082" i="13"/>
  <c r="C3078" i="13"/>
  <c r="C3074" i="13"/>
  <c r="C3070" i="13"/>
  <c r="C3066" i="13"/>
  <c r="C3062" i="13"/>
  <c r="C3058" i="13"/>
  <c r="C3054" i="13"/>
  <c r="C3050" i="13"/>
  <c r="C3046" i="13"/>
  <c r="C3042" i="13"/>
  <c r="C3038" i="13"/>
  <c r="C3034" i="13"/>
  <c r="C3030" i="13"/>
  <c r="C3026" i="13"/>
  <c r="C3022" i="13"/>
  <c r="C3018" i="13"/>
  <c r="C3014" i="13"/>
  <c r="C3010" i="13"/>
  <c r="C3006" i="13"/>
  <c r="C3002" i="13"/>
  <c r="C2998" i="13"/>
  <c r="C2994" i="13"/>
  <c r="C2990" i="13"/>
  <c r="C2986" i="13"/>
  <c r="C2982" i="13"/>
  <c r="C2978" i="13"/>
  <c r="C2974" i="13"/>
  <c r="C2970" i="13"/>
  <c r="C2966" i="13"/>
  <c r="C4426" i="13"/>
  <c r="C4150" i="13"/>
  <c r="C3994" i="13"/>
  <c r="C3923" i="13"/>
  <c r="C3432" i="13"/>
  <c r="C3386" i="13"/>
  <c r="C3373" i="13"/>
  <c r="C3360" i="13"/>
  <c r="C3306" i="13"/>
  <c r="C3294" i="13"/>
  <c r="C3288" i="13"/>
  <c r="C3271" i="13"/>
  <c r="C3260" i="13"/>
  <c r="C3255" i="13"/>
  <c r="C3244" i="13"/>
  <c r="C3239" i="13"/>
  <c r="C3219" i="13"/>
  <c r="C3209" i="13"/>
  <c r="C3204" i="13"/>
  <c r="C3194" i="13"/>
  <c r="C3175" i="13"/>
  <c r="C4122" i="13"/>
  <c r="C3825" i="13"/>
  <c r="C3748" i="13"/>
  <c r="C3716" i="13"/>
  <c r="C3684" i="13"/>
  <c r="C3652" i="13"/>
  <c r="C3620" i="13"/>
  <c r="C3588" i="13"/>
  <c r="C3556" i="13"/>
  <c r="C3524" i="13"/>
  <c r="C3492" i="13"/>
  <c r="C3460" i="13"/>
  <c r="C3415" i="13"/>
  <c r="C3399" i="13"/>
  <c r="C3385" i="13"/>
  <c r="C3372" i="13"/>
  <c r="C3349" i="13"/>
  <c r="C3339" i="13"/>
  <c r="C3330" i="13"/>
  <c r="C3282" i="13"/>
  <c r="C3276" i="13"/>
  <c r="C3199" i="13"/>
  <c r="C3189" i="13"/>
  <c r="C3184" i="13"/>
  <c r="C3170" i="13"/>
  <c r="C4379" i="13"/>
  <c r="C4118" i="13"/>
  <c r="C3981" i="13"/>
  <c r="C3431" i="13"/>
  <c r="C3414" i="13"/>
  <c r="C3398" i="13"/>
  <c r="C3384" i="13"/>
  <c r="C3359" i="13"/>
  <c r="C3348" i="13"/>
  <c r="C3321" i="13"/>
  <c r="C3313" i="13"/>
  <c r="C3270" i="13"/>
  <c r="C3265" i="13"/>
  <c r="C3254" i="13"/>
  <c r="C3249" i="13"/>
  <c r="C3238" i="13"/>
  <c r="C3233" i="13"/>
  <c r="C3228" i="13"/>
  <c r="C3218" i="13"/>
  <c r="C3179" i="13"/>
  <c r="C4090" i="13"/>
  <c r="C3971" i="13"/>
  <c r="C3866" i="13"/>
  <c r="C3819" i="13"/>
  <c r="C3744" i="13"/>
  <c r="C3712" i="13"/>
  <c r="C3680" i="13"/>
  <c r="C3648" i="13"/>
  <c r="C3616" i="13"/>
  <c r="C3584" i="13"/>
  <c r="C3552" i="13"/>
  <c r="C3520" i="13"/>
  <c r="C3488" i="13"/>
  <c r="C3456" i="13"/>
  <c r="C3428" i="13"/>
  <c r="C3412" i="13"/>
  <c r="C3396" i="13"/>
  <c r="C3371" i="13"/>
  <c r="C3358" i="13"/>
  <c r="C3338" i="13"/>
  <c r="C3329" i="13"/>
  <c r="C3320" i="13"/>
  <c r="C3312" i="13"/>
  <c r="C3305" i="13"/>
  <c r="C3299" i="13"/>
  <c r="C3293" i="13"/>
  <c r="C3223" i="13"/>
  <c r="C3213" i="13"/>
  <c r="C3208" i="13"/>
  <c r="C3198" i="13"/>
  <c r="C3174" i="13"/>
  <c r="C3165" i="13"/>
  <c r="C3161" i="13"/>
  <c r="C3157" i="13"/>
  <c r="C3153" i="13"/>
  <c r="C3149" i="13"/>
  <c r="C3145" i="13"/>
  <c r="C3141" i="13"/>
  <c r="C3137" i="13"/>
  <c r="C3133" i="13"/>
  <c r="C3129" i="13"/>
  <c r="C3125" i="13"/>
  <c r="C3121" i="13"/>
  <c r="C3117" i="13"/>
  <c r="C3113" i="13"/>
  <c r="C3109" i="13"/>
  <c r="C3105" i="13"/>
  <c r="C3101" i="13"/>
  <c r="C3097" i="13"/>
  <c r="C3093" i="13"/>
  <c r="C3089" i="13"/>
  <c r="C3085" i="13"/>
  <c r="C3081" i="13"/>
  <c r="C3077" i="13"/>
  <c r="C3073" i="13"/>
  <c r="C3069" i="13"/>
  <c r="C3065" i="13"/>
  <c r="C3061" i="13"/>
  <c r="C3057" i="13"/>
  <c r="C3053" i="13"/>
  <c r="C3049" i="13"/>
  <c r="C3045" i="13"/>
  <c r="C3041" i="13"/>
  <c r="C3037" i="13"/>
  <c r="C3033" i="13"/>
  <c r="C3029" i="13"/>
  <c r="C3025" i="13"/>
  <c r="C3021" i="13"/>
  <c r="C3017" i="13"/>
  <c r="C3013" i="13"/>
  <c r="C3009" i="13"/>
  <c r="C3005" i="13"/>
  <c r="C3001" i="13"/>
  <c r="C2997" i="13"/>
  <c r="C2993" i="13"/>
  <c r="C2989" i="13"/>
  <c r="C2985" i="13"/>
  <c r="C2981" i="13"/>
  <c r="C2977" i="13"/>
  <c r="C2973" i="13"/>
  <c r="C2969" i="13"/>
  <c r="C2965" i="13"/>
  <c r="C2961" i="13"/>
  <c r="C2957" i="13"/>
  <c r="C2953" i="13"/>
  <c r="C2949" i="13"/>
  <c r="C2945" i="13"/>
  <c r="C2941" i="13"/>
  <c r="C2937" i="13"/>
  <c r="C2933" i="13"/>
  <c r="C2929" i="13"/>
  <c r="C2925" i="13"/>
  <c r="C2921" i="13"/>
  <c r="C2917" i="13"/>
  <c r="C2913" i="13"/>
  <c r="C2909" i="13"/>
  <c r="C2905" i="13"/>
  <c r="C2901" i="13"/>
  <c r="C2897" i="13"/>
  <c r="C2893" i="13"/>
  <c r="C2889" i="13"/>
  <c r="C2885" i="13"/>
  <c r="C2881" i="13"/>
  <c r="C2877" i="13"/>
  <c r="C2873" i="13"/>
  <c r="C2869" i="13"/>
  <c r="C2865" i="13"/>
  <c r="C2861" i="13"/>
  <c r="C2857" i="13"/>
  <c r="C4342" i="13"/>
  <c r="C4086" i="13"/>
  <c r="C3865" i="13"/>
  <c r="C3383" i="13"/>
  <c r="C3370" i="13"/>
  <c r="C3347" i="13"/>
  <c r="C3328" i="13"/>
  <c r="C3287" i="13"/>
  <c r="C3281" i="13"/>
  <c r="C3264" i="13"/>
  <c r="C3259" i="13"/>
  <c r="C3248" i="13"/>
  <c r="C3243" i="13"/>
  <c r="C3203" i="13"/>
  <c r="C3193" i="13"/>
  <c r="C3188" i="13"/>
  <c r="C4314" i="13"/>
  <c r="C4060" i="13"/>
  <c r="C3860" i="13"/>
  <c r="C3772" i="13"/>
  <c r="C3740" i="13"/>
  <c r="C3708" i="13"/>
  <c r="C3676" i="13"/>
  <c r="C3644" i="13"/>
  <c r="C3612" i="13"/>
  <c r="C3580" i="13"/>
  <c r="C3548" i="13"/>
  <c r="C3516" i="13"/>
  <c r="C3484" i="13"/>
  <c r="C3452" i="13"/>
  <c r="C3427" i="13"/>
  <c r="C3411" i="13"/>
  <c r="C3395" i="13"/>
  <c r="C3382" i="13"/>
  <c r="C3369" i="13"/>
  <c r="C3357" i="13"/>
  <c r="C3346" i="13"/>
  <c r="C3337" i="13"/>
  <c r="C3319" i="13"/>
  <c r="C3311" i="13"/>
  <c r="C3304" i="13"/>
  <c r="C3298" i="13"/>
  <c r="C3292" i="13"/>
  <c r="C3275" i="13"/>
  <c r="C3232" i="13"/>
  <c r="C3222" i="13"/>
  <c r="C3183" i="13"/>
  <c r="C3178" i="13"/>
  <c r="C3169" i="13"/>
  <c r="C4310" i="13"/>
  <c r="C4058" i="13"/>
  <c r="C3906" i="13"/>
  <c r="C3859" i="13"/>
  <c r="C3426" i="13"/>
  <c r="C3410" i="13"/>
  <c r="C3394" i="13"/>
  <c r="C3381" i="13"/>
  <c r="C3368" i="13"/>
  <c r="C3356" i="13"/>
  <c r="C3336" i="13"/>
  <c r="C3327" i="13"/>
  <c r="C3286" i="13"/>
  <c r="C3280" i="13"/>
  <c r="C3269" i="13"/>
  <c r="C3258" i="13"/>
  <c r="C3253" i="13"/>
  <c r="C3242" i="13"/>
  <c r="C3237" i="13"/>
  <c r="C3227" i="13"/>
  <c r="C3217" i="13"/>
  <c r="C3212" i="13"/>
  <c r="C3202" i="13"/>
  <c r="C4282" i="13"/>
  <c r="C3768" i="13"/>
  <c r="C3736" i="13"/>
  <c r="C3704" i="13"/>
  <c r="C3672" i="13"/>
  <c r="C3640" i="13"/>
  <c r="C3608" i="13"/>
  <c r="C3576" i="13"/>
  <c r="C3544" i="13"/>
  <c r="C3512" i="13"/>
  <c r="C3480" i="13"/>
  <c r="C3448" i="13"/>
  <c r="C3424" i="13"/>
  <c r="C3408" i="13"/>
  <c r="C3393" i="13"/>
  <c r="C3380" i="13"/>
  <c r="C3345" i="13"/>
  <c r="C3318" i="13"/>
  <c r="C3310" i="13"/>
  <c r="C3274" i="13"/>
  <c r="C3207" i="13"/>
  <c r="C3197" i="13"/>
  <c r="C3192" i="13"/>
  <c r="C3182" i="13"/>
  <c r="C3173" i="13"/>
  <c r="C3164" i="13"/>
  <c r="C3160" i="13"/>
  <c r="C3156" i="13"/>
  <c r="C3152" i="13"/>
  <c r="C3148" i="13"/>
  <c r="C3144" i="13"/>
  <c r="C3140" i="13"/>
  <c r="C3136" i="13"/>
  <c r="C3132" i="13"/>
  <c r="C3128" i="13"/>
  <c r="C3124" i="13"/>
  <c r="C3120" i="13"/>
  <c r="C3116" i="13"/>
  <c r="C3112" i="13"/>
  <c r="C3108" i="13"/>
  <c r="C3104" i="13"/>
  <c r="C3100" i="13"/>
  <c r="C3096" i="13"/>
  <c r="C3092" i="13"/>
  <c r="C3088" i="13"/>
  <c r="C3084" i="13"/>
  <c r="C3080" i="13"/>
  <c r="C3076" i="13"/>
  <c r="C3072" i="13"/>
  <c r="C3068" i="13"/>
  <c r="C3064" i="13"/>
  <c r="C3060" i="13"/>
  <c r="C3056" i="13"/>
  <c r="C3052" i="13"/>
  <c r="C3048" i="13"/>
  <c r="C3044" i="13"/>
  <c r="C3040" i="13"/>
  <c r="C3036" i="13"/>
  <c r="C3032" i="13"/>
  <c r="C3028" i="13"/>
  <c r="C3024" i="13"/>
  <c r="C3020" i="13"/>
  <c r="C3016" i="13"/>
  <c r="C3012" i="13"/>
  <c r="C3008" i="13"/>
  <c r="C3004" i="13"/>
  <c r="C3000" i="13"/>
  <c r="C2996" i="13"/>
  <c r="C2992" i="13"/>
  <c r="C2988" i="13"/>
  <c r="C4278" i="13"/>
  <c r="C4045" i="13"/>
  <c r="C3952" i="13"/>
  <c r="C3900" i="13"/>
  <c r="C3392" i="13"/>
  <c r="C3367" i="13"/>
  <c r="C3355" i="13"/>
  <c r="C3344" i="13"/>
  <c r="C3335" i="13"/>
  <c r="C3326" i="13"/>
  <c r="C3303" i="13"/>
  <c r="C3297" i="13"/>
  <c r="C3268" i="13"/>
  <c r="C3263" i="13"/>
  <c r="C3252" i="13"/>
  <c r="C3247" i="13"/>
  <c r="C3236" i="13"/>
  <c r="C3226" i="13"/>
  <c r="C3187" i="13"/>
  <c r="C3168" i="13"/>
  <c r="C4250" i="13"/>
  <c r="C4034" i="13"/>
  <c r="C3945" i="13"/>
  <c r="C3802" i="13"/>
  <c r="C3764" i="13"/>
  <c r="C3732" i="13"/>
  <c r="C3700" i="13"/>
  <c r="C3668" i="13"/>
  <c r="C3636" i="13"/>
  <c r="C3604" i="13"/>
  <c r="C3572" i="13"/>
  <c r="C3540" i="13"/>
  <c r="C3508" i="13"/>
  <c r="C3476" i="13"/>
  <c r="C3444" i="13"/>
  <c r="C3423" i="13"/>
  <c r="C3407" i="13"/>
  <c r="C3379" i="13"/>
  <c r="C3366" i="13"/>
  <c r="C3354" i="13"/>
  <c r="C3291" i="13"/>
  <c r="C3285" i="13"/>
  <c r="C3231" i="13"/>
  <c r="C3221" i="13"/>
  <c r="C3216" i="13"/>
  <c r="C3206" i="13"/>
  <c r="C3177" i="13"/>
  <c r="C4246" i="13"/>
  <c r="C4032" i="13"/>
  <c r="C3422" i="13"/>
  <c r="C3406" i="13"/>
  <c r="C3391" i="13"/>
  <c r="C3378" i="13"/>
  <c r="C3365" i="13"/>
  <c r="C3343" i="13"/>
  <c r="C3334" i="13"/>
  <c r="C3325" i="13"/>
  <c r="C3317" i="13"/>
  <c r="C3309" i="13"/>
  <c r="C3302" i="13"/>
  <c r="C3296" i="13"/>
  <c r="C3279" i="13"/>
  <c r="C3273" i="13"/>
  <c r="C3262" i="13"/>
  <c r="C3257" i="13"/>
  <c r="C3246" i="13"/>
  <c r="C3241" i="13"/>
  <c r="C3211" i="13"/>
  <c r="C3201" i="13"/>
  <c r="C3196" i="13"/>
  <c r="C3186" i="13"/>
  <c r="C3172" i="13"/>
  <c r="C4218" i="13"/>
  <c r="C3696" i="13"/>
  <c r="C3440" i="13"/>
  <c r="C3159" i="13"/>
  <c r="C3127" i="13"/>
  <c r="C3095" i="13"/>
  <c r="C3063" i="13"/>
  <c r="C3031" i="13"/>
  <c r="C2999" i="13"/>
  <c r="C2955" i="13"/>
  <c r="C2939" i="13"/>
  <c r="C2923" i="13"/>
  <c r="C2907" i="13"/>
  <c r="C2863" i="13"/>
  <c r="C2855" i="13"/>
  <c r="C2842" i="13"/>
  <c r="C2819" i="13"/>
  <c r="C2813" i="13"/>
  <c r="C2784" i="13"/>
  <c r="C2778" i="13"/>
  <c r="C2755" i="13"/>
  <c r="C2749" i="13"/>
  <c r="C2720" i="13"/>
  <c r="C2714" i="13"/>
  <c r="C2690" i="13"/>
  <c r="C4214" i="13"/>
  <c r="C3333" i="13"/>
  <c r="C3278" i="13"/>
  <c r="C3235" i="13"/>
  <c r="C2972" i="13"/>
  <c r="C2892" i="13"/>
  <c r="C2880" i="13"/>
  <c r="C2871" i="13"/>
  <c r="C2836" i="13"/>
  <c r="C2830" i="13"/>
  <c r="C2807" i="13"/>
  <c r="C2801" i="13"/>
  <c r="C2772" i="13"/>
  <c r="C2766" i="13"/>
  <c r="C2743" i="13"/>
  <c r="C2737" i="13"/>
  <c r="C2699" i="13"/>
  <c r="C4021" i="13"/>
  <c r="C3664" i="13"/>
  <c r="C3420" i="13"/>
  <c r="C3324" i="13"/>
  <c r="C3230" i="13"/>
  <c r="C3191" i="13"/>
  <c r="C3155" i="13"/>
  <c r="C3123" i="13"/>
  <c r="C3091" i="13"/>
  <c r="C3059" i="13"/>
  <c r="C3027" i="13"/>
  <c r="C2995" i="13"/>
  <c r="C2971" i="13"/>
  <c r="C2954" i="13"/>
  <c r="C2938" i="13"/>
  <c r="C2922" i="13"/>
  <c r="C2906" i="13"/>
  <c r="C2891" i="13"/>
  <c r="C2862" i="13"/>
  <c r="C2854" i="13"/>
  <c r="C2848" i="13"/>
  <c r="C2824" i="13"/>
  <c r="C2818" i="13"/>
  <c r="C2795" i="13"/>
  <c r="C2789" i="13"/>
  <c r="C2760" i="13"/>
  <c r="C2754" i="13"/>
  <c r="C2731" i="13"/>
  <c r="C2725" i="13"/>
  <c r="C2708" i="13"/>
  <c r="C2694" i="13"/>
  <c r="C4019" i="13"/>
  <c r="C3272" i="13"/>
  <c r="C2952" i="13"/>
  <c r="C2936" i="13"/>
  <c r="C2920" i="13"/>
  <c r="C2904" i="13"/>
  <c r="C2879" i="13"/>
  <c r="C2870" i="13"/>
  <c r="C2841" i="13"/>
  <c r="C2812" i="13"/>
  <c r="C2806" i="13"/>
  <c r="C2783" i="13"/>
  <c r="C2777" i="13"/>
  <c r="C2748" i="13"/>
  <c r="C2742" i="13"/>
  <c r="C2719" i="13"/>
  <c r="C2713" i="13"/>
  <c r="C2703" i="13"/>
  <c r="C2685" i="13"/>
  <c r="C2681" i="13"/>
  <c r="C2677" i="13"/>
  <c r="C2673" i="13"/>
  <c r="C2669" i="13"/>
  <c r="C2665" i="13"/>
  <c r="C2661" i="13"/>
  <c r="C2657" i="13"/>
  <c r="C2653" i="13"/>
  <c r="C2649" i="13"/>
  <c r="C2645" i="13"/>
  <c r="C2641" i="13"/>
  <c r="C2637" i="13"/>
  <c r="C2633" i="13"/>
  <c r="C2629" i="13"/>
  <c r="C2625" i="13"/>
  <c r="C2621" i="13"/>
  <c r="C2617" i="13"/>
  <c r="C2613" i="13"/>
  <c r="C2609" i="13"/>
  <c r="C2605" i="13"/>
  <c r="C2601" i="13"/>
  <c r="C2597" i="13"/>
  <c r="C2593" i="13"/>
  <c r="C2589" i="13"/>
  <c r="C2585" i="13"/>
  <c r="C2581" i="13"/>
  <c r="C2577" i="13"/>
  <c r="C2573" i="13"/>
  <c r="C2569" i="13"/>
  <c r="C2565" i="13"/>
  <c r="C2561" i="13"/>
  <c r="C2557" i="13"/>
  <c r="C2553" i="13"/>
  <c r="C2549" i="13"/>
  <c r="C2545" i="13"/>
  <c r="C2541" i="13"/>
  <c r="C2537" i="13"/>
  <c r="C2533" i="13"/>
  <c r="C2529" i="13"/>
  <c r="C2525" i="13"/>
  <c r="C2521" i="13"/>
  <c r="C2517" i="13"/>
  <c r="C2513" i="13"/>
  <c r="C2509" i="13"/>
  <c r="C2505" i="13"/>
  <c r="C2501" i="13"/>
  <c r="C2497" i="13"/>
  <c r="C2493" i="13"/>
  <c r="C2489" i="13"/>
  <c r="C2485" i="13"/>
  <c r="C2481" i="13"/>
  <c r="C2477" i="13"/>
  <c r="C2473" i="13"/>
  <c r="C2469" i="13"/>
  <c r="C2465" i="13"/>
  <c r="C2461" i="13"/>
  <c r="C2457" i="13"/>
  <c r="C2453" i="13"/>
  <c r="C2449" i="13"/>
  <c r="C2445" i="13"/>
  <c r="C2441" i="13"/>
  <c r="C2437" i="13"/>
  <c r="C2433" i="13"/>
  <c r="C2429" i="13"/>
  <c r="C2425" i="13"/>
  <c r="C2421" i="13"/>
  <c r="C2417" i="13"/>
  <c r="C3938" i="13"/>
  <c r="C3632" i="13"/>
  <c r="C3404" i="13"/>
  <c r="C3316" i="13"/>
  <c r="C3151" i="13"/>
  <c r="C3119" i="13"/>
  <c r="C3087" i="13"/>
  <c r="C3055" i="13"/>
  <c r="C3023" i="13"/>
  <c r="C2991" i="13"/>
  <c r="C2968" i="13"/>
  <c r="C2951" i="13"/>
  <c r="C2935" i="13"/>
  <c r="C2919" i="13"/>
  <c r="C2903" i="13"/>
  <c r="C2890" i="13"/>
  <c r="C2847" i="13"/>
  <c r="C2835" i="13"/>
  <c r="C2829" i="13"/>
  <c r="C2800" i="13"/>
  <c r="C2794" i="13"/>
  <c r="C2771" i="13"/>
  <c r="C2765" i="13"/>
  <c r="C2736" i="13"/>
  <c r="C2730" i="13"/>
  <c r="C2698" i="13"/>
  <c r="C2689" i="13"/>
  <c r="C3937" i="13"/>
  <c r="C3267" i="13"/>
  <c r="C3225" i="13"/>
  <c r="C2967" i="13"/>
  <c r="C2878" i="13"/>
  <c r="C2853" i="13"/>
  <c r="C2823" i="13"/>
  <c r="C2817" i="13"/>
  <c r="C2788" i="13"/>
  <c r="C2782" i="13"/>
  <c r="C2759" i="13"/>
  <c r="C2753" i="13"/>
  <c r="C2724" i="13"/>
  <c r="C2718" i="13"/>
  <c r="C2707" i="13"/>
  <c r="C3889" i="13"/>
  <c r="C3600" i="13"/>
  <c r="C3390" i="13"/>
  <c r="C3181" i="13"/>
  <c r="C3147" i="13"/>
  <c r="C3115" i="13"/>
  <c r="C3083" i="13"/>
  <c r="C3051" i="13"/>
  <c r="C3019" i="13"/>
  <c r="C2987" i="13"/>
  <c r="C2950" i="13"/>
  <c r="C2934" i="13"/>
  <c r="C2918" i="13"/>
  <c r="C2902" i="13"/>
  <c r="C2888" i="13"/>
  <c r="C2868" i="13"/>
  <c r="C2860" i="13"/>
  <c r="C2846" i="13"/>
  <c r="C2840" i="13"/>
  <c r="C2834" i="13"/>
  <c r="C2811" i="13"/>
  <c r="C2805" i="13"/>
  <c r="C2776" i="13"/>
  <c r="C2770" i="13"/>
  <c r="C2747" i="13"/>
  <c r="C2741" i="13"/>
  <c r="C2712" i="13"/>
  <c r="C2702" i="13"/>
  <c r="C2693" i="13"/>
  <c r="C3389" i="13"/>
  <c r="C3308" i="13"/>
  <c r="C3220" i="13"/>
  <c r="C2964" i="13"/>
  <c r="C2948" i="13"/>
  <c r="C2932" i="13"/>
  <c r="C2916" i="13"/>
  <c r="C2900" i="13"/>
  <c r="C2887" i="13"/>
  <c r="C2828" i="13"/>
  <c r="C2822" i="13"/>
  <c r="C2799" i="13"/>
  <c r="C2793" i="13"/>
  <c r="C2764" i="13"/>
  <c r="C2758" i="13"/>
  <c r="C2735" i="13"/>
  <c r="C2729" i="13"/>
  <c r="C2684" i="13"/>
  <c r="C2680" i="13"/>
  <c r="C2676" i="13"/>
  <c r="C2672" i="13"/>
  <c r="C2668" i="13"/>
  <c r="C2664" i="13"/>
  <c r="C2660" i="13"/>
  <c r="C2656" i="13"/>
  <c r="C2652" i="13"/>
  <c r="C2648" i="13"/>
  <c r="C2644" i="13"/>
  <c r="C2640" i="13"/>
  <c r="C2636" i="13"/>
  <c r="C2632" i="13"/>
  <c r="C2628" i="13"/>
  <c r="C2624" i="13"/>
  <c r="C2620" i="13"/>
  <c r="C2616" i="13"/>
  <c r="C2612" i="13"/>
  <c r="C2608" i="13"/>
  <c r="C2604" i="13"/>
  <c r="C2600" i="13"/>
  <c r="C2596" i="13"/>
  <c r="C2592" i="13"/>
  <c r="C2588" i="13"/>
  <c r="C2584" i="13"/>
  <c r="C2580" i="13"/>
  <c r="C2576" i="13"/>
  <c r="C2572" i="13"/>
  <c r="C2568" i="13"/>
  <c r="C2564" i="13"/>
  <c r="C2560" i="13"/>
  <c r="C2556" i="13"/>
  <c r="C2552" i="13"/>
  <c r="C2548" i="13"/>
  <c r="C2544" i="13"/>
  <c r="C2540" i="13"/>
  <c r="C2536" i="13"/>
  <c r="C2532" i="13"/>
  <c r="C2528" i="13"/>
  <c r="C2524" i="13"/>
  <c r="C2520" i="13"/>
  <c r="C2516" i="13"/>
  <c r="C2512" i="13"/>
  <c r="C2508" i="13"/>
  <c r="C2504" i="13"/>
  <c r="C2500" i="13"/>
  <c r="C2496" i="13"/>
  <c r="C2492" i="13"/>
  <c r="C2488" i="13"/>
  <c r="C2484" i="13"/>
  <c r="C2480" i="13"/>
  <c r="C2476" i="13"/>
  <c r="C2472" i="13"/>
  <c r="C2468" i="13"/>
  <c r="C2464" i="13"/>
  <c r="C3568" i="13"/>
  <c r="C3377" i="13"/>
  <c r="C3143" i="13"/>
  <c r="C3111" i="13"/>
  <c r="C3079" i="13"/>
  <c r="C3047" i="13"/>
  <c r="C3015" i="13"/>
  <c r="C2984" i="13"/>
  <c r="C2963" i="13"/>
  <c r="C2947" i="13"/>
  <c r="C2931" i="13"/>
  <c r="C2915" i="13"/>
  <c r="C2899" i="13"/>
  <c r="C2876" i="13"/>
  <c r="C2867" i="13"/>
  <c r="C2859" i="13"/>
  <c r="C2852" i="13"/>
  <c r="C2816" i="13"/>
  <c r="C2810" i="13"/>
  <c r="C2787" i="13"/>
  <c r="C2781" i="13"/>
  <c r="C2752" i="13"/>
  <c r="C2746" i="13"/>
  <c r="C2723" i="13"/>
  <c r="C2717" i="13"/>
  <c r="C2706" i="13"/>
  <c r="C2697" i="13"/>
  <c r="C2688" i="13"/>
  <c r="C3842" i="13"/>
  <c r="C3376" i="13"/>
  <c r="C3256" i="13"/>
  <c r="C3176" i="13"/>
  <c r="C2983" i="13"/>
  <c r="C2886" i="13"/>
  <c r="C2845" i="13"/>
  <c r="C2839" i="13"/>
  <c r="C2833" i="13"/>
  <c r="C2804" i="13"/>
  <c r="C2798" i="13"/>
  <c r="C2775" i="13"/>
  <c r="C2769" i="13"/>
  <c r="C2740" i="13"/>
  <c r="C2734" i="13"/>
  <c r="C2711" i="13"/>
  <c r="C2692" i="13"/>
  <c r="C3536" i="13"/>
  <c r="C3364" i="13"/>
  <c r="C3139" i="13"/>
  <c r="C3107" i="13"/>
  <c r="C3075" i="13"/>
  <c r="C3043" i="13"/>
  <c r="C3011" i="13"/>
  <c r="C2962" i="13"/>
  <c r="C2946" i="13"/>
  <c r="C2930" i="13"/>
  <c r="C2914" i="13"/>
  <c r="C2898" i="13"/>
  <c r="C2875" i="13"/>
  <c r="C2866" i="13"/>
  <c r="C2858" i="13"/>
  <c r="C2851" i="13"/>
  <c r="C2827" i="13"/>
  <c r="C2821" i="13"/>
  <c r="C2792" i="13"/>
  <c r="C2786" i="13"/>
  <c r="C2763" i="13"/>
  <c r="C2757" i="13"/>
  <c r="C2728" i="13"/>
  <c r="C2722" i="13"/>
  <c r="C2701" i="13"/>
  <c r="C3796" i="13"/>
  <c r="C3251" i="13"/>
  <c r="C3210" i="13"/>
  <c r="C2980" i="13"/>
  <c r="C2960" i="13"/>
  <c r="C2944" i="13"/>
  <c r="C2928" i="13"/>
  <c r="C2912" i="13"/>
  <c r="C2884" i="13"/>
  <c r="C2838" i="13"/>
  <c r="C2815" i="13"/>
  <c r="C2809" i="13"/>
  <c r="C2780" i="13"/>
  <c r="C2774" i="13"/>
  <c r="C2751" i="13"/>
  <c r="C2745" i="13"/>
  <c r="C2716" i="13"/>
  <c r="C2696" i="13"/>
  <c r="C2683" i="13"/>
  <c r="C2679" i="13"/>
  <c r="C2675" i="13"/>
  <c r="C2671" i="13"/>
  <c r="C2667" i="13"/>
  <c r="C2663" i="13"/>
  <c r="C2659" i="13"/>
  <c r="C2655" i="13"/>
  <c r="C2651" i="13"/>
  <c r="C2647" i="13"/>
  <c r="C2643" i="13"/>
  <c r="C2639" i="13"/>
  <c r="C2635" i="13"/>
  <c r="C2631" i="13"/>
  <c r="C2627" i="13"/>
  <c r="C2623" i="13"/>
  <c r="C2619" i="13"/>
  <c r="C2615" i="13"/>
  <c r="C2611" i="13"/>
  <c r="C2607" i="13"/>
  <c r="C2603" i="13"/>
  <c r="C2599" i="13"/>
  <c r="C2595" i="13"/>
  <c r="C2591" i="13"/>
  <c r="C2587" i="13"/>
  <c r="C2583" i="13"/>
  <c r="C2579" i="13"/>
  <c r="C2575" i="13"/>
  <c r="C2571" i="13"/>
  <c r="C2567" i="13"/>
  <c r="C2563" i="13"/>
  <c r="C2559" i="13"/>
  <c r="C2555" i="13"/>
  <c r="C2551" i="13"/>
  <c r="C2547" i="13"/>
  <c r="C2543" i="13"/>
  <c r="C2539" i="13"/>
  <c r="C2535" i="13"/>
  <c r="C2531" i="13"/>
  <c r="C2527" i="13"/>
  <c r="C2523" i="13"/>
  <c r="C2519" i="13"/>
  <c r="C2515" i="13"/>
  <c r="C2511" i="13"/>
  <c r="C2507" i="13"/>
  <c r="C2503" i="13"/>
  <c r="C2499" i="13"/>
  <c r="C2495" i="13"/>
  <c r="C2491" i="13"/>
  <c r="C2487" i="13"/>
  <c r="C2483" i="13"/>
  <c r="C2479" i="13"/>
  <c r="C2475" i="13"/>
  <c r="C2471" i="13"/>
  <c r="C2467" i="13"/>
  <c r="C2463" i="13"/>
  <c r="C2459" i="13"/>
  <c r="C2455" i="13"/>
  <c r="C2451" i="13"/>
  <c r="C2447" i="13"/>
  <c r="C2443" i="13"/>
  <c r="C2439" i="13"/>
  <c r="C2435" i="13"/>
  <c r="C2431" i="13"/>
  <c r="C2427" i="13"/>
  <c r="C2423" i="13"/>
  <c r="C2419" i="13"/>
  <c r="C2415" i="13"/>
  <c r="C3760" i="13"/>
  <c r="C3504" i="13"/>
  <c r="C3353" i="13"/>
  <c r="C3290" i="13"/>
  <c r="C3135" i="13"/>
  <c r="C3103" i="13"/>
  <c r="C3071" i="13"/>
  <c r="C3039" i="13"/>
  <c r="C3007" i="13"/>
  <c r="C2979" i="13"/>
  <c r="C2959" i="13"/>
  <c r="C2943" i="13"/>
  <c r="C2927" i="13"/>
  <c r="C2911" i="13"/>
  <c r="C2896" i="13"/>
  <c r="C2883" i="13"/>
  <c r="C2874" i="13"/>
  <c r="C2850" i="13"/>
  <c r="C2844" i="13"/>
  <c r="C2832" i="13"/>
  <c r="C2826" i="13"/>
  <c r="C2803" i="13"/>
  <c r="C2797" i="13"/>
  <c r="C2768" i="13"/>
  <c r="C2762" i="13"/>
  <c r="C2739" i="13"/>
  <c r="C2733" i="13"/>
  <c r="C3352" i="13"/>
  <c r="C3167" i="13"/>
  <c r="C3728" i="13"/>
  <c r="C3472" i="13"/>
  <c r="C3284" i="13"/>
  <c r="C3163" i="13"/>
  <c r="C3131" i="13"/>
  <c r="C3099" i="13"/>
  <c r="C3067" i="13"/>
  <c r="C3035" i="13"/>
  <c r="C3003" i="13"/>
  <c r="C2976" i="13"/>
  <c r="C2958" i="13"/>
  <c r="C2942" i="13"/>
  <c r="C2926" i="13"/>
  <c r="C2910" i="13"/>
  <c r="C2882" i="13"/>
  <c r="C2864" i="13"/>
  <c r="C2856" i="13"/>
  <c r="C2843" i="13"/>
  <c r="C2837" i="13"/>
  <c r="C2808" i="13"/>
  <c r="C2802" i="13"/>
  <c r="C2779" i="13"/>
  <c r="C2773" i="13"/>
  <c r="C2744" i="13"/>
  <c r="C2738" i="13"/>
  <c r="C2715" i="13"/>
  <c r="C2721" i="13"/>
  <c r="C2695" i="13"/>
  <c r="C2630" i="13"/>
  <c r="C2566" i="13"/>
  <c r="C2502" i="13"/>
  <c r="C2412" i="13"/>
  <c r="C2394" i="13"/>
  <c r="C2385" i="13"/>
  <c r="C2377" i="13"/>
  <c r="C2369" i="13"/>
  <c r="C2313" i="13"/>
  <c r="C2307" i="13"/>
  <c r="C2296" i="13"/>
  <c r="C2290" i="13"/>
  <c r="C2261" i="13"/>
  <c r="C2256" i="13"/>
  <c r="C2245" i="13"/>
  <c r="C2240" i="13"/>
  <c r="C2229" i="13"/>
  <c r="C2224" i="13"/>
  <c r="C2956" i="13"/>
  <c r="C2761" i="13"/>
  <c r="C2650" i="13"/>
  <c r="C2586" i="13"/>
  <c r="C2522" i="13"/>
  <c r="C2411" i="13"/>
  <c r="C2393" i="13"/>
  <c r="C2361" i="13"/>
  <c r="C2342" i="13"/>
  <c r="C2301" i="13"/>
  <c r="C2295" i="13"/>
  <c r="C2284" i="13"/>
  <c r="C2278" i="13"/>
  <c r="C2213" i="13"/>
  <c r="C2209" i="13"/>
  <c r="C2205" i="13"/>
  <c r="C2201" i="13"/>
  <c r="C2197" i="13"/>
  <c r="C2193" i="13"/>
  <c r="C2189" i="13"/>
  <c r="C2185" i="13"/>
  <c r="C2181" i="13"/>
  <c r="C2177" i="13"/>
  <c r="C2173" i="13"/>
  <c r="C2169" i="13"/>
  <c r="C2165" i="13"/>
  <c r="C2161" i="13"/>
  <c r="C2157" i="13"/>
  <c r="C2153" i="13"/>
  <c r="C2149" i="13"/>
  <c r="C2145" i="13"/>
  <c r="C2141" i="13"/>
  <c r="C2137" i="13"/>
  <c r="C2133" i="13"/>
  <c r="C2129" i="13"/>
  <c r="C2125" i="13"/>
  <c r="C2121" i="13"/>
  <c r="C2117" i="13"/>
  <c r="C2113" i="13"/>
  <c r="C2109" i="13"/>
  <c r="C2105" i="13"/>
  <c r="C2101" i="13"/>
  <c r="C2097" i="13"/>
  <c r="C2093" i="13"/>
  <c r="C2089" i="13"/>
  <c r="C2085" i="13"/>
  <c r="C2081" i="13"/>
  <c r="C2077" i="13"/>
  <c r="C2073" i="13"/>
  <c r="C2069" i="13"/>
  <c r="C2065" i="13"/>
  <c r="C2061" i="13"/>
  <c r="C2057" i="13"/>
  <c r="C2053" i="13"/>
  <c r="C2049" i="13"/>
  <c r="C2045" i="13"/>
  <c r="C2041" i="13"/>
  <c r="C2037" i="13"/>
  <c r="C2033" i="13"/>
  <c r="C2029" i="13"/>
  <c r="C2025" i="13"/>
  <c r="C2021" i="13"/>
  <c r="C2017" i="13"/>
  <c r="C2013" i="13"/>
  <c r="C2009" i="13"/>
  <c r="C2005" i="13"/>
  <c r="C2001" i="13"/>
  <c r="C1997" i="13"/>
  <c r="C1993" i="13"/>
  <c r="C1989" i="13"/>
  <c r="C1985" i="13"/>
  <c r="C1981" i="13"/>
  <c r="C1977" i="13"/>
  <c r="C1973" i="13"/>
  <c r="C1969" i="13"/>
  <c r="C1965" i="13"/>
  <c r="C1961" i="13"/>
  <c r="C1957" i="13"/>
  <c r="C1953" i="13"/>
  <c r="C1949" i="13"/>
  <c r="C1945" i="13"/>
  <c r="C1941" i="13"/>
  <c r="C1937" i="13"/>
  <c r="C1933" i="13"/>
  <c r="C1929" i="13"/>
  <c r="C1925" i="13"/>
  <c r="C1921" i="13"/>
  <c r="C1917" i="13"/>
  <c r="C1913" i="13"/>
  <c r="C1909" i="13"/>
  <c r="C1905" i="13"/>
  <c r="C1901" i="13"/>
  <c r="C1897" i="13"/>
  <c r="C1893" i="13"/>
  <c r="C1889" i="13"/>
  <c r="C1885" i="13"/>
  <c r="C1881" i="13"/>
  <c r="C1877" i="13"/>
  <c r="C1873" i="13"/>
  <c r="C1869" i="13"/>
  <c r="C1865" i="13"/>
  <c r="C1861" i="13"/>
  <c r="C1857" i="13"/>
  <c r="C1853" i="13"/>
  <c r="C1849" i="13"/>
  <c r="C1845" i="13"/>
  <c r="C1841" i="13"/>
  <c r="C1837" i="13"/>
  <c r="C1833" i="13"/>
  <c r="C1829" i="13"/>
  <c r="C1825" i="13"/>
  <c r="C1821" i="13"/>
  <c r="C1817" i="13"/>
  <c r="C1813" i="13"/>
  <c r="C1809" i="13"/>
  <c r="C1805" i="13"/>
  <c r="C1801" i="13"/>
  <c r="C1797" i="13"/>
  <c r="C3342" i="13"/>
  <c r="C2756" i="13"/>
  <c r="C2691" i="13"/>
  <c r="C2670" i="13"/>
  <c r="C2606" i="13"/>
  <c r="C2542" i="13"/>
  <c r="C2478" i="13"/>
  <c r="C2458" i="13"/>
  <c r="C2442" i="13"/>
  <c r="C2426" i="13"/>
  <c r="C2402" i="13"/>
  <c r="C2354" i="13"/>
  <c r="C2348" i="13"/>
  <c r="C2336" i="13"/>
  <c r="C2330" i="13"/>
  <c r="C2289" i="13"/>
  <c r="C2283" i="13"/>
  <c r="C2272" i="13"/>
  <c r="C2266" i="13"/>
  <c r="C2255" i="13"/>
  <c r="C2250" i="13"/>
  <c r="C2239" i="13"/>
  <c r="C2234" i="13"/>
  <c r="C2223" i="13"/>
  <c r="C2218" i="13"/>
  <c r="C2940" i="13"/>
  <c r="C2849" i="13"/>
  <c r="C2626" i="13"/>
  <c r="C2562" i="13"/>
  <c r="C2498" i="13"/>
  <c r="C2456" i="13"/>
  <c r="C2440" i="13"/>
  <c r="C2424" i="13"/>
  <c r="C2401" i="13"/>
  <c r="C2392" i="13"/>
  <c r="C2384" i="13"/>
  <c r="C2376" i="13"/>
  <c r="C2368" i="13"/>
  <c r="C2347" i="13"/>
  <c r="C2341" i="13"/>
  <c r="C2335" i="13"/>
  <c r="C2324" i="13"/>
  <c r="C2318" i="13"/>
  <c r="C2277" i="13"/>
  <c r="C2271" i="13"/>
  <c r="C3240" i="13"/>
  <c r="C2750" i="13"/>
  <c r="C2687" i="13"/>
  <c r="C2646" i="13"/>
  <c r="C2582" i="13"/>
  <c r="C2518" i="13"/>
  <c r="C2410" i="13"/>
  <c r="C2391" i="13"/>
  <c r="C2383" i="13"/>
  <c r="C2375" i="13"/>
  <c r="C2367" i="13"/>
  <c r="C2360" i="13"/>
  <c r="C2353" i="13"/>
  <c r="C2329" i="13"/>
  <c r="C2323" i="13"/>
  <c r="C2312" i="13"/>
  <c r="C2306" i="13"/>
  <c r="C2265" i="13"/>
  <c r="C2260" i="13"/>
  <c r="C2249" i="13"/>
  <c r="C2244" i="13"/>
  <c r="C2233" i="13"/>
  <c r="C2228" i="13"/>
  <c r="C2217" i="13"/>
  <c r="C2924" i="13"/>
  <c r="C2796" i="13"/>
  <c r="C2710" i="13"/>
  <c r="C2666" i="13"/>
  <c r="C2602" i="13"/>
  <c r="C2538" i="13"/>
  <c r="C2474" i="13"/>
  <c r="C2409" i="13"/>
  <c r="C2400" i="13"/>
  <c r="C2359" i="13"/>
  <c r="C2317" i="13"/>
  <c r="C2311" i="13"/>
  <c r="C2300" i="13"/>
  <c r="C2294" i="13"/>
  <c r="C2212" i="13"/>
  <c r="C2208" i="13"/>
  <c r="C2204" i="13"/>
  <c r="C2200" i="13"/>
  <c r="C2196" i="13"/>
  <c r="C2192" i="13"/>
  <c r="C2188" i="13"/>
  <c r="C2184" i="13"/>
  <c r="C2180" i="13"/>
  <c r="C2176" i="13"/>
  <c r="C2172" i="13"/>
  <c r="C2168" i="13"/>
  <c r="C2164" i="13"/>
  <c r="C2160" i="13"/>
  <c r="C2156" i="13"/>
  <c r="C2152" i="13"/>
  <c r="C2148" i="13"/>
  <c r="C2144" i="13"/>
  <c r="C2140" i="13"/>
  <c r="C2136" i="13"/>
  <c r="C2132" i="13"/>
  <c r="C2128" i="13"/>
  <c r="C2124" i="13"/>
  <c r="C2120" i="13"/>
  <c r="C2116" i="13"/>
  <c r="C2112" i="13"/>
  <c r="C2108" i="13"/>
  <c r="C2104" i="13"/>
  <c r="C2100" i="13"/>
  <c r="C2096" i="13"/>
  <c r="C2092" i="13"/>
  <c r="C2088" i="13"/>
  <c r="C2084" i="13"/>
  <c r="C2080" i="13"/>
  <c r="C2076" i="13"/>
  <c r="C2072" i="13"/>
  <c r="C2068" i="13"/>
  <c r="C2064" i="13"/>
  <c r="C2060" i="13"/>
  <c r="C2056" i="13"/>
  <c r="C2052" i="13"/>
  <c r="C2048" i="13"/>
  <c r="C2044" i="13"/>
  <c r="C2040" i="13"/>
  <c r="C2036" i="13"/>
  <c r="C2032" i="13"/>
  <c r="C2028" i="13"/>
  <c r="C2024" i="13"/>
  <c r="C2020" i="13"/>
  <c r="C2016" i="13"/>
  <c r="C2012" i="13"/>
  <c r="C2008" i="13"/>
  <c r="C2004" i="13"/>
  <c r="C2000" i="13"/>
  <c r="C1996" i="13"/>
  <c r="C1992" i="13"/>
  <c r="C1988" i="13"/>
  <c r="C1984" i="13"/>
  <c r="C1980" i="13"/>
  <c r="C1976" i="13"/>
  <c r="C1972" i="13"/>
  <c r="C1968" i="13"/>
  <c r="C1964" i="13"/>
  <c r="C1960" i="13"/>
  <c r="C1956" i="13"/>
  <c r="C1952" i="13"/>
  <c r="C1948" i="13"/>
  <c r="C1944" i="13"/>
  <c r="C1940" i="13"/>
  <c r="C1936" i="13"/>
  <c r="C1932" i="13"/>
  <c r="C1928" i="13"/>
  <c r="C1924" i="13"/>
  <c r="C1920" i="13"/>
  <c r="C1916" i="13"/>
  <c r="C1912" i="13"/>
  <c r="C1908" i="13"/>
  <c r="C1904" i="13"/>
  <c r="C1900" i="13"/>
  <c r="C1896" i="13"/>
  <c r="C1892" i="13"/>
  <c r="C1888" i="13"/>
  <c r="C1884" i="13"/>
  <c r="C1880" i="13"/>
  <c r="C1876" i="13"/>
  <c r="C1872" i="13"/>
  <c r="C1868" i="13"/>
  <c r="C1864" i="13"/>
  <c r="C1860" i="13"/>
  <c r="C1856" i="13"/>
  <c r="C1852" i="13"/>
  <c r="C1848" i="13"/>
  <c r="C1844" i="13"/>
  <c r="C1840" i="13"/>
  <c r="C1836" i="13"/>
  <c r="C1832" i="13"/>
  <c r="C1828" i="13"/>
  <c r="C1824" i="13"/>
  <c r="C1820" i="13"/>
  <c r="C2791" i="13"/>
  <c r="C2686" i="13"/>
  <c r="C2622" i="13"/>
  <c r="C2558" i="13"/>
  <c r="C2494" i="13"/>
  <c r="C2454" i="13"/>
  <c r="C2438" i="13"/>
  <c r="C2422" i="13"/>
  <c r="C2399" i="13"/>
  <c r="C2346" i="13"/>
  <c r="C2305" i="13"/>
  <c r="C2299" i="13"/>
  <c r="C2288" i="13"/>
  <c r="C2282" i="13"/>
  <c r="C2259" i="13"/>
  <c r="C2254" i="13"/>
  <c r="C2243" i="13"/>
  <c r="C2238" i="13"/>
  <c r="C2227" i="13"/>
  <c r="C2222" i="13"/>
  <c r="C2908" i="13"/>
  <c r="C2790" i="13"/>
  <c r="C2709" i="13"/>
  <c r="C2642" i="13"/>
  <c r="C2578" i="13"/>
  <c r="C2514" i="13"/>
  <c r="C2452" i="13"/>
  <c r="C2436" i="13"/>
  <c r="C2420" i="13"/>
  <c r="C2408" i="13"/>
  <c r="C2390" i="13"/>
  <c r="C2382" i="13"/>
  <c r="C2374" i="13"/>
  <c r="C2366" i="13"/>
  <c r="C2340" i="13"/>
  <c r="C2334" i="13"/>
  <c r="C2293" i="13"/>
  <c r="C2287" i="13"/>
  <c r="C2276" i="13"/>
  <c r="C2270" i="13"/>
  <c r="C2895" i="13"/>
  <c r="C2785" i="13"/>
  <c r="C2705" i="13"/>
  <c r="C2662" i="13"/>
  <c r="C2598" i="13"/>
  <c r="C2534" i="13"/>
  <c r="C2470" i="13"/>
  <c r="C2407" i="13"/>
  <c r="C2389" i="13"/>
  <c r="C2381" i="13"/>
  <c r="C2373" i="13"/>
  <c r="C2365" i="13"/>
  <c r="C2358" i="13"/>
  <c r="C2352" i="13"/>
  <c r="C2345" i="13"/>
  <c r="C2339" i="13"/>
  <c r="C2328" i="13"/>
  <c r="C2322" i="13"/>
  <c r="C2281" i="13"/>
  <c r="C2275" i="13"/>
  <c r="C2264" i="13"/>
  <c r="C2253" i="13"/>
  <c r="C2248" i="13"/>
  <c r="C2237" i="13"/>
  <c r="C2232" i="13"/>
  <c r="C2221" i="13"/>
  <c r="C2216" i="13"/>
  <c r="C2894" i="13"/>
  <c r="C2831" i="13"/>
  <c r="C2682" i="13"/>
  <c r="C2618" i="13"/>
  <c r="C2554" i="13"/>
  <c r="C2490" i="13"/>
  <c r="C2398" i="13"/>
  <c r="C2351" i="13"/>
  <c r="C2333" i="13"/>
  <c r="C2327" i="13"/>
  <c r="C2316" i="13"/>
  <c r="C2310" i="13"/>
  <c r="C2269" i="13"/>
  <c r="C2211" i="13"/>
  <c r="C2207" i="13"/>
  <c r="C2203" i="13"/>
  <c r="C2199" i="13"/>
  <c r="C2195" i="13"/>
  <c r="C2191" i="13"/>
  <c r="C2187" i="13"/>
  <c r="C2183" i="13"/>
  <c r="C2179" i="13"/>
  <c r="C2175" i="13"/>
  <c r="C2171" i="13"/>
  <c r="C2167" i="13"/>
  <c r="C2163" i="13"/>
  <c r="C2159" i="13"/>
  <c r="C2155" i="13"/>
  <c r="C2151" i="13"/>
  <c r="C2147" i="13"/>
  <c r="C2143" i="13"/>
  <c r="C2139" i="13"/>
  <c r="C2135" i="13"/>
  <c r="C2131" i="13"/>
  <c r="C2127" i="13"/>
  <c r="C2123" i="13"/>
  <c r="C2119" i="13"/>
  <c r="C2115" i="13"/>
  <c r="C2111" i="13"/>
  <c r="C2107" i="13"/>
  <c r="C2103" i="13"/>
  <c r="C2099" i="13"/>
  <c r="C2095" i="13"/>
  <c r="C2091" i="13"/>
  <c r="C2087" i="13"/>
  <c r="C2083" i="13"/>
  <c r="C2079" i="13"/>
  <c r="C2075" i="13"/>
  <c r="C2071" i="13"/>
  <c r="C2067" i="13"/>
  <c r="C2063" i="13"/>
  <c r="C2059" i="13"/>
  <c r="C2055" i="13"/>
  <c r="C2051" i="13"/>
  <c r="C2047" i="13"/>
  <c r="C2043" i="13"/>
  <c r="C2039" i="13"/>
  <c r="C2035" i="13"/>
  <c r="C2031" i="13"/>
  <c r="C2027" i="13"/>
  <c r="C2023" i="13"/>
  <c r="C2019" i="13"/>
  <c r="C2015" i="13"/>
  <c r="C2011" i="13"/>
  <c r="C2007" i="13"/>
  <c r="C2003" i="13"/>
  <c r="C1999" i="13"/>
  <c r="C1995" i="13"/>
  <c r="C1991" i="13"/>
  <c r="C1987" i="13"/>
  <c r="C1983" i="13"/>
  <c r="C1979" i="13"/>
  <c r="C1975" i="13"/>
  <c r="C1971" i="13"/>
  <c r="C1967" i="13"/>
  <c r="C1963" i="13"/>
  <c r="C1959" i="13"/>
  <c r="C1955" i="13"/>
  <c r="C1951" i="13"/>
  <c r="C1947" i="13"/>
  <c r="C1943" i="13"/>
  <c r="C1939" i="13"/>
  <c r="C1935" i="13"/>
  <c r="C1931" i="13"/>
  <c r="C1927" i="13"/>
  <c r="C1923" i="13"/>
  <c r="C1919" i="13"/>
  <c r="C1915" i="13"/>
  <c r="C1911" i="13"/>
  <c r="C1907" i="13"/>
  <c r="C1903" i="13"/>
  <c r="C1899" i="13"/>
  <c r="C1895" i="13"/>
  <c r="C1891" i="13"/>
  <c r="C1887" i="13"/>
  <c r="C1883" i="13"/>
  <c r="C1879" i="13"/>
  <c r="C1875" i="13"/>
  <c r="C1871" i="13"/>
  <c r="C1867" i="13"/>
  <c r="C1863" i="13"/>
  <c r="C1859" i="13"/>
  <c r="C1855" i="13"/>
  <c r="C1851" i="13"/>
  <c r="C1847" i="13"/>
  <c r="C1843" i="13"/>
  <c r="C1839" i="13"/>
  <c r="C1835" i="13"/>
  <c r="C1831" i="13"/>
  <c r="C1827" i="13"/>
  <c r="C1823" i="13"/>
  <c r="C1819" i="13"/>
  <c r="C1815" i="13"/>
  <c r="C1811" i="13"/>
  <c r="C1807" i="13"/>
  <c r="C1803" i="13"/>
  <c r="C1799" i="13"/>
  <c r="C2704" i="13"/>
  <c r="C2638" i="13"/>
  <c r="C2574" i="13"/>
  <c r="C2510" i="13"/>
  <c r="C2450" i="13"/>
  <c r="C2434" i="13"/>
  <c r="C2418" i="13"/>
  <c r="C2397" i="13"/>
  <c r="C2357" i="13"/>
  <c r="C2321" i="13"/>
  <c r="C2315" i="13"/>
  <c r="C2304" i="13"/>
  <c r="C2298" i="13"/>
  <c r="C2263" i="13"/>
  <c r="C2258" i="13"/>
  <c r="C2247" i="13"/>
  <c r="C2242" i="13"/>
  <c r="C2231" i="13"/>
  <c r="C2226" i="13"/>
  <c r="C2215" i="13"/>
  <c r="C2825" i="13"/>
  <c r="C2732" i="13"/>
  <c r="C2658" i="13"/>
  <c r="C2594" i="13"/>
  <c r="C2530" i="13"/>
  <c r="C2466" i="13"/>
  <c r="C2448" i="13"/>
  <c r="C2432" i="13"/>
  <c r="C2416" i="13"/>
  <c r="C2406" i="13"/>
  <c r="C2388" i="13"/>
  <c r="C2380" i="13"/>
  <c r="C2372" i="13"/>
  <c r="C2364" i="13"/>
  <c r="C2309" i="13"/>
  <c r="C2303" i="13"/>
  <c r="C2292" i="13"/>
  <c r="C2286" i="13"/>
  <c r="C2820" i="13"/>
  <c r="C2700" i="13"/>
  <c r="C2678" i="13"/>
  <c r="C2614" i="13"/>
  <c r="C2550" i="13"/>
  <c r="C2486" i="13"/>
  <c r="C2405" i="13"/>
  <c r="C2396" i="13"/>
  <c r="C2387" i="13"/>
  <c r="C2379" i="13"/>
  <c r="C2371" i="13"/>
  <c r="C2363" i="13"/>
  <c r="C2350" i="13"/>
  <c r="C2344" i="13"/>
  <c r="C2338" i="13"/>
  <c r="C2297" i="13"/>
  <c r="C2291" i="13"/>
  <c r="C2280" i="13"/>
  <c r="C2274" i="13"/>
  <c r="C2257" i="13"/>
  <c r="C2252" i="13"/>
  <c r="C2241" i="13"/>
  <c r="C2236" i="13"/>
  <c r="C2225" i="13"/>
  <c r="C2220" i="13"/>
  <c r="C2872" i="13"/>
  <c r="C2727" i="13"/>
  <c r="C2634" i="13"/>
  <c r="C2570" i="13"/>
  <c r="C2506" i="13"/>
  <c r="C2395" i="13"/>
  <c r="C2343" i="13"/>
  <c r="C2332" i="13"/>
  <c r="C2326" i="13"/>
  <c r="C2285" i="13"/>
  <c r="C2279" i="13"/>
  <c r="C2268" i="13"/>
  <c r="C2210" i="13"/>
  <c r="C2206" i="13"/>
  <c r="C2202" i="13"/>
  <c r="C2198" i="13"/>
  <c r="C2194" i="13"/>
  <c r="C2190" i="13"/>
  <c r="C2186" i="13"/>
  <c r="C2182" i="13"/>
  <c r="C2178" i="13"/>
  <c r="C2174" i="13"/>
  <c r="C2170" i="13"/>
  <c r="C2166" i="13"/>
  <c r="C2162" i="13"/>
  <c r="C2158" i="13"/>
  <c r="C2154" i="13"/>
  <c r="C2150" i="13"/>
  <c r="C2146" i="13"/>
  <c r="C2142" i="13"/>
  <c r="C2138" i="13"/>
  <c r="C2134" i="13"/>
  <c r="C2130" i="13"/>
  <c r="C2126" i="13"/>
  <c r="C2122" i="13"/>
  <c r="C2118" i="13"/>
  <c r="C2114" i="13"/>
  <c r="C2110" i="13"/>
  <c r="C2106" i="13"/>
  <c r="C2102" i="13"/>
  <c r="C2098" i="13"/>
  <c r="C2094" i="13"/>
  <c r="C2090" i="13"/>
  <c r="C2086" i="13"/>
  <c r="C2082" i="13"/>
  <c r="C2078" i="13"/>
  <c r="C2074" i="13"/>
  <c r="C2070" i="13"/>
  <c r="C2066" i="13"/>
  <c r="C2062" i="13"/>
  <c r="C2058" i="13"/>
  <c r="C2054" i="13"/>
  <c r="C2050" i="13"/>
  <c r="C2046" i="13"/>
  <c r="C2042" i="13"/>
  <c r="C2038" i="13"/>
  <c r="C2034" i="13"/>
  <c r="C2030" i="13"/>
  <c r="C2026" i="13"/>
  <c r="C2022" i="13"/>
  <c r="C2018" i="13"/>
  <c r="C2014" i="13"/>
  <c r="C2010" i="13"/>
  <c r="C2006" i="13"/>
  <c r="C2002" i="13"/>
  <c r="C1998" i="13"/>
  <c r="C1994" i="13"/>
  <c r="C1990" i="13"/>
  <c r="C1986" i="13"/>
  <c r="C1982" i="13"/>
  <c r="C1978" i="13"/>
  <c r="C1974" i="13"/>
  <c r="C1970" i="13"/>
  <c r="C1966" i="13"/>
  <c r="C1962" i="13"/>
  <c r="C1958" i="13"/>
  <c r="C1954" i="13"/>
  <c r="C1950" i="13"/>
  <c r="C1946" i="13"/>
  <c r="C1942" i="13"/>
  <c r="C1938" i="13"/>
  <c r="C1934" i="13"/>
  <c r="C1930" i="13"/>
  <c r="C1926" i="13"/>
  <c r="C1922" i="13"/>
  <c r="C1918" i="13"/>
  <c r="C1914" i="13"/>
  <c r="C1910" i="13"/>
  <c r="C1906" i="13"/>
  <c r="C1902" i="13"/>
  <c r="C1898" i="13"/>
  <c r="C1894" i="13"/>
  <c r="C2462" i="13"/>
  <c r="C2320" i="13"/>
  <c r="C2273" i="13"/>
  <c r="C2230" i="13"/>
  <c r="C1778" i="13"/>
  <c r="C1771" i="13"/>
  <c r="C1764" i="13"/>
  <c r="C1757" i="13"/>
  <c r="C1736" i="13"/>
  <c r="C1706" i="13"/>
  <c r="C1700" i="13"/>
  <c r="C1677" i="13"/>
  <c r="C1671" i="13"/>
  <c r="C1642" i="13"/>
  <c r="C1626" i="13"/>
  <c r="C1610" i="13"/>
  <c r="C1594" i="13"/>
  <c r="C1578" i="13"/>
  <c r="C1562" i="13"/>
  <c r="C1546" i="13"/>
  <c r="C1530" i="13"/>
  <c r="C2975" i="13"/>
  <c r="C2460" i="13"/>
  <c r="C2370" i="13"/>
  <c r="C2319" i="13"/>
  <c r="C1882" i="13"/>
  <c r="C1850" i="13"/>
  <c r="C1818" i="13"/>
  <c r="C1800" i="13"/>
  <c r="C1792" i="13"/>
  <c r="C1785" i="13"/>
  <c r="C1742" i="13"/>
  <c r="C1723" i="13"/>
  <c r="C1694" i="13"/>
  <c r="C1688" i="13"/>
  <c r="C1665" i="13"/>
  <c r="C1659" i="13"/>
  <c r="C1631" i="13"/>
  <c r="C1615" i="13"/>
  <c r="C1599" i="13"/>
  <c r="C1583" i="13"/>
  <c r="C1567" i="13"/>
  <c r="C1551" i="13"/>
  <c r="C1535" i="13"/>
  <c r="C2446" i="13"/>
  <c r="C2314" i="13"/>
  <c r="C2267" i="13"/>
  <c r="C1770" i="13"/>
  <c r="C1763" i="13"/>
  <c r="C1756" i="13"/>
  <c r="C1749" i="13"/>
  <c r="C1729" i="13"/>
  <c r="C1717" i="13"/>
  <c r="C1711" i="13"/>
  <c r="C1682" i="13"/>
  <c r="C1676" i="13"/>
  <c r="C1653" i="13"/>
  <c r="C1647" i="13"/>
  <c r="C1636" i="13"/>
  <c r="C1620" i="13"/>
  <c r="C1604" i="13"/>
  <c r="C1588" i="13"/>
  <c r="C1572" i="13"/>
  <c r="C1556" i="13"/>
  <c r="C1540" i="13"/>
  <c r="C1524" i="13"/>
  <c r="C2610" i="13"/>
  <c r="C2444" i="13"/>
  <c r="C2362" i="13"/>
  <c r="C1870" i="13"/>
  <c r="C1838" i="13"/>
  <c r="C1808" i="13"/>
  <c r="C1791" i="13"/>
  <c r="C1784" i="13"/>
  <c r="C1777" i="13"/>
  <c r="C1735" i="13"/>
  <c r="C1705" i="13"/>
  <c r="C1699" i="13"/>
  <c r="C1670" i="13"/>
  <c r="C1664" i="13"/>
  <c r="C1641" i="13"/>
  <c r="C1625" i="13"/>
  <c r="C1609" i="13"/>
  <c r="C1593" i="13"/>
  <c r="C1577" i="13"/>
  <c r="C1561" i="13"/>
  <c r="C1545" i="13"/>
  <c r="C1529" i="13"/>
  <c r="C1519" i="13"/>
  <c r="C1515" i="13"/>
  <c r="C1511" i="13"/>
  <c r="C1507" i="13"/>
  <c r="C1503" i="13"/>
  <c r="C1499" i="13"/>
  <c r="C1495" i="13"/>
  <c r="C1491" i="13"/>
  <c r="C1487" i="13"/>
  <c r="C1483" i="13"/>
  <c r="C1479" i="13"/>
  <c r="C1475" i="13"/>
  <c r="C1471" i="13"/>
  <c r="C1467" i="13"/>
  <c r="C1463" i="13"/>
  <c r="C1459" i="13"/>
  <c r="C1455" i="13"/>
  <c r="C1451" i="13"/>
  <c r="C1447" i="13"/>
  <c r="C1443" i="13"/>
  <c r="C1439" i="13"/>
  <c r="C1435" i="13"/>
  <c r="C1431" i="13"/>
  <c r="C1427" i="13"/>
  <c r="C1423" i="13"/>
  <c r="C1419" i="13"/>
  <c r="C1415" i="13"/>
  <c r="C1411" i="13"/>
  <c r="C1407" i="13"/>
  <c r="C1403" i="13"/>
  <c r="C1399" i="13"/>
  <c r="C1395" i="13"/>
  <c r="C1391" i="13"/>
  <c r="C1387" i="13"/>
  <c r="C1383" i="13"/>
  <c r="C2814" i="13"/>
  <c r="C2590" i="13"/>
  <c r="C2430" i="13"/>
  <c r="C2356" i="13"/>
  <c r="C2262" i="13"/>
  <c r="C2219" i="13"/>
  <c r="C1798" i="13"/>
  <c r="C1762" i="13"/>
  <c r="C1755" i="13"/>
  <c r="C1748" i="13"/>
  <c r="C1741" i="13"/>
  <c r="C1728" i="13"/>
  <c r="C1722" i="13"/>
  <c r="C1716" i="13"/>
  <c r="C1693" i="13"/>
  <c r="C1687" i="13"/>
  <c r="C1658" i="13"/>
  <c r="C1652" i="13"/>
  <c r="C1630" i="13"/>
  <c r="C1614" i="13"/>
  <c r="C1598" i="13"/>
  <c r="C1582" i="13"/>
  <c r="C1566" i="13"/>
  <c r="C1550" i="13"/>
  <c r="C1534" i="13"/>
  <c r="C2428" i="13"/>
  <c r="C2355" i="13"/>
  <c r="C2308" i="13"/>
  <c r="C1890" i="13"/>
  <c r="C1858" i="13"/>
  <c r="C1826" i="13"/>
  <c r="C1816" i="13"/>
  <c r="C1790" i="13"/>
  <c r="C1783" i="13"/>
  <c r="C1776" i="13"/>
  <c r="C1769" i="13"/>
  <c r="C1734" i="13"/>
  <c r="C1710" i="13"/>
  <c r="C1704" i="13"/>
  <c r="C1681" i="13"/>
  <c r="C1675" i="13"/>
  <c r="C1646" i="13"/>
  <c r="C1635" i="13"/>
  <c r="C1619" i="13"/>
  <c r="C1603" i="13"/>
  <c r="C1587" i="13"/>
  <c r="C1571" i="13"/>
  <c r="C1555" i="13"/>
  <c r="C1539" i="13"/>
  <c r="C1523" i="13"/>
  <c r="C2414" i="13"/>
  <c r="C2349" i="13"/>
  <c r="C2214" i="13"/>
  <c r="C1806" i="13"/>
  <c r="C1754" i="13"/>
  <c r="C1747" i="13"/>
  <c r="C1740" i="13"/>
  <c r="C1698" i="13"/>
  <c r="C1692" i="13"/>
  <c r="C1669" i="13"/>
  <c r="C1663" i="13"/>
  <c r="C1640" i="13"/>
  <c r="C1624" i="13"/>
  <c r="C1608" i="13"/>
  <c r="C1592" i="13"/>
  <c r="C1576" i="13"/>
  <c r="C1560" i="13"/>
  <c r="C1544" i="13"/>
  <c r="C1528" i="13"/>
  <c r="C2767" i="13"/>
  <c r="C2413" i="13"/>
  <c r="C2302" i="13"/>
  <c r="C1878" i="13"/>
  <c r="C1846" i="13"/>
  <c r="C1782" i="13"/>
  <c r="C1775" i="13"/>
  <c r="C1768" i="13"/>
  <c r="C1761" i="13"/>
  <c r="C1727" i="13"/>
  <c r="C1721" i="13"/>
  <c r="C1715" i="13"/>
  <c r="C1686" i="13"/>
  <c r="C1680" i="13"/>
  <c r="C1657" i="13"/>
  <c r="C1651" i="13"/>
  <c r="C1629" i="13"/>
  <c r="C1613" i="13"/>
  <c r="C1597" i="13"/>
  <c r="C1581" i="13"/>
  <c r="C1565" i="13"/>
  <c r="C1549" i="13"/>
  <c r="C1533" i="13"/>
  <c r="C1518" i="13"/>
  <c r="C1514" i="13"/>
  <c r="C1510" i="13"/>
  <c r="C1506" i="13"/>
  <c r="C1502" i="13"/>
  <c r="C1498" i="13"/>
  <c r="C1494" i="13"/>
  <c r="C1490" i="13"/>
  <c r="C1486" i="13"/>
  <c r="C1482" i="13"/>
  <c r="C1478" i="13"/>
  <c r="C1474" i="13"/>
  <c r="C1470" i="13"/>
  <c r="C1466" i="13"/>
  <c r="C1462" i="13"/>
  <c r="C1458" i="13"/>
  <c r="C1454" i="13"/>
  <c r="C1450" i="13"/>
  <c r="C1446" i="13"/>
  <c r="C1442" i="13"/>
  <c r="C1438" i="13"/>
  <c r="C1434" i="13"/>
  <c r="C1430" i="13"/>
  <c r="C1426" i="13"/>
  <c r="C1422" i="13"/>
  <c r="C1418" i="13"/>
  <c r="C1414" i="13"/>
  <c r="C1410" i="13"/>
  <c r="C1406" i="13"/>
  <c r="C1402" i="13"/>
  <c r="C1398" i="13"/>
  <c r="C1394" i="13"/>
  <c r="C1390" i="13"/>
  <c r="C2726" i="13"/>
  <c r="C2404" i="13"/>
  <c r="C2251" i="13"/>
  <c r="C1814" i="13"/>
  <c r="C1796" i="13"/>
  <c r="C1789" i="13"/>
  <c r="C1746" i="13"/>
  <c r="C1733" i="13"/>
  <c r="C1709" i="13"/>
  <c r="C1703" i="13"/>
  <c r="C1674" i="13"/>
  <c r="C1668" i="13"/>
  <c r="C1645" i="13"/>
  <c r="C1634" i="13"/>
  <c r="C1618" i="13"/>
  <c r="C1602" i="13"/>
  <c r="C1586" i="13"/>
  <c r="C1570" i="13"/>
  <c r="C1554" i="13"/>
  <c r="C1538" i="13"/>
  <c r="C1522" i="13"/>
  <c r="C2546" i="13"/>
  <c r="C2403" i="13"/>
  <c r="C1866" i="13"/>
  <c r="C1834" i="13"/>
  <c r="C1774" i="13"/>
  <c r="C1767" i="13"/>
  <c r="C1760" i="13"/>
  <c r="C1753" i="13"/>
  <c r="C1739" i="13"/>
  <c r="C1726" i="13"/>
  <c r="C1720" i="13"/>
  <c r="C1697" i="13"/>
  <c r="C1691" i="13"/>
  <c r="C1662" i="13"/>
  <c r="C1656" i="13"/>
  <c r="C1639" i="13"/>
  <c r="C1623" i="13"/>
  <c r="C1607" i="13"/>
  <c r="C1591" i="13"/>
  <c r="C1575" i="13"/>
  <c r="C1559" i="13"/>
  <c r="C1543" i="13"/>
  <c r="C1527" i="13"/>
  <c r="C2526" i="13"/>
  <c r="C2337" i="13"/>
  <c r="C2246" i="13"/>
  <c r="C1804" i="13"/>
  <c r="C1795" i="13"/>
  <c r="C1788" i="13"/>
  <c r="C1781" i="13"/>
  <c r="C1732" i="13"/>
  <c r="C1714" i="13"/>
  <c r="C1708" i="13"/>
  <c r="C1685" i="13"/>
  <c r="C1679" i="13"/>
  <c r="C1650" i="13"/>
  <c r="C1644" i="13"/>
  <c r="C1628" i="13"/>
  <c r="C1612" i="13"/>
  <c r="C1596" i="13"/>
  <c r="C1580" i="13"/>
  <c r="C1564" i="13"/>
  <c r="C1548" i="13"/>
  <c r="C1532" i="13"/>
  <c r="C1886" i="13"/>
  <c r="C1854" i="13"/>
  <c r="C1822" i="13"/>
  <c r="C1766" i="13"/>
  <c r="C1759" i="13"/>
  <c r="C1752" i="13"/>
  <c r="C1745" i="13"/>
  <c r="C1738" i="13"/>
  <c r="C1702" i="13"/>
  <c r="C1696" i="13"/>
  <c r="C1673" i="13"/>
  <c r="C1667" i="13"/>
  <c r="C1633" i="13"/>
  <c r="C1617" i="13"/>
  <c r="C1601" i="13"/>
  <c r="C1585" i="13"/>
  <c r="C1569" i="13"/>
  <c r="C1553" i="13"/>
  <c r="C1537" i="13"/>
  <c r="C1521" i="13"/>
  <c r="C1517" i="13"/>
  <c r="C1513" i="13"/>
  <c r="C1509" i="13"/>
  <c r="C1505" i="13"/>
  <c r="C1501" i="13"/>
  <c r="C1497" i="13"/>
  <c r="C1493" i="13"/>
  <c r="C1489" i="13"/>
  <c r="C1485" i="13"/>
  <c r="C1481" i="13"/>
  <c r="C1477" i="13"/>
  <c r="C1473" i="13"/>
  <c r="C1469" i="13"/>
  <c r="C1465" i="13"/>
  <c r="C1461" i="13"/>
  <c r="C1457" i="13"/>
  <c r="C1453" i="13"/>
  <c r="C1449" i="13"/>
  <c r="C1445" i="13"/>
  <c r="C1441" i="13"/>
  <c r="C1437" i="13"/>
  <c r="C1433" i="13"/>
  <c r="C1429" i="13"/>
  <c r="C1425" i="13"/>
  <c r="C1421" i="13"/>
  <c r="C1417" i="13"/>
  <c r="C1413" i="13"/>
  <c r="C1409" i="13"/>
  <c r="C1405" i="13"/>
  <c r="C1401" i="13"/>
  <c r="C1397" i="13"/>
  <c r="C1393" i="13"/>
  <c r="C1389" i="13"/>
  <c r="C1385" i="13"/>
  <c r="C1381" i="13"/>
  <c r="C1377" i="13"/>
  <c r="C1373" i="13"/>
  <c r="C1369" i="13"/>
  <c r="C1365" i="13"/>
  <c r="C1361" i="13"/>
  <c r="C1357" i="13"/>
  <c r="C1353" i="13"/>
  <c r="C1349" i="13"/>
  <c r="C1345" i="13"/>
  <c r="C1341" i="13"/>
  <c r="C1337" i="13"/>
  <c r="C1333" i="13"/>
  <c r="C1329" i="13"/>
  <c r="C1325" i="13"/>
  <c r="C1321" i="13"/>
  <c r="C1317" i="13"/>
  <c r="C1313" i="13"/>
  <c r="C1309" i="13"/>
  <c r="C1305" i="13"/>
  <c r="C1301" i="13"/>
  <c r="C2331" i="13"/>
  <c r="C1812" i="13"/>
  <c r="C1794" i="13"/>
  <c r="C1787" i="13"/>
  <c r="C1780" i="13"/>
  <c r="C1773" i="13"/>
  <c r="C1725" i="13"/>
  <c r="C1719" i="13"/>
  <c r="C1690" i="13"/>
  <c r="C1684" i="13"/>
  <c r="C1661" i="13"/>
  <c r="C1655" i="13"/>
  <c r="C1638" i="13"/>
  <c r="C1622" i="13"/>
  <c r="C1606" i="13"/>
  <c r="C1590" i="13"/>
  <c r="C1574" i="13"/>
  <c r="C1558" i="13"/>
  <c r="C1542" i="13"/>
  <c r="C1526" i="13"/>
  <c r="C2674" i="13"/>
  <c r="C2386" i="13"/>
  <c r="C1874" i="13"/>
  <c r="C1842" i="13"/>
  <c r="C1802" i="13"/>
  <c r="C1758" i="13"/>
  <c r="C1751" i="13"/>
  <c r="C1744" i="13"/>
  <c r="C1731" i="13"/>
  <c r="C1713" i="13"/>
  <c r="C1707" i="13"/>
  <c r="C1678" i="13"/>
  <c r="C1672" i="13"/>
  <c r="C1649" i="13"/>
  <c r="C1643" i="13"/>
  <c r="C1627" i="13"/>
  <c r="C1611" i="13"/>
  <c r="C1595" i="13"/>
  <c r="C1579" i="13"/>
  <c r="C1563" i="13"/>
  <c r="C1547" i="13"/>
  <c r="C1531" i="13"/>
  <c r="C2654" i="13"/>
  <c r="C2235" i="13"/>
  <c r="C1786" i="13"/>
  <c r="C1779" i="13"/>
  <c r="C1772" i="13"/>
  <c r="C1765" i="13"/>
  <c r="C1737" i="13"/>
  <c r="C1724" i="13"/>
  <c r="C1701" i="13"/>
  <c r="C1695" i="13"/>
  <c r="C1666" i="13"/>
  <c r="C1660" i="13"/>
  <c r="C1632" i="13"/>
  <c r="C1616" i="13"/>
  <c r="C1600" i="13"/>
  <c r="C1584" i="13"/>
  <c r="C1568" i="13"/>
  <c r="C1552" i="13"/>
  <c r="C1536" i="13"/>
  <c r="C1793" i="13"/>
  <c r="C1689" i="13"/>
  <c r="C1516" i="13"/>
  <c r="C1452" i="13"/>
  <c r="C1388" i="13"/>
  <c r="C1364" i="13"/>
  <c r="C1343" i="13"/>
  <c r="C1316" i="13"/>
  <c r="C1306" i="13"/>
  <c r="C1297" i="13"/>
  <c r="C1254" i="13"/>
  <c r="C1247" i="13"/>
  <c r="C1240" i="13"/>
  <c r="C1233" i="13"/>
  <c r="C1190" i="13"/>
  <c r="C1183" i="13"/>
  <c r="C1176" i="13"/>
  <c r="C1169" i="13"/>
  <c r="C2482" i="13"/>
  <c r="C1683" i="13"/>
  <c r="C1512" i="13"/>
  <c r="C1448" i="13"/>
  <c r="C1386" i="13"/>
  <c r="C1363" i="13"/>
  <c r="C1328" i="13"/>
  <c r="C1315" i="13"/>
  <c r="C1282" i="13"/>
  <c r="C1275" i="13"/>
  <c r="C1268" i="13"/>
  <c r="C1261" i="13"/>
  <c r="C1218" i="13"/>
  <c r="C1211" i="13"/>
  <c r="C1204" i="13"/>
  <c r="C1197" i="13"/>
  <c r="C1162" i="13"/>
  <c r="C2378" i="13"/>
  <c r="C1589" i="13"/>
  <c r="C1508" i="13"/>
  <c r="C1444" i="13"/>
  <c r="C1384" i="13"/>
  <c r="C1362" i="13"/>
  <c r="C1342" i="13"/>
  <c r="C1327" i="13"/>
  <c r="C1296" i="13"/>
  <c r="C1289" i="13"/>
  <c r="C1246" i="13"/>
  <c r="C1239" i="13"/>
  <c r="C1232" i="13"/>
  <c r="C1225" i="13"/>
  <c r="C1182" i="13"/>
  <c r="C1175" i="13"/>
  <c r="C1168" i="13"/>
  <c r="C1153" i="13"/>
  <c r="C1149" i="13"/>
  <c r="C1145" i="13"/>
  <c r="C1141" i="13"/>
  <c r="C1137" i="13"/>
  <c r="C1133" i="13"/>
  <c r="C1129" i="13"/>
  <c r="C1125" i="13"/>
  <c r="C1121" i="13"/>
  <c r="C1117" i="13"/>
  <c r="C1113" i="13"/>
  <c r="C1109" i="13"/>
  <c r="C1105" i="13"/>
  <c r="C1101" i="13"/>
  <c r="C1097" i="13"/>
  <c r="C1093" i="13"/>
  <c r="C1089" i="13"/>
  <c r="C1085" i="13"/>
  <c r="C1081" i="13"/>
  <c r="C1077" i="13"/>
  <c r="C1073" i="13"/>
  <c r="C1069" i="13"/>
  <c r="C1065" i="13"/>
  <c r="C1061" i="13"/>
  <c r="C1057" i="13"/>
  <c r="C1053" i="13"/>
  <c r="C1049" i="13"/>
  <c r="C1045" i="13"/>
  <c r="C1041" i="13"/>
  <c r="C1037" i="13"/>
  <c r="C1033" i="13"/>
  <c r="C1029" i="13"/>
  <c r="C1025" i="13"/>
  <c r="C1021" i="13"/>
  <c r="C1017" i="13"/>
  <c r="C1013" i="13"/>
  <c r="C1009" i="13"/>
  <c r="C1005" i="13"/>
  <c r="C1001" i="13"/>
  <c r="C997" i="13"/>
  <c r="C993" i="13"/>
  <c r="C989" i="13"/>
  <c r="C985" i="13"/>
  <c r="C981" i="13"/>
  <c r="C977" i="13"/>
  <c r="C973" i="13"/>
  <c r="C969" i="13"/>
  <c r="C965" i="13"/>
  <c r="C961" i="13"/>
  <c r="C957" i="13"/>
  <c r="C953" i="13"/>
  <c r="C949" i="13"/>
  <c r="C945" i="13"/>
  <c r="C941" i="13"/>
  <c r="C937" i="13"/>
  <c r="C933" i="13"/>
  <c r="C929" i="13"/>
  <c r="C925" i="13"/>
  <c r="C921" i="13"/>
  <c r="C917" i="13"/>
  <c r="C913" i="13"/>
  <c r="C909" i="13"/>
  <c r="C905" i="13"/>
  <c r="C901" i="13"/>
  <c r="C897" i="13"/>
  <c r="C893" i="13"/>
  <c r="C889" i="13"/>
  <c r="C885" i="13"/>
  <c r="C881" i="13"/>
  <c r="C877" i="13"/>
  <c r="C873" i="13"/>
  <c r="C869" i="13"/>
  <c r="C865" i="13"/>
  <c r="C861" i="13"/>
  <c r="C857" i="13"/>
  <c r="C853" i="13"/>
  <c r="C849" i="13"/>
  <c r="C845" i="13"/>
  <c r="C841" i="13"/>
  <c r="C837" i="13"/>
  <c r="C833" i="13"/>
  <c r="C829" i="13"/>
  <c r="C825" i="13"/>
  <c r="C821" i="13"/>
  <c r="C817" i="13"/>
  <c r="C813" i="13"/>
  <c r="C809" i="13"/>
  <c r="C805" i="13"/>
  <c r="C801" i="13"/>
  <c r="C797" i="13"/>
  <c r="C793" i="13"/>
  <c r="C789" i="13"/>
  <c r="C785" i="13"/>
  <c r="C781" i="13"/>
  <c r="C777" i="13"/>
  <c r="C773" i="13"/>
  <c r="C769" i="13"/>
  <c r="C765" i="13"/>
  <c r="C761" i="13"/>
  <c r="C757" i="13"/>
  <c r="C753" i="13"/>
  <c r="C749" i="13"/>
  <c r="C745" i="13"/>
  <c r="C741" i="13"/>
  <c r="C737" i="13"/>
  <c r="C733" i="13"/>
  <c r="C729" i="13"/>
  <c r="C725" i="13"/>
  <c r="C721" i="13"/>
  <c r="C717" i="13"/>
  <c r="C713" i="13"/>
  <c r="C709" i="13"/>
  <c r="C705" i="13"/>
  <c r="C701" i="13"/>
  <c r="C697" i="13"/>
  <c r="C693" i="13"/>
  <c r="C689" i="13"/>
  <c r="C685" i="13"/>
  <c r="C681" i="13"/>
  <c r="C677" i="13"/>
  <c r="C673" i="13"/>
  <c r="C669" i="13"/>
  <c r="C665" i="13"/>
  <c r="C661" i="13"/>
  <c r="C657" i="13"/>
  <c r="C653" i="13"/>
  <c r="C649" i="13"/>
  <c r="C645" i="13"/>
  <c r="C641" i="13"/>
  <c r="C637" i="13"/>
  <c r="C633" i="13"/>
  <c r="C629" i="13"/>
  <c r="C625" i="13"/>
  <c r="C621" i="13"/>
  <c r="C617" i="13"/>
  <c r="C613" i="13"/>
  <c r="C609" i="13"/>
  <c r="C605" i="13"/>
  <c r="C601" i="13"/>
  <c r="C597" i="13"/>
  <c r="C593" i="13"/>
  <c r="C589" i="13"/>
  <c r="C585" i="13"/>
  <c r="C581" i="13"/>
  <c r="C577" i="13"/>
  <c r="C573" i="13"/>
  <c r="C569" i="13"/>
  <c r="C565" i="13"/>
  <c r="C561" i="13"/>
  <c r="C557" i="13"/>
  <c r="C553" i="13"/>
  <c r="C549" i="13"/>
  <c r="C545" i="13"/>
  <c r="C541" i="13"/>
  <c r="C537" i="13"/>
  <c r="C533" i="13"/>
  <c r="C529" i="13"/>
  <c r="C525" i="13"/>
  <c r="C521" i="13"/>
  <c r="C517" i="13"/>
  <c r="C513" i="13"/>
  <c r="C509" i="13"/>
  <c r="C505" i="13"/>
  <c r="C501" i="13"/>
  <c r="C497" i="13"/>
  <c r="C493" i="13"/>
  <c r="C489" i="13"/>
  <c r="C485" i="13"/>
  <c r="C481" i="13"/>
  <c r="C477" i="13"/>
  <c r="C473" i="13"/>
  <c r="C469" i="13"/>
  <c r="C465" i="13"/>
  <c r="C461" i="13"/>
  <c r="C457" i="13"/>
  <c r="C453" i="13"/>
  <c r="C449" i="13"/>
  <c r="C445" i="13"/>
  <c r="C441" i="13"/>
  <c r="C437" i="13"/>
  <c r="C433" i="13"/>
  <c r="C429" i="13"/>
  <c r="C425" i="13"/>
  <c r="C421" i="13"/>
  <c r="C417" i="13"/>
  <c r="C413" i="13"/>
  <c r="C409" i="13"/>
  <c r="C405" i="13"/>
  <c r="C401" i="13"/>
  <c r="C397" i="13"/>
  <c r="C393" i="13"/>
  <c r="C389" i="13"/>
  <c r="C385" i="13"/>
  <c r="C381" i="13"/>
  <c r="C377" i="13"/>
  <c r="C373" i="13"/>
  <c r="C369" i="13"/>
  <c r="C365" i="13"/>
  <c r="C361" i="13"/>
  <c r="C357" i="13"/>
  <c r="C353" i="13"/>
  <c r="C349" i="13"/>
  <c r="C345" i="13"/>
  <c r="C341" i="13"/>
  <c r="C337" i="13"/>
  <c r="C333" i="13"/>
  <c r="C329" i="13"/>
  <c r="C325" i="13"/>
  <c r="C321" i="13"/>
  <c r="C317" i="13"/>
  <c r="C313" i="13"/>
  <c r="C309" i="13"/>
  <c r="C305" i="13"/>
  <c r="C301" i="13"/>
  <c r="C297" i="13"/>
  <c r="C293" i="13"/>
  <c r="C289" i="13"/>
  <c r="C285" i="13"/>
  <c r="C281" i="13"/>
  <c r="C277" i="13"/>
  <c r="C273" i="13"/>
  <c r="C269" i="13"/>
  <c r="C265" i="13"/>
  <c r="C261" i="13"/>
  <c r="C257" i="13"/>
  <c r="C253" i="13"/>
  <c r="C249" i="13"/>
  <c r="C245" i="13"/>
  <c r="C241" i="13"/>
  <c r="C237" i="13"/>
  <c r="C233" i="13"/>
  <c r="C229" i="13"/>
  <c r="C225" i="13"/>
  <c r="C221" i="13"/>
  <c r="C217" i="13"/>
  <c r="C213" i="13"/>
  <c r="C209" i="13"/>
  <c r="C205" i="13"/>
  <c r="C201" i="13"/>
  <c r="C197" i="13"/>
  <c r="C193" i="13"/>
  <c r="C189" i="13"/>
  <c r="C185" i="13"/>
  <c r="C181" i="13"/>
  <c r="C177" i="13"/>
  <c r="C173" i="13"/>
  <c r="C169" i="13"/>
  <c r="C165" i="13"/>
  <c r="C161" i="13"/>
  <c r="C157" i="13"/>
  <c r="C153" i="13"/>
  <c r="C149" i="13"/>
  <c r="C145" i="13"/>
  <c r="C141" i="13"/>
  <c r="C137" i="13"/>
  <c r="C2325" i="13"/>
  <c r="C1504" i="13"/>
  <c r="C1440" i="13"/>
  <c r="C1382" i="13"/>
  <c r="C1360" i="13"/>
  <c r="C1340" i="13"/>
  <c r="C1314" i="13"/>
  <c r="C1304" i="13"/>
  <c r="C1274" i="13"/>
  <c r="C1267" i="13"/>
  <c r="C1260" i="13"/>
  <c r="C1253" i="13"/>
  <c r="C1210" i="13"/>
  <c r="C1203" i="13"/>
  <c r="C1196" i="13"/>
  <c r="C1189" i="13"/>
  <c r="C1157" i="13"/>
  <c r="C1500" i="13"/>
  <c r="C1436" i="13"/>
  <c r="C1380" i="13"/>
  <c r="C1359" i="13"/>
  <c r="C1339" i="13"/>
  <c r="C1326" i="13"/>
  <c r="C1295" i="13"/>
  <c r="C1288" i="13"/>
  <c r="C1281" i="13"/>
  <c r="C1238" i="13"/>
  <c r="C1231" i="13"/>
  <c r="C1224" i="13"/>
  <c r="C1217" i="13"/>
  <c r="C1174" i="13"/>
  <c r="C1167" i="13"/>
  <c r="C1161" i="13"/>
  <c r="C1573" i="13"/>
  <c r="C1496" i="13"/>
  <c r="C1432" i="13"/>
  <c r="C1379" i="13"/>
  <c r="C1358" i="13"/>
  <c r="C1303" i="13"/>
  <c r="C1266" i="13"/>
  <c r="C1259" i="13"/>
  <c r="C1252" i="13"/>
  <c r="C1245" i="13"/>
  <c r="C1202" i="13"/>
  <c r="C1195" i="13"/>
  <c r="C1188" i="13"/>
  <c r="C1181" i="13"/>
  <c r="C1750" i="13"/>
  <c r="C1654" i="13"/>
  <c r="C1492" i="13"/>
  <c r="C1428" i="13"/>
  <c r="C1378" i="13"/>
  <c r="C1356" i="13"/>
  <c r="C1338" i="13"/>
  <c r="C1324" i="13"/>
  <c r="C1312" i="13"/>
  <c r="C1294" i="13"/>
  <c r="C1287" i="13"/>
  <c r="C1280" i="13"/>
  <c r="C1273" i="13"/>
  <c r="C1230" i="13"/>
  <c r="C1223" i="13"/>
  <c r="C1216" i="13"/>
  <c r="C1209" i="13"/>
  <c r="C1166" i="13"/>
  <c r="C1156" i="13"/>
  <c r="C1152" i="13"/>
  <c r="C1148" i="13"/>
  <c r="C1144" i="13"/>
  <c r="C1140" i="13"/>
  <c r="C1136" i="13"/>
  <c r="C1132" i="13"/>
  <c r="C1128" i="13"/>
  <c r="C1124" i="13"/>
  <c r="C1120" i="13"/>
  <c r="C1116" i="13"/>
  <c r="C1112" i="13"/>
  <c r="C1108" i="13"/>
  <c r="C1104" i="13"/>
  <c r="C1100" i="13"/>
  <c r="C1096" i="13"/>
  <c r="C1092" i="13"/>
  <c r="C1088" i="13"/>
  <c r="C1084" i="13"/>
  <c r="C1080" i="13"/>
  <c r="C1076" i="13"/>
  <c r="C1072" i="13"/>
  <c r="C1068" i="13"/>
  <c r="C1064" i="13"/>
  <c r="C1060" i="13"/>
  <c r="C1056" i="13"/>
  <c r="C1052" i="13"/>
  <c r="C1048" i="13"/>
  <c r="C1044" i="13"/>
  <c r="C1040" i="13"/>
  <c r="C1036" i="13"/>
  <c r="C1032" i="13"/>
  <c r="C1028" i="13"/>
  <c r="C1024" i="13"/>
  <c r="C1020" i="13"/>
  <c r="C1016" i="13"/>
  <c r="C1012" i="13"/>
  <c r="C1008" i="13"/>
  <c r="C1004" i="13"/>
  <c r="C1000" i="13"/>
  <c r="C996" i="13"/>
  <c r="C992" i="13"/>
  <c r="C988" i="13"/>
  <c r="C984" i="13"/>
  <c r="C980" i="13"/>
  <c r="C976" i="13"/>
  <c r="C972" i="13"/>
  <c r="C968" i="13"/>
  <c r="C964" i="13"/>
  <c r="C960" i="13"/>
  <c r="C956" i="13"/>
  <c r="C952" i="13"/>
  <c r="C948" i="13"/>
  <c r="C944" i="13"/>
  <c r="C940" i="13"/>
  <c r="C936" i="13"/>
  <c r="C932" i="13"/>
  <c r="C928" i="13"/>
  <c r="C924" i="13"/>
  <c r="C920" i="13"/>
  <c r="C916" i="13"/>
  <c r="C912" i="13"/>
  <c r="C908" i="13"/>
  <c r="C904" i="13"/>
  <c r="C900" i="13"/>
  <c r="C896" i="13"/>
  <c r="C892" i="13"/>
  <c r="C888" i="13"/>
  <c r="C884" i="13"/>
  <c r="C880" i="13"/>
  <c r="C876" i="13"/>
  <c r="C872" i="13"/>
  <c r="C868" i="13"/>
  <c r="C864" i="13"/>
  <c r="C860" i="13"/>
  <c r="C856" i="13"/>
  <c r="C852" i="13"/>
  <c r="C848" i="13"/>
  <c r="C844" i="13"/>
  <c r="C840" i="13"/>
  <c r="C836" i="13"/>
  <c r="C832" i="13"/>
  <c r="C828" i="13"/>
  <c r="C824" i="13"/>
  <c r="C820" i="13"/>
  <c r="C816" i="13"/>
  <c r="C812" i="13"/>
  <c r="C808" i="13"/>
  <c r="C804" i="13"/>
  <c r="C800" i="13"/>
  <c r="C796" i="13"/>
  <c r="C792" i="13"/>
  <c r="C788" i="13"/>
  <c r="C784" i="13"/>
  <c r="C780" i="13"/>
  <c r="C776" i="13"/>
  <c r="C772" i="13"/>
  <c r="C768" i="13"/>
  <c r="C764" i="13"/>
  <c r="C760" i="13"/>
  <c r="C756" i="13"/>
  <c r="C752" i="13"/>
  <c r="C748" i="13"/>
  <c r="C744" i="13"/>
  <c r="C740" i="13"/>
  <c r="C736" i="13"/>
  <c r="C732" i="13"/>
  <c r="C728" i="13"/>
  <c r="C724" i="13"/>
  <c r="C720" i="13"/>
  <c r="C716" i="13"/>
  <c r="C712" i="13"/>
  <c r="C708" i="13"/>
  <c r="C704" i="13"/>
  <c r="C700" i="13"/>
  <c r="C696" i="13"/>
  <c r="C692" i="13"/>
  <c r="C688" i="13"/>
  <c r="C684" i="13"/>
  <c r="C680" i="13"/>
  <c r="C676" i="13"/>
  <c r="C672" i="13"/>
  <c r="C668" i="13"/>
  <c r="C664" i="13"/>
  <c r="C660" i="13"/>
  <c r="C656" i="13"/>
  <c r="C652" i="13"/>
  <c r="C648" i="13"/>
  <c r="C644" i="13"/>
  <c r="C640" i="13"/>
  <c r="C636" i="13"/>
  <c r="C632" i="13"/>
  <c r="C628" i="13"/>
  <c r="C624" i="13"/>
  <c r="C620" i="13"/>
  <c r="C616" i="13"/>
  <c r="C612" i="13"/>
  <c r="C608" i="13"/>
  <c r="C604" i="13"/>
  <c r="C600" i="13"/>
  <c r="C596" i="13"/>
  <c r="C592" i="13"/>
  <c r="C588" i="13"/>
  <c r="C584" i="13"/>
  <c r="C580" i="13"/>
  <c r="C576" i="13"/>
  <c r="C572" i="13"/>
  <c r="C568" i="13"/>
  <c r="C564" i="13"/>
  <c r="C560" i="13"/>
  <c r="C556" i="13"/>
  <c r="C552" i="13"/>
  <c r="C548" i="13"/>
  <c r="C544" i="13"/>
  <c r="C540" i="13"/>
  <c r="C536" i="13"/>
  <c r="C532" i="13"/>
  <c r="C528" i="13"/>
  <c r="C524" i="13"/>
  <c r="C520" i="13"/>
  <c r="C516" i="13"/>
  <c r="C512" i="13"/>
  <c r="C508" i="13"/>
  <c r="C504" i="13"/>
  <c r="C500" i="13"/>
  <c r="C496" i="13"/>
  <c r="C492" i="13"/>
  <c r="C488" i="13"/>
  <c r="C484" i="13"/>
  <c r="C480" i="13"/>
  <c r="C476" i="13"/>
  <c r="C472" i="13"/>
  <c r="C468" i="13"/>
  <c r="C464" i="13"/>
  <c r="C460" i="13"/>
  <c r="C456" i="13"/>
  <c r="C452" i="13"/>
  <c r="C448" i="13"/>
  <c r="C444" i="13"/>
  <c r="C440" i="13"/>
  <c r="C436" i="13"/>
  <c r="C432" i="13"/>
  <c r="C428" i="13"/>
  <c r="C424" i="13"/>
  <c r="C420" i="13"/>
  <c r="C416" i="13"/>
  <c r="C412" i="13"/>
  <c r="C408" i="13"/>
  <c r="C404" i="13"/>
  <c r="C400" i="13"/>
  <c r="C396" i="13"/>
  <c r="C392" i="13"/>
  <c r="C388" i="13"/>
  <c r="C384" i="13"/>
  <c r="C380" i="13"/>
  <c r="C376" i="13"/>
  <c r="C372" i="13"/>
  <c r="C368" i="13"/>
  <c r="C364" i="13"/>
  <c r="C360" i="13"/>
  <c r="C356" i="13"/>
  <c r="C352" i="13"/>
  <c r="C348" i="13"/>
  <c r="C344" i="13"/>
  <c r="C340" i="13"/>
  <c r="C336" i="13"/>
  <c r="C332" i="13"/>
  <c r="C328" i="13"/>
  <c r="C324" i="13"/>
  <c r="C320" i="13"/>
  <c r="C316" i="13"/>
  <c r="C312" i="13"/>
  <c r="C308" i="13"/>
  <c r="C304" i="13"/>
  <c r="C300" i="13"/>
  <c r="C296" i="13"/>
  <c r="C292" i="13"/>
  <c r="C288" i="13"/>
  <c r="C284" i="13"/>
  <c r="C280" i="13"/>
  <c r="C276" i="13"/>
  <c r="C272" i="13"/>
  <c r="C268" i="13"/>
  <c r="C264" i="13"/>
  <c r="C260" i="13"/>
  <c r="C256" i="13"/>
  <c r="C252" i="13"/>
  <c r="C248" i="13"/>
  <c r="C244" i="13"/>
  <c r="C240" i="13"/>
  <c r="C236" i="13"/>
  <c r="C232" i="13"/>
  <c r="C228" i="13"/>
  <c r="C224" i="13"/>
  <c r="C220" i="13"/>
  <c r="C216" i="13"/>
  <c r="C212" i="13"/>
  <c r="C208" i="13"/>
  <c r="C204" i="13"/>
  <c r="C200" i="13"/>
  <c r="C196" i="13"/>
  <c r="C192" i="13"/>
  <c r="C188" i="13"/>
  <c r="C184" i="13"/>
  <c r="C180" i="13"/>
  <c r="C176" i="13"/>
  <c r="C172" i="13"/>
  <c r="C168" i="13"/>
  <c r="C164" i="13"/>
  <c r="C160" i="13"/>
  <c r="C156" i="13"/>
  <c r="C152" i="13"/>
  <c r="C148" i="13"/>
  <c r="C144" i="13"/>
  <c r="C1743" i="13"/>
  <c r="C1648" i="13"/>
  <c r="C1488" i="13"/>
  <c r="C1424" i="13"/>
  <c r="C1376" i="13"/>
  <c r="C1355" i="13"/>
  <c r="C1336" i="13"/>
  <c r="C1323" i="13"/>
  <c r="C1311" i="13"/>
  <c r="C1302" i="13"/>
  <c r="C1258" i="13"/>
  <c r="C1251" i="13"/>
  <c r="C1244" i="13"/>
  <c r="C1237" i="13"/>
  <c r="C1194" i="13"/>
  <c r="C1187" i="13"/>
  <c r="C1180" i="13"/>
  <c r="C1173" i="13"/>
  <c r="C1160" i="13"/>
  <c r="C1557" i="13"/>
  <c r="C1484" i="13"/>
  <c r="C1420" i="13"/>
  <c r="C1375" i="13"/>
  <c r="C1354" i="13"/>
  <c r="C1335" i="13"/>
  <c r="C1286" i="13"/>
  <c r="C1279" i="13"/>
  <c r="C1272" i="13"/>
  <c r="C1265" i="13"/>
  <c r="C1222" i="13"/>
  <c r="C1215" i="13"/>
  <c r="C1208" i="13"/>
  <c r="C1201" i="13"/>
  <c r="C4" i="13"/>
  <c r="C2" i="13"/>
  <c r="C1862" i="13"/>
  <c r="C1730" i="13"/>
  <c r="C1637" i="13"/>
  <c r="C1480" i="13"/>
  <c r="C1416" i="13"/>
  <c r="C1374" i="13"/>
  <c r="C1352" i="13"/>
  <c r="C1322" i="13"/>
  <c r="C1310" i="13"/>
  <c r="C1293" i="13"/>
  <c r="C1250" i="13"/>
  <c r="C1243" i="13"/>
  <c r="C1236" i="13"/>
  <c r="C1229" i="13"/>
  <c r="C1186" i="13"/>
  <c r="C1179" i="13"/>
  <c r="C1172" i="13"/>
  <c r="C1165" i="13"/>
  <c r="C1476" i="13"/>
  <c r="C1412" i="13"/>
  <c r="C1372" i="13"/>
  <c r="C1351" i="13"/>
  <c r="C1334" i="13"/>
  <c r="C1300" i="13"/>
  <c r="C1278" i="13"/>
  <c r="C1271" i="13"/>
  <c r="C1264" i="13"/>
  <c r="C1257" i="13"/>
  <c r="C1214" i="13"/>
  <c r="C1207" i="13"/>
  <c r="C1200" i="13"/>
  <c r="C1193" i="13"/>
  <c r="C1155" i="13"/>
  <c r="C1151" i="13"/>
  <c r="C1147" i="13"/>
  <c r="C1143" i="13"/>
  <c r="C1139" i="13"/>
  <c r="C1135" i="13"/>
  <c r="C1131" i="13"/>
  <c r="C1127" i="13"/>
  <c r="C1123" i="13"/>
  <c r="C1119" i="13"/>
  <c r="C1115" i="13"/>
  <c r="C1111" i="13"/>
  <c r="C1107" i="13"/>
  <c r="C1103" i="13"/>
  <c r="C1099" i="13"/>
  <c r="C1095" i="13"/>
  <c r="C1091" i="13"/>
  <c r="C1087" i="13"/>
  <c r="C1083" i="13"/>
  <c r="C1079" i="13"/>
  <c r="C1075" i="13"/>
  <c r="C1071" i="13"/>
  <c r="C1067" i="13"/>
  <c r="C1063" i="13"/>
  <c r="C1059" i="13"/>
  <c r="C1055" i="13"/>
  <c r="C1051" i="13"/>
  <c r="C1047" i="13"/>
  <c r="C1043" i="13"/>
  <c r="C1039" i="13"/>
  <c r="C1035" i="13"/>
  <c r="C1031" i="13"/>
  <c r="C1027" i="13"/>
  <c r="C1023" i="13"/>
  <c r="C1019" i="13"/>
  <c r="C1015" i="13"/>
  <c r="C1011" i="13"/>
  <c r="C1007" i="13"/>
  <c r="C1003" i="13"/>
  <c r="C999" i="13"/>
  <c r="C995" i="13"/>
  <c r="C991" i="13"/>
  <c r="C987" i="13"/>
  <c r="C983" i="13"/>
  <c r="C979" i="13"/>
  <c r="C975" i="13"/>
  <c r="C971" i="13"/>
  <c r="C967" i="13"/>
  <c r="C963" i="13"/>
  <c r="C959" i="13"/>
  <c r="C955" i="13"/>
  <c r="C951" i="13"/>
  <c r="C947" i="13"/>
  <c r="C943" i="13"/>
  <c r="C939" i="13"/>
  <c r="C935" i="13"/>
  <c r="C931" i="13"/>
  <c r="C927" i="13"/>
  <c r="C923" i="13"/>
  <c r="C919" i="13"/>
  <c r="C915" i="13"/>
  <c r="C911" i="13"/>
  <c r="C907" i="13"/>
  <c r="C903" i="13"/>
  <c r="C899" i="13"/>
  <c r="C895" i="13"/>
  <c r="C891" i="13"/>
  <c r="C887" i="13"/>
  <c r="C883" i="13"/>
  <c r="C879" i="13"/>
  <c r="C875" i="13"/>
  <c r="C871" i="13"/>
  <c r="C867" i="13"/>
  <c r="C863" i="13"/>
  <c r="C859" i="13"/>
  <c r="C855" i="13"/>
  <c r="C851" i="13"/>
  <c r="C847" i="13"/>
  <c r="C843" i="13"/>
  <c r="C839" i="13"/>
  <c r="C835" i="13"/>
  <c r="C831" i="13"/>
  <c r="C827" i="13"/>
  <c r="C823" i="13"/>
  <c r="C819" i="13"/>
  <c r="C815" i="13"/>
  <c r="C811" i="13"/>
  <c r="C807" i="13"/>
  <c r="C803" i="13"/>
  <c r="C799" i="13"/>
  <c r="C795" i="13"/>
  <c r="C791" i="13"/>
  <c r="C787" i="13"/>
  <c r="C783" i="13"/>
  <c r="C779" i="13"/>
  <c r="C775" i="13"/>
  <c r="C771" i="13"/>
  <c r="C767" i="13"/>
  <c r="C763" i="13"/>
  <c r="C759" i="13"/>
  <c r="C755" i="13"/>
  <c r="C751" i="13"/>
  <c r="C747" i="13"/>
  <c r="C743" i="13"/>
  <c r="C739" i="13"/>
  <c r="C735" i="13"/>
  <c r="C731" i="13"/>
  <c r="C727" i="13"/>
  <c r="C723" i="13"/>
  <c r="C719" i="13"/>
  <c r="C715" i="13"/>
  <c r="C711" i="13"/>
  <c r="C707" i="13"/>
  <c r="C703" i="13"/>
  <c r="C699" i="13"/>
  <c r="C695" i="13"/>
  <c r="C691" i="13"/>
  <c r="C687" i="13"/>
  <c r="C683" i="13"/>
  <c r="C679" i="13"/>
  <c r="C675" i="13"/>
  <c r="C671" i="13"/>
  <c r="C667" i="13"/>
  <c r="C663" i="13"/>
  <c r="C659" i="13"/>
  <c r="C655" i="13"/>
  <c r="C651" i="13"/>
  <c r="C647" i="13"/>
  <c r="C643" i="13"/>
  <c r="C639" i="13"/>
  <c r="C635" i="13"/>
  <c r="C631" i="13"/>
  <c r="C627" i="13"/>
  <c r="C623" i="13"/>
  <c r="C619" i="13"/>
  <c r="C615" i="13"/>
  <c r="C611" i="13"/>
  <c r="C607" i="13"/>
  <c r="C603" i="13"/>
  <c r="C599" i="13"/>
  <c r="C595" i="13"/>
  <c r="C591" i="13"/>
  <c r="C587" i="13"/>
  <c r="C583" i="13"/>
  <c r="C579" i="13"/>
  <c r="C575" i="13"/>
  <c r="C571" i="13"/>
  <c r="C567" i="13"/>
  <c r="C563" i="13"/>
  <c r="C559" i="13"/>
  <c r="C555" i="13"/>
  <c r="C551" i="13"/>
  <c r="C547" i="13"/>
  <c r="C543" i="13"/>
  <c r="C539" i="13"/>
  <c r="C535" i="13"/>
  <c r="C531" i="13"/>
  <c r="C527" i="13"/>
  <c r="C523" i="13"/>
  <c r="C519" i="13"/>
  <c r="C515" i="13"/>
  <c r="C511" i="13"/>
  <c r="C507" i="13"/>
  <c r="C503" i="13"/>
  <c r="C499" i="13"/>
  <c r="C495" i="13"/>
  <c r="C491" i="13"/>
  <c r="C487" i="13"/>
  <c r="C483" i="13"/>
  <c r="C479" i="13"/>
  <c r="C475" i="13"/>
  <c r="C471" i="13"/>
  <c r="C467" i="13"/>
  <c r="C463" i="13"/>
  <c r="C459" i="13"/>
  <c r="C455" i="13"/>
  <c r="C451" i="13"/>
  <c r="C447" i="13"/>
  <c r="C443" i="13"/>
  <c r="C439" i="13"/>
  <c r="C435" i="13"/>
  <c r="C431" i="13"/>
  <c r="C427" i="13"/>
  <c r="C423" i="13"/>
  <c r="C419" i="13"/>
  <c r="C415" i="13"/>
  <c r="C411" i="13"/>
  <c r="C407" i="13"/>
  <c r="C403" i="13"/>
  <c r="C399" i="13"/>
  <c r="C395" i="13"/>
  <c r="C391" i="13"/>
  <c r="C387" i="13"/>
  <c r="C383" i="13"/>
  <c r="C379" i="13"/>
  <c r="C375" i="13"/>
  <c r="C371" i="13"/>
  <c r="C367" i="13"/>
  <c r="C363" i="13"/>
  <c r="C359" i="13"/>
  <c r="C355" i="13"/>
  <c r="C351" i="13"/>
  <c r="C347" i="13"/>
  <c r="C343" i="13"/>
  <c r="C339" i="13"/>
  <c r="C335" i="13"/>
  <c r="C331" i="13"/>
  <c r="C327" i="13"/>
  <c r="C323" i="13"/>
  <c r="C319" i="13"/>
  <c r="C315" i="13"/>
  <c r="C311" i="13"/>
  <c r="C307" i="13"/>
  <c r="C303" i="13"/>
  <c r="C299" i="13"/>
  <c r="C295" i="13"/>
  <c r="C291" i="13"/>
  <c r="C287" i="13"/>
  <c r="C283" i="13"/>
  <c r="C279" i="13"/>
  <c r="C275" i="13"/>
  <c r="C271" i="13"/>
  <c r="C267" i="13"/>
  <c r="C263" i="13"/>
  <c r="C259" i="13"/>
  <c r="C255" i="13"/>
  <c r="C251" i="13"/>
  <c r="C247" i="13"/>
  <c r="C243" i="13"/>
  <c r="C239" i="13"/>
  <c r="C235" i="13"/>
  <c r="C231" i="13"/>
  <c r="C227" i="13"/>
  <c r="C223" i="13"/>
  <c r="C219" i="13"/>
  <c r="C215" i="13"/>
  <c r="C211" i="13"/>
  <c r="C207" i="13"/>
  <c r="C203" i="13"/>
  <c r="C199" i="13"/>
  <c r="C195" i="13"/>
  <c r="C191" i="13"/>
  <c r="C187" i="13"/>
  <c r="C183" i="13"/>
  <c r="C179" i="13"/>
  <c r="C175" i="13"/>
  <c r="C171" i="13"/>
  <c r="C167" i="13"/>
  <c r="C163" i="13"/>
  <c r="C159" i="13"/>
  <c r="C155" i="13"/>
  <c r="C151" i="13"/>
  <c r="C147" i="13"/>
  <c r="C143" i="13"/>
  <c r="C139" i="13"/>
  <c r="C1718" i="13"/>
  <c r="C1541" i="13"/>
  <c r="C1472" i="13"/>
  <c r="C1408" i="13"/>
  <c r="C1371" i="13"/>
  <c r="C1350" i="13"/>
  <c r="C1320" i="13"/>
  <c r="C1292" i="13"/>
  <c r="C1285" i="13"/>
  <c r="C1242" i="13"/>
  <c r="C1235" i="13"/>
  <c r="C1228" i="13"/>
  <c r="C1221" i="13"/>
  <c r="C1178" i="13"/>
  <c r="C1171" i="13"/>
  <c r="C1164" i="13"/>
  <c r="C1159" i="13"/>
  <c r="C1830" i="13"/>
  <c r="C1712" i="13"/>
  <c r="C1621" i="13"/>
  <c r="C1468" i="13"/>
  <c r="C1404" i="13"/>
  <c r="C1370" i="13"/>
  <c r="C1348" i="13"/>
  <c r="C1332" i="13"/>
  <c r="C1319" i="13"/>
  <c r="C1308" i="13"/>
  <c r="C1299" i="13"/>
  <c r="C1270" i="13"/>
  <c r="C1263" i="13"/>
  <c r="C1256" i="13"/>
  <c r="C1249" i="13"/>
  <c r="C1206" i="13"/>
  <c r="C1199" i="13"/>
  <c r="C1192" i="13"/>
  <c r="C1185" i="13"/>
  <c r="C1464" i="13"/>
  <c r="C1400" i="13"/>
  <c r="C1368" i="13"/>
  <c r="C1347" i="13"/>
  <c r="C1331" i="13"/>
  <c r="C1291" i="13"/>
  <c r="C1284" i="13"/>
  <c r="C1277" i="13"/>
  <c r="C1234" i="13"/>
  <c r="C1227" i="13"/>
  <c r="C1220" i="13"/>
  <c r="C1213" i="13"/>
  <c r="C1170" i="13"/>
  <c r="C1810" i="13"/>
  <c r="C1525" i="13"/>
  <c r="C1460" i="13"/>
  <c r="C1396" i="13"/>
  <c r="C1367" i="13"/>
  <c r="C1346" i="13"/>
  <c r="C1318" i="13"/>
  <c r="C1307" i="13"/>
  <c r="C1298" i="13"/>
  <c r="C1262" i="13"/>
  <c r="C1255" i="13"/>
  <c r="C1248" i="13"/>
  <c r="C1241" i="13"/>
  <c r="C1198" i="13"/>
  <c r="C1191" i="13"/>
  <c r="C1184" i="13"/>
  <c r="C1177" i="13"/>
  <c r="C1163" i="13"/>
  <c r="C1154" i="13"/>
  <c r="C1150" i="13"/>
  <c r="C1146" i="13"/>
  <c r="C1142" i="13"/>
  <c r="C1138" i="13"/>
  <c r="C1134" i="13"/>
  <c r="C1130" i="13"/>
  <c r="C1126" i="13"/>
  <c r="C1122" i="13"/>
  <c r="C1118" i="13"/>
  <c r="C1114" i="13"/>
  <c r="C1110" i="13"/>
  <c r="C1106" i="13"/>
  <c r="C1102" i="13"/>
  <c r="C1098" i="13"/>
  <c r="C1094" i="13"/>
  <c r="C1090" i="13"/>
  <c r="C1086" i="13"/>
  <c r="C1082" i="13"/>
  <c r="C1078" i="13"/>
  <c r="C1074" i="13"/>
  <c r="C1070" i="13"/>
  <c r="C1066" i="13"/>
  <c r="C1062" i="13"/>
  <c r="C1058" i="13"/>
  <c r="C1054" i="13"/>
  <c r="C1050" i="13"/>
  <c r="C1046" i="13"/>
  <c r="C1042" i="13"/>
  <c r="C1038" i="13"/>
  <c r="C1034" i="13"/>
  <c r="C1030" i="13"/>
  <c r="C1026" i="13"/>
  <c r="C1022" i="13"/>
  <c r="C1018" i="13"/>
  <c r="C1014" i="13"/>
  <c r="C1010" i="13"/>
  <c r="C1006" i="13"/>
  <c r="C1002" i="13"/>
  <c r="C998" i="13"/>
  <c r="C994" i="13"/>
  <c r="C990" i="13"/>
  <c r="C986" i="13"/>
  <c r="C982" i="13"/>
  <c r="C978" i="13"/>
  <c r="C974" i="13"/>
  <c r="C970" i="13"/>
  <c r="C966" i="13"/>
  <c r="C962" i="13"/>
  <c r="C958" i="13"/>
  <c r="C954" i="13"/>
  <c r="C950" i="13"/>
  <c r="C946" i="13"/>
  <c r="C942" i="13"/>
  <c r="C938" i="13"/>
  <c r="C934" i="13"/>
  <c r="C930" i="13"/>
  <c r="C926" i="13"/>
  <c r="C922" i="13"/>
  <c r="C918" i="13"/>
  <c r="C914" i="13"/>
  <c r="C910" i="13"/>
  <c r="C906" i="13"/>
  <c r="C902" i="13"/>
  <c r="C898" i="13"/>
  <c r="C894" i="13"/>
  <c r="C890" i="13"/>
  <c r="C886" i="13"/>
  <c r="C882" i="13"/>
  <c r="C878" i="13"/>
  <c r="C874" i="13"/>
  <c r="C870" i="13"/>
  <c r="C866" i="13"/>
  <c r="C862" i="13"/>
  <c r="C858" i="13"/>
  <c r="C854" i="13"/>
  <c r="C850" i="13"/>
  <c r="C846" i="13"/>
  <c r="C842" i="13"/>
  <c r="C838" i="13"/>
  <c r="C834" i="13"/>
  <c r="C830" i="13"/>
  <c r="C826" i="13"/>
  <c r="C822" i="13"/>
  <c r="C818" i="13"/>
  <c r="C814" i="13"/>
  <c r="C810" i="13"/>
  <c r="C806" i="13"/>
  <c r="C802" i="13"/>
  <c r="C798" i="13"/>
  <c r="C794" i="13"/>
  <c r="C790" i="13"/>
  <c r="C786" i="13"/>
  <c r="C782" i="13"/>
  <c r="C778" i="13"/>
  <c r="C774" i="13"/>
  <c r="C770" i="13"/>
  <c r="C766" i="13"/>
  <c r="C762" i="13"/>
  <c r="C758" i="13"/>
  <c r="C754" i="13"/>
  <c r="C750" i="13"/>
  <c r="C746" i="13"/>
  <c r="C742" i="13"/>
  <c r="C738" i="13"/>
  <c r="C734" i="13"/>
  <c r="C730" i="13"/>
  <c r="C726" i="13"/>
  <c r="C722" i="13"/>
  <c r="C718" i="13"/>
  <c r="C714" i="13"/>
  <c r="C710" i="13"/>
  <c r="C706" i="13"/>
  <c r="C702" i="13"/>
  <c r="C698" i="13"/>
  <c r="C694" i="13"/>
  <c r="C690" i="13"/>
  <c r="C686" i="13"/>
  <c r="C682" i="13"/>
  <c r="C678" i="13"/>
  <c r="C674" i="13"/>
  <c r="C670" i="13"/>
  <c r="C666" i="13"/>
  <c r="C662" i="13"/>
  <c r="C658" i="13"/>
  <c r="C654" i="13"/>
  <c r="C650" i="13"/>
  <c r="C646" i="13"/>
  <c r="C642" i="13"/>
  <c r="C638" i="13"/>
  <c r="C634" i="13"/>
  <c r="C630" i="13"/>
  <c r="C626" i="13"/>
  <c r="C622" i="13"/>
  <c r="C618" i="13"/>
  <c r="C614" i="13"/>
  <c r="C610" i="13"/>
  <c r="C606" i="13"/>
  <c r="C602" i="13"/>
  <c r="C598" i="13"/>
  <c r="C594" i="13"/>
  <c r="C590" i="13"/>
  <c r="C586" i="13"/>
  <c r="C582" i="13"/>
  <c r="C578" i="13"/>
  <c r="C574" i="13"/>
  <c r="C570" i="13"/>
  <c r="C566" i="13"/>
  <c r="C562" i="13"/>
  <c r="C558" i="13"/>
  <c r="C554" i="13"/>
  <c r="C550" i="13"/>
  <c r="C546" i="13"/>
  <c r="C542" i="13"/>
  <c r="C538" i="13"/>
  <c r="C534" i="13"/>
  <c r="C530" i="13"/>
  <c r="C526" i="13"/>
  <c r="C522" i="13"/>
  <c r="C518" i="13"/>
  <c r="C514" i="13"/>
  <c r="C510" i="13"/>
  <c r="C506" i="13"/>
  <c r="C502" i="13"/>
  <c r="C498" i="13"/>
  <c r="C494" i="13"/>
  <c r="C490" i="13"/>
  <c r="C486" i="13"/>
  <c r="C482" i="13"/>
  <c r="C478" i="13"/>
  <c r="C474" i="13"/>
  <c r="C470" i="13"/>
  <c r="C466" i="13"/>
  <c r="C462" i="13"/>
  <c r="C458" i="13"/>
  <c r="C454" i="13"/>
  <c r="C450" i="13"/>
  <c r="C446" i="13"/>
  <c r="C442" i="13"/>
  <c r="C438" i="13"/>
  <c r="C434" i="13"/>
  <c r="C430" i="13"/>
  <c r="C426" i="13"/>
  <c r="C422" i="13"/>
  <c r="C418" i="13"/>
  <c r="C414" i="13"/>
  <c r="C410" i="13"/>
  <c r="C406" i="13"/>
  <c r="C402" i="13"/>
  <c r="C398" i="13"/>
  <c r="C394" i="13"/>
  <c r="C390" i="13"/>
  <c r="C386" i="13"/>
  <c r="C382" i="13"/>
  <c r="C378" i="13"/>
  <c r="C374" i="13"/>
  <c r="C370" i="13"/>
  <c r="C366" i="13"/>
  <c r="C362" i="13"/>
  <c r="C358" i="13"/>
  <c r="C354" i="13"/>
  <c r="C350" i="13"/>
  <c r="C346" i="13"/>
  <c r="C342" i="13"/>
  <c r="C338" i="13"/>
  <c r="C334" i="13"/>
  <c r="C330" i="13"/>
  <c r="C326" i="13"/>
  <c r="C322" i="13"/>
  <c r="C318" i="13"/>
  <c r="C314" i="13"/>
  <c r="C310" i="13"/>
  <c r="C306" i="13"/>
  <c r="C302" i="13"/>
  <c r="C298" i="13"/>
  <c r="C294" i="13"/>
  <c r="C290" i="13"/>
  <c r="C286" i="13"/>
  <c r="C282" i="13"/>
  <c r="C278" i="13"/>
  <c r="C274" i="13"/>
  <c r="C270" i="13"/>
  <c r="C266" i="13"/>
  <c r="C262" i="13"/>
  <c r="C258" i="13"/>
  <c r="C254" i="13"/>
  <c r="C250" i="13"/>
  <c r="C246" i="13"/>
  <c r="C242" i="13"/>
  <c r="C238" i="13"/>
  <c r="C234" i="13"/>
  <c r="C230" i="13"/>
  <c r="C226" i="13"/>
  <c r="C222" i="13"/>
  <c r="C218" i="13"/>
  <c r="C214" i="13"/>
  <c r="C210" i="13"/>
  <c r="C206" i="13"/>
  <c r="C202" i="13"/>
  <c r="C198" i="13"/>
  <c r="C194" i="13"/>
  <c r="C190" i="13"/>
  <c r="C186" i="13"/>
  <c r="C182" i="13"/>
  <c r="C178" i="13"/>
  <c r="C174" i="13"/>
  <c r="C170" i="13"/>
  <c r="C166" i="13"/>
  <c r="C162" i="13"/>
  <c r="C158" i="13"/>
  <c r="C154" i="13"/>
  <c r="C150" i="13"/>
  <c r="C146" i="13"/>
  <c r="C142" i="13"/>
  <c r="C138" i="13"/>
  <c r="C1269" i="13"/>
  <c r="C1158" i="13"/>
  <c r="C124" i="13"/>
  <c r="C111" i="13"/>
  <c r="C98" i="13"/>
  <c r="C73" i="13"/>
  <c r="C60" i="13"/>
  <c r="C47" i="13"/>
  <c r="C34" i="13"/>
  <c r="C9" i="13"/>
  <c r="C136" i="13"/>
  <c r="C123" i="13"/>
  <c r="C110" i="13"/>
  <c r="C85" i="13"/>
  <c r="C72" i="13"/>
  <c r="C59" i="13"/>
  <c r="C46" i="13"/>
  <c r="C21" i="13"/>
  <c r="C8" i="13"/>
  <c r="C135" i="13"/>
  <c r="C122" i="13"/>
  <c r="C97" i="13"/>
  <c r="C84" i="13"/>
  <c r="C71" i="13"/>
  <c r="C58" i="13"/>
  <c r="C33" i="13"/>
  <c r="C20" i="13"/>
  <c r="C7" i="13"/>
  <c r="C1605" i="13"/>
  <c r="C134" i="13"/>
  <c r="C109" i="13"/>
  <c r="C96" i="13"/>
  <c r="C83" i="13"/>
  <c r="C70" i="13"/>
  <c r="C45" i="13"/>
  <c r="C32" i="13"/>
  <c r="C19" i="13"/>
  <c r="C6" i="13"/>
  <c r="C6905" i="13"/>
  <c r="C1520" i="13"/>
  <c r="C121" i="13"/>
  <c r="C108" i="13"/>
  <c r="C95" i="13"/>
  <c r="C82" i="13"/>
  <c r="C57" i="13"/>
  <c r="C44" i="13"/>
  <c r="C31" i="13"/>
  <c r="C18" i="13"/>
  <c r="C1456" i="13"/>
  <c r="C133" i="13"/>
  <c r="C120" i="13"/>
  <c r="C107" i="13"/>
  <c r="C94" i="13"/>
  <c r="C69" i="13"/>
  <c r="C56" i="13"/>
  <c r="C43" i="13"/>
  <c r="C30" i="13"/>
  <c r="C5" i="13"/>
  <c r="C112" i="13"/>
  <c r="C1392" i="13"/>
  <c r="C1226" i="13"/>
  <c r="C132" i="13"/>
  <c r="C119" i="13"/>
  <c r="C106" i="13"/>
  <c r="C81" i="13"/>
  <c r="C68" i="13"/>
  <c r="C55" i="13"/>
  <c r="C42" i="13"/>
  <c r="C17" i="13"/>
  <c r="C99" i="13"/>
  <c r="C1366" i="13"/>
  <c r="C1219" i="13"/>
  <c r="C131" i="13"/>
  <c r="C118" i="13"/>
  <c r="C93" i="13"/>
  <c r="C80" i="13"/>
  <c r="C67" i="13"/>
  <c r="C54" i="13"/>
  <c r="C29" i="13"/>
  <c r="C16" i="13"/>
  <c r="C1344" i="13"/>
  <c r="C1212" i="13"/>
  <c r="C130" i="13"/>
  <c r="C105" i="13"/>
  <c r="C92" i="13"/>
  <c r="C79" i="13"/>
  <c r="C66" i="13"/>
  <c r="C41" i="13"/>
  <c r="C28" i="13"/>
  <c r="C15" i="13"/>
  <c r="C1330" i="13"/>
  <c r="C1205" i="13"/>
  <c r="C117" i="13"/>
  <c r="C104" i="13"/>
  <c r="C91" i="13"/>
  <c r="C78" i="13"/>
  <c r="C53" i="13"/>
  <c r="C40" i="13"/>
  <c r="C27" i="13"/>
  <c r="C14" i="13"/>
  <c r="C48" i="13"/>
  <c r="C129" i="13"/>
  <c r="C116" i="13"/>
  <c r="C103" i="13"/>
  <c r="C90" i="13"/>
  <c r="C65" i="13"/>
  <c r="C52" i="13"/>
  <c r="C39" i="13"/>
  <c r="C26" i="13"/>
  <c r="C125" i="13"/>
  <c r="C128" i="13"/>
  <c r="C115" i="13"/>
  <c r="C102" i="13"/>
  <c r="C77" i="13"/>
  <c r="C64" i="13"/>
  <c r="C51" i="13"/>
  <c r="C38" i="13"/>
  <c r="C13" i="13"/>
  <c r="C3" i="13"/>
  <c r="C86" i="13"/>
  <c r="C127" i="13"/>
  <c r="C114" i="13"/>
  <c r="C89" i="13"/>
  <c r="C76" i="13"/>
  <c r="C63" i="13"/>
  <c r="C50" i="13"/>
  <c r="C25" i="13"/>
  <c r="C12" i="13"/>
  <c r="C35" i="13"/>
  <c r="C1290" i="13"/>
  <c r="C126" i="13"/>
  <c r="C101" i="13"/>
  <c r="C88" i="13"/>
  <c r="C75" i="13"/>
  <c r="C62" i="13"/>
  <c r="C37" i="13"/>
  <c r="C24" i="13"/>
  <c r="C11" i="13"/>
  <c r="C1276" i="13"/>
  <c r="C61" i="13"/>
  <c r="C1283" i="13"/>
  <c r="C113" i="13"/>
  <c r="C100" i="13"/>
  <c r="C87" i="13"/>
  <c r="C74" i="13"/>
  <c r="C49" i="13"/>
  <c r="C36" i="13"/>
  <c r="C23" i="13"/>
  <c r="C10" i="13"/>
  <c r="G77" i="6"/>
  <c r="H60" i="6" s="1"/>
  <c r="C22" i="13"/>
  <c r="C140" i="13"/>
  <c r="AB9" i="6"/>
  <c r="D59" i="19"/>
  <c r="H44" i="19" s="1"/>
  <c r="E63" i="6"/>
  <c r="D55" i="19"/>
  <c r="D44" i="19" s="1"/>
  <c r="F77" i="6"/>
  <c r="G60" i="6" s="1"/>
  <c r="J109" i="6"/>
  <c r="F110" i="6"/>
  <c r="J110" i="6" l="1"/>
  <c r="G64" i="6"/>
  <c r="I8" i="1"/>
  <c r="J8" i="1" s="1"/>
  <c r="I62" i="6"/>
  <c r="I66" i="6" s="1"/>
  <c r="I7" i="1"/>
  <c r="J7" i="1" s="1"/>
  <c r="H62" i="6"/>
  <c r="H66" i="6" s="1"/>
  <c r="F94" i="6"/>
  <c r="J92" i="6"/>
  <c r="D60" i="18"/>
  <c r="E53" i="18"/>
  <c r="E70" i="18"/>
  <c r="D60" i="19"/>
  <c r="B44" i="19"/>
  <c r="D48" i="19"/>
  <c r="D47" i="19"/>
  <c r="E72" i="6"/>
  <c r="G61" i="6"/>
  <c r="J84" i="6"/>
  <c r="E65" i="6"/>
  <c r="E55" i="18"/>
  <c r="D48" i="18" s="1"/>
  <c r="E71" i="6" s="1"/>
  <c r="E77" i="6" s="1"/>
  <c r="F60" i="6" s="1"/>
  <c r="H48" i="19"/>
  <c r="I72" i="6"/>
  <c r="I77" i="6" s="1"/>
  <c r="J60" i="6" s="1"/>
  <c r="O6" i="1"/>
  <c r="E66" i="6"/>
  <c r="I4" i="1"/>
  <c r="B48" i="19" l="1"/>
  <c r="I44" i="19"/>
  <c r="C72" i="6"/>
  <c r="J72" i="6" s="1"/>
  <c r="E60" i="18"/>
  <c r="I48" i="18" s="1"/>
  <c r="E50" i="18" s="1"/>
  <c r="B48" i="18"/>
  <c r="C71" i="6" s="1"/>
  <c r="G63" i="6"/>
  <c r="J94" i="6"/>
  <c r="I9" i="1"/>
  <c r="J62" i="6"/>
  <c r="J66" i="6" s="1"/>
  <c r="G62" i="6"/>
  <c r="G66" i="6" s="1"/>
  <c r="K61" i="6"/>
  <c r="G65" i="6"/>
  <c r="K65" i="6" s="1"/>
  <c r="K64" i="6"/>
  <c r="I5" i="1"/>
  <c r="F62" i="6"/>
  <c r="F66" i="6" s="1"/>
  <c r="C77" i="6" l="1"/>
  <c r="J71" i="6"/>
  <c r="I47" i="19"/>
  <c r="I48" i="19" s="1"/>
  <c r="B8722" i="13"/>
  <c r="B8658" i="13"/>
  <c r="B8594" i="13"/>
  <c r="B8530" i="13"/>
  <c r="B8699" i="13"/>
  <c r="B8523" i="13"/>
  <c r="B8454" i="13"/>
  <c r="B8390" i="13"/>
  <c r="B8326" i="13"/>
  <c r="B8262" i="13"/>
  <c r="B8740" i="13"/>
  <c r="B8529" i="13"/>
  <c r="B8556" i="13"/>
  <c r="B8723" i="13"/>
  <c r="B8735" i="13"/>
  <c r="B8347" i="13"/>
  <c r="B8505" i="13"/>
  <c r="B8720" i="13"/>
  <c r="B8323" i="13"/>
  <c r="B8615" i="13"/>
  <c r="B8589" i="13"/>
  <c r="B8477" i="13"/>
  <c r="B8311" i="13"/>
  <c r="B8659" i="13"/>
  <c r="B8300" i="13"/>
  <c r="B8563" i="13"/>
  <c r="B8747" i="13"/>
  <c r="B8272" i="13"/>
  <c r="B8539" i="13"/>
  <c r="B8560" i="13"/>
  <c r="B8221" i="13"/>
  <c r="B8047" i="13"/>
  <c r="B7983" i="13"/>
  <c r="B8183" i="13"/>
  <c r="B8249" i="13"/>
  <c r="B8078" i="13"/>
  <c r="B8308" i="13"/>
  <c r="B8045" i="13"/>
  <c r="B8050" i="13"/>
  <c r="B7996" i="13"/>
  <c r="B8010" i="13"/>
  <c r="B7903" i="13"/>
  <c r="B7839" i="13"/>
  <c r="B7972" i="13"/>
  <c r="B8256" i="13"/>
  <c r="B8111" i="13"/>
  <c r="B7805" i="13"/>
  <c r="B7741" i="13"/>
  <c r="B7677" i="13"/>
  <c r="B7992" i="13"/>
  <c r="B8337" i="13"/>
  <c r="B7941" i="13"/>
  <c r="B7772" i="13"/>
  <c r="B7708" i="13"/>
  <c r="B8174" i="13"/>
  <c r="B7948" i="13"/>
  <c r="B7940" i="13"/>
  <c r="B7779" i="13"/>
  <c r="B7715" i="13"/>
  <c r="B8074" i="13"/>
  <c r="B8279" i="13"/>
  <c r="B7810" i="13"/>
  <c r="B7596" i="13"/>
  <c r="B7532" i="13"/>
  <c r="B7468" i="13"/>
  <c r="B7404" i="13"/>
  <c r="B7340" i="13"/>
  <c r="B7276" i="13"/>
  <c r="B7212" i="13"/>
  <c r="B7882" i="13"/>
  <c r="B7778" i="13"/>
  <c r="B8496" i="13"/>
  <c r="B7814" i="13"/>
  <c r="B7794" i="13"/>
  <c r="B7594" i="13"/>
  <c r="B7530" i="13"/>
  <c r="B7466" i="13"/>
  <c r="B7402" i="13"/>
  <c r="B7338" i="13"/>
  <c r="B7274" i="13"/>
  <c r="B7210" i="13"/>
  <c r="B7916" i="13"/>
  <c r="B7233" i="13"/>
  <c r="B7305" i="13"/>
  <c r="B7357" i="13"/>
  <c r="B7369" i="13"/>
  <c r="B7461" i="13"/>
  <c r="B7567" i="13"/>
  <c r="B7467" i="13"/>
  <c r="B7495" i="13"/>
  <c r="B7154" i="13"/>
  <c r="B7090" i="13"/>
  <c r="B7884" i="13"/>
  <c r="B7241" i="13"/>
  <c r="B8017" i="13"/>
  <c r="B8008" i="13"/>
  <c r="B7245" i="13"/>
  <c r="B7347" i="13"/>
  <c r="B7148" i="13"/>
  <c r="B7115" i="13"/>
  <c r="B7026" i="13"/>
  <c r="B6962" i="13"/>
  <c r="B6898" i="13"/>
  <c r="B6834" i="13"/>
  <c r="B8009" i="13"/>
  <c r="B7104" i="13"/>
  <c r="B7093" i="13"/>
  <c r="B6981" i="13"/>
  <c r="B6917" i="13"/>
  <c r="B6853" i="13"/>
  <c r="B6789" i="13"/>
  <c r="B7203" i="13"/>
  <c r="B7069" i="13"/>
  <c r="B7223" i="13"/>
  <c r="B7091" i="13"/>
  <c r="B6772" i="13"/>
  <c r="B6871" i="13"/>
  <c r="B6823" i="13"/>
  <c r="B6928" i="13"/>
  <c r="B6940" i="13"/>
  <c r="B6655" i="13"/>
  <c r="B6591" i="13"/>
  <c r="B6527" i="13"/>
  <c r="B6463" i="13"/>
  <c r="B7277" i="13"/>
  <c r="B6764" i="13"/>
  <c r="B6726" i="13"/>
  <c r="B6746" i="13"/>
  <c r="B6740" i="13"/>
  <c r="B6800" i="13"/>
  <c r="B6951" i="13"/>
  <c r="B7012" i="13"/>
  <c r="B6907" i="13"/>
  <c r="B6645" i="13"/>
  <c r="B6553" i="13"/>
  <c r="B6443" i="13"/>
  <c r="B6379" i="13"/>
  <c r="B6315" i="13"/>
  <c r="B6251" i="13"/>
  <c r="B6187" i="13"/>
  <c r="B6123" i="13"/>
  <c r="B6059" i="13"/>
  <c r="B5995" i="13"/>
  <c r="B6880" i="13"/>
  <c r="B6573" i="13"/>
  <c r="B6558" i="13"/>
  <c r="B6426" i="13"/>
  <c r="B6362" i="13"/>
  <c r="B6298" i="13"/>
  <c r="B6234" i="13"/>
  <c r="B6170" i="13"/>
  <c r="B6106" i="13"/>
  <c r="B6641" i="13"/>
  <c r="B6462" i="13"/>
  <c r="B6570" i="13"/>
  <c r="B6397" i="13"/>
  <c r="B6333" i="13"/>
  <c r="B6269" i="13"/>
  <c r="B6205" i="13"/>
  <c r="B6141" i="13"/>
  <c r="B6077" i="13"/>
  <c r="B6562" i="13"/>
  <c r="B6590" i="13"/>
  <c r="B6412" i="13"/>
  <c r="B6348" i="13"/>
  <c r="B6284" i="13"/>
  <c r="B6220" i="13"/>
  <c r="B6156" i="13"/>
  <c r="B6092" i="13"/>
  <c r="B6561" i="13"/>
  <c r="B5950" i="13"/>
  <c r="B5871" i="13"/>
  <c r="B8718" i="13"/>
  <c r="B8654" i="13"/>
  <c r="B8590" i="13"/>
  <c r="B8526" i="13"/>
  <c r="B8684" i="13"/>
  <c r="B8497" i="13"/>
  <c r="B8450" i="13"/>
  <c r="B8386" i="13"/>
  <c r="B8322" i="13"/>
  <c r="B8258" i="13"/>
  <c r="B8725" i="13"/>
  <c r="B8520" i="13"/>
  <c r="B8547" i="13"/>
  <c r="B8677" i="13"/>
  <c r="B8728" i="13"/>
  <c r="B8333" i="13"/>
  <c r="B8488" i="13"/>
  <c r="B8713" i="13"/>
  <c r="B8707" i="13"/>
  <c r="B8580" i="13"/>
  <c r="B8493" i="13"/>
  <c r="B8427" i="13"/>
  <c r="B8192" i="13"/>
  <c r="B8635" i="13"/>
  <c r="B8291" i="13"/>
  <c r="B8531" i="13"/>
  <c r="B8668" i="13"/>
  <c r="B8263" i="13"/>
  <c r="B8429" i="13"/>
  <c r="B8317" i="13"/>
  <c r="B8215" i="13"/>
  <c r="B8043" i="13"/>
  <c r="B7979" i="13"/>
  <c r="B8166" i="13"/>
  <c r="B8228" i="13"/>
  <c r="B8743" i="13"/>
  <c r="B8653" i="13"/>
  <c r="B8028" i="13"/>
  <c r="B8033" i="13"/>
  <c r="B7986" i="13"/>
  <c r="B7963" i="13"/>
  <c r="B7899" i="13"/>
  <c r="B7835" i="13"/>
  <c r="B8704" i="13"/>
  <c r="B8198" i="13"/>
  <c r="B8084" i="13"/>
  <c r="B7801" i="13"/>
  <c r="B7737" i="13"/>
  <c r="B7673" i="13"/>
  <c r="B7980" i="13"/>
  <c r="B8253" i="13"/>
  <c r="B7926" i="13"/>
  <c r="B7768" i="13"/>
  <c r="B7704" i="13"/>
  <c r="B8091" i="13"/>
  <c r="B7933" i="13"/>
  <c r="B7925" i="13"/>
  <c r="B7775" i="13"/>
  <c r="B7711" i="13"/>
  <c r="B8060" i="13"/>
  <c r="B8102" i="13"/>
  <c r="B7750" i="13"/>
  <c r="B7592" i="13"/>
  <c r="B7528" i="13"/>
  <c r="B7464" i="13"/>
  <c r="B7400" i="13"/>
  <c r="B7336" i="13"/>
  <c r="B7272" i="13"/>
  <c r="B7208" i="13"/>
  <c r="B7738" i="13"/>
  <c r="B7714" i="13"/>
  <c r="B8235" i="13"/>
  <c r="B7742" i="13"/>
  <c r="B7782" i="13"/>
  <c r="B7590" i="13"/>
  <c r="B7526" i="13"/>
  <c r="B7462" i="13"/>
  <c r="B7398" i="13"/>
  <c r="B7334" i="13"/>
  <c r="B7270" i="13"/>
  <c r="B7206" i="13"/>
  <c r="B7758" i="13"/>
  <c r="B7217" i="13"/>
  <c r="B7299" i="13"/>
  <c r="B7351" i="13"/>
  <c r="B7345" i="13"/>
  <c r="B7411" i="13"/>
  <c r="B7553" i="13"/>
  <c r="B7453" i="13"/>
  <c r="B7481" i="13"/>
  <c r="B7150" i="13"/>
  <c r="B7086" i="13"/>
  <c r="B7846" i="13"/>
  <c r="B7225" i="13"/>
  <c r="B7629" i="13"/>
  <c r="B7930" i="13"/>
  <c r="B7229" i="13"/>
  <c r="B7289" i="13"/>
  <c r="B7137" i="13"/>
  <c r="B7071" i="13"/>
  <c r="B7022" i="13"/>
  <c r="B6958" i="13"/>
  <c r="B6894" i="13"/>
  <c r="B6830" i="13"/>
  <c r="B7329" i="13"/>
  <c r="B7084" i="13"/>
  <c r="B7065" i="13"/>
  <c r="B6977" i="13"/>
  <c r="B6913" i="13"/>
  <c r="B6849" i="13"/>
  <c r="B6785" i="13"/>
  <c r="B7178" i="13"/>
  <c r="B7060" i="13"/>
  <c r="B7183" i="13"/>
  <c r="B7077" i="13"/>
  <c r="B6755" i="13"/>
  <c r="B8714" i="13"/>
  <c r="B8650" i="13"/>
  <c r="B8586" i="13"/>
  <c r="B8522" i="13"/>
  <c r="B8669" i="13"/>
  <c r="B8751" i="13"/>
  <c r="B8446" i="13"/>
  <c r="B8382" i="13"/>
  <c r="B8318" i="13"/>
  <c r="B8254" i="13"/>
  <c r="B8691" i="13"/>
  <c r="B8503" i="13"/>
  <c r="B8533" i="13"/>
  <c r="B8664" i="13"/>
  <c r="B8517" i="13"/>
  <c r="B8324" i="13"/>
  <c r="B8721" i="13"/>
  <c r="B8476" i="13"/>
  <c r="B8693" i="13"/>
  <c r="B8548" i="13"/>
  <c r="B8464" i="13"/>
  <c r="B8391" i="13"/>
  <c r="B8175" i="13"/>
  <c r="B8512" i="13"/>
  <c r="B8710" i="13"/>
  <c r="B8646" i="13"/>
  <c r="B8582" i="13"/>
  <c r="B8518" i="13"/>
  <c r="B8660" i="13"/>
  <c r="B8745" i="13"/>
  <c r="B8442" i="13"/>
  <c r="B8378" i="13"/>
  <c r="B8314" i="13"/>
  <c r="B8250" i="13"/>
  <c r="B8676" i="13"/>
  <c r="B8715" i="13"/>
  <c r="B8524" i="13"/>
  <c r="B8640" i="13"/>
  <c r="B8500" i="13"/>
  <c r="B8315" i="13"/>
  <c r="B8688" i="13"/>
  <c r="B8471" i="13"/>
  <c r="B8680" i="13"/>
  <c r="B8485" i="13"/>
  <c r="B8445" i="13"/>
  <c r="B8380" i="13"/>
  <c r="B8737" i="13"/>
  <c r="B8501" i="13"/>
  <c r="B8268" i="13"/>
  <c r="B8481" i="13"/>
  <c r="B8595" i="13"/>
  <c r="B8489" i="13"/>
  <c r="B8706" i="13"/>
  <c r="B8642" i="13"/>
  <c r="B8578" i="13"/>
  <c r="B8514" i="13"/>
  <c r="B8651" i="13"/>
  <c r="B8711" i="13"/>
  <c r="B8438" i="13"/>
  <c r="B8374" i="13"/>
  <c r="B8310" i="13"/>
  <c r="B8246" i="13"/>
  <c r="B8657" i="13"/>
  <c r="B8700" i="13"/>
  <c r="B8511" i="13"/>
  <c r="B8609" i="13"/>
  <c r="B8483" i="13"/>
  <c r="B8301" i="13"/>
  <c r="B8675" i="13"/>
  <c r="B8460" i="13"/>
  <c r="B8655" i="13"/>
  <c r="B8452" i="13"/>
  <c r="B8439" i="13"/>
  <c r="B8363" i="13"/>
  <c r="B8724" i="13"/>
  <c r="B8491" i="13"/>
  <c r="B8259" i="13"/>
  <c r="B8475" i="13"/>
  <c r="B8551" i="13"/>
  <c r="B8461" i="13"/>
  <c r="B8702" i="13"/>
  <c r="B8638" i="13"/>
  <c r="B8574" i="13"/>
  <c r="B8510" i="13"/>
  <c r="B8637" i="13"/>
  <c r="B8696" i="13"/>
  <c r="B8434" i="13"/>
  <c r="B8370" i="13"/>
  <c r="B8306" i="13"/>
  <c r="B8242" i="13"/>
  <c r="B8648" i="13"/>
  <c r="B8685" i="13"/>
  <c r="B8759" i="13"/>
  <c r="B8591" i="13"/>
  <c r="B8472" i="13"/>
  <c r="B8755" i="13"/>
  <c r="B8656" i="13"/>
  <c r="B8455" i="13"/>
  <c r="B8649" i="13"/>
  <c r="B8353" i="13"/>
  <c r="B8433" i="13"/>
  <c r="B8316" i="13"/>
  <c r="B8672" i="13"/>
  <c r="B8469" i="13"/>
  <c r="B8245" i="13"/>
  <c r="B8443" i="13"/>
  <c r="B8519" i="13"/>
  <c r="B8448" i="13"/>
  <c r="B8760" i="13"/>
  <c r="B8698" i="13"/>
  <c r="B8634" i="13"/>
  <c r="B8570" i="13"/>
  <c r="B8506" i="13"/>
  <c r="B8628" i="13"/>
  <c r="B8681" i="13"/>
  <c r="B8430" i="13"/>
  <c r="B8366" i="13"/>
  <c r="B8302" i="13"/>
  <c r="B8238" i="13"/>
  <c r="B8639" i="13"/>
  <c r="B8661" i="13"/>
  <c r="B8744" i="13"/>
  <c r="B8585" i="13"/>
  <c r="B8467" i="13"/>
  <c r="B8741" i="13"/>
  <c r="B8601" i="13"/>
  <c r="B8435" i="13"/>
  <c r="B8631" i="13"/>
  <c r="B8348" i="13"/>
  <c r="B8421" i="13"/>
  <c r="B8712" i="13"/>
  <c r="B8647" i="13"/>
  <c r="B8463" i="13"/>
  <c r="B8236" i="13"/>
  <c r="B8437" i="13"/>
  <c r="B8468" i="13"/>
  <c r="B8412" i="13"/>
  <c r="B8756" i="13"/>
  <c r="B8694" i="13"/>
  <c r="B8630" i="13"/>
  <c r="B8566" i="13"/>
  <c r="B8502" i="13"/>
  <c r="B8619" i="13"/>
  <c r="B8516" i="13"/>
  <c r="B8426" i="13"/>
  <c r="B8362" i="13"/>
  <c r="B8298" i="13"/>
  <c r="B8234" i="13"/>
  <c r="B8625" i="13"/>
  <c r="B8652" i="13"/>
  <c r="B8692" i="13"/>
  <c r="B8567" i="13"/>
  <c r="B8456" i="13"/>
  <c r="B8708" i="13"/>
  <c r="B8583" i="13"/>
  <c r="B8425" i="13"/>
  <c r="B8600" i="13"/>
  <c r="B8343" i="13"/>
  <c r="B8403" i="13"/>
  <c r="B8457" i="13"/>
  <c r="B8432" i="13"/>
  <c r="B8325" i="13"/>
  <c r="B8227" i="13"/>
  <c r="B8431" i="13"/>
  <c r="B8424" i="13"/>
  <c r="B8377" i="13"/>
  <c r="B8178" i="13"/>
  <c r="B8152" i="13"/>
  <c r="B8109" i="13"/>
  <c r="B8019" i="13"/>
  <c r="B8447" i="13"/>
  <c r="B8665" i="13"/>
  <c r="B8104" i="13"/>
  <c r="B8613" i="13"/>
  <c r="B8064" i="13"/>
  <c r="B8459" i="13"/>
  <c r="B8171" i="13"/>
  <c r="B8220" i="13"/>
  <c r="B7939" i="13"/>
  <c r="B7875" i="13"/>
  <c r="B8147" i="13"/>
  <c r="B8209" i="13"/>
  <c r="B8054" i="13"/>
  <c r="B7957" i="13"/>
  <c r="B7777" i="13"/>
  <c r="B7713" i="13"/>
  <c r="B7649" i="13"/>
  <c r="B7881" i="13"/>
  <c r="B8251" i="13"/>
  <c r="B7808" i="13"/>
  <c r="B7744" i="13"/>
  <c r="B7680" i="13"/>
  <c r="B7824" i="13"/>
  <c r="B7869" i="13"/>
  <c r="B7815" i="13"/>
  <c r="B7751" i="13"/>
  <c r="B7687" i="13"/>
  <c r="B8070" i="13"/>
  <c r="B7698" i="13"/>
  <c r="B7632" i="13"/>
  <c r="B7568" i="13"/>
  <c r="B7504" i="13"/>
  <c r="B7440" i="13"/>
  <c r="B7376" i="13"/>
  <c r="B7312" i="13"/>
  <c r="B7248" i="13"/>
  <c r="B7184" i="13"/>
  <c r="B7822" i="13"/>
  <c r="B7802" i="13"/>
  <c r="B7754" i="13"/>
  <c r="B7730" i="13"/>
  <c r="B7630" i="13"/>
  <c r="B7566" i="13"/>
  <c r="B7502" i="13"/>
  <c r="B7438" i="13"/>
  <c r="B7374" i="13"/>
  <c r="B7310" i="13"/>
  <c r="B7246" i="13"/>
  <c r="B7950" i="13"/>
  <c r="B7541" i="13"/>
  <c r="B7583" i="13"/>
  <c r="B7633" i="13"/>
  <c r="B7211" i="13"/>
  <c r="B8752" i="13"/>
  <c r="B8690" i="13"/>
  <c r="B8626" i="13"/>
  <c r="B8562" i="13"/>
  <c r="B8498" i="13"/>
  <c r="B8605" i="13"/>
  <c r="B8499" i="13"/>
  <c r="B8422" i="13"/>
  <c r="B8358" i="13"/>
  <c r="B8294" i="13"/>
  <c r="B8230" i="13"/>
  <c r="B8616" i="13"/>
  <c r="B8643" i="13"/>
  <c r="B8641" i="13"/>
  <c r="B8536" i="13"/>
  <c r="B8451" i="13"/>
  <c r="B8695" i="13"/>
  <c r="B8528" i="13"/>
  <c r="B8420" i="13"/>
  <c r="B8576" i="13"/>
  <c r="B8327" i="13"/>
  <c r="B8375" i="13"/>
  <c r="B8444" i="13"/>
  <c r="B8296" i="13"/>
  <c r="B8320" i="13"/>
  <c r="B8213" i="13"/>
  <c r="B8407" i="13"/>
  <c r="B8400" i="13"/>
  <c r="B8329" i="13"/>
  <c r="B8761" i="13"/>
  <c r="B8686" i="13"/>
  <c r="B8622" i="13"/>
  <c r="B8558" i="13"/>
  <c r="B8494" i="13"/>
  <c r="B8596" i="13"/>
  <c r="B8482" i="13"/>
  <c r="B8418" i="13"/>
  <c r="B8354" i="13"/>
  <c r="B8290" i="13"/>
  <c r="B8226" i="13"/>
  <c r="B8607" i="13"/>
  <c r="B8629" i="13"/>
  <c r="B8623" i="13"/>
  <c r="B8716" i="13"/>
  <c r="B8441" i="13"/>
  <c r="B8663" i="13"/>
  <c r="B8411" i="13"/>
  <c r="B8396" i="13"/>
  <c r="B8545" i="13"/>
  <c r="B8312" i="13"/>
  <c r="B8321" i="13"/>
  <c r="B8408" i="13"/>
  <c r="B8287" i="13"/>
  <c r="B8305" i="13"/>
  <c r="B8204" i="13"/>
  <c r="B8395" i="13"/>
  <c r="B8389" i="13"/>
  <c r="B8304" i="13"/>
  <c r="B8157" i="13"/>
  <c r="B8118" i="13"/>
  <c r="B8075" i="13"/>
  <c r="B8011" i="13"/>
  <c r="B8409" i="13"/>
  <c r="B8405" i="13"/>
  <c r="B8581" i="13"/>
  <c r="B8417" i="13"/>
  <c r="B8002" i="13"/>
  <c r="B8265" i="13"/>
  <c r="B8141" i="13"/>
  <c r="B8148" i="13"/>
  <c r="B7931" i="13"/>
  <c r="B7867" i="13"/>
  <c r="B8099" i="13"/>
  <c r="B8179" i="13"/>
  <c r="B8020" i="13"/>
  <c r="B7908" i="13"/>
  <c r="B7769" i="13"/>
  <c r="B7705" i="13"/>
  <c r="B8267" i="13"/>
  <c r="B7870" i="13"/>
  <c r="B8197" i="13"/>
  <c r="B7800" i="13"/>
  <c r="B7736" i="13"/>
  <c r="B7672" i="13"/>
  <c r="B8217" i="13"/>
  <c r="B7858" i="13"/>
  <c r="B7807" i="13"/>
  <c r="B7743" i="13"/>
  <c r="B7679" i="13"/>
  <c r="B7994" i="13"/>
  <c r="B8137" i="13"/>
  <c r="B7624" i="13"/>
  <c r="B7560" i="13"/>
  <c r="B7496" i="13"/>
  <c r="B7432" i="13"/>
  <c r="B7368" i="13"/>
  <c r="B7304" i="13"/>
  <c r="B7240" i="13"/>
  <c r="B7176" i="13"/>
  <c r="B7726" i="13"/>
  <c r="B7702" i="13"/>
  <c r="B8423" i="13"/>
  <c r="B7651" i="13"/>
  <c r="B7622" i="13"/>
  <c r="B7558" i="13"/>
  <c r="B7494" i="13"/>
  <c r="B7430" i="13"/>
  <c r="B7366" i="13"/>
  <c r="B7302" i="13"/>
  <c r="B7238" i="13"/>
  <c r="B7917" i="13"/>
  <c r="B7477" i="13"/>
  <c r="B7519" i="13"/>
  <c r="B7597" i="13"/>
  <c r="B7575" i="13"/>
  <c r="B7798" i="13"/>
  <c r="B7205" i="13"/>
  <c r="B7952" i="13"/>
  <c r="B7215" i="13"/>
  <c r="B7189" i="13"/>
  <c r="B7118" i="13"/>
  <c r="B7054" i="13"/>
  <c r="B7395" i="13"/>
  <c r="B7473" i="13"/>
  <c r="B7373" i="13"/>
  <c r="B7443" i="13"/>
  <c r="B7521" i="13"/>
  <c r="B7806" i="13"/>
  <c r="B7053" i="13"/>
  <c r="B7239" i="13"/>
  <c r="B6990" i="13"/>
  <c r="B6926" i="13"/>
  <c r="B6862" i="13"/>
  <c r="B6798" i="13"/>
  <c r="B7157" i="13"/>
  <c r="B7119" i="13"/>
  <c r="B7009" i="13"/>
  <c r="B6945" i="13"/>
  <c r="B6881" i="13"/>
  <c r="B6817" i="13"/>
  <c r="B6753" i="13"/>
  <c r="B7156" i="13"/>
  <c r="B7155" i="13"/>
  <c r="B7149" i="13"/>
  <c r="B6944" i="13"/>
  <c r="B6660" i="13"/>
  <c r="B6695" i="13"/>
  <c r="B7831" i="13"/>
  <c r="B6699" i="13"/>
  <c r="B6727" i="13"/>
  <c r="B6619" i="13"/>
  <c r="B6555" i="13"/>
  <c r="B6491" i="13"/>
  <c r="B6759" i="13"/>
  <c r="B6868" i="13"/>
  <c r="B6956" i="13"/>
  <c r="B6899" i="13"/>
  <c r="B7175" i="13"/>
  <c r="B6952" i="13"/>
  <c r="B6995" i="13"/>
  <c r="B6756" i="13"/>
  <c r="B6724" i="13"/>
  <c r="B6719" i="13"/>
  <c r="B6526" i="13"/>
  <c r="B6596" i="13"/>
  <c r="B6407" i="13"/>
  <c r="B6343" i="13"/>
  <c r="B6279" i="13"/>
  <c r="B6215" i="13"/>
  <c r="B6151" i="13"/>
  <c r="B6087" i="13"/>
  <c r="B6023" i="13"/>
  <c r="B5959" i="13"/>
  <c r="B6504" i="13"/>
  <c r="B6642" i="13"/>
  <c r="B6454" i="13"/>
  <c r="B6390" i="13"/>
  <c r="B6326" i="13"/>
  <c r="B6262" i="13"/>
  <c r="B6198" i="13"/>
  <c r="B6134" i="13"/>
  <c r="B6508" i="13"/>
  <c r="B6557" i="13"/>
  <c r="B6640" i="13"/>
  <c r="B6425" i="13"/>
  <c r="B6361" i="13"/>
  <c r="B6297" i="13"/>
  <c r="B6233" i="13"/>
  <c r="B6169" i="13"/>
  <c r="B6105" i="13"/>
  <c r="B6517" i="13"/>
  <c r="B6646" i="13"/>
  <c r="B6440" i="13"/>
  <c r="B6376" i="13"/>
  <c r="B6312" i="13"/>
  <c r="B6248" i="13"/>
  <c r="B6184" i="13"/>
  <c r="B6120" i="13"/>
  <c r="B6053" i="13"/>
  <c r="B6052" i="13"/>
  <c r="B5899" i="13"/>
  <c r="B8746" i="13"/>
  <c r="B8682" i="13"/>
  <c r="B8618" i="13"/>
  <c r="B8554" i="13"/>
  <c r="B8490" i="13"/>
  <c r="B8587" i="13"/>
  <c r="B8478" i="13"/>
  <c r="B8414" i="13"/>
  <c r="B8350" i="13"/>
  <c r="B8286" i="13"/>
  <c r="B8222" i="13"/>
  <c r="B8593" i="13"/>
  <c r="B8620" i="13"/>
  <c r="B8617" i="13"/>
  <c r="B8689" i="13"/>
  <c r="B8436" i="13"/>
  <c r="B8632" i="13"/>
  <c r="B8401" i="13"/>
  <c r="B8387" i="13"/>
  <c r="B8527" i="13"/>
  <c r="B8193" i="13"/>
  <c r="B8753" i="13"/>
  <c r="B8385" i="13"/>
  <c r="B8273" i="13"/>
  <c r="B8697" i="13"/>
  <c r="B8187" i="13"/>
  <c r="B8384" i="13"/>
  <c r="B8372" i="13"/>
  <c r="B8199" i="13"/>
  <c r="B8144" i="13"/>
  <c r="B8105" i="13"/>
  <c r="B8071" i="13"/>
  <c r="B8007" i="13"/>
  <c r="B8371" i="13"/>
  <c r="B8313" i="13"/>
  <c r="B8200" i="13"/>
  <c r="B8381" i="13"/>
  <c r="B8415" i="13"/>
  <c r="B8233" i="13"/>
  <c r="B8107" i="13"/>
  <c r="B8120" i="13"/>
  <c r="B7927" i="13"/>
  <c r="B7863" i="13"/>
  <c r="B8093" i="13"/>
  <c r="B8066" i="13"/>
  <c r="B8014" i="13"/>
  <c r="B7888" i="13"/>
  <c r="B7765" i="13"/>
  <c r="B7701" i="13"/>
  <c r="B8203" i="13"/>
  <c r="B7865" i="13"/>
  <c r="B8124" i="13"/>
  <c r="B7796" i="13"/>
  <c r="B7732" i="13"/>
  <c r="B7668" i="13"/>
  <c r="B8194" i="13"/>
  <c r="B7853" i="13"/>
  <c r="B7803" i="13"/>
  <c r="B7739" i="13"/>
  <c r="B7675" i="13"/>
  <c r="B7984" i="13"/>
  <c r="B7961" i="13"/>
  <c r="B7620" i="13"/>
  <c r="B7556" i="13"/>
  <c r="B7492" i="13"/>
  <c r="B7428" i="13"/>
  <c r="B7364" i="13"/>
  <c r="B7300" i="13"/>
  <c r="B7236" i="13"/>
  <c r="B8569" i="13"/>
  <c r="B8239" i="13"/>
  <c r="B7662" i="13"/>
  <c r="B8167" i="13"/>
  <c r="B8117" i="13"/>
  <c r="B7618" i="13"/>
  <c r="B7554" i="13"/>
  <c r="B7490" i="13"/>
  <c r="B7426" i="13"/>
  <c r="B7362" i="13"/>
  <c r="B7298" i="13"/>
  <c r="B7234" i="13"/>
  <c r="B7746" i="13"/>
  <c r="B7427" i="13"/>
  <c r="B7505" i="13"/>
  <c r="B7547" i="13"/>
  <c r="B7561" i="13"/>
  <c r="B7774" i="13"/>
  <c r="B8212" i="13"/>
  <c r="B7654" i="13"/>
  <c r="B7199" i="13"/>
  <c r="B7179" i="13"/>
  <c r="B7114" i="13"/>
  <c r="B7050" i="13"/>
  <c r="B7381" i="13"/>
  <c r="B7423" i="13"/>
  <c r="B7325" i="13"/>
  <c r="B7429" i="13"/>
  <c r="B7471" i="13"/>
  <c r="B7401" i="13"/>
  <c r="B7044" i="13"/>
  <c r="B7187" i="13"/>
  <c r="B6986" i="13"/>
  <c r="B6922" i="13"/>
  <c r="B6858" i="13"/>
  <c r="B6794" i="13"/>
  <c r="B7152" i="13"/>
  <c r="B7103" i="13"/>
  <c r="B7005" i="13"/>
  <c r="B6941" i="13"/>
  <c r="B6877" i="13"/>
  <c r="B6813" i="13"/>
  <c r="B6749" i="13"/>
  <c r="B7145" i="13"/>
  <c r="B7139" i="13"/>
  <c r="B7144" i="13"/>
  <c r="B6931" i="13"/>
  <c r="B7866" i="13"/>
  <c r="B6672" i="13"/>
  <c r="B7307" i="13"/>
  <c r="B6676" i="13"/>
  <c r="B6722" i="13"/>
  <c r="B6615" i="13"/>
  <c r="B6551" i="13"/>
  <c r="B6487" i="13"/>
  <c r="B6717" i="13"/>
  <c r="B6840" i="13"/>
  <c r="B6912" i="13"/>
  <c r="B6875" i="13"/>
  <c r="B7064" i="13"/>
  <c r="B6923" i="13"/>
  <c r="B6972" i="13"/>
  <c r="B6710" i="13"/>
  <c r="B6696" i="13"/>
  <c r="B6714" i="13"/>
  <c r="B6510" i="13"/>
  <c r="B6588" i="13"/>
  <c r="B6403" i="13"/>
  <c r="B6339" i="13"/>
  <c r="B6275" i="13"/>
  <c r="B6211" i="13"/>
  <c r="B6147" i="13"/>
  <c r="B6083" i="13"/>
  <c r="B6019" i="13"/>
  <c r="B5955" i="13"/>
  <c r="B6493" i="13"/>
  <c r="B6634" i="13"/>
  <c r="B6450" i="13"/>
  <c r="B6386" i="13"/>
  <c r="B6322" i="13"/>
  <c r="B6258" i="13"/>
  <c r="B6194" i="13"/>
  <c r="B6130" i="13"/>
  <c r="B6497" i="13"/>
  <c r="B6550" i="13"/>
  <c r="B6632" i="13"/>
  <c r="B6421" i="13"/>
  <c r="B6357" i="13"/>
  <c r="B6293" i="13"/>
  <c r="B6229" i="13"/>
  <c r="B6165" i="13"/>
  <c r="B6101" i="13"/>
  <c r="B6512" i="13"/>
  <c r="B6638" i="13"/>
  <c r="B6436" i="13"/>
  <c r="B6372" i="13"/>
  <c r="B6308" i="13"/>
  <c r="B6244" i="13"/>
  <c r="B6180" i="13"/>
  <c r="B6116" i="13"/>
  <c r="B6046" i="13"/>
  <c r="B6045" i="13"/>
  <c r="B5895" i="13"/>
  <c r="B8742" i="13"/>
  <c r="B8678" i="13"/>
  <c r="B8614" i="13"/>
  <c r="B8550" i="13"/>
  <c r="B8486" i="13"/>
  <c r="B8573" i="13"/>
  <c r="B8474" i="13"/>
  <c r="B8410" i="13"/>
  <c r="B8346" i="13"/>
  <c r="B8282" i="13"/>
  <c r="B8218" i="13"/>
  <c r="B8584" i="13"/>
  <c r="B8611" i="13"/>
  <c r="B8599" i="13"/>
  <c r="B8683" i="13"/>
  <c r="B8397" i="13"/>
  <c r="B8608" i="13"/>
  <c r="B8392" i="13"/>
  <c r="B8373" i="13"/>
  <c r="B8521" i="13"/>
  <c r="B8176" i="13"/>
  <c r="B8636" i="13"/>
  <c r="B8368" i="13"/>
  <c r="B8264" i="13"/>
  <c r="B8671" i="13"/>
  <c r="B8170" i="13"/>
  <c r="B8367" i="13"/>
  <c r="B8361" i="13"/>
  <c r="B8738" i="13"/>
  <c r="B8674" i="13"/>
  <c r="B8610" i="13"/>
  <c r="B8546" i="13"/>
  <c r="B8750" i="13"/>
  <c r="B8564" i="13"/>
  <c r="B8470" i="13"/>
  <c r="B8406" i="13"/>
  <c r="B8342" i="13"/>
  <c r="B8278" i="13"/>
  <c r="B8214" i="13"/>
  <c r="B8575" i="13"/>
  <c r="B8597" i="13"/>
  <c r="B8568" i="13"/>
  <c r="B8645" i="13"/>
  <c r="B8388" i="13"/>
  <c r="B8577" i="13"/>
  <c r="B8383" i="13"/>
  <c r="B8364" i="13"/>
  <c r="B8515" i="13"/>
  <c r="B8739" i="13"/>
  <c r="B8612" i="13"/>
  <c r="B8357" i="13"/>
  <c r="B8255" i="13"/>
  <c r="B8734" i="13"/>
  <c r="B8670" i="13"/>
  <c r="B8606" i="13"/>
  <c r="B8542" i="13"/>
  <c r="B8754" i="13"/>
  <c r="B8555" i="13"/>
  <c r="B8466" i="13"/>
  <c r="B8402" i="13"/>
  <c r="B8338" i="13"/>
  <c r="B8274" i="13"/>
  <c r="B8210" i="13"/>
  <c r="B8561" i="13"/>
  <c r="B8588" i="13"/>
  <c r="B8544" i="13"/>
  <c r="B8627" i="13"/>
  <c r="B8379" i="13"/>
  <c r="B8559" i="13"/>
  <c r="B8369" i="13"/>
  <c r="B8355" i="13"/>
  <c r="B8504" i="13"/>
  <c r="B8687" i="13"/>
  <c r="B8513" i="13"/>
  <c r="B8352" i="13"/>
  <c r="B8241" i="13"/>
  <c r="B8419" i="13"/>
  <c r="B8736" i="13"/>
  <c r="B8340" i="13"/>
  <c r="B8309" i="13"/>
  <c r="B8730" i="13"/>
  <c r="B8666" i="13"/>
  <c r="B8602" i="13"/>
  <c r="B8538" i="13"/>
  <c r="B8748" i="13"/>
  <c r="B8541" i="13"/>
  <c r="B8462" i="13"/>
  <c r="B8398" i="13"/>
  <c r="B8334" i="13"/>
  <c r="B8270" i="13"/>
  <c r="B8206" i="13"/>
  <c r="B8552" i="13"/>
  <c r="B8579" i="13"/>
  <c r="B8758" i="13"/>
  <c r="B8621" i="13"/>
  <c r="B8365" i="13"/>
  <c r="B8553" i="13"/>
  <c r="B8360" i="13"/>
  <c r="B8341" i="13"/>
  <c r="B8487" i="13"/>
  <c r="B8673" i="13"/>
  <c r="B8492" i="13"/>
  <c r="B8336" i="13"/>
  <c r="B8232" i="13"/>
  <c r="B8413" i="13"/>
  <c r="B8709" i="13"/>
  <c r="B8335" i="13"/>
  <c r="B8295" i="13"/>
  <c r="B8726" i="13"/>
  <c r="B8662" i="13"/>
  <c r="B8598" i="13"/>
  <c r="B8534" i="13"/>
  <c r="B8733" i="13"/>
  <c r="B8532" i="13"/>
  <c r="B8458" i="13"/>
  <c r="B8394" i="13"/>
  <c r="B8330" i="13"/>
  <c r="B8266" i="13"/>
  <c r="B8757" i="13"/>
  <c r="B8543" i="13"/>
  <c r="B8565" i="13"/>
  <c r="B8729" i="13"/>
  <c r="B8603" i="13"/>
  <c r="B8356" i="13"/>
  <c r="B8535" i="13"/>
  <c r="B8727" i="13"/>
  <c r="B8332" i="13"/>
  <c r="B8703" i="13"/>
  <c r="B8624" i="13"/>
  <c r="B8484" i="13"/>
  <c r="B8331" i="13"/>
  <c r="B8223" i="13"/>
  <c r="B8351" i="13"/>
  <c r="B8633" i="13"/>
  <c r="B8191" i="13"/>
  <c r="B8281" i="13"/>
  <c r="B8572" i="13"/>
  <c r="B8717" i="13"/>
  <c r="B8229" i="13"/>
  <c r="B8051" i="13"/>
  <c r="B7987" i="13"/>
  <c r="B8189" i="13"/>
  <c r="B8292" i="13"/>
  <c r="B8095" i="13"/>
  <c r="B8537" i="13"/>
  <c r="B8062" i="13"/>
  <c r="B8094" i="13"/>
  <c r="B8016" i="13"/>
  <c r="B8026" i="13"/>
  <c r="B7907" i="13"/>
  <c r="B7843" i="13"/>
  <c r="B7981" i="13"/>
  <c r="B8393" i="13"/>
  <c r="B8138" i="13"/>
  <c r="B7809" i="13"/>
  <c r="B7745" i="13"/>
  <c r="B7681" i="13"/>
  <c r="B8013" i="13"/>
  <c r="B7829" i="13"/>
  <c r="B7956" i="13"/>
  <c r="B7776" i="13"/>
  <c r="B7712" i="13"/>
  <c r="B7648" i="13"/>
  <c r="B7978" i="13"/>
  <c r="B7969" i="13"/>
  <c r="B7783" i="13"/>
  <c r="B7719" i="13"/>
  <c r="B8119" i="13"/>
  <c r="B7889" i="13"/>
  <c r="B7830" i="13"/>
  <c r="B7600" i="13"/>
  <c r="B7536" i="13"/>
  <c r="B7472" i="13"/>
  <c r="B7408" i="13"/>
  <c r="B7344" i="13"/>
  <c r="B7280" i="13"/>
  <c r="B7216" i="13"/>
  <c r="B7912" i="13"/>
  <c r="B7836" i="13"/>
  <c r="B7631" i="13"/>
  <c r="B7827" i="13"/>
  <c r="B7841" i="13"/>
  <c r="B7598" i="13"/>
  <c r="B7534" i="13"/>
  <c r="B7470" i="13"/>
  <c r="B7406" i="13"/>
  <c r="B7342" i="13"/>
  <c r="B7278" i="13"/>
  <c r="B7214" i="13"/>
  <c r="B7818" i="13"/>
  <c r="B7249" i="13"/>
  <c r="B7363" i="13"/>
  <c r="B8376" i="13"/>
  <c r="B8592" i="13"/>
  <c r="B8027" i="13"/>
  <c r="B8195" i="13"/>
  <c r="B8087" i="13"/>
  <c r="B8473" i="13"/>
  <c r="B8155" i="13"/>
  <c r="B8260" i="13"/>
  <c r="B7911" i="13"/>
  <c r="B8133" i="13"/>
  <c r="B8146" i="13"/>
  <c r="B7821" i="13"/>
  <c r="B7721" i="13"/>
  <c r="B8025" i="13"/>
  <c r="B8224" i="13"/>
  <c r="B7760" i="13"/>
  <c r="B7660" i="13"/>
  <c r="B7880" i="13"/>
  <c r="B7787" i="13"/>
  <c r="B7683" i="13"/>
  <c r="B7914" i="13"/>
  <c r="B7612" i="13"/>
  <c r="B7512" i="13"/>
  <c r="B7412" i="13"/>
  <c r="B7308" i="13"/>
  <c r="B7200" i="13"/>
  <c r="B8058" i="13"/>
  <c r="B7974" i="13"/>
  <c r="B7850" i="13"/>
  <c r="B7562" i="13"/>
  <c r="B7454" i="13"/>
  <c r="B7354" i="13"/>
  <c r="B7254" i="13"/>
  <c r="B7825" i="13"/>
  <c r="B7569" i="13"/>
  <c r="B7293" i="13"/>
  <c r="B7965" i="13"/>
  <c r="B7734" i="13"/>
  <c r="B7389" i="13"/>
  <c r="B7297" i="13"/>
  <c r="B7102" i="13"/>
  <c r="B7587" i="13"/>
  <c r="B7537" i="13"/>
  <c r="B7251" i="13"/>
  <c r="B8116" i="13"/>
  <c r="B7067" i="13"/>
  <c r="B7163" i="13"/>
  <c r="B7014" i="13"/>
  <c r="B6934" i="13"/>
  <c r="B6846" i="13"/>
  <c r="B7089" i="13"/>
  <c r="B7151" i="13"/>
  <c r="B6993" i="13"/>
  <c r="B6905" i="13"/>
  <c r="B6825" i="13"/>
  <c r="B7577" i="13"/>
  <c r="B7873" i="13"/>
  <c r="B7165" i="13"/>
  <c r="B6811" i="13"/>
  <c r="B6766" i="13"/>
  <c r="B6748" i="13"/>
  <c r="B6708" i="13"/>
  <c r="B6667" i="13"/>
  <c r="B6587" i="13"/>
  <c r="B6511" i="13"/>
  <c r="B6927" i="13"/>
  <c r="B6808" i="13"/>
  <c r="B6731" i="13"/>
  <c r="B6693" i="13"/>
  <c r="B7040" i="13"/>
  <c r="B6935" i="13"/>
  <c r="B6665" i="13"/>
  <c r="B6887" i="13"/>
  <c r="B6605" i="13"/>
  <c r="B6604" i="13"/>
  <c r="B6391" i="13"/>
  <c r="B6311" i="13"/>
  <c r="B6235" i="13"/>
  <c r="B6159" i="13"/>
  <c r="B6075" i="13"/>
  <c r="B5999" i="13"/>
  <c r="B6566" i="13"/>
  <c r="B6768" i="13"/>
  <c r="B6446" i="13"/>
  <c r="B6370" i="13"/>
  <c r="B6290" i="13"/>
  <c r="B6214" i="13"/>
  <c r="B6138" i="13"/>
  <c r="B6864" i="13"/>
  <c r="B7011" i="13"/>
  <c r="B6445" i="13"/>
  <c r="B6369" i="13"/>
  <c r="B6285" i="13"/>
  <c r="B6209" i="13"/>
  <c r="B6129" i="13"/>
  <c r="B6544" i="13"/>
  <c r="B6630" i="13"/>
  <c r="B6420" i="13"/>
  <c r="B6340" i="13"/>
  <c r="B6264" i="13"/>
  <c r="B6188" i="13"/>
  <c r="B6104" i="13"/>
  <c r="B6474" i="13"/>
  <c r="B5919" i="13"/>
  <c r="B5843" i="13"/>
  <c r="B5779" i="13"/>
  <c r="B5715" i="13"/>
  <c r="B5651" i="13"/>
  <c r="B5587" i="13"/>
  <c r="B5523" i="13"/>
  <c r="B5459" i="13"/>
  <c r="B6009" i="13"/>
  <c r="B6033" i="13"/>
  <c r="B5918" i="13"/>
  <c r="B5854" i="13"/>
  <c r="B5790" i="13"/>
  <c r="B5726" i="13"/>
  <c r="B5662" i="13"/>
  <c r="B5598" i="13"/>
  <c r="B6032" i="13"/>
  <c r="B6086" i="13"/>
  <c r="B5889" i="13"/>
  <c r="B5825" i="13"/>
  <c r="B5761" i="13"/>
  <c r="B5697" i="13"/>
  <c r="B5633" i="13"/>
  <c r="B5569" i="13"/>
  <c r="B6016" i="13"/>
  <c r="B5976" i="13"/>
  <c r="B5876" i="13"/>
  <c r="B5812" i="13"/>
  <c r="B5748" i="13"/>
  <c r="B5684" i="13"/>
  <c r="B5620" i="13"/>
  <c r="B5556" i="13"/>
  <c r="B5414" i="13"/>
  <c r="B5454" i="13"/>
  <c r="B5375" i="13"/>
  <c r="B5311" i="13"/>
  <c r="B5247" i="13"/>
  <c r="B5183" i="13"/>
  <c r="B5119" i="13"/>
  <c r="B5055" i="13"/>
  <c r="B4991" i="13"/>
  <c r="B4927" i="13"/>
  <c r="B6025" i="13"/>
  <c r="B5566" i="13"/>
  <c r="B5386" i="13"/>
  <c r="B5322" i="13"/>
  <c r="B5258" i="13"/>
  <c r="B5194" i="13"/>
  <c r="B5130" i="13"/>
  <c r="B5066" i="13"/>
  <c r="B5002" i="13"/>
  <c r="B4938" i="13"/>
  <c r="B4874" i="13"/>
  <c r="B5486" i="13"/>
  <c r="B5462" i="13"/>
  <c r="B5341" i="13"/>
  <c r="B5277" i="13"/>
  <c r="B5213" i="13"/>
  <c r="B5149" i="13"/>
  <c r="B5085" i="13"/>
  <c r="B5021" i="13"/>
  <c r="B4957" i="13"/>
  <c r="B4893" i="13"/>
  <c r="B5401" i="13"/>
  <c r="B5348" i="13"/>
  <c r="B5276" i="13"/>
  <c r="B4823" i="13"/>
  <c r="B8307" i="13"/>
  <c r="B8495" i="13"/>
  <c r="B8023" i="13"/>
  <c r="B8143" i="13"/>
  <c r="B8181" i="13"/>
  <c r="B8184" i="13"/>
  <c r="B8128" i="13"/>
  <c r="B8244" i="13"/>
  <c r="B7895" i="13"/>
  <c r="B8061" i="13"/>
  <c r="B8140" i="13"/>
  <c r="B7817" i="13"/>
  <c r="B7717" i="13"/>
  <c r="B7949" i="13"/>
  <c r="B8077" i="13"/>
  <c r="B7756" i="13"/>
  <c r="B7656" i="13"/>
  <c r="B7874" i="13"/>
  <c r="B7771" i="13"/>
  <c r="B7671" i="13"/>
  <c r="B7838" i="13"/>
  <c r="B7608" i="13"/>
  <c r="B7508" i="13"/>
  <c r="B7396" i="13"/>
  <c r="B7296" i="13"/>
  <c r="B7196" i="13"/>
  <c r="B7944" i="13"/>
  <c r="B7878" i="13"/>
  <c r="B7718" i="13"/>
  <c r="B7550" i="13"/>
  <c r="B7450" i="13"/>
  <c r="B7350" i="13"/>
  <c r="B7250" i="13"/>
  <c r="B7722" i="13"/>
  <c r="B7455" i="13"/>
  <c r="B7287" i="13"/>
  <c r="B7856" i="13"/>
  <c r="B7682" i="13"/>
  <c r="B7309" i="13"/>
  <c r="B7291" i="13"/>
  <c r="B7098" i="13"/>
  <c r="B7573" i="13"/>
  <c r="B7487" i="13"/>
  <c r="B7235" i="13"/>
  <c r="B7993" i="13"/>
  <c r="B7035" i="13"/>
  <c r="B7147" i="13"/>
  <c r="B7010" i="13"/>
  <c r="B6930" i="13"/>
  <c r="B6842" i="13"/>
  <c r="B7075" i="13"/>
  <c r="B7135" i="13"/>
  <c r="B6989" i="13"/>
  <c r="B6901" i="13"/>
  <c r="B6821" i="13"/>
  <c r="B7499" i="13"/>
  <c r="B7659" i="13"/>
  <c r="B7160" i="13"/>
  <c r="B6804" i="13"/>
  <c r="B6760" i="13"/>
  <c r="B6713" i="13"/>
  <c r="B7485" i="13"/>
  <c r="B6663" i="13"/>
  <c r="B6583" i="13"/>
  <c r="B6507" i="13"/>
  <c r="B6855" i="13"/>
  <c r="B6783" i="13"/>
  <c r="B6716" i="13"/>
  <c r="B6670" i="13"/>
  <c r="B7016" i="13"/>
  <c r="B6896" i="13"/>
  <c r="B7371" i="13"/>
  <c r="B6851" i="13"/>
  <c r="B6597" i="13"/>
  <c r="B6581" i="13"/>
  <c r="B6387" i="13"/>
  <c r="B6307" i="13"/>
  <c r="B6231" i="13"/>
  <c r="B6155" i="13"/>
  <c r="B6071" i="13"/>
  <c r="B5991" i="13"/>
  <c r="B6541" i="13"/>
  <c r="B6725" i="13"/>
  <c r="B6442" i="13"/>
  <c r="B6366" i="13"/>
  <c r="B6286" i="13"/>
  <c r="B6210" i="13"/>
  <c r="B6126" i="13"/>
  <c r="B6657" i="13"/>
  <c r="B6715" i="13"/>
  <c r="B6441" i="13"/>
  <c r="B6365" i="13"/>
  <c r="B6281" i="13"/>
  <c r="B6201" i="13"/>
  <c r="B6125" i="13"/>
  <c r="B6533" i="13"/>
  <c r="B6622" i="13"/>
  <c r="B6416" i="13"/>
  <c r="B6336" i="13"/>
  <c r="B6260" i="13"/>
  <c r="B6176" i="13"/>
  <c r="B6100" i="13"/>
  <c r="B6068" i="13"/>
  <c r="B5915" i="13"/>
  <c r="B5839" i="13"/>
  <c r="B5775" i="13"/>
  <c r="B5711" i="13"/>
  <c r="B5647" i="13"/>
  <c r="B5583" i="13"/>
  <c r="B5519" i="13"/>
  <c r="B5455" i="13"/>
  <c r="B6004" i="13"/>
  <c r="B6028" i="13"/>
  <c r="B5914" i="13"/>
  <c r="B5850" i="13"/>
  <c r="B5786" i="13"/>
  <c r="B5722" i="13"/>
  <c r="B5658" i="13"/>
  <c r="B5594" i="13"/>
  <c r="B6022" i="13"/>
  <c r="B6042" i="13"/>
  <c r="B5885" i="13"/>
  <c r="B5821" i="13"/>
  <c r="B5757" i="13"/>
  <c r="B5693" i="13"/>
  <c r="B5629" i="13"/>
  <c r="B5565" i="13"/>
  <c r="B6006" i="13"/>
  <c r="B5966" i="13"/>
  <c r="B5872" i="13"/>
  <c r="B5808" i="13"/>
  <c r="B5744" i="13"/>
  <c r="B5680" i="13"/>
  <c r="B5616" i="13"/>
  <c r="B5552" i="13"/>
  <c r="B5409" i="13"/>
  <c r="B5438" i="13"/>
  <c r="B5371" i="13"/>
  <c r="B5307" i="13"/>
  <c r="B5243" i="13"/>
  <c r="B5179" i="13"/>
  <c r="B5115" i="13"/>
  <c r="B5051" i="13"/>
  <c r="B4987" i="13"/>
  <c r="B4923" i="13"/>
  <c r="B5946" i="13"/>
  <c r="B5545" i="13"/>
  <c r="B5382" i="13"/>
  <c r="B5318" i="13"/>
  <c r="B5254" i="13"/>
  <c r="B5190" i="13"/>
  <c r="B5126" i="13"/>
  <c r="B5062" i="13"/>
  <c r="B4998" i="13"/>
  <c r="B4934" i="13"/>
  <c r="B4870" i="13"/>
  <c r="B5457" i="13"/>
  <c r="B5406" i="13"/>
  <c r="B5337" i="13"/>
  <c r="B5273" i="13"/>
  <c r="B5209" i="13"/>
  <c r="B5145" i="13"/>
  <c r="B5081" i="13"/>
  <c r="B5017" i="13"/>
  <c r="B4953" i="13"/>
  <c r="B4889" i="13"/>
  <c r="B5541" i="13"/>
  <c r="B5284" i="13"/>
  <c r="B5212" i="13"/>
  <c r="B4819" i="13"/>
  <c r="B8275" i="13"/>
  <c r="B8252" i="13"/>
  <c r="B8015" i="13"/>
  <c r="B8126" i="13"/>
  <c r="B8142" i="13"/>
  <c r="B8150" i="13"/>
  <c r="B8101" i="13"/>
  <c r="B8190" i="13"/>
  <c r="B7891" i="13"/>
  <c r="B8044" i="13"/>
  <c r="B8106" i="13"/>
  <c r="B7813" i="13"/>
  <c r="B7709" i="13"/>
  <c r="B7934" i="13"/>
  <c r="B8052" i="13"/>
  <c r="B7752" i="13"/>
  <c r="B7652" i="13"/>
  <c r="B7864" i="13"/>
  <c r="B7767" i="13"/>
  <c r="B7667" i="13"/>
  <c r="B7823" i="13"/>
  <c r="B7604" i="13"/>
  <c r="B7500" i="13"/>
  <c r="B7392" i="13"/>
  <c r="B7292" i="13"/>
  <c r="B7192" i="13"/>
  <c r="B7894" i="13"/>
  <c r="B7690" i="13"/>
  <c r="B7646" i="13"/>
  <c r="B7546" i="13"/>
  <c r="B7446" i="13"/>
  <c r="B7346" i="13"/>
  <c r="B7242" i="13"/>
  <c r="B7645" i="13"/>
  <c r="B7441" i="13"/>
  <c r="B7259" i="13"/>
  <c r="B7603" i="13"/>
  <c r="B7617" i="13"/>
  <c r="B7303" i="13"/>
  <c r="B7174" i="13"/>
  <c r="B7094" i="13"/>
  <c r="B7523" i="13"/>
  <c r="B7409" i="13"/>
  <c r="B7219" i="13"/>
  <c r="B7921" i="13"/>
  <c r="B7271" i="13"/>
  <c r="B7131" i="13"/>
  <c r="B7006" i="13"/>
  <c r="B6918" i="13"/>
  <c r="B6838" i="13"/>
  <c r="B7043" i="13"/>
  <c r="B7079" i="13"/>
  <c r="B6985" i="13"/>
  <c r="B6897" i="13"/>
  <c r="B6809" i="13"/>
  <c r="B7463" i="13"/>
  <c r="B7607" i="13"/>
  <c r="B7133" i="13"/>
  <c r="B6779" i="13"/>
  <c r="B6743" i="13"/>
  <c r="B6690" i="13"/>
  <c r="B7049" i="13"/>
  <c r="B6659" i="13"/>
  <c r="B6579" i="13"/>
  <c r="B6503" i="13"/>
  <c r="B6712" i="13"/>
  <c r="B6776" i="13"/>
  <c r="B6707" i="13"/>
  <c r="B6666" i="13"/>
  <c r="B6975" i="13"/>
  <c r="B7111" i="13"/>
  <c r="B6971" i="13"/>
  <c r="B6831" i="13"/>
  <c r="B6589" i="13"/>
  <c r="B6478" i="13"/>
  <c r="B6383" i="13"/>
  <c r="B6303" i="13"/>
  <c r="B6227" i="13"/>
  <c r="B6143" i="13"/>
  <c r="B6067" i="13"/>
  <c r="B5987" i="13"/>
  <c r="B6536" i="13"/>
  <c r="B6650" i="13"/>
  <c r="B6438" i="13"/>
  <c r="B6358" i="13"/>
  <c r="B6282" i="13"/>
  <c r="B6206" i="13"/>
  <c r="B6122" i="13"/>
  <c r="B6649" i="13"/>
  <c r="B6585" i="13"/>
  <c r="B6437" i="13"/>
  <c r="B6353" i="13"/>
  <c r="B6277" i="13"/>
  <c r="B6197" i="13"/>
  <c r="B6121" i="13"/>
  <c r="B6528" i="13"/>
  <c r="B6614" i="13"/>
  <c r="B6408" i="13"/>
  <c r="B6332" i="13"/>
  <c r="B6256" i="13"/>
  <c r="B6172" i="13"/>
  <c r="B6096" i="13"/>
  <c r="B6060" i="13"/>
  <c r="B5911" i="13"/>
  <c r="B5835" i="13"/>
  <c r="B5771" i="13"/>
  <c r="B5707" i="13"/>
  <c r="B5643" i="13"/>
  <c r="B5579" i="13"/>
  <c r="B5515" i="13"/>
  <c r="B5451" i="13"/>
  <c r="B5994" i="13"/>
  <c r="B6018" i="13"/>
  <c r="B5910" i="13"/>
  <c r="B5846" i="13"/>
  <c r="B5782" i="13"/>
  <c r="B5718" i="13"/>
  <c r="B5654" i="13"/>
  <c r="B5590" i="13"/>
  <c r="B5973" i="13"/>
  <c r="B5997" i="13"/>
  <c r="B5881" i="13"/>
  <c r="B5817" i="13"/>
  <c r="B5753" i="13"/>
  <c r="B5689" i="13"/>
  <c r="B5625" i="13"/>
  <c r="B5561" i="13"/>
  <c r="B5957" i="13"/>
  <c r="B5932" i="13"/>
  <c r="B5868" i="13"/>
  <c r="B5804" i="13"/>
  <c r="B5740" i="13"/>
  <c r="B5676" i="13"/>
  <c r="B5612" i="13"/>
  <c r="B5548" i="13"/>
  <c r="B5400" i="13"/>
  <c r="B5433" i="13"/>
  <c r="B5367" i="13"/>
  <c r="B5303" i="13"/>
  <c r="B5239" i="13"/>
  <c r="B5175" i="13"/>
  <c r="B5111" i="13"/>
  <c r="B5047" i="13"/>
  <c r="B4983" i="13"/>
  <c r="B4919" i="13"/>
  <c r="B5546" i="13"/>
  <c r="B5518" i="13"/>
  <c r="B5378" i="13"/>
  <c r="B5314" i="13"/>
  <c r="B5250" i="13"/>
  <c r="B5186" i="13"/>
  <c r="B5122" i="13"/>
  <c r="B5058" i="13"/>
  <c r="B4994" i="13"/>
  <c r="B4930" i="13"/>
  <c r="B4866" i="13"/>
  <c r="B5441" i="13"/>
  <c r="B5397" i="13"/>
  <c r="B5333" i="13"/>
  <c r="B5269" i="13"/>
  <c r="B5205" i="13"/>
  <c r="B5141" i="13"/>
  <c r="B5077" i="13"/>
  <c r="B5013" i="13"/>
  <c r="B4949" i="13"/>
  <c r="B4885" i="13"/>
  <c r="B5508" i="13"/>
  <c r="B5220" i="13"/>
  <c r="B5092" i="13"/>
  <c r="B4815" i="13"/>
  <c r="B8449" i="13"/>
  <c r="B8216" i="13"/>
  <c r="B8208" i="13"/>
  <c r="B8003" i="13"/>
  <c r="B8113" i="13"/>
  <c r="B8129" i="13"/>
  <c r="B8089" i="13"/>
  <c r="B8001" i="13"/>
  <c r="B8114" i="13"/>
  <c r="B7887" i="13"/>
  <c r="B8005" i="13"/>
  <c r="B8085" i="13"/>
  <c r="B7797" i="13"/>
  <c r="B7697" i="13"/>
  <c r="B7900" i="13"/>
  <c r="B7989" i="13"/>
  <c r="B7748" i="13"/>
  <c r="B8024" i="13"/>
  <c r="B7848" i="13"/>
  <c r="B7763" i="13"/>
  <c r="B8416" i="13"/>
  <c r="B7762" i="13"/>
  <c r="B7588" i="13"/>
  <c r="B7488" i="13"/>
  <c r="B7388" i="13"/>
  <c r="B7288" i="13"/>
  <c r="B7188" i="13"/>
  <c r="B8131" i="13"/>
  <c r="B8123" i="13"/>
  <c r="B7642" i="13"/>
  <c r="B7542" i="13"/>
  <c r="B7442" i="13"/>
  <c r="B7330" i="13"/>
  <c r="B7230" i="13"/>
  <c r="B7619" i="13"/>
  <c r="B7391" i="13"/>
  <c r="B7243" i="13"/>
  <c r="B7589" i="13"/>
  <c r="B7503" i="13"/>
  <c r="B7263" i="13"/>
  <c r="B7170" i="13"/>
  <c r="B7082" i="13"/>
  <c r="B7509" i="13"/>
  <c r="B7337" i="13"/>
  <c r="B7706" i="13"/>
  <c r="B7599" i="13"/>
  <c r="B7197" i="13"/>
  <c r="B7039" i="13"/>
  <c r="B7002" i="13"/>
  <c r="B6914" i="13"/>
  <c r="B6826" i="13"/>
  <c r="B7543" i="13"/>
  <c r="B7047" i="13"/>
  <c r="B6973" i="13"/>
  <c r="B6893" i="13"/>
  <c r="B6805" i="13"/>
  <c r="B7088" i="13"/>
  <c r="B7255" i="13"/>
  <c r="B7128" i="13"/>
  <c r="B6738" i="13"/>
  <c r="B6733" i="13"/>
  <c r="B6681" i="13"/>
  <c r="B7024" i="13"/>
  <c r="B6651" i="13"/>
  <c r="B6575" i="13"/>
  <c r="B6499" i="13"/>
  <c r="B6703" i="13"/>
  <c r="B6770" i="13"/>
  <c r="B6684" i="13"/>
  <c r="B6662" i="13"/>
  <c r="B6867" i="13"/>
  <c r="B7015" i="13"/>
  <c r="B6948" i="13"/>
  <c r="B6824" i="13"/>
  <c r="B6542" i="13"/>
  <c r="B6473" i="13"/>
  <c r="B6375" i="13"/>
  <c r="B6299" i="13"/>
  <c r="B6223" i="13"/>
  <c r="B6139" i="13"/>
  <c r="B6063" i="13"/>
  <c r="B5983" i="13"/>
  <c r="B6525" i="13"/>
  <c r="B6626" i="13"/>
  <c r="B6434" i="13"/>
  <c r="B6354" i="13"/>
  <c r="B6278" i="13"/>
  <c r="B6202" i="13"/>
  <c r="B6118" i="13"/>
  <c r="B6633" i="13"/>
  <c r="B6476" i="13"/>
  <c r="B6433" i="13"/>
  <c r="B6349" i="13"/>
  <c r="B6273" i="13"/>
  <c r="B6193" i="13"/>
  <c r="B6117" i="13"/>
  <c r="B6501" i="13"/>
  <c r="B6606" i="13"/>
  <c r="B6404" i="13"/>
  <c r="B6328" i="13"/>
  <c r="B6252" i="13"/>
  <c r="B6168" i="13"/>
  <c r="B6088" i="13"/>
  <c r="B8277" i="13"/>
  <c r="B8162" i="13"/>
  <c r="B8202" i="13"/>
  <c r="B7999" i="13"/>
  <c r="B8096" i="13"/>
  <c r="B8112" i="13"/>
  <c r="B8034" i="13"/>
  <c r="B8453" i="13"/>
  <c r="B8086" i="13"/>
  <c r="B7883" i="13"/>
  <c r="B7990" i="13"/>
  <c r="B8037" i="13"/>
  <c r="B7793" i="13"/>
  <c r="B7693" i="13"/>
  <c r="B7893" i="13"/>
  <c r="B7970" i="13"/>
  <c r="B7740" i="13"/>
  <c r="B8012" i="13"/>
  <c r="B7842" i="13"/>
  <c r="B7759" i="13"/>
  <c r="B8168" i="13"/>
  <c r="B8186" i="13"/>
  <c r="B7584" i="13"/>
  <c r="B7484" i="13"/>
  <c r="B7384" i="13"/>
  <c r="B7284" i="13"/>
  <c r="B7180" i="13"/>
  <c r="B8029" i="13"/>
  <c r="B8022" i="13"/>
  <c r="B7638" i="13"/>
  <c r="B7538" i="13"/>
  <c r="B7434" i="13"/>
  <c r="B7326" i="13"/>
  <c r="B7226" i="13"/>
  <c r="B7605" i="13"/>
  <c r="B7377" i="13"/>
  <c r="B7227" i="13"/>
  <c r="B7539" i="13"/>
  <c r="B7489" i="13"/>
  <c r="B7247" i="13"/>
  <c r="B7166" i="13"/>
  <c r="B7078" i="13"/>
  <c r="B7459" i="13"/>
  <c r="B7331" i="13"/>
  <c r="B7637" i="13"/>
  <c r="B7585" i="13"/>
  <c r="B7169" i="13"/>
  <c r="B8103" i="13"/>
  <c r="B6998" i="13"/>
  <c r="B6910" i="13"/>
  <c r="B6822" i="13"/>
  <c r="B7173" i="13"/>
  <c r="B7932" i="13"/>
  <c r="B6969" i="13"/>
  <c r="B6889" i="13"/>
  <c r="B6801" i="13"/>
  <c r="B7083" i="13"/>
  <c r="B7190" i="13"/>
  <c r="B7117" i="13"/>
  <c r="B6728" i="13"/>
  <c r="B6723" i="13"/>
  <c r="B7127" i="13"/>
  <c r="B6983" i="13"/>
  <c r="B6647" i="13"/>
  <c r="B6571" i="13"/>
  <c r="B6495" i="13"/>
  <c r="B6680" i="13"/>
  <c r="B6747" i="13"/>
  <c r="B6675" i="13"/>
  <c r="B6658" i="13"/>
  <c r="B6852" i="13"/>
  <c r="B6992" i="13"/>
  <c r="B6920" i="13"/>
  <c r="B6799" i="13"/>
  <c r="B6494" i="13"/>
  <c r="B6451" i="13"/>
  <c r="B6371" i="13"/>
  <c r="B6295" i="13"/>
  <c r="B6219" i="13"/>
  <c r="B6135" i="13"/>
  <c r="B6055" i="13"/>
  <c r="B5979" i="13"/>
  <c r="B6520" i="13"/>
  <c r="B6618" i="13"/>
  <c r="B6430" i="13"/>
  <c r="B6350" i="13"/>
  <c r="B6274" i="13"/>
  <c r="B6190" i="13"/>
  <c r="B6114" i="13"/>
  <c r="B6625" i="13"/>
  <c r="B6466" i="13"/>
  <c r="B6429" i="13"/>
  <c r="B6345" i="13"/>
  <c r="B6265" i="13"/>
  <c r="B6189" i="13"/>
  <c r="B6113" i="13"/>
  <c r="B6496" i="13"/>
  <c r="B6598" i="13"/>
  <c r="B6400" i="13"/>
  <c r="B6324" i="13"/>
  <c r="B6240" i="13"/>
  <c r="B6164" i="13"/>
  <c r="B6084" i="13"/>
  <c r="B8749" i="13"/>
  <c r="B8127" i="13"/>
  <c r="B8156" i="13"/>
  <c r="B7995" i="13"/>
  <c r="B8079" i="13"/>
  <c r="B8701" i="13"/>
  <c r="B8247" i="13"/>
  <c r="B8359" i="13"/>
  <c r="B8073" i="13"/>
  <c r="B7879" i="13"/>
  <c r="B8604" i="13"/>
  <c r="B7985" i="13"/>
  <c r="B7789" i="13"/>
  <c r="B7689" i="13"/>
  <c r="B7886" i="13"/>
  <c r="B7898" i="13"/>
  <c r="B7728" i="13"/>
  <c r="B7954" i="13"/>
  <c r="B7828" i="13"/>
  <c r="B7755" i="13"/>
  <c r="B7953" i="13"/>
  <c r="B7945" i="13"/>
  <c r="B7580" i="13"/>
  <c r="B7480" i="13"/>
  <c r="B7380" i="13"/>
  <c r="B7268" i="13"/>
  <c r="B8185" i="13"/>
  <c r="B7998" i="13"/>
  <c r="B7922" i="13"/>
  <c r="B7634" i="13"/>
  <c r="B7522" i="13"/>
  <c r="B7422" i="13"/>
  <c r="B7322" i="13"/>
  <c r="B7222" i="13"/>
  <c r="B7555" i="13"/>
  <c r="B7181" i="13"/>
  <c r="B7625" i="13"/>
  <c r="B7525" i="13"/>
  <c r="B7439" i="13"/>
  <c r="B7231" i="13"/>
  <c r="B7162" i="13"/>
  <c r="B7074" i="13"/>
  <c r="B7445" i="13"/>
  <c r="B7273" i="13"/>
  <c r="B7621" i="13"/>
  <c r="B7535" i="13"/>
  <c r="B7164" i="13"/>
  <c r="B7786" i="13"/>
  <c r="B6994" i="13"/>
  <c r="B6906" i="13"/>
  <c r="B6818" i="13"/>
  <c r="B7168" i="13"/>
  <c r="B7323" i="13"/>
  <c r="B6965" i="13"/>
  <c r="B6885" i="13"/>
  <c r="B6797" i="13"/>
  <c r="B7051" i="13"/>
  <c r="B7171" i="13"/>
  <c r="B7112" i="13"/>
  <c r="B6709" i="13"/>
  <c r="B6718" i="13"/>
  <c r="B7073" i="13"/>
  <c r="B6960" i="13"/>
  <c r="B6643" i="13"/>
  <c r="B6567" i="13"/>
  <c r="B6483" i="13"/>
  <c r="B6671" i="13"/>
  <c r="B6736" i="13"/>
  <c r="B7041" i="13"/>
  <c r="B7415" i="13"/>
  <c r="B6839" i="13"/>
  <c r="B6908" i="13"/>
  <c r="B6872" i="13"/>
  <c r="B6792" i="13"/>
  <c r="B6460" i="13"/>
  <c r="B6447" i="13"/>
  <c r="B6367" i="13"/>
  <c r="B6291" i="13"/>
  <c r="B6207" i="13"/>
  <c r="B6131" i="13"/>
  <c r="B6051" i="13"/>
  <c r="B5975" i="13"/>
  <c r="B6509" i="13"/>
  <c r="B6610" i="13"/>
  <c r="B6422" i="13"/>
  <c r="B6346" i="13"/>
  <c r="B6270" i="13"/>
  <c r="B6186" i="13"/>
  <c r="B6110" i="13"/>
  <c r="B6617" i="13"/>
  <c r="B6988" i="13"/>
  <c r="B6417" i="13"/>
  <c r="B6341" i="13"/>
  <c r="B6261" i="13"/>
  <c r="B6185" i="13"/>
  <c r="B6109" i="13"/>
  <c r="B6485" i="13"/>
  <c r="B6576" i="13"/>
  <c r="B6396" i="13"/>
  <c r="B6320" i="13"/>
  <c r="B6236" i="13"/>
  <c r="B6160" i="13"/>
  <c r="B6080" i="13"/>
  <c r="B8509" i="13"/>
  <c r="B8110" i="13"/>
  <c r="B8139" i="13"/>
  <c r="B7991" i="13"/>
  <c r="B8557" i="13"/>
  <c r="B8480" i="13"/>
  <c r="B8201" i="13"/>
  <c r="B8211" i="13"/>
  <c r="B8056" i="13"/>
  <c r="B7871" i="13"/>
  <c r="B8507" i="13"/>
  <c r="B7976" i="13"/>
  <c r="B7785" i="13"/>
  <c r="B7685" i="13"/>
  <c r="B7876" i="13"/>
  <c r="B7833" i="13"/>
  <c r="B7724" i="13"/>
  <c r="B7920" i="13"/>
  <c r="B8240" i="13"/>
  <c r="B7747" i="13"/>
  <c r="B7938" i="13"/>
  <c r="B7872" i="13"/>
  <c r="B7576" i="13"/>
  <c r="B7476" i="13"/>
  <c r="B7372" i="13"/>
  <c r="B7264" i="13"/>
  <c r="B8136" i="13"/>
  <c r="B7861" i="13"/>
  <c r="B7868" i="13"/>
  <c r="B7626" i="13"/>
  <c r="B7518" i="13"/>
  <c r="B7418" i="13"/>
  <c r="B7318" i="13"/>
  <c r="B7218" i="13"/>
  <c r="B7491" i="13"/>
  <c r="B8076" i="13"/>
  <c r="B7511" i="13"/>
  <c r="B7475" i="13"/>
  <c r="B7425" i="13"/>
  <c r="B7194" i="13"/>
  <c r="B7158" i="13"/>
  <c r="B7070" i="13"/>
  <c r="B7349" i="13"/>
  <c r="B7198" i="13"/>
  <c r="B7571" i="13"/>
  <c r="B7457" i="13"/>
  <c r="B7153" i="13"/>
  <c r="B7549" i="13"/>
  <c r="B6982" i="13"/>
  <c r="B6902" i="13"/>
  <c r="B6814" i="13"/>
  <c r="B7141" i="13"/>
  <c r="B7185" i="13"/>
  <c r="B6961" i="13"/>
  <c r="B6873" i="13"/>
  <c r="B6793" i="13"/>
  <c r="B7421" i="13"/>
  <c r="B7123" i="13"/>
  <c r="B7101" i="13"/>
  <c r="B6686" i="13"/>
  <c r="B6704" i="13"/>
  <c r="B7027" i="13"/>
  <c r="B6915" i="13"/>
  <c r="B6639" i="13"/>
  <c r="B6563" i="13"/>
  <c r="B6479" i="13"/>
  <c r="B7710" i="13"/>
  <c r="B6698" i="13"/>
  <c r="B6999" i="13"/>
  <c r="B7019" i="13"/>
  <c r="B6832" i="13"/>
  <c r="B6859" i="13"/>
  <c r="B6750" i="13"/>
  <c r="B6729" i="13"/>
  <c r="B6888" i="13"/>
  <c r="B6439" i="13"/>
  <c r="B6363" i="13"/>
  <c r="B6287" i="13"/>
  <c r="B6203" i="13"/>
  <c r="B6127" i="13"/>
  <c r="B6047" i="13"/>
  <c r="B5971" i="13"/>
  <c r="B6488" i="13"/>
  <c r="B6602" i="13"/>
  <c r="B6418" i="13"/>
  <c r="B6342" i="13"/>
  <c r="B6266" i="13"/>
  <c r="B6182" i="13"/>
  <c r="B6102" i="13"/>
  <c r="B6609" i="13"/>
  <c r="B6656" i="13"/>
  <c r="B6413" i="13"/>
  <c r="B6337" i="13"/>
  <c r="B6257" i="13"/>
  <c r="B6181" i="13"/>
  <c r="B6097" i="13"/>
  <c r="B6457" i="13"/>
  <c r="B6569" i="13"/>
  <c r="B6392" i="13"/>
  <c r="B6316" i="13"/>
  <c r="B6232" i="13"/>
  <c r="B6152" i="13"/>
  <c r="B6076" i="13"/>
  <c r="B8345" i="13"/>
  <c r="B8097" i="13"/>
  <c r="B8122" i="13"/>
  <c r="B7975" i="13"/>
  <c r="B8303" i="13"/>
  <c r="B8299" i="13"/>
  <c r="B8149" i="13"/>
  <c r="B8180" i="13"/>
  <c r="B7959" i="13"/>
  <c r="B7859" i="13"/>
  <c r="B8349" i="13"/>
  <c r="B8339" i="13"/>
  <c r="B7781" i="13"/>
  <c r="B7669" i="13"/>
  <c r="B7860" i="13"/>
  <c r="B7820" i="13"/>
  <c r="B7720" i="13"/>
  <c r="B7905" i="13"/>
  <c r="B7910" i="13"/>
  <c r="B7735" i="13"/>
  <c r="B7904" i="13"/>
  <c r="B7862" i="13"/>
  <c r="B7572" i="13"/>
  <c r="B7460" i="13"/>
  <c r="B7360" i="13"/>
  <c r="B7260" i="13"/>
  <c r="B8098" i="13"/>
  <c r="B7852" i="13"/>
  <c r="B7678" i="13"/>
  <c r="B7614" i="13"/>
  <c r="B7514" i="13"/>
  <c r="B7414" i="13"/>
  <c r="B7314" i="13"/>
  <c r="B7202" i="13"/>
  <c r="B7413" i="13"/>
  <c r="B7857" i="13"/>
  <c r="B7497" i="13"/>
  <c r="B7397" i="13"/>
  <c r="B7375" i="13"/>
  <c r="B7623" i="13"/>
  <c r="B7146" i="13"/>
  <c r="B7066" i="13"/>
  <c r="B7343" i="13"/>
  <c r="B7579" i="13"/>
  <c r="B7557" i="13"/>
  <c r="B7407" i="13"/>
  <c r="B7132" i="13"/>
  <c r="B7513" i="13"/>
  <c r="B6978" i="13"/>
  <c r="B6890" i="13"/>
  <c r="B6810" i="13"/>
  <c r="B7136" i="13"/>
  <c r="B7056" i="13"/>
  <c r="B6957" i="13"/>
  <c r="B6869" i="13"/>
  <c r="B6781" i="13"/>
  <c r="B7385" i="13"/>
  <c r="B7107" i="13"/>
  <c r="B7068" i="13"/>
  <c r="B6677" i="13"/>
  <c r="B7313" i="13"/>
  <c r="B7004" i="13"/>
  <c r="B6876" i="13"/>
  <c r="B6635" i="13"/>
  <c r="B6559" i="13"/>
  <c r="B6475" i="13"/>
  <c r="B7182" i="13"/>
  <c r="B6689" i="13"/>
  <c r="B6976" i="13"/>
  <c r="B6996" i="13"/>
  <c r="B6807" i="13"/>
  <c r="B6844" i="13"/>
  <c r="B6744" i="13"/>
  <c r="B6705" i="13"/>
  <c r="B6574" i="13"/>
  <c r="B6435" i="13"/>
  <c r="B6359" i="13"/>
  <c r="B6283" i="13"/>
  <c r="B6199" i="13"/>
  <c r="B6119" i="13"/>
  <c r="B6043" i="13"/>
  <c r="B5967" i="13"/>
  <c r="B6468" i="13"/>
  <c r="B6594" i="13"/>
  <c r="B6414" i="13"/>
  <c r="B6338" i="13"/>
  <c r="B6254" i="13"/>
  <c r="B6178" i="13"/>
  <c r="B6098" i="13"/>
  <c r="B6601" i="13"/>
  <c r="B6648" i="13"/>
  <c r="B6409" i="13"/>
  <c r="B6329" i="13"/>
  <c r="B6253" i="13"/>
  <c r="B6177" i="13"/>
  <c r="B6093" i="13"/>
  <c r="B6947" i="13"/>
  <c r="B6465" i="13"/>
  <c r="B6388" i="13"/>
  <c r="B6304" i="13"/>
  <c r="B6228" i="13"/>
  <c r="B6148" i="13"/>
  <c r="B6072" i="13"/>
  <c r="B6469" i="13"/>
  <c r="B5883" i="13"/>
  <c r="B5815" i="13"/>
  <c r="B5751" i="13"/>
  <c r="B5687" i="13"/>
  <c r="B5623" i="13"/>
  <c r="B5559" i="13"/>
  <c r="B5495" i="13"/>
  <c r="B5431" i="13"/>
  <c r="B5984" i="13"/>
  <c r="B6013" i="13"/>
  <c r="B5890" i="13"/>
  <c r="B5826" i="13"/>
  <c r="B5762" i="13"/>
  <c r="B5698" i="13"/>
  <c r="B5634" i="13"/>
  <c r="B5570" i="13"/>
  <c r="B6064" i="13"/>
  <c r="B5925" i="13"/>
  <c r="B5861" i="13"/>
  <c r="B5797" i="13"/>
  <c r="B5733" i="13"/>
  <c r="B5669" i="13"/>
  <c r="B5605" i="13"/>
  <c r="B6048" i="13"/>
  <c r="B5996" i="13"/>
  <c r="B5912" i="13"/>
  <c r="B5848" i="13"/>
  <c r="B5784" i="13"/>
  <c r="B5720" i="13"/>
  <c r="B5656" i="13"/>
  <c r="B5592" i="13"/>
  <c r="B5528" i="13"/>
  <c r="B5460" i="13"/>
  <c r="B5494" i="13"/>
  <c r="B5347" i="13"/>
  <c r="B5283" i="13"/>
  <c r="B5219" i="13"/>
  <c r="B5155" i="13"/>
  <c r="B5091" i="13"/>
  <c r="B5027" i="13"/>
  <c r="B4963" i="13"/>
  <c r="B4899" i="13"/>
  <c r="B5408" i="13"/>
  <c r="B5422" i="13"/>
  <c r="B5358" i="13"/>
  <c r="B5294" i="13"/>
  <c r="B5230" i="13"/>
  <c r="B5166" i="13"/>
  <c r="B5102" i="13"/>
  <c r="B5038" i="13"/>
  <c r="B4974" i="13"/>
  <c r="B4910" i="13"/>
  <c r="B5504" i="13"/>
  <c r="B5516" i="13"/>
  <c r="B5377" i="13"/>
  <c r="B5313" i="13"/>
  <c r="B5249" i="13"/>
  <c r="B5185" i="13"/>
  <c r="B5121" i="13"/>
  <c r="B5057" i="13"/>
  <c r="B4993" i="13"/>
  <c r="B4929" i="13"/>
  <c r="B4865" i="13"/>
  <c r="B6061" i="13"/>
  <c r="B5344" i="13"/>
  <c r="B4900" i="13"/>
  <c r="B4795" i="13"/>
  <c r="B8644" i="13"/>
  <c r="B8080" i="13"/>
  <c r="B8092" i="13"/>
  <c r="B7971" i="13"/>
  <c r="B8271" i="13"/>
  <c r="B8289" i="13"/>
  <c r="B8115" i="13"/>
  <c r="B8163" i="13"/>
  <c r="B7955" i="13"/>
  <c r="B7855" i="13"/>
  <c r="B8231" i="13"/>
  <c r="B8145" i="13"/>
  <c r="B7773" i="13"/>
  <c r="B7665" i="13"/>
  <c r="B7854" i="13"/>
  <c r="B7816" i="13"/>
  <c r="B7716" i="13"/>
  <c r="B8248" i="13"/>
  <c r="B7897" i="13"/>
  <c r="B7731" i="13"/>
  <c r="B8280" i="13"/>
  <c r="B7837" i="13"/>
  <c r="B7564" i="13"/>
  <c r="B7456" i="13"/>
  <c r="B7356" i="13"/>
  <c r="B7256" i="13"/>
  <c r="B7929" i="13"/>
  <c r="B7766" i="13"/>
  <c r="B8164" i="13"/>
  <c r="B7610" i="13"/>
  <c r="B7510" i="13"/>
  <c r="B7410" i="13"/>
  <c r="B7306" i="13"/>
  <c r="B8072" i="13"/>
  <c r="B7317" i="13"/>
  <c r="B7670" i="13"/>
  <c r="B7447" i="13"/>
  <c r="B7333" i="13"/>
  <c r="B7321" i="13"/>
  <c r="B7609" i="13"/>
  <c r="B7142" i="13"/>
  <c r="B7062" i="13"/>
  <c r="B7285" i="13"/>
  <c r="B7565" i="13"/>
  <c r="B7507" i="13"/>
  <c r="B7393" i="13"/>
  <c r="B7121" i="13"/>
  <c r="B7435" i="13"/>
  <c r="B6974" i="13"/>
  <c r="B6886" i="13"/>
  <c r="B6806" i="13"/>
  <c r="B7125" i="13"/>
  <c r="B7033" i="13"/>
  <c r="B6953" i="13"/>
  <c r="B6865" i="13"/>
  <c r="B6777" i="13"/>
  <c r="B7172" i="13"/>
  <c r="B7097" i="13"/>
  <c r="B7045" i="13"/>
  <c r="B6668" i="13"/>
  <c r="B7007" i="13"/>
  <c r="B6963" i="13"/>
  <c r="B6835" i="13"/>
  <c r="B6631" i="13"/>
  <c r="B6547" i="13"/>
  <c r="B6471" i="13"/>
  <c r="B7023" i="13"/>
  <c r="B7449" i="13"/>
  <c r="B6924" i="13"/>
  <c r="B6955" i="13"/>
  <c r="B6775" i="13"/>
  <c r="B6819" i="13"/>
  <c r="B6739" i="13"/>
  <c r="B6682" i="13"/>
  <c r="B6560" i="13"/>
  <c r="B6431" i="13"/>
  <c r="B6355" i="13"/>
  <c r="B6271" i="13"/>
  <c r="B6195" i="13"/>
  <c r="B6115" i="13"/>
  <c r="B6039" i="13"/>
  <c r="B5963" i="13"/>
  <c r="B6879" i="13"/>
  <c r="B6482" i="13"/>
  <c r="B6410" i="13"/>
  <c r="B6334" i="13"/>
  <c r="B6250" i="13"/>
  <c r="B6174" i="13"/>
  <c r="B6683" i="13"/>
  <c r="B6593" i="13"/>
  <c r="B6624" i="13"/>
  <c r="B6405" i="13"/>
  <c r="B6325" i="13"/>
  <c r="B6249" i="13"/>
  <c r="B6173" i="13"/>
  <c r="B6089" i="13"/>
  <c r="B6538" i="13"/>
  <c r="B6919" i="13"/>
  <c r="B6384" i="13"/>
  <c r="B6300" i="13"/>
  <c r="B6224" i="13"/>
  <c r="B6144" i="13"/>
  <c r="B6568" i="13"/>
  <c r="B8319" i="13"/>
  <c r="B8284" i="13"/>
  <c r="B8067" i="13"/>
  <c r="B7967" i="13"/>
  <c r="B8261" i="13"/>
  <c r="B8269" i="13"/>
  <c r="B8006" i="13"/>
  <c r="B8100" i="13"/>
  <c r="B7951" i="13"/>
  <c r="B7851" i="13"/>
  <c r="B8219" i="13"/>
  <c r="B8065" i="13"/>
  <c r="B7761" i="13"/>
  <c r="B7661" i="13"/>
  <c r="B7849" i="13"/>
  <c r="B7812" i="13"/>
  <c r="B7700" i="13"/>
  <c r="B8173" i="13"/>
  <c r="B7890" i="13"/>
  <c r="B7727" i="13"/>
  <c r="B8132" i="13"/>
  <c r="B7686" i="13"/>
  <c r="B7552" i="13"/>
  <c r="B7452" i="13"/>
  <c r="B7352" i="13"/>
  <c r="B7252" i="13"/>
  <c r="B7674" i="13"/>
  <c r="B7647" i="13"/>
  <c r="B8083" i="13"/>
  <c r="B7606" i="13"/>
  <c r="B7506" i="13"/>
  <c r="B7394" i="13"/>
  <c r="B7294" i="13"/>
  <c r="B8042" i="13"/>
  <c r="B7311" i="13"/>
  <c r="B7655" i="13"/>
  <c r="B7433" i="13"/>
  <c r="B7327" i="13"/>
  <c r="B7315" i="13"/>
  <c r="B7559" i="13"/>
  <c r="B7138" i="13"/>
  <c r="B7058" i="13"/>
  <c r="B7279" i="13"/>
  <c r="B7515" i="13"/>
  <c r="B7493" i="13"/>
  <c r="B7365" i="13"/>
  <c r="B7116" i="13"/>
  <c r="B7399" i="13"/>
  <c r="B6970" i="13"/>
  <c r="B6882" i="13"/>
  <c r="B6802" i="13"/>
  <c r="B7120" i="13"/>
  <c r="B7029" i="13"/>
  <c r="B6949" i="13"/>
  <c r="B6861" i="13"/>
  <c r="B6773" i="13"/>
  <c r="B7161" i="13"/>
  <c r="B7087" i="13"/>
  <c r="B7036" i="13"/>
  <c r="B6664" i="13"/>
  <c r="B6984" i="13"/>
  <c r="B6903" i="13"/>
  <c r="B6828" i="13"/>
  <c r="B6627" i="13"/>
  <c r="B6543" i="13"/>
  <c r="B6467" i="13"/>
  <c r="B7000" i="13"/>
  <c r="B7092" i="13"/>
  <c r="B6860" i="13"/>
  <c r="B6936" i="13"/>
  <c r="B6763" i="13"/>
  <c r="B6812" i="13"/>
  <c r="B6734" i="13"/>
  <c r="B6673" i="13"/>
  <c r="B6464" i="13"/>
  <c r="B6427" i="13"/>
  <c r="B6351" i="13"/>
  <c r="B6267" i="13"/>
  <c r="B6191" i="13"/>
  <c r="B6111" i="13"/>
  <c r="B6035" i="13"/>
  <c r="B5951" i="13"/>
  <c r="B6691" i="13"/>
  <c r="B6477" i="13"/>
  <c r="B6406" i="13"/>
  <c r="B6330" i="13"/>
  <c r="B6246" i="13"/>
  <c r="B6166" i="13"/>
  <c r="B6545" i="13"/>
  <c r="B6578" i="13"/>
  <c r="B6616" i="13"/>
  <c r="B6401" i="13"/>
  <c r="B6321" i="13"/>
  <c r="B6245" i="13"/>
  <c r="B6161" i="13"/>
  <c r="B6085" i="13"/>
  <c r="B6522" i="13"/>
  <c r="B6554" i="13"/>
  <c r="B6380" i="13"/>
  <c r="B6296" i="13"/>
  <c r="B6216" i="13"/>
  <c r="B6140" i="13"/>
  <c r="B6094" i="13"/>
  <c r="B6024" i="13"/>
  <c r="B5875" i="13"/>
  <c r="B5807" i="13"/>
  <c r="B5743" i="13"/>
  <c r="B5679" i="13"/>
  <c r="B5615" i="13"/>
  <c r="B5551" i="13"/>
  <c r="B5487" i="13"/>
  <c r="B5423" i="13"/>
  <c r="B6537" i="13"/>
  <c r="B5998" i="13"/>
  <c r="B5882" i="13"/>
  <c r="B5818" i="13"/>
  <c r="B5754" i="13"/>
  <c r="B5690" i="13"/>
  <c r="B5626" i="13"/>
  <c r="B6057" i="13"/>
  <c r="B6049" i="13"/>
  <c r="B5917" i="13"/>
  <c r="B5853" i="13"/>
  <c r="B5789" i="13"/>
  <c r="B5725" i="13"/>
  <c r="B5661" i="13"/>
  <c r="B5597" i="13"/>
  <c r="B6026" i="13"/>
  <c r="B5937" i="13"/>
  <c r="B5904" i="13"/>
  <c r="B5840" i="13"/>
  <c r="B5776" i="13"/>
  <c r="B5712" i="13"/>
  <c r="B5648" i="13"/>
  <c r="B5584" i="13"/>
  <c r="B5530" i="13"/>
  <c r="B5956" i="13"/>
  <c r="B5418" i="13"/>
  <c r="B5339" i="13"/>
  <c r="B5275" i="13"/>
  <c r="B5211" i="13"/>
  <c r="B5147" i="13"/>
  <c r="B5083" i="13"/>
  <c r="B5019" i="13"/>
  <c r="B4955" i="13"/>
  <c r="B4891" i="13"/>
  <c r="B6020" i="13"/>
  <c r="B5412" i="13"/>
  <c r="B5350" i="13"/>
  <c r="B5286" i="13"/>
  <c r="B5222" i="13"/>
  <c r="B5158" i="13"/>
  <c r="B5094" i="13"/>
  <c r="B5030" i="13"/>
  <c r="B4966" i="13"/>
  <c r="B4902" i="13"/>
  <c r="B5469" i="13"/>
  <c r="B5480" i="13"/>
  <c r="B5369" i="13"/>
  <c r="B5305" i="13"/>
  <c r="B5241" i="13"/>
  <c r="B5177" i="13"/>
  <c r="B5113" i="13"/>
  <c r="B5049" i="13"/>
  <c r="B4985" i="13"/>
  <c r="B4921" i="13"/>
  <c r="B5562" i="13"/>
  <c r="B5522" i="13"/>
  <c r="B5216" i="13"/>
  <c r="B4851" i="13"/>
  <c r="B4787" i="13"/>
  <c r="B8540" i="13"/>
  <c r="B8237" i="13"/>
  <c r="B8063" i="13"/>
  <c r="B8667" i="13"/>
  <c r="B8465" i="13"/>
  <c r="B8479" i="13"/>
  <c r="B7982" i="13"/>
  <c r="B8068" i="13"/>
  <c r="B7947" i="13"/>
  <c r="B7847" i="13"/>
  <c r="B8188" i="13"/>
  <c r="B8048" i="13"/>
  <c r="B7757" i="13"/>
  <c r="B7657" i="13"/>
  <c r="B7844" i="13"/>
  <c r="B7804" i="13"/>
  <c r="B7696" i="13"/>
  <c r="B8153" i="13"/>
  <c r="B7832" i="13"/>
  <c r="B7723" i="13"/>
  <c r="B8030" i="13"/>
  <c r="B7663" i="13"/>
  <c r="B7548" i="13"/>
  <c r="B7448" i="13"/>
  <c r="B7348" i="13"/>
  <c r="B7244" i="13"/>
  <c r="B7658" i="13"/>
  <c r="B7643" i="13"/>
  <c r="B8053" i="13"/>
  <c r="B7602" i="13"/>
  <c r="B7498" i="13"/>
  <c r="B7390" i="13"/>
  <c r="B7290" i="13"/>
  <c r="B7988" i="13"/>
  <c r="B7265" i="13"/>
  <c r="B7611" i="13"/>
  <c r="B7383" i="13"/>
  <c r="B7269" i="13"/>
  <c r="B7641" i="13"/>
  <c r="B7545" i="13"/>
  <c r="B7134" i="13"/>
  <c r="B7046" i="13"/>
  <c r="B7257" i="13"/>
  <c r="B7501" i="13"/>
  <c r="B7379" i="13"/>
  <c r="B7353" i="13"/>
  <c r="B7105" i="13"/>
  <c r="B7099" i="13"/>
  <c r="B6966" i="13"/>
  <c r="B6878" i="13"/>
  <c r="B6790" i="13"/>
  <c r="B7109" i="13"/>
  <c r="B7025" i="13"/>
  <c r="B6937" i="13"/>
  <c r="B6857" i="13"/>
  <c r="B6769" i="13"/>
  <c r="B7140" i="13"/>
  <c r="B7055" i="13"/>
  <c r="B7529" i="13"/>
  <c r="B7159" i="13"/>
  <c r="B6943" i="13"/>
  <c r="B6892" i="13"/>
  <c r="B6803" i="13"/>
  <c r="B6623" i="13"/>
  <c r="B6539" i="13"/>
  <c r="B6459" i="13"/>
  <c r="B6959" i="13"/>
  <c r="B7020" i="13"/>
  <c r="B6827" i="13"/>
  <c r="B6911" i="13"/>
  <c r="B6735" i="13"/>
  <c r="B6787" i="13"/>
  <c r="B6687" i="13"/>
  <c r="B6700" i="13"/>
  <c r="B6652" i="13"/>
  <c r="B6423" i="13"/>
  <c r="B6347" i="13"/>
  <c r="B6263" i="13"/>
  <c r="B6183" i="13"/>
  <c r="B6107" i="13"/>
  <c r="B6031" i="13"/>
  <c r="B5947" i="13"/>
  <c r="B6580" i="13"/>
  <c r="B7081" i="13"/>
  <c r="B6402" i="13"/>
  <c r="B6318" i="13"/>
  <c r="B6242" i="13"/>
  <c r="B6162" i="13"/>
  <c r="B6540" i="13"/>
  <c r="B6564" i="13"/>
  <c r="B6608" i="13"/>
  <c r="B6393" i="13"/>
  <c r="B6317" i="13"/>
  <c r="B6241" i="13"/>
  <c r="B6157" i="13"/>
  <c r="B6081" i="13"/>
  <c r="B6506" i="13"/>
  <c r="B6452" i="13"/>
  <c r="B6368" i="13"/>
  <c r="B6292" i="13"/>
  <c r="B6212" i="13"/>
  <c r="B6136" i="13"/>
  <c r="B6069" i="13"/>
  <c r="B6014" i="13"/>
  <c r="B5867" i="13"/>
  <c r="B5803" i="13"/>
  <c r="B5739" i="13"/>
  <c r="B5675" i="13"/>
  <c r="B5611" i="13"/>
  <c r="B5547" i="13"/>
  <c r="B5483" i="13"/>
  <c r="B5419" i="13"/>
  <c r="B6456" i="13"/>
  <c r="B5949" i="13"/>
  <c r="B5878" i="13"/>
  <c r="B5814" i="13"/>
  <c r="B5750" i="13"/>
  <c r="B5686" i="13"/>
  <c r="B5622" i="13"/>
  <c r="B6050" i="13"/>
  <c r="B6017" i="13"/>
  <c r="B5913" i="13"/>
  <c r="B5849" i="13"/>
  <c r="B5785" i="13"/>
  <c r="B5721" i="13"/>
  <c r="B5657" i="13"/>
  <c r="B5593" i="13"/>
  <c r="B5977" i="13"/>
  <c r="B6582" i="13"/>
  <c r="B5900" i="13"/>
  <c r="B5836" i="13"/>
  <c r="B5772" i="13"/>
  <c r="B5708" i="13"/>
  <c r="B5644" i="13"/>
  <c r="B5580" i="13"/>
  <c r="B5521" i="13"/>
  <c r="B5558" i="13"/>
  <c r="B5413" i="13"/>
  <c r="B5335" i="13"/>
  <c r="B5271" i="13"/>
  <c r="B5207" i="13"/>
  <c r="B5143" i="13"/>
  <c r="B5079" i="13"/>
  <c r="B5015" i="13"/>
  <c r="B4951" i="13"/>
  <c r="B4887" i="13"/>
  <c r="B5505" i="13"/>
  <c r="B6010" i="13"/>
  <c r="B5346" i="13"/>
  <c r="B5282" i="13"/>
  <c r="B5218" i="13"/>
  <c r="B5154" i="13"/>
  <c r="B5090" i="13"/>
  <c r="B5026" i="13"/>
  <c r="B4962" i="13"/>
  <c r="B4898" i="13"/>
  <c r="B5452" i="13"/>
  <c r="B5474" i="13"/>
  <c r="B5365" i="13"/>
  <c r="B5301" i="13"/>
  <c r="B5237" i="13"/>
  <c r="B5173" i="13"/>
  <c r="B5109" i="13"/>
  <c r="B5045" i="13"/>
  <c r="B4981" i="13"/>
  <c r="B4917" i="13"/>
  <c r="B5485" i="13"/>
  <c r="B5514" i="13"/>
  <c r="B5156" i="13"/>
  <c r="B4847" i="13"/>
  <c r="B4783" i="13"/>
  <c r="B8182" i="13"/>
  <c r="B8196" i="13"/>
  <c r="B8059" i="13"/>
  <c r="B8525" i="13"/>
  <c r="B8207" i="13"/>
  <c r="B8288" i="13"/>
  <c r="B7973" i="13"/>
  <c r="B8038" i="13"/>
  <c r="B7943" i="13"/>
  <c r="B8508" i="13"/>
  <c r="B8049" i="13"/>
  <c r="B8159" i="13"/>
  <c r="B7753" i="13"/>
  <c r="B7653" i="13"/>
  <c r="B8158" i="13"/>
  <c r="B7792" i="13"/>
  <c r="B7692" i="13"/>
  <c r="B8108" i="13"/>
  <c r="B7819" i="13"/>
  <c r="B7707" i="13"/>
  <c r="B7958" i="13"/>
  <c r="B7644" i="13"/>
  <c r="B7544" i="13"/>
  <c r="B7444" i="13"/>
  <c r="B7332" i="13"/>
  <c r="B7232" i="13"/>
  <c r="B8004" i="13"/>
  <c r="B7639" i="13"/>
  <c r="B7906" i="13"/>
  <c r="B7586" i="13"/>
  <c r="B7486" i="13"/>
  <c r="B7386" i="13"/>
  <c r="B7286" i="13"/>
  <c r="B7966" i="13"/>
  <c r="B7201" i="13"/>
  <c r="B7533" i="13"/>
  <c r="B7339" i="13"/>
  <c r="B7253" i="13"/>
  <c r="B7595" i="13"/>
  <c r="B7431" i="13"/>
  <c r="B7130" i="13"/>
  <c r="B7042" i="13"/>
  <c r="B7209" i="13"/>
  <c r="B7451" i="13"/>
  <c r="B7359" i="13"/>
  <c r="B7283" i="13"/>
  <c r="B7100" i="13"/>
  <c r="B7080" i="13"/>
  <c r="B6954" i="13"/>
  <c r="B6874" i="13"/>
  <c r="B6786" i="13"/>
  <c r="B7061" i="13"/>
  <c r="B7021" i="13"/>
  <c r="B6933" i="13"/>
  <c r="B6845" i="13"/>
  <c r="B6765" i="13"/>
  <c r="B7129" i="13"/>
  <c r="B7177" i="13"/>
  <c r="B7031" i="13"/>
  <c r="B7028" i="13"/>
  <c r="B6916" i="13"/>
  <c r="B6884" i="13"/>
  <c r="B6796" i="13"/>
  <c r="B6611" i="13"/>
  <c r="B6535" i="13"/>
  <c r="B6455" i="13"/>
  <c r="B6939" i="13"/>
  <c r="B6979" i="13"/>
  <c r="B6820" i="13"/>
  <c r="B6711" i="13"/>
  <c r="B6730" i="13"/>
  <c r="B6780" i="13"/>
  <c r="B7032" i="13"/>
  <c r="B6653" i="13"/>
  <c r="B6644" i="13"/>
  <c r="B6419" i="13"/>
  <c r="B6335" i="13"/>
  <c r="B6259" i="13"/>
  <c r="B6179" i="13"/>
  <c r="B6103" i="13"/>
  <c r="B6027" i="13"/>
  <c r="B5943" i="13"/>
  <c r="B6552" i="13"/>
  <c r="B6767" i="13"/>
  <c r="B6398" i="13"/>
  <c r="B6314" i="13"/>
  <c r="B6238" i="13"/>
  <c r="B6158" i="13"/>
  <c r="B6529" i="13"/>
  <c r="B6534" i="13"/>
  <c r="B6600" i="13"/>
  <c r="B6389" i="13"/>
  <c r="B6313" i="13"/>
  <c r="B6237" i="13"/>
  <c r="B6153" i="13"/>
  <c r="B6073" i="13"/>
  <c r="B6490" i="13"/>
  <c r="B6448" i="13"/>
  <c r="B6364" i="13"/>
  <c r="B6288" i="13"/>
  <c r="B6208" i="13"/>
  <c r="B6132" i="13"/>
  <c r="B6005" i="13"/>
  <c r="B8169" i="13"/>
  <c r="B8177" i="13"/>
  <c r="B8055" i="13"/>
  <c r="B8428" i="13"/>
  <c r="B8165" i="13"/>
  <c r="B8276" i="13"/>
  <c r="B7964" i="13"/>
  <c r="B8021" i="13"/>
  <c r="B7935" i="13"/>
  <c r="B8285" i="13"/>
  <c r="B8032" i="13"/>
  <c r="B8082" i="13"/>
  <c r="B7749" i="13"/>
  <c r="B8344" i="13"/>
  <c r="B8040" i="13"/>
  <c r="B7788" i="13"/>
  <c r="B7688" i="13"/>
  <c r="B8036" i="13"/>
  <c r="B7811" i="13"/>
  <c r="B7703" i="13"/>
  <c r="B7924" i="13"/>
  <c r="B7640" i="13"/>
  <c r="B7540" i="13"/>
  <c r="B7436" i="13"/>
  <c r="B7328" i="13"/>
  <c r="B7228" i="13"/>
  <c r="B7960" i="13"/>
  <c r="B7635" i="13"/>
  <c r="B7666" i="13"/>
  <c r="B7582" i="13"/>
  <c r="B7482" i="13"/>
  <c r="B7382" i="13"/>
  <c r="B7282" i="13"/>
  <c r="B7936" i="13"/>
  <c r="B7191" i="13"/>
  <c r="B7483" i="13"/>
  <c r="B7281" i="13"/>
  <c r="B7237" i="13"/>
  <c r="B7581" i="13"/>
  <c r="B7417" i="13"/>
  <c r="B7126" i="13"/>
  <c r="B7038" i="13"/>
  <c r="B7650" i="13"/>
  <c r="B7437" i="13"/>
  <c r="B7301" i="13"/>
  <c r="B7593" i="13"/>
  <c r="B7085" i="13"/>
  <c r="B7057" i="13"/>
  <c r="B6950" i="13"/>
  <c r="B6870" i="13"/>
  <c r="B6782" i="13"/>
  <c r="B7052" i="13"/>
  <c r="B7017" i="13"/>
  <c r="B6929" i="13"/>
  <c r="B6841" i="13"/>
  <c r="B6761" i="13"/>
  <c r="B7124" i="13"/>
  <c r="B7059" i="13"/>
  <c r="B7008" i="13"/>
  <c r="B6987" i="13"/>
  <c r="B6816" i="13"/>
  <c r="B6863" i="13"/>
  <c r="B6771" i="13"/>
  <c r="B6607" i="13"/>
  <c r="B6531" i="13"/>
  <c r="B7096" i="13"/>
  <c r="B6900" i="13"/>
  <c r="B6847" i="13"/>
  <c r="B6795" i="13"/>
  <c r="B6688" i="13"/>
  <c r="B6720" i="13"/>
  <c r="B6762" i="13"/>
  <c r="B6991" i="13"/>
  <c r="B6637" i="13"/>
  <c r="B6636" i="13"/>
  <c r="B6415" i="13"/>
  <c r="B6331" i="13"/>
  <c r="B6255" i="13"/>
  <c r="B6175" i="13"/>
  <c r="B6099" i="13"/>
  <c r="B6015" i="13"/>
  <c r="B5939" i="13"/>
  <c r="B6546" i="13"/>
  <c r="B6586" i="13"/>
  <c r="B6394" i="13"/>
  <c r="B6310" i="13"/>
  <c r="B6230" i="13"/>
  <c r="B6154" i="13"/>
  <c r="B6524" i="13"/>
  <c r="B6518" i="13"/>
  <c r="B6592" i="13"/>
  <c r="B6385" i="13"/>
  <c r="B6309" i="13"/>
  <c r="B6225" i="13"/>
  <c r="B6149" i="13"/>
  <c r="B6751" i="13"/>
  <c r="B6480" i="13"/>
  <c r="B6444" i="13"/>
  <c r="B6360" i="13"/>
  <c r="B6280" i="13"/>
  <c r="B6204" i="13"/>
  <c r="B6128" i="13"/>
  <c r="B6000" i="13"/>
  <c r="B5960" i="13"/>
  <c r="B5859" i="13"/>
  <c r="B5795" i="13"/>
  <c r="B5731" i="13"/>
  <c r="B5667" i="13"/>
  <c r="B5603" i="13"/>
  <c r="B5539" i="13"/>
  <c r="B5475" i="13"/>
  <c r="B5411" i="13"/>
  <c r="B6066" i="13"/>
  <c r="B5934" i="13"/>
  <c r="B5870" i="13"/>
  <c r="B5806" i="13"/>
  <c r="B5742" i="13"/>
  <c r="B5678" i="13"/>
  <c r="B5614" i="13"/>
  <c r="B5988" i="13"/>
  <c r="B6002" i="13"/>
  <c r="B5905" i="13"/>
  <c r="B5841" i="13"/>
  <c r="B5777" i="13"/>
  <c r="B5713" i="13"/>
  <c r="B5649" i="13"/>
  <c r="B5585" i="13"/>
  <c r="B5962" i="13"/>
  <c r="B6070" i="13"/>
  <c r="B5892" i="13"/>
  <c r="B5828" i="13"/>
  <c r="B5764" i="13"/>
  <c r="B5700" i="13"/>
  <c r="B5636" i="13"/>
  <c r="B5572" i="13"/>
  <c r="B5501" i="13"/>
  <c r="B5529" i="13"/>
  <c r="B5391" i="13"/>
  <c r="B5327" i="13"/>
  <c r="B5263" i="13"/>
  <c r="B5199" i="13"/>
  <c r="B5135" i="13"/>
  <c r="B5071" i="13"/>
  <c r="B5007" i="13"/>
  <c r="B4943" i="13"/>
  <c r="B4879" i="13"/>
  <c r="B5470" i="13"/>
  <c r="B5510" i="13"/>
  <c r="B5338" i="13"/>
  <c r="B5274" i="13"/>
  <c r="B5210" i="13"/>
  <c r="B5146" i="13"/>
  <c r="B5082" i="13"/>
  <c r="B5018" i="13"/>
  <c r="B4954" i="13"/>
  <c r="B4890" i="13"/>
  <c r="B5398" i="13"/>
  <c r="B5542" i="13"/>
  <c r="B5357" i="13"/>
  <c r="B5293" i="13"/>
  <c r="B5229" i="13"/>
  <c r="B5165" i="13"/>
  <c r="B5101" i="13"/>
  <c r="B5037" i="13"/>
  <c r="B4973" i="13"/>
  <c r="B4909" i="13"/>
  <c r="B5440" i="13"/>
  <c r="B5490" i="13"/>
  <c r="B5080" i="13"/>
  <c r="B4839" i="13"/>
  <c r="B4775" i="13"/>
  <c r="B8705" i="13"/>
  <c r="B8161" i="13"/>
  <c r="B8039" i="13"/>
  <c r="B8328" i="13"/>
  <c r="B8151" i="13"/>
  <c r="B8731" i="13"/>
  <c r="B8732" i="13"/>
  <c r="B7977" i="13"/>
  <c r="B7923" i="13"/>
  <c r="B8257" i="13"/>
  <c r="B8000" i="13"/>
  <c r="B8041" i="13"/>
  <c r="B7733" i="13"/>
  <c r="B8225" i="13"/>
  <c r="B7962" i="13"/>
  <c r="B7784" i="13"/>
  <c r="B7684" i="13"/>
  <c r="B7918" i="13"/>
  <c r="B7799" i="13"/>
  <c r="B7699" i="13"/>
  <c r="B7909" i="13"/>
  <c r="B7636" i="13"/>
  <c r="B7524" i="13"/>
  <c r="B7424" i="13"/>
  <c r="B7324" i="13"/>
  <c r="B7224" i="13"/>
  <c r="B7845" i="13"/>
  <c r="B8130" i="13"/>
  <c r="B8018" i="13"/>
  <c r="B7578" i="13"/>
  <c r="B7478" i="13"/>
  <c r="B7378" i="13"/>
  <c r="B7266" i="13"/>
  <c r="B8205" i="13"/>
  <c r="B7186" i="13"/>
  <c r="B7469" i="13"/>
  <c r="B7275" i="13"/>
  <c r="B7221" i="13"/>
  <c r="B7531" i="13"/>
  <c r="B7367" i="13"/>
  <c r="B7122" i="13"/>
  <c r="B7034" i="13"/>
  <c r="B7615" i="13"/>
  <c r="B7387" i="13"/>
  <c r="B7295" i="13"/>
  <c r="B7479" i="13"/>
  <c r="B7076" i="13"/>
  <c r="B7048" i="13"/>
  <c r="B6946" i="13"/>
  <c r="B6866" i="13"/>
  <c r="B6778" i="13"/>
  <c r="B7465" i="13"/>
  <c r="B7013" i="13"/>
  <c r="B6925" i="13"/>
  <c r="B6837" i="13"/>
  <c r="B6757" i="13"/>
  <c r="B7113" i="13"/>
  <c r="B7563" i="13"/>
  <c r="B6967" i="13"/>
  <c r="B6964" i="13"/>
  <c r="B6791" i="13"/>
  <c r="B6848" i="13"/>
  <c r="B6737" i="13"/>
  <c r="B6603" i="13"/>
  <c r="B6523" i="13"/>
  <c r="B7072" i="13"/>
  <c r="B6891" i="13"/>
  <c r="B6758" i="13"/>
  <c r="B6788" i="13"/>
  <c r="B6679" i="13"/>
  <c r="B6706" i="13"/>
  <c r="B6701" i="13"/>
  <c r="B6968" i="13"/>
  <c r="B6629" i="13"/>
  <c r="B6628" i="13"/>
  <c r="B6411" i="13"/>
  <c r="B6327" i="13"/>
  <c r="B6247" i="13"/>
  <c r="B6171" i="13"/>
  <c r="B6095" i="13"/>
  <c r="B6011" i="13"/>
  <c r="B5935" i="13"/>
  <c r="B6530" i="13"/>
  <c r="B6572" i="13"/>
  <c r="B6382" i="13"/>
  <c r="B6306" i="13"/>
  <c r="B6226" i="13"/>
  <c r="B6150" i="13"/>
  <c r="B6513" i="13"/>
  <c r="B6502" i="13"/>
  <c r="B6556" i="13"/>
  <c r="B6381" i="13"/>
  <c r="B6305" i="13"/>
  <c r="B6221" i="13"/>
  <c r="B6145" i="13"/>
  <c r="B6584" i="13"/>
  <c r="B6470" i="13"/>
  <c r="B6432" i="13"/>
  <c r="B6356" i="13"/>
  <c r="B6276" i="13"/>
  <c r="B6200" i="13"/>
  <c r="B6124" i="13"/>
  <c r="B5990" i="13"/>
  <c r="B8679" i="13"/>
  <c r="B8135" i="13"/>
  <c r="B8035" i="13"/>
  <c r="B8293" i="13"/>
  <c r="B8134" i="13"/>
  <c r="B8571" i="13"/>
  <c r="B8404" i="13"/>
  <c r="B7968" i="13"/>
  <c r="B7919" i="13"/>
  <c r="B8243" i="13"/>
  <c r="B8440" i="13"/>
  <c r="B7942" i="13"/>
  <c r="B7729" i="13"/>
  <c r="B8125" i="13"/>
  <c r="B7928" i="13"/>
  <c r="B7780" i="13"/>
  <c r="B7676" i="13"/>
  <c r="B7892" i="13"/>
  <c r="B7795" i="13"/>
  <c r="B7695" i="13"/>
  <c r="B7896" i="13"/>
  <c r="B7628" i="13"/>
  <c r="B7520" i="13"/>
  <c r="B7420" i="13"/>
  <c r="B7320" i="13"/>
  <c r="B7220" i="13"/>
  <c r="B7790" i="13"/>
  <c r="B8057" i="13"/>
  <c r="B7937" i="13"/>
  <c r="B7574" i="13"/>
  <c r="B7474" i="13"/>
  <c r="B7370" i="13"/>
  <c r="B7262" i="13"/>
  <c r="B7901" i="13"/>
  <c r="B7902" i="13"/>
  <c r="B7419" i="13"/>
  <c r="B7195" i="13"/>
  <c r="B8046" i="13"/>
  <c r="B7517" i="13"/>
  <c r="B7361" i="13"/>
  <c r="B7110" i="13"/>
  <c r="B7946" i="13"/>
  <c r="B7601" i="13"/>
  <c r="B7319" i="13"/>
  <c r="B7261" i="13"/>
  <c r="B7335" i="13"/>
  <c r="B7627" i="13"/>
  <c r="B7030" i="13"/>
  <c r="B6942" i="13"/>
  <c r="B6854" i="13"/>
  <c r="B6774" i="13"/>
  <c r="B7207" i="13"/>
  <c r="B7001" i="13"/>
  <c r="B6921" i="13"/>
  <c r="B6833" i="13"/>
  <c r="B6745" i="13"/>
  <c r="B7108" i="13"/>
  <c r="B7527" i="13"/>
  <c r="B6843" i="13"/>
  <c r="B6904" i="13"/>
  <c r="B6784" i="13"/>
  <c r="B6742" i="13"/>
  <c r="B6694" i="13"/>
  <c r="B6599" i="13"/>
  <c r="B6519" i="13"/>
  <c r="B7003" i="13"/>
  <c r="B6883" i="13"/>
  <c r="B6752" i="13"/>
  <c r="B6721" i="13"/>
  <c r="B7143" i="13"/>
  <c r="B6697" i="13"/>
  <c r="B6678" i="13"/>
  <c r="B6932" i="13"/>
  <c r="B6621" i="13"/>
  <c r="B6620" i="13"/>
  <c r="B6399" i="13"/>
  <c r="B6323" i="13"/>
  <c r="B6243" i="13"/>
  <c r="B6167" i="13"/>
  <c r="B6091" i="13"/>
  <c r="B6007" i="13"/>
  <c r="B6692" i="13"/>
  <c r="B6514" i="13"/>
  <c r="B6565" i="13"/>
  <c r="B6378" i="13"/>
  <c r="B6302" i="13"/>
  <c r="B6222" i="13"/>
  <c r="B6146" i="13"/>
  <c r="B6492" i="13"/>
  <c r="B6486" i="13"/>
  <c r="B6453" i="13"/>
  <c r="B6377" i="13"/>
  <c r="B6301" i="13"/>
  <c r="B6217" i="13"/>
  <c r="B6137" i="13"/>
  <c r="B6577" i="13"/>
  <c r="B6461" i="13"/>
  <c r="B6428" i="13"/>
  <c r="B6352" i="13"/>
  <c r="B6272" i="13"/>
  <c r="B6196" i="13"/>
  <c r="B6112" i="13"/>
  <c r="B5941" i="13"/>
  <c r="B8719" i="13"/>
  <c r="B8088" i="13"/>
  <c r="B8031" i="13"/>
  <c r="B8283" i="13"/>
  <c r="B8121" i="13"/>
  <c r="B8549" i="13"/>
  <c r="B8172" i="13"/>
  <c r="B8399" i="13"/>
  <c r="B7915" i="13"/>
  <c r="B8154" i="13"/>
  <c r="B8160" i="13"/>
  <c r="B7834" i="13"/>
  <c r="B7725" i="13"/>
  <c r="B8081" i="13"/>
  <c r="B7913" i="13"/>
  <c r="B7764" i="13"/>
  <c r="B7664" i="13"/>
  <c r="B7885" i="13"/>
  <c r="B7791" i="13"/>
  <c r="B7691" i="13"/>
  <c r="B8069" i="13"/>
  <c r="B7616" i="13"/>
  <c r="B7516" i="13"/>
  <c r="B7416" i="13"/>
  <c r="B7316" i="13"/>
  <c r="B7204" i="13"/>
  <c r="B8090" i="13"/>
  <c r="B7997" i="13"/>
  <c r="B7877" i="13"/>
  <c r="B7570" i="13"/>
  <c r="B7458" i="13"/>
  <c r="B7358" i="13"/>
  <c r="B7258" i="13"/>
  <c r="B7840" i="13"/>
  <c r="B7826" i="13"/>
  <c r="B7405" i="13"/>
  <c r="B8297" i="13"/>
  <c r="B7770" i="13"/>
  <c r="B7403" i="13"/>
  <c r="B7355" i="13"/>
  <c r="B7106" i="13"/>
  <c r="B7694" i="13"/>
  <c r="B7551" i="13"/>
  <c r="B7267" i="13"/>
  <c r="B7213" i="13"/>
  <c r="B7095" i="13"/>
  <c r="B7591" i="13"/>
  <c r="B7018" i="13"/>
  <c r="B6938" i="13"/>
  <c r="B6850" i="13"/>
  <c r="B7193" i="13"/>
  <c r="B7167" i="13"/>
  <c r="B6997" i="13"/>
  <c r="B6909" i="13"/>
  <c r="B6829" i="13"/>
  <c r="B7613" i="13"/>
  <c r="B7037" i="13"/>
  <c r="B7341" i="13"/>
  <c r="B6836" i="13"/>
  <c r="B6856" i="13"/>
  <c r="B6754" i="13"/>
  <c r="B6732" i="13"/>
  <c r="B6685" i="13"/>
  <c r="B6595" i="13"/>
  <c r="B6515" i="13"/>
  <c r="B6980" i="13"/>
  <c r="B6815" i="13"/>
  <c r="B6741" i="13"/>
  <c r="B6702" i="13"/>
  <c r="B7063" i="13"/>
  <c r="B6674" i="13"/>
  <c r="B6669" i="13"/>
  <c r="B6895" i="13"/>
  <c r="B6613" i="13"/>
  <c r="B6612" i="13"/>
  <c r="B6395" i="13"/>
  <c r="B6319" i="13"/>
  <c r="B6239" i="13"/>
  <c r="B6163" i="13"/>
  <c r="B6079" i="13"/>
  <c r="B6003" i="13"/>
  <c r="B6661" i="13"/>
  <c r="B6498" i="13"/>
  <c r="B6472" i="13"/>
  <c r="B6374" i="13"/>
  <c r="B6294" i="13"/>
  <c r="B6218" i="13"/>
  <c r="B6142" i="13"/>
  <c r="B6458" i="13"/>
  <c r="B6481" i="13"/>
  <c r="B6449" i="13"/>
  <c r="B6373" i="13"/>
  <c r="B6289" i="13"/>
  <c r="B6213" i="13"/>
  <c r="B6133" i="13"/>
  <c r="B6549" i="13"/>
  <c r="B6654" i="13"/>
  <c r="B6424" i="13"/>
  <c r="B6344" i="13"/>
  <c r="B6268" i="13"/>
  <c r="B6192" i="13"/>
  <c r="B6108" i="13"/>
  <c r="B5936" i="13"/>
  <c r="B5923" i="13"/>
  <c r="B5847" i="13"/>
  <c r="B5783" i="13"/>
  <c r="B5719" i="13"/>
  <c r="B5655" i="13"/>
  <c r="B5591" i="13"/>
  <c r="B5527" i="13"/>
  <c r="B5463" i="13"/>
  <c r="B6548" i="13"/>
  <c r="B6038" i="13"/>
  <c r="B5922" i="13"/>
  <c r="B5858" i="13"/>
  <c r="B5794" i="13"/>
  <c r="B5730" i="13"/>
  <c r="B5666" i="13"/>
  <c r="B5602" i="13"/>
  <c r="B6037" i="13"/>
  <c r="B5938" i="13"/>
  <c r="B5893" i="13"/>
  <c r="B5829" i="13"/>
  <c r="B5765" i="13"/>
  <c r="B5701" i="13"/>
  <c r="B5637" i="13"/>
  <c r="B5573" i="13"/>
  <c r="B6021" i="13"/>
  <c r="B5981" i="13"/>
  <c r="B5880" i="13"/>
  <c r="B5816" i="13"/>
  <c r="B5752" i="13"/>
  <c r="B5688" i="13"/>
  <c r="B5624" i="13"/>
  <c r="B5560" i="13"/>
  <c r="B5444" i="13"/>
  <c r="B5477" i="13"/>
  <c r="B5379" i="13"/>
  <c r="B5315" i="13"/>
  <c r="B5251" i="13"/>
  <c r="B5187" i="13"/>
  <c r="B5123" i="13"/>
  <c r="B5059" i="13"/>
  <c r="B4995" i="13"/>
  <c r="B4931" i="13"/>
  <c r="B4867" i="13"/>
  <c r="B5432" i="13"/>
  <c r="B5390" i="13"/>
  <c r="B5326" i="13"/>
  <c r="B5262" i="13"/>
  <c r="B5198" i="13"/>
  <c r="B5134" i="13"/>
  <c r="B5070" i="13"/>
  <c r="B5006" i="13"/>
  <c r="B4942" i="13"/>
  <c r="B4878" i="13"/>
  <c r="B5492" i="13"/>
  <c r="B5468" i="13"/>
  <c r="B5345" i="13"/>
  <c r="B5281" i="13"/>
  <c r="B5217" i="13"/>
  <c r="B5153" i="13"/>
  <c r="B5089" i="13"/>
  <c r="B5025" i="13"/>
  <c r="B4961" i="13"/>
  <c r="B4897" i="13"/>
  <c r="B5420" i="13"/>
  <c r="B5405" i="13"/>
  <c r="B5340" i="13"/>
  <c r="B4827" i="13"/>
  <c r="B5863" i="13"/>
  <c r="B5735" i="13"/>
  <c r="B5607" i="13"/>
  <c r="B5479" i="13"/>
  <c r="B6090" i="13"/>
  <c r="B5874" i="13"/>
  <c r="B5746" i="13"/>
  <c r="B5618" i="13"/>
  <c r="B6012" i="13"/>
  <c r="B5845" i="13"/>
  <c r="B5717" i="13"/>
  <c r="B5589" i="13"/>
  <c r="B6489" i="13"/>
  <c r="B5832" i="13"/>
  <c r="B5704" i="13"/>
  <c r="B5576" i="13"/>
  <c r="B5538" i="13"/>
  <c r="B5331" i="13"/>
  <c r="B5203" i="13"/>
  <c r="B5075" i="13"/>
  <c r="B4947" i="13"/>
  <c r="B5476" i="13"/>
  <c r="B5342" i="13"/>
  <c r="B5214" i="13"/>
  <c r="B5086" i="13"/>
  <c r="B4958" i="13"/>
  <c r="B5436" i="13"/>
  <c r="B5361" i="13"/>
  <c r="B5233" i="13"/>
  <c r="B5105" i="13"/>
  <c r="B4977" i="13"/>
  <c r="B5456" i="13"/>
  <c r="B5132" i="13"/>
  <c r="B4779" i="13"/>
  <c r="B4711" i="13"/>
  <c r="B4647" i="13"/>
  <c r="B4583" i="13"/>
  <c r="B4519" i="13"/>
  <c r="B4455" i="13"/>
  <c r="B5268" i="13"/>
  <c r="B4928" i="13"/>
  <c r="B4822" i="13"/>
  <c r="B4758" i="13"/>
  <c r="B4694" i="13"/>
  <c r="B4630" i="13"/>
  <c r="B4566" i="13"/>
  <c r="B4502" i="13"/>
  <c r="B4438" i="13"/>
  <c r="B5376" i="13"/>
  <c r="B4988" i="13"/>
  <c r="B4813" i="13"/>
  <c r="B4749" i="13"/>
  <c r="B4685" i="13"/>
  <c r="B4621" i="13"/>
  <c r="B4557" i="13"/>
  <c r="B4920" i="13"/>
  <c r="B5136" i="13"/>
  <c r="B4840" i="13"/>
  <c r="B4776" i="13"/>
  <c r="B4712" i="13"/>
  <c r="B4648" i="13"/>
  <c r="B4584" i="13"/>
  <c r="B4520" i="13"/>
  <c r="B4456" i="13"/>
  <c r="B4392" i="13"/>
  <c r="B4406" i="13"/>
  <c r="B4338" i="13"/>
  <c r="B4274" i="13"/>
  <c r="B4210" i="13"/>
  <c r="B4146" i="13"/>
  <c r="B4082" i="13"/>
  <c r="B4018" i="13"/>
  <c r="B3954" i="13"/>
  <c r="B3890" i="13"/>
  <c r="B3826" i="13"/>
  <c r="B4359" i="13"/>
  <c r="B4409" i="13"/>
  <c r="B4297" i="13"/>
  <c r="B4233" i="13"/>
  <c r="B4169" i="13"/>
  <c r="B4105" i="13"/>
  <c r="B4041" i="13"/>
  <c r="B3977" i="13"/>
  <c r="B4415" i="13"/>
  <c r="B4397" i="13"/>
  <c r="B4284" i="13"/>
  <c r="B4220" i="13"/>
  <c r="B4156" i="13"/>
  <c r="B4092" i="13"/>
  <c r="B4028" i="13"/>
  <c r="B3964" i="13"/>
  <c r="B4429" i="13"/>
  <c r="B4401" i="13"/>
  <c r="B4283" i="13"/>
  <c r="B4219" i="13"/>
  <c r="B4155" i="13"/>
  <c r="B4091" i="13"/>
  <c r="B4027" i="13"/>
  <c r="B3923" i="13"/>
  <c r="B3905" i="13"/>
  <c r="B3747" i="13"/>
  <c r="B3683" i="13"/>
  <c r="B3619" i="13"/>
  <c r="B3555" i="13"/>
  <c r="B3491" i="13"/>
  <c r="B3427" i="13"/>
  <c r="B3363" i="13"/>
  <c r="B3299" i="13"/>
  <c r="B3235" i="13"/>
  <c r="B3171" i="13"/>
  <c r="B3811" i="13"/>
  <c r="B3892" i="13"/>
  <c r="B3730" i="13"/>
  <c r="B3666" i="13"/>
  <c r="B3602" i="13"/>
  <c r="B3538" i="13"/>
  <c r="B3474" i="13"/>
  <c r="B3410" i="13"/>
  <c r="B3903" i="13"/>
  <c r="B3947" i="13"/>
  <c r="B3787" i="13"/>
  <c r="B3713" i="13"/>
  <c r="B3649" i="13"/>
  <c r="B3585" i="13"/>
  <c r="B3521" i="13"/>
  <c r="B3457" i="13"/>
  <c r="B3393" i="13"/>
  <c r="B3329" i="13"/>
  <c r="B3913" i="13"/>
  <c r="B3791" i="13"/>
  <c r="B3716" i="13"/>
  <c r="B3652" i="13"/>
  <c r="B3588" i="13"/>
  <c r="B3524" i="13"/>
  <c r="B3460" i="13"/>
  <c r="B3396" i="13"/>
  <c r="B3332" i="13"/>
  <c r="B3220" i="13"/>
  <c r="B3877" i="13"/>
  <c r="B3138" i="13"/>
  <c r="B3074" i="13"/>
  <c r="B3010" i="13"/>
  <c r="B2946" i="13"/>
  <c r="B3872" i="13"/>
  <c r="B3170" i="13"/>
  <c r="B3208" i="13"/>
  <c r="B3113" i="13"/>
  <c r="B3049" i="13"/>
  <c r="B2985" i="13"/>
  <c r="B2921" i="13"/>
  <c r="B2857" i="13"/>
  <c r="B2793" i="13"/>
  <c r="B2729" i="13"/>
  <c r="B3346" i="13"/>
  <c r="B3217" i="13"/>
  <c r="B3144" i="13"/>
  <c r="B3080" i="13"/>
  <c r="B3016" i="13"/>
  <c r="B2952" i="13"/>
  <c r="B2888" i="13"/>
  <c r="B3177" i="13"/>
  <c r="B2674" i="13"/>
  <c r="B2610" i="13"/>
  <c r="B2546" i="13"/>
  <c r="B2482" i="13"/>
  <c r="B2418" i="13"/>
  <c r="B3095" i="13"/>
  <c r="B2714" i="13"/>
  <c r="B3059" i="13"/>
  <c r="B3186" i="13"/>
  <c r="B2661" i="13"/>
  <c r="B2597" i="13"/>
  <c r="B2533" i="13"/>
  <c r="B2469" i="13"/>
  <c r="B2405" i="13"/>
  <c r="B3023" i="13"/>
  <c r="B3262" i="13"/>
  <c r="B2987" i="13"/>
  <c r="B2822" i="13"/>
  <c r="B2640" i="13"/>
  <c r="B2576" i="13"/>
  <c r="B2512" i="13"/>
  <c r="B2448" i="13"/>
  <c r="B2384" i="13"/>
  <c r="B2320" i="13"/>
  <c r="B3079" i="13"/>
  <c r="B2746" i="13"/>
  <c r="B3139" i="13"/>
  <c r="B2838" i="13"/>
  <c r="B2750" i="13"/>
  <c r="B2325" i="13"/>
  <c r="B2224" i="13"/>
  <c r="B2201" i="13"/>
  <c r="B2137" i="13"/>
  <c r="B2073" i="13"/>
  <c r="B3284" i="13"/>
  <c r="B2218" i="13"/>
  <c r="B2843" i="13"/>
  <c r="B2244" i="13"/>
  <c r="B2208" i="13"/>
  <c r="B2144" i="13"/>
  <c r="B2080" i="13"/>
  <c r="B2016" i="13"/>
  <c r="B1952" i="13"/>
  <c r="B1888" i="13"/>
  <c r="B1824" i="13"/>
  <c r="B1760" i="13"/>
  <c r="B2259" i="13"/>
  <c r="B2293" i="13"/>
  <c r="B2264" i="13"/>
  <c r="B2327" i="13"/>
  <c r="B2159" i="13"/>
  <c r="B2095" i="13"/>
  <c r="B2031" i="13"/>
  <c r="B1967" i="13"/>
  <c r="B1903" i="13"/>
  <c r="B1839" i="13"/>
  <c r="B1775" i="13"/>
  <c r="B2635" i="13"/>
  <c r="B2655" i="13"/>
  <c r="B2379" i="13"/>
  <c r="B2194" i="13"/>
  <c r="B1730" i="13"/>
  <c r="B1516" i="13"/>
  <c r="B1452" i="13"/>
  <c r="B1388" i="13"/>
  <c r="B1324" i="13"/>
  <c r="B1706" i="13"/>
  <c r="B1957" i="13"/>
  <c r="B1631" i="13"/>
  <c r="B1905" i="13"/>
  <c r="B1540" i="13"/>
  <c r="B1670" i="13"/>
  <c r="B1495" i="13"/>
  <c r="B1431" i="13"/>
  <c r="B1367" i="13"/>
  <c r="B1303" i="13"/>
  <c r="B1239" i="13"/>
  <c r="B1175" i="13"/>
  <c r="B1722" i="13"/>
  <c r="B2150" i="13"/>
  <c r="B1681" i="13"/>
  <c r="B1981" i="13"/>
  <c r="B1560" i="13"/>
  <c r="B1825" i="13"/>
  <c r="B1518" i="13"/>
  <c r="B1454" i="13"/>
  <c r="B1390" i="13"/>
  <c r="B1326" i="13"/>
  <c r="B1262" i="13"/>
  <c r="B1198" i="13"/>
  <c r="B1913" i="13"/>
  <c r="B1554" i="13"/>
  <c r="B1774" i="13"/>
  <c r="B2523" i="13"/>
  <c r="B1685" i="13"/>
  <c r="B2070" i="13"/>
  <c r="B1617" i="13"/>
  <c r="B1481" i="13"/>
  <c r="B1417" i="13"/>
  <c r="B1353" i="13"/>
  <c r="B1289" i="13"/>
  <c r="B1225" i="13"/>
  <c r="B1161" i="13"/>
  <c r="B1684" i="13"/>
  <c r="B2110" i="13"/>
  <c r="B1643" i="13"/>
  <c r="B1240" i="13"/>
  <c r="B1125" i="13"/>
  <c r="B1061" i="13"/>
  <c r="B997" i="13"/>
  <c r="B933" i="13"/>
  <c r="B869" i="13"/>
  <c r="B805" i="13"/>
  <c r="B741" i="13"/>
  <c r="B677" i="13"/>
  <c r="B613" i="13"/>
  <c r="B549" i="13"/>
  <c r="B485" i="13"/>
  <c r="B421" i="13"/>
  <c r="B357" i="13"/>
  <c r="B293" i="13"/>
  <c r="B229" i="13"/>
  <c r="B165" i="13"/>
  <c r="B101" i="13"/>
  <c r="B37" i="13"/>
  <c r="B1660" i="13"/>
  <c r="B1124" i="13"/>
  <c r="B1060" i="13"/>
  <c r="B996" i="13"/>
  <c r="B932" i="13"/>
  <c r="B868" i="13"/>
  <c r="B804" i="13"/>
  <c r="B740" i="13"/>
  <c r="B676" i="13"/>
  <c r="B612" i="13"/>
  <c r="B548" i="13"/>
  <c r="B484" i="13"/>
  <c r="B420" i="13"/>
  <c r="B356" i="13"/>
  <c r="B292" i="13"/>
  <c r="B228" i="13"/>
  <c r="B164" i="13"/>
  <c r="B100" i="13"/>
  <c r="B36" i="13"/>
  <c r="B2" i="13"/>
  <c r="B1127" i="13"/>
  <c r="B1063" i="13"/>
  <c r="B999" i="13"/>
  <c r="B935" i="13"/>
  <c r="B871" i="13"/>
  <c r="B807" i="13"/>
  <c r="B743" i="13"/>
  <c r="B679" i="13"/>
  <c r="B615" i="13"/>
  <c r="B551" i="13"/>
  <c r="B487" i="13"/>
  <c r="B423" i="13"/>
  <c r="B359" i="13"/>
  <c r="B295" i="13"/>
  <c r="B231" i="13"/>
  <c r="B167" i="13"/>
  <c r="B103" i="13"/>
  <c r="B39" i="13"/>
  <c r="B1256" i="13"/>
  <c r="B518" i="13"/>
  <c r="B706" i="13"/>
  <c r="B894" i="13"/>
  <c r="B1082" i="13"/>
  <c r="B58" i="13"/>
  <c r="B182" i="13"/>
  <c r="B434" i="13"/>
  <c r="B558" i="13"/>
  <c r="B682" i="13"/>
  <c r="B806" i="13"/>
  <c r="B1122" i="13"/>
  <c r="B130" i="13"/>
  <c r="B414" i="13"/>
  <c r="B666" i="13"/>
  <c r="B982" i="13"/>
  <c r="B906" i="13"/>
  <c r="B5855" i="13"/>
  <c r="B5727" i="13"/>
  <c r="B5599" i="13"/>
  <c r="B5471" i="13"/>
  <c r="B6058" i="13"/>
  <c r="B5866" i="13"/>
  <c r="B5738" i="13"/>
  <c r="B5610" i="13"/>
  <c r="B5953" i="13"/>
  <c r="B5837" i="13"/>
  <c r="B5709" i="13"/>
  <c r="B5581" i="13"/>
  <c r="B6054" i="13"/>
  <c r="B5824" i="13"/>
  <c r="B5696" i="13"/>
  <c r="B5568" i="13"/>
  <c r="B5520" i="13"/>
  <c r="B5323" i="13"/>
  <c r="B5195" i="13"/>
  <c r="B5067" i="13"/>
  <c r="B4939" i="13"/>
  <c r="B5453" i="13"/>
  <c r="B5334" i="13"/>
  <c r="B5206" i="13"/>
  <c r="B5078" i="13"/>
  <c r="B4950" i="13"/>
  <c r="B5534" i="13"/>
  <c r="B5353" i="13"/>
  <c r="B5225" i="13"/>
  <c r="B5097" i="13"/>
  <c r="B4969" i="13"/>
  <c r="B5430" i="13"/>
  <c r="B5020" i="13"/>
  <c r="B4771" i="13"/>
  <c r="B4707" i="13"/>
  <c r="B4643" i="13"/>
  <c r="B4579" i="13"/>
  <c r="B4515" i="13"/>
  <c r="B4451" i="13"/>
  <c r="B5204" i="13"/>
  <c r="B5388" i="13"/>
  <c r="B4818" i="13"/>
  <c r="B4754" i="13"/>
  <c r="B4690" i="13"/>
  <c r="B4626" i="13"/>
  <c r="B4562" i="13"/>
  <c r="B4498" i="13"/>
  <c r="B5384" i="13"/>
  <c r="B5312" i="13"/>
  <c r="B4980" i="13"/>
  <c r="B4809" i="13"/>
  <c r="B4745" i="13"/>
  <c r="B4681" i="13"/>
  <c r="B4617" i="13"/>
  <c r="B4553" i="13"/>
  <c r="B4861" i="13"/>
  <c r="B5096" i="13"/>
  <c r="B4836" i="13"/>
  <c r="B4772" i="13"/>
  <c r="B4708" i="13"/>
  <c r="B4644" i="13"/>
  <c r="B4580" i="13"/>
  <c r="B4516" i="13"/>
  <c r="B4452" i="13"/>
  <c r="B4388" i="13"/>
  <c r="B4395" i="13"/>
  <c r="B4334" i="13"/>
  <c r="B4270" i="13"/>
  <c r="B4206" i="13"/>
  <c r="B4142" i="13"/>
  <c r="B4078" i="13"/>
  <c r="B4014" i="13"/>
  <c r="B3950" i="13"/>
  <c r="B3886" i="13"/>
  <c r="B3822" i="13"/>
  <c r="B4346" i="13"/>
  <c r="B4393" i="13"/>
  <c r="B4293" i="13"/>
  <c r="B4229" i="13"/>
  <c r="B4165" i="13"/>
  <c r="B4101" i="13"/>
  <c r="B4037" i="13"/>
  <c r="B3973" i="13"/>
  <c r="B4403" i="13"/>
  <c r="B4362" i="13"/>
  <c r="B4280" i="13"/>
  <c r="B4216" i="13"/>
  <c r="B4152" i="13"/>
  <c r="B4088" i="13"/>
  <c r="B4024" i="13"/>
  <c r="B3960" i="13"/>
  <c r="B4421" i="13"/>
  <c r="B4343" i="13"/>
  <c r="B4279" i="13"/>
  <c r="B4215" i="13"/>
  <c r="B4151" i="13"/>
  <c r="B4087" i="13"/>
  <c r="B4023" i="13"/>
  <c r="B3900" i="13"/>
  <c r="B3899" i="13"/>
  <c r="B3743" i="13"/>
  <c r="B3679" i="13"/>
  <c r="B3615" i="13"/>
  <c r="B3551" i="13"/>
  <c r="B3487" i="13"/>
  <c r="B3423" i="13"/>
  <c r="B3359" i="13"/>
  <c r="B3295" i="13"/>
  <c r="B3231" i="13"/>
  <c r="B3167" i="13"/>
  <c r="B3800" i="13"/>
  <c r="B3857" i="13"/>
  <c r="B3726" i="13"/>
  <c r="B3662" i="13"/>
  <c r="B3598" i="13"/>
  <c r="B3534" i="13"/>
  <c r="B3470" i="13"/>
  <c r="B3406" i="13"/>
  <c r="B3880" i="13"/>
  <c r="B3933" i="13"/>
  <c r="B3773" i="13"/>
  <c r="B3709" i="13"/>
  <c r="B3645" i="13"/>
  <c r="B3581" i="13"/>
  <c r="B3517" i="13"/>
  <c r="B3453" i="13"/>
  <c r="B3389" i="13"/>
  <c r="B3325" i="13"/>
  <c r="B3907" i="13"/>
  <c r="B3786" i="13"/>
  <c r="B3712" i="13"/>
  <c r="B3648" i="13"/>
  <c r="B3584" i="13"/>
  <c r="B3520" i="13"/>
  <c r="B3456" i="13"/>
  <c r="B3392" i="13"/>
  <c r="B3328" i="13"/>
  <c r="B3210" i="13"/>
  <c r="B3350" i="13"/>
  <c r="B3134" i="13"/>
  <c r="B3070" i="13"/>
  <c r="B3006" i="13"/>
  <c r="B2942" i="13"/>
  <c r="B3306" i="13"/>
  <c r="B3270" i="13"/>
  <c r="B3198" i="13"/>
  <c r="B3109" i="13"/>
  <c r="B3045" i="13"/>
  <c r="B2981" i="13"/>
  <c r="B2917" i="13"/>
  <c r="B2853" i="13"/>
  <c r="B2789" i="13"/>
  <c r="B2725" i="13"/>
  <c r="B3298" i="13"/>
  <c r="B3212" i="13"/>
  <c r="B3140" i="13"/>
  <c r="B3076" i="13"/>
  <c r="B3012" i="13"/>
  <c r="B2948" i="13"/>
  <c r="B2884" i="13"/>
  <c r="B3334" i="13"/>
  <c r="B2670" i="13"/>
  <c r="B2606" i="13"/>
  <c r="B2542" i="13"/>
  <c r="B2478" i="13"/>
  <c r="B2414" i="13"/>
  <c r="B3063" i="13"/>
  <c r="B2690" i="13"/>
  <c r="B3027" i="13"/>
  <c r="B2879" i="13"/>
  <c r="B2657" i="13"/>
  <c r="B2593" i="13"/>
  <c r="B2529" i="13"/>
  <c r="B2465" i="13"/>
  <c r="B2401" i="13"/>
  <c r="B2991" i="13"/>
  <c r="B2967" i="13"/>
  <c r="B2868" i="13"/>
  <c r="B2799" i="13"/>
  <c r="B2636" i="13"/>
  <c r="B2572" i="13"/>
  <c r="B2508" i="13"/>
  <c r="B2444" i="13"/>
  <c r="B2380" i="13"/>
  <c r="B2316" i="13"/>
  <c r="B3047" i="13"/>
  <c r="B2723" i="13"/>
  <c r="B3107" i="13"/>
  <c r="B2815" i="13"/>
  <c r="B2727" i="13"/>
  <c r="B2319" i="13"/>
  <c r="B2943" i="13"/>
  <c r="B2197" i="13"/>
  <c r="B2133" i="13"/>
  <c r="B2069" i="13"/>
  <c r="B2802" i="13"/>
  <c r="B2927" i="13"/>
  <c r="B2687" i="13"/>
  <c r="B2233" i="13"/>
  <c r="B2204" i="13"/>
  <c r="B2140" i="13"/>
  <c r="B2076" i="13"/>
  <c r="B2012" i="13"/>
  <c r="B1948" i="13"/>
  <c r="B1884" i="13"/>
  <c r="B1820" i="13"/>
  <c r="B1756" i="13"/>
  <c r="B2254" i="13"/>
  <c r="B2287" i="13"/>
  <c r="B2253" i="13"/>
  <c r="B2310" i="13"/>
  <c r="B2155" i="13"/>
  <c r="B2091" i="13"/>
  <c r="B2027" i="13"/>
  <c r="B1963" i="13"/>
  <c r="B1899" i="13"/>
  <c r="B1835" i="13"/>
  <c r="B1771" i="13"/>
  <c r="B2571" i="13"/>
  <c r="B2591" i="13"/>
  <c r="B2371" i="13"/>
  <c r="B2162" i="13"/>
  <c r="B1718" i="13"/>
  <c r="B1512" i="13"/>
  <c r="B1448" i="13"/>
  <c r="B1384" i="13"/>
  <c r="B1320" i="13"/>
  <c r="B1700" i="13"/>
  <c r="B1918" i="13"/>
  <c r="B1615" i="13"/>
  <c r="B1770" i="13"/>
  <c r="B1524" i="13"/>
  <c r="B1664" i="13"/>
  <c r="B1491" i="13"/>
  <c r="B1427" i="13"/>
  <c r="B1363" i="13"/>
  <c r="B1299" i="13"/>
  <c r="B1235" i="13"/>
  <c r="B1171" i="13"/>
  <c r="B1716" i="13"/>
  <c r="B2078" i="13"/>
  <c r="B1675" i="13"/>
  <c r="B1953" i="13"/>
  <c r="B1544" i="13"/>
  <c r="B1782" i="13"/>
  <c r="B1514" i="13"/>
  <c r="B1450" i="13"/>
  <c r="B1386" i="13"/>
  <c r="B1322" i="13"/>
  <c r="B1258" i="13"/>
  <c r="B1194" i="13"/>
  <c r="B1814" i="13"/>
  <c r="B1538" i="13"/>
  <c r="B1753" i="13"/>
  <c r="B2337" i="13"/>
  <c r="B1679" i="13"/>
  <c r="B1949" i="13"/>
  <c r="B1601" i="13"/>
  <c r="B1477" i="13"/>
  <c r="B1413" i="13"/>
  <c r="B1349" i="13"/>
  <c r="B1285" i="13"/>
  <c r="B1221" i="13"/>
  <c r="B1157" i="13"/>
  <c r="B1661" i="13"/>
  <c r="B2046" i="13"/>
  <c r="B1627" i="13"/>
  <c r="B1176" i="13"/>
  <c r="B1121" i="13"/>
  <c r="B1057" i="13"/>
  <c r="B993" i="13"/>
  <c r="B929" i="13"/>
  <c r="B865" i="13"/>
  <c r="B801" i="13"/>
  <c r="B737" i="13"/>
  <c r="B673" i="13"/>
  <c r="B609" i="13"/>
  <c r="B545" i="13"/>
  <c r="B481" i="13"/>
  <c r="B417" i="13"/>
  <c r="B353" i="13"/>
  <c r="B289" i="13"/>
  <c r="B225" i="13"/>
  <c r="B161" i="13"/>
  <c r="B97" i="13"/>
  <c r="B33" i="13"/>
  <c r="B1288" i="13"/>
  <c r="B1120" i="13"/>
  <c r="B1056" i="13"/>
  <c r="B992" i="13"/>
  <c r="B928" i="13"/>
  <c r="B864" i="13"/>
  <c r="B800" i="13"/>
  <c r="B736" i="13"/>
  <c r="B672" i="13"/>
  <c r="B608" i="13"/>
  <c r="B544" i="13"/>
  <c r="B480" i="13"/>
  <c r="B416" i="13"/>
  <c r="B352" i="13"/>
  <c r="B288" i="13"/>
  <c r="B224" i="13"/>
  <c r="B160" i="13"/>
  <c r="B96" i="13"/>
  <c r="B32" i="13"/>
  <c r="B1724" i="13"/>
  <c r="B1123" i="13"/>
  <c r="B1059" i="13"/>
  <c r="B995" i="13"/>
  <c r="B931" i="13"/>
  <c r="B867" i="13"/>
  <c r="B803" i="13"/>
  <c r="B739" i="13"/>
  <c r="B675" i="13"/>
  <c r="B611" i="13"/>
  <c r="B547" i="13"/>
  <c r="B483" i="13"/>
  <c r="B419" i="13"/>
  <c r="B355" i="13"/>
  <c r="B291" i="13"/>
  <c r="B227" i="13"/>
  <c r="B163" i="13"/>
  <c r="B99" i="13"/>
  <c r="B35" i="13"/>
  <c r="B1192" i="13"/>
  <c r="B454" i="13"/>
  <c r="B642" i="13"/>
  <c r="B830" i="13"/>
  <c r="B1018" i="13"/>
  <c r="B1142" i="13"/>
  <c r="B134" i="13"/>
  <c r="B370" i="13"/>
  <c r="B494" i="13"/>
  <c r="B618" i="13"/>
  <c r="B742" i="13"/>
  <c r="B1058" i="13"/>
  <c r="B66" i="13"/>
  <c r="B350" i="13"/>
  <c r="B602" i="13"/>
  <c r="B918" i="13"/>
  <c r="B394" i="13"/>
  <c r="B5851" i="13"/>
  <c r="B5723" i="13"/>
  <c r="B5595" i="13"/>
  <c r="B5467" i="13"/>
  <c r="B6044" i="13"/>
  <c r="B5862" i="13"/>
  <c r="B5734" i="13"/>
  <c r="B5606" i="13"/>
  <c r="B5948" i="13"/>
  <c r="B5833" i="13"/>
  <c r="B5705" i="13"/>
  <c r="B5577" i="13"/>
  <c r="B6030" i="13"/>
  <c r="B5820" i="13"/>
  <c r="B5692" i="13"/>
  <c r="B5564" i="13"/>
  <c r="B5506" i="13"/>
  <c r="B5319" i="13"/>
  <c r="B5191" i="13"/>
  <c r="B5063" i="13"/>
  <c r="B4935" i="13"/>
  <c r="B5437" i="13"/>
  <c r="B5330" i="13"/>
  <c r="B5202" i="13"/>
  <c r="B5074" i="13"/>
  <c r="B4946" i="13"/>
  <c r="B5525" i="13"/>
  <c r="B5349" i="13"/>
  <c r="B5221" i="13"/>
  <c r="B5093" i="13"/>
  <c r="B4965" i="13"/>
  <c r="B5425" i="13"/>
  <c r="B4912" i="13"/>
  <c r="B4767" i="13"/>
  <c r="B4703" i="13"/>
  <c r="B4639" i="13"/>
  <c r="B4575" i="13"/>
  <c r="B4511" i="13"/>
  <c r="B5484" i="13"/>
  <c r="B5116" i="13"/>
  <c r="B5324" i="13"/>
  <c r="B4814" i="13"/>
  <c r="B4750" i="13"/>
  <c r="B4686" i="13"/>
  <c r="B4622" i="13"/>
  <c r="B4558" i="13"/>
  <c r="B4494" i="13"/>
  <c r="B5320" i="13"/>
  <c r="B5248" i="13"/>
  <c r="B4972" i="13"/>
  <c r="B4805" i="13"/>
  <c r="B4741" i="13"/>
  <c r="B4677" i="13"/>
  <c r="B4613" i="13"/>
  <c r="B4549" i="13"/>
  <c r="B5434" i="13"/>
  <c r="B5012" i="13"/>
  <c r="B4832" i="13"/>
  <c r="B4768" i="13"/>
  <c r="B4704" i="13"/>
  <c r="B4640" i="13"/>
  <c r="B4576" i="13"/>
  <c r="B4512" i="13"/>
  <c r="B4448" i="13"/>
  <c r="B4384" i="13"/>
  <c r="B4390" i="13"/>
  <c r="B4330" i="13"/>
  <c r="B4266" i="13"/>
  <c r="B4202" i="13"/>
  <c r="B4138" i="13"/>
  <c r="B4074" i="13"/>
  <c r="B4010" i="13"/>
  <c r="B3946" i="13"/>
  <c r="B3882" i="13"/>
  <c r="B3818" i="13"/>
  <c r="B5224" i="13"/>
  <c r="B4378" i="13"/>
  <c r="B4289" i="13"/>
  <c r="B4225" i="13"/>
  <c r="B4161" i="13"/>
  <c r="B4097" i="13"/>
  <c r="B4033" i="13"/>
  <c r="B3969" i="13"/>
  <c r="B4398" i="13"/>
  <c r="B4340" i="13"/>
  <c r="B4276" i="13"/>
  <c r="B4212" i="13"/>
  <c r="B4148" i="13"/>
  <c r="B4084" i="13"/>
  <c r="B4020" i="13"/>
  <c r="B3956" i="13"/>
  <c r="B4413" i="13"/>
  <c r="B4339" i="13"/>
  <c r="B4275" i="13"/>
  <c r="B4211" i="13"/>
  <c r="B4147" i="13"/>
  <c r="B4083" i="13"/>
  <c r="B4019" i="13"/>
  <c r="B3865" i="13"/>
  <c r="B3876" i="13"/>
  <c r="B3739" i="13"/>
  <c r="B3675" i="13"/>
  <c r="B3611" i="13"/>
  <c r="B3547" i="13"/>
  <c r="B3483" i="13"/>
  <c r="B3419" i="13"/>
  <c r="B3355" i="13"/>
  <c r="B3291" i="13"/>
  <c r="B3227" i="13"/>
  <c r="B4485" i="13"/>
  <c r="B3779" i="13"/>
  <c r="B3851" i="13"/>
  <c r="B3722" i="13"/>
  <c r="B3658" i="13"/>
  <c r="B3594" i="13"/>
  <c r="B3530" i="13"/>
  <c r="B3466" i="13"/>
  <c r="B3402" i="13"/>
  <c r="B3845" i="13"/>
  <c r="B3920" i="13"/>
  <c r="B3769" i="13"/>
  <c r="B3705" i="13"/>
  <c r="B3641" i="13"/>
  <c r="B3577" i="13"/>
  <c r="B3513" i="13"/>
  <c r="B3449" i="13"/>
  <c r="B3385" i="13"/>
  <c r="B3321" i="13"/>
  <c r="B3884" i="13"/>
  <c r="B3772" i="13"/>
  <c r="B3708" i="13"/>
  <c r="B3644" i="13"/>
  <c r="B3580" i="13"/>
  <c r="B3516" i="13"/>
  <c r="B3452" i="13"/>
  <c r="B3388" i="13"/>
  <c r="B3324" i="13"/>
  <c r="B3176" i="13"/>
  <c r="B3322" i="13"/>
  <c r="B3130" i="13"/>
  <c r="B3066" i="13"/>
  <c r="B3002" i="13"/>
  <c r="B2938" i="13"/>
  <c r="B3294" i="13"/>
  <c r="B3265" i="13"/>
  <c r="B3174" i="13"/>
  <c r="B3105" i="13"/>
  <c r="B3041" i="13"/>
  <c r="B2977" i="13"/>
  <c r="B2913" i="13"/>
  <c r="B2849" i="13"/>
  <c r="B2785" i="13"/>
  <c r="B2721" i="13"/>
  <c r="B3292" i="13"/>
  <c r="B3202" i="13"/>
  <c r="B3136" i="13"/>
  <c r="B3072" i="13"/>
  <c r="B3008" i="13"/>
  <c r="B2944" i="13"/>
  <c r="B3895" i="13"/>
  <c r="B3196" i="13"/>
  <c r="B2666" i="13"/>
  <c r="B2602" i="13"/>
  <c r="B2538" i="13"/>
  <c r="B2474" i="13"/>
  <c r="B2410" i="13"/>
  <c r="B3031" i="13"/>
  <c r="B3273" i="13"/>
  <c r="B2995" i="13"/>
  <c r="B2870" i="13"/>
  <c r="B2653" i="13"/>
  <c r="B2589" i="13"/>
  <c r="B2525" i="13"/>
  <c r="B2461" i="13"/>
  <c r="B2397" i="13"/>
  <c r="B2951" i="13"/>
  <c r="B2878" i="13"/>
  <c r="B2860" i="13"/>
  <c r="B2764" i="13"/>
  <c r="B2632" i="13"/>
  <c r="B2568" i="13"/>
  <c r="B2504" i="13"/>
  <c r="B2440" i="13"/>
  <c r="B2376" i="13"/>
  <c r="B2312" i="13"/>
  <c r="B3015" i="13"/>
  <c r="B2706" i="13"/>
  <c r="B3075" i="13"/>
  <c r="B2780" i="13"/>
  <c r="B2700" i="13"/>
  <c r="B2302" i="13"/>
  <c r="B2850" i="13"/>
  <c r="B2193" i="13"/>
  <c r="B2129" i="13"/>
  <c r="B2065" i="13"/>
  <c r="B2667" i="13"/>
  <c r="B2844" i="13"/>
  <c r="B2643" i="13"/>
  <c r="B2228" i="13"/>
  <c r="B2200" i="13"/>
  <c r="B2136" i="13"/>
  <c r="B2072" i="13"/>
  <c r="B2008" i="13"/>
  <c r="B1944" i="13"/>
  <c r="B1880" i="13"/>
  <c r="B1816" i="13"/>
  <c r="B1752" i="13"/>
  <c r="B2243" i="13"/>
  <c r="B2270" i="13"/>
  <c r="B2248" i="13"/>
  <c r="B2269" i="13"/>
  <c r="B2151" i="13"/>
  <c r="B2087" i="13"/>
  <c r="B2023" i="13"/>
  <c r="B1959" i="13"/>
  <c r="B1895" i="13"/>
  <c r="B1831" i="13"/>
  <c r="B1767" i="13"/>
  <c r="B2507" i="13"/>
  <c r="B2527" i="13"/>
  <c r="B2363" i="13"/>
  <c r="B2130" i="13"/>
  <c r="B1712" i="13"/>
  <c r="B1508" i="13"/>
  <c r="B1444" i="13"/>
  <c r="B1380" i="13"/>
  <c r="B1316" i="13"/>
  <c r="B1677" i="13"/>
  <c r="B1893" i="13"/>
  <c r="B1599" i="13"/>
  <c r="B1749" i="13"/>
  <c r="B2186" i="13"/>
  <c r="B1641" i="13"/>
  <c r="B1487" i="13"/>
  <c r="B1423" i="13"/>
  <c r="B1359" i="13"/>
  <c r="B1295" i="13"/>
  <c r="B1231" i="13"/>
  <c r="B1167" i="13"/>
  <c r="B1693" i="13"/>
  <c r="B2014" i="13"/>
  <c r="B1646" i="13"/>
  <c r="B1914" i="13"/>
  <c r="B1528" i="13"/>
  <c r="B1761" i="13"/>
  <c r="B1510" i="13"/>
  <c r="B1446" i="13"/>
  <c r="B1382" i="13"/>
  <c r="B1318" i="13"/>
  <c r="B1254" i="13"/>
  <c r="B1190" i="13"/>
  <c r="B1805" i="13"/>
  <c r="B1522" i="13"/>
  <c r="B1726" i="13"/>
  <c r="B2246" i="13"/>
  <c r="B1650" i="13"/>
  <c r="B1910" i="13"/>
  <c r="B1585" i="13"/>
  <c r="B1473" i="13"/>
  <c r="B1409" i="13"/>
  <c r="B1345" i="13"/>
  <c r="B1281" i="13"/>
  <c r="B1217" i="13"/>
  <c r="B2331" i="13"/>
  <c r="B1655" i="13"/>
  <c r="B1934" i="13"/>
  <c r="B1611" i="13"/>
  <c r="B1946" i="13"/>
  <c r="B1117" i="13"/>
  <c r="B1053" i="13"/>
  <c r="B989" i="13"/>
  <c r="B925" i="13"/>
  <c r="B861" i="13"/>
  <c r="B797" i="13"/>
  <c r="B733" i="13"/>
  <c r="B669" i="13"/>
  <c r="B605" i="13"/>
  <c r="B541" i="13"/>
  <c r="B477" i="13"/>
  <c r="B413" i="13"/>
  <c r="B349" i="13"/>
  <c r="B285" i="13"/>
  <c r="B221" i="13"/>
  <c r="B157" i="13"/>
  <c r="B93" i="13"/>
  <c r="B29" i="13"/>
  <c r="B1224" i="13"/>
  <c r="B1116" i="13"/>
  <c r="B1052" i="13"/>
  <c r="B988" i="13"/>
  <c r="B924" i="13"/>
  <c r="B860" i="13"/>
  <c r="B796" i="13"/>
  <c r="B732" i="13"/>
  <c r="B668" i="13"/>
  <c r="B604" i="13"/>
  <c r="B540" i="13"/>
  <c r="B476" i="13"/>
  <c r="B412" i="13"/>
  <c r="B348" i="13"/>
  <c r="B284" i="13"/>
  <c r="B220" i="13"/>
  <c r="B156" i="13"/>
  <c r="B92" i="13"/>
  <c r="B28" i="13"/>
  <c r="B1632" i="13"/>
  <c r="B1119" i="13"/>
  <c r="B1055" i="13"/>
  <c r="B991" i="13"/>
  <c r="B927" i="13"/>
  <c r="B863" i="13"/>
  <c r="B799" i="13"/>
  <c r="B735" i="13"/>
  <c r="B671" i="13"/>
  <c r="B607" i="13"/>
  <c r="B543" i="13"/>
  <c r="B479" i="13"/>
  <c r="B415" i="13"/>
  <c r="B351" i="13"/>
  <c r="B287" i="13"/>
  <c r="B223" i="13"/>
  <c r="B159" i="13"/>
  <c r="B95" i="13"/>
  <c r="B31" i="13"/>
  <c r="B2005" i="13"/>
  <c r="B390" i="13"/>
  <c r="B578" i="13"/>
  <c r="B766" i="13"/>
  <c r="B954" i="13"/>
  <c r="B1078" i="13"/>
  <c r="B70" i="13"/>
  <c r="B306" i="13"/>
  <c r="B430" i="13"/>
  <c r="B554" i="13"/>
  <c r="B678" i="13"/>
  <c r="B994" i="13"/>
  <c r="B1034" i="13"/>
  <c r="B286" i="13"/>
  <c r="B538" i="13"/>
  <c r="B854" i="13"/>
  <c r="B1106" i="13"/>
  <c r="B6034" i="13"/>
  <c r="B5831" i="13"/>
  <c r="B5703" i="13"/>
  <c r="B5575" i="13"/>
  <c r="B5447" i="13"/>
  <c r="B5969" i="13"/>
  <c r="B5842" i="13"/>
  <c r="B5714" i="13"/>
  <c r="B5586" i="13"/>
  <c r="B5992" i="13"/>
  <c r="B5813" i="13"/>
  <c r="B5685" i="13"/>
  <c r="B5557" i="13"/>
  <c r="B5928" i="13"/>
  <c r="B5800" i="13"/>
  <c r="B5672" i="13"/>
  <c r="B5544" i="13"/>
  <c r="B5428" i="13"/>
  <c r="B5299" i="13"/>
  <c r="B5171" i="13"/>
  <c r="B5043" i="13"/>
  <c r="B4915" i="13"/>
  <c r="B5493" i="13"/>
  <c r="B5310" i="13"/>
  <c r="B5182" i="13"/>
  <c r="B5054" i="13"/>
  <c r="B4926" i="13"/>
  <c r="B5426" i="13"/>
  <c r="B5329" i="13"/>
  <c r="B5201" i="13"/>
  <c r="B5073" i="13"/>
  <c r="B4945" i="13"/>
  <c r="B5502" i="13"/>
  <c r="B5000" i="13"/>
  <c r="B4763" i="13"/>
  <c r="B4699" i="13"/>
  <c r="B4635" i="13"/>
  <c r="B4571" i="13"/>
  <c r="B4507" i="13"/>
  <c r="B5336" i="13"/>
  <c r="B5052" i="13"/>
  <c r="B5260" i="13"/>
  <c r="B4810" i="13"/>
  <c r="B4746" i="13"/>
  <c r="B4682" i="13"/>
  <c r="B4618" i="13"/>
  <c r="B4554" i="13"/>
  <c r="B4490" i="13"/>
  <c r="B5256" i="13"/>
  <c r="B5184" i="13"/>
  <c r="B4944" i="13"/>
  <c r="B4801" i="13"/>
  <c r="B4737" i="13"/>
  <c r="B4673" i="13"/>
  <c r="B4609" i="13"/>
  <c r="B4545" i="13"/>
  <c r="B5364" i="13"/>
  <c r="B4896" i="13"/>
  <c r="B4828" i="13"/>
  <c r="B4764" i="13"/>
  <c r="B4700" i="13"/>
  <c r="B4636" i="13"/>
  <c r="B4572" i="13"/>
  <c r="B4508" i="13"/>
  <c r="B4444" i="13"/>
  <c r="B4380" i="13"/>
  <c r="B4370" i="13"/>
  <c r="B4326" i="13"/>
  <c r="B4262" i="13"/>
  <c r="B4198" i="13"/>
  <c r="B4134" i="13"/>
  <c r="B4070" i="13"/>
  <c r="B4006" i="13"/>
  <c r="B3942" i="13"/>
  <c r="B3878" i="13"/>
  <c r="B3814" i="13"/>
  <c r="B4433" i="13"/>
  <c r="B4373" i="13"/>
  <c r="B4285" i="13"/>
  <c r="B4221" i="13"/>
  <c r="B4157" i="13"/>
  <c r="B4093" i="13"/>
  <c r="B4029" i="13"/>
  <c r="B3965" i="13"/>
  <c r="B4387" i="13"/>
  <c r="B4336" i="13"/>
  <c r="B4272" i="13"/>
  <c r="B4208" i="13"/>
  <c r="B4144" i="13"/>
  <c r="B4080" i="13"/>
  <c r="B4016" i="13"/>
  <c r="B3952" i="13"/>
  <c r="B4407" i="13"/>
  <c r="B4335" i="13"/>
  <c r="B4271" i="13"/>
  <c r="B4207" i="13"/>
  <c r="B4143" i="13"/>
  <c r="B4079" i="13"/>
  <c r="B4015" i="13"/>
  <c r="B3859" i="13"/>
  <c r="B3841" i="13"/>
  <c r="B3735" i="13"/>
  <c r="B3671" i="13"/>
  <c r="B3607" i="13"/>
  <c r="B3543" i="13"/>
  <c r="B3479" i="13"/>
  <c r="B3415" i="13"/>
  <c r="B3351" i="13"/>
  <c r="B3287" i="13"/>
  <c r="B3223" i="13"/>
  <c r="B4411" i="13"/>
  <c r="B3967" i="13"/>
  <c r="B3828" i="13"/>
  <c r="B3718" i="13"/>
  <c r="B3654" i="13"/>
  <c r="B3590" i="13"/>
  <c r="B3526" i="13"/>
  <c r="B3462" i="13"/>
  <c r="B3398" i="13"/>
  <c r="B3839" i="13"/>
  <c r="B3885" i="13"/>
  <c r="B3765" i="13"/>
  <c r="B3701" i="13"/>
  <c r="B3637" i="13"/>
  <c r="B3573" i="13"/>
  <c r="B3509" i="13"/>
  <c r="B3445" i="13"/>
  <c r="B3381" i="13"/>
  <c r="B3317" i="13"/>
  <c r="B3849" i="13"/>
  <c r="B3768" i="13"/>
  <c r="B3704" i="13"/>
  <c r="B3640" i="13"/>
  <c r="B3576" i="13"/>
  <c r="B3512" i="13"/>
  <c r="B3448" i="13"/>
  <c r="B3384" i="13"/>
  <c r="B3320" i="13"/>
  <c r="B3301" i="13"/>
  <c r="B3314" i="13"/>
  <c r="B3126" i="13"/>
  <c r="B3062" i="13"/>
  <c r="B2998" i="13"/>
  <c r="B2934" i="13"/>
  <c r="B3288" i="13"/>
  <c r="B3254" i="13"/>
  <c r="B3165" i="13"/>
  <c r="B3101" i="13"/>
  <c r="B3037" i="13"/>
  <c r="B2973" i="13"/>
  <c r="B2909" i="13"/>
  <c r="B2845" i="13"/>
  <c r="B2781" i="13"/>
  <c r="B2717" i="13"/>
  <c r="B3232" i="13"/>
  <c r="B3807" i="13"/>
  <c r="B3132" i="13"/>
  <c r="B3068" i="13"/>
  <c r="B3004" i="13"/>
  <c r="B2940" i="13"/>
  <c r="B3326" i="13"/>
  <c r="B2975" i="13"/>
  <c r="B2662" i="13"/>
  <c r="B2598" i="13"/>
  <c r="B2534" i="13"/>
  <c r="B2470" i="13"/>
  <c r="B2406" i="13"/>
  <c r="B2999" i="13"/>
  <c r="B2880" i="13"/>
  <c r="B2971" i="13"/>
  <c r="B2812" i="13"/>
  <c r="B2649" i="13"/>
  <c r="B2585" i="13"/>
  <c r="B2521" i="13"/>
  <c r="B2457" i="13"/>
  <c r="B2393" i="13"/>
  <c r="B2935" i="13"/>
  <c r="B2823" i="13"/>
  <c r="B2846" i="13"/>
  <c r="B2758" i="13"/>
  <c r="B2628" i="13"/>
  <c r="B2564" i="13"/>
  <c r="B2500" i="13"/>
  <c r="B2436" i="13"/>
  <c r="B2372" i="13"/>
  <c r="B2308" i="13"/>
  <c r="B2963" i="13"/>
  <c r="B2688" i="13"/>
  <c r="B3043" i="13"/>
  <c r="B2774" i="13"/>
  <c r="B2691" i="13"/>
  <c r="B2856" i="13"/>
  <c r="B2803" i="13"/>
  <c r="B2189" i="13"/>
  <c r="B2125" i="13"/>
  <c r="B2061" i="13"/>
  <c r="B2603" i="13"/>
  <c r="B2715" i="13"/>
  <c r="B2579" i="13"/>
  <c r="B2217" i="13"/>
  <c r="B2196" i="13"/>
  <c r="B2132" i="13"/>
  <c r="B2068" i="13"/>
  <c r="B2004" i="13"/>
  <c r="B1940" i="13"/>
  <c r="B1876" i="13"/>
  <c r="B1812" i="13"/>
  <c r="B1748" i="13"/>
  <c r="B2238" i="13"/>
  <c r="B3067" i="13"/>
  <c r="B2237" i="13"/>
  <c r="B2211" i="13"/>
  <c r="B2147" i="13"/>
  <c r="B2083" i="13"/>
  <c r="B2019" i="13"/>
  <c r="B1955" i="13"/>
  <c r="B1891" i="13"/>
  <c r="B1827" i="13"/>
  <c r="B1763" i="13"/>
  <c r="B2357" i="13"/>
  <c r="B2463" i="13"/>
  <c r="B2350" i="13"/>
  <c r="B2086" i="13"/>
  <c r="B1689" i="13"/>
  <c r="B1504" i="13"/>
  <c r="B1440" i="13"/>
  <c r="B1376" i="13"/>
  <c r="B1312" i="13"/>
  <c r="B1671" i="13"/>
  <c r="B1882" i="13"/>
  <c r="B1583" i="13"/>
  <c r="B1729" i="13"/>
  <c r="B2154" i="13"/>
  <c r="B1625" i="13"/>
  <c r="B1483" i="13"/>
  <c r="B1419" i="13"/>
  <c r="B1355" i="13"/>
  <c r="B1291" i="13"/>
  <c r="B1227" i="13"/>
  <c r="B2587" i="13"/>
  <c r="B1687" i="13"/>
  <c r="B1966" i="13"/>
  <c r="B1635" i="13"/>
  <c r="B1806" i="13"/>
  <c r="B2343" i="13"/>
  <c r="B1721" i="13"/>
  <c r="B1506" i="13"/>
  <c r="B1442" i="13"/>
  <c r="B1378" i="13"/>
  <c r="B1314" i="13"/>
  <c r="B1250" i="13"/>
  <c r="B1186" i="13"/>
  <c r="B1789" i="13"/>
  <c r="B2696" i="13"/>
  <c r="B1720" i="13"/>
  <c r="B2114" i="13"/>
  <c r="B1644" i="13"/>
  <c r="B1886" i="13"/>
  <c r="B1569" i="13"/>
  <c r="B1469" i="13"/>
  <c r="B1405" i="13"/>
  <c r="B1341" i="13"/>
  <c r="B1277" i="13"/>
  <c r="B1213" i="13"/>
  <c r="B2090" i="13"/>
  <c r="B1638" i="13"/>
  <c r="B1909" i="13"/>
  <c r="B1595" i="13"/>
  <c r="B1268" i="13"/>
  <c r="B1113" i="13"/>
  <c r="B1049" i="13"/>
  <c r="B985" i="13"/>
  <c r="B921" i="13"/>
  <c r="B857" i="13"/>
  <c r="B793" i="13"/>
  <c r="B729" i="13"/>
  <c r="B665" i="13"/>
  <c r="B601" i="13"/>
  <c r="B537" i="13"/>
  <c r="B473" i="13"/>
  <c r="B409" i="13"/>
  <c r="B345" i="13"/>
  <c r="B281" i="13"/>
  <c r="B217" i="13"/>
  <c r="B153" i="13"/>
  <c r="B89" i="13"/>
  <c r="B25" i="13"/>
  <c r="B1568" i="13"/>
  <c r="B1112" i="13"/>
  <c r="B1048" i="13"/>
  <c r="B984" i="13"/>
  <c r="B920" i="13"/>
  <c r="B856" i="13"/>
  <c r="B792" i="13"/>
  <c r="B728" i="13"/>
  <c r="B664" i="13"/>
  <c r="B600" i="13"/>
  <c r="B536" i="13"/>
  <c r="B472" i="13"/>
  <c r="B408" i="13"/>
  <c r="B344" i="13"/>
  <c r="B280" i="13"/>
  <c r="B216" i="13"/>
  <c r="B152" i="13"/>
  <c r="B88" i="13"/>
  <c r="B24" i="13"/>
  <c r="B1236" i="13"/>
  <c r="B1115" i="13"/>
  <c r="B1051" i="13"/>
  <c r="B987" i="13"/>
  <c r="B923" i="13"/>
  <c r="B859" i="13"/>
  <c r="B795" i="13"/>
  <c r="B731" i="13"/>
  <c r="B667" i="13"/>
  <c r="B603" i="13"/>
  <c r="B539" i="13"/>
  <c r="B475" i="13"/>
  <c r="B411" i="13"/>
  <c r="B347" i="13"/>
  <c r="B283" i="13"/>
  <c r="B219" i="13"/>
  <c r="B155" i="13"/>
  <c r="B91" i="13"/>
  <c r="B27" i="13"/>
  <c r="B1701" i="13"/>
  <c r="B326" i="13"/>
  <c r="B514" i="13"/>
  <c r="B702" i="13"/>
  <c r="B890" i="13"/>
  <c r="B1014" i="13"/>
  <c r="B6" i="13"/>
  <c r="B242" i="13"/>
  <c r="B366" i="13"/>
  <c r="B490" i="13"/>
  <c r="B614" i="13"/>
  <c r="B5985" i="13"/>
  <c r="B5827" i="13"/>
  <c r="B5699" i="13"/>
  <c r="B5571" i="13"/>
  <c r="B5443" i="13"/>
  <c r="B5964" i="13"/>
  <c r="B5838" i="13"/>
  <c r="B5710" i="13"/>
  <c r="B5582" i="13"/>
  <c r="B5982" i="13"/>
  <c r="B5809" i="13"/>
  <c r="B5681" i="13"/>
  <c r="B5553" i="13"/>
  <c r="B5924" i="13"/>
  <c r="B5796" i="13"/>
  <c r="B5668" i="13"/>
  <c r="B5540" i="13"/>
  <c r="B5404" i="13"/>
  <c r="B5295" i="13"/>
  <c r="B5167" i="13"/>
  <c r="B5039" i="13"/>
  <c r="B4911" i="13"/>
  <c r="B5464" i="13"/>
  <c r="B5306" i="13"/>
  <c r="B5178" i="13"/>
  <c r="B5050" i="13"/>
  <c r="B4922" i="13"/>
  <c r="B5421" i="13"/>
  <c r="B5325" i="13"/>
  <c r="B5197" i="13"/>
  <c r="B5069" i="13"/>
  <c r="B4941" i="13"/>
  <c r="B5473" i="13"/>
  <c r="B4992" i="13"/>
  <c r="B4759" i="13"/>
  <c r="B4695" i="13"/>
  <c r="B4631" i="13"/>
  <c r="B4567" i="13"/>
  <c r="B4503" i="13"/>
  <c r="B5272" i="13"/>
  <c r="B5008" i="13"/>
  <c r="B5196" i="13"/>
  <c r="B4806" i="13"/>
  <c r="B4742" i="13"/>
  <c r="B4678" i="13"/>
  <c r="B4614" i="13"/>
  <c r="B4550" i="13"/>
  <c r="B4486" i="13"/>
  <c r="B5192" i="13"/>
  <c r="B5140" i="13"/>
  <c r="B4932" i="13"/>
  <c r="B4797" i="13"/>
  <c r="B4733" i="13"/>
  <c r="B4669" i="13"/>
  <c r="B4605" i="13"/>
  <c r="B4541" i="13"/>
  <c r="B5300" i="13"/>
  <c r="B5424" i="13"/>
  <c r="B4824" i="13"/>
  <c r="B4760" i="13"/>
  <c r="B4696" i="13"/>
  <c r="B4632" i="13"/>
  <c r="B4568" i="13"/>
  <c r="B4504" i="13"/>
  <c r="B4440" i="13"/>
  <c r="B4376" i="13"/>
  <c r="B4365" i="13"/>
  <c r="B4322" i="13"/>
  <c r="B4258" i="13"/>
  <c r="B4194" i="13"/>
  <c r="B4130" i="13"/>
  <c r="B4066" i="13"/>
  <c r="B4002" i="13"/>
  <c r="B3938" i="13"/>
  <c r="B3874" i="13"/>
  <c r="B3810" i="13"/>
  <c r="B4425" i="13"/>
  <c r="B4363" i="13"/>
  <c r="B4281" i="13"/>
  <c r="B4217" i="13"/>
  <c r="B4153" i="13"/>
  <c r="B4089" i="13"/>
  <c r="B4025" i="13"/>
  <c r="B3961" i="13"/>
  <c r="B4349" i="13"/>
  <c r="B4332" i="13"/>
  <c r="B4268" i="13"/>
  <c r="B4204" i="13"/>
  <c r="B4140" i="13"/>
  <c r="B4076" i="13"/>
  <c r="B4012" i="13"/>
  <c r="B3948" i="13"/>
  <c r="B4402" i="13"/>
  <c r="B4331" i="13"/>
  <c r="B4267" i="13"/>
  <c r="B4203" i="13"/>
  <c r="B4139" i="13"/>
  <c r="B4075" i="13"/>
  <c r="B4011" i="13"/>
  <c r="B3836" i="13"/>
  <c r="B3835" i="13"/>
  <c r="B3731" i="13"/>
  <c r="B3667" i="13"/>
  <c r="B3603" i="13"/>
  <c r="B3539" i="13"/>
  <c r="B3475" i="13"/>
  <c r="B3411" i="13"/>
  <c r="B3347" i="13"/>
  <c r="B3283" i="13"/>
  <c r="B3219" i="13"/>
  <c r="B3959" i="13"/>
  <c r="B3904" i="13"/>
  <c r="B3799" i="13"/>
  <c r="B3714" i="13"/>
  <c r="B3650" i="13"/>
  <c r="B3586" i="13"/>
  <c r="B3522" i="13"/>
  <c r="B3458" i="13"/>
  <c r="B3394" i="13"/>
  <c r="B3816" i="13"/>
  <c r="B3879" i="13"/>
  <c r="B3761" i="13"/>
  <c r="B3697" i="13"/>
  <c r="B3633" i="13"/>
  <c r="B3569" i="13"/>
  <c r="B3505" i="13"/>
  <c r="B3441" i="13"/>
  <c r="B3377" i="13"/>
  <c r="B3313" i="13"/>
  <c r="B3843" i="13"/>
  <c r="B3764" i="13"/>
  <c r="B3700" i="13"/>
  <c r="B3636" i="13"/>
  <c r="B3572" i="13"/>
  <c r="B3508" i="13"/>
  <c r="B3444" i="13"/>
  <c r="B3380" i="13"/>
  <c r="B3316" i="13"/>
  <c r="B3205" i="13"/>
  <c r="B3300" i="13"/>
  <c r="B3122" i="13"/>
  <c r="B3058" i="13"/>
  <c r="B2994" i="13"/>
  <c r="B2930" i="13"/>
  <c r="B3260" i="13"/>
  <c r="B3249" i="13"/>
  <c r="B3161" i="13"/>
  <c r="B3097" i="13"/>
  <c r="B3033" i="13"/>
  <c r="B2969" i="13"/>
  <c r="B2905" i="13"/>
  <c r="B2841" i="13"/>
  <c r="B2777" i="13"/>
  <c r="B2713" i="13"/>
  <c r="B3222" i="13"/>
  <c r="B3318" i="13"/>
  <c r="B3128" i="13"/>
  <c r="B3064" i="13"/>
  <c r="B3000" i="13"/>
  <c r="B2936" i="13"/>
  <c r="B3297" i="13"/>
  <c r="B2872" i="13"/>
  <c r="B2658" i="13"/>
  <c r="B2594" i="13"/>
  <c r="B2530" i="13"/>
  <c r="B2466" i="13"/>
  <c r="B2402" i="13"/>
  <c r="B2955" i="13"/>
  <c r="B2871" i="13"/>
  <c r="B2891" i="13"/>
  <c r="B2806" i="13"/>
  <c r="B2645" i="13"/>
  <c r="B2581" i="13"/>
  <c r="B2517" i="13"/>
  <c r="B2453" i="13"/>
  <c r="B2389" i="13"/>
  <c r="B2919" i="13"/>
  <c r="B2788" i="13"/>
  <c r="B2840" i="13"/>
  <c r="B2735" i="13"/>
  <c r="B2624" i="13"/>
  <c r="B2560" i="13"/>
  <c r="B2496" i="13"/>
  <c r="B2432" i="13"/>
  <c r="B2368" i="13"/>
  <c r="B2304" i="13"/>
  <c r="B2947" i="13"/>
  <c r="B3797" i="13"/>
  <c r="B3011" i="13"/>
  <c r="B2751" i="13"/>
  <c r="B2959" i="13"/>
  <c r="B2808" i="13"/>
  <c r="B2716" i="13"/>
  <c r="B2185" i="13"/>
  <c r="B2121" i="13"/>
  <c r="B2057" i="13"/>
  <c r="B2539" i="13"/>
  <c r="B2623" i="13"/>
  <c r="B2515" i="13"/>
  <c r="B3163" i="13"/>
  <c r="B2192" i="13"/>
  <c r="B2128" i="13"/>
  <c r="B2064" i="13"/>
  <c r="B2000" i="13"/>
  <c r="B1936" i="13"/>
  <c r="B1872" i="13"/>
  <c r="B1808" i="13"/>
  <c r="B1744" i="13"/>
  <c r="B2227" i="13"/>
  <c r="B2738" i="13"/>
  <c r="B2232" i="13"/>
  <c r="B2207" i="13"/>
  <c r="B2143" i="13"/>
  <c r="B2079" i="13"/>
  <c r="B2015" i="13"/>
  <c r="B1951" i="13"/>
  <c r="B1887" i="13"/>
  <c r="B1823" i="13"/>
  <c r="B1759" i="13"/>
  <c r="B2321" i="13"/>
  <c r="B2447" i="13"/>
  <c r="B2338" i="13"/>
  <c r="B2022" i="13"/>
  <c r="B1683" i="13"/>
  <c r="B1500" i="13"/>
  <c r="B1436" i="13"/>
  <c r="B1372" i="13"/>
  <c r="B2273" i="13"/>
  <c r="B1642" i="13"/>
  <c r="B1861" i="13"/>
  <c r="B1567" i="13"/>
  <c r="B1717" i="13"/>
  <c r="B2102" i="13"/>
  <c r="B1609" i="13"/>
  <c r="B1479" i="13"/>
  <c r="B1415" i="13"/>
  <c r="B1351" i="13"/>
  <c r="B1287" i="13"/>
  <c r="B1223" i="13"/>
  <c r="B2262" i="13"/>
  <c r="B1658" i="13"/>
  <c r="B1941" i="13"/>
  <c r="B1619" i="13"/>
  <c r="B1797" i="13"/>
  <c r="B2210" i="13"/>
  <c r="B1715" i="13"/>
  <c r="B1502" i="13"/>
  <c r="B1438" i="13"/>
  <c r="B1374" i="13"/>
  <c r="B1310" i="13"/>
  <c r="B1246" i="13"/>
  <c r="B1182" i="13"/>
  <c r="B1746" i="13"/>
  <c r="B2395" i="13"/>
  <c r="B1697" i="13"/>
  <c r="B2050" i="13"/>
  <c r="B1628" i="13"/>
  <c r="B1865" i="13"/>
  <c r="B1553" i="13"/>
  <c r="B1465" i="13"/>
  <c r="B1401" i="13"/>
  <c r="B1337" i="13"/>
  <c r="B1273" i="13"/>
  <c r="B1209" i="13"/>
  <c r="B2026" i="13"/>
  <c r="B1622" i="13"/>
  <c r="B1885" i="13"/>
  <c r="B1579" i="13"/>
  <c r="B1204" i="13"/>
  <c r="B1109" i="13"/>
  <c r="B1045" i="13"/>
  <c r="B981" i="13"/>
  <c r="B917" i="13"/>
  <c r="B853" i="13"/>
  <c r="B789" i="13"/>
  <c r="B725" i="13"/>
  <c r="B661" i="13"/>
  <c r="B597" i="13"/>
  <c r="B533" i="13"/>
  <c r="B469" i="13"/>
  <c r="B405" i="13"/>
  <c r="B341" i="13"/>
  <c r="B277" i="13"/>
  <c r="B213" i="13"/>
  <c r="B149" i="13"/>
  <c r="B85" i="13"/>
  <c r="B21" i="13"/>
  <c r="B1252" i="13"/>
  <c r="B1108" i="13"/>
  <c r="B1044" i="13"/>
  <c r="B980" i="13"/>
  <c r="B916" i="13"/>
  <c r="B852" i="13"/>
  <c r="B788" i="13"/>
  <c r="B724" i="13"/>
  <c r="B660" i="13"/>
  <c r="B596" i="13"/>
  <c r="B532" i="13"/>
  <c r="B468" i="13"/>
  <c r="B404" i="13"/>
  <c r="B340" i="13"/>
  <c r="B276" i="13"/>
  <c r="B212" i="13"/>
  <c r="B148" i="13"/>
  <c r="B84" i="13"/>
  <c r="B20" i="13"/>
  <c r="B1172" i="13"/>
  <c r="B1111" i="13"/>
  <c r="B1047" i="13"/>
  <c r="B983" i="13"/>
  <c r="B919" i="13"/>
  <c r="B855" i="13"/>
  <c r="B791" i="13"/>
  <c r="B727" i="13"/>
  <c r="B663" i="13"/>
  <c r="B599" i="13"/>
  <c r="B535" i="13"/>
  <c r="B471" i="13"/>
  <c r="B407" i="13"/>
  <c r="B343" i="13"/>
  <c r="B279" i="13"/>
  <c r="B215" i="13"/>
  <c r="B151" i="13"/>
  <c r="B87" i="13"/>
  <c r="B23" i="13"/>
  <c r="B1284" i="13"/>
  <c r="B262" i="13"/>
  <c r="B450" i="13"/>
  <c r="B638" i="13"/>
  <c r="B826" i="13"/>
  <c r="B950" i="13"/>
  <c r="B74" i="13"/>
  <c r="B178" i="13"/>
  <c r="B302" i="13"/>
  <c r="B426" i="13"/>
  <c r="B550" i="13"/>
  <c r="B5980" i="13"/>
  <c r="B5823" i="13"/>
  <c r="B5695" i="13"/>
  <c r="B5567" i="13"/>
  <c r="B5439" i="13"/>
  <c r="B5954" i="13"/>
  <c r="B5834" i="13"/>
  <c r="B5706" i="13"/>
  <c r="B5578" i="13"/>
  <c r="B5933" i="13"/>
  <c r="B5805" i="13"/>
  <c r="B5677" i="13"/>
  <c r="B5549" i="13"/>
  <c r="B5920" i="13"/>
  <c r="B5792" i="13"/>
  <c r="B5664" i="13"/>
  <c r="B5536" i="13"/>
  <c r="B5512" i="13"/>
  <c r="B5291" i="13"/>
  <c r="B5163" i="13"/>
  <c r="B5035" i="13"/>
  <c r="B4907" i="13"/>
  <c r="B5458" i="13"/>
  <c r="B5302" i="13"/>
  <c r="B5174" i="13"/>
  <c r="B5046" i="13"/>
  <c r="B4918" i="13"/>
  <c r="B5416" i="13"/>
  <c r="B5321" i="13"/>
  <c r="B5193" i="13"/>
  <c r="B5065" i="13"/>
  <c r="B4937" i="13"/>
  <c r="B5445" i="13"/>
  <c r="B4984" i="13"/>
  <c r="B4755" i="13"/>
  <c r="B4691" i="13"/>
  <c r="B4627" i="13"/>
  <c r="B4563" i="13"/>
  <c r="B4499" i="13"/>
  <c r="B5208" i="13"/>
  <c r="B4940" i="13"/>
  <c r="B5076" i="13"/>
  <c r="B4802" i="13"/>
  <c r="B4738" i="13"/>
  <c r="B4674" i="13"/>
  <c r="B4610" i="13"/>
  <c r="B4546" i="13"/>
  <c r="B4482" i="13"/>
  <c r="B5144" i="13"/>
  <c r="B5112" i="13"/>
  <c r="B4857" i="13"/>
  <c r="B4793" i="13"/>
  <c r="B4729" i="13"/>
  <c r="B4665" i="13"/>
  <c r="B4601" i="13"/>
  <c r="B4537" i="13"/>
  <c r="B5236" i="13"/>
  <c r="B5356" i="13"/>
  <c r="B4820" i="13"/>
  <c r="B4756" i="13"/>
  <c r="B4692" i="13"/>
  <c r="B4628" i="13"/>
  <c r="B4564" i="13"/>
  <c r="B4500" i="13"/>
  <c r="B4436" i="13"/>
  <c r="B4372" i="13"/>
  <c r="B4351" i="13"/>
  <c r="B4318" i="13"/>
  <c r="B4254" i="13"/>
  <c r="B4190" i="13"/>
  <c r="B4126" i="13"/>
  <c r="B4062" i="13"/>
  <c r="B3998" i="13"/>
  <c r="B3934" i="13"/>
  <c r="B3870" i="13"/>
  <c r="B3806" i="13"/>
  <c r="B4417" i="13"/>
  <c r="B4341" i="13"/>
  <c r="B4277" i="13"/>
  <c r="B4213" i="13"/>
  <c r="B4149" i="13"/>
  <c r="B4085" i="13"/>
  <c r="B4021" i="13"/>
  <c r="B3957" i="13"/>
  <c r="B4501" i="13"/>
  <c r="B4328" i="13"/>
  <c r="B4264" i="13"/>
  <c r="B4200" i="13"/>
  <c r="B4136" i="13"/>
  <c r="B4072" i="13"/>
  <c r="B4008" i="13"/>
  <c r="B3944" i="13"/>
  <c r="B4391" i="13"/>
  <c r="B4327" i="13"/>
  <c r="B4263" i="13"/>
  <c r="B4199" i="13"/>
  <c r="B4135" i="13"/>
  <c r="B4071" i="13"/>
  <c r="B4007" i="13"/>
  <c r="B3796" i="13"/>
  <c r="B3812" i="13"/>
  <c r="B3727" i="13"/>
  <c r="B3663" i="13"/>
  <c r="B3599" i="13"/>
  <c r="B3535" i="13"/>
  <c r="B3471" i="13"/>
  <c r="B3407" i="13"/>
  <c r="B3343" i="13"/>
  <c r="B3279" i="13"/>
  <c r="B3215" i="13"/>
  <c r="B3893" i="13"/>
  <c r="B3869" i="13"/>
  <c r="B3774" i="13"/>
  <c r="B3710" i="13"/>
  <c r="B3646" i="13"/>
  <c r="B3582" i="13"/>
  <c r="B3518" i="13"/>
  <c r="B3454" i="13"/>
  <c r="B3390" i="13"/>
  <c r="B3783" i="13"/>
  <c r="B3856" i="13"/>
  <c r="B3757" i="13"/>
  <c r="B3693" i="13"/>
  <c r="B3629" i="13"/>
  <c r="B3565" i="13"/>
  <c r="B3501" i="13"/>
  <c r="B3437" i="13"/>
  <c r="B3373" i="13"/>
  <c r="B3939" i="13"/>
  <c r="B3820" i="13"/>
  <c r="B3760" i="13"/>
  <c r="B3696" i="13"/>
  <c r="B3632" i="13"/>
  <c r="B3568" i="13"/>
  <c r="B3504" i="13"/>
  <c r="B3440" i="13"/>
  <c r="B3376" i="13"/>
  <c r="B3312" i="13"/>
  <c r="B3200" i="13"/>
  <c r="B3277" i="13"/>
  <c r="B3118" i="13"/>
  <c r="B3054" i="13"/>
  <c r="B2990" i="13"/>
  <c r="B2926" i="13"/>
  <c r="B3244" i="13"/>
  <c r="B3238" i="13"/>
  <c r="B3157" i="13"/>
  <c r="B3093" i="13"/>
  <c r="B3029" i="13"/>
  <c r="B2965" i="13"/>
  <c r="B2901" i="13"/>
  <c r="B2837" i="13"/>
  <c r="B2773" i="13"/>
  <c r="B2709" i="13"/>
  <c r="B3178" i="13"/>
  <c r="B3310" i="13"/>
  <c r="B3124" i="13"/>
  <c r="B3060" i="13"/>
  <c r="B2996" i="13"/>
  <c r="B2932" i="13"/>
  <c r="B3268" i="13"/>
  <c r="B2831" i="13"/>
  <c r="B2654" i="13"/>
  <c r="B2590" i="13"/>
  <c r="B2526" i="13"/>
  <c r="B2462" i="13"/>
  <c r="B2398" i="13"/>
  <c r="B2939" i="13"/>
  <c r="B2836" i="13"/>
  <c r="B2862" i="13"/>
  <c r="B2783" i="13"/>
  <c r="B2641" i="13"/>
  <c r="B2577" i="13"/>
  <c r="B2513" i="13"/>
  <c r="B2449" i="13"/>
  <c r="B2385" i="13"/>
  <c r="B2903" i="13"/>
  <c r="B2782" i="13"/>
  <c r="B2834" i="13"/>
  <c r="B2684" i="13"/>
  <c r="B2620" i="13"/>
  <c r="B2556" i="13"/>
  <c r="B2492" i="13"/>
  <c r="B2428" i="13"/>
  <c r="B2364" i="13"/>
  <c r="B2300" i="13"/>
  <c r="B2931" i="13"/>
  <c r="B3296" i="13"/>
  <c r="B2875" i="13"/>
  <c r="B3290" i="13"/>
  <c r="B2762" i="13"/>
  <c r="B2627" i="13"/>
  <c r="B2647" i="13"/>
  <c r="B2181" i="13"/>
  <c r="B2117" i="13"/>
  <c r="B2053" i="13"/>
  <c r="B2475" i="13"/>
  <c r="B2559" i="13"/>
  <c r="B2391" i="13"/>
  <c r="B2911" i="13"/>
  <c r="B2188" i="13"/>
  <c r="B2124" i="13"/>
  <c r="B2060" i="13"/>
  <c r="B1996" i="13"/>
  <c r="B1932" i="13"/>
  <c r="B1868" i="13"/>
  <c r="B1804" i="13"/>
  <c r="B3131" i="13"/>
  <c r="B2222" i="13"/>
  <c r="B2659" i="13"/>
  <c r="B2221" i="13"/>
  <c r="B2203" i="13"/>
  <c r="B2139" i="13"/>
  <c r="B2075" i="13"/>
  <c r="B2011" i="13"/>
  <c r="B1947" i="13"/>
  <c r="B1883" i="13"/>
  <c r="B1819" i="13"/>
  <c r="B1755" i="13"/>
  <c r="B2315" i="13"/>
  <c r="B2431" i="13"/>
  <c r="B2297" i="13"/>
  <c r="B1958" i="13"/>
  <c r="B1654" i="13"/>
  <c r="B1496" i="13"/>
  <c r="B1432" i="13"/>
  <c r="B1368" i="13"/>
  <c r="B2230" i="13"/>
  <c r="B1626" i="13"/>
  <c r="B1850" i="13"/>
  <c r="B1551" i="13"/>
  <c r="B1711" i="13"/>
  <c r="B2038" i="13"/>
  <c r="B1593" i="13"/>
  <c r="B1475" i="13"/>
  <c r="B1411" i="13"/>
  <c r="B1347" i="13"/>
  <c r="B1283" i="13"/>
  <c r="B1219" i="13"/>
  <c r="B2219" i="13"/>
  <c r="B1652" i="13"/>
  <c r="B1902" i="13"/>
  <c r="B1603" i="13"/>
  <c r="B1754" i="13"/>
  <c r="B2178" i="13"/>
  <c r="B1686" i="13"/>
  <c r="B1498" i="13"/>
  <c r="B1434" i="13"/>
  <c r="B1370" i="13"/>
  <c r="B1306" i="13"/>
  <c r="B1242" i="13"/>
  <c r="B1178" i="13"/>
  <c r="B1733" i="13"/>
  <c r="B2206" i="13"/>
  <c r="B1691" i="13"/>
  <c r="B2009" i="13"/>
  <c r="B1612" i="13"/>
  <c r="B1854" i="13"/>
  <c r="B1537" i="13"/>
  <c r="B1461" i="13"/>
  <c r="B1397" i="13"/>
  <c r="B1333" i="13"/>
  <c r="B1269" i="13"/>
  <c r="B1205" i="13"/>
  <c r="B2006" i="13"/>
  <c r="B1606" i="13"/>
  <c r="B1874" i="13"/>
  <c r="B1563" i="13"/>
  <c r="B1584" i="13"/>
  <c r="B1105" i="13"/>
  <c r="B1041" i="13"/>
  <c r="B977" i="13"/>
  <c r="B913" i="13"/>
  <c r="B849" i="13"/>
  <c r="B785" i="13"/>
  <c r="B721" i="13"/>
  <c r="B657" i="13"/>
  <c r="B593" i="13"/>
  <c r="B529" i="13"/>
  <c r="B465" i="13"/>
  <c r="B401" i="13"/>
  <c r="B337" i="13"/>
  <c r="B273" i="13"/>
  <c r="B209" i="13"/>
  <c r="B145" i="13"/>
  <c r="B81" i="13"/>
  <c r="B17" i="13"/>
  <c r="B1188" i="13"/>
  <c r="B1104" i="13"/>
  <c r="B1040" i="13"/>
  <c r="B976" i="13"/>
  <c r="B912" i="13"/>
  <c r="B848" i="13"/>
  <c r="B784" i="13"/>
  <c r="B720" i="13"/>
  <c r="B656" i="13"/>
  <c r="B592" i="13"/>
  <c r="B528" i="13"/>
  <c r="B464" i="13"/>
  <c r="B400" i="13"/>
  <c r="B336" i="13"/>
  <c r="B272" i="13"/>
  <c r="B208" i="13"/>
  <c r="B144" i="13"/>
  <c r="B80" i="13"/>
  <c r="B16" i="13"/>
  <c r="B2066" i="13"/>
  <c r="B1107" i="13"/>
  <c r="B1043" i="13"/>
  <c r="B979" i="13"/>
  <c r="B915" i="13"/>
  <c r="B851" i="13"/>
  <c r="B787" i="13"/>
  <c r="B723" i="13"/>
  <c r="B659" i="13"/>
  <c r="B595" i="13"/>
  <c r="B531" i="13"/>
  <c r="B467" i="13"/>
  <c r="B403" i="13"/>
  <c r="B339" i="13"/>
  <c r="B275" i="13"/>
  <c r="B211" i="13"/>
  <c r="B147" i="13"/>
  <c r="B83" i="13"/>
  <c r="B19" i="13"/>
  <c r="B1220" i="13"/>
  <c r="B198" i="13"/>
  <c r="B386" i="13"/>
  <c r="B574" i="13"/>
  <c r="B762" i="13"/>
  <c r="B886" i="13"/>
  <c r="B1138" i="13"/>
  <c r="B82" i="13"/>
  <c r="B238" i="13"/>
  <c r="B362" i="13"/>
  <c r="B486" i="13"/>
  <c r="B5970" i="13"/>
  <c r="B5819" i="13"/>
  <c r="B5691" i="13"/>
  <c r="B5563" i="13"/>
  <c r="B5435" i="13"/>
  <c r="B6532" i="13"/>
  <c r="B5830" i="13"/>
  <c r="B5702" i="13"/>
  <c r="B5574" i="13"/>
  <c r="B5929" i="13"/>
  <c r="B5801" i="13"/>
  <c r="B5673" i="13"/>
  <c r="B6505" i="13"/>
  <c r="B5916" i="13"/>
  <c r="B5788" i="13"/>
  <c r="B5660" i="13"/>
  <c r="B5532" i="13"/>
  <c r="B5500" i="13"/>
  <c r="B5287" i="13"/>
  <c r="B5159" i="13"/>
  <c r="B5031" i="13"/>
  <c r="B4903" i="13"/>
  <c r="B5442" i="13"/>
  <c r="B5298" i="13"/>
  <c r="B5170" i="13"/>
  <c r="B5042" i="13"/>
  <c r="B4914" i="13"/>
  <c r="B5402" i="13"/>
  <c r="B5317" i="13"/>
  <c r="B5189" i="13"/>
  <c r="B5061" i="13"/>
  <c r="B4933" i="13"/>
  <c r="B5410" i="13"/>
  <c r="B4976" i="13"/>
  <c r="B4751" i="13"/>
  <c r="B4687" i="13"/>
  <c r="B4623" i="13"/>
  <c r="B4559" i="13"/>
  <c r="B4495" i="13"/>
  <c r="B5152" i="13"/>
  <c r="B4863" i="13"/>
  <c r="B4916" i="13"/>
  <c r="B4798" i="13"/>
  <c r="B4734" i="13"/>
  <c r="B4670" i="13"/>
  <c r="B4606" i="13"/>
  <c r="B4542" i="13"/>
  <c r="B4478" i="13"/>
  <c r="B5088" i="13"/>
  <c r="B5048" i="13"/>
  <c r="B4853" i="13"/>
  <c r="B4789" i="13"/>
  <c r="B4725" i="13"/>
  <c r="B4661" i="13"/>
  <c r="B4597" i="13"/>
  <c r="B4533" i="13"/>
  <c r="B5172" i="13"/>
  <c r="B5292" i="13"/>
  <c r="B4816" i="13"/>
  <c r="B4752" i="13"/>
  <c r="B4688" i="13"/>
  <c r="B4624" i="13"/>
  <c r="B4560" i="13"/>
  <c r="B4496" i="13"/>
  <c r="B4432" i="13"/>
  <c r="B4368" i="13"/>
  <c r="B5352" i="13"/>
  <c r="B4314" i="13"/>
  <c r="B4250" i="13"/>
  <c r="B4186" i="13"/>
  <c r="B4122" i="13"/>
  <c r="B4058" i="13"/>
  <c r="B3994" i="13"/>
  <c r="B3930" i="13"/>
  <c r="B3866" i="13"/>
  <c r="B3802" i="13"/>
  <c r="B4410" i="13"/>
  <c r="B4337" i="13"/>
  <c r="B4273" i="13"/>
  <c r="B4209" i="13"/>
  <c r="B4145" i="13"/>
  <c r="B4081" i="13"/>
  <c r="B4017" i="13"/>
  <c r="B3953" i="13"/>
  <c r="B4469" i="13"/>
  <c r="B4324" i="13"/>
  <c r="B4260" i="13"/>
  <c r="B4196" i="13"/>
  <c r="B4132" i="13"/>
  <c r="B4068" i="13"/>
  <c r="B4004" i="13"/>
  <c r="B3940" i="13"/>
  <c r="B4386" i="13"/>
  <c r="B4323" i="13"/>
  <c r="B4259" i="13"/>
  <c r="B4195" i="13"/>
  <c r="B4131" i="13"/>
  <c r="B4067" i="13"/>
  <c r="B4003" i="13"/>
  <c r="B3951" i="13"/>
  <c r="B3795" i="13"/>
  <c r="B3723" i="13"/>
  <c r="B3659" i="13"/>
  <c r="B3595" i="13"/>
  <c r="B3531" i="13"/>
  <c r="B3467" i="13"/>
  <c r="B3403" i="13"/>
  <c r="B3339" i="13"/>
  <c r="B3275" i="13"/>
  <c r="B3211" i="13"/>
  <c r="B3887" i="13"/>
  <c r="B3863" i="13"/>
  <c r="B3770" i="13"/>
  <c r="B3706" i="13"/>
  <c r="B3642" i="13"/>
  <c r="B3578" i="13"/>
  <c r="B3514" i="13"/>
  <c r="B3450" i="13"/>
  <c r="B3386" i="13"/>
  <c r="B3897" i="13"/>
  <c r="B3821" i="13"/>
  <c r="B3753" i="13"/>
  <c r="B3689" i="13"/>
  <c r="B3625" i="13"/>
  <c r="B3561" i="13"/>
  <c r="B3497" i="13"/>
  <c r="B3433" i="13"/>
  <c r="B3369" i="13"/>
  <c r="B3925" i="13"/>
  <c r="B3792" i="13"/>
  <c r="B3756" i="13"/>
  <c r="B3692" i="13"/>
  <c r="B3628" i="13"/>
  <c r="B3564" i="13"/>
  <c r="B3500" i="13"/>
  <c r="B3436" i="13"/>
  <c r="B3372" i="13"/>
  <c r="B3308" i="13"/>
  <c r="B3190" i="13"/>
  <c r="B3229" i="13"/>
  <c r="B3114" i="13"/>
  <c r="B3050" i="13"/>
  <c r="B2986" i="13"/>
  <c r="B2922" i="13"/>
  <c r="B3209" i="13"/>
  <c r="B3233" i="13"/>
  <c r="B3153" i="13"/>
  <c r="B3089" i="13"/>
  <c r="B3025" i="13"/>
  <c r="B2961" i="13"/>
  <c r="B2897" i="13"/>
  <c r="B2833" i="13"/>
  <c r="B2769" i="13"/>
  <c r="B2705" i="13"/>
  <c r="B3169" i="13"/>
  <c r="B3274" i="13"/>
  <c r="B3120" i="13"/>
  <c r="B3056" i="13"/>
  <c r="B2992" i="13"/>
  <c r="B2928" i="13"/>
  <c r="B3252" i="13"/>
  <c r="B2796" i="13"/>
  <c r="B2650" i="13"/>
  <c r="B2586" i="13"/>
  <c r="B2522" i="13"/>
  <c r="B2458" i="13"/>
  <c r="B2394" i="13"/>
  <c r="B2923" i="13"/>
  <c r="B2830" i="13"/>
  <c r="B2854" i="13"/>
  <c r="B2748" i="13"/>
  <c r="B2637" i="13"/>
  <c r="B2573" i="13"/>
  <c r="B2509" i="13"/>
  <c r="B2445" i="13"/>
  <c r="B2381" i="13"/>
  <c r="B2847" i="13"/>
  <c r="B2759" i="13"/>
  <c r="B2811" i="13"/>
  <c r="B2680" i="13"/>
  <c r="B2616" i="13"/>
  <c r="B2552" i="13"/>
  <c r="B2488" i="13"/>
  <c r="B2424" i="13"/>
  <c r="B2360" i="13"/>
  <c r="B2296" i="13"/>
  <c r="B2915" i="13"/>
  <c r="B3172" i="13"/>
  <c r="B2866" i="13"/>
  <c r="B3135" i="13"/>
  <c r="B2671" i="13"/>
  <c r="B2563" i="13"/>
  <c r="B2583" i="13"/>
  <c r="B2177" i="13"/>
  <c r="B2113" i="13"/>
  <c r="B2049" i="13"/>
  <c r="B2354" i="13"/>
  <c r="B2495" i="13"/>
  <c r="B2383" i="13"/>
  <c r="B2710" i="13"/>
  <c r="B2184" i="13"/>
  <c r="B2120" i="13"/>
  <c r="B2056" i="13"/>
  <c r="B1992" i="13"/>
  <c r="B1928" i="13"/>
  <c r="B1864" i="13"/>
  <c r="B1800" i="13"/>
  <c r="B2744" i="13"/>
  <c r="B3099" i="13"/>
  <c r="B2595" i="13"/>
  <c r="B2216" i="13"/>
  <c r="B2199" i="13"/>
  <c r="B2135" i="13"/>
  <c r="B2071" i="13"/>
  <c r="B2007" i="13"/>
  <c r="B1943" i="13"/>
  <c r="B1879" i="13"/>
  <c r="B1815" i="13"/>
  <c r="B1751" i="13"/>
  <c r="B2298" i="13"/>
  <c r="B2415" i="13"/>
  <c r="B2291" i="13"/>
  <c r="B1933" i="13"/>
  <c r="B1648" i="13"/>
  <c r="B1492" i="13"/>
  <c r="B1428" i="13"/>
  <c r="B1364" i="13"/>
  <c r="B2106" i="13"/>
  <c r="B1610" i="13"/>
  <c r="B1829" i="13"/>
  <c r="B1535" i="13"/>
  <c r="B1682" i="13"/>
  <c r="B1942" i="13"/>
  <c r="B1577" i="13"/>
  <c r="B1471" i="13"/>
  <c r="B1407" i="13"/>
  <c r="B1343" i="13"/>
  <c r="B1279" i="13"/>
  <c r="B1215" i="13"/>
  <c r="B2122" i="13"/>
  <c r="B1630" i="13"/>
  <c r="B1890" i="13"/>
  <c r="B1587" i="13"/>
  <c r="B1740" i="13"/>
  <c r="B2146" i="13"/>
  <c r="B1680" i="13"/>
  <c r="B1494" i="13"/>
  <c r="B1430" i="13"/>
  <c r="B1366" i="13"/>
  <c r="B1302" i="13"/>
  <c r="B1238" i="13"/>
  <c r="B1174" i="13"/>
  <c r="B1709" i="13"/>
  <c r="B2174" i="13"/>
  <c r="B1662" i="13"/>
  <c r="B1993" i="13"/>
  <c r="B1596" i="13"/>
  <c r="B1833" i="13"/>
  <c r="B1521" i="13"/>
  <c r="B1457" i="13"/>
  <c r="B1393" i="13"/>
  <c r="B1329" i="13"/>
  <c r="B1265" i="13"/>
  <c r="B1201" i="13"/>
  <c r="B1990" i="13"/>
  <c r="B1590" i="13"/>
  <c r="B1853" i="13"/>
  <c r="B1547" i="13"/>
  <c r="B1296" i="13"/>
  <c r="B1101" i="13"/>
  <c r="B1037" i="13"/>
  <c r="B973" i="13"/>
  <c r="B909" i="13"/>
  <c r="B845" i="13"/>
  <c r="B781" i="13"/>
  <c r="B717" i="13"/>
  <c r="B653" i="13"/>
  <c r="B589" i="13"/>
  <c r="B525" i="13"/>
  <c r="B461" i="13"/>
  <c r="B397" i="13"/>
  <c r="B333" i="13"/>
  <c r="B269" i="13"/>
  <c r="B205" i="13"/>
  <c r="B141" i="13"/>
  <c r="B77" i="13"/>
  <c r="B13" i="13"/>
  <c r="B1280" i="13"/>
  <c r="B1100" i="13"/>
  <c r="B1036" i="13"/>
  <c r="B972" i="13"/>
  <c r="B908" i="13"/>
  <c r="B844" i="13"/>
  <c r="B780" i="13"/>
  <c r="B716" i="13"/>
  <c r="B652" i="13"/>
  <c r="B588" i="13"/>
  <c r="B524" i="13"/>
  <c r="B460" i="13"/>
  <c r="B396" i="13"/>
  <c r="B332" i="13"/>
  <c r="B268" i="13"/>
  <c r="B204" i="13"/>
  <c r="B140" i="13"/>
  <c r="B76" i="13"/>
  <c r="B12" i="13"/>
  <c r="B1300" i="13"/>
  <c r="B1103" i="13"/>
  <c r="B1039" i="13"/>
  <c r="B975" i="13"/>
  <c r="B911" i="13"/>
  <c r="B847" i="13"/>
  <c r="B783" i="13"/>
  <c r="B719" i="13"/>
  <c r="B655" i="13"/>
  <c r="B591" i="13"/>
  <c r="B527" i="13"/>
  <c r="B463" i="13"/>
  <c r="B399" i="13"/>
  <c r="B335" i="13"/>
  <c r="B271" i="13"/>
  <c r="B207" i="13"/>
  <c r="B143" i="13"/>
  <c r="B79" i="13"/>
  <c r="B15" i="13"/>
  <c r="B1989" i="13"/>
  <c r="B138" i="13"/>
  <c r="B322" i="13"/>
  <c r="B510" i="13"/>
  <c r="B698" i="13"/>
  <c r="B822" i="13"/>
  <c r="B1074" i="13"/>
  <c r="B18" i="13"/>
  <c r="B174" i="13"/>
  <c r="B298" i="13"/>
  <c r="B422" i="13"/>
  <c r="B6029" i="13"/>
  <c r="B5811" i="13"/>
  <c r="B5683" i="13"/>
  <c r="B5555" i="13"/>
  <c r="B5427" i="13"/>
  <c r="B6008" i="13"/>
  <c r="B5822" i="13"/>
  <c r="B5694" i="13"/>
  <c r="B6065" i="13"/>
  <c r="B5921" i="13"/>
  <c r="B5793" i="13"/>
  <c r="B5665" i="13"/>
  <c r="B6036" i="13"/>
  <c r="B5908" i="13"/>
  <c r="B5780" i="13"/>
  <c r="B5652" i="13"/>
  <c r="B5524" i="13"/>
  <c r="B5465" i="13"/>
  <c r="B5279" i="13"/>
  <c r="B5151" i="13"/>
  <c r="B5023" i="13"/>
  <c r="B4895" i="13"/>
  <c r="B5417" i="13"/>
  <c r="B5290" i="13"/>
  <c r="B5162" i="13"/>
  <c r="B5034" i="13"/>
  <c r="B4906" i="13"/>
  <c r="B5509" i="13"/>
  <c r="B5309" i="13"/>
  <c r="B5181" i="13"/>
  <c r="B5053" i="13"/>
  <c r="B4925" i="13"/>
  <c r="B5550" i="13"/>
  <c r="B4855" i="13"/>
  <c r="B4747" i="13"/>
  <c r="B4683" i="13"/>
  <c r="B4619" i="13"/>
  <c r="B4555" i="13"/>
  <c r="B4491" i="13"/>
  <c r="B5104" i="13"/>
  <c r="B5392" i="13"/>
  <c r="B4872" i="13"/>
  <c r="B4794" i="13"/>
  <c r="B4730" i="13"/>
  <c r="B4666" i="13"/>
  <c r="B4602" i="13"/>
  <c r="B4538" i="13"/>
  <c r="B4474" i="13"/>
  <c r="B5016" i="13"/>
  <c r="B5036" i="13"/>
  <c r="B4849" i="13"/>
  <c r="B4785" i="13"/>
  <c r="B4721" i="13"/>
  <c r="B4657" i="13"/>
  <c r="B4593" i="13"/>
  <c r="B4529" i="13"/>
  <c r="B5084" i="13"/>
  <c r="B5228" i="13"/>
  <c r="B4812" i="13"/>
  <c r="B4748" i="13"/>
  <c r="B4684" i="13"/>
  <c r="B4620" i="13"/>
  <c r="B4556" i="13"/>
  <c r="B4492" i="13"/>
  <c r="B4428" i="13"/>
  <c r="B4364" i="13"/>
  <c r="B4517" i="13"/>
  <c r="B4310" i="13"/>
  <c r="B4246" i="13"/>
  <c r="B4182" i="13"/>
  <c r="B4118" i="13"/>
  <c r="B4054" i="13"/>
  <c r="B3990" i="13"/>
  <c r="B3926" i="13"/>
  <c r="B3862" i="13"/>
  <c r="B3798" i="13"/>
  <c r="B4399" i="13"/>
  <c r="B4333" i="13"/>
  <c r="B4269" i="13"/>
  <c r="B4205" i="13"/>
  <c r="B4141" i="13"/>
  <c r="B4077" i="13"/>
  <c r="B4013" i="13"/>
  <c r="B5120" i="13"/>
  <c r="B4439" i="13"/>
  <c r="B4320" i="13"/>
  <c r="B4256" i="13"/>
  <c r="B4192" i="13"/>
  <c r="B4128" i="13"/>
  <c r="B4064" i="13"/>
  <c r="B4000" i="13"/>
  <c r="B3936" i="13"/>
  <c r="B4381" i="13"/>
  <c r="B4319" i="13"/>
  <c r="B4255" i="13"/>
  <c r="B4191" i="13"/>
  <c r="B4127" i="13"/>
  <c r="B4063" i="13"/>
  <c r="B3999" i="13"/>
  <c r="B3917" i="13"/>
  <c r="B3785" i="13"/>
  <c r="B3719" i="13"/>
  <c r="B3655" i="13"/>
  <c r="B3591" i="13"/>
  <c r="B3527" i="13"/>
  <c r="B3463" i="13"/>
  <c r="B3399" i="13"/>
  <c r="B3335" i="13"/>
  <c r="B3271" i="13"/>
  <c r="B3207" i="13"/>
  <c r="B3864" i="13"/>
  <c r="B3840" i="13"/>
  <c r="B3766" i="13"/>
  <c r="B3702" i="13"/>
  <c r="B3638" i="13"/>
  <c r="B3574" i="13"/>
  <c r="B3510" i="13"/>
  <c r="B3446" i="13"/>
  <c r="B3382" i="13"/>
  <c r="B3891" i="13"/>
  <c r="B3815" i="13"/>
  <c r="B3749" i="13"/>
  <c r="B3685" i="13"/>
  <c r="B3621" i="13"/>
  <c r="B3557" i="13"/>
  <c r="B3493" i="13"/>
  <c r="B3429" i="13"/>
  <c r="B3365" i="13"/>
  <c r="B3919" i="13"/>
  <c r="B3777" i="13"/>
  <c r="B3752" i="13"/>
  <c r="B3688" i="13"/>
  <c r="B3624" i="13"/>
  <c r="B3560" i="13"/>
  <c r="B3496" i="13"/>
  <c r="B3432" i="13"/>
  <c r="B3368" i="13"/>
  <c r="B3304" i="13"/>
  <c r="B3831" i="13"/>
  <c r="B3224" i="13"/>
  <c r="B3110" i="13"/>
  <c r="B3046" i="13"/>
  <c r="B2982" i="13"/>
  <c r="B2918" i="13"/>
  <c r="B3204" i="13"/>
  <c r="B3228" i="13"/>
  <c r="B3149" i="13"/>
  <c r="B3085" i="13"/>
  <c r="B3021" i="13"/>
  <c r="B2957" i="13"/>
  <c r="B2893" i="13"/>
  <c r="B2829" i="13"/>
  <c r="B2765" i="13"/>
  <c r="B2701" i="13"/>
  <c r="B3901" i="13"/>
  <c r="B3197" i="13"/>
  <c r="B3116" i="13"/>
  <c r="B3052" i="13"/>
  <c r="B2988" i="13"/>
  <c r="B2924" i="13"/>
  <c r="B3236" i="13"/>
  <c r="B2790" i="13"/>
  <c r="B2646" i="13"/>
  <c r="B2582" i="13"/>
  <c r="B2518" i="13"/>
  <c r="B2454" i="13"/>
  <c r="B2390" i="13"/>
  <c r="B2907" i="13"/>
  <c r="B2807" i="13"/>
  <c r="B2848" i="13"/>
  <c r="B2742" i="13"/>
  <c r="B2633" i="13"/>
  <c r="B2569" i="13"/>
  <c r="B2505" i="13"/>
  <c r="B2441" i="13"/>
  <c r="B2377" i="13"/>
  <c r="B2835" i="13"/>
  <c r="B2724" i="13"/>
  <c r="B2776" i="13"/>
  <c r="B2676" i="13"/>
  <c r="B2612" i="13"/>
  <c r="B2548" i="13"/>
  <c r="B2484" i="13"/>
  <c r="B2420" i="13"/>
  <c r="B2356" i="13"/>
  <c r="B2292" i="13"/>
  <c r="B2899" i="13"/>
  <c r="B2983" i="13"/>
  <c r="B2858" i="13"/>
  <c r="B3103" i="13"/>
  <c r="B2607" i="13"/>
  <c r="B2499" i="13"/>
  <c r="B2519" i="13"/>
  <c r="B2173" i="13"/>
  <c r="B2109" i="13"/>
  <c r="B2045" i="13"/>
  <c r="B2330" i="13"/>
  <c r="B2455" i="13"/>
  <c r="B2375" i="13"/>
  <c r="B2663" i="13"/>
  <c r="B2180" i="13"/>
  <c r="B2116" i="13"/>
  <c r="B2052" i="13"/>
  <c r="B1988" i="13"/>
  <c r="B1924" i="13"/>
  <c r="B1860" i="13"/>
  <c r="B1796" i="13"/>
  <c r="B2683" i="13"/>
  <c r="B2832" i="13"/>
  <c r="B2531" i="13"/>
  <c r="B3039" i="13"/>
  <c r="B2195" i="13"/>
  <c r="B2131" i="13"/>
  <c r="B2067" i="13"/>
  <c r="B2003" i="13"/>
  <c r="B1939" i="13"/>
  <c r="B1875" i="13"/>
  <c r="B1811" i="13"/>
  <c r="B1747" i="13"/>
  <c r="B2263" i="13"/>
  <c r="B2309" i="13"/>
  <c r="B2274" i="13"/>
  <c r="B1894" i="13"/>
  <c r="B1637" i="13"/>
  <c r="B1488" i="13"/>
  <c r="B1424" i="13"/>
  <c r="B1360" i="13"/>
  <c r="B2042" i="13"/>
  <c r="B1594" i="13"/>
  <c r="B1818" i="13"/>
  <c r="B2864" i="13"/>
  <c r="B1676" i="13"/>
  <c r="B1917" i="13"/>
  <c r="B1561" i="13"/>
  <c r="B1467" i="13"/>
  <c r="B1403" i="13"/>
  <c r="B1339" i="13"/>
  <c r="B1275" i="13"/>
  <c r="B1211" i="13"/>
  <c r="B2058" i="13"/>
  <c r="B1614" i="13"/>
  <c r="B1869" i="13"/>
  <c r="B1571" i="13"/>
  <c r="B1698" i="13"/>
  <c r="B2118" i="13"/>
  <c r="B1657" i="13"/>
  <c r="B1490" i="13"/>
  <c r="B1426" i="13"/>
  <c r="B1362" i="13"/>
  <c r="B1298" i="13"/>
  <c r="B1234" i="13"/>
  <c r="B1170" i="13"/>
  <c r="B1703" i="13"/>
  <c r="B2142" i="13"/>
  <c r="B1656" i="13"/>
  <c r="B1977" i="13"/>
  <c r="B1580" i="13"/>
  <c r="B1822" i="13"/>
  <c r="B1517" i="13"/>
  <c r="B1453" i="13"/>
  <c r="B1389" i="13"/>
  <c r="B1325" i="13"/>
  <c r="B1261" i="13"/>
  <c r="B1197" i="13"/>
  <c r="B1974" i="13"/>
  <c r="B1574" i="13"/>
  <c r="B1842" i="13"/>
  <c r="B1531" i="13"/>
  <c r="B1232" i="13"/>
  <c r="B1097" i="13"/>
  <c r="B1033" i="13"/>
  <c r="B969" i="13"/>
  <c r="B905" i="13"/>
  <c r="B841" i="13"/>
  <c r="B777" i="13"/>
  <c r="B713" i="13"/>
  <c r="B649" i="13"/>
  <c r="B585" i="13"/>
  <c r="B521" i="13"/>
  <c r="B457" i="13"/>
  <c r="B393" i="13"/>
  <c r="B329" i="13"/>
  <c r="B265" i="13"/>
  <c r="B201" i="13"/>
  <c r="B137" i="13"/>
  <c r="B73" i="13"/>
  <c r="B9" i="13"/>
  <c r="B1216" i="13"/>
  <c r="B1096" i="13"/>
  <c r="B1032" i="13"/>
  <c r="B968" i="13"/>
  <c r="B904" i="13"/>
  <c r="B840" i="13"/>
  <c r="B776" i="13"/>
  <c r="B712" i="13"/>
  <c r="B648" i="13"/>
  <c r="B584" i="13"/>
  <c r="B520" i="13"/>
  <c r="B456" i="13"/>
  <c r="B392" i="13"/>
  <c r="B328" i="13"/>
  <c r="B264" i="13"/>
  <c r="B200" i="13"/>
  <c r="B136" i="13"/>
  <c r="B72" i="13"/>
  <c r="B8" i="13"/>
  <c r="B1264" i="13"/>
  <c r="B1099" i="13"/>
  <c r="B1035" i="13"/>
  <c r="B971" i="13"/>
  <c r="B907" i="13"/>
  <c r="B843" i="13"/>
  <c r="B779" i="13"/>
  <c r="B715" i="13"/>
  <c r="B651" i="13"/>
  <c r="B587" i="13"/>
  <c r="B523" i="13"/>
  <c r="B459" i="13"/>
  <c r="B395" i="13"/>
  <c r="B331" i="13"/>
  <c r="B267" i="13"/>
  <c r="B203" i="13"/>
  <c r="B139" i="13"/>
  <c r="B75" i="13"/>
  <c r="B11" i="13"/>
  <c r="B1094" i="13"/>
  <c r="B86" i="13"/>
  <c r="B258" i="13"/>
  <c r="B446" i="13"/>
  <c r="B634" i="13"/>
  <c r="B758" i="13"/>
  <c r="B1010" i="13"/>
  <c r="B1134" i="13"/>
  <c r="B94" i="13"/>
  <c r="B234" i="13"/>
  <c r="B358" i="13"/>
  <c r="B674" i="13"/>
  <c r="B990" i="13"/>
  <c r="B1163" i="13"/>
  <c r="B218" i="13"/>
  <c r="B534" i="13"/>
  <c r="B786" i="13"/>
  <c r="B5965" i="13"/>
  <c r="B5799" i="13"/>
  <c r="B5671" i="13"/>
  <c r="B5543" i="13"/>
  <c r="B5415" i="13"/>
  <c r="B5944" i="13"/>
  <c r="B5810" i="13"/>
  <c r="B5682" i="13"/>
  <c r="B5993" i="13"/>
  <c r="B5909" i="13"/>
  <c r="B5781" i="13"/>
  <c r="B5653" i="13"/>
  <c r="B5972" i="13"/>
  <c r="B5896" i="13"/>
  <c r="B5768" i="13"/>
  <c r="B5640" i="13"/>
  <c r="B5513" i="13"/>
  <c r="B5395" i="13"/>
  <c r="B5267" i="13"/>
  <c r="B5139" i="13"/>
  <c r="B5011" i="13"/>
  <c r="B4883" i="13"/>
  <c r="B5526" i="13"/>
  <c r="B5278" i="13"/>
  <c r="B5150" i="13"/>
  <c r="B5022" i="13"/>
  <c r="B4894" i="13"/>
  <c r="B5446" i="13"/>
  <c r="B5297" i="13"/>
  <c r="B5169" i="13"/>
  <c r="B5041" i="13"/>
  <c r="B4913" i="13"/>
  <c r="B5496" i="13"/>
  <c r="B4843" i="13"/>
  <c r="B4743" i="13"/>
  <c r="B4679" i="13"/>
  <c r="B4615" i="13"/>
  <c r="B4551" i="13"/>
  <c r="B4487" i="13"/>
  <c r="B5040" i="13"/>
  <c r="B5328" i="13"/>
  <c r="B4854" i="13"/>
  <c r="B4790" i="13"/>
  <c r="B4726" i="13"/>
  <c r="B4662" i="13"/>
  <c r="B4598" i="13"/>
  <c r="B4534" i="13"/>
  <c r="B4470" i="13"/>
  <c r="B4952" i="13"/>
  <c r="B4876" i="13"/>
  <c r="B4845" i="13"/>
  <c r="B4781" i="13"/>
  <c r="B4717" i="13"/>
  <c r="B4653" i="13"/>
  <c r="B4589" i="13"/>
  <c r="B4525" i="13"/>
  <c r="B4964" i="13"/>
  <c r="B5164" i="13"/>
  <c r="B4808" i="13"/>
  <c r="B4744" i="13"/>
  <c r="B4680" i="13"/>
  <c r="B4616" i="13"/>
  <c r="B4552" i="13"/>
  <c r="B4488" i="13"/>
  <c r="B4424" i="13"/>
  <c r="B4360" i="13"/>
  <c r="B4443" i="13"/>
  <c r="B4306" i="13"/>
  <c r="B4242" i="13"/>
  <c r="B4178" i="13"/>
  <c r="B4114" i="13"/>
  <c r="B4050" i="13"/>
  <c r="B3986" i="13"/>
  <c r="B3922" i="13"/>
  <c r="B3858" i="13"/>
  <c r="B3794" i="13"/>
  <c r="B4394" i="13"/>
  <c r="B4329" i="13"/>
  <c r="B4265" i="13"/>
  <c r="B4201" i="13"/>
  <c r="B4137" i="13"/>
  <c r="B4073" i="13"/>
  <c r="B4009" i="13"/>
  <c r="B4513" i="13"/>
  <c r="B4382" i="13"/>
  <c r="B4316" i="13"/>
  <c r="B4252" i="13"/>
  <c r="B4188" i="13"/>
  <c r="B4124" i="13"/>
  <c r="B4060" i="13"/>
  <c r="B3996" i="13"/>
  <c r="B3932" i="13"/>
  <c r="B4371" i="13"/>
  <c r="B4315" i="13"/>
  <c r="B4251" i="13"/>
  <c r="B4187" i="13"/>
  <c r="B4123" i="13"/>
  <c r="B4059" i="13"/>
  <c r="B3995" i="13"/>
  <c r="B3911" i="13"/>
  <c r="B3780" i="13"/>
  <c r="B3715" i="13"/>
  <c r="B3651" i="13"/>
  <c r="B3587" i="13"/>
  <c r="B3523" i="13"/>
  <c r="B3459" i="13"/>
  <c r="B3395" i="13"/>
  <c r="B3331" i="13"/>
  <c r="B3267" i="13"/>
  <c r="B3203" i="13"/>
  <c r="B3829" i="13"/>
  <c r="B3805" i="13"/>
  <c r="B3762" i="13"/>
  <c r="B3698" i="13"/>
  <c r="B3634" i="13"/>
  <c r="B3570" i="13"/>
  <c r="B3506" i="13"/>
  <c r="B3442" i="13"/>
  <c r="B3378" i="13"/>
  <c r="B3868" i="13"/>
  <c r="B3793" i="13"/>
  <c r="B3745" i="13"/>
  <c r="B3681" i="13"/>
  <c r="B3617" i="13"/>
  <c r="B3553" i="13"/>
  <c r="B3489" i="13"/>
  <c r="B3425" i="13"/>
  <c r="B3361" i="13"/>
  <c r="B3896" i="13"/>
  <c r="B3971" i="13"/>
  <c r="B3748" i="13"/>
  <c r="B3684" i="13"/>
  <c r="B3620" i="13"/>
  <c r="B3556" i="13"/>
  <c r="B3492" i="13"/>
  <c r="B3428" i="13"/>
  <c r="B3364" i="13"/>
  <c r="B3931" i="13"/>
  <c r="B3289" i="13"/>
  <c r="B3214" i="13"/>
  <c r="B3106" i="13"/>
  <c r="B3042" i="13"/>
  <c r="B2978" i="13"/>
  <c r="B2914" i="13"/>
  <c r="B3194" i="13"/>
  <c r="B3218" i="13"/>
  <c r="B3145" i="13"/>
  <c r="B3081" i="13"/>
  <c r="B3017" i="13"/>
  <c r="B2953" i="13"/>
  <c r="B2889" i="13"/>
  <c r="B2825" i="13"/>
  <c r="B2761" i="13"/>
  <c r="B2697" i="13"/>
  <c r="B3808" i="13"/>
  <c r="B3192" i="13"/>
  <c r="B3112" i="13"/>
  <c r="B3048" i="13"/>
  <c r="B2984" i="13"/>
  <c r="B2920" i="13"/>
  <c r="B3226" i="13"/>
  <c r="B2767" i="13"/>
  <c r="B2642" i="13"/>
  <c r="B2578" i="13"/>
  <c r="B2514" i="13"/>
  <c r="B2450" i="13"/>
  <c r="B2386" i="13"/>
  <c r="B2863" i="13"/>
  <c r="B2772" i="13"/>
  <c r="B2824" i="13"/>
  <c r="B2719" i="13"/>
  <c r="B2629" i="13"/>
  <c r="B2565" i="13"/>
  <c r="B2501" i="13"/>
  <c r="B2437" i="13"/>
  <c r="B2373" i="13"/>
  <c r="B2800" i="13"/>
  <c r="B2718" i="13"/>
  <c r="B2770" i="13"/>
  <c r="B2672" i="13"/>
  <c r="B2608" i="13"/>
  <c r="B2544" i="13"/>
  <c r="B2480" i="13"/>
  <c r="B2416" i="13"/>
  <c r="B2352" i="13"/>
  <c r="B2288" i="13"/>
  <c r="B2876" i="13"/>
  <c r="B2839" i="13"/>
  <c r="B2851" i="13"/>
  <c r="B3071" i="13"/>
  <c r="B2543" i="13"/>
  <c r="B2313" i="13"/>
  <c r="B2411" i="13"/>
  <c r="B2169" i="13"/>
  <c r="B2105" i="13"/>
  <c r="B2041" i="13"/>
  <c r="B2289" i="13"/>
  <c r="B2439" i="13"/>
  <c r="B2367" i="13"/>
  <c r="B2599" i="13"/>
  <c r="B2176" i="13"/>
  <c r="B2112" i="13"/>
  <c r="B2048" i="13"/>
  <c r="B1984" i="13"/>
  <c r="B1920" i="13"/>
  <c r="B1856" i="13"/>
  <c r="B1792" i="13"/>
  <c r="B2619" i="13"/>
  <c r="B2739" i="13"/>
  <c r="B2467" i="13"/>
  <c r="B2883" i="13"/>
  <c r="B2191" i="13"/>
  <c r="B2127" i="13"/>
  <c r="B2063" i="13"/>
  <c r="B1999" i="13"/>
  <c r="B1935" i="13"/>
  <c r="B1871" i="13"/>
  <c r="B1807" i="13"/>
  <c r="B1743" i="13"/>
  <c r="B2258" i="13"/>
  <c r="B2303" i="13"/>
  <c r="B2257" i="13"/>
  <c r="B1873" i="13"/>
  <c r="B1621" i="13"/>
  <c r="B1484" i="13"/>
  <c r="B1420" i="13"/>
  <c r="B1356" i="13"/>
  <c r="B2002" i="13"/>
  <c r="B1578" i="13"/>
  <c r="B1809" i="13"/>
  <c r="B2314" i="13"/>
  <c r="B1653" i="13"/>
  <c r="B1881" i="13"/>
  <c r="B1545" i="13"/>
  <c r="B1463" i="13"/>
  <c r="B1399" i="13"/>
  <c r="B1335" i="13"/>
  <c r="B1271" i="13"/>
  <c r="B1207" i="13"/>
  <c r="B1998" i="13"/>
  <c r="B1598" i="13"/>
  <c r="B1858" i="13"/>
  <c r="B1555" i="13"/>
  <c r="B1692" i="13"/>
  <c r="B2054" i="13"/>
  <c r="B1651" i="13"/>
  <c r="B1486" i="13"/>
  <c r="B1422" i="13"/>
  <c r="B1358" i="13"/>
  <c r="B1294" i="13"/>
  <c r="B1230" i="13"/>
  <c r="B1166" i="13"/>
  <c r="B1674" i="13"/>
  <c r="B2094" i="13"/>
  <c r="B1639" i="13"/>
  <c r="B1962" i="13"/>
  <c r="B1564" i="13"/>
  <c r="B1766" i="13"/>
  <c r="B1513" i="13"/>
  <c r="B1449" i="13"/>
  <c r="B1385" i="13"/>
  <c r="B1321" i="13"/>
  <c r="B1257" i="13"/>
  <c r="B1193" i="13"/>
  <c r="B1961" i="13"/>
  <c r="B1558" i="13"/>
  <c r="B1821" i="13"/>
  <c r="B2651" i="13"/>
  <c r="B1168" i="13"/>
  <c r="B1093" i="13"/>
  <c r="B1029" i="13"/>
  <c r="B965" i="13"/>
  <c r="B901" i="13"/>
  <c r="B837" i="13"/>
  <c r="B773" i="13"/>
  <c r="B709" i="13"/>
  <c r="B645" i="13"/>
  <c r="B581" i="13"/>
  <c r="B517" i="13"/>
  <c r="B453" i="13"/>
  <c r="B389" i="13"/>
  <c r="B325" i="13"/>
  <c r="B261" i="13"/>
  <c r="B197" i="13"/>
  <c r="B133" i="13"/>
  <c r="B69" i="13"/>
  <c r="B5" i="13"/>
  <c r="B1156" i="13"/>
  <c r="B1092" i="13"/>
  <c r="B1028" i="13"/>
  <c r="B964" i="13"/>
  <c r="B900" i="13"/>
  <c r="B836" i="13"/>
  <c r="B772" i="13"/>
  <c r="B708" i="13"/>
  <c r="B644" i="13"/>
  <c r="B580" i="13"/>
  <c r="B516" i="13"/>
  <c r="B452" i="13"/>
  <c r="B388" i="13"/>
  <c r="B324" i="13"/>
  <c r="B260" i="13"/>
  <c r="B196" i="13"/>
  <c r="B132" i="13"/>
  <c r="B68" i="13"/>
  <c r="B1737" i="13"/>
  <c r="B1200" i="13"/>
  <c r="B1095" i="13"/>
  <c r="B1031" i="13"/>
  <c r="B967" i="13"/>
  <c r="B903" i="13"/>
  <c r="B839" i="13"/>
  <c r="B775" i="13"/>
  <c r="B711" i="13"/>
  <c r="B647" i="13"/>
  <c r="B583" i="13"/>
  <c r="B519" i="13"/>
  <c r="B455" i="13"/>
  <c r="B391" i="13"/>
  <c r="B327" i="13"/>
  <c r="B263" i="13"/>
  <c r="B199" i="13"/>
  <c r="B135" i="13"/>
  <c r="B71" i="13"/>
  <c r="B7" i="13"/>
  <c r="B1030" i="13"/>
  <c r="B22" i="13"/>
  <c r="B194" i="13"/>
  <c r="B382" i="13"/>
  <c r="B570" i="13"/>
  <c r="B694" i="13"/>
  <c r="B946" i="13"/>
  <c r="B1070" i="13"/>
  <c r="B30" i="13"/>
  <c r="B170" i="13"/>
  <c r="B294" i="13"/>
  <c r="B5931" i="13"/>
  <c r="B5791" i="13"/>
  <c r="B5663" i="13"/>
  <c r="B5535" i="13"/>
  <c r="B5407" i="13"/>
  <c r="B5930" i="13"/>
  <c r="B5802" i="13"/>
  <c r="B5674" i="13"/>
  <c r="B5978" i="13"/>
  <c r="B5901" i="13"/>
  <c r="B5773" i="13"/>
  <c r="B5645" i="13"/>
  <c r="B6500" i="13"/>
  <c r="B5888" i="13"/>
  <c r="B5760" i="13"/>
  <c r="B5632" i="13"/>
  <c r="B5472" i="13"/>
  <c r="B5387" i="13"/>
  <c r="B5259" i="13"/>
  <c r="B5131" i="13"/>
  <c r="B5003" i="13"/>
  <c r="B4875" i="13"/>
  <c r="B5481" i="13"/>
  <c r="B5270" i="13"/>
  <c r="B5142" i="13"/>
  <c r="B5014" i="13"/>
  <c r="B4886" i="13"/>
  <c r="B5533" i="13"/>
  <c r="B5289" i="13"/>
  <c r="B5161" i="13"/>
  <c r="B5033" i="13"/>
  <c r="B4905" i="13"/>
  <c r="B5461" i="13"/>
  <c r="B4835" i="13"/>
  <c r="B4739" i="13"/>
  <c r="B4675" i="13"/>
  <c r="B4611" i="13"/>
  <c r="B4547" i="13"/>
  <c r="B4483" i="13"/>
  <c r="B4968" i="13"/>
  <c r="B5264" i="13"/>
  <c r="B4850" i="13"/>
  <c r="B4786" i="13"/>
  <c r="B4722" i="13"/>
  <c r="B4658" i="13"/>
  <c r="B4594" i="13"/>
  <c r="B4530" i="13"/>
  <c r="B4466" i="13"/>
  <c r="B4904" i="13"/>
  <c r="B5372" i="13"/>
  <c r="B4841" i="13"/>
  <c r="B4777" i="13"/>
  <c r="B4713" i="13"/>
  <c r="B4649" i="13"/>
  <c r="B4585" i="13"/>
  <c r="B5368" i="13"/>
  <c r="B4908" i="13"/>
  <c r="B5108" i="13"/>
  <c r="B4804" i="13"/>
  <c r="B4740" i="13"/>
  <c r="B4676" i="13"/>
  <c r="B4612" i="13"/>
  <c r="B4548" i="13"/>
  <c r="B4484" i="13"/>
  <c r="B4420" i="13"/>
  <c r="B4356" i="13"/>
  <c r="B4434" i="13"/>
  <c r="B4302" i="13"/>
  <c r="B4238" i="13"/>
  <c r="B4174" i="13"/>
  <c r="B4110" i="13"/>
  <c r="B4046" i="13"/>
  <c r="B3982" i="13"/>
  <c r="B3918" i="13"/>
  <c r="B3854" i="13"/>
  <c r="B3790" i="13"/>
  <c r="B4350" i="13"/>
  <c r="B4325" i="13"/>
  <c r="B4261" i="13"/>
  <c r="B4197" i="13"/>
  <c r="B4133" i="13"/>
  <c r="B4069" i="13"/>
  <c r="B4005" i="13"/>
  <c r="B4481" i="13"/>
  <c r="B4377" i="13"/>
  <c r="B4312" i="13"/>
  <c r="B4248" i="13"/>
  <c r="B4184" i="13"/>
  <c r="B4120" i="13"/>
  <c r="B4056" i="13"/>
  <c r="B3992" i="13"/>
  <c r="B3928" i="13"/>
  <c r="B4521" i="13"/>
  <c r="B4311" i="13"/>
  <c r="B4247" i="13"/>
  <c r="B4183" i="13"/>
  <c r="B4119" i="13"/>
  <c r="B4055" i="13"/>
  <c r="B3991" i="13"/>
  <c r="B3888" i="13"/>
  <c r="B3775" i="13"/>
  <c r="B3711" i="13"/>
  <c r="B3647" i="13"/>
  <c r="B3583" i="13"/>
  <c r="B3519" i="13"/>
  <c r="B3455" i="13"/>
  <c r="B3391" i="13"/>
  <c r="B3327" i="13"/>
  <c r="B3263" i="13"/>
  <c r="B3199" i="13"/>
  <c r="B3823" i="13"/>
  <c r="B3789" i="13"/>
  <c r="B3758" i="13"/>
  <c r="B3694" i="13"/>
  <c r="B3630" i="13"/>
  <c r="B3566" i="13"/>
  <c r="B3502" i="13"/>
  <c r="B3438" i="13"/>
  <c r="B3374" i="13"/>
  <c r="B3833" i="13"/>
  <c r="B3955" i="13"/>
  <c r="B3741" i="13"/>
  <c r="B3677" i="13"/>
  <c r="B3613" i="13"/>
  <c r="B3549" i="13"/>
  <c r="B3485" i="13"/>
  <c r="B3421" i="13"/>
  <c r="B3357" i="13"/>
  <c r="B3861" i="13"/>
  <c r="B3945" i="13"/>
  <c r="B3744" i="13"/>
  <c r="B3680" i="13"/>
  <c r="B3616" i="13"/>
  <c r="B3552" i="13"/>
  <c r="B3488" i="13"/>
  <c r="B3424" i="13"/>
  <c r="B3360" i="13"/>
  <c r="B3837" i="13"/>
  <c r="B3266" i="13"/>
  <c r="B3166" i="13"/>
  <c r="B3102" i="13"/>
  <c r="B3038" i="13"/>
  <c r="B2974" i="13"/>
  <c r="B2910" i="13"/>
  <c r="B3871" i="13"/>
  <c r="B3912" i="13"/>
  <c r="B3141" i="13"/>
  <c r="B3077" i="13"/>
  <c r="B3013" i="13"/>
  <c r="B2949" i="13"/>
  <c r="B2885" i="13"/>
  <c r="B2821" i="13"/>
  <c r="B2757" i="13"/>
  <c r="B2693" i="13"/>
  <c r="B3286" i="13"/>
  <c r="B3182" i="13"/>
  <c r="B3108" i="13"/>
  <c r="B3044" i="13"/>
  <c r="B2980" i="13"/>
  <c r="B2916" i="13"/>
  <c r="B3168" i="13"/>
  <c r="B2732" i="13"/>
  <c r="B2638" i="13"/>
  <c r="B2574" i="13"/>
  <c r="B2510" i="13"/>
  <c r="B2446" i="13"/>
  <c r="B2382" i="13"/>
  <c r="B2855" i="13"/>
  <c r="B2766" i="13"/>
  <c r="B2818" i="13"/>
  <c r="B2703" i="13"/>
  <c r="B2625" i="13"/>
  <c r="B2561" i="13"/>
  <c r="B2497" i="13"/>
  <c r="B2433" i="13"/>
  <c r="B2369" i="13"/>
  <c r="B2794" i="13"/>
  <c r="B2707" i="13"/>
  <c r="B2747" i="13"/>
  <c r="B2668" i="13"/>
  <c r="B2604" i="13"/>
  <c r="B2540" i="13"/>
  <c r="B2476" i="13"/>
  <c r="B2412" i="13"/>
  <c r="B2348" i="13"/>
  <c r="B2284" i="13"/>
  <c r="B2867" i="13"/>
  <c r="B2804" i="13"/>
  <c r="B2827" i="13"/>
  <c r="B3241" i="13"/>
  <c r="B2479" i="13"/>
  <c r="B2307" i="13"/>
  <c r="B2342" i="13"/>
  <c r="B2165" i="13"/>
  <c r="B2101" i="13"/>
  <c r="B2037" i="13"/>
  <c r="B2283" i="13"/>
  <c r="B2423" i="13"/>
  <c r="B2353" i="13"/>
  <c r="B2535" i="13"/>
  <c r="B2172" i="13"/>
  <c r="B2108" i="13"/>
  <c r="B2044" i="13"/>
  <c r="B1980" i="13"/>
  <c r="B1916" i="13"/>
  <c r="B1852" i="13"/>
  <c r="B1788" i="13"/>
  <c r="B2555" i="13"/>
  <c r="B2639" i="13"/>
  <c r="B2407" i="13"/>
  <c r="B2826" i="13"/>
  <c r="B2187" i="13"/>
  <c r="B2123" i="13"/>
  <c r="B2059" i="13"/>
  <c r="B1995" i="13"/>
  <c r="B1931" i="13"/>
  <c r="B1867" i="13"/>
  <c r="B1803" i="13"/>
  <c r="B1739" i="13"/>
  <c r="B2247" i="13"/>
  <c r="B2286" i="13"/>
  <c r="B2252" i="13"/>
  <c r="B1862" i="13"/>
  <c r="B1605" i="13"/>
  <c r="B1480" i="13"/>
  <c r="B1416" i="13"/>
  <c r="B1352" i="13"/>
  <c r="B1986" i="13"/>
  <c r="B1562" i="13"/>
  <c r="B1785" i="13"/>
  <c r="B2267" i="13"/>
  <c r="B1647" i="13"/>
  <c r="B1870" i="13"/>
  <c r="B1529" i="13"/>
  <c r="B1459" i="13"/>
  <c r="B1395" i="13"/>
  <c r="B1331" i="13"/>
  <c r="B1267" i="13"/>
  <c r="B1203" i="13"/>
  <c r="B1982" i="13"/>
  <c r="B1582" i="13"/>
  <c r="B1837" i="13"/>
  <c r="B1539" i="13"/>
  <c r="B1669" i="13"/>
  <c r="B1965" i="13"/>
  <c r="B1629" i="13"/>
  <c r="B1482" i="13"/>
  <c r="B1418" i="13"/>
  <c r="B1354" i="13"/>
  <c r="B1290" i="13"/>
  <c r="B1226" i="13"/>
  <c r="B1162" i="13"/>
  <c r="B1668" i="13"/>
  <c r="B2030" i="13"/>
  <c r="B1623" i="13"/>
  <c r="B1937" i="13"/>
  <c r="B1548" i="13"/>
  <c r="B1745" i="13"/>
  <c r="B1509" i="13"/>
  <c r="B1445" i="13"/>
  <c r="B1381" i="13"/>
  <c r="B1317" i="13"/>
  <c r="B1253" i="13"/>
  <c r="B1189" i="13"/>
  <c r="B1922" i="13"/>
  <c r="B1542" i="13"/>
  <c r="B1802" i="13"/>
  <c r="B1973" i="13"/>
  <c r="B1153" i="13"/>
  <c r="B1089" i="13"/>
  <c r="B1025" i="13"/>
  <c r="B961" i="13"/>
  <c r="B897" i="13"/>
  <c r="B833" i="13"/>
  <c r="B769" i="13"/>
  <c r="B705" i="13"/>
  <c r="B641" i="13"/>
  <c r="B577" i="13"/>
  <c r="B513" i="13"/>
  <c r="B449" i="13"/>
  <c r="B385" i="13"/>
  <c r="B321" i="13"/>
  <c r="B257" i="13"/>
  <c r="B193" i="13"/>
  <c r="B129" i="13"/>
  <c r="B65" i="13"/>
  <c r="B1921" i="13"/>
  <c r="B1152" i="13"/>
  <c r="B1088" i="13"/>
  <c r="B1024" i="13"/>
  <c r="B960" i="13"/>
  <c r="B896" i="13"/>
  <c r="B832" i="13"/>
  <c r="B768" i="13"/>
  <c r="B704" i="13"/>
  <c r="B640" i="13"/>
  <c r="B576" i="13"/>
  <c r="B512" i="13"/>
  <c r="B448" i="13"/>
  <c r="B384" i="13"/>
  <c r="B320" i="13"/>
  <c r="B256" i="13"/>
  <c r="B192" i="13"/>
  <c r="B128" i="13"/>
  <c r="B64" i="13"/>
  <c r="B1244" i="13"/>
  <c r="B1155" i="13"/>
  <c r="B1091" i="13"/>
  <c r="B1027" i="13"/>
  <c r="B963" i="13"/>
  <c r="B899" i="13"/>
  <c r="B835" i="13"/>
  <c r="B771" i="13"/>
  <c r="B707" i="13"/>
  <c r="B643" i="13"/>
  <c r="B579" i="13"/>
  <c r="B515" i="13"/>
  <c r="B451" i="13"/>
  <c r="B387" i="13"/>
  <c r="B323" i="13"/>
  <c r="B259" i="13"/>
  <c r="B195" i="13"/>
  <c r="B131" i="13"/>
  <c r="B67" i="13"/>
  <c r="B1536" i="13"/>
  <c r="B966" i="13"/>
  <c r="B1154" i="13"/>
  <c r="B98" i="13"/>
  <c r="B318" i="13"/>
  <c r="B506" i="13"/>
  <c r="B630" i="13"/>
  <c r="B882" i="13"/>
  <c r="B1006" i="13"/>
  <c r="B1130" i="13"/>
  <c r="B106" i="13"/>
  <c r="B230" i="13"/>
  <c r="B546" i="13"/>
  <c r="B862" i="13"/>
  <c r="B1114" i="13"/>
  <c r="B90" i="13"/>
  <c r="B406" i="13"/>
  <c r="B5927" i="13"/>
  <c r="B5787" i="13"/>
  <c r="B5659" i="13"/>
  <c r="B5531" i="13"/>
  <c r="B5403" i="13"/>
  <c r="B5926" i="13"/>
  <c r="B5798" i="13"/>
  <c r="B5670" i="13"/>
  <c r="B6521" i="13"/>
  <c r="B5897" i="13"/>
  <c r="B5769" i="13"/>
  <c r="B5641" i="13"/>
  <c r="B6041" i="13"/>
  <c r="B5884" i="13"/>
  <c r="B5756" i="13"/>
  <c r="B5628" i="13"/>
  <c r="B5466" i="13"/>
  <c r="B5383" i="13"/>
  <c r="B5255" i="13"/>
  <c r="B5127" i="13"/>
  <c r="B4999" i="13"/>
  <c r="B4871" i="13"/>
  <c r="B5394" i="13"/>
  <c r="B5266" i="13"/>
  <c r="B5138" i="13"/>
  <c r="B5010" i="13"/>
  <c r="B4882" i="13"/>
  <c r="B5497" i="13"/>
  <c r="B5285" i="13"/>
  <c r="B5157" i="13"/>
  <c r="B5029" i="13"/>
  <c r="B4901" i="13"/>
  <c r="B5450" i="13"/>
  <c r="B4831" i="13"/>
  <c r="B4735" i="13"/>
  <c r="B4671" i="13"/>
  <c r="B4607" i="13"/>
  <c r="B4543" i="13"/>
  <c r="B4479" i="13"/>
  <c r="B4888" i="13"/>
  <c r="B5200" i="13"/>
  <c r="B4846" i="13"/>
  <c r="B4782" i="13"/>
  <c r="B4718" i="13"/>
  <c r="B4654" i="13"/>
  <c r="B4590" i="13"/>
  <c r="B4526" i="13"/>
  <c r="B4462" i="13"/>
  <c r="B5380" i="13"/>
  <c r="B5308" i="13"/>
  <c r="B4837" i="13"/>
  <c r="B4773" i="13"/>
  <c r="B4709" i="13"/>
  <c r="B4645" i="13"/>
  <c r="B4581" i="13"/>
  <c r="B5304" i="13"/>
  <c r="B4880" i="13"/>
  <c r="B5044" i="13"/>
  <c r="B4800" i="13"/>
  <c r="B4736" i="13"/>
  <c r="B4672" i="13"/>
  <c r="B4608" i="13"/>
  <c r="B4544" i="13"/>
  <c r="B4480" i="13"/>
  <c r="B4416" i="13"/>
  <c r="B4352" i="13"/>
  <c r="B4426" i="13"/>
  <c r="B4298" i="13"/>
  <c r="B4234" i="13"/>
  <c r="B4170" i="13"/>
  <c r="B4106" i="13"/>
  <c r="B4042" i="13"/>
  <c r="B3978" i="13"/>
  <c r="B3914" i="13"/>
  <c r="B3850" i="13"/>
  <c r="B5288" i="13"/>
  <c r="B5160" i="13"/>
  <c r="B4321" i="13"/>
  <c r="B4257" i="13"/>
  <c r="B4193" i="13"/>
  <c r="B4129" i="13"/>
  <c r="B4065" i="13"/>
  <c r="B4001" i="13"/>
  <c r="B4449" i="13"/>
  <c r="B4367" i="13"/>
  <c r="B4308" i="13"/>
  <c r="B4244" i="13"/>
  <c r="B4180" i="13"/>
  <c r="B4116" i="13"/>
  <c r="B4052" i="13"/>
  <c r="B3988" i="13"/>
  <c r="B4489" i="13"/>
  <c r="B4509" i="13"/>
  <c r="B4307" i="13"/>
  <c r="B4243" i="13"/>
  <c r="B4179" i="13"/>
  <c r="B4115" i="13"/>
  <c r="B4051" i="13"/>
  <c r="B3987" i="13"/>
  <c r="B3853" i="13"/>
  <c r="B3771" i="13"/>
  <c r="B3707" i="13"/>
  <c r="B3643" i="13"/>
  <c r="B3579" i="13"/>
  <c r="B3515" i="13"/>
  <c r="B3451" i="13"/>
  <c r="B3387" i="13"/>
  <c r="B3323" i="13"/>
  <c r="B3259" i="13"/>
  <c r="B3195" i="13"/>
  <c r="B3935" i="13"/>
  <c r="B3784" i="13"/>
  <c r="B3754" i="13"/>
  <c r="B3690" i="13"/>
  <c r="B3626" i="13"/>
  <c r="B3562" i="13"/>
  <c r="B3498" i="13"/>
  <c r="B3434" i="13"/>
  <c r="B3370" i="13"/>
  <c r="B3827" i="13"/>
  <c r="B3908" i="13"/>
  <c r="B3737" i="13"/>
  <c r="B3673" i="13"/>
  <c r="B3609" i="13"/>
  <c r="B3545" i="13"/>
  <c r="B3481" i="13"/>
  <c r="B3417" i="13"/>
  <c r="B3353" i="13"/>
  <c r="B3855" i="13"/>
  <c r="B3924" i="13"/>
  <c r="B3740" i="13"/>
  <c r="B3676" i="13"/>
  <c r="B3612" i="13"/>
  <c r="B3548" i="13"/>
  <c r="B3484" i="13"/>
  <c r="B3420" i="13"/>
  <c r="B3356" i="13"/>
  <c r="B3342" i="13"/>
  <c r="B3261" i="13"/>
  <c r="B3162" i="13"/>
  <c r="B3098" i="13"/>
  <c r="B3034" i="13"/>
  <c r="B2970" i="13"/>
  <c r="B2906" i="13"/>
  <c r="B3781" i="13"/>
  <c r="B3776" i="13"/>
  <c r="B3137" i="13"/>
  <c r="B3073" i="13"/>
  <c r="B3009" i="13"/>
  <c r="B2945" i="13"/>
  <c r="B2881" i="13"/>
  <c r="B2817" i="13"/>
  <c r="B2753" i="13"/>
  <c r="B3281" i="13"/>
  <c r="B3280" i="13"/>
  <c r="B3173" i="13"/>
  <c r="B3104" i="13"/>
  <c r="B3040" i="13"/>
  <c r="B2976" i="13"/>
  <c r="B2912" i="13"/>
  <c r="B3848" i="13"/>
  <c r="B2726" i="13"/>
  <c r="B2634" i="13"/>
  <c r="B2570" i="13"/>
  <c r="B2506" i="13"/>
  <c r="B2442" i="13"/>
  <c r="B2378" i="13"/>
  <c r="B2842" i="13"/>
  <c r="B2743" i="13"/>
  <c r="B2795" i="13"/>
  <c r="B2685" i="13"/>
  <c r="B2621" i="13"/>
  <c r="B2557" i="13"/>
  <c r="B2493" i="13"/>
  <c r="B2429" i="13"/>
  <c r="B2365" i="13"/>
  <c r="B2771" i="13"/>
  <c r="B3181" i="13"/>
  <c r="B2712" i="13"/>
  <c r="B2664" i="13"/>
  <c r="B2600" i="13"/>
  <c r="B2536" i="13"/>
  <c r="B2472" i="13"/>
  <c r="B2408" i="13"/>
  <c r="B2344" i="13"/>
  <c r="B2280" i="13"/>
  <c r="B2859" i="13"/>
  <c r="B2798" i="13"/>
  <c r="B2792" i="13"/>
  <c r="B3201" i="13"/>
  <c r="B2459" i="13"/>
  <c r="B2290" i="13"/>
  <c r="B2301" i="13"/>
  <c r="B2161" i="13"/>
  <c r="B2097" i="13"/>
  <c r="B2033" i="13"/>
  <c r="B2266" i="13"/>
  <c r="B2347" i="13"/>
  <c r="B2329" i="13"/>
  <c r="B2471" i="13"/>
  <c r="B2168" i="13"/>
  <c r="B2104" i="13"/>
  <c r="B2040" i="13"/>
  <c r="B1976" i="13"/>
  <c r="B1912" i="13"/>
  <c r="B1848" i="13"/>
  <c r="B1784" i="13"/>
  <c r="B2491" i="13"/>
  <c r="B2575" i="13"/>
  <c r="B2358" i="13"/>
  <c r="B2679" i="13"/>
  <c r="B2183" i="13"/>
  <c r="B2119" i="13"/>
  <c r="B2055" i="13"/>
  <c r="B1991" i="13"/>
  <c r="B1927" i="13"/>
  <c r="B1863" i="13"/>
  <c r="B1799" i="13"/>
  <c r="B1735" i="13"/>
  <c r="B2242" i="13"/>
  <c r="B3003" i="13"/>
  <c r="B2241" i="13"/>
  <c r="B1841" i="13"/>
  <c r="B1589" i="13"/>
  <c r="B1476" i="13"/>
  <c r="B1412" i="13"/>
  <c r="B1348" i="13"/>
  <c r="B1970" i="13"/>
  <c r="B1546" i="13"/>
  <c r="B1742" i="13"/>
  <c r="B2082" i="13"/>
  <c r="B1636" i="13"/>
  <c r="B1849" i="13"/>
  <c r="B1519" i="13"/>
  <c r="B1455" i="13"/>
  <c r="B1391" i="13"/>
  <c r="B1327" i="13"/>
  <c r="B1263" i="13"/>
  <c r="B1199" i="13"/>
  <c r="B1954" i="13"/>
  <c r="B1566" i="13"/>
  <c r="B1826" i="13"/>
  <c r="B1523" i="13"/>
  <c r="B1663" i="13"/>
  <c r="B1926" i="13"/>
  <c r="B1613" i="13"/>
  <c r="B1478" i="13"/>
  <c r="B1414" i="13"/>
  <c r="B1350" i="13"/>
  <c r="B1286" i="13"/>
  <c r="B1222" i="13"/>
  <c r="B2251" i="13"/>
  <c r="B1645" i="13"/>
  <c r="B1950" i="13"/>
  <c r="B1607" i="13"/>
  <c r="B1898" i="13"/>
  <c r="B1532" i="13"/>
  <c r="B1738" i="13"/>
  <c r="B1505" i="13"/>
  <c r="B1441" i="13"/>
  <c r="B1377" i="13"/>
  <c r="B1313" i="13"/>
  <c r="B1249" i="13"/>
  <c r="B1185" i="13"/>
  <c r="B1897" i="13"/>
  <c r="B1526" i="13"/>
  <c r="B1758" i="13"/>
  <c r="B1600" i="13"/>
  <c r="B1149" i="13"/>
  <c r="B1085" i="13"/>
  <c r="B1021" i="13"/>
  <c r="B957" i="13"/>
  <c r="B893" i="13"/>
  <c r="B829" i="13"/>
  <c r="B765" i="13"/>
  <c r="B701" i="13"/>
  <c r="B637" i="13"/>
  <c r="B573" i="13"/>
  <c r="B509" i="13"/>
  <c r="B445" i="13"/>
  <c r="B381" i="13"/>
  <c r="B317" i="13"/>
  <c r="B253" i="13"/>
  <c r="B189" i="13"/>
  <c r="B125" i="13"/>
  <c r="B61" i="13"/>
  <c r="B1765" i="13"/>
  <c r="B1148" i="13"/>
  <c r="B1084" i="13"/>
  <c r="B1020" i="13"/>
  <c r="B956" i="13"/>
  <c r="B892" i="13"/>
  <c r="B828" i="13"/>
  <c r="B764" i="13"/>
  <c r="B700" i="13"/>
  <c r="B636" i="13"/>
  <c r="B572" i="13"/>
  <c r="B508" i="13"/>
  <c r="B444" i="13"/>
  <c r="B380" i="13"/>
  <c r="B316" i="13"/>
  <c r="B252" i="13"/>
  <c r="B188" i="13"/>
  <c r="B124" i="13"/>
  <c r="B60" i="13"/>
  <c r="B1180" i="13"/>
  <c r="B1151" i="13"/>
  <c r="B1087" i="13"/>
  <c r="B1023" i="13"/>
  <c r="B959" i="13"/>
  <c r="B895" i="13"/>
  <c r="B831" i="13"/>
  <c r="B767" i="13"/>
  <c r="B703" i="13"/>
  <c r="B639" i="13"/>
  <c r="B575" i="13"/>
  <c r="B511" i="13"/>
  <c r="B447" i="13"/>
  <c r="B383" i="13"/>
  <c r="B319" i="13"/>
  <c r="B255" i="13"/>
  <c r="B191" i="13"/>
  <c r="B127" i="13"/>
  <c r="B63" i="13"/>
  <c r="B1292" i="13"/>
  <c r="B902" i="13"/>
  <c r="B1090" i="13"/>
  <c r="B34" i="13"/>
  <c r="B254" i="13"/>
  <c r="B442" i="13"/>
  <c r="B566" i="13"/>
  <c r="B818" i="13"/>
  <c r="B942" i="13"/>
  <c r="B1066" i="13"/>
  <c r="B42" i="13"/>
  <c r="B166" i="13"/>
  <c r="B482" i="13"/>
  <c r="B798" i="13"/>
  <c r="B1050" i="13"/>
  <c r="B26" i="13"/>
  <c r="B342" i="13"/>
  <c r="B5907" i="13"/>
  <c r="B5767" i="13"/>
  <c r="B5639" i="13"/>
  <c r="B5511" i="13"/>
  <c r="B5945" i="13"/>
  <c r="B5906" i="13"/>
  <c r="B5778" i="13"/>
  <c r="B5650" i="13"/>
  <c r="B5968" i="13"/>
  <c r="B5877" i="13"/>
  <c r="B5749" i="13"/>
  <c r="B5621" i="13"/>
  <c r="B5952" i="13"/>
  <c r="B5864" i="13"/>
  <c r="B5736" i="13"/>
  <c r="B5608" i="13"/>
  <c r="B6484" i="13"/>
  <c r="B5363" i="13"/>
  <c r="B5235" i="13"/>
  <c r="B5107" i="13"/>
  <c r="B4979" i="13"/>
  <c r="B5537" i="13"/>
  <c r="B5374" i="13"/>
  <c r="B5246" i="13"/>
  <c r="B5118" i="13"/>
  <c r="B4990" i="13"/>
  <c r="B4862" i="13"/>
  <c r="B5393" i="13"/>
  <c r="B5265" i="13"/>
  <c r="B5137" i="13"/>
  <c r="B5009" i="13"/>
  <c r="B4881" i="13"/>
  <c r="B5068" i="13"/>
  <c r="B4811" i="13"/>
  <c r="B4731" i="13"/>
  <c r="B4667" i="13"/>
  <c r="B4603" i="13"/>
  <c r="B4539" i="13"/>
  <c r="B4475" i="13"/>
  <c r="B4868" i="13"/>
  <c r="B5148" i="13"/>
  <c r="B4842" i="13"/>
  <c r="B4778" i="13"/>
  <c r="B4714" i="13"/>
  <c r="B4650" i="13"/>
  <c r="B4586" i="13"/>
  <c r="B4522" i="13"/>
  <c r="B4458" i="13"/>
  <c r="B5316" i="13"/>
  <c r="B5244" i="13"/>
  <c r="B4833" i="13"/>
  <c r="B4769" i="13"/>
  <c r="B4705" i="13"/>
  <c r="B4641" i="13"/>
  <c r="B4577" i="13"/>
  <c r="B5240" i="13"/>
  <c r="B5429" i="13"/>
  <c r="B4956" i="13"/>
  <c r="B4796" i="13"/>
  <c r="B4732" i="13"/>
  <c r="B4668" i="13"/>
  <c r="B4604" i="13"/>
  <c r="B4540" i="13"/>
  <c r="B4476" i="13"/>
  <c r="B4412" i="13"/>
  <c r="B4348" i="13"/>
  <c r="B4418" i="13"/>
  <c r="B4294" i="13"/>
  <c r="B4230" i="13"/>
  <c r="B4166" i="13"/>
  <c r="B4102" i="13"/>
  <c r="B4038" i="13"/>
  <c r="B3974" i="13"/>
  <c r="B3910" i="13"/>
  <c r="B3846" i="13"/>
  <c r="B4884" i="13"/>
  <c r="B4493" i="13"/>
  <c r="B4317" i="13"/>
  <c r="B4253" i="13"/>
  <c r="B4189" i="13"/>
  <c r="B4125" i="13"/>
  <c r="B4061" i="13"/>
  <c r="B3997" i="13"/>
  <c r="B4358" i="13"/>
  <c r="B4353" i="13"/>
  <c r="B4304" i="13"/>
  <c r="B4240" i="13"/>
  <c r="B4176" i="13"/>
  <c r="B4112" i="13"/>
  <c r="B4048" i="13"/>
  <c r="B3984" i="13"/>
  <c r="B4457" i="13"/>
  <c r="B4477" i="13"/>
  <c r="B4303" i="13"/>
  <c r="B4239" i="13"/>
  <c r="B4175" i="13"/>
  <c r="B4111" i="13"/>
  <c r="B4047" i="13"/>
  <c r="B3983" i="13"/>
  <c r="B3847" i="13"/>
  <c r="B3767" i="13"/>
  <c r="B3703" i="13"/>
  <c r="B3639" i="13"/>
  <c r="B3575" i="13"/>
  <c r="B3511" i="13"/>
  <c r="B3447" i="13"/>
  <c r="B3383" i="13"/>
  <c r="B3319" i="13"/>
  <c r="B3255" i="13"/>
  <c r="B3191" i="13"/>
  <c r="B3916" i="13"/>
  <c r="B4465" i="13"/>
  <c r="B3750" i="13"/>
  <c r="B3686" i="13"/>
  <c r="B3622" i="13"/>
  <c r="B3558" i="13"/>
  <c r="B3494" i="13"/>
  <c r="B3430" i="13"/>
  <c r="B3366" i="13"/>
  <c r="B3804" i="13"/>
  <c r="B3873" i="13"/>
  <c r="B3733" i="13"/>
  <c r="B3669" i="13"/>
  <c r="B3605" i="13"/>
  <c r="B3541" i="13"/>
  <c r="B3477" i="13"/>
  <c r="B3413" i="13"/>
  <c r="B3349" i="13"/>
  <c r="B3832" i="13"/>
  <c r="B3889" i="13"/>
  <c r="B3736" i="13"/>
  <c r="B3672" i="13"/>
  <c r="B3608" i="13"/>
  <c r="B3544" i="13"/>
  <c r="B3480" i="13"/>
  <c r="B3416" i="13"/>
  <c r="B3352" i="13"/>
  <c r="B3278" i="13"/>
  <c r="B3250" i="13"/>
  <c r="B3158" i="13"/>
  <c r="B3094" i="13"/>
  <c r="B3030" i="13"/>
  <c r="B2966" i="13"/>
  <c r="B2902" i="13"/>
  <c r="B3330" i="13"/>
  <c r="B3358" i="13"/>
  <c r="B3133" i="13"/>
  <c r="B3069" i="13"/>
  <c r="B3005" i="13"/>
  <c r="B2941" i="13"/>
  <c r="B2877" i="13"/>
  <c r="B2813" i="13"/>
  <c r="B2749" i="13"/>
  <c r="B3264" i="13"/>
  <c r="B3269" i="13"/>
  <c r="B3164" i="13"/>
  <c r="B3100" i="13"/>
  <c r="B3036" i="13"/>
  <c r="B2972" i="13"/>
  <c r="B2908" i="13"/>
  <c r="B3354" i="13"/>
  <c r="B2704" i="13"/>
  <c r="B2630" i="13"/>
  <c r="B2566" i="13"/>
  <c r="B2502" i="13"/>
  <c r="B2438" i="13"/>
  <c r="B2374" i="13"/>
  <c r="B2819" i="13"/>
  <c r="B2699" i="13"/>
  <c r="B2760" i="13"/>
  <c r="B2681" i="13"/>
  <c r="B2617" i="13"/>
  <c r="B2553" i="13"/>
  <c r="B2489" i="13"/>
  <c r="B2425" i="13"/>
  <c r="B2361" i="13"/>
  <c r="B2736" i="13"/>
  <c r="B3147" i="13"/>
  <c r="B2702" i="13"/>
  <c r="B2660" i="13"/>
  <c r="B2596" i="13"/>
  <c r="B2532" i="13"/>
  <c r="B2468" i="13"/>
  <c r="B2404" i="13"/>
  <c r="B2340" i="13"/>
  <c r="B2276" i="13"/>
  <c r="B2852" i="13"/>
  <c r="B2775" i="13"/>
  <c r="B2786" i="13"/>
  <c r="B2895" i="13"/>
  <c r="B2443" i="13"/>
  <c r="B2261" i="13"/>
  <c r="B2295" i="13"/>
  <c r="B2157" i="13"/>
  <c r="B2093" i="13"/>
  <c r="B2029" i="13"/>
  <c r="B2255" i="13"/>
  <c r="B2341" i="13"/>
  <c r="B2323" i="13"/>
  <c r="B2359" i="13"/>
  <c r="B2164" i="13"/>
  <c r="B2100" i="13"/>
  <c r="B2036" i="13"/>
  <c r="B1972" i="13"/>
  <c r="B1908" i="13"/>
  <c r="B1844" i="13"/>
  <c r="B1780" i="13"/>
  <c r="B2399" i="13"/>
  <c r="B2511" i="13"/>
  <c r="B2345" i="13"/>
  <c r="B2615" i="13"/>
  <c r="B2179" i="13"/>
  <c r="B2115" i="13"/>
  <c r="B2051" i="13"/>
  <c r="B1987" i="13"/>
  <c r="B1923" i="13"/>
  <c r="B1859" i="13"/>
  <c r="B1795" i="13"/>
  <c r="B1731" i="13"/>
  <c r="B2231" i="13"/>
  <c r="B2675" i="13"/>
  <c r="B2236" i="13"/>
  <c r="B1830" i="13"/>
  <c r="B1573" i="13"/>
  <c r="B1472" i="13"/>
  <c r="B1408" i="13"/>
  <c r="B1344" i="13"/>
  <c r="B1945" i="13"/>
  <c r="B1530" i="13"/>
  <c r="B1723" i="13"/>
  <c r="B2018" i="13"/>
  <c r="B1620" i="13"/>
  <c r="B1838" i="13"/>
  <c r="B1515" i="13"/>
  <c r="B1451" i="13"/>
  <c r="B1387" i="13"/>
  <c r="B1323" i="13"/>
  <c r="B1259" i="13"/>
  <c r="B1195" i="13"/>
  <c r="B1929" i="13"/>
  <c r="B1550" i="13"/>
  <c r="B1790" i="13"/>
  <c r="B2349" i="13"/>
  <c r="B1640" i="13"/>
  <c r="B1901" i="13"/>
  <c r="B1597" i="13"/>
  <c r="B1474" i="13"/>
  <c r="B1410" i="13"/>
  <c r="B1346" i="13"/>
  <c r="B1282" i="13"/>
  <c r="B1218" i="13"/>
  <c r="B2074" i="13"/>
  <c r="B1634" i="13"/>
  <c r="B1925" i="13"/>
  <c r="B1591" i="13"/>
  <c r="B1813" i="13"/>
  <c r="B2503" i="13"/>
  <c r="B1702" i="13"/>
  <c r="B1501" i="13"/>
  <c r="B1437" i="13"/>
  <c r="B1373" i="13"/>
  <c r="B1309" i="13"/>
  <c r="B1245" i="13"/>
  <c r="B1181" i="13"/>
  <c r="B1794" i="13"/>
  <c r="B2326" i="13"/>
  <c r="B1713" i="13"/>
  <c r="B1276" i="13"/>
  <c r="B1145" i="13"/>
  <c r="B1081" i="13"/>
  <c r="B1017" i="13"/>
  <c r="B953" i="13"/>
  <c r="B889" i="13"/>
  <c r="B825" i="13"/>
  <c r="B761" i="13"/>
  <c r="B697" i="13"/>
  <c r="B633" i="13"/>
  <c r="B569" i="13"/>
  <c r="B505" i="13"/>
  <c r="B441" i="13"/>
  <c r="B377" i="13"/>
  <c r="B313" i="13"/>
  <c r="B249" i="13"/>
  <c r="B185" i="13"/>
  <c r="B121" i="13"/>
  <c r="B57" i="13"/>
  <c r="B1666" i="13"/>
  <c r="B1144" i="13"/>
  <c r="B1080" i="13"/>
  <c r="B1016" i="13"/>
  <c r="B952" i="13"/>
  <c r="B888" i="13"/>
  <c r="B824" i="13"/>
  <c r="B760" i="13"/>
  <c r="B696" i="13"/>
  <c r="B632" i="13"/>
  <c r="B568" i="13"/>
  <c r="B504" i="13"/>
  <c r="B440" i="13"/>
  <c r="B376" i="13"/>
  <c r="B312" i="13"/>
  <c r="B248" i="13"/>
  <c r="B184" i="13"/>
  <c r="B120" i="13"/>
  <c r="B56" i="13"/>
  <c r="B1160" i="13"/>
  <c r="B1147" i="13"/>
  <c r="B1083" i="13"/>
  <c r="B1019" i="13"/>
  <c r="B955" i="13"/>
  <c r="B891" i="13"/>
  <c r="B827" i="13"/>
  <c r="B763" i="13"/>
  <c r="B699" i="13"/>
  <c r="B635" i="13"/>
  <c r="B571" i="13"/>
  <c r="B507" i="13"/>
  <c r="B443" i="13"/>
  <c r="B379" i="13"/>
  <c r="B315" i="13"/>
  <c r="B251" i="13"/>
  <c r="B187" i="13"/>
  <c r="B123" i="13"/>
  <c r="B59" i="13"/>
  <c r="B1228" i="13"/>
  <c r="B838" i="13"/>
  <c r="B1026" i="13"/>
  <c r="B1695" i="13"/>
  <c r="B190" i="13"/>
  <c r="B378" i="13"/>
  <c r="B502" i="13"/>
  <c r="B754" i="13"/>
  <c r="B878" i="13"/>
  <c r="B1002" i="13"/>
  <c r="B1126" i="13"/>
  <c r="B118" i="13"/>
  <c r="B5903" i="13"/>
  <c r="B5763" i="13"/>
  <c r="B5635" i="13"/>
  <c r="B5507" i="13"/>
  <c r="B5940" i="13"/>
  <c r="B5902" i="13"/>
  <c r="B5774" i="13"/>
  <c r="B5646" i="13"/>
  <c r="B5958" i="13"/>
  <c r="B5873" i="13"/>
  <c r="B5745" i="13"/>
  <c r="B5617" i="13"/>
  <c r="B5942" i="13"/>
  <c r="B5860" i="13"/>
  <c r="B5732" i="13"/>
  <c r="B5604" i="13"/>
  <c r="B6040" i="13"/>
  <c r="B5359" i="13"/>
  <c r="B5231" i="13"/>
  <c r="B5103" i="13"/>
  <c r="B4975" i="13"/>
  <c r="B5488" i="13"/>
  <c r="B5370" i="13"/>
  <c r="B5242" i="13"/>
  <c r="B5114" i="13"/>
  <c r="B4986" i="13"/>
  <c r="B4858" i="13"/>
  <c r="B5389" i="13"/>
  <c r="B5261" i="13"/>
  <c r="B5133" i="13"/>
  <c r="B5005" i="13"/>
  <c r="B4877" i="13"/>
  <c r="B4948" i="13"/>
  <c r="B4807" i="13"/>
  <c r="B4727" i="13"/>
  <c r="B4663" i="13"/>
  <c r="B4599" i="13"/>
  <c r="B4535" i="13"/>
  <c r="B4471" i="13"/>
  <c r="B4859" i="13"/>
  <c r="B5128" i="13"/>
  <c r="B4838" i="13"/>
  <c r="B4774" i="13"/>
  <c r="B4710" i="13"/>
  <c r="B4646" i="13"/>
  <c r="B4582" i="13"/>
  <c r="B4518" i="13"/>
  <c r="B4454" i="13"/>
  <c r="B5252" i="13"/>
  <c r="B5180" i="13"/>
  <c r="B4829" i="13"/>
  <c r="B4765" i="13"/>
  <c r="B4701" i="13"/>
  <c r="B4637" i="13"/>
  <c r="B4573" i="13"/>
  <c r="B5176" i="13"/>
  <c r="B5360" i="13"/>
  <c r="B4856" i="13"/>
  <c r="B4792" i="13"/>
  <c r="B4728" i="13"/>
  <c r="B4664" i="13"/>
  <c r="B4600" i="13"/>
  <c r="B4536" i="13"/>
  <c r="B4472" i="13"/>
  <c r="B4408" i="13"/>
  <c r="B4344" i="13"/>
  <c r="B4405" i="13"/>
  <c r="B4290" i="13"/>
  <c r="B4226" i="13"/>
  <c r="B4162" i="13"/>
  <c r="B4098" i="13"/>
  <c r="B4034" i="13"/>
  <c r="B3970" i="13"/>
  <c r="B3906" i="13"/>
  <c r="B3842" i="13"/>
  <c r="B4505" i="13"/>
  <c r="B4461" i="13"/>
  <c r="B4313" i="13"/>
  <c r="B4249" i="13"/>
  <c r="B4185" i="13"/>
  <c r="B4121" i="13"/>
  <c r="B4057" i="13"/>
  <c r="B3993" i="13"/>
  <c r="B4345" i="13"/>
  <c r="B4936" i="13"/>
  <c r="B4300" i="13"/>
  <c r="B4236" i="13"/>
  <c r="B4172" i="13"/>
  <c r="B4108" i="13"/>
  <c r="B4044" i="13"/>
  <c r="B3980" i="13"/>
  <c r="B4447" i="13"/>
  <c r="B4366" i="13"/>
  <c r="B4299" i="13"/>
  <c r="B4235" i="13"/>
  <c r="B4171" i="13"/>
  <c r="B4107" i="13"/>
  <c r="B4043" i="13"/>
  <c r="B3979" i="13"/>
  <c r="B3824" i="13"/>
  <c r="B3763" i="13"/>
  <c r="B3699" i="13"/>
  <c r="B3635" i="13"/>
  <c r="B3571" i="13"/>
  <c r="B3507" i="13"/>
  <c r="B3443" i="13"/>
  <c r="B3379" i="13"/>
  <c r="B3315" i="13"/>
  <c r="B3251" i="13"/>
  <c r="B3187" i="13"/>
  <c r="B3881" i="13"/>
  <c r="B3949" i="13"/>
  <c r="B3746" i="13"/>
  <c r="B3682" i="13"/>
  <c r="B3618" i="13"/>
  <c r="B3554" i="13"/>
  <c r="B3490" i="13"/>
  <c r="B3426" i="13"/>
  <c r="B3362" i="13"/>
  <c r="B3788" i="13"/>
  <c r="B3867" i="13"/>
  <c r="B3729" i="13"/>
  <c r="B3665" i="13"/>
  <c r="B3601" i="13"/>
  <c r="B3537" i="13"/>
  <c r="B3473" i="13"/>
  <c r="B3409" i="13"/>
  <c r="B3345" i="13"/>
  <c r="B3782" i="13"/>
  <c r="B3883" i="13"/>
  <c r="B3732" i="13"/>
  <c r="B3668" i="13"/>
  <c r="B3604" i="13"/>
  <c r="B3540" i="13"/>
  <c r="B3476" i="13"/>
  <c r="B3412" i="13"/>
  <c r="B3348" i="13"/>
  <c r="B3272" i="13"/>
  <c r="B3245" i="13"/>
  <c r="B3154" i="13"/>
  <c r="B3090" i="13"/>
  <c r="B3026" i="13"/>
  <c r="B2962" i="13"/>
  <c r="B2898" i="13"/>
  <c r="B3282" i="13"/>
  <c r="B3338" i="13"/>
  <c r="B3129" i="13"/>
  <c r="B3065" i="13"/>
  <c r="B3001" i="13"/>
  <c r="B2937" i="13"/>
  <c r="B2873" i="13"/>
  <c r="B2809" i="13"/>
  <c r="B2745" i="13"/>
  <c r="B3248" i="13"/>
  <c r="B3258" i="13"/>
  <c r="B3160" i="13"/>
  <c r="B3096" i="13"/>
  <c r="B3032" i="13"/>
  <c r="B2968" i="13"/>
  <c r="B2904" i="13"/>
  <c r="B3285" i="13"/>
  <c r="B2695" i="13"/>
  <c r="B2626" i="13"/>
  <c r="B2562" i="13"/>
  <c r="B2498" i="13"/>
  <c r="B2434" i="13"/>
  <c r="B2370" i="13"/>
  <c r="B2784" i="13"/>
  <c r="B3230" i="13"/>
  <c r="B2754" i="13"/>
  <c r="B2677" i="13"/>
  <c r="B2613" i="13"/>
  <c r="B2549" i="13"/>
  <c r="B2485" i="13"/>
  <c r="B2421" i="13"/>
  <c r="B3151" i="13"/>
  <c r="B2730" i="13"/>
  <c r="B3115" i="13"/>
  <c r="B3302" i="13"/>
  <c r="B2656" i="13"/>
  <c r="B2592" i="13"/>
  <c r="B2528" i="13"/>
  <c r="B2464" i="13"/>
  <c r="B2400" i="13"/>
  <c r="B2336" i="13"/>
  <c r="B2272" i="13"/>
  <c r="B2816" i="13"/>
  <c r="B2740" i="13"/>
  <c r="B2763" i="13"/>
  <c r="B2820" i="13"/>
  <c r="B2427" i="13"/>
  <c r="B2256" i="13"/>
  <c r="B2278" i="13"/>
  <c r="B2153" i="13"/>
  <c r="B2089" i="13"/>
  <c r="B2025" i="13"/>
  <c r="B2250" i="13"/>
  <c r="B2335" i="13"/>
  <c r="B2306" i="13"/>
  <c r="B2317" i="13"/>
  <c r="B2160" i="13"/>
  <c r="B2096" i="13"/>
  <c r="B2032" i="13"/>
  <c r="B1968" i="13"/>
  <c r="B1904" i="13"/>
  <c r="B1840" i="13"/>
  <c r="B1776" i="13"/>
  <c r="B2346" i="13"/>
  <c r="B2451" i="13"/>
  <c r="B2339" i="13"/>
  <c r="B2551" i="13"/>
  <c r="B2175" i="13"/>
  <c r="B2111" i="13"/>
  <c r="B2047" i="13"/>
  <c r="B1983" i="13"/>
  <c r="B1919" i="13"/>
  <c r="B1855" i="13"/>
  <c r="B1791" i="13"/>
  <c r="B1727" i="13"/>
  <c r="B2226" i="13"/>
  <c r="B2611" i="13"/>
  <c r="B2225" i="13"/>
  <c r="B1810" i="13"/>
  <c r="B1557" i="13"/>
  <c r="B1468" i="13"/>
  <c r="B1404" i="13"/>
  <c r="B1340" i="13"/>
  <c r="B1906" i="13"/>
  <c r="B2190" i="13"/>
  <c r="B1694" i="13"/>
  <c r="B2001" i="13"/>
  <c r="B1604" i="13"/>
  <c r="B1817" i="13"/>
  <c r="B1511" i="13"/>
  <c r="B1447" i="13"/>
  <c r="B1383" i="13"/>
  <c r="B1319" i="13"/>
  <c r="B1255" i="13"/>
  <c r="B1191" i="13"/>
  <c r="B1798" i="13"/>
  <c r="B1534" i="13"/>
  <c r="B1769" i="13"/>
  <c r="B2214" i="13"/>
  <c r="B1624" i="13"/>
  <c r="B1889" i="13"/>
  <c r="B1581" i="13"/>
  <c r="B1470" i="13"/>
  <c r="B1406" i="13"/>
  <c r="B1342" i="13"/>
  <c r="B1278" i="13"/>
  <c r="B1214" i="13"/>
  <c r="B2010" i="13"/>
  <c r="B1618" i="13"/>
  <c r="B1877" i="13"/>
  <c r="B1575" i="13"/>
  <c r="B1781" i="13"/>
  <c r="B2285" i="13"/>
  <c r="B1696" i="13"/>
  <c r="B1497" i="13"/>
  <c r="B1433" i="13"/>
  <c r="B1369" i="13"/>
  <c r="B1305" i="13"/>
  <c r="B1241" i="13"/>
  <c r="B1177" i="13"/>
  <c r="B1773" i="13"/>
  <c r="B2279" i="13"/>
  <c r="B1707" i="13"/>
  <c r="B1212" i="13"/>
  <c r="B1141" i="13"/>
  <c r="B1077" i="13"/>
  <c r="B1013" i="13"/>
  <c r="B949" i="13"/>
  <c r="B885" i="13"/>
  <c r="B821" i="13"/>
  <c r="B757" i="13"/>
  <c r="B693" i="13"/>
  <c r="B629" i="13"/>
  <c r="B565" i="13"/>
  <c r="B501" i="13"/>
  <c r="B437" i="13"/>
  <c r="B373" i="13"/>
  <c r="B309" i="13"/>
  <c r="B245" i="13"/>
  <c r="B181" i="13"/>
  <c r="B117" i="13"/>
  <c r="B53" i="13"/>
  <c r="B1304" i="13"/>
  <c r="B1140" i="13"/>
  <c r="B1076" i="13"/>
  <c r="B1012" i="13"/>
  <c r="B948" i="13"/>
  <c r="B884" i="13"/>
  <c r="B820" i="13"/>
  <c r="B756" i="13"/>
  <c r="B692" i="13"/>
  <c r="B628" i="13"/>
  <c r="B564" i="13"/>
  <c r="B500" i="13"/>
  <c r="B436" i="13"/>
  <c r="B372" i="13"/>
  <c r="B308" i="13"/>
  <c r="B244" i="13"/>
  <c r="B180" i="13"/>
  <c r="B116" i="13"/>
  <c r="B52" i="13"/>
  <c r="B1552" i="13"/>
  <c r="B1143" i="13"/>
  <c r="B1079" i="13"/>
  <c r="B1015" i="13"/>
  <c r="B951" i="13"/>
  <c r="B887" i="13"/>
  <c r="B823" i="13"/>
  <c r="B759" i="13"/>
  <c r="B695" i="13"/>
  <c r="B631" i="13"/>
  <c r="B567" i="13"/>
  <c r="B503" i="13"/>
  <c r="B439" i="13"/>
  <c r="B375" i="13"/>
  <c r="B311" i="13"/>
  <c r="B247" i="13"/>
  <c r="B183" i="13"/>
  <c r="B119" i="13"/>
  <c r="B55" i="13"/>
  <c r="B1164" i="13"/>
  <c r="B774" i="13"/>
  <c r="B962" i="13"/>
  <c r="B1150" i="13"/>
  <c r="B110" i="13"/>
  <c r="B314" i="13"/>
  <c r="B438" i="13"/>
  <c r="B690" i="13"/>
  <c r="B814" i="13"/>
  <c r="B938" i="13"/>
  <c r="B1062" i="13"/>
  <c r="B54" i="13"/>
  <c r="B354" i="13"/>
  <c r="B670" i="13"/>
  <c r="B922" i="13"/>
  <c r="B522" i="13"/>
  <c r="B214" i="13"/>
  <c r="B5891" i="13"/>
  <c r="B5759" i="13"/>
  <c r="B5631" i="13"/>
  <c r="B5503" i="13"/>
  <c r="B6078" i="13"/>
  <c r="B5898" i="13"/>
  <c r="B5770" i="13"/>
  <c r="B5642" i="13"/>
  <c r="B6516" i="13"/>
  <c r="B5869" i="13"/>
  <c r="B5741" i="13"/>
  <c r="B5613" i="13"/>
  <c r="B6062" i="13"/>
  <c r="B5856" i="13"/>
  <c r="B5728" i="13"/>
  <c r="B5600" i="13"/>
  <c r="B5961" i="13"/>
  <c r="B5355" i="13"/>
  <c r="B5227" i="13"/>
  <c r="B5099" i="13"/>
  <c r="B4971" i="13"/>
  <c r="B5482" i="13"/>
  <c r="B5366" i="13"/>
  <c r="B5238" i="13"/>
  <c r="B5110" i="13"/>
  <c r="B4982" i="13"/>
  <c r="B5554" i="13"/>
  <c r="B5385" i="13"/>
  <c r="B5257" i="13"/>
  <c r="B5129" i="13"/>
  <c r="B5001" i="13"/>
  <c r="B4873" i="13"/>
  <c r="B4924" i="13"/>
  <c r="B4803" i="13"/>
  <c r="B4723" i="13"/>
  <c r="B4659" i="13"/>
  <c r="B4595" i="13"/>
  <c r="B4531" i="13"/>
  <c r="B4467" i="13"/>
  <c r="B5478" i="13"/>
  <c r="B5064" i="13"/>
  <c r="B4834" i="13"/>
  <c r="B4770" i="13"/>
  <c r="B4706" i="13"/>
  <c r="B4642" i="13"/>
  <c r="B4578" i="13"/>
  <c r="B4514" i="13"/>
  <c r="B4450" i="13"/>
  <c r="B5188" i="13"/>
  <c r="B5124" i="13"/>
  <c r="B4825" i="13"/>
  <c r="B4761" i="13"/>
  <c r="B4697" i="13"/>
  <c r="B4633" i="13"/>
  <c r="B4569" i="13"/>
  <c r="B5072" i="13"/>
  <c r="B5296" i="13"/>
  <c r="B4852" i="13"/>
  <c r="B4788" i="13"/>
  <c r="B4724" i="13"/>
  <c r="B4660" i="13"/>
  <c r="B4596" i="13"/>
  <c r="B4532" i="13"/>
  <c r="B4468" i="13"/>
  <c r="B4404" i="13"/>
  <c r="B4435" i="13"/>
  <c r="B4389" i="13"/>
  <c r="B4286" i="13"/>
  <c r="B4222" i="13"/>
  <c r="B4158" i="13"/>
  <c r="B4094" i="13"/>
  <c r="B4030" i="13"/>
  <c r="B3966" i="13"/>
  <c r="B3902" i="13"/>
  <c r="B3838" i="13"/>
  <c r="B4473" i="13"/>
  <c r="B4441" i="13"/>
  <c r="B4309" i="13"/>
  <c r="B4245" i="13"/>
  <c r="B4181" i="13"/>
  <c r="B4117" i="13"/>
  <c r="B4053" i="13"/>
  <c r="B3989" i="13"/>
  <c r="B4860" i="13"/>
  <c r="B4430" i="13"/>
  <c r="B4296" i="13"/>
  <c r="B4232" i="13"/>
  <c r="B4168" i="13"/>
  <c r="B4104" i="13"/>
  <c r="B4040" i="13"/>
  <c r="B3976" i="13"/>
  <c r="B4357" i="13"/>
  <c r="B4361" i="13"/>
  <c r="B4295" i="13"/>
  <c r="B4231" i="13"/>
  <c r="B4167" i="13"/>
  <c r="B4103" i="13"/>
  <c r="B4039" i="13"/>
  <c r="B4497" i="13"/>
  <c r="B3801" i="13"/>
  <c r="B3759" i="13"/>
  <c r="B3695" i="13"/>
  <c r="B3631" i="13"/>
  <c r="B3567" i="13"/>
  <c r="B3503" i="13"/>
  <c r="B3439" i="13"/>
  <c r="B3375" i="13"/>
  <c r="B3311" i="13"/>
  <c r="B3247" i="13"/>
  <c r="B3183" i="13"/>
  <c r="B3875" i="13"/>
  <c r="B3927" i="13"/>
  <c r="B3742" i="13"/>
  <c r="B3678" i="13"/>
  <c r="B3614" i="13"/>
  <c r="B3550" i="13"/>
  <c r="B3486" i="13"/>
  <c r="B3422" i="13"/>
  <c r="B3975" i="13"/>
  <c r="B3778" i="13"/>
  <c r="B3844" i="13"/>
  <c r="B3725" i="13"/>
  <c r="B3661" i="13"/>
  <c r="B3597" i="13"/>
  <c r="B3533" i="13"/>
  <c r="B3469" i="13"/>
  <c r="B3405" i="13"/>
  <c r="B3341" i="13"/>
  <c r="B4385" i="13"/>
  <c r="B3860" i="13"/>
  <c r="B3728" i="13"/>
  <c r="B3664" i="13"/>
  <c r="B3600" i="13"/>
  <c r="B3536" i="13"/>
  <c r="B3472" i="13"/>
  <c r="B3408" i="13"/>
  <c r="B3344" i="13"/>
  <c r="B3256" i="13"/>
  <c r="B3234" i="13"/>
  <c r="B3150" i="13"/>
  <c r="B3086" i="13"/>
  <c r="B3022" i="13"/>
  <c r="B2958" i="13"/>
  <c r="B2894" i="13"/>
  <c r="B3276" i="13"/>
  <c r="B3305" i="13"/>
  <c r="B3125" i="13"/>
  <c r="B3061" i="13"/>
  <c r="B2997" i="13"/>
  <c r="B2933" i="13"/>
  <c r="B2869" i="13"/>
  <c r="B2805" i="13"/>
  <c r="B2741" i="13"/>
  <c r="B3193" i="13"/>
  <c r="B3253" i="13"/>
  <c r="B3156" i="13"/>
  <c r="B3092" i="13"/>
  <c r="B3028" i="13"/>
  <c r="B2964" i="13"/>
  <c r="B2900" i="13"/>
  <c r="B3221" i="13"/>
  <c r="B2686" i="13"/>
  <c r="B2622" i="13"/>
  <c r="B2558" i="13"/>
  <c r="B2494" i="13"/>
  <c r="B2430" i="13"/>
  <c r="B2366" i="13"/>
  <c r="B2778" i="13"/>
  <c r="B3155" i="13"/>
  <c r="B2731" i="13"/>
  <c r="B2673" i="13"/>
  <c r="B2609" i="13"/>
  <c r="B2545" i="13"/>
  <c r="B2481" i="13"/>
  <c r="B2417" i="13"/>
  <c r="B3119" i="13"/>
  <c r="B2698" i="13"/>
  <c r="B3083" i="13"/>
  <c r="B3257" i="13"/>
  <c r="B2652" i="13"/>
  <c r="B2588" i="13"/>
  <c r="B2524" i="13"/>
  <c r="B2460" i="13"/>
  <c r="B2396" i="13"/>
  <c r="B2332" i="13"/>
  <c r="B2268" i="13"/>
  <c r="B2810" i="13"/>
  <c r="B2734" i="13"/>
  <c r="B2728" i="13"/>
  <c r="B2814" i="13"/>
  <c r="B2403" i="13"/>
  <c r="B2245" i="13"/>
  <c r="B2213" i="13"/>
  <c r="B2149" i="13"/>
  <c r="B2085" i="13"/>
  <c r="B2021" i="13"/>
  <c r="B2239" i="13"/>
  <c r="B2318" i="13"/>
  <c r="B2265" i="13"/>
  <c r="B2311" i="13"/>
  <c r="B2156" i="13"/>
  <c r="B2092" i="13"/>
  <c r="B2028" i="13"/>
  <c r="B1964" i="13"/>
  <c r="B1900" i="13"/>
  <c r="B1836" i="13"/>
  <c r="B1772" i="13"/>
  <c r="B2305" i="13"/>
  <c r="B2435" i="13"/>
  <c r="B2322" i="13"/>
  <c r="B2487" i="13"/>
  <c r="B2171" i="13"/>
  <c r="B2107" i="13"/>
  <c r="B2043" i="13"/>
  <c r="B1979" i="13"/>
  <c r="B1915" i="13"/>
  <c r="B1851" i="13"/>
  <c r="B1787" i="13"/>
  <c r="B3035" i="13"/>
  <c r="B2215" i="13"/>
  <c r="B2547" i="13"/>
  <c r="B2220" i="13"/>
  <c r="B1801" i="13"/>
  <c r="B1541" i="13"/>
  <c r="B1464" i="13"/>
  <c r="B1400" i="13"/>
  <c r="B1336" i="13"/>
  <c r="B1778" i="13"/>
  <c r="B2158" i="13"/>
  <c r="B1688" i="13"/>
  <c r="B1985" i="13"/>
  <c r="B1588" i="13"/>
  <c r="B1777" i="13"/>
  <c r="B1507" i="13"/>
  <c r="B1443" i="13"/>
  <c r="B1379" i="13"/>
  <c r="B1315" i="13"/>
  <c r="B1251" i="13"/>
  <c r="B1187" i="13"/>
  <c r="B1762" i="13"/>
  <c r="B2768" i="13"/>
  <c r="B1734" i="13"/>
  <c r="B2098" i="13"/>
  <c r="B1608" i="13"/>
  <c r="B1878" i="13"/>
  <c r="B1565" i="13"/>
  <c r="B1466" i="13"/>
  <c r="B1402" i="13"/>
  <c r="B1338" i="13"/>
  <c r="B1274" i="13"/>
  <c r="B1210" i="13"/>
  <c r="B1994" i="13"/>
  <c r="B1602" i="13"/>
  <c r="B1866" i="13"/>
  <c r="B1559" i="13"/>
  <c r="B1732" i="13"/>
  <c r="B2202" i="13"/>
  <c r="B1673" i="13"/>
  <c r="B1493" i="13"/>
  <c r="B1429" i="13"/>
  <c r="B1365" i="13"/>
  <c r="B1301" i="13"/>
  <c r="B1237" i="13"/>
  <c r="B1173" i="13"/>
  <c r="B1725" i="13"/>
  <c r="B2198" i="13"/>
  <c r="B1678" i="13"/>
  <c r="B1158" i="13"/>
  <c r="B1137" i="13"/>
  <c r="B1073" i="13"/>
  <c r="B1009" i="13"/>
  <c r="B945" i="13"/>
  <c r="B881" i="13"/>
  <c r="B817" i="13"/>
  <c r="B753" i="13"/>
  <c r="B689" i="13"/>
  <c r="B625" i="13"/>
  <c r="B561" i="13"/>
  <c r="B497" i="13"/>
  <c r="B433" i="13"/>
  <c r="B369" i="13"/>
  <c r="B305" i="13"/>
  <c r="B241" i="13"/>
  <c r="B177" i="13"/>
  <c r="B113" i="13"/>
  <c r="B49" i="13"/>
  <c r="B1260" i="13"/>
  <c r="B1136" i="13"/>
  <c r="B1072" i="13"/>
  <c r="B1008" i="13"/>
  <c r="B944" i="13"/>
  <c r="B880" i="13"/>
  <c r="B816" i="13"/>
  <c r="B752" i="13"/>
  <c r="B688" i="13"/>
  <c r="B624" i="13"/>
  <c r="B560" i="13"/>
  <c r="B496" i="13"/>
  <c r="B432" i="13"/>
  <c r="B368" i="13"/>
  <c r="B304" i="13"/>
  <c r="B240" i="13"/>
  <c r="B176" i="13"/>
  <c r="B112" i="13"/>
  <c r="B48" i="13"/>
  <c r="B1272" i="13"/>
  <c r="B1139" i="13"/>
  <c r="B1075" i="13"/>
  <c r="B1011" i="13"/>
  <c r="B947" i="13"/>
  <c r="B883" i="13"/>
  <c r="B819" i="13"/>
  <c r="B755" i="13"/>
  <c r="B691" i="13"/>
  <c r="B627" i="13"/>
  <c r="B563" i="13"/>
  <c r="B499" i="13"/>
  <c r="B435" i="13"/>
  <c r="B371" i="13"/>
  <c r="B307" i="13"/>
  <c r="B243" i="13"/>
  <c r="B179" i="13"/>
  <c r="B115" i="13"/>
  <c r="B51" i="13"/>
  <c r="B1159" i="13"/>
  <c r="B710" i="13"/>
  <c r="B898" i="13"/>
  <c r="B1086" i="13"/>
  <c r="B46" i="13"/>
  <c r="B250" i="13"/>
  <c r="B374" i="13"/>
  <c r="B626" i="13"/>
  <c r="B750" i="13"/>
  <c r="B874" i="13"/>
  <c r="B998" i="13"/>
  <c r="B714" i="13"/>
  <c r="B5887" i="13"/>
  <c r="B5755" i="13"/>
  <c r="B5627" i="13"/>
  <c r="B5499" i="13"/>
  <c r="B5989" i="13"/>
  <c r="B5894" i="13"/>
  <c r="B5766" i="13"/>
  <c r="B5638" i="13"/>
  <c r="B6074" i="13"/>
  <c r="B5865" i="13"/>
  <c r="B5737" i="13"/>
  <c r="B5609" i="13"/>
  <c r="B6001" i="13"/>
  <c r="B5852" i="13"/>
  <c r="B5724" i="13"/>
  <c r="B5596" i="13"/>
  <c r="B5489" i="13"/>
  <c r="B5351" i="13"/>
  <c r="B5223" i="13"/>
  <c r="B5095" i="13"/>
  <c r="B4967" i="13"/>
  <c r="B5448" i="13"/>
  <c r="B5362" i="13"/>
  <c r="B5234" i="13"/>
  <c r="B5106" i="13"/>
  <c r="B4978" i="13"/>
  <c r="B5517" i="13"/>
  <c r="B5381" i="13"/>
  <c r="B5253" i="13"/>
  <c r="B5125" i="13"/>
  <c r="B4997" i="13"/>
  <c r="B4869" i="13"/>
  <c r="B4864" i="13"/>
  <c r="B4799" i="13"/>
  <c r="B4719" i="13"/>
  <c r="B4655" i="13"/>
  <c r="B4591" i="13"/>
  <c r="B4527" i="13"/>
  <c r="B4463" i="13"/>
  <c r="B5396" i="13"/>
  <c r="B5028" i="13"/>
  <c r="B4830" i="13"/>
  <c r="B4766" i="13"/>
  <c r="B4702" i="13"/>
  <c r="B4638" i="13"/>
  <c r="B4574" i="13"/>
  <c r="B4510" i="13"/>
  <c r="B4446" i="13"/>
  <c r="B5100" i="13"/>
  <c r="B5060" i="13"/>
  <c r="B4821" i="13"/>
  <c r="B4757" i="13"/>
  <c r="B4693" i="13"/>
  <c r="B4629" i="13"/>
  <c r="B4565" i="13"/>
  <c r="B5024" i="13"/>
  <c r="B5232" i="13"/>
  <c r="B4848" i="13"/>
  <c r="B4784" i="13"/>
  <c r="B4720" i="13"/>
  <c r="B4656" i="13"/>
  <c r="B4592" i="13"/>
  <c r="B4528" i="13"/>
  <c r="B4464" i="13"/>
  <c r="B4400" i="13"/>
  <c r="B4427" i="13"/>
  <c r="B4379" i="13"/>
  <c r="B4282" i="13"/>
  <c r="B4218" i="13"/>
  <c r="B4154" i="13"/>
  <c r="B4090" i="13"/>
  <c r="B4026" i="13"/>
  <c r="B3962" i="13"/>
  <c r="B3898" i="13"/>
  <c r="B3834" i="13"/>
  <c r="B4374" i="13"/>
  <c r="B4383" i="13"/>
  <c r="B4305" i="13"/>
  <c r="B4241" i="13"/>
  <c r="B4177" i="13"/>
  <c r="B4113" i="13"/>
  <c r="B4049" i="13"/>
  <c r="B3985" i="13"/>
  <c r="B4431" i="13"/>
  <c r="B4422" i="13"/>
  <c r="B4292" i="13"/>
  <c r="B4228" i="13"/>
  <c r="B4164" i="13"/>
  <c r="B4100" i="13"/>
  <c r="B4036" i="13"/>
  <c r="B3972" i="13"/>
  <c r="B5056" i="13"/>
  <c r="B5032" i="13"/>
  <c r="B4291" i="13"/>
  <c r="B4227" i="13"/>
  <c r="B4163" i="13"/>
  <c r="B4099" i="13"/>
  <c r="B4035" i="13"/>
  <c r="B4375" i="13"/>
  <c r="B3943" i="13"/>
  <c r="B3755" i="13"/>
  <c r="B3691" i="13"/>
  <c r="B3627" i="13"/>
  <c r="B3563" i="13"/>
  <c r="B3499" i="13"/>
  <c r="B3435" i="13"/>
  <c r="B3371" i="13"/>
  <c r="B3307" i="13"/>
  <c r="B3243" i="13"/>
  <c r="B3179" i="13"/>
  <c r="B3852" i="13"/>
  <c r="B3921" i="13"/>
  <c r="B3738" i="13"/>
  <c r="B3674" i="13"/>
  <c r="B3610" i="13"/>
  <c r="B3546" i="13"/>
  <c r="B3482" i="13"/>
  <c r="B3418" i="13"/>
  <c r="B3941" i="13"/>
  <c r="B4453" i="13"/>
  <c r="B3809" i="13"/>
  <c r="B3721" i="13"/>
  <c r="B3657" i="13"/>
  <c r="B3593" i="13"/>
  <c r="B3529" i="13"/>
  <c r="B3465" i="13"/>
  <c r="B3401" i="13"/>
  <c r="B3337" i="13"/>
  <c r="B4347" i="13"/>
  <c r="B3825" i="13"/>
  <c r="B3724" i="13"/>
  <c r="B3660" i="13"/>
  <c r="B3596" i="13"/>
  <c r="B3532" i="13"/>
  <c r="B3468" i="13"/>
  <c r="B3404" i="13"/>
  <c r="B3340" i="13"/>
  <c r="B3240" i="13"/>
  <c r="B3185" i="13"/>
  <c r="B3146" i="13"/>
  <c r="B3082" i="13"/>
  <c r="B3018" i="13"/>
  <c r="B2954" i="13"/>
  <c r="B2890" i="13"/>
  <c r="B3189" i="13"/>
  <c r="B3293" i="13"/>
  <c r="B3121" i="13"/>
  <c r="B3057" i="13"/>
  <c r="B2993" i="13"/>
  <c r="B2929" i="13"/>
  <c r="B2865" i="13"/>
  <c r="B2801" i="13"/>
  <c r="B2737" i="13"/>
  <c r="B3188" i="13"/>
  <c r="B3242" i="13"/>
  <c r="B3152" i="13"/>
  <c r="B3088" i="13"/>
  <c r="B3024" i="13"/>
  <c r="B2960" i="13"/>
  <c r="B2896" i="13"/>
  <c r="B3216" i="13"/>
  <c r="B2682" i="13"/>
  <c r="B2618" i="13"/>
  <c r="B2554" i="13"/>
  <c r="B2490" i="13"/>
  <c r="B2426" i="13"/>
  <c r="B3159" i="13"/>
  <c r="B2755" i="13"/>
  <c r="B3123" i="13"/>
  <c r="B2708" i="13"/>
  <c r="B2669" i="13"/>
  <c r="B2605" i="13"/>
  <c r="B2541" i="13"/>
  <c r="B2477" i="13"/>
  <c r="B2413" i="13"/>
  <c r="B3087" i="13"/>
  <c r="B2689" i="13"/>
  <c r="B3051" i="13"/>
  <c r="B2887" i="13"/>
  <c r="B2648" i="13"/>
  <c r="B2584" i="13"/>
  <c r="B2520" i="13"/>
  <c r="B2456" i="13"/>
  <c r="B2392" i="13"/>
  <c r="B2328" i="13"/>
  <c r="B3143" i="13"/>
  <c r="B2787" i="13"/>
  <c r="B2711" i="13"/>
  <c r="B2722" i="13"/>
  <c r="B2791" i="13"/>
  <c r="B2362" i="13"/>
  <c r="B2240" i="13"/>
  <c r="B2209" i="13"/>
  <c r="B2145" i="13"/>
  <c r="B2081" i="13"/>
  <c r="B2017" i="13"/>
  <c r="B2234" i="13"/>
  <c r="B2277" i="13"/>
  <c r="B2260" i="13"/>
  <c r="B2294" i="13"/>
  <c r="B2152" i="13"/>
  <c r="B2088" i="13"/>
  <c r="B2024" i="13"/>
  <c r="B1960" i="13"/>
  <c r="B1896" i="13"/>
  <c r="B1832" i="13"/>
  <c r="B1768" i="13"/>
  <c r="B2299" i="13"/>
  <c r="B2419" i="13"/>
  <c r="B2281" i="13"/>
  <c r="B2351" i="13"/>
  <c r="B2167" i="13"/>
  <c r="B2103" i="13"/>
  <c r="B2039" i="13"/>
  <c r="B1975" i="13"/>
  <c r="B1911" i="13"/>
  <c r="B1847" i="13"/>
  <c r="B1783" i="13"/>
  <c r="B2882" i="13"/>
  <c r="B3007" i="13"/>
  <c r="B2483" i="13"/>
  <c r="B2979" i="13"/>
  <c r="B1793" i="13"/>
  <c r="B1525" i="13"/>
  <c r="B1460" i="13"/>
  <c r="B1396" i="13"/>
  <c r="B1332" i="13"/>
  <c r="B1757" i="13"/>
  <c r="B2126" i="13"/>
  <c r="B1665" i="13"/>
  <c r="B1969" i="13"/>
  <c r="B1572" i="13"/>
  <c r="B1705" i="13"/>
  <c r="B1503" i="13"/>
  <c r="B1439" i="13"/>
  <c r="B1375" i="13"/>
  <c r="B1311" i="13"/>
  <c r="B1247" i="13"/>
  <c r="B1183" i="13"/>
  <c r="B1741" i="13"/>
  <c r="B2567" i="13"/>
  <c r="B1710" i="13"/>
  <c r="B2034" i="13"/>
  <c r="B1592" i="13"/>
  <c r="B1857" i="13"/>
  <c r="B1549" i="13"/>
  <c r="B1462" i="13"/>
  <c r="B1398" i="13"/>
  <c r="B1334" i="13"/>
  <c r="B1270" i="13"/>
  <c r="B1206" i="13"/>
  <c r="B1978" i="13"/>
  <c r="B1586" i="13"/>
  <c r="B1845" i="13"/>
  <c r="B1543" i="13"/>
  <c r="B1714" i="13"/>
  <c r="B2170" i="13"/>
  <c r="B1667" i="13"/>
  <c r="B1489" i="13"/>
  <c r="B1425" i="13"/>
  <c r="B1361" i="13"/>
  <c r="B1297" i="13"/>
  <c r="B1233" i="13"/>
  <c r="B1169" i="13"/>
  <c r="B1719" i="13"/>
  <c r="B2166" i="13"/>
  <c r="B1672" i="13"/>
  <c r="B3" i="13"/>
  <c r="B1133" i="13"/>
  <c r="B1069" i="13"/>
  <c r="B1005" i="13"/>
  <c r="B941" i="13"/>
  <c r="B877" i="13"/>
  <c r="B813" i="13"/>
  <c r="B749" i="13"/>
  <c r="B685" i="13"/>
  <c r="B621" i="13"/>
  <c r="B557" i="13"/>
  <c r="B493" i="13"/>
  <c r="B429" i="13"/>
  <c r="B365" i="13"/>
  <c r="B301" i="13"/>
  <c r="B237" i="13"/>
  <c r="B173" i="13"/>
  <c r="B109" i="13"/>
  <c r="B45" i="13"/>
  <c r="B1196" i="13"/>
  <c r="B1132" i="13"/>
  <c r="B1068" i="13"/>
  <c r="B1004" i="13"/>
  <c r="B940" i="13"/>
  <c r="B876" i="13"/>
  <c r="B812" i="13"/>
  <c r="B748" i="13"/>
  <c r="B684" i="13"/>
  <c r="B620" i="13"/>
  <c r="B556" i="13"/>
  <c r="B492" i="13"/>
  <c r="B428" i="13"/>
  <c r="B364" i="13"/>
  <c r="B300" i="13"/>
  <c r="B236" i="13"/>
  <c r="B172" i="13"/>
  <c r="B108" i="13"/>
  <c r="B44" i="13"/>
  <c r="B1208" i="13"/>
  <c r="B1135" i="13"/>
  <c r="B1071" i="13"/>
  <c r="B1007" i="13"/>
  <c r="B943" i="13"/>
  <c r="B879" i="13"/>
  <c r="B815" i="13"/>
  <c r="B751" i="13"/>
  <c r="B687" i="13"/>
  <c r="B623" i="13"/>
  <c r="B559" i="13"/>
  <c r="B495" i="13"/>
  <c r="B431" i="13"/>
  <c r="B367" i="13"/>
  <c r="B303" i="13"/>
  <c r="B239" i="13"/>
  <c r="B175" i="13"/>
  <c r="B111" i="13"/>
  <c r="B47" i="13"/>
  <c r="B1616" i="13"/>
  <c r="B646" i="13"/>
  <c r="B834" i="13"/>
  <c r="B1022" i="13"/>
  <c r="B1248" i="13"/>
  <c r="B186" i="13"/>
  <c r="B310" i="13"/>
  <c r="B562" i="13"/>
  <c r="B686" i="13"/>
  <c r="B810" i="13"/>
  <c r="B934" i="13"/>
  <c r="B202" i="13"/>
  <c r="B5879" i="13"/>
  <c r="B5747" i="13"/>
  <c r="B5619" i="13"/>
  <c r="B5491" i="13"/>
  <c r="B5974" i="13"/>
  <c r="B5886" i="13"/>
  <c r="B5758" i="13"/>
  <c r="B5630" i="13"/>
  <c r="B6056" i="13"/>
  <c r="B5857" i="13"/>
  <c r="B5729" i="13"/>
  <c r="B5601" i="13"/>
  <c r="B5986" i="13"/>
  <c r="B5844" i="13"/>
  <c r="B5716" i="13"/>
  <c r="B5588" i="13"/>
  <c r="B5449" i="13"/>
  <c r="B5343" i="13"/>
  <c r="B5215" i="13"/>
  <c r="B5087" i="13"/>
  <c r="B4959" i="13"/>
  <c r="B5399" i="13"/>
  <c r="B5354" i="13"/>
  <c r="B5226" i="13"/>
  <c r="B5098" i="13"/>
  <c r="B4970" i="13"/>
  <c r="B5498" i="13"/>
  <c r="B5373" i="13"/>
  <c r="B5245" i="13"/>
  <c r="B5117" i="13"/>
  <c r="B4989" i="13"/>
  <c r="B6082" i="13"/>
  <c r="B5280" i="13"/>
  <c r="B4791" i="13"/>
  <c r="B4715" i="13"/>
  <c r="B4651" i="13"/>
  <c r="B4587" i="13"/>
  <c r="B4523" i="13"/>
  <c r="B4459" i="13"/>
  <c r="B5332" i="13"/>
  <c r="B4960" i="13"/>
  <c r="B4826" i="13"/>
  <c r="B4762" i="13"/>
  <c r="B4698" i="13"/>
  <c r="B4634" i="13"/>
  <c r="B4570" i="13"/>
  <c r="B4506" i="13"/>
  <c r="B4442" i="13"/>
  <c r="B4892" i="13"/>
  <c r="B4996" i="13"/>
  <c r="B4817" i="13"/>
  <c r="B4753" i="13"/>
  <c r="B4689" i="13"/>
  <c r="B4625" i="13"/>
  <c r="B4561" i="13"/>
  <c r="B5004" i="13"/>
  <c r="B5168" i="13"/>
  <c r="B4844" i="13"/>
  <c r="B4780" i="13"/>
  <c r="B4716" i="13"/>
  <c r="B4652" i="13"/>
  <c r="B4588" i="13"/>
  <c r="B4524" i="13"/>
  <c r="B4460" i="13"/>
  <c r="B4396" i="13"/>
  <c r="B4419" i="13"/>
  <c r="B4342" i="13"/>
  <c r="B4278" i="13"/>
  <c r="B4214" i="13"/>
  <c r="B4150" i="13"/>
  <c r="B4086" i="13"/>
  <c r="B4022" i="13"/>
  <c r="B3958" i="13"/>
  <c r="B3894" i="13"/>
  <c r="B3830" i="13"/>
  <c r="B4369" i="13"/>
  <c r="B4354" i="13"/>
  <c r="B4301" i="13"/>
  <c r="B4237" i="13"/>
  <c r="B4173" i="13"/>
  <c r="B4109" i="13"/>
  <c r="B4045" i="13"/>
  <c r="B3981" i="13"/>
  <c r="B4423" i="13"/>
  <c r="B4414" i="13"/>
  <c r="B4288" i="13"/>
  <c r="B4224" i="13"/>
  <c r="B4160" i="13"/>
  <c r="B4096" i="13"/>
  <c r="B4032" i="13"/>
  <c r="B3968" i="13"/>
  <c r="B4437" i="13"/>
  <c r="B4445" i="13"/>
  <c r="B4287" i="13"/>
  <c r="B4223" i="13"/>
  <c r="B4159" i="13"/>
  <c r="B4095" i="13"/>
  <c r="B4031" i="13"/>
  <c r="B3937" i="13"/>
  <c r="B3929" i="13"/>
  <c r="B3751" i="13"/>
  <c r="B3687" i="13"/>
  <c r="B3623" i="13"/>
  <c r="B3559" i="13"/>
  <c r="B3495" i="13"/>
  <c r="B3431" i="13"/>
  <c r="B3367" i="13"/>
  <c r="B3303" i="13"/>
  <c r="B3239" i="13"/>
  <c r="B3175" i="13"/>
  <c r="B3817" i="13"/>
  <c r="B3915" i="13"/>
  <c r="B3734" i="13"/>
  <c r="B3670" i="13"/>
  <c r="B3606" i="13"/>
  <c r="B3542" i="13"/>
  <c r="B3478" i="13"/>
  <c r="B3414" i="13"/>
  <c r="B3909" i="13"/>
  <c r="B4355" i="13"/>
  <c r="B3803" i="13"/>
  <c r="B3717" i="13"/>
  <c r="B3653" i="13"/>
  <c r="B3589" i="13"/>
  <c r="B3525" i="13"/>
  <c r="B3461" i="13"/>
  <c r="B3397" i="13"/>
  <c r="B3333" i="13"/>
  <c r="B3963" i="13"/>
  <c r="B3819" i="13"/>
  <c r="B3720" i="13"/>
  <c r="B3656" i="13"/>
  <c r="B3592" i="13"/>
  <c r="B3528" i="13"/>
  <c r="B3464" i="13"/>
  <c r="B3400" i="13"/>
  <c r="B3336" i="13"/>
  <c r="B3225" i="13"/>
  <c r="B3180" i="13"/>
  <c r="B3142" i="13"/>
  <c r="B3078" i="13"/>
  <c r="B3014" i="13"/>
  <c r="B2950" i="13"/>
  <c r="B2886" i="13"/>
  <c r="B3184" i="13"/>
  <c r="B3213" i="13"/>
  <c r="B3117" i="13"/>
  <c r="B3053" i="13"/>
  <c r="B2989" i="13"/>
  <c r="B2925" i="13"/>
  <c r="B2861" i="13"/>
  <c r="B2797" i="13"/>
  <c r="B2733" i="13"/>
  <c r="B3813" i="13"/>
  <c r="B3237" i="13"/>
  <c r="B3148" i="13"/>
  <c r="B3084" i="13"/>
  <c r="B3020" i="13"/>
  <c r="B2956" i="13"/>
  <c r="B2892" i="13"/>
  <c r="B3206" i="13"/>
  <c r="B2678" i="13"/>
  <c r="B2614" i="13"/>
  <c r="B2550" i="13"/>
  <c r="B2486" i="13"/>
  <c r="B2422" i="13"/>
  <c r="B3127" i="13"/>
  <c r="B2720" i="13"/>
  <c r="B3091" i="13"/>
  <c r="B2694" i="13"/>
  <c r="B2665" i="13"/>
  <c r="B2601" i="13"/>
  <c r="B2537" i="13"/>
  <c r="B2473" i="13"/>
  <c r="B2409" i="13"/>
  <c r="B3055" i="13"/>
  <c r="B3309" i="13"/>
  <c r="B3019" i="13"/>
  <c r="B2828" i="13"/>
  <c r="B2644" i="13"/>
  <c r="B2580" i="13"/>
  <c r="B2516" i="13"/>
  <c r="B2452" i="13"/>
  <c r="B2388" i="13"/>
  <c r="B2324" i="13"/>
  <c r="B3111" i="13"/>
  <c r="B2752" i="13"/>
  <c r="B2692" i="13"/>
  <c r="B3246" i="13"/>
  <c r="B2756" i="13"/>
  <c r="B2355" i="13"/>
  <c r="B2229" i="13"/>
  <c r="B2205" i="13"/>
  <c r="B2141" i="13"/>
  <c r="B2077" i="13"/>
  <c r="B2013" i="13"/>
  <c r="B2223" i="13"/>
  <c r="B2271" i="13"/>
  <c r="B2249" i="13"/>
  <c r="B2212" i="13"/>
  <c r="B2148" i="13"/>
  <c r="B2084" i="13"/>
  <c r="B2020" i="13"/>
  <c r="B1956" i="13"/>
  <c r="B1892" i="13"/>
  <c r="B1828" i="13"/>
  <c r="B1764" i="13"/>
  <c r="B2282" i="13"/>
  <c r="B2334" i="13"/>
  <c r="B2275" i="13"/>
  <c r="B2333" i="13"/>
  <c r="B2163" i="13"/>
  <c r="B2099" i="13"/>
  <c r="B2035" i="13"/>
  <c r="B1971" i="13"/>
  <c r="B1907" i="13"/>
  <c r="B1843" i="13"/>
  <c r="B1779" i="13"/>
  <c r="B2779" i="13"/>
  <c r="B2874" i="13"/>
  <c r="B2387" i="13"/>
  <c r="B2631" i="13"/>
  <c r="B1750" i="13"/>
  <c r="B1520" i="13"/>
  <c r="B1456" i="13"/>
  <c r="B1392" i="13"/>
  <c r="B1328" i="13"/>
  <c r="B1736" i="13"/>
  <c r="B2062" i="13"/>
  <c r="B1659" i="13"/>
  <c r="B1930" i="13"/>
  <c r="B1556" i="13"/>
  <c r="B1699" i="13"/>
  <c r="B1499" i="13"/>
  <c r="B1435" i="13"/>
  <c r="B1371" i="13"/>
  <c r="B1307" i="13"/>
  <c r="B1243" i="13"/>
  <c r="B1179" i="13"/>
  <c r="B1728" i="13"/>
  <c r="B2182" i="13"/>
  <c r="B1704" i="13"/>
  <c r="B1997" i="13"/>
  <c r="B1576" i="13"/>
  <c r="B1846" i="13"/>
  <c r="B1533" i="13"/>
  <c r="B1458" i="13"/>
  <c r="B1394" i="13"/>
  <c r="B1330" i="13"/>
  <c r="B1266" i="13"/>
  <c r="B1202" i="13"/>
  <c r="B1938" i="13"/>
  <c r="B1570" i="13"/>
  <c r="B1834" i="13"/>
  <c r="B1527" i="13"/>
  <c r="B1708" i="13"/>
  <c r="B2138" i="13"/>
  <c r="B1633" i="13"/>
  <c r="B1485" i="13"/>
  <c r="B1421" i="13"/>
  <c r="B1357" i="13"/>
  <c r="B1293" i="13"/>
  <c r="B1229" i="13"/>
  <c r="B1165" i="13"/>
  <c r="B1690" i="13"/>
  <c r="B2134" i="13"/>
  <c r="B1649" i="13"/>
  <c r="B1786" i="13"/>
  <c r="B1129" i="13"/>
  <c r="B1065" i="13"/>
  <c r="B1001" i="13"/>
  <c r="B937" i="13"/>
  <c r="B873" i="13"/>
  <c r="B809" i="13"/>
  <c r="B745" i="13"/>
  <c r="B681" i="13"/>
  <c r="B617" i="13"/>
  <c r="B553" i="13"/>
  <c r="B489" i="13"/>
  <c r="B425" i="13"/>
  <c r="B361" i="13"/>
  <c r="B297" i="13"/>
  <c r="B233" i="13"/>
  <c r="B169" i="13"/>
  <c r="B105" i="13"/>
  <c r="B41" i="13"/>
  <c r="B2235" i="13"/>
  <c r="B1128" i="13"/>
  <c r="B1064" i="13"/>
  <c r="B1000" i="13"/>
  <c r="B936" i="13"/>
  <c r="B872" i="13"/>
  <c r="B808" i="13"/>
  <c r="B744" i="13"/>
  <c r="B680" i="13"/>
  <c r="B616" i="13"/>
  <c r="B552" i="13"/>
  <c r="B488" i="13"/>
  <c r="B424" i="13"/>
  <c r="B360" i="13"/>
  <c r="B296" i="13"/>
  <c r="B232" i="13"/>
  <c r="B168" i="13"/>
  <c r="B104" i="13"/>
  <c r="B40" i="13"/>
  <c r="B4" i="13"/>
  <c r="B1131" i="13"/>
  <c r="B1067" i="13"/>
  <c r="B1003" i="13"/>
  <c r="B939" i="13"/>
  <c r="B875" i="13"/>
  <c r="B811" i="13"/>
  <c r="B747" i="13"/>
  <c r="B683" i="13"/>
  <c r="B619" i="13"/>
  <c r="B555" i="13"/>
  <c r="B491" i="13"/>
  <c r="B427" i="13"/>
  <c r="B363" i="13"/>
  <c r="B299" i="13"/>
  <c r="B235" i="13"/>
  <c r="B171" i="13"/>
  <c r="B107" i="13"/>
  <c r="B43" i="13"/>
  <c r="B1308" i="13"/>
  <c r="B582" i="13"/>
  <c r="B770" i="13"/>
  <c r="B958" i="13"/>
  <c r="B1146" i="13"/>
  <c r="B122" i="13"/>
  <c r="B246" i="13"/>
  <c r="B498" i="13"/>
  <c r="B622" i="13"/>
  <c r="B746" i="13"/>
  <c r="B870" i="13"/>
  <c r="B10" i="13"/>
  <c r="B162" i="13"/>
  <c r="B478" i="13"/>
  <c r="B730" i="13"/>
  <c r="B1046" i="13"/>
  <c r="B38" i="13"/>
  <c r="B734" i="13"/>
  <c r="B970" i="13"/>
  <c r="B658" i="13"/>
  <c r="B910" i="13"/>
  <c r="B266" i="13"/>
  <c r="B1110" i="13"/>
  <c r="B398" i="13"/>
  <c r="B606" i="13"/>
  <c r="B1184" i="13"/>
  <c r="B594" i="13"/>
  <c r="B846" i="13"/>
  <c r="B542" i="13"/>
  <c r="B930" i="13"/>
  <c r="B222" i="13"/>
  <c r="B790" i="13"/>
  <c r="B466" i="13"/>
  <c r="B718" i="13"/>
  <c r="B866" i="13"/>
  <c r="B158" i="13"/>
  <c r="B726" i="13"/>
  <c r="B402" i="13"/>
  <c r="B654" i="13"/>
  <c r="B802" i="13"/>
  <c r="B78" i="13"/>
  <c r="B662" i="13"/>
  <c r="B338" i="13"/>
  <c r="B590" i="13"/>
  <c r="B14" i="13"/>
  <c r="B738" i="13"/>
  <c r="B610" i="13"/>
  <c r="B586" i="13"/>
  <c r="B470" i="13"/>
  <c r="B210" i="13"/>
  <c r="B462" i="13"/>
  <c r="B986" i="13"/>
  <c r="B418" i="13"/>
  <c r="B290" i="13"/>
  <c r="B858" i="13"/>
  <c r="B150" i="13"/>
  <c r="B114" i="13"/>
  <c r="B334" i="13"/>
  <c r="B842" i="13"/>
  <c r="B410" i="13"/>
  <c r="B142" i="13"/>
  <c r="B226" i="13"/>
  <c r="B794" i="13"/>
  <c r="B102" i="13"/>
  <c r="B50" i="13"/>
  <c r="B270" i="13"/>
  <c r="B206" i="13"/>
  <c r="B978" i="13"/>
  <c r="B650" i="13"/>
  <c r="B474" i="13"/>
  <c r="B1042" i="13"/>
  <c r="B458" i="13"/>
  <c r="B146" i="13"/>
  <c r="B330" i="13"/>
  <c r="B1118" i="13"/>
  <c r="B346" i="13"/>
  <c r="B914" i="13"/>
  <c r="B1102" i="13"/>
  <c r="B126" i="13"/>
  <c r="B974" i="13"/>
  <c r="B530" i="13"/>
  <c r="B1098" i="13"/>
  <c r="B278" i="13"/>
  <c r="B1054" i="13"/>
  <c r="B282" i="13"/>
  <c r="B850" i="13"/>
  <c r="B1038" i="13"/>
  <c r="B62" i="13"/>
  <c r="B722" i="13"/>
  <c r="B782" i="13"/>
  <c r="B598" i="13"/>
  <c r="B526" i="13"/>
  <c r="B926" i="13"/>
  <c r="B154" i="13"/>
  <c r="B778" i="13"/>
  <c r="B274" i="13"/>
  <c r="I6" i="1"/>
  <c r="K63" i="6"/>
  <c r="B27" i="7" l="1"/>
  <c r="H5" i="5"/>
  <c r="I5" i="5" s="1"/>
  <c r="B24" i="7" s="1"/>
  <c r="J6" i="1"/>
  <c r="J10" i="1"/>
  <c r="J77" i="6"/>
  <c r="D60" i="6"/>
  <c r="K60" i="6" l="1"/>
  <c r="I3" i="1"/>
  <c r="I10" i="1" s="1"/>
  <c r="D62" i="6"/>
  <c r="K62" i="6" l="1"/>
  <c r="K66" i="6" s="1"/>
  <c r="D6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00000000-0006-0000-1F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GESI Moon:
비농어업인 에너지 소비를 농촌/어촌 인구수비중으로 분배</t>
        </r>
      </text>
    </comment>
    <comment ref="F140" authorId="0" shapeId="0" xr:uid="{00000000-0006-0000-1F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GESI Moon:
kWh/m2.year</t>
        </r>
      </text>
    </comment>
  </commentList>
</comments>
</file>

<file path=xl/sharedStrings.xml><?xml version="1.0" encoding="utf-8"?>
<sst xmlns="http://schemas.openxmlformats.org/spreadsheetml/2006/main" count="5716" uniqueCount="2728">
  <si>
    <t>수요도시형</t>
  </si>
  <si>
    <t>에너지 소비</t>
  </si>
  <si>
    <t>TWh</t>
  </si>
  <si>
    <t>자체 에너지 생산 가능량</t>
  </si>
  <si>
    <t>(에너지형태 전환 X)</t>
  </si>
  <si>
    <t>coal</t>
  </si>
  <si>
    <t>전력</t>
  </si>
  <si>
    <t>PV,WT,Waste</t>
  </si>
  <si>
    <t>면적</t>
  </si>
  <si>
    <t>km2</t>
  </si>
  <si>
    <t>oil</t>
  </si>
  <si>
    <t>열</t>
  </si>
  <si>
    <t>Waste</t>
  </si>
  <si>
    <t>토지활용</t>
  </si>
  <si>
    <t>주거지역</t>
  </si>
  <si>
    <t>%</t>
  </si>
  <si>
    <t>LNG</t>
  </si>
  <si>
    <t>수소</t>
  </si>
  <si>
    <t>SMR</t>
  </si>
  <si>
    <t>상업지역</t>
  </si>
  <si>
    <t>electricity</t>
  </si>
  <si>
    <t>계</t>
  </si>
  <si>
    <t>교통시설</t>
  </si>
  <si>
    <t>heat</t>
  </si>
  <si>
    <t>환경시설</t>
  </si>
  <si>
    <t>hydrogen</t>
  </si>
  <si>
    <t>기타</t>
  </si>
  <si>
    <t>bioenergy</t>
  </si>
  <si>
    <t>total</t>
  </si>
  <si>
    <t>인구</t>
  </si>
  <si>
    <t>명</t>
  </si>
  <si>
    <t>폐기물</t>
  </si>
  <si>
    <t>쓰레기</t>
  </si>
  <si>
    <t>톤/년</t>
  </si>
  <si>
    <t>하수</t>
  </si>
  <si>
    <t>m3/년</t>
  </si>
  <si>
    <t>현재 에너지자립 제한, 연료전지 용량제한 등이 적용이 안되고 있음</t>
  </si>
  <si>
    <t>산업중심형</t>
  </si>
  <si>
    <t>하남 교산</t>
  </si>
  <si>
    <t>계획인구</t>
  </si>
  <si>
    <t>계획인구와 비슷</t>
  </si>
  <si>
    <t>산업단지 업종</t>
  </si>
  <si>
    <t>철강</t>
  </si>
  <si>
    <t>대지면적</t>
  </si>
  <si>
    <t>m2</t>
  </si>
  <si>
    <t>https://www.xn--3-3u6ey6lv7rsa.kr/kor/CMS/Contents/Contents.do?mCode=MN053</t>
  </si>
  <si>
    <t>정유</t>
  </si>
  <si>
    <t>석유화학</t>
  </si>
  <si>
    <t>토지이용계획</t>
  </si>
  <si>
    <t>시멘트</t>
  </si>
  <si>
    <t>주거</t>
  </si>
  <si>
    <t>일반</t>
  </si>
  <si>
    <t>상업</t>
  </si>
  <si>
    <t>상업시설, 복합시설,, 도시지원시설</t>
  </si>
  <si>
    <t>환경인프라</t>
  </si>
  <si>
    <t>하수종말처리장, 폐기물처리시설</t>
  </si>
  <si>
    <t>기본값</t>
  </si>
  <si>
    <t>$E$18/산업중심형!$Q$38*산업중심형!$P$85</t>
  </si>
  <si>
    <t>수송</t>
  </si>
  <si>
    <t>주유소, 주차장</t>
  </si>
  <si>
    <t>폐열</t>
  </si>
  <si>
    <t>Gcal/년</t>
  </si>
  <si>
    <t>에너지 수요 전망</t>
  </si>
  <si>
    <t>농어촌지역형</t>
  </si>
  <si>
    <t>교산 40% 불가능</t>
  </si>
  <si>
    <t>석탄</t>
  </si>
  <si>
    <t>30% 가능</t>
  </si>
  <si>
    <t>석유</t>
  </si>
  <si>
    <t>35%가능</t>
  </si>
  <si>
    <t>지역구분</t>
  </si>
  <si>
    <t>농촌</t>
  </si>
  <si>
    <t>도시가스</t>
  </si>
  <si>
    <t>도시가스는 수소 사용 가정</t>
  </si>
  <si>
    <t>37.5% 불가능</t>
  </si>
  <si>
    <t>어촌</t>
  </si>
  <si>
    <t xml:space="preserve">경작지 </t>
  </si>
  <si>
    <t>논</t>
  </si>
  <si>
    <t>신재생</t>
  </si>
  <si>
    <t>산림</t>
  </si>
  <si>
    <t>가축사육두수</t>
  </si>
  <si>
    <t>소</t>
  </si>
  <si>
    <t>마리</t>
  </si>
  <si>
    <t>돼지</t>
  </si>
  <si>
    <t>전력화비중</t>
  </si>
  <si>
    <t>닭</t>
  </si>
  <si>
    <t>열 비중</t>
  </si>
  <si>
    <t xml:space="preserve">양식장 </t>
  </si>
  <si>
    <t>어선대수</t>
  </si>
  <si>
    <t>대</t>
  </si>
  <si>
    <t>어선용량</t>
  </si>
  <si>
    <t>톤</t>
  </si>
  <si>
    <t>항만인프라형</t>
  </si>
  <si>
    <t>항만</t>
  </si>
  <si>
    <t>해역</t>
  </si>
  <si>
    <t>화물처리 용량</t>
  </si>
  <si>
    <t>항만인프라형!$O$54*Demand!$E$47/항만인프라형!$T$18</t>
  </si>
  <si>
    <t>수소수입형태</t>
  </si>
  <si>
    <t>액화수소</t>
  </si>
  <si>
    <t>암모니아</t>
  </si>
  <si>
    <t>해상풍력 지표</t>
  </si>
  <si>
    <t>수소생산비중</t>
  </si>
  <si>
    <t>생산설비</t>
  </si>
  <si>
    <t>각 설비 설치를 위해 필요한 토지 면적을 범위로 표시</t>
  </si>
  <si>
    <t>또는 잠재량을 반영한 최대 범위를 상한으로 설정하고 그 이상 입력하지 못하도록 제한</t>
  </si>
  <si>
    <t>풍력</t>
  </si>
  <si>
    <t>육상</t>
  </si>
  <si>
    <t>MW</t>
  </si>
  <si>
    <t>또는 위의 경우에 경고문구만 알리고 분석은 이뤄지도록?</t>
  </si>
  <si>
    <t>해상</t>
  </si>
  <si>
    <t>태양광</t>
  </si>
  <si>
    <t>열병합발전</t>
  </si>
  <si>
    <t>연료전지</t>
  </si>
  <si>
    <t>수소터빈</t>
  </si>
  <si>
    <t>지역난방보일러</t>
  </si>
  <si>
    <t>전기보일러</t>
  </si>
  <si>
    <t>유연성설비</t>
  </si>
  <si>
    <t>히트펌프</t>
  </si>
  <si>
    <t>수전해</t>
  </si>
  <si>
    <t>배터리 인터페이스</t>
  </si>
  <si>
    <t>수소 인터페이스</t>
  </si>
  <si>
    <t>저장설비</t>
  </si>
  <si>
    <t>배터리</t>
  </si>
  <si>
    <t>MWh</t>
  </si>
  <si>
    <t>열저장소</t>
  </si>
  <si>
    <t>수소저장소</t>
  </si>
  <si>
    <t>국가전력망</t>
  </si>
  <si>
    <t>송전용량</t>
  </si>
  <si>
    <t>송전손실</t>
  </si>
  <si>
    <t>재생에너지비중</t>
  </si>
  <si>
    <t>국가 전력망에서의 출력제약 패턴 변화, 전력 생산 변동성에 따른 전력망 LCOE 변화, 출력제약 발생 시점에서 전력비용은 0이며, 전력 생산량이 낮을 때 비용이 높아짐</t>
  </si>
  <si>
    <t>변동성 재생에너지 중 태양광 발전량 비중(범위 0~ 100)</t>
  </si>
  <si>
    <t>변동성 재생에너지 중 풍력 발전량 비중(범위 0~50)</t>
  </si>
  <si>
    <t>전력배출계수</t>
  </si>
  <si>
    <t>tonCO2/MWh</t>
  </si>
  <si>
    <t>2050년 탄소중립 달성 전제</t>
  </si>
  <si>
    <t>비용</t>
  </si>
  <si>
    <t>원/kWh</t>
  </si>
  <si>
    <t>수소수입비용</t>
  </si>
  <si>
    <t>수소수입가격</t>
  </si>
  <si>
    <t>수입비용</t>
  </si>
  <si>
    <t>원/톤</t>
  </si>
  <si>
    <t>수소 에너지 비중</t>
  </si>
  <si>
    <t>kWh/원</t>
  </si>
  <si>
    <t>사용단계에서 변환 손실</t>
  </si>
  <si>
    <t>0.01 seconds to construct Set t; 1 index total</t>
  </si>
  <si>
    <t xml:space="preserve">           0 seconds to construct Set i_trait; 1 index total</t>
  </si>
  <si>
    <t xml:space="preserve">           0 seconds to construct Set dis; 1 index total</t>
  </si>
  <si>
    <t xml:space="preserve">           0 seconds to construct Set tech; 1 index total</t>
  </si>
  <si>
    <t xml:space="preserve">           0 seconds to construct Set f_tech; 1 index total</t>
  </si>
  <si>
    <t xml:space="preserve">           0 seconds to construct Set power; 1 index total</t>
  </si>
  <si>
    <t xml:space="preserve">           0 seconds to construct Set power_stay; 1 index total</t>
  </si>
  <si>
    <t xml:space="preserve">           0 seconds to construct Set power_ex; 1 index total</t>
  </si>
  <si>
    <t xml:space="preserve">           0 seconds to construct Set F2P; 1 index total</t>
  </si>
  <si>
    <t xml:space="preserve">           0 seconds to construct Set G2P; 1 index total</t>
  </si>
  <si>
    <t xml:space="preserve">           0 seconds to construct Set P2P; 1 index total</t>
  </si>
  <si>
    <t xml:space="preserve">           0 seconds to construct Set F2H; 1 index total</t>
  </si>
  <si>
    <t xml:space="preserve">           0 seconds to construct Set G2H; 1 index total</t>
  </si>
  <si>
    <t xml:space="preserve">           0 seconds to construct Set W2P; 1 index total</t>
  </si>
  <si>
    <t xml:space="preserve">           0 seconds to construct Set W2H; 1 index total</t>
  </si>
  <si>
    <t xml:space="preserve">           0 seconds to construct Set flexible; 1 index total</t>
  </si>
  <si>
    <t xml:space="preserve">           0 seconds to construct Set flexible_ex; 1 index total</t>
  </si>
  <si>
    <t xml:space="preserve">           0 seconds to construct Set flexible_stay; 1 index total</t>
  </si>
  <si>
    <t xml:space="preserve">           0 seconds to construct Set P2H; 1 index total</t>
  </si>
  <si>
    <t xml:space="preserve">           0 seconds to construct Set P2G; 1 index total</t>
  </si>
  <si>
    <t xml:space="preserve">           0 seconds to construct Set RH2; 1 index total</t>
  </si>
  <si>
    <t xml:space="preserve">           0 seconds to construct Set G2G; 1 index total</t>
  </si>
  <si>
    <t xml:space="preserve">           0 seconds to construct Set thermal; 1 index total</t>
  </si>
  <si>
    <t xml:space="preserve">           0 seconds to construct Set mobile; 1 index total</t>
  </si>
  <si>
    <t xml:space="preserve">           0 seconds to construct Set expand; 1 index total</t>
  </si>
  <si>
    <t xml:space="preserve">           0 seconds to construct Set gas_all; 1 index total</t>
  </si>
  <si>
    <t xml:space="preserve">           0 seconds to construct Set trait; 1 index total</t>
  </si>
  <si>
    <t xml:space="preserve">           0 seconds to construct Set m; 1 index total</t>
  </si>
  <si>
    <t xml:space="preserve">           0 seconds to construct Set d; 1 index total</t>
  </si>
  <si>
    <t xml:space="preserve">           0 seconds to construct Set w; 1 index total</t>
  </si>
  <si>
    <t xml:space="preserve">           0 seconds to construct Set s; 1 index total</t>
  </si>
  <si>
    <t xml:space="preserve">           0 seconds to construct Set Upperlimit; 1 index total</t>
  </si>
  <si>
    <t xml:space="preserve">           0 seconds to construct Set fuel; 1 index total</t>
  </si>
  <si>
    <t xml:space="preserve">           0 seconds to construct Set coeff; 1 index total</t>
  </si>
  <si>
    <t xml:space="preserve">           0 seconds to construct Set c; 1 index total</t>
  </si>
  <si>
    <t xml:space="preserve">        0.01 seconds to construct Param day; 8760 indices total</t>
  </si>
  <si>
    <t xml:space="preserve">        0.02 seconds to construct Param week; 8760 indices total</t>
  </si>
  <si>
    <t xml:space="preserve">        0.01 seconds to construct Param six; 8760 indices total</t>
  </si>
  <si>
    <t xml:space="preserve">           0 seconds to construct Set Distributions_index; 1 index total</t>
  </si>
  <si>
    <t xml:space="preserve">        0.15 seconds to construct Param Distributions; 43800 indices total</t>
  </si>
  <si>
    <t xml:space="preserve">           0 seconds to construct Set cost_index; 1 index total</t>
  </si>
  <si>
    <t xml:space="preserve">           0 seconds to construct Param cost; 84 indices total</t>
  </si>
  <si>
    <t xml:space="preserve">           0 seconds to construct Set specs_index; 1 index total</t>
  </si>
  <si>
    <t xml:space="preserve">           0 seconds to construct Param specs; 105 indices total</t>
  </si>
  <si>
    <t xml:space="preserve">           0 seconds to construct Set fossil_index; 1 index total</t>
  </si>
  <si>
    <t xml:space="preserve">           0 seconds to construct Param fossil; 12 indices total</t>
  </si>
  <si>
    <t xml:space="preserve">           0 seconds to construct Param Potential; 11 indices total</t>
  </si>
  <si>
    <t xml:space="preserve">           0 seconds to construct Param em_cap; 1 index total</t>
  </si>
  <si>
    <t xml:space="preserve">           0 seconds to construct Param Solidwaste_cap; 1 index total</t>
  </si>
  <si>
    <t xml:space="preserve">           0 seconds to construct Param Biogas_cap; 1 index total</t>
  </si>
  <si>
    <t xml:space="preserve">           0 seconds to construct Param N_grid_cap; 1 index total</t>
  </si>
  <si>
    <t xml:space="preserve">           0 seconds to construct Param H_grid_cap; 1 index total</t>
  </si>
  <si>
    <t xml:space="preserve">           0 seconds to construct Param Off_gas; 1 index total</t>
  </si>
  <si>
    <t xml:space="preserve">           0 seconds to construct Param hydrogen_import_share; 1 index total</t>
  </si>
  <si>
    <t xml:space="preserve">           0 seconds to construct Param electricity_import_share; 1 index total</t>
  </si>
  <si>
    <t xml:space="preserve">           0 seconds to construct Param sum_demand; 1 index total</t>
  </si>
  <si>
    <t xml:space="preserve">           0 seconds to construct Param sum_H_demand; 1 index total</t>
  </si>
  <si>
    <t xml:space="preserve">           0 seconds to construct Param sum_T_demand; 1 index total</t>
  </si>
  <si>
    <t xml:space="preserve">           0 seconds to construct Param max_wind; 1 index total</t>
  </si>
  <si>
    <t xml:space="preserve">           0 seconds to construct Param max_solar; 1 index total</t>
  </si>
  <si>
    <t xml:space="preserve">        0.02 seconds to construct Param h_demand; 8760 indices total</t>
  </si>
  <si>
    <t xml:space="preserve">        0.02 seconds to construct Param h_H_demand; 8760 indices total</t>
  </si>
  <si>
    <t xml:space="preserve">        0.02 seconds to construct Param h_wind; 8760 indices total</t>
  </si>
  <si>
    <t xml:space="preserve">        0.02 seconds to construct Param h_solar; 8760 indices total</t>
  </si>
  <si>
    <t xml:space="preserve">        0.02 seconds to construct Param hourlytr; 8760 indices total</t>
  </si>
  <si>
    <t xml:space="preserve">           0 seconds to construct Param correction_wind; 1 index total</t>
  </si>
  <si>
    <t xml:space="preserve">        0.03 seconds to construct Param offshore; 8760 indices total</t>
  </si>
  <si>
    <t xml:space="preserve">           0 seconds to construct Param N_Evs; 1 index total</t>
  </si>
  <si>
    <t xml:space="preserve">           0 seconds to construct Param av_distance; 1 index total</t>
  </si>
  <si>
    <t xml:space="preserve">           0 seconds to construct Param bat_cap; 1 index total</t>
  </si>
  <si>
    <t xml:space="preserve">           0 seconds to construct Param c_rate; 1 index total</t>
  </si>
  <si>
    <t xml:space="preserve">           0 seconds to construct Param M_share; 1 index total</t>
  </si>
  <si>
    <t xml:space="preserve">           0 seconds to construct Param C_share; 1 index total</t>
  </si>
  <si>
    <t xml:space="preserve">           0 seconds to construct Param eff_EV; 1 index total</t>
  </si>
  <si>
    <t xml:space="preserve">           0 seconds to construct Param EL; 1 index total</t>
  </si>
  <si>
    <t xml:space="preserve">           0 seconds to construct Param H; 1 index total</t>
  </si>
  <si>
    <t xml:space="preserve">           0 seconds to construct Param discount; 1 index total</t>
  </si>
  <si>
    <t xml:space="preserve">           0 seconds to construct Param gas_D; 1 index total</t>
  </si>
  <si>
    <t xml:space="preserve">           0 seconds to construct Param A_EV; 1 index total</t>
  </si>
  <si>
    <t xml:space="preserve">           0 seconds to construct Param ch_cap; 1 index total</t>
  </si>
  <si>
    <t xml:space="preserve">        0.02 seconds to construct Param hourly_demand; 8760 indices total</t>
  </si>
  <si>
    <t xml:space="preserve">        0.02 seconds to construct Param hourly_heat; 8760 indices total</t>
  </si>
  <si>
    <t xml:space="preserve">           0 seconds to construct Param annuity; 21 indices total</t>
  </si>
  <si>
    <t xml:space="preserve">        0.02 seconds to construct Param el_g2v; 8760 indices total</t>
  </si>
  <si>
    <t xml:space="preserve">           0 seconds to construct Param max_tr_distribution; 1 index total</t>
  </si>
  <si>
    <t xml:space="preserve">        0.05 seconds to construct Param hourly_capacity_EV; 8760 indices total</t>
  </si>
  <si>
    <t xml:space="preserve">        0.02 seconds to construct Param industry_gas; 8760 indices total</t>
  </si>
  <si>
    <t xml:space="preserve">        0.03 seconds to construct Param hourly_Off_gas; 8760 indices total</t>
  </si>
  <si>
    <t xml:space="preserve">           0 seconds to construct Param gas_S; 1 index total</t>
  </si>
  <si>
    <t xml:space="preserve">           0 seconds to construct Param el_h_new; 1 index total</t>
  </si>
  <si>
    <t xml:space="preserve">           0 seconds to construct Param el_h_old; 1 index total</t>
  </si>
  <si>
    <t xml:space="preserve">           0 seconds to construct Param smart_share; 1 index total</t>
  </si>
  <si>
    <t xml:space="preserve">        0.04 seconds to construct Param E_heat_fixed; 8760 indices total</t>
  </si>
  <si>
    <t xml:space="preserve">        0.04 seconds to construct Param E_heat_smart; 8760 indices total</t>
  </si>
  <si>
    <t xml:space="preserve">           0 seconds to construct Set elp_index; 1 index total</t>
  </si>
  <si>
    <t xml:space="preserve">        0.36 seconds to construct Var elp; 183960 indices total</t>
  </si>
  <si>
    <t xml:space="preserve">           0 seconds to construct Set heatP_index; 1 index total</t>
  </si>
  <si>
    <t xml:space="preserve">        0.36 seconds to construct Var heatP; 183960 indices total</t>
  </si>
  <si>
    <t xml:space="preserve">           0 seconds to construct Set eld_index; 1 index total</t>
  </si>
  <si>
    <t xml:space="preserve">        0.36 seconds to construct Var eld; 183960 indices total</t>
  </si>
  <si>
    <t xml:space="preserve">        0.01 seconds to construct Var SOC_th; 8760 indices total</t>
  </si>
  <si>
    <t xml:space="preserve">        0.01 seconds to construct Var SOC_ind_th; 8760 indices total</t>
  </si>
  <si>
    <t xml:space="preserve">        0.02 seconds to construct Var SOC_gas; 8760 indices total</t>
  </si>
  <si>
    <t xml:space="preserve">        0.01 seconds to construct Var SOC_EV; 8760 indices total</t>
  </si>
  <si>
    <t xml:space="preserve">        0.01 seconds to construct Var ch_th; 8760 indices total</t>
  </si>
  <si>
    <t xml:space="preserve">        0.01 seconds to construct Var ch_EV; 8760 indices total</t>
  </si>
  <si>
    <t xml:space="preserve">        0.01 seconds to construct Var ch_gas; 8760 indices total</t>
  </si>
  <si>
    <t xml:space="preserve">        0.01 seconds to construct Var dis_th; 8760 indices total</t>
  </si>
  <si>
    <t xml:space="preserve">        0.02 seconds to construct Var dis_gas; 8760 indices total</t>
  </si>
  <si>
    <t xml:space="preserve">        0.01 seconds to construct Var curtail; 8760 indices total</t>
  </si>
  <si>
    <t xml:space="preserve">           0 seconds to construct Set elp1_index; 1 index total</t>
  </si>
  <si>
    <t xml:space="preserve">        0.36 seconds to construct Var elp1; 183960 indices total</t>
  </si>
  <si>
    <t xml:space="preserve">           0 seconds to construct Set heatP1_index; 1 index total</t>
  </si>
  <si>
    <t xml:space="preserve">        0.42 seconds to construct Var heatP1; 183960 indices total</t>
  </si>
  <si>
    <t xml:space="preserve">           0 seconds to construct Set gas1_index; 1 index total</t>
  </si>
  <si>
    <t xml:space="preserve">        0.09 seconds to construct Var gas1; 43800 indices total</t>
  </si>
  <si>
    <t xml:space="preserve">           0 seconds to construct Set fu_index; 1 index total</t>
  </si>
  <si>
    <t xml:space="preserve">        0.37 seconds to construct Var fu; 183960 indices total</t>
  </si>
  <si>
    <t xml:space="preserve">        0.02 seconds to construct Var SOC; 8760 indices total</t>
  </si>
  <si>
    <t xml:space="preserve">           0 seconds to construct Set LNG_index; 1 index total</t>
  </si>
  <si>
    <t xml:space="preserve">        0.38 seconds to construct Var LNG; 183960 indices total</t>
  </si>
  <si>
    <t xml:space="preserve">           0 seconds to construct Set Solidwaste_index; 1 index total</t>
  </si>
  <si>
    <t xml:space="preserve">        0.38 seconds to construct Var Solidwaste; 183960 indices total</t>
  </si>
  <si>
    <t xml:space="preserve">           0 seconds to construct Set Biogas_index; 1 index total</t>
  </si>
  <si>
    <t xml:space="preserve">        0.38 seconds to construct Var Biogas; 183960 indices total</t>
  </si>
  <si>
    <t xml:space="preserve">           0 seconds to construct Set gas_index; 1 index total</t>
  </si>
  <si>
    <t xml:space="preserve">        0.08 seconds to construct Var gas; 43800 indices total</t>
  </si>
  <si>
    <t xml:space="preserve">           0 seconds to construct Set gasP_index; 1 index total</t>
  </si>
  <si>
    <t xml:space="preserve">        0.35 seconds to construct Var gasP; 183960 indices total</t>
  </si>
  <si>
    <t xml:space="preserve">        0.01 seconds to construct Var SOC_battery; 8760 indices total</t>
  </si>
  <si>
    <t xml:space="preserve">           0 seconds to construct Var New; 21 indices total</t>
  </si>
  <si>
    <t xml:space="preserve">           0 seconds to construct Var em; 1 index total</t>
  </si>
  <si>
    <t xml:space="preserve">        0.01 seconds to construct Var E_H_ind; 8760 indices total</t>
  </si>
  <si>
    <t xml:space="preserve">        0.01 seconds to construct Var dis_ind_h; 8760 indices total</t>
  </si>
  <si>
    <t xml:space="preserve">        0.01 seconds to construct Var charge_ind_h; 8760 indices total</t>
  </si>
  <si>
    <t xml:space="preserve">        0.01 seconds to construct Var bi_H_grid_ch; 8760 indices total</t>
  </si>
  <si>
    <t xml:space="preserve">        0.01 seconds to construct Var bi_H_grid_dch; 8760 indices total</t>
  </si>
  <si>
    <t xml:space="preserve">        0.01 seconds to construct Var bi_battery_ch; 8760 indices total</t>
  </si>
  <si>
    <t xml:space="preserve">        0.02 seconds to construct Var bi_battery_dis; 8760 indices total</t>
  </si>
  <si>
    <t xml:space="preserve">        0.71 seconds to construct Constraint balance_p; 8760 indices total</t>
  </si>
  <si>
    <t xml:space="preserve">        0.21 seconds to construct Constraint balance_th; 8760 indices total</t>
  </si>
  <si>
    <t xml:space="preserve">        0.26 seconds to construct Constraint balance_gas; 8760 indices total</t>
  </si>
  <si>
    <t xml:space="preserve">           0 seconds to construct Set gas_el_conversion_index; 1 index total</t>
  </si>
  <si>
    <t xml:space="preserve">        0.12 seconds to construct Constraint gas_el_conversion; 8760 indices total</t>
  </si>
  <si>
    <t xml:space="preserve">           0 seconds to construct Set gas_fuel_conversion_index; 1 index total</t>
  </si>
  <si>
    <t xml:space="preserve">        0.13 seconds to construct Constraint gas_fuel_conversion; 8760 indices total</t>
  </si>
  <si>
    <t xml:space="preserve">           0 seconds to construct Set EL_conversion_index; 1 index total</t>
  </si>
  <si>
    <t xml:space="preserve">        0.30 seconds to construct Constraint EL_conversion; 17520 indices total</t>
  </si>
  <si>
    <t xml:space="preserve">           0 seconds to construct Set EL_gas_conversion_index; 1 index total</t>
  </si>
  <si>
    <t xml:space="preserve">        0.12 seconds to construct Constraint EL_gas_conversion; 8760 indices total</t>
  </si>
  <si>
    <t xml:space="preserve">           0 seconds to construct Set Heat_fuel_conversion_index; 1 index total</t>
  </si>
  <si>
    <t xml:space="preserve">        0.30 seconds to construct Constraint Heat_fuel_conversion; 17520 indices total</t>
  </si>
  <si>
    <t xml:space="preserve">           0 seconds to construct Set Heat_gas_conversion_index; 1 index total</t>
  </si>
  <si>
    <t xml:space="preserve">        0.12 seconds to construct Constraint Heat_gas_conversion; 8760 indices total</t>
  </si>
  <si>
    <t xml:space="preserve">           0 seconds to construct Set Heat_el_conversion_index; 1 index total</t>
  </si>
  <si>
    <t xml:space="preserve">        0.25 seconds to construct Constraint Heat_el_conversion; 17520 indices total</t>
  </si>
  <si>
    <t xml:space="preserve">           0 seconds to construct Set EL_waste_conversion_index; 1 index total</t>
  </si>
  <si>
    <t xml:space="preserve">        0.12 seconds to construct Constraint EL_waste_conversion; 8760 indices total</t>
  </si>
  <si>
    <t xml:space="preserve">           0 seconds to construct Set Heat_waste_conversion_index; 1 index total</t>
  </si>
  <si>
    <t xml:space="preserve">        0.13 seconds to construct Constraint Heat_waste_conversion; 8760 indices total</t>
  </si>
  <si>
    <t xml:space="preserve">        0.09 seconds to construct Constraint EV_battery_SOC; 8760 indices total</t>
  </si>
  <si>
    <t xml:space="preserve">        0.07 seconds to construct Constraint EV_SOC_cap; 8760 indices total</t>
  </si>
  <si>
    <t xml:space="preserve">        0.03 seconds to construct Constraint EV_charging_cap; 8760 indices total</t>
  </si>
  <si>
    <t xml:space="preserve">           0 seconds to construct Constraint EV_SOC_ini; 8760 indices total</t>
  </si>
  <si>
    <t xml:space="preserve">        1.37 seconds to construct Constraint EV_daily; 365 indices total</t>
  </si>
  <si>
    <t xml:space="preserve">        0.23 seconds to construct Constraint EV_weekly; 52 indices total</t>
  </si>
  <si>
    <t xml:space="preserve">           0 seconds to construct Constraint EV_SOC_end; 8760 indices total</t>
  </si>
  <si>
    <t xml:space="preserve">           0 seconds to construct Set capacity_elp_index; 1 index total</t>
  </si>
  <si>
    <t xml:space="preserve">        0.04 seconds to construct Constraint capacity_elp; 8760 indices total</t>
  </si>
  <si>
    <t xml:space="preserve">           0 seconds to construct Set capacity_elp1_index; 1 index total</t>
  </si>
  <si>
    <t xml:space="preserve">        0.34 seconds to construct Constraint capacity_elp1; 52560 indices total</t>
  </si>
  <si>
    <t xml:space="preserve">           0 seconds to construct Set capacity_eld_index; 1 index total</t>
  </si>
  <si>
    <t xml:space="preserve">        0.07 seconds to construct Constraint capacity_eld; 17520 indices total</t>
  </si>
  <si>
    <t xml:space="preserve">           0 seconds to construct Set capacity_eld1_index; 1 index total</t>
  </si>
  <si>
    <t xml:space="preserve">        0.39 seconds to construct Constraint capacity_eld1; 61320 indices total</t>
  </si>
  <si>
    <t xml:space="preserve">           0 seconds to construct Set capacity_heatP_index; 1 index total</t>
  </si>
  <si>
    <t xml:space="preserve">        0.11 seconds to construct Constraint capacity_heatP; 17520 indices total</t>
  </si>
  <si>
    <t xml:space="preserve">        0.05 seconds to construct Constraint storage_gas_constraint; 8760 indices total</t>
  </si>
  <si>
    <t xml:space="preserve">        0.03 seconds to construct Constraint storage_pumped_constraint; 8760 indices total</t>
  </si>
  <si>
    <t xml:space="preserve">        0.05 seconds to construct Constraint storage_thermal_constraint; 8760 indices total</t>
  </si>
  <si>
    <t xml:space="preserve">           0 seconds to construct Constraint hydro_soc_boundary; 8760 indices total</t>
  </si>
  <si>
    <t xml:space="preserve">        0.19 seconds to construct Constraint hydro_soc; 8760 indices total</t>
  </si>
  <si>
    <t xml:space="preserve">        0.04 seconds to construct Constraint hydro_charge; 8760 indices total</t>
  </si>
  <si>
    <t xml:space="preserve">        0.04 seconds to construct Constraint hydro_discharge; 8760 indices total</t>
  </si>
  <si>
    <t xml:space="preserve">        0.03 seconds to construct Constraint oper_cons_pp_f2p; 2 indices total</t>
  </si>
  <si>
    <t xml:space="preserve">           0 seconds to construct Constraint new_added_constraints; 11 indices total</t>
  </si>
  <si>
    <t xml:space="preserve">           0 seconds to construct Constraint battery_SOC_boundary; 8760 indices total</t>
  </si>
  <si>
    <t xml:space="preserve">        0.21 seconds to construct Constraint battery_SOC; 8760 indices total</t>
  </si>
  <si>
    <t xml:space="preserve">        0.07 seconds to construct Constraint battery_charge; 8760 indices total</t>
  </si>
  <si>
    <t xml:space="preserve">        0.07 seconds to construct Constraint battery_discharge; 8760 indices total</t>
  </si>
  <si>
    <t xml:space="preserve">        0.06 seconds to construct Constraint battery_storage_cap; 8760 indices total</t>
  </si>
  <si>
    <t xml:space="preserve">        0.09 seconds to construct Constraint battery_power_energy; 8760 indices total</t>
  </si>
  <si>
    <t xml:space="preserve">        0.10 seconds to construct Constraint heat_SOC; 8760 indices total</t>
  </si>
  <si>
    <t xml:space="preserve">           0 seconds to construct Constraint heat_SOC_boundary; 8760 indices total</t>
  </si>
  <si>
    <t xml:space="preserve">        0.09 seconds to construct Constraint gas_SOC; 8760 indices total</t>
  </si>
  <si>
    <t xml:space="preserve">           0 seconds to construct Constraint gas_SOC_boundary; 8760 indices total</t>
  </si>
  <si>
    <t xml:space="preserve">        0.06 seconds to construct Constraint gas_charge_constraint; 8760 indices total</t>
  </si>
  <si>
    <t xml:space="preserve">        0.06 seconds to construct Constraint gas_discharge_constraint; 8760 indices total</t>
  </si>
  <si>
    <t xml:space="preserve">        0.31 seconds to construct Constraint em_amount; 1 index total</t>
  </si>
  <si>
    <t xml:space="preserve">           0 seconds to construct Constraint em_limit; 1 index total</t>
  </si>
  <si>
    <t xml:space="preserve">        0.33 seconds to construct Constraint curtail_limit; 8760 indices total</t>
  </si>
  <si>
    <t xml:space="preserve">        0.04 seconds to construct Constraint SMR_conversion; 8760 indices total</t>
  </si>
  <si>
    <t xml:space="preserve">        0.05 seconds to construct Constraint WtX_conversion_rule; 8760 indices total</t>
  </si>
  <si>
    <t xml:space="preserve">        0.04 seconds to construct Constraint N_grid_rule; 8760 indices total</t>
  </si>
  <si>
    <t xml:space="preserve">        0.04 seconds to construct Constraint N_grid_rule1; 8760 indices total</t>
  </si>
  <si>
    <t xml:space="preserve"> 736.25 seconds to construct Constraint H_grid_rule2; 8760 indices total</t>
  </si>
  <si>
    <t xml:space="preserve">        0.05 seconds to construct Constraint binary_charge_rule; 8760 indices total</t>
  </si>
  <si>
    <t xml:space="preserve">        0.05 seconds to construct Constraint binary_discharge_rule; 8760 indices total</t>
  </si>
  <si>
    <t xml:space="preserve">        0.04 seconds to construct Constraint binary_decision_rule; 8760 indices total</t>
  </si>
  <si>
    <t xml:space="preserve">        1.06 seconds to construct Objective total; 1 index total</t>
  </si>
  <si>
    <t>에너지 밸런스가 맞지 않을 경우</t>
  </si>
  <si>
    <t>추가 설비 관련하여 규칙 설정</t>
  </si>
  <si>
    <t>수요 &gt; 공급</t>
  </si>
  <si>
    <t>수요 &lt; 공급</t>
  </si>
  <si>
    <t>탄소배출권가격</t>
  </si>
  <si>
    <t>%/y</t>
  </si>
  <si>
    <t>주요지표</t>
  </si>
  <si>
    <t>기준년도</t>
  </si>
  <si>
    <t>분석년도</t>
  </si>
  <si>
    <t>공통</t>
  </si>
  <si>
    <t>팜플릿 제작 관련</t>
  </si>
  <si>
    <t xml:space="preserve">- 각 수치를 직접, 구체적으로 입력하는 것이 너무 어려울 것 같다? </t>
  </si>
  <si>
    <t>년</t>
  </si>
  <si>
    <t>- (최대-최소)를 10단계로 공통된 옵션 선택방식 통일하면 이용이 용이하지 않을까?</t>
  </si>
  <si>
    <t>분석년도에 따라 적용할 수 있는 기술 상이함</t>
  </si>
  <si>
    <t>직접배출만? 간접배출까지? 선택할 수 있도록 구성</t>
  </si>
  <si>
    <t>감축목표</t>
  </si>
  <si>
    <t>tonCO2</t>
  </si>
  <si>
    <t>- 각 지표에 대한 설명이 들어갈 것이므로…</t>
  </si>
  <si>
    <t>감축목표를 최적화에서 계산되는 부분으로 한정해서 적용해야 할듯
그렇지 않을 경우, 엑셀에서 남아있는 화석연료때문에 아무리 최적화에서 노력을 해도 0로 달성할 수 없음</t>
  </si>
  <si>
    <t>감축목표 정의를 어떻게 해야 할까?</t>
  </si>
  <si>
    <t>에너지수요변화</t>
  </si>
  <si>
    <t>- 유형별 에너지 자립률 범위 다르게</t>
  </si>
  <si>
    <t>직접배출로 한정하면 도시는 건물 수송으로 제한적이고, 이는 엑셀에서 다 결정되는 요소로 계산이 불가능할 것</t>
  </si>
  <si>
    <t>기준년도 대비</t>
  </si>
  <si>
    <t>엑셀에서는 최종에너지 중 전력을 제외한 나머지 에너지원의 감축목표</t>
  </si>
  <si>
    <t>수송수요변화</t>
  </si>
  <si>
    <t>톤.km</t>
  </si>
  <si>
    <t>왜나면 엑셀에서 옵션 선택에 따라 화석연료의 사용량이 남아있고, 이는 최적화계산에서 줄일 수 있는 것이 아니므로</t>
  </si>
  <si>
    <t>최적화 모델에서는 전력에 대한 감축목표를(+수소의 간접 배출도 포함?)</t>
  </si>
  <si>
    <t>최적화모델에서는 전력을 생산하기 위한 시스템이므로…(수소도 포함하여 생각해야 할까?)</t>
  </si>
  <si>
    <t>간접배출을 모두 소비자 책임으로 돌릴 것인가? 책임 비중을 설정</t>
  </si>
  <si>
    <t>에너지자립률</t>
  </si>
  <si>
    <t>생산자</t>
  </si>
  <si>
    <t>소비자</t>
  </si>
  <si>
    <t>기술지표</t>
  </si>
  <si>
    <t>기술 집약도 향상</t>
  </si>
  <si>
    <t>에너지 공급설비 보급잠재량 결정</t>
  </si>
  <si>
    <t>유휴부지 이용률</t>
  </si>
  <si>
    <t>- 기술적잠재량, 시장잠재량과 비교하여 설명</t>
  </si>
  <si>
    <t>공간 점유율(동일 출력의 설비 규모를 축소)</t>
  </si>
  <si>
    <t>연료전지기술</t>
  </si>
  <si>
    <t>기본형(열,전기), 트라이젠(바이오가스 사용)</t>
  </si>
  <si>
    <t>인구변화</t>
  </si>
  <si>
    <t>명/km2</t>
  </si>
  <si>
    <t xml:space="preserve"> </t>
  </si>
  <si>
    <t>화석연료를 제외한 나머지 전력, 열, 수소의 전체 에너지 중 사용비중</t>
  </si>
  <si>
    <t>지역난방비중</t>
  </si>
  <si>
    <t>따라서 해당 비중의 합이 100 이하여야 함(100일때 화석연료 사용량 0)</t>
  </si>
  <si>
    <t>수소비중</t>
  </si>
  <si>
    <t>전력화확대</t>
  </si>
  <si>
    <t>2. 수요도시형 확장형</t>
  </si>
  <si>
    <t>설비증가율</t>
  </si>
  <si>
    <t>광역폐기물처리시설이 커버하는 해당 지역 외부에서의 폐기물 유입 처리 가능량?</t>
  </si>
  <si>
    <t>기본형 대비 설비 2배 증가</t>
  </si>
  <si>
    <t>가동률</t>
  </si>
  <si>
    <t>현재 가동률과 최대 가동률(정비 계획기간을 제외)</t>
  </si>
  <si>
    <t>Inputdata 폐기물 처리 제약 연결</t>
  </si>
  <si>
    <t>가동률 80-&gt;100%</t>
  </si>
  <si>
    <t>-&gt; 해당하는 수치 입력</t>
  </si>
  <si>
    <t>수송(교통)</t>
  </si>
  <si>
    <t>(화물)수소물류비중</t>
  </si>
  <si>
    <t>설정된 전체 면적에 대해서 적용하고, 유형별로 차별화 하지 않음?</t>
  </si>
  <si>
    <t>자립 40% 불가</t>
  </si>
  <si>
    <t>(화물)전동화비중</t>
  </si>
  <si>
    <t xml:space="preserve">유형별로 차별화 한다면 이용패턴을 다르게 </t>
  </si>
  <si>
    <t xml:space="preserve">자립 35%, 연료전지 50MW </t>
  </si>
  <si>
    <t>(여객)수소차비중</t>
  </si>
  <si>
    <t>(여객)전기차비중</t>
  </si>
  <si>
    <t>석탄원료</t>
  </si>
  <si>
    <t>전기로비중(전력)</t>
  </si>
  <si>
    <t>DRI비중(수소)</t>
  </si>
  <si>
    <t>기준년도 고로를 100% 기준으로 이를 다른 기술으로 대체한다고 했을 때</t>
  </si>
  <si>
    <t>석유원료</t>
  </si>
  <si>
    <t>화학적재활용</t>
  </si>
  <si>
    <t>고로 비중 감소율은 전기로비중+DRI비중</t>
  </si>
  <si>
    <t>화학적 재활용시 필요한 에너지 소비(전력 및 열) 추가 적용 필요(1:1비율 적용)</t>
  </si>
  <si>
    <t>연료용 에너지</t>
  </si>
  <si>
    <t>효율향상</t>
  </si>
  <si>
    <t>임산변화율</t>
  </si>
  <si>
    <t>농산변화율</t>
  </si>
  <si>
    <t>축산변화율</t>
  </si>
  <si>
    <t>양식장면적증가율</t>
  </si>
  <si>
    <t>선박탈탄소(전기)</t>
  </si>
  <si>
    <t>선박탈탄소(수소)</t>
  </si>
  <si>
    <t>잉여전력 수소생산 비중</t>
  </si>
  <si>
    <t>석유 수입 비중</t>
  </si>
  <si>
    <t>수소 수입 대체율</t>
  </si>
  <si>
    <t>기존 석유수입 물량의 일부를 수소가 대체</t>
  </si>
  <si>
    <t>수소 수입 형태</t>
  </si>
  <si>
    <t>저장용량</t>
  </si>
  <si>
    <t>일분</t>
  </si>
  <si>
    <t>가정</t>
  </si>
  <si>
    <t>1달분, 2달분…</t>
  </si>
  <si>
    <t>해역면적 변화</t>
  </si>
  <si>
    <t>단지밀집도 변화</t>
  </si>
  <si>
    <t>MW/km2</t>
  </si>
  <si>
    <t>[목록박스 ] 기술 DB연결</t>
  </si>
  <si>
    <t>수소 고정생산 비중변화</t>
  </si>
  <si>
    <t>수요형</t>
  </si>
  <si>
    <t>공급형</t>
  </si>
  <si>
    <t>유형별 토지 면적 활용 현황</t>
  </si>
  <si>
    <t>부문(시설)</t>
  </si>
  <si>
    <t>기본</t>
  </si>
  <si>
    <t>주거중심형</t>
  </si>
  <si>
    <t>상업중심형</t>
  </si>
  <si>
    <t>교통연계형</t>
  </si>
  <si>
    <t>환경연계형</t>
  </si>
  <si>
    <t>발전연계형</t>
  </si>
  <si>
    <t>선택</t>
  </si>
  <si>
    <t>시나리오 주요 가정</t>
  </si>
  <si>
    <t>기본형</t>
  </si>
  <si>
    <t>시설특성화형</t>
  </si>
  <si>
    <t>해상풍력연계형</t>
  </si>
  <si>
    <t>교통</t>
  </si>
  <si>
    <t>인구증감율(%)</t>
  </si>
  <si>
    <t>환경</t>
  </si>
  <si>
    <t>수송수요(%)</t>
  </si>
  <si>
    <t>주거도시</t>
  </si>
  <si>
    <t>상업도시</t>
  </si>
  <si>
    <t>교통도시</t>
  </si>
  <si>
    <t>산업도시</t>
  </si>
  <si>
    <t>농업도시</t>
  </si>
  <si>
    <t>교역도시</t>
  </si>
  <si>
    <t>생산도시</t>
  </si>
  <si>
    <t>발전</t>
  </si>
  <si>
    <t>산업성장율(%)</t>
  </si>
  <si>
    <t>상업특화</t>
  </si>
  <si>
    <t>교통특화</t>
  </si>
  <si>
    <t>환경인프라특화</t>
  </si>
  <si>
    <t>에너지자립강화</t>
  </si>
  <si>
    <t>수소수입비중(%)</t>
  </si>
  <si>
    <t>고층/저층</t>
  </si>
  <si>
    <t>일반/대형건물</t>
  </si>
  <si>
    <t>하수/쓰레기</t>
  </si>
  <si>
    <t>일반/철강/
정유및석유화학</t>
  </si>
  <si>
    <t>농촌/어촌</t>
  </si>
  <si>
    <t>시,군,구 등과 같이 밀도가 높은 지역(높은 토지 밀집도)</t>
  </si>
  <si>
    <t>읍,면 등 토지 밀집도가 낮은 지역</t>
  </si>
  <si>
    <t>바이오가스 발생량</t>
  </si>
  <si>
    <t>분석연도</t>
  </si>
  <si>
    <t>모델</t>
  </si>
  <si>
    <t>Energy Server</t>
  </si>
  <si>
    <t>보급 목표(MW)</t>
  </si>
  <si>
    <t>에너지자립</t>
  </si>
  <si>
    <t>발전 효율(%)</t>
  </si>
  <si>
    <t>열 효율(%)</t>
  </si>
  <si>
    <t>비용(백만원)</t>
  </si>
  <si>
    <t>유형</t>
  </si>
  <si>
    <t>샘플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</si>
  <si>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</si>
  <si>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</si>
  <si>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</si>
  <si>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</si>
  <si>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</si>
  <si>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</si>
  <si>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</si>
  <si>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</si>
  <si>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수요형-주거</t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</si>
  <si>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</si>
  <si>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</si>
  <si>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</si>
  <si>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</si>
  <si>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</si>
  <si>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</si>
  <si>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</si>
  <si>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수요형-상업</t>
  </si>
  <si>
    <t>실증운전</t>
  </si>
  <si>
    <t>Hyundai Hydrogen Power</t>
  </si>
  <si>
    <t>현대 자동차</t>
  </si>
  <si>
    <t>500</t>
  </si>
  <si>
    <t>수요형-교통</t>
  </si>
  <si>
    <t>SOFC</t>
  </si>
  <si>
    <t>Bloom energy</t>
  </si>
  <si>
    <t>200-300</t>
  </si>
  <si>
    <t>수요형-환경</t>
  </si>
  <si>
    <t>PS-5</t>
  </si>
  <si>
    <t>범한산업</t>
  </si>
  <si>
    <t>1-5</t>
  </si>
  <si>
    <t>발전시설</t>
  </si>
  <si>
    <t>수요형-발전</t>
  </si>
  <si>
    <t>PS-100</t>
  </si>
  <si>
    <t>20-100</t>
  </si>
  <si>
    <t>산업형-철강</t>
  </si>
  <si>
    <t>PS-30</t>
  </si>
  <si>
    <t>10-30</t>
  </si>
  <si>
    <t>폐자원</t>
  </si>
  <si>
    <t>산업형-정유</t>
  </si>
  <si>
    <t>50-100</t>
  </si>
  <si>
    <t>산업형-석유화학</t>
  </si>
  <si>
    <t xml:space="preserve"> 대용량 발전용</t>
  </si>
  <si>
    <t>개발중</t>
  </si>
  <si>
    <t>H54DFV 106MW 엔진발전 플랜트</t>
  </si>
  <si>
    <t>현대중공업</t>
  </si>
  <si>
    <t>106000</t>
  </si>
  <si>
    <t>수송수요</t>
  </si>
  <si>
    <t>물류이용</t>
  </si>
  <si>
    <t>톤km</t>
  </si>
  <si>
    <t>산업형-시멘트</t>
  </si>
  <si>
    <t>산업형-일반</t>
  </si>
  <si>
    <t>농어촌형-농촌</t>
  </si>
  <si>
    <t>농어촌형-어촌</t>
  </si>
  <si>
    <t>항만형-항만</t>
  </si>
  <si>
    <t>해상풍력형-해상</t>
  </si>
  <si>
    <t>항만시설면적</t>
  </si>
  <si>
    <t>유형 통합(선택항목) 에너지 수급표 (단위:MWh)</t>
  </si>
  <si>
    <t>바이오</t>
  </si>
  <si>
    <t>소비</t>
  </si>
  <si>
    <t>생산</t>
  </si>
  <si>
    <t>수요형 모델 에너지 수급표 (단위 : MWh)</t>
  </si>
  <si>
    <t>공급형 모델 에너지 수급표 (단위 : MWh) - 산업중심형</t>
  </si>
  <si>
    <t>산단열병합</t>
  </si>
  <si>
    <t>공급형 모델 에너지 수급표 (단위 : MWh) - 농어촌지역형</t>
  </si>
  <si>
    <t>공급형 모델 에너지 수급표 (단위 : MWh) - 항만인프라형</t>
  </si>
  <si>
    <t>공급형 모델 에너지 수급표 (단위 : MWh) - 해상풍력연계형</t>
  </si>
  <si>
    <t>General</t>
  </si>
  <si>
    <t>description</t>
  </si>
  <si>
    <t>discount</t>
  </si>
  <si>
    <t>discount rate(%)</t>
  </si>
  <si>
    <t>Transportation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</si>
  <si>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</si>
  <si>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</si>
  <si>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</si>
  <si>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</si>
  <si>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</si>
  <si>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</si>
  <si>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</si>
  <si>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</si>
  <si>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</si>
  <si>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</si>
  <si>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</si>
  <si>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</si>
  <si>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</si>
  <si>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</si>
  <si>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Fuel</t>
  </si>
  <si>
    <t>price</t>
  </si>
  <si>
    <t>em</t>
  </si>
  <si>
    <t>NG</t>
  </si>
  <si>
    <t>Biogas</t>
  </si>
  <si>
    <t>N_grid</t>
  </si>
  <si>
    <t>emission</t>
  </si>
  <si>
    <t>Rules!$F$4*((1-Rules!$C$4)^(Scenario!$H$4-(Scenario!$E$4-1)))</t>
  </si>
  <si>
    <t>Cap</t>
  </si>
  <si>
    <t>em_cap</t>
  </si>
  <si>
    <t>Scenario!$H$5*(1-Scenario!$E$5)</t>
  </si>
  <si>
    <t>최적화 계산에서는 엑셀에서 사용하는 화석연료에 대한 반영이 되어 있지 않으므로, 상관없음</t>
  </si>
  <si>
    <t>Solidwaste_cap</t>
  </si>
  <si>
    <t>(유형화!E29*'환경연계형(자원회수)'!$F$115/860+유형화!$E$28*'환경연계형(물재생센터)'!AF45*'환경연계형(물재생센터)'!$X$71/860000)*(Scenario!$E$33/Scenario!$H$33)*(1+Scenario!$E$32)+F25+I25+Demand!E25*'온산국가산업단지 2050'!C41/860</t>
  </si>
  <si>
    <t>Biogas_cap</t>
  </si>
  <si>
    <t>유형화!$E$30*'환경연계형(물재생센터)'!$X$61/860000*(Scenario!$E$33/Scenario!$H$33)*(1+Scenario!$E$32)+(Demand!E37*'4.농어촌연계형'!D28+'4.농어촌연계형'!D29*Demand!E38+Demand!E39*'4.농어촌연계형'!D30)*(1+Scenario!E54)^(Scenario!$I$4-Scenario!$H$4)+Demand!E27*'온산국가산업단지 2050'!B47*'온산국가산업단지 2050'!B48/860/1000</t>
  </si>
  <si>
    <t>N_grid_cap</t>
  </si>
  <si>
    <t>H_grid_cap</t>
  </si>
  <si>
    <t>Off_gas</t>
  </si>
  <si>
    <t>W_heat</t>
  </si>
  <si>
    <t>정유,석유화학의 석유 사용량과 연결됨. 따라서 석유 소비가 줄어들면 부생가스 발생량도 감소</t>
  </si>
  <si>
    <t>Building</t>
  </si>
  <si>
    <t>el_h_new</t>
  </si>
  <si>
    <t>2020년 값</t>
  </si>
  <si>
    <t>시나리오에서 변경하도록</t>
  </si>
  <si>
    <t>주거 및 상업 면적으로 나눠야할 듯?</t>
  </si>
  <si>
    <t>el_h_old</t>
  </si>
  <si>
    <t>smart_share</t>
  </si>
  <si>
    <t>Others</t>
  </si>
  <si>
    <t>Dedicated</t>
  </si>
  <si>
    <t>export_h</t>
  </si>
  <si>
    <t>cap</t>
  </si>
  <si>
    <t>eff_pe</t>
  </si>
  <si>
    <t>eff_de</t>
  </si>
  <si>
    <t>eff_th</t>
  </si>
  <si>
    <t>ramprate</t>
  </si>
  <si>
    <t>storage</t>
  </si>
  <si>
    <t>loss</t>
  </si>
  <si>
    <t>invest</t>
  </si>
  <si>
    <t>fixed_OM</t>
  </si>
  <si>
    <t>variable_OM</t>
  </si>
  <si>
    <t>life</t>
  </si>
  <si>
    <t>inv</t>
  </si>
  <si>
    <t>OM</t>
  </si>
  <si>
    <t>2020기준</t>
  </si>
  <si>
    <t>Wind_on</t>
  </si>
  <si>
    <t>Wind_off</t>
  </si>
  <si>
    <t>PV</t>
  </si>
  <si>
    <t>CHP</t>
  </si>
  <si>
    <t>Fcell</t>
  </si>
  <si>
    <t>PP</t>
  </si>
  <si>
    <t>수소가스터빈</t>
  </si>
  <si>
    <t>$/kW</t>
  </si>
  <si>
    <t>https://www.pv-magazine.com/2021/07/14/hydrogen-fired-gas-turbines-vs-lithium-ion-storage/</t>
  </si>
  <si>
    <t>DH_HP</t>
  </si>
  <si>
    <t>DH_Boiler</t>
  </si>
  <si>
    <t>Gas_storage</t>
  </si>
  <si>
    <t>GS_interface</t>
  </si>
  <si>
    <t>TES_DH</t>
  </si>
  <si>
    <t>electrolysis</t>
  </si>
  <si>
    <t>battery</t>
  </si>
  <si>
    <t>b_interface</t>
  </si>
  <si>
    <t>그리드</t>
  </si>
  <si>
    <t>pumped</t>
  </si>
  <si>
    <t>8760MWh</t>
  </si>
  <si>
    <t>EV</t>
  </si>
  <si>
    <t>E_boiler</t>
  </si>
  <si>
    <t>National_Grid</t>
  </si>
  <si>
    <t>H2_Grid</t>
  </si>
  <si>
    <t>Supply!E42*1000*1.5</t>
  </si>
  <si>
    <t>W_HP</t>
  </si>
  <si>
    <t>potential</t>
  </si>
  <si>
    <t>송배전 및 운송비 가산 50%</t>
  </si>
  <si>
    <t>m2/MW(MWh)</t>
  </si>
  <si>
    <t>BASE</t>
  </si>
  <si>
    <t>유휴공간</t>
  </si>
  <si>
    <t>해당유형</t>
  </si>
  <si>
    <t>수요시설도 면적기준으로 구분</t>
  </si>
  <si>
    <t>해상면적</t>
  </si>
  <si>
    <t>2,3</t>
  </si>
  <si>
    <t>공급시설도 한정된 공간에서 배치를 통해 잠재량 검토</t>
  </si>
  <si>
    <t>건물옥상</t>
  </si>
  <si>
    <t>기타용지</t>
  </si>
  <si>
    <t>영농형</t>
  </si>
  <si>
    <t>유휴부지</t>
  </si>
  <si>
    <t>양식장</t>
  </si>
  <si>
    <t>3,4</t>
  </si>
  <si>
    <t>전체면적중 비중</t>
  </si>
  <si>
    <t>all</t>
  </si>
  <si>
    <t>공급시설의 기술 개발을 통해 집적도 향상을 반영할 수 있을 것</t>
  </si>
  <si>
    <t>기술별 면적 비중</t>
  </si>
  <si>
    <t>1,2,3</t>
  </si>
  <si>
    <t>똑같은 면적에 더 많은 설비를 배치 가능</t>
  </si>
  <si>
    <t>연료를 사용하는 발전원은 이용가능 면적의 일정 비중으로 제한</t>
  </si>
  <si>
    <t>2,3,4</t>
  </si>
  <si>
    <t>공급설비를 정해진 면적에 어떻게 배치할 것인가?</t>
  </si>
  <si>
    <t>정해진 면적에 어떻게 배치하는 것이 최적일 것인가?</t>
  </si>
  <si>
    <t>waste는 면적이 아닌 폐기물 발생량에 의해 결정</t>
  </si>
  <si>
    <t>각 인터페이스는 저장설비에 포함된다고 가정</t>
  </si>
  <si>
    <t>SMR은 부생가스,바이오가스 발생량에 의해 결정</t>
  </si>
  <si>
    <t>DH_Boiler는 할필요 없을 듯</t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</si>
  <si>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</si>
  <si>
    <t>DH_HP 등 열관련 시설은 제외</t>
  </si>
  <si>
    <t>맞는 수치인가?</t>
  </si>
  <si>
    <t>E_boiler도 제외</t>
  </si>
  <si>
    <t>지역난방 비중에 따라 결정되도록?</t>
  </si>
  <si>
    <t>"항만연계형 분석시"</t>
  </si>
  <si>
    <t>열저장장치의 스펙</t>
  </si>
  <si>
    <t>소요부지면적, 저장효율 및 손실 효율 등 한난 문의(현재 상황 및 개발동향 및 전망)</t>
  </si>
  <si>
    <t>MW or MWh</t>
  </si>
  <si>
    <t>[TWh]</t>
  </si>
  <si>
    <t>year</t>
  </si>
  <si>
    <t>NDC</t>
  </si>
  <si>
    <t>ratio_PV</t>
  </si>
  <si>
    <t>약</t>
  </si>
  <si>
    <t>ratio_WT</t>
  </si>
  <si>
    <t>중</t>
  </si>
  <si>
    <t>ratio_WT_off</t>
  </si>
  <si>
    <t>강</t>
  </si>
  <si>
    <t>hydrogen_import_share</t>
  </si>
  <si>
    <t>연료용</t>
  </si>
  <si>
    <t>주요 기술간 우위를 비교할 수 있는 주요 스펙 요인?</t>
  </si>
  <si>
    <t>연료전지의 속응성 ramping rate에 따라 활용성이 차이가 날 수 있음</t>
  </si>
  <si>
    <t>효율 외</t>
  </si>
  <si>
    <t>필요 면적 또는 저장설비의 밀도</t>
  </si>
  <si>
    <t>비즈니스 모델 검토시,</t>
  </si>
  <si>
    <t>주요 기술간 비교를 위해 모델에서 분석해야 할 사항 정리 필요</t>
  </si>
  <si>
    <t>- 위에서 언급한 연료전지의 속응성</t>
  </si>
  <si>
    <t>ramping rate 반영하기 위한 방안</t>
  </si>
  <si>
    <t>1. 1시간 해상도의 범위에서, 면적을 적분하여 손실분으로 계산한다.</t>
  </si>
  <si>
    <t>2. 시간규모를 분단위로 쪼갠다.(너무 많을 경우 15분 단위)</t>
  </si>
  <si>
    <t>2-1. 시간규모를 나눌때 속응성 자원만 따로 분단위로 계산하고 전체 결과에서는 1시간 단위의 결과로 합산하여 반영한다.</t>
  </si>
  <si>
    <t>특정 기술만 다른 시간 기준으로 계산하는 것이 가능한가?</t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</si>
  <si>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</si>
  <si>
    <t>연료전지만 15분 단위로 계산하고, 전체 시스템에서는 시간단위로 최적화를 하는 것…</t>
  </si>
  <si>
    <t>1시간 단위로 계산한 것을 전체적으로 1/4하면 되지 않을까?</t>
  </si>
  <si>
    <t>전력시장 15분 단위 거래 맞춰,</t>
  </si>
  <si>
    <t>15분 단위로 다시 구성해도 좋을 듯</t>
  </si>
  <si>
    <t>Demand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</si>
  <si>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</si>
  <si>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</si>
  <si>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</si>
  <si>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</si>
  <si>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</si>
  <si>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</si>
  <si>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</si>
  <si>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</si>
  <si>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유형화!$F$71*hourly1!B3/hourly1!$B$8763+유형화!$F$72*hourly1!C3/hourly1!$C$8763+유형화!$F$73*hourly1!D3/hourly1!$D$8763+유형화!$F$74*hourly1!E3/hourly1!$E$8763+유형화!$G$63*hourly1!O3/hourly1!$O$8763</t>
  </si>
  <si>
    <t>WT_off</t>
  </si>
  <si>
    <t>농어촌형</t>
  </si>
  <si>
    <t>항만형</t>
  </si>
  <si>
    <t>해상풍력형</t>
  </si>
  <si>
    <t>TOTAL</t>
  </si>
  <si>
    <t>유휴부지는 태양광 뿐만 아니라 다른 기술에도 제약조건으로 적용</t>
  </si>
  <si>
    <t>배터리를 무한정 추가할 수 없음</t>
  </si>
  <si>
    <t>80~110</t>
  </si>
  <si>
    <t>m2/1MWh</t>
  </si>
  <si>
    <t>전력 소비</t>
  </si>
  <si>
    <t>열 소비</t>
  </si>
  <si>
    <t>전체</t>
  </si>
  <si>
    <t>curtailment</t>
  </si>
  <si>
    <t>cost(원/kWh)</t>
  </si>
  <si>
    <t>화물수요(억톤.km)</t>
  </si>
  <si>
    <t>여객수요(억인.km)</t>
  </si>
  <si>
    <t>물류를 도시, 산업 등으로 나눠야할까?</t>
  </si>
  <si>
    <t>도시는 면적에 비해 많은 물동량이, 농어촌지역은 반대이기 때문</t>
  </si>
  <si>
    <t>화물</t>
  </si>
  <si>
    <t>여객</t>
  </si>
  <si>
    <t>(TWh)</t>
  </si>
  <si>
    <t>산업또한 물동량이 많음</t>
  </si>
  <si>
    <t>우선 면적 비례 평균수치를 적용한 후 검토하여 보완</t>
  </si>
  <si>
    <t>2020년 영업용 화물차 운행대수 기준</t>
  </si>
  <si>
    <t>CO2 배출량</t>
  </si>
  <si>
    <t>국토면적(km2)</t>
  </si>
  <si>
    <t>대상지역면적(km2)</t>
  </si>
  <si>
    <t>(MWh)</t>
  </si>
  <si>
    <t>효율(2020)</t>
  </si>
  <si>
    <t>km/kWh</t>
  </si>
  <si>
    <t>승용</t>
  </si>
  <si>
    <t>수요 변화 반영</t>
  </si>
  <si>
    <t>ICE</t>
  </si>
  <si>
    <t>FCEV</t>
  </si>
  <si>
    <t>BEV</t>
  </si>
  <si>
    <t>휘발유</t>
  </si>
  <si>
    <t>경유</t>
  </si>
  <si>
    <t>전기</t>
  </si>
  <si>
    <t>가중평균</t>
  </si>
  <si>
    <t>^(Scenario!$H$4-Scenario!$I$4)</t>
  </si>
  <si>
    <t>에너지소비(2020)</t>
  </si>
  <si>
    <t>`</t>
  </si>
  <si>
    <t>합    계
Total</t>
  </si>
  <si>
    <t>전
Dry-paddy-field</t>
  </si>
  <si>
    <t>답
Paddy-field</t>
  </si>
  <si>
    <t>과 수 원
Orchard</t>
  </si>
  <si>
    <t>목 장 용 지
Pasture</t>
  </si>
  <si>
    <t>임    야
Forestry</t>
  </si>
  <si>
    <t>대    지
Building site</t>
  </si>
  <si>
    <t>공장용지
Factory
site</t>
  </si>
  <si>
    <t>학교용지
School
site</t>
  </si>
  <si>
    <t>주차장
Parking lot</t>
  </si>
  <si>
    <t>주유소용지
Gas station site</t>
  </si>
  <si>
    <t>창고용지
Warehouse
site</t>
  </si>
  <si>
    <t>도    로
Road</t>
  </si>
  <si>
    <t>철도용지
Railway</t>
  </si>
  <si>
    <t>제    방
Bank</t>
  </si>
  <si>
    <t>하    천
Rivers</t>
  </si>
  <si>
    <t>구    거
Ditch</t>
  </si>
  <si>
    <t>유    지
Marsh</t>
  </si>
  <si>
    <t>수 도 용 지
Water
supply site</t>
  </si>
  <si>
    <t>공    원
Park</t>
  </si>
  <si>
    <t>체 육 용 지
Gymnastics site</t>
  </si>
  <si>
    <t>유 원 지
Recrecation area</t>
  </si>
  <si>
    <t>종 교 용 지
Religion
site</t>
  </si>
  <si>
    <t>사 적 지
Historic
site</t>
  </si>
  <si>
    <t>묘    지
Burial</t>
  </si>
  <si>
    <t>잡 종 지
Miscella-
neous area</t>
  </si>
  <si>
    <t>기    타
Others</t>
  </si>
  <si>
    <t>서울시는 가장 대표적인 도시</t>
  </si>
  <si>
    <t>전,답,과수원 등 비목은 통합하여</t>
  </si>
  <si>
    <t>서울시 공영차고지 현황(시설규모)</t>
  </si>
  <si>
    <t>https://www.sisul.or.kr/open_content/traffic/intro/present.jsp</t>
  </si>
  <si>
    <t>공업지역</t>
  </si>
  <si>
    <t>녹지지역</t>
  </si>
  <si>
    <t>전용</t>
  </si>
  <si>
    <t>준</t>
  </si>
  <si>
    <t>중심</t>
  </si>
  <si>
    <t>근린</t>
  </si>
  <si>
    <t>유통</t>
  </si>
  <si>
    <t>준공업</t>
  </si>
  <si>
    <t>2021년 전국 시도별 토지 이용 현황 및 소유 현황</t>
  </si>
  <si>
    <t>https://blog.naver.com/mhg330/222319457637</t>
  </si>
  <si>
    <t>농업</t>
  </si>
  <si>
    <t>하천 등 육지 외 공간은 제외</t>
  </si>
  <si>
    <t>주차장, 역사, 차고지 등</t>
  </si>
  <si>
    <t>* 도로제외</t>
  </si>
  <si>
    <t>*발전연계형은 공장용지 또는 녹지의 일정 비중(10%)을 활용하는 것으로를…</t>
  </si>
  <si>
    <t>시설면적 조사하여 입력</t>
  </si>
  <si>
    <t>용도지구별로 볼때 주거 및 상업지구는 각각</t>
  </si>
  <si>
    <t>54%, 4%임</t>
  </si>
  <si>
    <t>기타(녹지)</t>
  </si>
  <si>
    <t>\</t>
  </si>
  <si>
    <t>*도로, 농업, 임야, 기타</t>
  </si>
  <si>
    <t>고층</t>
  </si>
  <si>
    <t>저층</t>
  </si>
  <si>
    <t>서울시 인구</t>
  </si>
  <si>
    <t>서울시 인구 보정</t>
  </si>
  <si>
    <t>가스</t>
  </si>
  <si>
    <t>-&gt;</t>
  </si>
  <si>
    <t>주거부문 에너지 흐름</t>
  </si>
  <si>
    <t>경제활동인구수</t>
  </si>
  <si>
    <t>상업부문 에너지 흐름</t>
  </si>
  <si>
    <t>물재생센터</t>
  </si>
  <si>
    <t>자원회수시설</t>
  </si>
  <si>
    <t>서울 도시계획시설 공간정보</t>
  </si>
  <si>
    <t>도시 주거지역을 형태에 따라 분류</t>
  </si>
  <si>
    <t>저층형</t>
  </si>
  <si>
    <t>단독주택, 저층형공동주택</t>
  </si>
  <si>
    <t>고층형</t>
  </si>
  <si>
    <t>아파트</t>
  </si>
  <si>
    <t>세부 유형별 에너지 소비 특성(2020 에너지총조사보고서, 595p 주택종류별 에너지 소비)</t>
  </si>
  <si>
    <t>[참고]</t>
  </si>
  <si>
    <t>Tcal</t>
  </si>
  <si>
    <t>등유</t>
  </si>
  <si>
    <t>LPG</t>
  </si>
  <si>
    <t>점유하고 있는 대지면적(m2)당 에너지 소비 산출</t>
  </si>
  <si>
    <t>https://kosis.kr/statHtml/statHtml.do?orgId=101&amp;tblId=DT_1JU1511</t>
  </si>
  <si>
    <t>연면적 및 대지면적별 단독주택</t>
  </si>
  <si>
    <t>https://stat.molit.go.kr/portal/cate/statView.do?hRsId=33&amp;hFormId=752&amp;hDivEng=&amp;month_yn=</t>
  </si>
  <si>
    <t>2020년 아파트단지면적</t>
  </si>
  <si>
    <t>연먼적</t>
  </si>
  <si>
    <t>주거형태별 자동차 보유대수 추정(2005년 자료 참고)</t>
  </si>
  <si>
    <t>https://kosis.kr/statHtml/statHtml.do?orgId=101&amp;tblId=DT_1BJ0508</t>
  </si>
  <si>
    <t>차량의 구성(ICE/FCEV/BEV 등)은 2020년 기준 비중 적용</t>
  </si>
  <si>
    <t>단독주택</t>
  </si>
  <si>
    <t>단독주택은 다가구주택 등 포함</t>
  </si>
  <si>
    <t>평균주행거리</t>
  </si>
  <si>
    <t>km/년</t>
  </si>
  <si>
    <t>세부 유형별 토지이용 현황 및 인구 현황</t>
  </si>
  <si>
    <t>구성(%)</t>
  </si>
  <si>
    <t>대지면적(m2)</t>
  </si>
  <si>
    <t>연면적(m2)</t>
  </si>
  <si>
    <t>인구(명)</t>
  </si>
  <si>
    <t>대지면적(m2/인)</t>
  </si>
  <si>
    <t>자동차보유대수(대/인)</t>
  </si>
  <si>
    <t>효율(km/kWh)</t>
  </si>
  <si>
    <t>주택 유형별 인구</t>
  </si>
  <si>
    <t>2020년</t>
  </si>
  <si>
    <t>에너지소비(MWh/년)</t>
  </si>
  <si>
    <t>저층주거형</t>
  </si>
  <si>
    <t>고층주거형</t>
  </si>
  <si>
    <t>1대당 수송에너지 소비량</t>
  </si>
  <si>
    <t>인당 대지면적(m2)</t>
  </si>
  <si>
    <t>1인당 주거지역 에너지 소비량(MWh/인)</t>
  </si>
  <si>
    <t>건물</t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</si>
  <si>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</si>
  <si>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</si>
  <si>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</si>
  <si>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</si>
  <si>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</si>
  <si>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</si>
  <si>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Total</t>
  </si>
  <si>
    <t>주거형태에 따른 자동차 보유대수</t>
  </si>
  <si>
    <t>2005년 자료 비중 참고</t>
  </si>
  <si>
    <t>연                         탄</t>
  </si>
  <si>
    <t>Briquette</t>
  </si>
  <si>
    <t>석           유           류</t>
  </si>
  <si>
    <t>Petroleum</t>
  </si>
  <si>
    <t>대/명</t>
  </si>
  <si>
    <t>등              유</t>
  </si>
  <si>
    <t>Kerosene</t>
  </si>
  <si>
    <t xml:space="preserve">프 로 판 / 부 탄 </t>
  </si>
  <si>
    <t>Propane/Butane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</si>
  <si>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</si>
  <si>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</si>
  <si>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</si>
  <si>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</si>
  <si>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</si>
  <si>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</si>
  <si>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</si>
  <si>
    <t>신           재           생</t>
  </si>
  <si>
    <t>Renewables</t>
  </si>
  <si>
    <t>면적(km2)</t>
  </si>
  <si>
    <t>주거인구(명)</t>
  </si>
  <si>
    <t>차량대수</t>
  </si>
  <si>
    <t>에너지원별 난방용 에너지 소비</t>
  </si>
  <si>
    <t>(단위: Tcal)</t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</si>
  <si>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</si>
  <si>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</si>
  <si>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</si>
  <si>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</si>
  <si>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</si>
  <si>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합계</t>
  </si>
  <si>
    <t>도    시    가    스</t>
  </si>
  <si>
    <t>전                  기</t>
  </si>
  <si>
    <t>열     에     너     지</t>
  </si>
  <si>
    <t>에너지 밸런스(MWh/km2)</t>
  </si>
  <si>
    <t>신         재         생</t>
  </si>
  <si>
    <t>시나리오 변수 적용</t>
  </si>
  <si>
    <t>전력화</t>
  </si>
  <si>
    <t>oil products</t>
  </si>
  <si>
    <t>biofuel/waste</t>
  </si>
  <si>
    <t>resistance heater</t>
  </si>
  <si>
    <t>HP</t>
  </si>
  <si>
    <t>*약간의 에너지원별 비중 변화는 있을 수 있으나,</t>
  </si>
  <si>
    <t>각 변수를 먼저 적용하고 에너지원간 전환 효율을 반영함</t>
  </si>
  <si>
    <t>도시 상업지역을 형태에 따라 분류</t>
  </si>
  <si>
    <t>일반 상업건물 및 대형건물로 구분(서울시 통계)</t>
  </si>
  <si>
    <t>상업건물</t>
  </si>
  <si>
    <t>대형건물</t>
  </si>
  <si>
    <t>대형건물외</t>
  </si>
  <si>
    <t>서울시 건축물통계 상세조회서비스, 용도별 건축물현황자료</t>
  </si>
  <si>
    <t>일반 상업과 대형건물을 구분해야 할 듯(상업중심형은 대규모 고층 건물 및 에너지다소비 단지를 의미하므로)</t>
  </si>
  <si>
    <t>건물용도별로 에너지소비 형태가 다르다면… 교육시설형, 숙박시설형, 엄무시설형… 등 세부적으로 나눠볼 수도 있지 않을까?</t>
  </si>
  <si>
    <t>대지면적 비</t>
  </si>
  <si>
    <t>국가 전체 에너지소비 통계에서 일반상업/대형건물의 에너지 소비 특성 분석</t>
  </si>
  <si>
    <t>난방,온수</t>
  </si>
  <si>
    <t>냉방</t>
  </si>
  <si>
    <t>동력</t>
  </si>
  <si>
    <t>조명</t>
  </si>
  <si>
    <t>취사,기타</t>
  </si>
  <si>
    <t>전체 상업부문 용도별/에너지원별 소비(에너지총조사보고서, 158p)</t>
  </si>
  <si>
    <t>kTOE</t>
  </si>
  <si>
    <t>상업건물 연면적</t>
  </si>
  <si>
    <t>(ECF 보고서 건물부문 참고)</t>
  </si>
  <si>
    <t>대형건물 연면적</t>
  </si>
  <si>
    <t>연면적당 일반/대형건물의 에너지 소비 추정(전국 통계)</t>
  </si>
  <si>
    <t>천연가스</t>
  </si>
  <si>
    <t>서울시 건물 유형에 따라 대지면적당 에너지 소비 적용</t>
  </si>
  <si>
    <t>열에너지</t>
  </si>
  <si>
    <t>인당 에너지소비</t>
  </si>
  <si>
    <t>상업 일반</t>
  </si>
  <si>
    <t>상업 대형건물</t>
  </si>
  <si>
    <t>일반 상업</t>
  </si>
  <si>
    <t>총 에너지 소비</t>
  </si>
  <si>
    <t>연면적당</t>
  </si>
  <si>
    <t>대지면적당</t>
  </si>
  <si>
    <t>(kTOE)</t>
  </si>
  <si>
    <t>(GWh)</t>
  </si>
  <si>
    <t>kWh/m2</t>
  </si>
  <si>
    <t>종사자수</t>
  </si>
  <si>
    <t xml:space="preserve">대형건물 </t>
  </si>
  <si>
    <t>연면적 3000m2이상, (서울, 광역시, 세종, 경기), 교육연구, 문화집회, 숙박, 업무, 의료, 판매 용도 건물</t>
  </si>
  <si>
    <t>대형건물 에너지소비</t>
  </si>
  <si>
    <t>(TOE)</t>
  </si>
  <si>
    <t>대형건물 연먹적당 에너지소비</t>
  </si>
  <si>
    <t>대형건물의 에너지 소비밀도가 큼</t>
  </si>
  <si>
    <t>Mcal/m2</t>
  </si>
  <si>
    <t>Mcal</t>
  </si>
  <si>
    <t>TOE</t>
  </si>
  <si>
    <t>잘못된듯?</t>
  </si>
  <si>
    <t>TOE/km2</t>
  </si>
  <si>
    <t>역산을 통해 추정되는 대형건물의 연면적</t>
  </si>
  <si>
    <t>1인당 에너지소비</t>
  </si>
  <si>
    <t>서울은 상업건물 중 대형건물의 비중이 88.7%</t>
  </si>
  <si>
    <t>에너지원단위 : 종사자 1인당 에너지 소비량</t>
  </si>
  <si>
    <t>상업,공공부문의 총 건물 대지면적</t>
  </si>
  <si>
    <t>서울시 면적</t>
  </si>
  <si>
    <t>상업지역 면적</t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</si>
  <si>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</si>
  <si>
    <t>국토면적</t>
  </si>
  <si>
    <t>도시지역</t>
  </si>
  <si>
    <t>http://www.molit.go.kr/USR/NEWS/m_71/dtl.jsp?lcmspage=1&amp;id=95085717</t>
  </si>
  <si>
    <t>상업부문 건물 연면적</t>
  </si>
  <si>
    <t>미지정지역</t>
  </si>
  <si>
    <t>일반상업</t>
  </si>
  <si>
    <t>일반 상업건물 연면적당 에너지소비</t>
  </si>
  <si>
    <t>MWh/km2</t>
  </si>
  <si>
    <t>상업공공부문 종사자수</t>
  </si>
  <si>
    <t>상업인구 당 면적</t>
  </si>
  <si>
    <t>m2/명</t>
  </si>
  <si>
    <t>동수?</t>
  </si>
  <si>
    <t>건물용도별 에너지 소비</t>
  </si>
  <si>
    <t>교율연구시설</t>
  </si>
  <si>
    <t>문화및집회시설</t>
  </si>
  <si>
    <t>숙박시설</t>
  </si>
  <si>
    <t>업무시설</t>
  </si>
  <si>
    <t>의료시설</t>
  </si>
  <si>
    <t>판매시설</t>
  </si>
  <si>
    <t>서울시 수송부문 에너지 소비 현황(2020)</t>
  </si>
  <si>
    <t xml:space="preserve">서울시 수소차 </t>
  </si>
  <si>
    <t>2022년 기준</t>
  </si>
  <si>
    <t>MWh/년</t>
  </si>
  <si>
    <t>신재생 및 기타</t>
  </si>
  <si>
    <t>*서울시의 1km2당 에너지 소비량 계산</t>
  </si>
  <si>
    <t>*수소 수요는 서울시 수소차 대수, 효율 및 연평균 주행거리 자료를 사용하여 추정</t>
  </si>
  <si>
    <t>서울시 주요 교통시설 현황</t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</si>
  <si>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</si>
  <si>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</si>
  <si>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</si>
  <si>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</si>
  <si>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</si>
  <si>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</si>
  <si>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</si>
  <si>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</si>
  <si>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</si>
  <si>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</si>
  <si>
    <t>도로</t>
  </si>
  <si>
    <t>도로에서는 에너지 소비만 발생</t>
  </si>
  <si>
    <t>*서울시 도시계획시설(교통시설_도로) 공간정보 DB</t>
  </si>
  <si>
    <t>교통시설에서는 에너지 생산도 가능</t>
  </si>
  <si>
    <t>기타도로시설</t>
  </si>
  <si>
    <t>기타 시설</t>
  </si>
  <si>
    <t>태양광 면적비중</t>
  </si>
  <si>
    <t>도로·철도·항만·공항·주차장 등 교통시설</t>
  </si>
  <si>
    <t>교통시설 에너지 생산</t>
  </si>
  <si>
    <t>태양광 면적</t>
  </si>
  <si>
    <t>https://blog.naver.com/goodmanjs/222040664572</t>
  </si>
  <si>
    <t>버스공영차고지 위치 및 현황</t>
  </si>
  <si>
    <t>택시차고지</t>
  </si>
  <si>
    <t>태양광 면적 비중</t>
  </si>
  <si>
    <t>서울시 유휴부지 태양광 발전량</t>
  </si>
  <si>
    <t>https://www.edaily.co.kr/news/read?newsId=01295606616062088&amp;mediaCodeNo=257&amp;OutLnkChk=Y</t>
  </si>
  <si>
    <t>차고지</t>
  </si>
  <si>
    <t>시설규모(m2)</t>
  </si>
  <si>
    <t>태양광 설비 면적</t>
  </si>
  <si>
    <t>1km2 당 생산량</t>
  </si>
  <si>
    <t>CNG충전소</t>
  </si>
  <si>
    <t>녹지</t>
  </si>
  <si>
    <t>태양광 설비용량</t>
  </si>
  <si>
    <t>서울</t>
  </si>
  <si>
    <t>발전량</t>
  </si>
  <si>
    <t>공영차고지 태양광 설치 사례</t>
  </si>
  <si>
    <t>https://www.kgnews.co.kr/news/article.html?no=672027</t>
  </si>
  <si>
    <t>면적(m2)</t>
  </si>
  <si>
    <t>태양광설비</t>
  </si>
  <si>
    <t>kW</t>
  </si>
  <si>
    <t>차고지 면적의 62.4%를 태양광 설치</t>
  </si>
  <si>
    <t>차고지 면적의 30% 태양광 설치시 가정</t>
  </si>
  <si>
    <t>kW/m2</t>
  </si>
  <si>
    <t>태양광 설비 필요면적</t>
  </si>
  <si>
    <t>*도시고속도로(올림픽대로, 강변북로, 순환로 등등)에서의 재생에너지 사례 조사</t>
  </si>
  <si>
    <t>*물류센터 관련 내용 추가 조사(22.5.4. 회의)</t>
  </si>
  <si>
    <t>물류시설 현황</t>
  </si>
  <si>
    <t>(m2)</t>
  </si>
  <si>
    <t>물류터미널</t>
  </si>
  <si>
    <t>물류단지</t>
  </si>
  <si>
    <t>동부물류터미널</t>
  </si>
  <si>
    <t>서울동남권 물류단지</t>
  </si>
  <si>
    <t>물류단지시설면적</t>
  </si>
  <si>
    <t>서부트럭터미널</t>
  </si>
  <si>
    <t>자원시설면적</t>
  </si>
  <si>
    <t>한국트럭터미널</t>
  </si>
  <si>
    <t>공공시설면적</t>
  </si>
  <si>
    <t>대상</t>
  </si>
  <si>
    <t>서울강서공영차고지</t>
  </si>
  <si>
    <t>주차시설운영처 종합현황, 2018, 서울시설공단</t>
  </si>
  <si>
    <t>BOG 가스 관련 내용이 있을듯</t>
  </si>
  <si>
    <t>시설현황</t>
  </si>
  <si>
    <t>주요시설</t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</si>
  <si>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</si>
  <si>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</si>
  <si>
    <t>정비도크</t>
  </si>
  <si>
    <t>도장부스</t>
  </si>
  <si>
    <t>세차시설</t>
  </si>
  <si>
    <t>전기충전소</t>
  </si>
  <si>
    <t>수소충전소(구축중)</t>
  </si>
  <si>
    <t>입주버스(대)</t>
  </si>
  <si>
    <t>강서</t>
  </si>
  <si>
    <t>극저온 액체 수소 탱크의 증발율</t>
  </si>
  <si>
    <t>https://nlic.go.kr/nlic/fmComplex0010.action</t>
  </si>
  <si>
    <t>탱크용량(m3)</t>
  </si>
  <si>
    <t>gal</t>
  </si>
  <si>
    <t>CNG</t>
  </si>
  <si>
    <t>일(day)증발률(%)</t>
  </si>
  <si>
    <t>시설규모</t>
  </si>
  <si>
    <t>태양광발전시설</t>
  </si>
  <si>
    <t>차고지주차장</t>
  </si>
  <si>
    <t>&lt;0.06</t>
  </si>
  <si>
    <t>규모</t>
  </si>
  <si>
    <t>국가물류종합정보센터 통계</t>
  </si>
  <si>
    <t>버스 평균주행거리</t>
  </si>
  <si>
    <t>연비</t>
  </si>
  <si>
    <t>https://nlic.go.kr/nlic/WhsInfoWarehouseSch.action#</t>
  </si>
  <si>
    <t>km/l</t>
  </si>
  <si>
    <t>km/m3</t>
  </si>
  <si>
    <t>http://www.e2news.com/news/articleView.html?idxno=70536</t>
  </si>
  <si>
    <t>km/kg</t>
  </si>
  <si>
    <t>BOG 가스 발생은 냉동냉장용 물류에서 발생한다고 가정하면,</t>
  </si>
  <si>
    <t>http://www.gasnews.com/news/articleView.html?idxno=92568</t>
  </si>
  <si>
    <t>전체 물류창고 중 냉동냉장창고의 비율은</t>
  </si>
  <si>
    <t>전체 창고면적</t>
  </si>
  <si>
    <t>냉동용</t>
  </si>
  <si>
    <t>서울시 버스 연료별</t>
  </si>
  <si>
    <t>https://www.autodaily.co.kr/news/articleView.html?idxno=429464</t>
  </si>
  <si>
    <t>BOG 가스 발생량 관련 자료 구하기가 어려움</t>
  </si>
  <si>
    <t>http://www.kharn.kr/news/article.html?no=4941</t>
  </si>
  <si>
    <t>2017sus 기준 전국 냉장시설 용량</t>
  </si>
  <si>
    <t>전국</t>
  </si>
  <si>
    <t>화물 1톤당 전력소비량</t>
  </si>
  <si>
    <t>kg/m3</t>
  </si>
  <si>
    <t xml:space="preserve">냉동창고 </t>
  </si>
  <si>
    <t>kWh</t>
  </si>
  <si>
    <t>kcal/m3</t>
  </si>
  <si>
    <t>kWh/m3</t>
  </si>
  <si>
    <t>물류센터에서의 LNG 냉열 이용은, 기존 냉방,냉동을 위한 전력사용 대비 에너지 절감효과가 존재</t>
  </si>
  <si>
    <t>kWh/kg</t>
  </si>
  <si>
    <t>다만, 이를 활용한 수소 생산 등 효과는 아직 잘 모르겠음…</t>
  </si>
  <si>
    <t>개질</t>
  </si>
  <si>
    <t>kg</t>
  </si>
  <si>
    <t xml:space="preserve">지역별 도로 연장, 교통량, </t>
  </si>
  <si>
    <t>생산량</t>
  </si>
  <si>
    <t>건물 및 주차장 면적</t>
  </si>
  <si>
    <t>발전면적</t>
  </si>
  <si>
    <t>시간</t>
  </si>
  <si>
    <t>발전용량</t>
  </si>
  <si>
    <t>에너지소비</t>
  </si>
  <si>
    <t>개질기 가동률은 수요가 적을 때 50%에서 공정가동률 93%</t>
  </si>
  <si>
    <t>* 교통부문 에너지 소비는 해당 면적에 비례하여 결정</t>
  </si>
  <si>
    <t>* 교통연계형의 면적 비중은 생산과 관련된 결과 도출</t>
  </si>
  <si>
    <t>93%가동한다고 한다면,</t>
  </si>
  <si>
    <t>수소버스 가능대수</t>
  </si>
  <si>
    <t>연평균주행거리</t>
  </si>
  <si>
    <t>수소승용차</t>
  </si>
  <si>
    <t>버스</t>
  </si>
  <si>
    <t>현재</t>
  </si>
  <si>
    <t>수소버스 30대</t>
  </si>
  <si>
    <t>수소충전소 구축후</t>
  </si>
  <si>
    <t>는 수소승용차 1133대와 동일한 연료 소비</t>
  </si>
  <si>
    <t>2050 탄소중립 시나리오</t>
  </si>
  <si>
    <t>부문별 에너지 수요 전망(mTOE)</t>
  </si>
  <si>
    <t>최종에너지원별 에너지 수요(mTOE)</t>
  </si>
  <si>
    <t>온실가스 배출량 전망(MtCO2)</t>
  </si>
  <si>
    <t>2050(A)</t>
  </si>
  <si>
    <t>2050(B)</t>
  </si>
  <si>
    <t>산업</t>
  </si>
  <si>
    <t>전환</t>
  </si>
  <si>
    <t>농축수산</t>
  </si>
  <si>
    <t>CCUS 등</t>
  </si>
  <si>
    <t>탈루</t>
  </si>
  <si>
    <t>흡수원</t>
  </si>
  <si>
    <t>CCUS</t>
  </si>
  <si>
    <t>DAC</t>
  </si>
  <si>
    <t>총배출</t>
  </si>
  <si>
    <t>기준년도 대비 2050년 부문별 에너지 수요 변화</t>
  </si>
  <si>
    <t>순배출</t>
  </si>
  <si>
    <t>2030년 에너지 수요는 통계의 최근 5년 자료의 연평균 증가율 적용(+1.3%)</t>
  </si>
  <si>
    <t>부문별 최종에너지 수요 전망 반영(에너지통계연보 2022)</t>
  </si>
  <si>
    <t>(5년 평균)</t>
  </si>
  <si>
    <t>수요도시형, 항만인프라형</t>
  </si>
  <si>
    <t>산업중심형 주요 변화</t>
  </si>
  <si>
    <t>석탄원료 사용(고로,전로)를 수소환원제철로 100% 대체, 전기로 확대(정확한 %는 없음) -&gt; 배출량 95% 감축</t>
  </si>
  <si>
    <t>석탄원료 사용 0, 일부 원료 전환을 통해 배출량 53% 감축</t>
  </si>
  <si>
    <t>석유화학,정유</t>
  </si>
  <si>
    <t>연료 전환</t>
  </si>
  <si>
    <t>전기가열로, 바이오매스 보일러 교체로 기존 연료 57% 전환</t>
  </si>
  <si>
    <t>원료 전환</t>
  </si>
  <si>
    <t>바이오, 수소 원료 활용하여 기존 납사 52% 전환</t>
  </si>
  <si>
    <t>폐플라스틱 발생량 500만톤 중 50%를 유화하여 플라스틱 원료로 재활용</t>
  </si>
  <si>
    <t>생산구조 변화?</t>
  </si>
  <si>
    <t>GW</t>
  </si>
  <si>
    <t>ton</t>
  </si>
  <si>
    <t>수소 공급방식(백만톤H2, mtCO2)</t>
  </si>
  <si>
    <t>수소수요(톤H2)</t>
  </si>
  <si>
    <t>해외수입</t>
  </si>
  <si>
    <t>추출</t>
  </si>
  <si>
    <t>부생</t>
  </si>
  <si>
    <t>수소 수요 및 부생수소 생산량은 에너지 소비(석유)에 따라 달라짐</t>
  </si>
  <si>
    <t>A 시나리오의 경우 부생수소 0, B 시나리오의 경우 1백만톤 생산으로, 현재보다 석유사용이 줄어듬을 예상</t>
  </si>
  <si>
    <t>온실가스배출</t>
  </si>
  <si>
    <t>최종에너지소비</t>
  </si>
  <si>
    <t>비고</t>
  </si>
  <si>
    <t>기준</t>
  </si>
  <si>
    <t>항만연계형</t>
  </si>
  <si>
    <t>온실가스 감축목표</t>
  </si>
  <si>
    <t>주요 갑축수단</t>
  </si>
  <si>
    <t>전로</t>
  </si>
  <si>
    <t>전기로</t>
  </si>
  <si>
    <t>(2030) 전기로대체 등을 통해 2.3% 온실가스 배출량 감축</t>
  </si>
  <si>
    <t>수소 DRI</t>
  </si>
  <si>
    <t>원료재활용</t>
  </si>
  <si>
    <t>(2030) 폐플라스틱 발생량 500만톤 중 18.6%를 원료로 재활용(2018년 플라스틱 생산량 322백만톤)</t>
  </si>
  <si>
    <t>바이오연료</t>
  </si>
  <si>
    <t xml:space="preserve">플라스틱 생산 에너지 소비 비중/배출량 비중, </t>
  </si>
  <si>
    <t>2030년까지 플라스틱 생산이 유지된다고 가정할 때</t>
  </si>
  <si>
    <t>에너지의 전력화 효율 개선</t>
  </si>
  <si>
    <t>찰깅 생산량 전망</t>
  </si>
  <si>
    <t>[자료] 2050 탄소중립 시나리오 세부산출근거 중</t>
  </si>
  <si>
    <t>DRI</t>
  </si>
  <si>
    <t>국내 산업단지 에너지 소비 현황(2020)</t>
  </si>
  <si>
    <t>-&gt; 현재 해당 수치가 아닌 KEA 에너지 소비량 자료로 사용</t>
  </si>
  <si>
    <t>산업 주요 업종별 에너지 소비</t>
  </si>
  <si>
    <t xml:space="preserve">[참고] 섹터커플링 연구자료 </t>
  </si>
  <si>
    <t>기타연료</t>
  </si>
  <si>
    <t>원료용 에너지 소비량</t>
  </si>
  <si>
    <t>산업부문 에너지 소비</t>
  </si>
  <si>
    <t>원료용 에너지 소비량 중 탈 화석연료 가능량 검토</t>
  </si>
  <si>
    <t>산업 업종별 에너지 부산물 발생량</t>
  </si>
  <si>
    <t>raw material</t>
  </si>
  <si>
    <t>fuel</t>
  </si>
  <si>
    <t>주요 산업의 재생에너지 활용 계획</t>
  </si>
  <si>
    <t>Coal</t>
  </si>
  <si>
    <t>산업단지 주변 일정 범위는 사람들이 살기 어렵지 않을까?</t>
  </si>
  <si>
    <t>연료</t>
  </si>
  <si>
    <t>City gas</t>
  </si>
  <si>
    <t>원료</t>
  </si>
  <si>
    <t>heat energy</t>
  </si>
  <si>
    <t>산업단지 (국가) 통계 활용? 면적? 토지활용 등?</t>
  </si>
  <si>
    <t>주황색 지역에는 재생에너지를 설치하는 것이 용이하지 않을까?</t>
  </si>
  <si>
    <t>other</t>
  </si>
  <si>
    <t>[참고] 산업단지 대개죠 계획안(2019)</t>
  </si>
  <si>
    <t>노후 산업단지를 활용하는 형태를 제안?</t>
  </si>
  <si>
    <t>산업단지 재생사업지구</t>
  </si>
  <si>
    <t>산단 재생 사업 &lt;-&gt; 도시 재생 사업</t>
  </si>
  <si>
    <t>http://luris.go.kr/web/actreg/lawlanguage/WebLawLanguageView.jsp?termsNo=00266&amp;termsIndexNm=</t>
  </si>
  <si>
    <t>주요 업종별 원료용 에너지 소비</t>
  </si>
  <si>
    <t>연료용 에너지의 전력/열 전환</t>
  </si>
  <si>
    <t>-&gt; 연결되지 않음</t>
  </si>
  <si>
    <t xml:space="preserve">산단 연계형 도시재생 뉴딜사업 </t>
  </si>
  <si>
    <t>해당 산업단지 또는 공업지역 면적의 50%까지 주변지역을 포함하여 재생사업지구에 포함할 수 있음</t>
  </si>
  <si>
    <t>새만금산단의 경우 재생에너지 특화 단지로 조성</t>
  </si>
  <si>
    <t>이를 참고로 대표 유형 만드는 것은 어떨까?</t>
  </si>
  <si>
    <t>산업입지의 개발에 관한 통합지침(국토교통부),</t>
  </si>
  <si>
    <t>산업단지 현황</t>
  </si>
  <si>
    <t>산업단지의 토지 활용에 관련한 규정</t>
  </si>
  <si>
    <t>(천m2)</t>
  </si>
  <si>
    <t>산업단지 내외의 녹지 조성 및 환경기초시설, 도로, 철도 등 인프라 구축에 관하여 규정함</t>
  </si>
  <si>
    <t>조성상태</t>
  </si>
  <si>
    <t>지정면적</t>
  </si>
  <si>
    <t>관리면적</t>
  </si>
  <si>
    <t>산업시설구역</t>
  </si>
  <si>
    <t>해당 규정을 활용하여 유휴부지나 활용 가능성이 높은 시설들을 검토할 수 있지 않을까?</t>
  </si>
  <si>
    <t>전체면적</t>
  </si>
  <si>
    <t>분양대상</t>
  </si>
  <si>
    <t>분양</t>
  </si>
  <si>
    <t>미분양</t>
  </si>
  <si>
    <t>분양률(%)</t>
  </si>
  <si>
    <t>완료</t>
  </si>
  <si>
    <t>산업 업종별로 구분해야할까?</t>
  </si>
  <si>
    <t>fuel to electricity/heat</t>
  </si>
  <si>
    <t>조성중</t>
  </si>
  <si>
    <t>산업단지로 살펴보아야하나?</t>
  </si>
  <si>
    <t>미개발</t>
  </si>
  <si>
    <t>산업단지 업종 구성 비율</t>
  </si>
  <si>
    <t>업종별 공장등록면적현황, 한국산업단지공단"공장등록현황"</t>
  </si>
  <si>
    <t>평균</t>
  </si>
  <si>
    <t>특정업종집중</t>
  </si>
  <si>
    <t>(km2)</t>
  </si>
  <si>
    <t>공장용지</t>
  </si>
  <si>
    <t>제조시설</t>
  </si>
  <si>
    <t>부대시설</t>
  </si>
  <si>
    <t>국가산업단지 평균 면적은 약 13km2</t>
  </si>
  <si>
    <t>산업중심형 모델 에너지 수급표</t>
  </si>
  <si>
    <t>온산</t>
  </si>
  <si>
    <t>톤/km2</t>
  </si>
  <si>
    <t>업종별 에너지원별 소비 비중</t>
  </si>
  <si>
    <t>산업부문 에너지사용 및 온실가스 배출량 통계, KEA</t>
  </si>
  <si>
    <t>전체에너지수요(석유+LNG)</t>
  </si>
  <si>
    <t>부생수소발생</t>
  </si>
  <si>
    <t>에너지소비 당 부생수소 생산률</t>
  </si>
  <si>
    <t>기타제조업</t>
  </si>
  <si>
    <t>산업부문 에너지 생산</t>
  </si>
  <si>
    <t>펄프,종이</t>
  </si>
  <si>
    <t>전자장비제조업</t>
  </si>
  <si>
    <t>음식료업</t>
  </si>
  <si>
    <t>자동차제조업</t>
  </si>
  <si>
    <t>석유제품억</t>
  </si>
  <si>
    <t>국내 2018년 기준 수소생산 총량은 약 171만톤 으로 추산되지만, 대부분 자체 공정에 재투입</t>
  </si>
  <si>
    <t>광업</t>
  </si>
  <si>
    <t>PV 생산 잠재량</t>
  </si>
  <si>
    <t>용량</t>
  </si>
  <si>
    <t>면적당 발전량</t>
  </si>
  <si>
    <t>외부에 판매되는 양은 14%인 24만톤에 불과</t>
  </si>
  <si>
    <t>나머지 일반은 구성비가 있는 3개 평균 적용</t>
  </si>
  <si>
    <t>공장 지붕</t>
  </si>
  <si>
    <t>태양광 면적/km2</t>
  </si>
  <si>
    <t>국내 총 생산량</t>
  </si>
  <si>
    <t>외부판매량</t>
  </si>
  <si>
    <t>구분</t>
  </si>
  <si>
    <t>비중</t>
  </si>
  <si>
    <t>생산량(톤)</t>
  </si>
  <si>
    <t>정유공정</t>
  </si>
  <si>
    <t>천연가스개질</t>
  </si>
  <si>
    <t>납사분해</t>
  </si>
  <si>
    <t>석유화학공정</t>
  </si>
  <si>
    <t>CA공정</t>
  </si>
  <si>
    <t>기타유화</t>
  </si>
  <si>
    <t xml:space="preserve">기타 </t>
  </si>
  <si>
    <t>폐기물 소각열</t>
  </si>
  <si>
    <t>1km2 당</t>
  </si>
  <si>
    <t>폐기물소각열</t>
  </si>
  <si>
    <t>산업폐열</t>
  </si>
  <si>
    <t>부생수소</t>
  </si>
  <si>
    <t>공장지붕을 활용한 태양광 잠재 발전용량</t>
  </si>
  <si>
    <t>산업단지관리공단 자료, 전국 1000여개 산업단지 공장지붕 태양광 잠재 발전용량</t>
  </si>
  <si>
    <t>https://www.ikld.kr/news/articleView.html?idxno=235810</t>
  </si>
  <si>
    <t>유휴부지를 활용한 PV 잠재량</t>
  </si>
  <si>
    <t>공장용지 - (제조시설+부대시설) = 유휴부지</t>
  </si>
  <si>
    <t>위 유휴부지의 일정 부분 활용</t>
  </si>
  <si>
    <t>산업폐기물</t>
  </si>
  <si>
    <t>-&gt;사업장 폐기물 자료로 활용(향후 보완)</t>
  </si>
  <si>
    <t>매립</t>
  </si>
  <si>
    <t>소각</t>
  </si>
  <si>
    <t>재활용</t>
  </si>
  <si>
    <t>해역배출</t>
  </si>
  <si>
    <t>(톤/일)</t>
  </si>
  <si>
    <t>산업단지 열병합발전 연료 사용 및 에너지 생산량</t>
  </si>
  <si>
    <t>사업장폐기물 저위발열량</t>
  </si>
  <si>
    <t>kcal/kg</t>
  </si>
  <si>
    <t>A study on the evaluation of lower heating value using heat balance method in industrial waste incineration facilities 논문 수치 인용</t>
  </si>
  <si>
    <t>소각열 회수율</t>
  </si>
  <si>
    <t>업종별 에너지 분배를 위해, 에너지 소비량이 많을수록 폐기물배출량도 많을 것이라는 일반적인 방법 적용</t>
  </si>
  <si>
    <t>https://www.mk.co.kr/news/society/view/2009/04/220895/</t>
  </si>
  <si>
    <t>l</t>
  </si>
  <si>
    <t>158.9l</t>
  </si>
  <si>
    <t>배럴</t>
  </si>
  <si>
    <t>산업폐기물 소각 폐열로 인한 원유 대체 효과</t>
  </si>
  <si>
    <t>2020년 수소 수요</t>
  </si>
  <si>
    <t>MWh/톤</t>
  </si>
  <si>
    <t>https://www.hkbs.co.kr/news/articleView.html?idxno=662235</t>
  </si>
  <si>
    <t xml:space="preserve">고로 </t>
  </si>
  <si>
    <t>kcal</t>
  </si>
  <si>
    <t>*전환비율 확인 필요</t>
  </si>
  <si>
    <t>산업폐열 관련</t>
  </si>
  <si>
    <t>집단에너지사업편람에서 산업폐열 항목으로 외부수열 받는 양</t>
  </si>
  <si>
    <t>한난</t>
  </si>
  <si>
    <t>Gcal/h</t>
  </si>
  <si>
    <t>업종별 km2 당 에너지원별 소비(2020)</t>
  </si>
  <si>
    <t>raw</t>
  </si>
  <si>
    <t>인천종합에너지</t>
  </si>
  <si>
    <t>SK에너지</t>
  </si>
  <si>
    <t>상공에너지</t>
  </si>
  <si>
    <t>충청에너지서비스</t>
  </si>
  <si>
    <t>한주</t>
  </si>
  <si>
    <t>Gcal/year</t>
  </si>
  <si>
    <t>산업단지 열병합발전 연료사용량</t>
  </si>
  <si>
    <t>단위:toe</t>
  </si>
  <si>
    <t>산업단지 열병합발전 에너지 생산량</t>
  </si>
  <si>
    <t>산업단지 집단에너지사업자 현황</t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</si>
  <si>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</si>
  <si>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</si>
  <si>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</si>
  <si>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</si>
  <si>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</si>
  <si>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</si>
  <si>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</si>
  <si>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</si>
  <si>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</si>
  <si>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</si>
  <si>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</si>
  <si>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</si>
  <si>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</si>
  <si>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</si>
  <si>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</si>
  <si>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</si>
  <si>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(감축수단 적용)</t>
  </si>
  <si>
    <t>대전 열병합발전</t>
  </si>
  <si>
    <t>대전3, 4공단</t>
  </si>
  <si>
    <t>한국과학산업단지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</si>
  <si>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</si>
  <si>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</si>
  <si>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</si>
  <si>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</si>
  <si>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</si>
  <si>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</si>
  <si>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t>새만금‧군산 경제자유구역 새만금산업지구</t>
  </si>
  <si>
    <t>연료전환</t>
  </si>
  <si>
    <t>여천NCC</t>
  </si>
  <si>
    <t>여천석유화학단지</t>
  </si>
  <si>
    <t>1 에너지효율</t>
  </si>
  <si>
    <t>구미공업단지</t>
  </si>
  <si>
    <t>2 전력화비중</t>
  </si>
  <si>
    <t>온산국가산업단지 현황</t>
  </si>
  <si>
    <t>용도별 구역 면적</t>
  </si>
  <si>
    <t>총면적</t>
  </si>
  <si>
    <t>자원시설구역</t>
  </si>
  <si>
    <t>공공시설구역</t>
  </si>
  <si>
    <t>녹지구역</t>
  </si>
  <si>
    <t>소계</t>
  </si>
  <si>
    <t>공장시설용도</t>
  </si>
  <si>
    <t>특정용도</t>
  </si>
  <si>
    <t>조선</t>
  </si>
  <si>
    <t>1차금속</t>
  </si>
  <si>
    <t>종이인쇄</t>
  </si>
  <si>
    <t>자원비축시설</t>
  </si>
  <si>
    <t>폐기물처리시설</t>
  </si>
  <si>
    <t>용도구분</t>
  </si>
  <si>
    <t>세부용도</t>
  </si>
  <si>
    <t>업종별 km2 당 에너지원별 소비</t>
  </si>
  <si>
    <t>변전소</t>
  </si>
  <si>
    <t>하수처리시설</t>
  </si>
  <si>
    <t>항만배후시설</t>
  </si>
  <si>
    <t>일반용도</t>
  </si>
  <si>
    <t>1. 산업부문 에너지 수요 전망 반영(2050 탄소중립 시나리오)</t>
  </si>
  <si>
    <t>주유소</t>
  </si>
  <si>
    <t>2. 업종별 변경내용 반영</t>
  </si>
  <si>
    <t>기타지원시설</t>
  </si>
  <si>
    <t>총 에너지 수요</t>
  </si>
  <si>
    <t>철강 1톤 생산시</t>
  </si>
  <si>
    <t>석탄(톤)</t>
  </si>
  <si>
    <t>수소(톤)</t>
  </si>
  <si>
    <t>일반적으로 고로 철강 1톤 생산시 0.6~0.8톤 유연탄, 50000~55000Nm3 수소 각가 필요</t>
  </si>
  <si>
    <t>유연탄</t>
  </si>
  <si>
    <t>에너지 생산</t>
  </si>
  <si>
    <t>소각열</t>
  </si>
  <si>
    <t>MWh/y</t>
  </si>
  <si>
    <t>온산산업단지 폐기물 발생 및 처리현황</t>
  </si>
  <si>
    <t>고로공정</t>
  </si>
  <si>
    <t>전기로 공정</t>
  </si>
  <si>
    <t>톤/일</t>
  </si>
  <si>
    <t>유연탄 0.6~0.8톤</t>
  </si>
  <si>
    <t>1톤 생산시 350~700kWh 전력</t>
  </si>
  <si>
    <t>하수처리</t>
  </si>
  <si>
    <t>m3/일</t>
  </si>
  <si>
    <t>m3/km2.년</t>
  </si>
  <si>
    <t>유연탄 에너지 밀도 24~28MJ/kg</t>
  </si>
  <si>
    <t>MJ</t>
  </si>
  <si>
    <t>DRI 공정</t>
  </si>
  <si>
    <t>수소 50000~55000Nm3</t>
  </si>
  <si>
    <t>수소 밀도</t>
  </si>
  <si>
    <t>수소 에너지밀도 141.8MJ/kg</t>
  </si>
  <si>
    <t>heat temperature(%)</t>
  </si>
  <si>
    <t>Industry(TWh)</t>
  </si>
  <si>
    <t>발열량</t>
  </si>
  <si>
    <t>EAF</t>
  </si>
  <si>
    <t>(%)</t>
  </si>
  <si>
    <t>Iron</t>
  </si>
  <si>
    <t>Cement</t>
  </si>
  <si>
    <t>Refinery</t>
  </si>
  <si>
    <t>Chemical</t>
  </si>
  <si>
    <t>Etc</t>
  </si>
  <si>
    <t>바이오가스 메탄 비중</t>
  </si>
  <si>
    <t>50~70%</t>
  </si>
  <si>
    <t>&lt;원료전환&gt;</t>
  </si>
  <si>
    <t>low(=&lt;100)</t>
  </si>
  <si>
    <t>개질수소</t>
  </si>
  <si>
    <t>석탄원료전환</t>
  </si>
  <si>
    <t>high(&gt;100)</t>
  </si>
  <si>
    <t>개질수소 추정(전국 생산량과 LNG 소비량을 사용)</t>
  </si>
  <si>
    <t>전국면적</t>
  </si>
  <si>
    <t>지역면적</t>
  </si>
  <si>
    <t>석유원료전환</t>
  </si>
  <si>
    <t>감축수단 적용</t>
  </si>
  <si>
    <t>raw material use</t>
  </si>
  <si>
    <t>LNG에서 발생</t>
  </si>
  <si>
    <t>&lt;연료전환&gt;</t>
  </si>
  <si>
    <t>납사-&gt;바이오,수소</t>
  </si>
  <si>
    <t>납사에서 발생</t>
  </si>
  <si>
    <t>산업시설구역 중 태양광 설치가능 면적(지붕, 유휴포함)</t>
  </si>
  <si>
    <t>m2/MW</t>
  </si>
  <si>
    <t>Gas Turbine</t>
  </si>
  <si>
    <t>부산항을 기준으로 대표유형 결정</t>
  </si>
  <si>
    <t>국내 총 생산수소(%, 만톤/yr)</t>
  </si>
  <si>
    <t>지역별 수소수급용량(톤/h)</t>
  </si>
  <si>
    <t>지역별비율(%)</t>
  </si>
  <si>
    <t>에너지 소비 현황</t>
  </si>
  <si>
    <t>총용량(Nm3/h)</t>
  </si>
  <si>
    <t>총용량(톤/h)</t>
  </si>
  <si>
    <t>여수</t>
  </si>
  <si>
    <t>울산</t>
  </si>
  <si>
    <t>대산</t>
  </si>
  <si>
    <t>계(만톤/yr)</t>
  </si>
  <si>
    <t>자체소비(만톤/yr)</t>
  </si>
  <si>
    <t>총계</t>
  </si>
  <si>
    <t>항만의 종류</t>
  </si>
  <si>
    <t>https://blog.naver.com/ulsan-port/221288258616</t>
  </si>
  <si>
    <t>국내외</t>
  </si>
  <si>
    <t>무역항</t>
  </si>
  <si>
    <t>국내</t>
  </si>
  <si>
    <t>연안항</t>
  </si>
  <si>
    <t>항만에서의 에너지 소비가 대부분 선박의 연료 사용이라면 국내/국외로 나누는 것이 좋을듯</t>
  </si>
  <si>
    <t>부산항 에너지 생산(공급) 가능량</t>
  </si>
  <si>
    <t>* 항만인프라형에서는 수소 생산이 재생에너지 수전해와 해외 조달로 구분</t>
  </si>
  <si>
    <t>항만시설 면적 현황</t>
  </si>
  <si>
    <t>항만시설 면적</t>
  </si>
  <si>
    <t>항만시설</t>
  </si>
  <si>
    <t>어항시설</t>
  </si>
  <si>
    <t>마리나</t>
  </si>
  <si>
    <t>설비용량(MW)</t>
  </si>
  <si>
    <t>발전량(MWh)</t>
  </si>
  <si>
    <t>준설</t>
  </si>
  <si>
    <t>신규에너지부지</t>
  </si>
  <si>
    <t>제3차 항만재개발 기본계획, 해수부</t>
  </si>
  <si>
    <t>활용가능 항만공간 현황, 14개 항만</t>
  </si>
  <si>
    <t>그림과 같이 항만구역 내 해역은 항만연계형의 해상풍력 부지가 되고,</t>
  </si>
  <si>
    <t>기존 항만시설에서의 유휴부지 비율</t>
  </si>
  <si>
    <t>해상풍력연계형은 항만구역 외 바깥지역에서 해상풍력을 진행하는 것이 어떨까?</t>
  </si>
  <si>
    <t>WT</t>
  </si>
  <si>
    <t>해역면적</t>
  </si>
  <si>
    <t>(부산항만구역내 면적, 부산 해양공간관리계획(안), 2020)</t>
  </si>
  <si>
    <t>확장가능 면적</t>
  </si>
  <si>
    <t>가까이 항구가 있다면, 생산되는 수소를 바로 선박용 연료로 활용하거나,</t>
  </si>
  <si>
    <t>활용 가능면적 비율</t>
  </si>
  <si>
    <t>*확장가능 면적의 일정부분을 에너지 시설에 활용</t>
  </si>
  <si>
    <t>또는 육지로 운송하는것이 그나마 수월할 것이기 때문에…</t>
  </si>
  <si>
    <t>풍력 면적</t>
  </si>
  <si>
    <t>에너지 부지</t>
  </si>
  <si>
    <t>해상풍력연계형의 후보지역 또는 규모를 결정하는데 있어서 항구와의 연계를 살펴보는 것도 좋을 것 같음</t>
  </si>
  <si>
    <t>해상풍력용량</t>
  </si>
  <si>
    <t>1km2 당 
재생에너지발전량</t>
  </si>
  <si>
    <t>해상풍력발전량</t>
  </si>
  <si>
    <t>항만시설에서의 주요 시설 및 항만 내 에너지 소비</t>
  </si>
  <si>
    <t>항만에서의 에너지 소비는 대부분 수송에서 발생하며, 결국 물동량에 비례한 에너지 소비가 발생</t>
  </si>
  <si>
    <t>접안능력</t>
  </si>
  <si>
    <t>한번에 수용할 수 있는 최대 선박 용량</t>
  </si>
  <si>
    <t>에너지총조사 보고서의 수상운송업 에너지지표 활용</t>
  </si>
  <si>
    <t>접안선박 중 수소선박 비중</t>
  </si>
  <si>
    <t>*전국 항만시설 중 부산항의 면적 비중 적용</t>
  </si>
  <si>
    <t>일평균 수소수용가능</t>
  </si>
  <si>
    <t>km2당 수소</t>
  </si>
  <si>
    <t>해외에서 수소를 수입하는 창구가 된다면,</t>
  </si>
  <si>
    <t>수상운수업 전체 에너지 소비</t>
  </si>
  <si>
    <t>운반선의 접안 능력이라든가, 등도 살펴볼 필요가 있지 않을까?</t>
  </si>
  <si>
    <t>한번에 선박 몇대(용량), 머무는 시간 등도 알아야 수소 수입가능량도 볼 수 있을 것임</t>
  </si>
  <si>
    <t>수상운송업</t>
  </si>
  <si>
    <t>내항여객</t>
  </si>
  <si>
    <t>내항화물</t>
  </si>
  <si>
    <t>외항여객</t>
  </si>
  <si>
    <t>외항화물</t>
  </si>
  <si>
    <t>내륙수상 및 항만내운송</t>
  </si>
  <si>
    <t>국내 무역항 접안 능력</t>
  </si>
  <si>
    <t>톤급</t>
  </si>
  <si>
    <t>수소수송량(max)</t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</si>
  <si>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</si>
  <si>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</si>
  <si>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</si>
  <si>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</si>
  <si>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</si>
  <si>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</si>
  <si>
    <t>용도별</t>
  </si>
  <si>
    <t>(439p)</t>
  </si>
  <si>
    <t>수송유지</t>
  </si>
  <si>
    <t>건물유지</t>
  </si>
  <si>
    <t>계(Tcal)</t>
  </si>
  <si>
    <t>수소운반선 접안 능력 및 수소공급량 산정</t>
  </si>
  <si>
    <t>항구에서 머무는 시간 3~4일</t>
  </si>
  <si>
    <t>http://www.maritimepress.co.kr/news/articleView.html?idxno=308472</t>
  </si>
  <si>
    <t>SUISO FRONTIER</t>
  </si>
  <si>
    <t>http://www.energy-news.co.kr/news/articleView.html?idxno=80956</t>
  </si>
  <si>
    <t>8천톤급</t>
  </si>
  <si>
    <t>1250cbm급 액화수소 저장탱크</t>
  </si>
  <si>
    <t>운송기간</t>
  </si>
  <si>
    <t>1달</t>
  </si>
  <si>
    <t>손실율</t>
  </si>
  <si>
    <t>g/mol</t>
  </si>
  <si>
    <t>75만톤 운반</t>
  </si>
  <si>
    <t>%/일</t>
  </si>
  <si>
    <t>https://blog.naver.com/esjpark/222186749986</t>
  </si>
  <si>
    <t>l/mol</t>
  </si>
  <si>
    <t>기사가 잘못된듯?</t>
  </si>
  <si>
    <t>액화수소 저장탱크</t>
  </si>
  <si>
    <t>75톤</t>
  </si>
  <si>
    <t>m3</t>
  </si>
  <si>
    <t>g/l</t>
  </si>
  <si>
    <t>저장가능량</t>
  </si>
  <si>
    <t>https://skinnonews.com/archives/36348</t>
  </si>
  <si>
    <t>액화수소는 수소의 부피를 1/800으로 감소하여 저장</t>
  </si>
  <si>
    <t>SK이노베이션 원유 운송 관련</t>
  </si>
  <si>
    <t>BOR(Boil-off Rate)</t>
  </si>
  <si>
    <t>wt% 이하</t>
  </si>
  <si>
    <t>수에즈막스급</t>
  </si>
  <si>
    <t>호주에서 수소를 조달한다고 가정할 때,</t>
  </si>
  <si>
    <t>12~18만톤급</t>
  </si>
  <si>
    <t>수송 일정(왕복)</t>
  </si>
  <si>
    <t>일</t>
  </si>
  <si>
    <t>https://m.blog.naver.com/PostView.naver?isHttpsRedirect=true&amp;blogId=2bfair&amp;logNo=220172413891</t>
  </si>
  <si>
    <t>약 42만톤</t>
  </si>
  <si>
    <t>정유 배 -&gt; 터미널(항구에서 옮기는데 걸리는 시간)</t>
  </si>
  <si>
    <t>수송량</t>
  </si>
  <si>
    <t>http://www.petroleum.or.kr/ko/industry_new/industry2.php</t>
  </si>
  <si>
    <t xml:space="preserve">수소 운반선박 톤당 수송량, </t>
  </si>
  <si>
    <t>주요 수입국</t>
  </si>
  <si>
    <t>수소 운반선의 연료?</t>
  </si>
  <si>
    <t>손실률</t>
  </si>
  <si>
    <t>기본 면적규모는 서남해해상풍력을 기준</t>
  </si>
  <si>
    <t>전남신안 해상풍력단지를 기준으로 해도 될 듯</t>
  </si>
  <si>
    <t>https://www.msp.go.kr/manageplan/plan.do</t>
  </si>
  <si>
    <t>해양용도구역</t>
  </si>
  <si>
    <t>유보해역</t>
  </si>
  <si>
    <t>해양공간통합관리정보시스템</t>
  </si>
  <si>
    <t>어업활동보호구역</t>
  </si>
  <si>
    <t>골재광물자원개발구역</t>
  </si>
  <si>
    <t>에너지개발구역</t>
  </si>
  <si>
    <t>해양관광구역</t>
  </si>
  <si>
    <t>환경생태계관리구역</t>
  </si>
  <si>
    <t>항만항행구역</t>
  </si>
  <si>
    <t>연구교육보전구역</t>
  </si>
  <si>
    <t>군사활동구역</t>
  </si>
  <si>
    <t>안전관리구역</t>
  </si>
  <si>
    <t>(중첩)</t>
  </si>
  <si>
    <t>경남</t>
  </si>
  <si>
    <t>해양공간관리계획을 기반으로,</t>
  </si>
  <si>
    <t>부산</t>
  </si>
  <si>
    <t>영해구역 중 용도가 지정되지 않은 면적을 대상으로,</t>
  </si>
  <si>
    <t>제주</t>
  </si>
  <si>
    <t>해상풍력의 설치 가능성 검토</t>
  </si>
  <si>
    <t>강원</t>
  </si>
  <si>
    <t>전남</t>
  </si>
  <si>
    <t>해안선에서 일정 범위내(앞서 어촌지역형에서와 마찬가지로 12해리 내)</t>
  </si>
  <si>
    <t>전북</t>
  </si>
  <si>
    <t>경북</t>
  </si>
  <si>
    <t>서해안은 해상풍력이 어려울 것으로 가정</t>
  </si>
  <si>
    <t>남해안, 동해안, 제주해역 등 해양공간관리계획의 지도를 통해 가능면적 산출</t>
  </si>
  <si>
    <t>생산 전력량 산출</t>
  </si>
  <si>
    <t>에너지 소비 = 수소 생산에 필요한 전력</t>
  </si>
  <si>
    <t>에너지개발구역과 용도 미지정 면적의 일정 부분을 해상풍력 입지로 가능하다고 가정</t>
  </si>
  <si>
    <t>또는 수소 저장을 위한 에너지 소비</t>
  </si>
  <si>
    <t>파이프라인? 선박? 으로 운송</t>
  </si>
  <si>
    <t>육지로 운송은 차후에 고려</t>
  </si>
  <si>
    <t>만약 선박으로 운송하는 경우, 선박에서의 에너지 소비</t>
  </si>
  <si>
    <t>미지정</t>
  </si>
  <si>
    <t>항만 지역의 경우 선박으로 운송한다고 가정하고, 나머지는 파이프라인?</t>
  </si>
  <si>
    <t>활용비율</t>
  </si>
  <si>
    <t>추가해역</t>
  </si>
  <si>
    <t>해양공간관리계획은 광역자치단체 수립 의무</t>
  </si>
  <si>
    <t>해상풍력면적</t>
  </si>
  <si>
    <t>해상풍력단지의 밀도</t>
  </si>
  <si>
    <t xml:space="preserve">(Data investigation of installed and output power densities of onshore and offshore wind turbines worldwide(2021), </t>
  </si>
  <si>
    <t>풍력설비용량</t>
  </si>
  <si>
    <t>최소</t>
  </si>
  <si>
    <t>최대</t>
  </si>
  <si>
    <t>유럽</t>
  </si>
  <si>
    <t>12해리 기준 해상을 포함하는 영해면적 91,000km2(참고), 신재생에너지백서의 풍력자원 잠재량 산정 기준</t>
  </si>
  <si>
    <t>그외</t>
  </si>
  <si>
    <t>초과생산 전력은 수소로 전환하고, 나머지 전력은 육지로 전송</t>
  </si>
  <si>
    <t>밀도가 산업부 보도자료보다 낮아서 사용 불가</t>
  </si>
  <si>
    <t>해리</t>
  </si>
  <si>
    <t>km</t>
  </si>
  <si>
    <t>육지 송전</t>
  </si>
  <si>
    <t>초과생산 전력</t>
  </si>
  <si>
    <t>수소생산량</t>
  </si>
  <si>
    <t>섹터커플링 연구 참고</t>
  </si>
  <si>
    <t xml:space="preserve">남해의 경우 12해리 외의 수역에서도 평균수심이 깊지 않아, </t>
  </si>
  <si>
    <t>2050년 풍력 발전량 중 초과생산된 전력량 비중은 전체 발전량의</t>
  </si>
  <si>
    <t>12해리 밖에서도 풍력이 충분히 가능</t>
  </si>
  <si>
    <t>공간 구성 데이터</t>
  </si>
  <si>
    <t>농어촌면적(육상면적)</t>
  </si>
  <si>
    <t>전국 경작지 구성 현황</t>
  </si>
  <si>
    <t>통계청, 2020년 경제면적조사 결과</t>
  </si>
  <si>
    <t>https://eiec.kdi.re.kr/policy/materialView.do?num=211080</t>
  </si>
  <si>
    <t>산림면적</t>
  </si>
  <si>
    <t>경지면적</t>
  </si>
  <si>
    <t>농업활동보호구역</t>
  </si>
  <si>
    <t>농업진흥지역면적</t>
  </si>
  <si>
    <t>밭</t>
  </si>
  <si>
    <t>농어촌지역형(농촌)의 시나리오 탭은 재생에너지 잠재량에만 영향을 미친도록 구성</t>
  </si>
  <si>
    <t>가축</t>
  </si>
  <si>
    <t>장내발효에서 발생하는 메탄 포집 X</t>
  </si>
  <si>
    <t>가축분뇨에서 발생하는 메탄 포집 O</t>
  </si>
  <si>
    <t>가축 중 소,돼지,가금류 현재 구성에서 포집가능 -&gt; 기술적으로 가능한지 추가 검토하여 보완</t>
  </si>
  <si>
    <t>2018년 기준</t>
  </si>
  <si>
    <t>NIR보고서 2020,GIR</t>
  </si>
  <si>
    <t>가축 사육두수는 산림지역 외에 면적과 연계하여 분배</t>
  </si>
  <si>
    <t>(마리)</t>
  </si>
  <si>
    <t>축산두수</t>
  </si>
  <si>
    <t>메탄배출(천tCO2eq.)</t>
  </si>
  <si>
    <t>천tCH4</t>
  </si>
  <si>
    <t>가금류(닭,오리)</t>
  </si>
  <si>
    <t>2020년 기준</t>
  </si>
  <si>
    <t>https://www.korea.kr/news/pressReleaseView.do?newsId=156468509</t>
  </si>
  <si>
    <t>대수(척)</t>
  </si>
  <si>
    <t>톤수</t>
  </si>
  <si>
    <t>tCH4/1km2</t>
  </si>
  <si>
    <t>tm3CH4/km2</t>
  </si>
  <si>
    <t>시장잠재량에 대한 명확히 구분된 수치는 없지만 바이오 자원으로 통합하여 나타난 값은</t>
  </si>
  <si>
    <t>기술적 잠재량</t>
  </si>
  <si>
    <t>시장 잠재량</t>
  </si>
  <si>
    <t>가금류</t>
  </si>
  <si>
    <t>기술적 잠재량의 해당 수준</t>
  </si>
  <si>
    <t>기술적(GWh)</t>
  </si>
  <si>
    <t>농산 잠재량</t>
  </si>
  <si>
    <t>임산 잠재량</t>
  </si>
  <si>
    <t>농어촌지역형(어촌)의 시나리오 탭은 수소 수요와 재생에너지 잠재량에 영향</t>
  </si>
  <si>
    <t>농어촌지역의 에너지 소비</t>
  </si>
  <si>
    <t>에너지총조사 보고서의,</t>
  </si>
  <si>
    <t>2020년 에너지총조사보고서 관련 내용, 78~79, 106~112, 224~231</t>
  </si>
  <si>
    <t>농어촌지역 산업 - 농림어업의 에너지 소비 지표 참고</t>
  </si>
  <si>
    <t>농어촌지역 가구 - 농림어가의 에너지 소비 지표 참고</t>
  </si>
  <si>
    <t>농림어업총조사</t>
  </si>
  <si>
    <t>1)농림업</t>
  </si>
  <si>
    <t>2)어업</t>
  </si>
  <si>
    <t>바이오매스</t>
  </si>
  <si>
    <t>농림업</t>
  </si>
  <si>
    <t>임산</t>
  </si>
  <si>
    <t>인/km2</t>
  </si>
  <si>
    <t>농산</t>
  </si>
  <si>
    <t>1) 농림업</t>
  </si>
  <si>
    <t>축산</t>
  </si>
  <si>
    <t>생산 - 내부 소비량 = 잉여 자원량(외부 판매량)</t>
  </si>
  <si>
    <t>외부에 판매하는 에너지 형태를 결정(전력 판매/유형의 에너지자원으로 판매 등)</t>
  </si>
  <si>
    <t>에너지 밸런스</t>
  </si>
  <si>
    <t>농업기계용</t>
  </si>
  <si>
    <t>건물용</t>
  </si>
  <si>
    <t>장비및설비</t>
  </si>
  <si>
    <t>내부 소비
(전력)</t>
  </si>
  <si>
    <t>외부 판매</t>
  </si>
  <si>
    <t>경작지 비중</t>
  </si>
  <si>
    <t>고형연료(톤)</t>
  </si>
  <si>
    <t>바이오디젤(톤)</t>
  </si>
  <si>
    <t>바이오가스(톤)</t>
  </si>
  <si>
    <t>우드펠릿</t>
  </si>
  <si>
    <t>바이오디젤</t>
  </si>
  <si>
    <t>바이오가스</t>
  </si>
  <si>
    <t>재생에너지</t>
  </si>
  <si>
    <t>수전해설비 용량</t>
  </si>
  <si>
    <t>효율</t>
  </si>
  <si>
    <t>토지이용</t>
  </si>
  <si>
    <t>풍력(육상)</t>
  </si>
  <si>
    <t>경작지 외 비중</t>
  </si>
  <si>
    <t>경작지</t>
  </si>
  <si>
    <t>경작지 외</t>
  </si>
  <si>
    <t>주거면적은 상대적으로 매우 작기 때문에 무시</t>
  </si>
  <si>
    <t>*재생에너지 잠재량 산정 위한 면적(유휴지)</t>
  </si>
  <si>
    <t>잉여 자원의 수소 전환시</t>
  </si>
  <si>
    <t>수소 생산 잠재량</t>
  </si>
  <si>
    <t>kg/h</t>
  </si>
  <si>
    <t>유휴놓지가 경작지의 약 0.4% 발생</t>
  </si>
  <si>
    <t>1990~2018년 평균, KRIHS(2019)</t>
  </si>
  <si>
    <t>경작지 이용 현황 - 작물 재배 현황, 작물 부산물 활용 바이오매스량 산출</t>
  </si>
  <si>
    <t>임업 관련 - 목재 부산물 등 적용</t>
  </si>
  <si>
    <t>농업기계 연료 및 건물의 난방용으로 사용되고 있는 화석연료(석탄,석유,도시가스)를 전력화</t>
  </si>
  <si>
    <t>소비는 100% 전력화한다고 가정할 때, 바이오디젤 및 바이오가스에서 추출되는 수소는 산업원료 및 수송연료로 활용 가능</t>
  </si>
  <si>
    <t>경작지 외 - 유휴지의 일정 비중(정부 계획 등 참고)을 바이오매스 작물 재배에 활용</t>
  </si>
  <si>
    <t>농산/임산/축산 바이오매스 발생</t>
  </si>
  <si>
    <t>신재생에너지백서(2020) 내용 참고</t>
  </si>
  <si>
    <t>기술적 잠재량(TOE/년)</t>
  </si>
  <si>
    <t>GWh/km2</t>
  </si>
  <si>
    <t>-&gt; 고형화</t>
  </si>
  <si>
    <t>목재 펠릿 등</t>
  </si>
  <si>
    <t>-&gt; 액화</t>
  </si>
  <si>
    <t>바이오디젤 등 액체연료</t>
  </si>
  <si>
    <t>-&gt; 가스화</t>
  </si>
  <si>
    <t>바이오가스 활용 및 수소 추출</t>
  </si>
  <si>
    <t>우드펠릿 발열량</t>
  </si>
  <si>
    <t>우드펠릿(톤)</t>
  </si>
  <si>
    <t>원유 발열량</t>
  </si>
  <si>
    <t>2006 IPCC 가이드라인 기준</t>
  </si>
  <si>
    <t>http://www.biomassenergy.kr/main/sub.html?pageCode=10</t>
  </si>
  <si>
    <t>펠릿</t>
  </si>
  <si>
    <t>효율 0.4 적용</t>
  </si>
  <si>
    <t>원유</t>
  </si>
  <si>
    <t>Mcal/kg</t>
  </si>
  <si>
    <t>1TOE</t>
  </si>
  <si>
    <t>Mcal/톤</t>
  </si>
  <si>
    <t>유휴지 활용 재생에너지 보급</t>
  </si>
  <si>
    <t>유휴지 활용 비중</t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</si>
  <si>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</si>
  <si>
    <t>육상풍력</t>
  </si>
  <si>
    <t>육상풍력의 경우 환경 및 규제 등에 따라 지역적으로 설치 가부가 결정되지만,</t>
  </si>
  <si>
    <t>본 모형에서는 대략적인 모형을 보여주기 위해 국가 평균 수준의 추가가 가능할 것으로 가정하였음</t>
  </si>
  <si>
    <t>신재생에너지백서에서 풍력에너지 잠재량 산정 관련</t>
  </si>
  <si>
    <t>시장 잠재량 산정에서는 경제성과 규제정책이 반영되었는데,</t>
  </si>
  <si>
    <t>규제정책만 반영된 시장 잠재량은 얼마인지?</t>
  </si>
  <si>
    <t>아마도 경제성을 우선으로 격자에서 제외한 후, 나머지 항목에서 규제정책을 다시 반영하여 다시 제외하는 순차적으로 제외하는</t>
  </si>
  <si>
    <t>방법을 사용한 것 같음. 만약 경제성을 고려하지 않고 규제정책만을 반영하였을 때는 어느정도의 잠재량이 있는지?</t>
  </si>
  <si>
    <t>경지면적감소</t>
  </si>
  <si>
    <t>유휴농지</t>
  </si>
  <si>
    <t>기타(건물,공공시설 등)</t>
  </si>
  <si>
    <t>ha</t>
  </si>
  <si>
    <t>1990~2018년 사이 토지이용 변화</t>
  </si>
  <si>
    <t>육상풍력 잠재량 관련</t>
  </si>
  <si>
    <t>"육상 풍력 잠재량에 대한 핵심 규제 민감도 분석" 논문 참고</t>
  </si>
  <si>
    <t>농지</t>
  </si>
  <si>
    <t>경제성확보면적</t>
  </si>
  <si>
    <t>규제지역</t>
  </si>
  <si>
    <t>가능지역</t>
  </si>
  <si>
    <t>경제성은 시장 정책에 따라, 그리고 시간이 지남에 따라 좋아지므로 반영하지 않는 것이 적절하다고 생각됨</t>
  </si>
  <si>
    <t>가능지역의 비중을 기술적 잠재량에 곱했을 때 시장잠재량이 나옴…</t>
  </si>
  <si>
    <t>따라서, 전 국토 면적을 대상으로 다시 환산한다면</t>
  </si>
  <si>
    <t>따라서 동일한 방식을 역으로 적용하여 전체 국토면적에 대하여 비규제지역의 비중을 곱하여 경제성을 배제한 시장잠재량을 가정</t>
  </si>
  <si>
    <t>비규제지역</t>
  </si>
  <si>
    <t>경제성 배제한 시장잠재량</t>
  </si>
  <si>
    <t>육상풍력 잠재량</t>
  </si>
  <si>
    <t>GWh/Gwy</t>
  </si>
  <si>
    <t>1kWh</t>
  </si>
  <si>
    <t>가축분뇨처리 축종별 CH4 배출계수</t>
  </si>
  <si>
    <t>kg CH4/두수/년</t>
  </si>
  <si>
    <t>젖소</t>
  </si>
  <si>
    <t>한/육우</t>
  </si>
  <si>
    <t>닭/오리</t>
  </si>
  <si>
    <t>2) 어업형</t>
  </si>
  <si>
    <t>선박용</t>
  </si>
  <si>
    <t>냉동보관</t>
  </si>
  <si>
    <t>기계,장비,설비</t>
  </si>
  <si>
    <t>선박용 연료(석유) 소비가 대부분을 차지하고 있으며,</t>
  </si>
  <si>
    <t>대형선박은 전력화가 어려우므로, 해상풍력에서 발생한 수소 등을 활용할 수 있을 것으로 보임</t>
  </si>
  <si>
    <t>섹터커플링에 분석결과 - 2050년 필요한 풍력 설비규모</t>
  </si>
  <si>
    <t>(GW)</t>
  </si>
  <si>
    <t>소요 예상면적</t>
  </si>
  <si>
    <t>국내해역비중</t>
  </si>
  <si>
    <t>off</t>
  </si>
  <si>
    <t>on</t>
  </si>
  <si>
    <t>해상 이용</t>
  </si>
  <si>
    <t>총 면적</t>
  </si>
  <si>
    <t>해상풍력</t>
  </si>
  <si>
    <t>*양식장 태양광(20% 면적 활용)</t>
  </si>
  <si>
    <t>*해상풍력 면적은 섹터커플링 연구 참고하여 2050년 국내해역 중 해상풍력에 필요한 면적 비중을 적용</t>
  </si>
  <si>
    <t>국내 관할해역 면적</t>
  </si>
  <si>
    <t>농어촌면적</t>
  </si>
  <si>
    <t>km2/명</t>
  </si>
  <si>
    <t>어업활동보호구역 면적으로 수정(0513)</t>
  </si>
  <si>
    <t>용량(MW)</t>
  </si>
  <si>
    <t>해상풍력 잠재량</t>
  </si>
  <si>
    <t>*양식장의 10%에 태양광 설치</t>
  </si>
  <si>
    <t>소요면적</t>
  </si>
  <si>
    <t>km2/MW</t>
  </si>
  <si>
    <t>양식장 면적</t>
  </si>
  <si>
    <t>양식장 외 어업활동구역</t>
  </si>
  <si>
    <t>*해양 폐기물 자원화 및 에너지화 추가 리서치 필요</t>
  </si>
  <si>
    <t>kl</t>
  </si>
  <si>
    <t>=</t>
  </si>
  <si>
    <t>*선박은 50% 전력화,  50%는 수소로 전환한다고 가정</t>
  </si>
  <si>
    <t>위의 양이 석유를 대체한다고 하면,</t>
  </si>
  <si>
    <t>수소생산비율</t>
  </si>
  <si>
    <t>최종</t>
  </si>
  <si>
    <t>자체 사용량</t>
  </si>
  <si>
    <t>선박의 50%는 전력화하는 것으로 가정</t>
  </si>
  <si>
    <t>순 수소 생산량</t>
  </si>
  <si>
    <t>나머지 50%는 수소연료로 전환</t>
  </si>
  <si>
    <t>선박용 석유연료는 주로 중유</t>
  </si>
  <si>
    <t>중유 발열량</t>
  </si>
  <si>
    <t>수소 발열량</t>
  </si>
  <si>
    <t>kcal/l</t>
  </si>
  <si>
    <t>kWh/l</t>
  </si>
  <si>
    <t>시나리오 연결</t>
  </si>
  <si>
    <t>농어촌 모델</t>
  </si>
  <si>
    <t>supply system</t>
  </si>
  <si>
    <t>※일반태양광, 풍력, 바이오, 수소 모두 잠재량의 10% 사용</t>
  </si>
  <si>
    <t>※영농형태양광은 잠재량의 20% 사용</t>
  </si>
  <si>
    <t>demand system</t>
  </si>
  <si>
    <t>Supply System( 읍면평균)</t>
  </si>
  <si>
    <t>① 태양광</t>
  </si>
  <si>
    <t>③ 바이오(수소제외)</t>
  </si>
  <si>
    <t>∑suppply(GWh)=</t>
  </si>
  <si>
    <t>생산량(GWh)</t>
  </si>
  <si>
    <t>바이오-수소</t>
  </si>
  <si>
    <t>② 풍력</t>
  </si>
  <si>
    <t>④ 수소(개질)</t>
  </si>
  <si>
    <t>마을평균(GWh)</t>
  </si>
  <si>
    <t>바이오 중 수소(GWh)</t>
  </si>
  <si>
    <t>환산(kg)</t>
  </si>
  <si>
    <t>Demand System(읍면평균)</t>
  </si>
  <si>
    <t>①=③+④</t>
  </si>
  <si>
    <t>②</t>
  </si>
  <si>
    <t>농어가</t>
  </si>
  <si>
    <t>비농어업인</t>
  </si>
  <si>
    <t>∑demand(GWh)=</t>
  </si>
  <si>
    <t>③</t>
  </si>
  <si>
    <t>④</t>
  </si>
  <si>
    <t>어업</t>
  </si>
  <si>
    <t>농어촌 소비</t>
  </si>
  <si>
    <t>(자료)지방단체행정구역 및 인구현황</t>
  </si>
  <si>
    <t>세대수</t>
  </si>
  <si>
    <t>공무원</t>
  </si>
  <si>
    <t>[비고]</t>
  </si>
  <si>
    <t>(명)</t>
  </si>
  <si>
    <t>(㎢)</t>
  </si>
  <si>
    <t>농어촌인구=읍인구+면인구=농어가인구+비농어가인구</t>
  </si>
  <si>
    <t>읍</t>
  </si>
  <si>
    <t>농어촌면적=읍+면</t>
  </si>
  <si>
    <t>면</t>
  </si>
  <si>
    <t>천ha=10km2</t>
  </si>
  <si>
    <t>※농업진흥지역 모두 농어촌에 입지한다고 가정</t>
  </si>
  <si>
    <t>avearage</t>
  </si>
  <si>
    <t>국토면적(천ha)</t>
  </si>
  <si>
    <t>농경지면적(천ha)</t>
  </si>
  <si>
    <t>농업진흥지역면적(천ha)</t>
  </si>
  <si>
    <t>읍평균</t>
  </si>
  <si>
    <t>면평균</t>
  </si>
  <si>
    <t>(어가인구/농어촌인구)=1%</t>
  </si>
  <si>
    <t>(자료)농림어업주요통계</t>
  </si>
  <si>
    <t>면적:km2</t>
  </si>
  <si>
    <t>농경지면적km2</t>
  </si>
  <si>
    <t>농업진흥지역면적km2</t>
  </si>
  <si>
    <t>농어촌인구</t>
  </si>
  <si>
    <t>농가인구</t>
  </si>
  <si>
    <t>농가세대수</t>
  </si>
  <si>
    <t>어가인구</t>
  </si>
  <si>
    <t>어가세대수</t>
  </si>
  <si>
    <t>비농어업인구</t>
  </si>
  <si>
    <t>비농어업가구</t>
  </si>
  <si>
    <t>농어촌평균</t>
  </si>
  <si>
    <t>경지-진흥지면적</t>
  </si>
  <si>
    <t>비경지면적</t>
  </si>
  <si>
    <t>가구</t>
  </si>
  <si>
    <t>농어업인구</t>
  </si>
  <si>
    <t>농어업가구</t>
  </si>
  <si>
    <t>농어촌평균에너지소비량(GWh)</t>
  </si>
  <si>
    <t>[농업부문에너지소비 섹터]</t>
  </si>
  <si>
    <t>농어촌에너지소비=</t>
  </si>
  <si>
    <t>농림업 용도별 에너지소비량</t>
  </si>
  <si>
    <t>농림업용도별 에너지소비량+어업용도별 에너지소비+비농어업인구 에너지소비량</t>
  </si>
  <si>
    <t>(Gcal)</t>
  </si>
  <si>
    <t>장비 및 설비</t>
  </si>
  <si>
    <t>환산(GWh)</t>
  </si>
  <si>
    <t>비농업인구에너지소비량=127.3kWh/인.yr(안동 태리 조사)</t>
  </si>
  <si>
    <t>농어촌평균에너지소비량=농어촌에너지소비량/(읍+면)</t>
  </si>
  <si>
    <t>연탄</t>
  </si>
  <si>
    <t>석유류계</t>
  </si>
  <si>
    <t>어업 용도별 에너지소비량</t>
  </si>
  <si>
    <t>합계(Gcal)</t>
  </si>
  <si>
    <t>합계(환산GWh)</t>
  </si>
  <si>
    <t>국내급유</t>
  </si>
  <si>
    <t>국내벙커링</t>
  </si>
  <si>
    <t>해외벙커링</t>
  </si>
  <si>
    <t>농어촌에너지소비량(GWh)</t>
  </si>
  <si>
    <t>농림업에너지소비량</t>
  </si>
  <si>
    <t>어업에너지소비량</t>
  </si>
  <si>
    <t>비농어업인에너지소비량</t>
  </si>
  <si>
    <t>농어촌 재생에너지 잠재량</t>
  </si>
  <si>
    <t>태양광잠재량</t>
  </si>
  <si>
    <t>농어촌 재생에너지잠재량=</t>
  </si>
  <si>
    <t>일반잠재량① km2</t>
  </si>
  <si>
    <t>태양광+풍력+바이오</t>
  </si>
  <si>
    <t>적용면적</t>
  </si>
  <si>
    <t>잠재량(MW)</t>
  </si>
  <si>
    <t>바이오①=&gt;바이오가스 수소로 전량 전환</t>
  </si>
  <si>
    <t>바이오②=&gt;바이오가스 수소전환 없음</t>
  </si>
  <si>
    <t>영농형잠재량② km2</t>
  </si>
  <si>
    <t>태양광 설치면적 MW당 10,000m2=0.01km2</t>
  </si>
  <si>
    <t>영농형 MW당 15,000m2</t>
  </si>
  <si>
    <t>농어촌 태양광잠재량</t>
  </si>
  <si>
    <t>①+②(MW)</t>
  </si>
  <si>
    <t>①일반</t>
  </si>
  <si>
    <t>=(농어촌면적-농업진흥지역-산림지역(6,286천ha)의80%)*10%/단위설치면적</t>
  </si>
  <si>
    <t>농어촌마을평균</t>
  </si>
  <si>
    <t>②영농형</t>
  </si>
  <si>
    <t>=(경지면적-진흥지역면적)*20%/단위설치면적</t>
  </si>
  <si>
    <t>GWh=Gcal/860</t>
  </si>
  <si>
    <t>농어촌바이오잠재량=전국바이오잠재량 중 군단위 바이오잠재량</t>
  </si>
  <si>
    <t>풍력잠재량(kier)</t>
  </si>
  <si>
    <t>https://kier-solar.org/user/map/map_patential.do</t>
  </si>
  <si>
    <t>농어촌바이오가스잠재량=축산+음식물</t>
  </si>
  <si>
    <t>용량(GW)</t>
  </si>
  <si>
    <t>발전량(GWh/yr)</t>
  </si>
  <si>
    <t>마을평균(GWh(</t>
  </si>
  <si>
    <t>CH4밀도</t>
  </si>
  <si>
    <t>바이오잠재량(TOE/년)</t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</si>
  <si>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</si>
  <si>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</si>
  <si>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</si>
  <si>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</si>
  <si>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</si>
  <si>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환산 계(GWh)</t>
  </si>
  <si>
    <t>10%이용(GWh)</t>
  </si>
  <si>
    <t>변환(효율70%)</t>
  </si>
  <si>
    <t>바이오-산림제외  잠재량</t>
  </si>
  <si>
    <t>농산+축산+음식물+슬러지</t>
  </si>
  <si>
    <t>바이오-가스 제외 잠재량</t>
  </si>
  <si>
    <t>계(TOE)</t>
  </si>
  <si>
    <t>가스(축산+음식물)TOE</t>
  </si>
  <si>
    <t>적용TOE</t>
  </si>
  <si>
    <t>바이오가스 잠재량</t>
  </si>
  <si>
    <t>축산바이오가스잠재량(TOE)</t>
  </si>
  <si>
    <t>음식물바이오가스잠재량(TOE)</t>
  </si>
  <si>
    <t>수소전환(76.4%)</t>
  </si>
  <si>
    <t>수소생산잠재량</t>
  </si>
  <si>
    <t>바이오가스잠재량(m3)</t>
  </si>
  <si>
    <t>수소생산량(kg,개질(76.4%))</t>
  </si>
  <si>
    <t>수소생산량(kg,10%이용)</t>
  </si>
  <si>
    <t>마을평균(kg)</t>
  </si>
  <si>
    <t>바이오①(TOE)</t>
  </si>
  <si>
    <t>농어촌마을평균(GWh)</t>
  </si>
  <si>
    <t>바이오②(TOE)</t>
  </si>
  <si>
    <t>농어촌 에너지소비량</t>
  </si>
  <si>
    <t>Numbers of buildings in the target</t>
  </si>
  <si>
    <t xml:space="preserve"> Residents</t>
  </si>
  <si>
    <t>Electricity consumption</t>
  </si>
  <si>
    <t>Fuel consumption(L/year)</t>
  </si>
  <si>
    <t>Energy consumption(KOE/㎡·year)</t>
  </si>
  <si>
    <t>Ener.Consmp(kWh)</t>
  </si>
  <si>
    <t>KOE=10^4kcal=11.63kWh</t>
  </si>
  <si>
    <t>&lt;누락자료&gt;</t>
  </si>
  <si>
    <t>n/a</t>
  </si>
  <si>
    <t>MWh/m2</t>
  </si>
  <si>
    <t>average(가구당)</t>
  </si>
  <si>
    <t>average(인당)</t>
  </si>
  <si>
    <t>농어촌 바이오잠재량</t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</si>
  <si>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</si>
  <si>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</si>
  <si>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</si>
  <si>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</si>
  <si>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</si>
  <si>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</si>
  <si>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</si>
  <si>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</si>
  <si>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</si>
  <si>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</si>
  <si>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</si>
  <si>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</si>
  <si>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</si>
  <si>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</si>
  <si>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</si>
  <si>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</si>
  <si>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</si>
  <si>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</si>
  <si>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</si>
  <si>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</si>
  <si>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</si>
  <si>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</si>
  <si>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</si>
  <si>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</si>
  <si>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</si>
  <si>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</si>
  <si>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</si>
  <si>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</si>
  <si>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</si>
  <si>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</si>
  <si>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</si>
  <si>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</si>
  <si>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</si>
  <si>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</si>
  <si>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</si>
  <si>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</si>
  <si>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</si>
  <si>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</si>
  <si>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</si>
  <si>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</si>
  <si>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</si>
  <si>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</si>
  <si>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</si>
  <si>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</si>
  <si>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</si>
  <si>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</si>
  <si>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</si>
  <si>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</si>
  <si>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</si>
  <si>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</si>
  <si>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</si>
  <si>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</si>
  <si>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</si>
  <si>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</si>
  <si>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</si>
  <si>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</si>
  <si>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</si>
  <si>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</si>
  <si>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</si>
  <si>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</si>
  <si>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</si>
  <si>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</si>
  <si>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</si>
  <si>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</si>
  <si>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</si>
  <si>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</si>
  <si>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</si>
  <si>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</si>
  <si>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</si>
  <si>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</si>
  <si>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</si>
  <si>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</si>
  <si>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</si>
  <si>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</si>
  <si>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</si>
  <si>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</si>
  <si>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</si>
  <si>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</si>
  <si>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</si>
  <si>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</si>
  <si>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</si>
  <si>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</si>
  <si>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</si>
  <si>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</si>
  <si>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</si>
  <si>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</si>
  <si>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</si>
  <si>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</si>
  <si>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</si>
  <si>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</si>
  <si>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</si>
  <si>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</si>
  <si>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</si>
  <si>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</si>
  <si>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</si>
  <si>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</si>
  <si>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</si>
  <si>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</si>
  <si>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</si>
  <si>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</si>
  <si>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</si>
  <si>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</si>
  <si>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</si>
  <si>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</si>
  <si>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</si>
  <si>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</si>
  <si>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</si>
  <si>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</si>
  <si>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</si>
  <si>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</si>
  <si>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</si>
  <si>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</si>
  <si>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</si>
  <si>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</si>
  <si>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</si>
  <si>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</si>
  <si>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</si>
  <si>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</si>
  <si>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</si>
  <si>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</si>
  <si>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</si>
  <si>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</si>
  <si>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</si>
  <si>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</si>
  <si>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</si>
  <si>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</si>
  <si>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</si>
  <si>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</si>
  <si>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</si>
  <si>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</si>
  <si>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</si>
  <si>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</si>
  <si>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</si>
  <si>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</si>
  <si>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</si>
  <si>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</si>
  <si>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</si>
  <si>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</si>
  <si>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</si>
  <si>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</si>
  <si>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</si>
  <si>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</si>
  <si>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</si>
  <si>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</si>
  <si>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</si>
  <si>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</si>
  <si>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</si>
  <si>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</si>
  <si>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</si>
  <si>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</si>
  <si>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</si>
  <si>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</si>
  <si>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</si>
  <si>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</si>
  <si>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</si>
  <si>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</si>
  <si>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</si>
  <si>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</si>
  <si>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</si>
  <si>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</si>
  <si>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</si>
  <si>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</si>
  <si>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</si>
  <si>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</si>
  <si>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</si>
  <si>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물재생센터와 자원회수시설의 총 면적비(서울시)</t>
  </si>
  <si>
    <t xml:space="preserve">물재생센터 </t>
  </si>
  <si>
    <t>자세한 내용은 "숨기기 취소" 활용하여 환경연계형(물재생센터), 환경연계형(자원회수)에서 확인</t>
  </si>
  <si>
    <t>시설별 에너지 소비 현황(2020)</t>
  </si>
  <si>
    <t>(단위:MWh/km2)</t>
  </si>
  <si>
    <t xml:space="preserve">수처리 </t>
  </si>
  <si>
    <t>소화조</t>
  </si>
  <si>
    <t>시설</t>
  </si>
  <si>
    <t>시설별 에너지 생산 잠재량</t>
  </si>
  <si>
    <t>소수력</t>
  </si>
  <si>
    <t>고형바이오매스</t>
  </si>
  <si>
    <t>하수열</t>
  </si>
  <si>
    <t>(</t>
  </si>
  <si>
    <t>면적기준</t>
  </si>
  <si>
    <t>면적을 1km2로 선택하였을 때, 시설 중심의 에너지 밸런스 결과 도출</t>
  </si>
  <si>
    <t>면적을 2km2으로 선택하였을 때, 시설 중심 지구에서의 환경기초시설의 에너지 공급시설으로서의 역할을 살펴볼 수 있음</t>
  </si>
  <si>
    <t>환경기초시설은 동일하게 1km2, 나머지 면적은 기본 토지용도 비중으로 구성</t>
  </si>
  <si>
    <t>3,4,5일때도 마찬가지이며, 1km2의 환경기초시설을 통해 어느정도 범위의 주변지역까지 에너지 자립이 가능한지를 살펴볼 수 있음</t>
  </si>
  <si>
    <t>서울시 내 발전설비 운영이 가능한 면적 도출</t>
  </si>
  <si>
    <t>https://www.energy-news.co.kr/news/articleView.html?idxno=12377</t>
  </si>
  <si>
    <t>서울시 건물의 지붕면적 활용</t>
  </si>
  <si>
    <t>건물 옥상</t>
  </si>
  <si>
    <t>교육시설</t>
  </si>
  <si>
    <t>발전연계 면적</t>
  </si>
  <si>
    <t>지붕면적</t>
  </si>
  <si>
    <t>서울시면적</t>
  </si>
  <si>
    <t>PV면적비중</t>
  </si>
  <si>
    <t>PV설치면적</t>
  </si>
  <si>
    <t>PV설비용량</t>
  </si>
  <si>
    <t>사용 비중</t>
  </si>
  <si>
    <t>태양광필요면적</t>
  </si>
  <si>
    <t>m2/MWh</t>
  </si>
  <si>
    <t>PV발전량</t>
  </si>
  <si>
    <t>km2당 발전량</t>
  </si>
  <si>
    <t>*건물 옥상의 경우 주거건물/상업건물/교통면적/환경면적 등 각 유형별 면적에 비례하여 각 유형의 태양광 생산량에 포함됨</t>
  </si>
  <si>
    <t>유형별 면적 비중에 따라 각 세부부문에 포함되어 계산</t>
  </si>
  <si>
    <t>해당 입력 면적에서 비중면적</t>
  </si>
  <si>
    <t>태양광 설비 용량</t>
  </si>
  <si>
    <t>1km2당 발전량</t>
  </si>
  <si>
    <t>재생에너지 신기술 조사</t>
  </si>
  <si>
    <t>특히, 도시에서 적용할 수 있는 소규모 풍력 등 기술개발 현황</t>
  </si>
  <si>
    <t>면적을 2km2으로 선택하였을 때, 시설 중심 지구에서의 발전시설의 에너지 공급시설으로서의 역할을 살펴볼 수 있음</t>
  </si>
  <si>
    <t>(풍력 타워, 바람길 이용한 풍력, 블레이드 형태가 아닌 것 등등…)</t>
  </si>
  <si>
    <t>발전시설은 동일하게 1km2, 나머지 면적은 기본 토지용도 비중으로 구성</t>
  </si>
  <si>
    <t>DB화 하여 기술개발 시점에 맞춰서 모형에 적용하도록 구축</t>
  </si>
  <si>
    <t>서울복합화력</t>
  </si>
  <si>
    <t>복합발전소</t>
  </si>
  <si>
    <t>서울시 PV</t>
  </si>
  <si>
    <t>기술 활용시</t>
  </si>
  <si>
    <t>지상공간조성</t>
  </si>
  <si>
    <t>마포새빛문화섬</t>
  </si>
  <si>
    <t>태양광비중</t>
  </si>
  <si>
    <t>PV면적</t>
  </si>
  <si>
    <t>PV용량</t>
  </si>
  <si>
    <t>6MW</t>
  </si>
  <si>
    <t>가동률 복합화력과 동일한 수치 적용</t>
  </si>
  <si>
    <t>Gcal</t>
  </si>
  <si>
    <t>발전효율</t>
  </si>
  <si>
    <t>서울복합발전소 에너지 수급</t>
  </si>
  <si>
    <t>서울복합발전소를 1km2 규모로 확대하였을 때,</t>
  </si>
  <si>
    <t>서울복합</t>
  </si>
  <si>
    <t>강남열병합</t>
  </si>
  <si>
    <t>한국지역난방공사 강남지사</t>
  </si>
  <si>
    <t>노원열병합</t>
  </si>
  <si>
    <t>서울에너지공사 동부지사</t>
  </si>
  <si>
    <t>목동열병합</t>
  </si>
  <si>
    <t>서울에너지공사 목동본사</t>
  </si>
  <si>
    <t>신정열병합</t>
  </si>
  <si>
    <t>서울시 발전량 5122000MWh 가량(2020)</t>
  </si>
  <si>
    <t>행정구역 별 통계</t>
  </si>
  <si>
    <t>개수</t>
  </si>
  <si>
    <t>평균인구(명)</t>
  </si>
  <si>
    <t>평균면적(km2)</t>
  </si>
  <si>
    <t>https://www.korea.kr/news/policyNewsView.do?newsId=148874861</t>
  </si>
  <si>
    <t>시</t>
  </si>
  <si>
    <t>도시지역 통계</t>
  </si>
  <si>
    <t>도시</t>
  </si>
  <si>
    <t>군</t>
  </si>
  <si>
    <t>자치구</t>
  </si>
  <si>
    <t>특별시와 광역시의 산하 행정구역</t>
  </si>
  <si>
    <t>행정구</t>
  </si>
  <si>
    <t>농어촌지역형은 행정구역 '면'을 기준으로 모델 작성</t>
  </si>
  <si>
    <t>동</t>
  </si>
  <si>
    <t>농가</t>
  </si>
  <si>
    <t>어가</t>
  </si>
  <si>
    <t>어선</t>
  </si>
  <si>
    <t>도시외</t>
  </si>
  <si>
    <t>농가 총 경지면적</t>
  </si>
  <si>
    <t>MWh/인</t>
  </si>
  <si>
    <t>농가 인구</t>
  </si>
  <si>
    <t>임가</t>
  </si>
  <si>
    <t>2018년 축산분야 CH4 배출량</t>
  </si>
  <si>
    <t>* 자원화 가능성 검토</t>
  </si>
  <si>
    <t>장내발효</t>
  </si>
  <si>
    <t>ktCO2eq.</t>
  </si>
  <si>
    <t>NIR, 2020</t>
  </si>
  <si>
    <t>ktCH4</t>
  </si>
  <si>
    <t>가축사육두수*배출계수</t>
  </si>
  <si>
    <t>가축분뇨</t>
  </si>
  <si>
    <t>-&gt; 바이오가스 시스템 적용 가능</t>
  </si>
  <si>
    <t>벼재배</t>
  </si>
  <si>
    <t>GWP</t>
  </si>
  <si>
    <t>CH4</t>
  </si>
  <si>
    <t>N2O</t>
  </si>
  <si>
    <t>kg/hr.CH4</t>
  </si>
  <si>
    <t>kg/hr.H2</t>
  </si>
  <si>
    <t>t/y.H2</t>
  </si>
  <si>
    <t>요약</t>
  </si>
  <si>
    <t>물재생센터연계형에서 활용가능한 잠재적 에너지원을 포함한 에너지 흐름 검토</t>
  </si>
  <si>
    <t>출력</t>
  </si>
  <si>
    <t>9.8*유량*낙차*수차발전기효율</t>
  </si>
  <si>
    <t>Energy flow</t>
  </si>
  <si>
    <t>중력가속도(m/s2), 낙차(m), 유량(m3/s)</t>
  </si>
  <si>
    <t>물재생센터는 점차 환경친화적 공간으로 재편되고 있으며, 특히 지화화를 통해 지상공간의 활용성이 높아지고 있음</t>
  </si>
  <si>
    <t>서울시 통계</t>
  </si>
  <si>
    <t>80~90</t>
  </si>
  <si>
    <t>따라서 지상의 유후부지에 재생에너지 설비 활용이 가능(재생센터는 도심 외곽지역으로 풍력 활용은 어려울 것으로 보임)</t>
  </si>
  <si>
    <t>서울시 하수 발생량</t>
  </si>
  <si>
    <t xml:space="preserve">-&gt; 공간 활용 방식을 변경하여 발전설비 추가 </t>
  </si>
  <si>
    <t>유휴부지활용 재생에너지</t>
  </si>
  <si>
    <t>②서남물재생센터 소수력 잠재량</t>
  </si>
  <si>
    <t>http://www.ei.co.kr/content/view.asp?idx=13738</t>
  </si>
  <si>
    <t>물에너지</t>
  </si>
  <si>
    <t>수처리유량(m3/s)</t>
  </si>
  <si>
    <t>낙차(m)</t>
  </si>
  <si>
    <t>출력(kW)</t>
  </si>
  <si>
    <t>또한, 기존 설비에서의 잠재적 재생에너지를 활용하는 방안도 고려할 수 있음</t>
  </si>
  <si>
    <t>대표적인 것은 방류관의 낙차를 활용한 소수력과 미활용 하수열을 회수하는 것임</t>
  </si>
  <si>
    <t>1인당 소비량</t>
  </si>
  <si>
    <t>toe</t>
  </si>
  <si>
    <t>③서남물재생센터 하수열 잠재량</t>
  </si>
  <si>
    <t>추가로, 버려지는 유기성 폐기물인 슬러지 및 부산물을 활용하는 것으로,</t>
  </si>
  <si>
    <t>역내 소비량</t>
  </si>
  <si>
    <t>수처리유량</t>
  </si>
  <si>
    <t>평균온도차</t>
  </si>
  <si>
    <t>미활용에너지량</t>
  </si>
  <si>
    <t>그 중 바이오가스는 수소로 개질하여 공급이 가능함</t>
  </si>
  <si>
    <t>TOE/년</t>
  </si>
  <si>
    <t>평균 온도차 1도 가정</t>
  </si>
  <si>
    <t>(슬러지 처리 방식에 따라 바이오가스 발생 및 고형 바이오매스 발생량이 달라질 수 있음)</t>
  </si>
  <si>
    <t>toe/km2</t>
  </si>
  <si>
    <t>폐기물에너지</t>
  </si>
  <si>
    <t>1000kcal/도/m3)</t>
  </si>
  <si>
    <t>그 외 버려지는 슬러지를 최대한 에너지화(고형화)하여 활용할 수 있음</t>
  </si>
  <si>
    <t>-&gt; 기존과 같이 발전소에 공급하는 방안과 자체적으로 활용하기 위해 CHP 등의 설비를 추가할 수 있음</t>
  </si>
  <si>
    <t>급수인구</t>
  </si>
  <si>
    <t>1인당 급수량</t>
  </si>
  <si>
    <t>https://www.asiae.co.kr/article/2021090108390396483</t>
  </si>
  <si>
    <t>서남물재생센터의 2020년 통계 자료를 기초로 한 해당 모델에서는,</t>
  </si>
  <si>
    <t>에너지 수지가 +를 나타내고 있으며, 이는 추가 생산되는 에너지를 공급가능함을 의미</t>
  </si>
  <si>
    <t>2020년 1인 오수발생량_서울통계연보</t>
  </si>
  <si>
    <t>바이오가스를 수소로 개질하여 공급하는 방안은,</t>
  </si>
  <si>
    <t>l/일</t>
  </si>
  <si>
    <t>도심 외곽지역에서의 수소충전소 등의 통합 운영시에 장점이 있을 것으로 판단됨</t>
  </si>
  <si>
    <t>또한, 바이오매스 활용 방식에 따라 수전해 수소 생산이 추가될 수 있을 것으로 예상됨</t>
  </si>
  <si>
    <t>해당 모델은 생산형 유형이므로 해당 유형내의 에너지 흐름에서 얼만큼의 수소 생산이 가능할 것인가를 판단</t>
  </si>
  <si>
    <t>수소를 포함한 에너지 생산이 다른 유형과 어떻게 연계되어 활용될 수 있을 것인가?</t>
  </si>
  <si>
    <t>충주</t>
  </si>
  <si>
    <t>서남물재생센터(2020)</t>
  </si>
  <si>
    <t>④개질기</t>
  </si>
  <si>
    <t xml:space="preserve">2020년 </t>
  </si>
  <si>
    <t>서남물재생센터</t>
  </si>
  <si>
    <t>Osaka Gas/HYSERVE-300</t>
  </si>
  <si>
    <t>두산 발표자료</t>
  </si>
  <si>
    <t>반대로 수요형은 해당 유형내의 에너지 흐름에서 얼만큼의 수소 소비가 예상되는지를 판단</t>
  </si>
  <si>
    <t>바이오가스 생산이용 현황</t>
  </si>
  <si>
    <t>처리용량(톤/일)</t>
  </si>
  <si>
    <t>생산량(천m3/년)</t>
  </si>
  <si>
    <t>이용량</t>
  </si>
  <si>
    <t>기타단순소각처리량</t>
  </si>
  <si>
    <t>하수처리량</t>
  </si>
  <si>
    <t>하수찌거기 발생</t>
  </si>
  <si>
    <t>건조량</t>
  </si>
  <si>
    <t>바이오가스생산량</t>
  </si>
  <si>
    <t>천m3/년</t>
  </si>
  <si>
    <t>발생가스량(kg/일)</t>
  </si>
  <si>
    <t>발생가스량(kg/h)</t>
  </si>
  <si>
    <t>만약 기존 물재생센터가 아닌 가상의 시설의 구축을 가정한다면,</t>
  </si>
  <si>
    <t>시설용량(천m3/일)</t>
  </si>
  <si>
    <t>처리량</t>
  </si>
  <si>
    <t>개질기 대수(설비)</t>
  </si>
  <si>
    <t>개</t>
  </si>
  <si>
    <t>설비의 규모는 해당 시설이 감당하는 인구 규모에 따라 결정될 수 있을 것임</t>
  </si>
  <si>
    <t>개질시 전력 수요</t>
  </si>
  <si>
    <t>-&gt; 1인당 오수발생량 통계 활용</t>
  </si>
  <si>
    <t>하수찌꺼기 발생 및 처리 현황</t>
  </si>
  <si>
    <t>소화조용량</t>
  </si>
  <si>
    <t>투입량</t>
  </si>
  <si>
    <t>발생가스량</t>
  </si>
  <si>
    <t>소화가스이용현황</t>
  </si>
  <si>
    <t>수소 개질 총 전력</t>
  </si>
  <si>
    <t>현 전력소비량 대비 추가 전력소비</t>
  </si>
  <si>
    <t>발생량(톤/년)</t>
  </si>
  <si>
    <t>자체처리량(톤/년)</t>
  </si>
  <si>
    <t>외부위탁처리</t>
  </si>
  <si>
    <t>수도권광역처리</t>
  </si>
  <si>
    <t>판매</t>
  </si>
  <si>
    <t>자체활용</t>
  </si>
  <si>
    <t>잉여</t>
  </si>
  <si>
    <t>왼쪽 ex) 인구 10만명이 거주하는 주거 지구의 물재생센터 계산 참고</t>
  </si>
  <si>
    <t>건조</t>
  </si>
  <si>
    <t>위치(면적 규모)에 따라 유후부지 활용 재생에너지 발전량이 결정되고,</t>
  </si>
  <si>
    <t xml:space="preserve">    질량 변환</t>
  </si>
  <si>
    <t>인구에 따라 물에너지, 폐기물에너지 생산량이 결정되며,</t>
  </si>
  <si>
    <t>kg/일</t>
  </si>
  <si>
    <t>* 생물성 바이오매스, 즉 탄소중립 에너지원이므로 개질시 탄소가 발생하여도 배출량으로 집계되지 않고, 탄소포집장치가 필요하지 않음</t>
  </si>
  <si>
    <t>슬러지 처리 방식에 따라 수소 생산 잠재량이 결정됨</t>
  </si>
  <si>
    <t>ex) 인구 10만명이 거주하는 주거 지구의 물재생센터에서는</t>
  </si>
  <si>
    <t xml:space="preserve">국내 하수슬러지 </t>
  </si>
  <si>
    <t>⑦수소</t>
  </si>
  <si>
    <t>1인당 지표</t>
  </si>
  <si>
    <t>물재생센터의 하수처리량은 인구수에 비례하여 증가하고,</t>
  </si>
  <si>
    <t>시설용량</t>
  </si>
  <si>
    <t>처리용량</t>
  </si>
  <si>
    <t>바이오가스 생산이용현황(천m3/년)</t>
  </si>
  <si>
    <t>수소 생산량</t>
  </si>
  <si>
    <t>kg/hr</t>
  </si>
  <si>
    <t>하수처리량에 비례하여 하수슬러지 및 바이오가스가 발생함</t>
  </si>
  <si>
    <t>이용</t>
  </si>
  <si>
    <t>하수발생량</t>
  </si>
  <si>
    <t>하수찌거기발생량</t>
  </si>
  <si>
    <t>kg/년</t>
  </si>
  <si>
    <t>또한 유량에 비례하여, 소수력 및 하수열의 잠재량이 결정</t>
  </si>
  <si>
    <t>물재생센터의 면적의 일정 비중의 활용하는 방식으로,</t>
  </si>
  <si>
    <t>NG 개질</t>
  </si>
  <si>
    <t>기타 지표(2020년 에너지 소비 지표)</t>
  </si>
  <si>
    <t>소화조투입량</t>
  </si>
  <si>
    <t>추가 재생에너지 잠재량이 결정</t>
  </si>
  <si>
    <t>오사카가스 HYSERVE-300</t>
  </si>
  <si>
    <t>재생에너지 이용률</t>
  </si>
  <si>
    <t>바이오가스 투입량</t>
  </si>
  <si>
    <t>총 에너지 사용량</t>
  </si>
  <si>
    <t>발생하는 바이오가스는 개질을 통해 수소로 추출</t>
  </si>
  <si>
    <t>https://www.h2news.kr/mobile/article.html?no=9479</t>
  </si>
  <si>
    <t>&lt;-충주 기사</t>
  </si>
  <si>
    <t>자체에너지</t>
  </si>
  <si>
    <t>*1명이 사용하는 물을 처리하는 과정에서 3.6kg/년의 수소 생산 잠재량이 추정됨</t>
  </si>
  <si>
    <t>10%만 바이오가스 개질</t>
  </si>
  <si>
    <t>하수처리량당 CO2배출</t>
  </si>
  <si>
    <t>kgCO2/m3</t>
  </si>
  <si>
    <t>나머지는 도시가스 등 활용하는듯</t>
  </si>
  <si>
    <t>1km2 당 에너지</t>
  </si>
  <si>
    <t>(단위:MWh)</t>
  </si>
  <si>
    <t>①유휴부지 활용 태양광</t>
  </si>
  <si>
    <t>처리장면적(m2)</t>
  </si>
  <si>
    <t>태양광면적기준</t>
  </si>
  <si>
    <t>태양광설치면적(m2)</t>
  </si>
  <si>
    <t>태양광설비(MW)</t>
  </si>
  <si>
    <t>면적당하수처리량(m3/m2)</t>
  </si>
  <si>
    <t>1인당 필요한 처리장면적</t>
  </si>
  <si>
    <t>처리장 면적 중 건물 옥상 면적 -&gt; 옥상에는 대부분 설치한다고 가정</t>
  </si>
  <si>
    <t>옥상 외 지상공간에서 활용 가능한 부분 검토</t>
  </si>
  <si>
    <t>* 서남물재생센터 완전 지하화 계획 진행중</t>
  </si>
  <si>
    <t>생산-소비</t>
  </si>
  <si>
    <t>⑤바이오가스</t>
  </si>
  <si>
    <t>입사량(서울시 햇빛지도) 활용하여 계산 가능</t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</si>
  <si>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</si>
  <si>
    <t>과거 하수처리시설 에너지 자립화 시범사업에서 처리장면적의 15% 기준 적용("환경부 하수처리시설 에너지 자립화 기본계획(2010))</t>
  </si>
  <si>
    <t>https://m.ekn.kr/view.php?key=20210831010005270</t>
  </si>
  <si>
    <t>860kcal</t>
  </si>
  <si>
    <t>자체활용 바이오가스의 대부분은 소화조의 가온을 위해 활용</t>
  </si>
  <si>
    <t>130p 소화조 가온 관련한 에너지 사용</t>
  </si>
  <si>
    <t>바이오가스 생산을 위해 건조한 슬러지는 발열량이 낮아져 사용이 어려움</t>
  </si>
  <si>
    <t>(유기물이 절반이상 사라지므로)</t>
  </si>
  <si>
    <t>kg/대.년</t>
  </si>
  <si>
    <t>1km2 면적 환상 에너지 소비량</t>
  </si>
  <si>
    <t>따라서 건조용량을 제외한 나머지가 활용가능</t>
  </si>
  <si>
    <t>톤/년.km2</t>
  </si>
  <si>
    <t>⑥바이오매스(고형화)</t>
  </si>
  <si>
    <t>1kg</t>
  </si>
  <si>
    <t>비탈수슬러지</t>
  </si>
  <si>
    <t>탈수슬러지</t>
  </si>
  <si>
    <t>슬러지 발열량은 비탈수/탈수의 평균값 적용</t>
  </si>
  <si>
    <t>효율 40% 적용</t>
  </si>
  <si>
    <t>고형바이오매스는 발전설비를 구축하여 활용할 수도 있으나,</t>
  </si>
  <si>
    <t>현재와 같이 발전소에 공급하고, 해당 전력만큼을 그리드에서 사용한다고 가정</t>
  </si>
  <si>
    <t>고형바이오매스의 운송 방식 = 차량</t>
  </si>
  <si>
    <t>운송에 따른 연료 소비량 산정</t>
  </si>
  <si>
    <t>소화가스</t>
  </si>
  <si>
    <t>2017년</t>
  </si>
  <si>
    <t>전력소비</t>
  </si>
  <si>
    <t>발생량</t>
  </si>
  <si>
    <t>자체사용(공정 등)</t>
  </si>
  <si>
    <t>전력생산</t>
  </si>
  <si>
    <t>잉여(소각)</t>
  </si>
  <si>
    <t>외부판매</t>
  </si>
  <si>
    <t>총사용량</t>
  </si>
  <si>
    <t>외부</t>
  </si>
  <si>
    <t>자체발전</t>
  </si>
  <si>
    <t>중랑</t>
  </si>
  <si>
    <t>난지</t>
  </si>
  <si>
    <t>탄천</t>
  </si>
  <si>
    <t>서남</t>
  </si>
  <si>
    <t>국내 공공하수처리시설(2020) - 참고</t>
  </si>
  <si>
    <t>기타 지표</t>
  </si>
  <si>
    <t>연간 총 에너지 사용량(toe)</t>
  </si>
  <si>
    <t>폐기물 중</t>
  </si>
  <si>
    <t>자원회수시설에서 발생하는 폐기물을 어떻게 활용하는 것이 에너지 활용 측면에서 바람직할 것인가?</t>
  </si>
  <si>
    <t>생활폐기물</t>
  </si>
  <si>
    <t>사업장폐기물</t>
  </si>
  <si>
    <t>폐기물 중 썩는 것-종량제 봉투 매립-은 대기중 배출되는 CH4가스 포집으로 사용할 수 있고,</t>
  </si>
  <si>
    <t>플라스틱과 같은 석유화학제품은 화확적 방법으로 재활용 할 수 있을 것임</t>
  </si>
  <si>
    <t>완전 분해하여 수소를 생산하는 것과 석유화학물질로 재생산하는 것 중 어느것이 더 좋은 선택지일까?</t>
  </si>
  <si>
    <t>만약 석유화학물질로 재생산하는 것이 바람직하다면 산업연계 구조도 생각해볼 수 있을 것임</t>
  </si>
  <si>
    <t>서울시 자원회수시설 현황(2021)</t>
  </si>
  <si>
    <t>https://rrf.seoul.go.kr/content/bcrec238.do</t>
  </si>
  <si>
    <t>폐기물중 에너지화가 가능한 것은 무엇인가?</t>
  </si>
  <si>
    <t>소각현황</t>
  </si>
  <si>
    <t>에너지판매</t>
  </si>
  <si>
    <t>유틸리티사용량</t>
  </si>
  <si>
    <t>부지면적</t>
  </si>
  <si>
    <t>연면적</t>
  </si>
  <si>
    <t>주민편의시설 부지면적</t>
  </si>
  <si>
    <t>반입량</t>
  </si>
  <si>
    <t>소각량</t>
  </si>
  <si>
    <t>용수</t>
  </si>
  <si>
    <t>인구수</t>
  </si>
  <si>
    <t>종  로</t>
  </si>
  <si>
    <t>kWh/년</t>
  </si>
  <si>
    <t>중  구</t>
  </si>
  <si>
    <t>강남자원회수시설</t>
  </si>
  <si>
    <t>강남,강동,관악,광진,동작,서초,성동,송파</t>
  </si>
  <si>
    <t>용  산</t>
  </si>
  <si>
    <t>노원</t>
  </si>
  <si>
    <t>중랑,성북,강북,도봉,노원,동대문</t>
  </si>
  <si>
    <t>성  동</t>
  </si>
  <si>
    <t>마포</t>
  </si>
  <si>
    <t>종로,중구,용산,서대문,마포</t>
  </si>
  <si>
    <t>광  진</t>
  </si>
  <si>
    <t>양천</t>
  </si>
  <si>
    <t>양천,강서,영등포</t>
  </si>
  <si>
    <t>동대문</t>
  </si>
  <si>
    <t>톤/명</t>
  </si>
  <si>
    <t>중  랑</t>
  </si>
  <si>
    <t>폐기물 운반차량</t>
  </si>
  <si>
    <t>성  북</t>
  </si>
  <si>
    <t>1회 처리용량</t>
  </si>
  <si>
    <t>단위환산</t>
  </si>
  <si>
    <t>강  북</t>
  </si>
  <si>
    <t>km/L</t>
  </si>
  <si>
    <t>경유, 2019년 화물차 평균</t>
  </si>
  <si>
    <t>cal</t>
  </si>
  <si>
    <t>도  봉</t>
  </si>
  <si>
    <t>평균운행시간</t>
  </si>
  <si>
    <t>소각량 당 에너지(kWh/톤)</t>
  </si>
  <si>
    <t>도심평균운행속도</t>
  </si>
  <si>
    <t>km/h</t>
  </si>
  <si>
    <t>에너지 소비량</t>
  </si>
  <si>
    <t>에너지 생산량</t>
  </si>
  <si>
    <t>1인당소각량(톤/년)</t>
  </si>
  <si>
    <t>노  원</t>
  </si>
  <si>
    <t>연료소비량</t>
  </si>
  <si>
    <t>L</t>
  </si>
  <si>
    <t>은  평</t>
  </si>
  <si>
    <t>L/일</t>
  </si>
  <si>
    <t>서대문</t>
  </si>
  <si>
    <t>L/년</t>
  </si>
  <si>
    <t>kcal/kWh</t>
  </si>
  <si>
    <t>마  포</t>
  </si>
  <si>
    <t>양  천</t>
  </si>
  <si>
    <t>강  서</t>
  </si>
  <si>
    <t>2018년 폐기물 발생량 통계</t>
  </si>
  <si>
    <t>https://kosis.kr/statHtml/statHtml.do?orgId=110&amp;tblId=DT_11001N_2013_A054&amp;lang_mode=ko&amp;vw_cd=MT_ZTITLE&amp;list_id=110_11001_006_14&amp;conn_path=I4</t>
  </si>
  <si>
    <t>구  로</t>
  </si>
  <si>
    <t>생활계폐기물</t>
  </si>
  <si>
    <t>금  천</t>
  </si>
  <si>
    <t>영등포</t>
  </si>
  <si>
    <t>톤/일.명</t>
  </si>
  <si>
    <t>동  작</t>
  </si>
  <si>
    <t>톤/년.명</t>
  </si>
  <si>
    <t>관  악</t>
  </si>
  <si>
    <t>도심에서는 자원회수시설만 대상</t>
  </si>
  <si>
    <t>서  초</t>
  </si>
  <si>
    <t>도심에서 매립지 부지 마련 어려움</t>
  </si>
  <si>
    <t>일단 소각처리장에 반입된 폐기물은 95%의 비율로 소각됨</t>
  </si>
  <si>
    <t>강  남</t>
  </si>
  <si>
    <t>송  파</t>
  </si>
  <si>
    <t>강  동</t>
  </si>
  <si>
    <t>ex) 인구 10만명이 거주하는 주거 지구의 자원회수시설에서는</t>
  </si>
  <si>
    <t>폐기물발생량</t>
  </si>
  <si>
    <t>초과전력생산잠재량</t>
  </si>
  <si>
    <t>에너지 수급</t>
  </si>
  <si>
    <t>단위:MWh</t>
  </si>
  <si>
    <t>생활폐기물 소각 발열량</t>
  </si>
  <si>
    <t>자원순환 정책 대전환 추진계획(2020, 환경부)</t>
  </si>
  <si>
    <t>일정 규모(30만m
2) 이상 공동주택단지나 택지를 개발하려는 경우 원칙적으로 폐기물처리시설 설치 의무화(‘20.12)</t>
  </si>
  <si>
    <t>A Study on the new MBT management system with variations of MSW's seasonal emission characteristics</t>
  </si>
  <si>
    <t>생활폐기물 저위발열량 참고문헌</t>
  </si>
  <si>
    <t>부지면적의 50% 지상공간 사용가능하다고 가정할 때, (시설물의 지하화 추진 등 고려)</t>
  </si>
  <si>
    <t>제5차 전국폐기물통계조사</t>
  </si>
  <si>
    <t>지상공간</t>
  </si>
  <si>
    <t>태양광면적</t>
  </si>
  <si>
    <t> 종량제 봉투에 투입되는 모든 폐기물의 평균발열량은 저위발열량이 3,992㎉/㎏이며, 가정부분은 3,733㎉/㎏, 비가정부분은 사업장 4,125㎉/㎏를 보였음</t>
  </si>
  <si>
    <t xml:space="preserve">동 보고서에서 소각시설의 설계시 적용된 발열량은 평균 </t>
  </si>
  <si>
    <t>54p</t>
  </si>
  <si>
    <t>으로 조사됨</t>
  </si>
  <si>
    <t>하지만 반입 폐기물의 발열량은</t>
  </si>
  <si>
    <t>판매전력</t>
  </si>
  <si>
    <t>최소 설계 적용 발열량 만큼 폐열회수가 가능하다고 한다면,</t>
  </si>
  <si>
    <t>최대로 회수할 수 있는 열에너지는</t>
  </si>
  <si>
    <t>열수요</t>
  </si>
  <si>
    <t>SOEC</t>
  </si>
  <si>
    <t>고체산화물 수전해</t>
  </si>
  <si>
    <t>고체산화물 전해질을 이용해 800도씨 이상의 고온 수증기를 전기분해해 수소를 생산하는 기술</t>
  </si>
  <si>
    <t>https://energium.kier.re.kr/sub020902/articles/view/tableid/ee_talk/page/10/id/1564</t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</si>
  <si>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</si>
  <si>
    <t>https://academic.naver.com/article.naver?doc_id=846681887</t>
  </si>
  <si>
    <t>수전해시 120도의 스팀을 활용하는 경우 외부공급 열에너지가 줄어들 수 있음. 검토필요</t>
  </si>
  <si>
    <t xml:space="preserve">열회수온도가 200도 가량 이므로, </t>
  </si>
  <si>
    <t>Bloom Energy의 SOEC 모델 적용하여 계산</t>
  </si>
  <si>
    <t>Input = Output 일 경우,</t>
  </si>
  <si>
    <t>잠재</t>
  </si>
  <si>
    <t>추가 전력 및 바이오가스는 해당 시설의 에너지 자급을 만족하는 경우, 수소로 생산</t>
  </si>
  <si>
    <t>1km2당 에너지</t>
  </si>
  <si>
    <t>LNG를 소비하여 전력 생산 및 사용</t>
  </si>
  <si>
    <t>이중 계산 차후 수정</t>
  </si>
  <si>
    <t>잠재1</t>
  </si>
  <si>
    <t>잠재2</t>
  </si>
  <si>
    <t>소각에너지</t>
  </si>
  <si>
    <t>강남</t>
  </si>
  <si>
    <t>2019년 서울통계연보</t>
  </si>
  <si>
    <t>톤/d</t>
  </si>
  <si>
    <t>비율</t>
  </si>
  <si>
    <t>1단계\</t>
  </si>
  <si>
    <t>2단계</t>
  </si>
  <si>
    <t>소각 처리량</t>
  </si>
  <si>
    <t>누적</t>
  </si>
  <si>
    <t>1단계</t>
  </si>
  <si>
    <t>항만인프라형 시나리오 주요 요소</t>
  </si>
  <si>
    <t>수송수요 변화(도로 및 해운), 수소 수입량 변화</t>
  </si>
  <si>
    <t>전국항만면적</t>
  </si>
  <si>
    <t>중유</t>
  </si>
  <si>
    <t>CO2 t C/TJ</t>
  </si>
  <si>
    <t>전환계수(MJ/MJ)</t>
  </si>
  <si>
    <t>총발열량(MJ/kg/ MJ/l)</t>
  </si>
  <si>
    <t>배출량(kgCO2)</t>
  </si>
  <si>
    <t>전국 항만 에너지소비(용도별)</t>
  </si>
  <si>
    <t>B-C유</t>
  </si>
  <si>
    <t>계(MWh/km2)</t>
  </si>
  <si>
    <t>전기차2대 하이브리드1대…</t>
  </si>
  <si>
    <t>수상운수</t>
  </si>
  <si>
    <t>2018년 기준 온실가스 배출량</t>
  </si>
  <si>
    <t>*수송에 포함(내향여객 및 화물, 외항여객 및 화물, 내륙슈상 및 항만내운송)</t>
  </si>
  <si>
    <t>울산항 현황</t>
  </si>
  <si>
    <t>정박능력</t>
  </si>
  <si>
    <t>연간하역능력</t>
  </si>
  <si>
    <t>야적능력</t>
  </si>
  <si>
    <t>항내수면적</t>
  </si>
  <si>
    <t>수상면적</t>
  </si>
  <si>
    <t>육상면적</t>
  </si>
  <si>
    <t>116척</t>
  </si>
  <si>
    <t>58척</t>
  </si>
  <si>
    <t>77949000톤</t>
  </si>
  <si>
    <t>3665000톤</t>
  </si>
  <si>
    <t>114km2</t>
  </si>
  <si>
    <t>에너지 통계는 국내외 선박 등을 구별하지 않고 구역 내의 에너지 소비를 모두 포함</t>
  </si>
  <si>
    <t>국제</t>
  </si>
  <si>
    <t>온실가스 배출량은 국제 벙커링 에너지 소비를 제외한 부문만 산정함</t>
  </si>
  <si>
    <t>을신힝 에너지소비(용도벌)</t>
  </si>
  <si>
    <t>톤co2</t>
  </si>
  <si>
    <t>따라서, 울산항만공사의 온실가스 배출량은 국내,국제 모두 포함한 배출량 인것으로 보임</t>
  </si>
  <si>
    <t>계(MWh)</t>
  </si>
  <si>
    <t>내륙수상 및 항만내운송(MWh)</t>
  </si>
  <si>
    <t>국제운송</t>
  </si>
  <si>
    <t>2022 울산항만공사 ESG경영보고서</t>
  </si>
  <si>
    <t>&lt;-수송용</t>
  </si>
  <si>
    <t>저감목표 관련하여,</t>
  </si>
  <si>
    <t>배출량 산정이 이상한듯?</t>
  </si>
  <si>
    <t>&lt;-건물용</t>
  </si>
  <si>
    <t>리터</t>
  </si>
  <si>
    <t>-&gt; 하역장비, 살수차 운영 등</t>
  </si>
  <si>
    <t>ESG보고서의 해상 육상 배출량 비중과 에너지 소비 비중이 유사(https://www.upa.or.kr/contents.do?mId=001015011003000000)</t>
  </si>
  <si>
    <t>항만구역 내</t>
  </si>
  <si>
    <t>항만구역 외</t>
  </si>
  <si>
    <t>계류시설</t>
  </si>
  <si>
    <t>액체화학</t>
  </si>
  <si>
    <t>해양용도구역안</t>
  </si>
  <si>
    <t>목재</t>
  </si>
  <si>
    <t>최대확장</t>
  </si>
  <si>
    <t>용도구역 설정의 실익이 없는 공간</t>
  </si>
  <si>
    <t>2021년 기준 해외수소 수입량 현황</t>
  </si>
  <si>
    <t>2021년 수소시장 동향 및 전망 보고서</t>
  </si>
  <si>
    <t>철재</t>
  </si>
  <si>
    <t>타 용도구역과 중복 가능</t>
  </si>
  <si>
    <t>기타광석</t>
  </si>
  <si>
    <t>기체수소</t>
  </si>
  <si>
    <t>유류</t>
  </si>
  <si>
    <t>국내 무역황 총 접안능력</t>
  </si>
  <si>
    <t>DWT</t>
  </si>
  <si>
    <t>적재톤수</t>
  </si>
  <si>
    <t>&lt;-가정</t>
  </si>
  <si>
    <t>수소운반선 접안용량</t>
  </si>
  <si>
    <t>재생에너지 잠재량</t>
  </si>
  <si>
    <t>배후단지면적</t>
  </si>
  <si>
    <t>활용비중</t>
  </si>
  <si>
    <t>PV활용면적</t>
  </si>
  <si>
    <t>기초 자료</t>
  </si>
  <si>
    <t>전국 항만 현황 - 면적, 물동량, 에너지소비</t>
  </si>
  <si>
    <t xml:space="preserve">에너지총조사보고서, 울산 해양공간관리계획, 울산항 기본계획, 울산항만공사 ESG경영보고서, 제3차 항만재개발 기본계획, 제4차 전국 항만기본계획 </t>
  </si>
  <si>
    <t>접안능력을 365일 적용했을때</t>
  </si>
  <si>
    <t>실제 물동량으로 나누었을 때</t>
  </si>
  <si>
    <t>DWT(적재톤수)</t>
  </si>
  <si>
    <t>-&gt;항구면적에 따라 결정되도록</t>
  </si>
  <si>
    <t>화물 물동량</t>
  </si>
  <si>
    <t>석유류(수입)량</t>
  </si>
  <si>
    <t>-&gt;선택옵션에 추가</t>
  </si>
  <si>
    <t>(현)석유류 수입비중</t>
  </si>
  <si>
    <t>일반적으로 선박 적재용량의 60% 정도를 운송하는 화물로 채움(나머지는 선원,필요한 식료품, 물 등…)</t>
  </si>
  <si>
    <t>석유제품 수출량 유지시</t>
  </si>
  <si>
    <t>석유 참고</t>
  </si>
  <si>
    <t>-&gt;모델에는 전국항만 통계를 활용(특정 지역의 분석에서는 해당 항만의 수치 입력하여 사용)</t>
  </si>
  <si>
    <t>항구 접안률</t>
  </si>
  <si>
    <t>수소선박비중</t>
  </si>
  <si>
    <t>수소운반량</t>
  </si>
  <si>
    <t>하역속도</t>
  </si>
  <si>
    <t>울산항 화물 물동량</t>
  </si>
  <si>
    <t>평균항구정박시간</t>
  </si>
  <si>
    <t>전국 항만 화물 처리 실적</t>
  </si>
  <si>
    <t>수소수입량</t>
  </si>
  <si>
    <t>석유류</t>
  </si>
  <si>
    <t>수소 구성</t>
  </si>
  <si>
    <t>수입비중</t>
  </si>
  <si>
    <t>액체화물</t>
  </si>
  <si>
    <t>컨테이너</t>
  </si>
  <si>
    <t>TEU</t>
  </si>
  <si>
    <t>MJ/kg</t>
  </si>
  <si>
    <t>형태별 화물 처리 실적</t>
  </si>
  <si>
    <t>수출을 위한 항구 이용을 제외해야 함</t>
  </si>
  <si>
    <t>유류(원유, 정제유, 가스 등)의 물동량 중 일부 또는 전부가 수소로 대체됨을 가정. 수출비중을 줄이는 것은 부적절</t>
  </si>
  <si>
    <t>(톤)</t>
  </si>
  <si>
    <t>원유, 석유</t>
  </si>
  <si>
    <t>석유 정제품</t>
  </si>
  <si>
    <t>석유가스 및 기타가스</t>
  </si>
  <si>
    <t>수입</t>
  </si>
  <si>
    <t>수출</t>
  </si>
  <si>
    <t>환적</t>
  </si>
  <si>
    <t>연안</t>
  </si>
  <si>
    <t>선종별</t>
  </si>
  <si>
    <t>원유 운반선</t>
  </si>
  <si>
    <t>석유정제품 운반선</t>
  </si>
  <si>
    <t>석유가스 및 기타가스 운반선</t>
  </si>
  <si>
    <t>척</t>
  </si>
  <si>
    <t>G/T(총톤수)</t>
  </si>
  <si>
    <t>항구 전체 선박 중</t>
  </si>
  <si>
    <t>Supply System</t>
  </si>
  <si>
    <t>①수입:  수요지 및 수요량 추정</t>
  </si>
  <si>
    <t>Demand System</t>
  </si>
  <si>
    <t>①수입</t>
  </si>
  <si>
    <t>※ 입지후보: 기존 LNG터미널 항구, 현재 수소생산지</t>
  </si>
  <si>
    <t>형태</t>
  </si>
  <si>
    <t>수요지(톤/yr)</t>
  </si>
  <si>
    <t>※ 지역별 비중을 자체소비량에 적용하여 지역별 수요 추정</t>
  </si>
  <si>
    <t>LOHC</t>
  </si>
  <si>
    <t>②추출</t>
  </si>
  <si>
    <t>※ 여수지역 수요 기준</t>
  </si>
  <si>
    <t>기술</t>
  </si>
  <si>
    <t>수소생산규격</t>
  </si>
  <si>
    <t>추출기 필요대수</t>
  </si>
  <si>
    <t>수소수입량(톤/yr)</t>
  </si>
  <si>
    <t>추출량(톤/yr)</t>
  </si>
  <si>
    <t>추출방법별 효율 * 두산 제공 자료</t>
  </si>
  <si>
    <t>NH3분해</t>
  </si>
  <si>
    <t>16.2kg/h</t>
  </si>
  <si>
    <t>LOHC전환</t>
  </si>
  <si>
    <t>9.5kg/h</t>
  </si>
  <si>
    <t>자료: 에경연 수소경제 활성화를 위한 에너지 밸런스 구축방안 2021. 7 에너지 이슈페이퍼</t>
  </si>
  <si>
    <t xml:space="preserve">수소 밀도 0.089 kg/m3 </t>
  </si>
  <si>
    <t>1)https://biz.newdaily.co.kr/site/data/html/2021/09/08/2021090800036.html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</si>
</sst>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000_-;\-* #,##0.0000_-;_-* &quot;-&quot;_-;_-@_-"/>
    <numFmt numFmtId="178" formatCode="_-* #,##0.0_-;\-* #,##0.0_-;_-* &quot;-&quot;_-;_-@_-"/>
    <numFmt numFmtId="179" formatCode="0.0%"/>
    <numFmt numFmtId="180" formatCode="#\ ###\ ##0\ \ ;;\-\ \ "/>
    <numFmt numFmtId="181" formatCode="0.0"/>
    <numFmt numFmtId="182" formatCode="#,##0.0;#,##0.0"/>
    <numFmt numFmtId="183" formatCode="###0.0;###0.0"/>
    <numFmt numFmtId="184" formatCode="_-* #,##0.0_-;\-* #,##0.0_-;_-* &quot;-&quot;??_-;_-@_-"/>
    <numFmt numFmtId="185" formatCode="_-* #,##0.000_-;\-* #,##0.000_-;_-* &quot;-&quot;??_-;_-@_-"/>
    <numFmt numFmtId="186" formatCode="_-* #,##0.000_-;\-* #,##0.000_-;_-* &quot;-&quot;_-;_-@_-"/>
    <numFmt numFmtId="187" formatCode="#,###,###,###,##0.0"/>
    <numFmt numFmtId="188" formatCode="###0;###0"/>
    <numFmt numFmtId="189" formatCode="#,##0;#,##0"/>
    <numFmt numFmtId="190" formatCode="yy\.mm\.dd;@"/>
    <numFmt numFmtId="191" formatCode="#,##0.0_);\(#,##0.0\)"/>
    <numFmt numFmtId="192" formatCode="#,##0_ "/>
    <numFmt numFmtId="193" formatCode="###0.0_);\(###0.0\)"/>
    <numFmt numFmtId="194" formatCode="0.0_ "/>
    <numFmt numFmtId="195" formatCode="#,##0.0_ "/>
    <numFmt numFmtId="196" formatCode="#,##0_);[Red]\(#,##0\)"/>
    <numFmt numFmtId="197" formatCode="0.0_);[Red]\(0.0\)"/>
    <numFmt numFmtId="198" formatCode="#,##0.0_);[Red]\(#,##0.0\)"/>
    <numFmt numFmtId="199" formatCode="0.00_ "/>
    <numFmt numFmtId="200" formatCode="#,##0.00_);[Red]\(#,##0.00\)"/>
    <numFmt numFmtId="201" formatCode="#,##0.00_ "/>
    <numFmt numFmtId="202" formatCode="_-* #,##0.0_-;\-* #,##0.0_-;_-* &quot;-&quot;?_-;_-@_-"/>
    <numFmt numFmtId="203" formatCode="_-* #,##0.00000_-;\-* #,##0.00000_-;_-* &quot;-&quot;_-;_-@_-"/>
    <numFmt numFmtId="204" formatCode="0.000%"/>
    <numFmt numFmtId="205" formatCode="_-* #,##0.00000_-;\-* #,##0.00000_-;_-* &quot;-&quot;??_-;_-@_-"/>
    <numFmt numFmtId="206" formatCode="0_);[Red]\(0\)"/>
  </numFmts>
  <fonts count="7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1"/>
      <name val="Arial"/>
      <family val="2"/>
      <charset val="129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indexed="63"/>
      <name val="바탕"/>
      <family val="1"/>
      <charset val="204"/>
    </font>
    <font>
      <sz val="12"/>
      <color indexed="63"/>
      <name val="바탕"/>
      <family val="1"/>
      <charset val="204"/>
    </font>
    <font>
      <sz val="12"/>
      <color indexed="63"/>
      <name val="Times New Roman"/>
      <family val="1"/>
      <charset val="204"/>
    </font>
    <font>
      <sz val="9"/>
      <color indexed="63"/>
      <name val="바탕"/>
      <family val="1"/>
      <charset val="204"/>
    </font>
    <font>
      <sz val="12"/>
      <color indexed="63"/>
      <name val="Arial"/>
      <family val="2"/>
    </font>
    <font>
      <sz val="11"/>
      <color indexed="63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2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/>
    <xf numFmtId="9" fontId="2" fillId="0" borderId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>
      <alignment vertical="center"/>
    </xf>
    <xf numFmtId="0" fontId="2" fillId="0" borderId="0">
      <alignment vertical="center"/>
    </xf>
    <xf numFmtId="41" fontId="2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41" fontId="6" fillId="0" borderId="0">
      <alignment vertical="center"/>
    </xf>
    <xf numFmtId="0" fontId="15" fillId="0" borderId="0">
      <alignment vertical="center"/>
    </xf>
    <xf numFmtId="0" fontId="17" fillId="0" borderId="0"/>
    <xf numFmtId="0" fontId="2" fillId="0" borderId="0">
      <alignment vertical="center"/>
    </xf>
  </cellStyleXfs>
  <cellXfs count="959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7" fontId="0" fillId="0" borderId="0" xfId="0" applyNumberFormat="1"/>
    <xf numFmtId="176" fontId="0" fillId="0" borderId="0" xfId="0" applyNumberFormat="1"/>
    <xf numFmtId="178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79" fontId="0" fillId="0" borderId="17" xfId="15" applyNumberFormat="1" applyFont="1" applyBorder="1">
      <alignment vertical="center"/>
    </xf>
    <xf numFmtId="179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79" fontId="0" fillId="0" borderId="0" xfId="15" applyNumberFormat="1" applyFont="1">
      <alignment vertical="center"/>
    </xf>
    <xf numFmtId="178" fontId="0" fillId="0" borderId="0" xfId="21" applyNumberFormat="1" applyFont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79" fontId="0" fillId="0" borderId="30" xfId="15" applyNumberFormat="1" applyFont="1" applyBorder="1">
      <alignment vertical="center"/>
    </xf>
    <xf numFmtId="179" fontId="11" fillId="0" borderId="30" xfId="15" applyNumberFormat="1" applyFont="1" applyBorder="1">
      <alignment vertical="center"/>
    </xf>
    <xf numFmtId="178" fontId="0" fillId="0" borderId="30" xfId="21" applyNumberFormat="1" applyFont="1" applyBorder="1" applyAlignment="1">
      <alignment horizontal="center" vertical="center"/>
    </xf>
    <xf numFmtId="178" fontId="0" fillId="0" borderId="3" xfId="21" applyNumberFormat="1" applyFont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8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8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0" fontId="19" fillId="0" borderId="36" xfId="20" applyFont="1" applyBorder="1" applyAlignment="1">
      <alignment horizontal="center" vertical="center" wrapText="1"/>
    </xf>
    <xf numFmtId="0" fontId="19" fillId="6" borderId="36" xfId="20" applyFont="1" applyFill="1" applyBorder="1" applyAlignment="1">
      <alignment horizontal="center" vertical="center" wrapText="1"/>
    </xf>
    <xf numFmtId="0" fontId="19" fillId="6" borderId="37" xfId="20" applyFont="1" applyFill="1" applyBorder="1" applyAlignment="1">
      <alignment horizontal="center" vertical="center" wrapText="1"/>
    </xf>
    <xf numFmtId="0" fontId="19" fillId="0" borderId="38" xfId="20" applyFont="1" applyBorder="1" applyAlignment="1">
      <alignment horizontal="center" vertical="center" wrapText="1"/>
    </xf>
    <xf numFmtId="0" fontId="19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0" fontId="10" fillId="0" borderId="0" xfId="20" applyNumberFormat="1" applyFont="1">
      <alignment vertical="center"/>
    </xf>
    <xf numFmtId="180" fontId="10" fillId="10" borderId="0" xfId="20" applyNumberFormat="1" applyFont="1" applyFill="1">
      <alignment vertical="center"/>
    </xf>
    <xf numFmtId="180" fontId="10" fillId="31" borderId="0" xfId="20" applyNumberFormat="1" applyFont="1" applyFill="1">
      <alignment vertical="center"/>
    </xf>
    <xf numFmtId="180" fontId="10" fillId="32" borderId="0" xfId="20" applyNumberFormat="1" applyFont="1" applyFill="1">
      <alignment vertical="center"/>
    </xf>
    <xf numFmtId="180" fontId="10" fillId="6" borderId="0" xfId="20" applyNumberFormat="1" applyFont="1" applyFill="1">
      <alignment vertical="center"/>
    </xf>
    <xf numFmtId="180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0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79" fontId="0" fillId="0" borderId="13" xfId="15" applyNumberFormat="1" applyFont="1" applyBorder="1">
      <alignment vertical="center"/>
    </xf>
    <xf numFmtId="179" fontId="0" fillId="0" borderId="15" xfId="15" applyNumberFormat="1" applyFont="1" applyBorder="1">
      <alignment vertical="center"/>
    </xf>
    <xf numFmtId="179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79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0" fillId="0" borderId="0" xfId="20" applyFont="1">
      <alignment vertical="center"/>
    </xf>
    <xf numFmtId="41" fontId="0" fillId="0" borderId="30" xfId="21" applyFont="1" applyBorder="1">
      <alignment vertical="center"/>
    </xf>
    <xf numFmtId="178" fontId="0" fillId="0" borderId="30" xfId="21" applyNumberFormat="1" applyFont="1" applyBorder="1">
      <alignment vertical="center"/>
    </xf>
    <xf numFmtId="178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1" fillId="0" borderId="0" xfId="20" applyFont="1" applyAlignment="1">
      <alignment horizontal="left" vertical="top"/>
    </xf>
    <xf numFmtId="0" fontId="22" fillId="0" borderId="0" xfId="20" applyFont="1" applyAlignment="1">
      <alignment vertical="top" wrapText="1"/>
    </xf>
    <xf numFmtId="0" fontId="23" fillId="34" borderId="0" xfId="20" applyFont="1" applyFill="1" applyAlignment="1">
      <alignment horizontal="left" vertical="top" wrapText="1"/>
    </xf>
    <xf numFmtId="0" fontId="24" fillId="0" borderId="39" xfId="20" applyFont="1" applyBorder="1" applyAlignment="1">
      <alignment horizontal="left" vertical="top" wrapText="1"/>
    </xf>
    <xf numFmtId="0" fontId="24" fillId="0" borderId="40" xfId="20" applyFont="1" applyBorder="1" applyAlignment="1">
      <alignment horizontal="right" vertical="top" wrapText="1"/>
    </xf>
    <xf numFmtId="182" fontId="25" fillId="0" borderId="41" xfId="20" applyNumberFormat="1" applyFont="1" applyBorder="1" applyAlignment="1">
      <alignment horizontal="left" vertical="top" wrapText="1"/>
    </xf>
    <xf numFmtId="182" fontId="25" fillId="0" borderId="0" xfId="20" applyNumberFormat="1" applyFont="1" applyAlignment="1">
      <alignment horizontal="left" vertical="top" wrapText="1"/>
    </xf>
    <xf numFmtId="182" fontId="25" fillId="0" borderId="42" xfId="20" applyNumberFormat="1" applyFont="1" applyBorder="1" applyAlignment="1">
      <alignment horizontal="left" vertical="top" wrapText="1"/>
    </xf>
    <xf numFmtId="0" fontId="24" fillId="0" borderId="43" xfId="20" applyFont="1" applyBorder="1" applyAlignment="1">
      <alignment horizontal="right" vertical="top" wrapText="1"/>
    </xf>
    <xf numFmtId="0" fontId="21" fillId="0" borderId="0" xfId="20" applyFont="1" applyAlignment="1">
      <alignment horizontal="right" vertical="top" wrapText="1"/>
    </xf>
    <xf numFmtId="183" fontId="25" fillId="0" borderId="42" xfId="20" applyNumberFormat="1" applyFont="1" applyBorder="1" applyAlignment="1">
      <alignment horizontal="left" vertical="top" wrapText="1"/>
    </xf>
    <xf numFmtId="0" fontId="21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8" fontId="0" fillId="0" borderId="47" xfId="21" applyNumberFormat="1" applyFont="1" applyBorder="1">
      <alignment vertical="center"/>
    </xf>
    <xf numFmtId="183" fontId="25" fillId="0" borderId="0" xfId="20" applyNumberFormat="1" applyFont="1" applyAlignment="1">
      <alignment horizontal="left" vertical="top" wrapText="1"/>
    </xf>
    <xf numFmtId="0" fontId="21" fillId="0" borderId="49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1" fillId="0" borderId="43" xfId="20" applyFont="1" applyBorder="1" applyAlignment="1">
      <alignment horizontal="left" vertical="top" wrapText="1"/>
    </xf>
    <xf numFmtId="182" fontId="25" fillId="0" borderId="52" xfId="20" applyNumberFormat="1" applyFont="1" applyBorder="1" applyAlignment="1">
      <alignment horizontal="left" vertical="top" wrapText="1"/>
    </xf>
    <xf numFmtId="182" fontId="25" fillId="0" borderId="53" xfId="20" applyNumberFormat="1" applyFont="1" applyBorder="1" applyAlignment="1">
      <alignment horizontal="left" vertical="top" wrapText="1"/>
    </xf>
    <xf numFmtId="183" fontId="25" fillId="0" borderId="53" xfId="20" applyNumberFormat="1" applyFont="1" applyBorder="1" applyAlignment="1">
      <alignment horizontal="right" vertical="top" wrapText="1"/>
    </xf>
    <xf numFmtId="183" fontId="25" fillId="0" borderId="53" xfId="20" applyNumberFormat="1" applyFont="1" applyBorder="1" applyAlignment="1">
      <alignment horizontal="left" vertical="top" wrapText="1"/>
    </xf>
    <xf numFmtId="183" fontId="25" fillId="0" borderId="54" xfId="20" applyNumberFormat="1" applyFont="1" applyBorder="1" applyAlignment="1">
      <alignment horizontal="right" vertical="top" wrapText="1"/>
    </xf>
    <xf numFmtId="0" fontId="21" fillId="0" borderId="55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6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6" fillId="0" borderId="0" xfId="20" applyFont="1" applyAlignment="1">
      <alignment horizontal="right" vertical="top" wrapText="1"/>
    </xf>
    <xf numFmtId="183" fontId="25" fillId="0" borderId="0" xfId="20" applyNumberFormat="1" applyFont="1" applyAlignment="1">
      <alignment horizontal="right" vertical="top" wrapText="1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8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8" fontId="0" fillId="0" borderId="14" xfId="21" applyNumberFormat="1" applyFont="1" applyBorder="1">
      <alignment vertical="center"/>
    </xf>
    <xf numFmtId="178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8" fontId="0" fillId="0" borderId="17" xfId="21" applyNumberFormat="1" applyFont="1" applyBorder="1">
      <alignment vertical="center"/>
    </xf>
    <xf numFmtId="178" fontId="0" fillId="0" borderId="18" xfId="21" applyNumberFormat="1" applyFont="1" applyBorder="1">
      <alignment vertical="center"/>
    </xf>
    <xf numFmtId="0" fontId="20" fillId="0" borderId="0" xfId="20" applyFont="1" applyAlignment="1">
      <alignment horizontal="center" vertical="center"/>
    </xf>
    <xf numFmtId="178" fontId="0" fillId="7" borderId="0" xfId="21" applyNumberFormat="1" applyFont="1" applyFill="1">
      <alignment vertical="center"/>
    </xf>
    <xf numFmtId="178" fontId="11" fillId="0" borderId="0" xfId="21" applyNumberFormat="1" applyFont="1">
      <alignment vertical="center"/>
    </xf>
    <xf numFmtId="176" fontId="2" fillId="0" borderId="0" xfId="20" applyNumberFormat="1" applyAlignment="1">
      <alignment horizontal="center" vertical="center"/>
    </xf>
    <xf numFmtId="184" fontId="2" fillId="0" borderId="0" xfId="20" applyNumberFormat="1">
      <alignment vertical="center"/>
    </xf>
    <xf numFmtId="0" fontId="2" fillId="35" borderId="0" xfId="20" applyFill="1">
      <alignment vertical="center"/>
    </xf>
    <xf numFmtId="178" fontId="0" fillId="35" borderId="0" xfId="21" applyNumberFormat="1" applyFont="1" applyFill="1">
      <alignment vertical="center"/>
    </xf>
    <xf numFmtId="184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85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4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6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7" fillId="0" borderId="0" xfId="20" applyFont="1">
      <alignment vertical="center"/>
    </xf>
    <xf numFmtId="0" fontId="2" fillId="0" borderId="26" xfId="20" applyBorder="1">
      <alignment vertical="center"/>
    </xf>
    <xf numFmtId="0" fontId="28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8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8" fontId="0" fillId="0" borderId="21" xfId="21" applyNumberFormat="1" applyFont="1" applyBorder="1">
      <alignment vertical="center"/>
    </xf>
    <xf numFmtId="186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29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0" fillId="0" borderId="57" xfId="21" applyFont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29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87" fontId="31" fillId="37" borderId="57" xfId="25" applyNumberFormat="1" applyFont="1" applyFill="1" applyBorder="1" applyAlignment="1">
      <alignment horizontal="right" vertical="center" wrapText="1"/>
    </xf>
    <xf numFmtId="187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186" fontId="0" fillId="0" borderId="21" xfId="21" applyNumberFormat="1" applyFont="1" applyBorder="1">
      <alignment vertical="center"/>
    </xf>
    <xf numFmtId="3" fontId="32" fillId="0" borderId="16" xfId="20" applyNumberFormat="1" applyFont="1" applyBorder="1" applyAlignment="1">
      <alignment horizontal="center" vertical="center" wrapText="1"/>
    </xf>
    <xf numFmtId="0" fontId="32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8" fontId="2" fillId="9" borderId="0" xfId="20" applyNumberFormat="1" applyFill="1">
      <alignment vertical="center"/>
    </xf>
    <xf numFmtId="41" fontId="0" fillId="0" borderId="0" xfId="21" applyFont="1" applyAlignment="1">
      <alignment horizontal="right" vertical="center"/>
    </xf>
    <xf numFmtId="41" fontId="32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6" fontId="0" fillId="0" borderId="0" xfId="21" applyNumberFormat="1" applyFont="1">
      <alignment vertical="center"/>
    </xf>
    <xf numFmtId="41" fontId="0" fillId="0" borderId="0" xfId="21" applyFont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79" fontId="14" fillId="29" borderId="30" xfId="15" applyNumberFormat="1" applyFont="1" applyFill="1" applyBorder="1">
      <alignment vertical="center"/>
    </xf>
    <xf numFmtId="179" fontId="11" fillId="0" borderId="0" xfId="15" applyNumberFormat="1" applyFont="1">
      <alignment vertical="center"/>
    </xf>
    <xf numFmtId="0" fontId="2" fillId="0" borderId="15" xfId="20" applyBorder="1" applyAlignment="1">
      <alignment horizontal="center" vertical="center"/>
    </xf>
    <xf numFmtId="179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3" fillId="0" borderId="0" xfId="20" applyFont="1" applyAlignment="1">
      <alignment horizontal="left" vertical="top" wrapText="1"/>
    </xf>
    <xf numFmtId="0" fontId="33" fillId="0" borderId="0" xfId="20" applyFont="1" applyAlignment="1">
      <alignment horizontal="center" vertical="top" wrapText="1"/>
    </xf>
    <xf numFmtId="0" fontId="34" fillId="0" borderId="0" xfId="20" applyFont="1" applyAlignment="1">
      <alignment horizontal="left" vertical="top" wrapText="1"/>
    </xf>
    <xf numFmtId="188" fontId="35" fillId="0" borderId="0" xfId="20" applyNumberFormat="1" applyFont="1" applyAlignment="1">
      <alignment horizontal="center" vertical="top" wrapText="1"/>
    </xf>
    <xf numFmtId="0" fontId="33" fillId="0" borderId="0" xfId="20" applyFont="1" applyAlignment="1">
      <alignment horizontal="left" vertical="center" wrapText="1"/>
    </xf>
    <xf numFmtId="0" fontId="36" fillId="0" borderId="0" xfId="20" applyFont="1" applyAlignment="1">
      <alignment horizontal="left" vertical="top" wrapText="1"/>
    </xf>
    <xf numFmtId="0" fontId="37" fillId="38" borderId="16" xfId="20" applyFont="1" applyFill="1" applyBorder="1" applyAlignment="1">
      <alignment horizontal="left" vertical="center" wrapText="1"/>
    </xf>
    <xf numFmtId="189" fontId="37" fillId="0" borderId="16" xfId="20" applyNumberFormat="1" applyFont="1" applyBorder="1" applyAlignment="1">
      <alignment horizontal="left" vertical="center" wrapText="1"/>
    </xf>
    <xf numFmtId="190" fontId="37" fillId="0" borderId="16" xfId="20" applyNumberFormat="1" applyFont="1" applyBorder="1" applyAlignment="1">
      <alignment horizontal="left" vertical="center" wrapText="1"/>
    </xf>
    <xf numFmtId="188" fontId="37" fillId="0" borderId="16" xfId="20" applyNumberFormat="1" applyFont="1" applyBorder="1" applyAlignment="1">
      <alignment horizontal="left" vertical="center" wrapText="1"/>
    </xf>
    <xf numFmtId="178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79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79" fontId="11" fillId="0" borderId="0" xfId="20" applyNumberFormat="1" applyFont="1">
      <alignment vertical="center"/>
    </xf>
    <xf numFmtId="178" fontId="38" fillId="0" borderId="0" xfId="21" applyNumberFormat="1" applyFont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79" fontId="38" fillId="0" borderId="0" xfId="15" applyNumberFormat="1" applyFont="1" applyAlignment="1">
      <alignment vertical="center" wrapText="1"/>
    </xf>
    <xf numFmtId="0" fontId="38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3" fontId="16" fillId="0" borderId="0" xfId="21" applyNumberFormat="1" applyFont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>
      <alignment vertical="center"/>
    </xf>
    <xf numFmtId="178" fontId="16" fillId="0" borderId="0" xfId="21" applyNumberFormat="1" applyFont="1">
      <alignment vertical="center"/>
    </xf>
    <xf numFmtId="41" fontId="13" fillId="7" borderId="0" xfId="21" applyFont="1" applyFill="1">
      <alignment vertical="center"/>
    </xf>
    <xf numFmtId="0" fontId="39" fillId="0" borderId="0" xfId="20" quotePrefix="1" applyFont="1">
      <alignment vertical="center"/>
    </xf>
    <xf numFmtId="41" fontId="10" fillId="0" borderId="0" xfId="21" applyFont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79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38" fillId="0" borderId="0" xfId="20" applyNumberFormat="1" applyFont="1" applyAlignment="1">
      <alignment vertical="center" wrapText="1"/>
    </xf>
    <xf numFmtId="43" fontId="38" fillId="0" borderId="0" xfId="20" applyNumberFormat="1" applyFont="1" applyAlignment="1">
      <alignment vertical="center" wrapText="1"/>
    </xf>
    <xf numFmtId="41" fontId="38" fillId="0" borderId="0" xfId="21" applyFont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Alignment="1">
      <alignment horizontal="left" vertical="center"/>
    </xf>
    <xf numFmtId="41" fontId="2" fillId="7" borderId="0" xfId="20" applyNumberFormat="1" applyFill="1">
      <alignment vertical="center"/>
    </xf>
    <xf numFmtId="184" fontId="10" fillId="0" borderId="0" xfId="20" applyNumberFormat="1" applyFont="1">
      <alignment vertical="center"/>
    </xf>
    <xf numFmtId="0" fontId="40" fillId="34" borderId="0" xfId="20" applyFont="1" applyFill="1" applyAlignment="1">
      <alignment vertical="center" wrapText="1"/>
    </xf>
    <xf numFmtId="0" fontId="41" fillId="34" borderId="0" xfId="20" applyFont="1" applyFill="1" applyAlignment="1">
      <alignment horizontal="center" vertical="center" wrapText="1"/>
    </xf>
    <xf numFmtId="41" fontId="25" fillId="0" borderId="41" xfId="21" applyFont="1" applyBorder="1" applyAlignment="1">
      <alignment horizontal="center" vertical="center" wrapText="1"/>
    </xf>
    <xf numFmtId="41" fontId="25" fillId="0" borderId="0" xfId="21" applyFont="1" applyAlignment="1">
      <alignment horizontal="center" vertical="center" wrapText="1"/>
    </xf>
    <xf numFmtId="41" fontId="25" fillId="0" borderId="42" xfId="21" applyFont="1" applyBorder="1" applyAlignment="1">
      <alignment horizontal="center" vertical="center" wrapText="1"/>
    </xf>
    <xf numFmtId="0" fontId="42" fillId="0" borderId="43" xfId="20" applyFont="1" applyBorder="1" applyAlignment="1">
      <alignment horizontal="center" vertical="center" wrapText="1"/>
    </xf>
    <xf numFmtId="178" fontId="0" fillId="6" borderId="30" xfId="21" applyNumberFormat="1" applyFont="1" applyFill="1" applyBorder="1">
      <alignment vertical="center"/>
    </xf>
    <xf numFmtId="41" fontId="43" fillId="0" borderId="0" xfId="21" applyFont="1" applyAlignment="1">
      <alignment horizontal="center" vertical="center" wrapText="1"/>
    </xf>
    <xf numFmtId="0" fontId="43" fillId="0" borderId="46" xfId="20" applyFont="1" applyBorder="1" applyAlignment="1">
      <alignment horizontal="center" vertical="center" wrapText="1"/>
    </xf>
    <xf numFmtId="41" fontId="25" fillId="0" borderId="52" xfId="21" applyFont="1" applyBorder="1" applyAlignment="1">
      <alignment horizontal="center" vertical="center" wrapText="1"/>
    </xf>
    <xf numFmtId="41" fontId="43" fillId="0" borderId="53" xfId="21" applyFont="1" applyBorder="1" applyAlignment="1">
      <alignment horizontal="center" vertical="center" wrapText="1"/>
    </xf>
    <xf numFmtId="41" fontId="25" fillId="0" borderId="53" xfId="21" applyFont="1" applyBorder="1" applyAlignment="1">
      <alignment horizontal="center" vertical="center" wrapText="1"/>
    </xf>
    <xf numFmtId="41" fontId="25" fillId="0" borderId="54" xfId="21" applyFont="1" applyBorder="1" applyAlignment="1">
      <alignment horizontal="center" vertical="center" wrapText="1"/>
    </xf>
    <xf numFmtId="0" fontId="43" fillId="0" borderId="55" xfId="20" applyFont="1" applyBorder="1" applyAlignment="1">
      <alignment horizontal="center" vertical="center" wrapText="1"/>
    </xf>
    <xf numFmtId="0" fontId="44" fillId="34" borderId="0" xfId="20" applyFont="1" applyFill="1" applyAlignment="1">
      <alignment vertical="top" wrapText="1"/>
    </xf>
    <xf numFmtId="0" fontId="44" fillId="34" borderId="0" xfId="20" applyFont="1" applyFill="1" applyAlignment="1">
      <alignment horizontal="right" vertical="top" wrapText="1"/>
    </xf>
    <xf numFmtId="0" fontId="44" fillId="34" borderId="0" xfId="20" applyFont="1" applyFill="1" applyAlignment="1">
      <alignment horizontal="center" vertical="top" wrapText="1"/>
    </xf>
    <xf numFmtId="182" fontId="25" fillId="0" borderId="41" xfId="20" applyNumberFormat="1" applyFont="1" applyBorder="1" applyAlignment="1">
      <alignment horizontal="center" vertical="center" wrapText="1"/>
    </xf>
    <xf numFmtId="182" fontId="25" fillId="0" borderId="0" xfId="20" applyNumberFormat="1" applyFont="1" applyAlignment="1">
      <alignment horizontal="center" vertical="center" wrapText="1"/>
    </xf>
    <xf numFmtId="182" fontId="25" fillId="0" borderId="42" xfId="20" applyNumberFormat="1" applyFont="1" applyBorder="1" applyAlignment="1">
      <alignment horizontal="center" vertical="center" wrapText="1"/>
    </xf>
    <xf numFmtId="0" fontId="45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5" fillId="0" borderId="41" xfId="20" applyFont="1" applyBorder="1" applyAlignment="1">
      <alignment horizontal="center" vertical="center" wrapText="1"/>
    </xf>
    <xf numFmtId="0" fontId="43" fillId="0" borderId="0" xfId="20" applyFont="1" applyAlignment="1">
      <alignment horizontal="center" vertical="center" wrapText="1"/>
    </xf>
    <xf numFmtId="0" fontId="43" fillId="0" borderId="42" xfId="20" applyFont="1" applyBorder="1" applyAlignment="1">
      <alignment horizontal="center" vertical="center" wrapText="1"/>
    </xf>
    <xf numFmtId="191" fontId="25" fillId="0" borderId="0" xfId="20" applyNumberFormat="1" applyFont="1" applyAlignment="1">
      <alignment horizontal="center" vertical="center" wrapText="1"/>
    </xf>
    <xf numFmtId="182" fontId="25" fillId="0" borderId="52" xfId="20" applyNumberFormat="1" applyFont="1" applyBorder="1" applyAlignment="1">
      <alignment horizontal="center" vertical="center" wrapText="1"/>
    </xf>
    <xf numFmtId="0" fontId="43" fillId="0" borderId="53" xfId="20" applyFont="1" applyBorder="1" applyAlignment="1">
      <alignment horizontal="center" vertical="center" wrapText="1"/>
    </xf>
    <xf numFmtId="182" fontId="25" fillId="0" borderId="53" xfId="20" applyNumberFormat="1" applyFont="1" applyBorder="1" applyAlignment="1">
      <alignment horizontal="center" vertical="center" wrapText="1"/>
    </xf>
    <xf numFmtId="183" fontId="25" fillId="0" borderId="54" xfId="20" applyNumberFormat="1" applyFont="1" applyBorder="1" applyAlignment="1">
      <alignment horizontal="center" vertical="center" wrapText="1"/>
    </xf>
    <xf numFmtId="0" fontId="46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2" fontId="2" fillId="0" borderId="0" xfId="20" applyNumberFormat="1">
      <alignment vertical="center"/>
    </xf>
    <xf numFmtId="192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2" fontId="2" fillId="0" borderId="23" xfId="20" applyNumberFormat="1" applyBorder="1">
      <alignment vertical="center"/>
    </xf>
    <xf numFmtId="192" fontId="2" fillId="0" borderId="28" xfId="20" applyNumberFormat="1" applyBorder="1">
      <alignment vertical="center"/>
    </xf>
    <xf numFmtId="178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79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0" fontId="40" fillId="34" borderId="0" xfId="20" applyFont="1" applyFill="1" applyAlignment="1">
      <alignment horizontal="left" vertical="center" wrapText="1"/>
    </xf>
    <xf numFmtId="191" fontId="25" fillId="0" borderId="0" xfId="20" applyNumberFormat="1" applyFont="1" applyAlignment="1">
      <alignment horizontal="left" vertical="top" wrapText="1"/>
    </xf>
    <xf numFmtId="191" fontId="25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47" fillId="5" borderId="0" xfId="20" applyFont="1" applyFill="1" applyAlignment="1">
      <alignment horizontal="right" vertical="top" wrapText="1"/>
    </xf>
    <xf numFmtId="0" fontId="47" fillId="5" borderId="42" xfId="20" applyFont="1" applyFill="1" applyBorder="1" applyAlignment="1">
      <alignment horizontal="right" vertical="top" wrapText="1"/>
    </xf>
    <xf numFmtId="0" fontId="47" fillId="5" borderId="46" xfId="20" applyFont="1" applyFill="1" applyBorder="1" applyAlignment="1">
      <alignment horizontal="left" vertical="top" wrapText="1"/>
    </xf>
    <xf numFmtId="182" fontId="25" fillId="5" borderId="0" xfId="20" applyNumberFormat="1" applyFont="1" applyFill="1" applyAlignment="1">
      <alignment horizontal="left" vertical="top" wrapText="1"/>
    </xf>
    <xf numFmtId="182" fontId="25" fillId="5" borderId="42" xfId="20" applyNumberFormat="1" applyFont="1" applyFill="1" applyBorder="1" applyAlignment="1">
      <alignment horizontal="left" vertical="top" wrapText="1"/>
    </xf>
    <xf numFmtId="191" fontId="25" fillId="5" borderId="0" xfId="20" applyNumberFormat="1" applyFont="1" applyFill="1" applyAlignment="1">
      <alignment horizontal="left" vertical="top" wrapText="1"/>
    </xf>
    <xf numFmtId="191" fontId="25" fillId="5" borderId="42" xfId="20" applyNumberFormat="1" applyFont="1" applyFill="1" applyBorder="1" applyAlignment="1">
      <alignment horizontal="left" vertical="top" wrapText="1"/>
    </xf>
    <xf numFmtId="0" fontId="47" fillId="0" borderId="42" xfId="20" applyFont="1" applyBorder="1" applyAlignment="1">
      <alignment horizontal="right" vertical="top" wrapText="1"/>
    </xf>
    <xf numFmtId="193" fontId="25" fillId="0" borderId="0" xfId="20" applyNumberFormat="1" applyFont="1" applyAlignment="1">
      <alignment horizontal="left" vertical="top" wrapText="1"/>
    </xf>
    <xf numFmtId="0" fontId="47" fillId="0" borderId="0" xfId="20" applyFont="1" applyAlignment="1">
      <alignment horizontal="right" vertical="top" wrapText="1"/>
    </xf>
    <xf numFmtId="183" fontId="25" fillId="0" borderId="42" xfId="20" applyNumberFormat="1" applyFont="1" applyBorder="1" applyAlignment="1">
      <alignment horizontal="right" vertical="top" wrapText="1"/>
    </xf>
    <xf numFmtId="183" fontId="25" fillId="5" borderId="0" xfId="20" applyNumberFormat="1" applyFont="1" applyFill="1" applyAlignment="1">
      <alignment horizontal="right" vertical="top" wrapText="1"/>
    </xf>
    <xf numFmtId="183" fontId="25" fillId="5" borderId="0" xfId="20" applyNumberFormat="1" applyFont="1" applyFill="1" applyAlignment="1">
      <alignment horizontal="left" vertical="top" wrapText="1"/>
    </xf>
    <xf numFmtId="183" fontId="25" fillId="5" borderId="42" xfId="20" applyNumberFormat="1" applyFont="1" applyFill="1" applyBorder="1" applyAlignment="1">
      <alignment horizontal="right" vertical="top" wrapText="1"/>
    </xf>
    <xf numFmtId="183" fontId="25" fillId="5" borderId="58" xfId="20" applyNumberFormat="1" applyFont="1" applyFill="1" applyBorder="1" applyAlignment="1">
      <alignment horizontal="left" vertical="top" wrapText="1"/>
    </xf>
    <xf numFmtId="183" fontId="25" fillId="5" borderId="59" xfId="20" applyNumberFormat="1" applyFont="1" applyFill="1" applyBorder="1" applyAlignment="1">
      <alignment horizontal="right" vertical="top" wrapText="1"/>
    </xf>
    <xf numFmtId="0" fontId="47" fillId="5" borderId="60" xfId="20" applyFont="1" applyFill="1" applyBorder="1" applyAlignment="1">
      <alignment horizontal="left" vertical="top" wrapText="1"/>
    </xf>
    <xf numFmtId="183" fontId="25" fillId="4" borderId="0" xfId="20" applyNumberFormat="1" applyFont="1" applyFill="1" applyAlignment="1">
      <alignment horizontal="left" vertical="top" wrapText="1"/>
    </xf>
    <xf numFmtId="183" fontId="25" fillId="4" borderId="0" xfId="20" applyNumberFormat="1" applyFont="1" applyFill="1" applyAlignment="1">
      <alignment horizontal="right" vertical="top" wrapText="1"/>
    </xf>
    <xf numFmtId="0" fontId="47" fillId="4" borderId="0" xfId="20" applyFont="1" applyFill="1" applyAlignment="1">
      <alignment horizontal="left" vertical="top" wrapText="1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46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94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94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5" fontId="2" fillId="0" borderId="0" xfId="20" applyNumberFormat="1">
      <alignment vertical="center"/>
    </xf>
    <xf numFmtId="194" fontId="2" fillId="0" borderId="0" xfId="20" applyNumberFormat="1" applyAlignment="1">
      <alignment horizontal="center" vertical="center"/>
    </xf>
    <xf numFmtId="194" fontId="2" fillId="0" borderId="26" xfId="20" applyNumberFormat="1" applyBorder="1" applyAlignment="1">
      <alignment horizontal="center" vertical="center"/>
    </xf>
    <xf numFmtId="195" fontId="2" fillId="0" borderId="23" xfId="20" applyNumberFormat="1" applyBorder="1">
      <alignment vertical="center"/>
    </xf>
    <xf numFmtId="194" fontId="2" fillId="0" borderId="23" xfId="20" applyNumberFormat="1" applyBorder="1" applyAlignment="1">
      <alignment horizontal="center" vertical="center"/>
    </xf>
    <xf numFmtId="194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0" fillId="0" borderId="0" xfId="20" applyFont="1">
      <alignment vertical="center"/>
    </xf>
    <xf numFmtId="41" fontId="0" fillId="22" borderId="0" xfId="21" applyFont="1" applyFill="1">
      <alignment vertical="center"/>
    </xf>
    <xf numFmtId="179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9" fontId="0" fillId="0" borderId="0" xfId="15" applyNumberFormat="1" applyFont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5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68" xfId="20" applyFont="1" applyFill="1" applyBorder="1" applyAlignment="1">
      <alignment horizontal="center" vertical="center"/>
    </xf>
    <xf numFmtId="0" fontId="9" fillId="13" borderId="69" xfId="20" applyFont="1" applyFill="1" applyBorder="1" applyAlignment="1">
      <alignment horizontal="center" vertical="center"/>
    </xf>
    <xf numFmtId="41" fontId="0" fillId="0" borderId="71" xfId="21" applyFont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41" fontId="0" fillId="0" borderId="73" xfId="21" applyFont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178" fontId="2" fillId="0" borderId="0" xfId="1" applyNumberFormat="1"/>
    <xf numFmtId="41" fontId="2" fillId="22" borderId="0" xfId="1" applyFill="1"/>
    <xf numFmtId="0" fontId="9" fillId="22" borderId="65" xfId="20" applyFont="1" applyFill="1" applyBorder="1" applyAlignment="1">
      <alignment horizontal="center" vertical="center"/>
    </xf>
    <xf numFmtId="41" fontId="2" fillId="22" borderId="65" xfId="1" applyFill="1" applyBorder="1"/>
    <xf numFmtId="0" fontId="2" fillId="22" borderId="65" xfId="20" applyFill="1" applyBorder="1">
      <alignment vertical="center"/>
    </xf>
    <xf numFmtId="41" fontId="2" fillId="22" borderId="65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67" xfId="20" applyFill="1" applyBorder="1">
      <alignment vertical="center"/>
    </xf>
    <xf numFmtId="9" fontId="2" fillId="7" borderId="68" xfId="3" applyFill="1" applyBorder="1">
      <alignment vertical="center"/>
    </xf>
    <xf numFmtId="0" fontId="2" fillId="7" borderId="69" xfId="20" applyFill="1" applyBorder="1">
      <alignment vertical="center"/>
    </xf>
    <xf numFmtId="0" fontId="2" fillId="7" borderId="72" xfId="20" applyFill="1" applyBorder="1">
      <alignment vertical="center"/>
    </xf>
    <xf numFmtId="41" fontId="2" fillId="7" borderId="73" xfId="1" applyFill="1" applyBorder="1"/>
    <xf numFmtId="0" fontId="2" fillId="7" borderId="74" xfId="20" applyFill="1" applyBorder="1">
      <alignment vertical="center"/>
    </xf>
    <xf numFmtId="179" fontId="0" fillId="7" borderId="14" xfId="15" applyNumberFormat="1" applyFont="1" applyFill="1" applyBorder="1">
      <alignment vertical="center"/>
    </xf>
    <xf numFmtId="9" fontId="0" fillId="7" borderId="0" xfId="15" applyFont="1" applyFill="1">
      <alignment vertical="center"/>
    </xf>
    <xf numFmtId="176" fontId="2" fillId="7" borderId="0" xfId="1" applyNumberFormat="1" applyFill="1"/>
    <xf numFmtId="0" fontId="0" fillId="0" borderId="65" xfId="0" applyBorder="1" applyAlignment="1">
      <alignment horizontal="center" vertical="center"/>
    </xf>
    <xf numFmtId="41" fontId="0" fillId="0" borderId="65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79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1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14" fillId="0" borderId="61" xfId="20" applyFont="1" applyBorder="1" applyAlignment="1">
      <alignment horizontal="center" vertical="center"/>
    </xf>
    <xf numFmtId="0" fontId="2" fillId="0" borderId="61" xfId="20" applyBorder="1" applyAlignment="1">
      <alignment horizontal="center" vertical="center"/>
    </xf>
    <xf numFmtId="0" fontId="2" fillId="0" borderId="77" xfId="20" applyBorder="1" applyAlignment="1">
      <alignment horizontal="center" vertical="center"/>
    </xf>
    <xf numFmtId="0" fontId="2" fillId="0" borderId="79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2" xfId="20" applyBorder="1" applyAlignment="1">
      <alignment horizontal="center" vertical="center"/>
    </xf>
    <xf numFmtId="176" fontId="0" fillId="0" borderId="65" xfId="14" applyNumberFormat="1" applyFont="1" applyBorder="1" applyAlignment="1">
      <alignment horizontal="center" vertical="center"/>
    </xf>
    <xf numFmtId="176" fontId="4" fillId="6" borderId="65" xfId="2" applyNumberFormat="1" applyFill="1" applyBorder="1" applyAlignment="1">
      <alignment horizontal="center" vertical="center"/>
    </xf>
    <xf numFmtId="176" fontId="2" fillId="0" borderId="65" xfId="1" applyNumberFormat="1" applyBorder="1"/>
    <xf numFmtId="176" fontId="2" fillId="6" borderId="65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76" xfId="20" applyFont="1" applyFill="1" applyBorder="1" applyAlignment="1">
      <alignment horizontal="right" vertical="center"/>
    </xf>
    <xf numFmtId="9" fontId="14" fillId="41" borderId="66" xfId="3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0" fontId="14" fillId="41" borderId="82" xfId="20" applyFont="1" applyFill="1" applyBorder="1" applyAlignment="1">
      <alignment horizontal="right" vertical="center"/>
    </xf>
    <xf numFmtId="0" fontId="14" fillId="41" borderId="63" xfId="20" applyFont="1" applyFill="1" applyBorder="1" applyAlignment="1">
      <alignment horizontal="right" vertical="center"/>
    </xf>
    <xf numFmtId="179" fontId="14" fillId="41" borderId="62" xfId="3" applyNumberFormat="1" applyFont="1" applyFill="1" applyBorder="1" applyAlignment="1">
      <alignment horizontal="right" vertical="center"/>
    </xf>
    <xf numFmtId="43" fontId="14" fillId="41" borderId="62" xfId="1" applyNumberFormat="1" applyFont="1" applyFill="1" applyBorder="1" applyAlignment="1">
      <alignment horizontal="right"/>
    </xf>
    <xf numFmtId="0" fontId="52" fillId="17" borderId="6" xfId="19" applyFont="1" applyBorder="1" applyAlignment="1"/>
    <xf numFmtId="0" fontId="52" fillId="17" borderId="7" xfId="19" applyFont="1" applyBorder="1" applyAlignment="1"/>
    <xf numFmtId="41" fontId="2" fillId="42" borderId="62" xfId="1" applyFill="1" applyBorder="1" applyAlignment="1">
      <alignment horizontal="right"/>
    </xf>
    <xf numFmtId="0" fontId="2" fillId="42" borderId="91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3" xfId="27" applyBorder="1" applyAlignment="1">
      <alignment horizontal="center" vertical="center"/>
    </xf>
    <xf numFmtId="0" fontId="2" fillId="0" borderId="94" xfId="27" applyBorder="1" applyAlignment="1">
      <alignment horizontal="center" vertical="center"/>
    </xf>
    <xf numFmtId="0" fontId="2" fillId="0" borderId="94" xfId="27" applyBorder="1">
      <alignment vertical="center"/>
    </xf>
    <xf numFmtId="0" fontId="2" fillId="0" borderId="95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3" fillId="9" borderId="96" xfId="27" applyFont="1" applyFill="1" applyBorder="1">
      <alignment vertical="center"/>
    </xf>
    <xf numFmtId="0" fontId="53" fillId="9" borderId="0" xfId="27" applyFont="1" applyFill="1">
      <alignment vertical="center"/>
    </xf>
    <xf numFmtId="0" fontId="2" fillId="0" borderId="97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96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5" fontId="2" fillId="5" borderId="31" xfId="27" applyNumberFormat="1" applyFill="1" applyBorder="1" applyAlignment="1">
      <alignment horizontal="center" vertical="center"/>
    </xf>
    <xf numFmtId="195" fontId="2" fillId="5" borderId="32" xfId="27" applyNumberFormat="1" applyFill="1" applyBorder="1" applyAlignment="1">
      <alignment horizontal="center" vertical="center"/>
    </xf>
    <xf numFmtId="0" fontId="2" fillId="0" borderId="96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5" fontId="2" fillId="0" borderId="0" xfId="27" applyNumberFormat="1" applyAlignment="1">
      <alignment horizontal="center" vertical="center"/>
    </xf>
    <xf numFmtId="195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5" fontId="2" fillId="0" borderId="23" xfId="27" applyNumberFormat="1" applyBorder="1" applyAlignment="1">
      <alignment horizontal="center" vertical="center"/>
    </xf>
    <xf numFmtId="195" fontId="2" fillId="0" borderId="28" xfId="27" applyNumberFormat="1" applyBorder="1" applyAlignment="1">
      <alignment horizontal="center" vertical="center"/>
    </xf>
    <xf numFmtId="0" fontId="2" fillId="0" borderId="98" xfId="27" applyBorder="1" applyAlignment="1">
      <alignment horizontal="left" vertical="center"/>
    </xf>
    <xf numFmtId="0" fontId="2" fillId="0" borderId="99" xfId="27" applyBorder="1" applyAlignment="1">
      <alignment horizontal="center" vertical="center"/>
    </xf>
    <xf numFmtId="0" fontId="2" fillId="0" borderId="99" xfId="27" applyBorder="1">
      <alignment vertical="center"/>
    </xf>
    <xf numFmtId="0" fontId="2" fillId="0" borderId="100" xfId="27" applyBorder="1">
      <alignment vertical="center"/>
    </xf>
    <xf numFmtId="0" fontId="9" fillId="0" borderId="0" xfId="27" applyFont="1" applyAlignment="1">
      <alignment horizontal="left" vertical="center"/>
    </xf>
    <xf numFmtId="196" fontId="2" fillId="0" borderId="30" xfId="27" applyNumberFormat="1" applyBorder="1" applyAlignment="1">
      <alignment horizontal="center" vertical="center"/>
    </xf>
    <xf numFmtId="196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2" fontId="2" fillId="0" borderId="30" xfId="27" applyNumberFormat="1" applyBorder="1" applyAlignment="1">
      <alignment horizontal="center" vertical="center"/>
    </xf>
    <xf numFmtId="196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5" fontId="2" fillId="0" borderId="30" xfId="27" applyNumberFormat="1" applyBorder="1" applyAlignment="1">
      <alignment horizontal="center" vertical="center"/>
    </xf>
    <xf numFmtId="0" fontId="53" fillId="0" borderId="0" xfId="27" applyFont="1" applyAlignment="1">
      <alignment horizontal="left" vertical="center"/>
    </xf>
    <xf numFmtId="0" fontId="53" fillId="9" borderId="93" xfId="27" applyFont="1" applyFill="1" applyBorder="1">
      <alignment vertical="center"/>
    </xf>
    <xf numFmtId="0" fontId="53" fillId="9" borderId="94" xfId="27" applyFont="1" applyFill="1" applyBorder="1">
      <alignment vertical="center"/>
    </xf>
    <xf numFmtId="0" fontId="53" fillId="9" borderId="95" xfId="27" applyFont="1" applyFill="1" applyBorder="1">
      <alignment vertical="center"/>
    </xf>
    <xf numFmtId="0" fontId="9" fillId="0" borderId="0" xfId="27" applyFont="1">
      <alignment vertical="center"/>
    </xf>
    <xf numFmtId="0" fontId="53" fillId="9" borderId="97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19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3" fillId="9" borderId="96" xfId="27" applyFont="1" applyFill="1" applyBorder="1" applyAlignment="1">
      <alignment horizontal="left" vertical="center"/>
    </xf>
    <xf numFmtId="0" fontId="2" fillId="9" borderId="97" xfId="27" applyFill="1" applyBorder="1">
      <alignment vertical="center"/>
    </xf>
    <xf numFmtId="0" fontId="42" fillId="0" borderId="30" xfId="27" applyFont="1" applyBorder="1" applyAlignment="1">
      <alignment horizontal="center" vertical="center" wrapText="1"/>
    </xf>
    <xf numFmtId="41" fontId="54" fillId="5" borderId="30" xfId="21" applyFont="1" applyFill="1" applyBorder="1" applyAlignment="1">
      <alignment horizontal="center" vertical="center" wrapText="1"/>
    </xf>
    <xf numFmtId="41" fontId="25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3" fillId="9" borderId="98" xfId="27" applyFont="1" applyFill="1" applyBorder="1" applyAlignment="1">
      <alignment horizontal="left" vertical="center"/>
    </xf>
    <xf numFmtId="0" fontId="53" fillId="9" borderId="99" xfId="27" applyFont="1" applyFill="1" applyBorder="1" applyAlignment="1">
      <alignment horizontal="center" vertical="center"/>
    </xf>
    <xf numFmtId="0" fontId="2" fillId="9" borderId="99" xfId="27" applyFill="1" applyBorder="1" applyAlignment="1">
      <alignment horizontal="center" vertical="center"/>
    </xf>
    <xf numFmtId="0" fontId="2" fillId="9" borderId="99" xfId="27" applyFill="1" applyBorder="1">
      <alignment vertical="center"/>
    </xf>
    <xf numFmtId="0" fontId="2" fillId="9" borderId="100" xfId="27" applyFill="1" applyBorder="1">
      <alignment vertical="center"/>
    </xf>
    <xf numFmtId="0" fontId="43" fillId="0" borderId="30" xfId="27" applyFont="1" applyBorder="1" applyAlignment="1">
      <alignment horizontal="center" vertical="center" wrapText="1"/>
    </xf>
    <xf numFmtId="41" fontId="25" fillId="5" borderId="30" xfId="21" applyFont="1" applyFill="1" applyBorder="1" applyAlignment="1">
      <alignment horizontal="center" vertical="center" wrapText="1"/>
    </xf>
    <xf numFmtId="41" fontId="43" fillId="0" borderId="30" xfId="21" applyFont="1" applyBorder="1" applyAlignment="1">
      <alignment horizontal="center" vertical="center" wrapText="1"/>
    </xf>
    <xf numFmtId="0" fontId="55" fillId="6" borderId="0" xfId="27" applyFont="1" applyFill="1" applyAlignment="1">
      <alignment vertical="top" wrapText="1"/>
    </xf>
    <xf numFmtId="0" fontId="55" fillId="6" borderId="30" xfId="27" applyFont="1" applyFill="1" applyBorder="1" applyAlignment="1">
      <alignment horizontal="center" vertical="center" wrapText="1"/>
    </xf>
    <xf numFmtId="0" fontId="56" fillId="6" borderId="30" xfId="27" applyFont="1" applyFill="1" applyBorder="1" applyAlignment="1">
      <alignment horizontal="center" vertical="top" wrapText="1"/>
    </xf>
    <xf numFmtId="0" fontId="56" fillId="6" borderId="0" xfId="27" applyFont="1" applyFill="1" applyAlignment="1">
      <alignment horizontal="right" vertical="top" wrapText="1"/>
    </xf>
    <xf numFmtId="0" fontId="56" fillId="6" borderId="0" xfId="27" applyFont="1" applyFill="1" applyAlignment="1">
      <alignment horizontal="center" vertical="top" wrapText="1"/>
    </xf>
    <xf numFmtId="0" fontId="42" fillId="0" borderId="39" xfId="27" applyFont="1" applyBorder="1" applyAlignment="1">
      <alignment horizontal="center" vertical="center" wrapText="1"/>
    </xf>
    <xf numFmtId="182" fontId="54" fillId="5" borderId="30" xfId="27" applyNumberFormat="1" applyFont="1" applyFill="1" applyBorder="1" applyAlignment="1">
      <alignment horizontal="center" vertical="center" wrapText="1"/>
    </xf>
    <xf numFmtId="182" fontId="25" fillId="0" borderId="30" xfId="27" applyNumberFormat="1" applyFont="1" applyBorder="1" applyAlignment="1">
      <alignment horizontal="center" vertical="center" wrapText="1"/>
    </xf>
    <xf numFmtId="0" fontId="45" fillId="0" borderId="39" xfId="27" applyFont="1" applyBorder="1" applyAlignment="1">
      <alignment horizontal="center" vertical="center" wrapText="1"/>
    </xf>
    <xf numFmtId="0" fontId="43" fillId="0" borderId="44" xfId="27" applyFont="1" applyBorder="1" applyAlignment="1">
      <alignment horizontal="center" vertical="center" wrapText="1"/>
    </xf>
    <xf numFmtId="0" fontId="45" fillId="5" borderId="30" xfId="27" applyFont="1" applyFill="1" applyBorder="1" applyAlignment="1">
      <alignment horizontal="center" vertical="center" wrapText="1"/>
    </xf>
    <xf numFmtId="182" fontId="25" fillId="5" borderId="30" xfId="27" applyNumberFormat="1" applyFont="1" applyFill="1" applyBorder="1" applyAlignment="1">
      <alignment horizontal="center" vertical="center" wrapText="1"/>
    </xf>
    <xf numFmtId="191" fontId="25" fillId="0" borderId="30" xfId="27" applyNumberFormat="1" applyFont="1" applyBorder="1" applyAlignment="1">
      <alignment horizontal="center" vertical="center" wrapText="1"/>
    </xf>
    <xf numFmtId="183" fontId="25" fillId="0" borderId="30" xfId="27" applyNumberFormat="1" applyFont="1" applyBorder="1" applyAlignment="1">
      <alignment horizontal="center" vertical="center" wrapText="1"/>
    </xf>
    <xf numFmtId="0" fontId="43" fillId="0" borderId="50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7" fontId="2" fillId="0" borderId="30" xfId="27" applyNumberFormat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6" fontId="2" fillId="0" borderId="30" xfId="20" applyNumberFormat="1" applyBorder="1" applyAlignment="1">
      <alignment horizontal="left" vertical="center"/>
    </xf>
    <xf numFmtId="196" fontId="2" fillId="0" borderId="30" xfId="20" applyNumberFormat="1" applyBorder="1">
      <alignment vertical="center"/>
    </xf>
    <xf numFmtId="196" fontId="2" fillId="0" borderId="30" xfId="20" applyNumberFormat="1" applyBorder="1" applyAlignment="1">
      <alignment horizontal="center" vertical="center"/>
    </xf>
    <xf numFmtId="192" fontId="2" fillId="0" borderId="30" xfId="20" applyNumberFormat="1" applyBorder="1">
      <alignment vertical="center"/>
    </xf>
    <xf numFmtId="0" fontId="51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6" fontId="2" fillId="27" borderId="0" xfId="20" applyNumberFormat="1" applyFill="1">
      <alignment vertical="center"/>
    </xf>
    <xf numFmtId="0" fontId="57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198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198" fontId="2" fillId="0" borderId="30" xfId="20" applyNumberFormat="1" applyBorder="1">
      <alignment vertical="center"/>
    </xf>
    <xf numFmtId="195" fontId="2" fillId="27" borderId="30" xfId="20" applyNumberFormat="1" applyFill="1" applyBorder="1">
      <alignment vertical="center"/>
    </xf>
    <xf numFmtId="195" fontId="2" fillId="0" borderId="30" xfId="20" applyNumberFormat="1" applyBorder="1">
      <alignment vertical="center"/>
    </xf>
    <xf numFmtId="196" fontId="58" fillId="27" borderId="30" xfId="20" applyNumberFormat="1" applyFont="1" applyFill="1" applyBorder="1" applyAlignment="1">
      <alignment horizontal="left"/>
    </xf>
    <xf numFmtId="196" fontId="59" fillId="27" borderId="30" xfId="20" applyNumberFormat="1" applyFont="1" applyFill="1" applyBorder="1" applyAlignment="1">
      <alignment horizontal="left"/>
    </xf>
    <xf numFmtId="196" fontId="60" fillId="27" borderId="30" xfId="20" applyNumberFormat="1" applyFont="1" applyFill="1" applyBorder="1" applyAlignment="1">
      <alignment horizontal="left"/>
    </xf>
    <xf numFmtId="192" fontId="2" fillId="27" borderId="30" xfId="20" applyNumberFormat="1" applyFill="1" applyBorder="1">
      <alignment vertical="center"/>
    </xf>
    <xf numFmtId="196" fontId="2" fillId="27" borderId="30" xfId="20" applyNumberFormat="1" applyFill="1" applyBorder="1">
      <alignment vertical="center"/>
    </xf>
    <xf numFmtId="196" fontId="2" fillId="0" borderId="0" xfId="20" applyNumberFormat="1">
      <alignment vertical="center"/>
    </xf>
    <xf numFmtId="196" fontId="9" fillId="0" borderId="0" xfId="20" applyNumberFormat="1" applyFont="1">
      <alignment vertical="center"/>
    </xf>
    <xf numFmtId="194" fontId="2" fillId="0" borderId="30" xfId="20" applyNumberFormat="1" applyBorder="1">
      <alignment vertical="center"/>
    </xf>
    <xf numFmtId="198" fontId="2" fillId="0" borderId="0" xfId="20" applyNumberFormat="1">
      <alignment vertical="center"/>
    </xf>
    <xf numFmtId="194" fontId="2" fillId="0" borderId="0" xfId="20" applyNumberFormat="1">
      <alignment vertical="center"/>
    </xf>
    <xf numFmtId="195" fontId="2" fillId="27" borderId="3" xfId="20" applyNumberFormat="1" applyFill="1" applyBorder="1">
      <alignment vertical="center"/>
    </xf>
    <xf numFmtId="196" fontId="61" fillId="27" borderId="30" xfId="20" applyNumberFormat="1" applyFont="1" applyFill="1" applyBorder="1" applyAlignment="1">
      <alignment horizontal="left"/>
    </xf>
    <xf numFmtId="199" fontId="2" fillId="0" borderId="30" xfId="20" applyNumberFormat="1" applyBorder="1">
      <alignment vertical="center"/>
    </xf>
    <xf numFmtId="200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49" fillId="6" borderId="0" xfId="20" applyFont="1" applyFill="1">
      <alignment vertical="center"/>
    </xf>
    <xf numFmtId="0" fontId="48" fillId="0" borderId="0" xfId="20" applyFont="1">
      <alignment vertical="center"/>
    </xf>
    <xf numFmtId="0" fontId="62" fillId="5" borderId="0" xfId="20" applyFont="1" applyFill="1">
      <alignment vertical="center"/>
    </xf>
    <xf numFmtId="0" fontId="51" fillId="5" borderId="0" xfId="20" applyFont="1" applyFill="1">
      <alignment vertical="center"/>
    </xf>
    <xf numFmtId="195" fontId="51" fillId="5" borderId="0" xfId="20" applyNumberFormat="1" applyFont="1" applyFill="1">
      <alignment vertical="center"/>
    </xf>
    <xf numFmtId="201" fontId="2" fillId="0" borderId="30" xfId="20" applyNumberFormat="1" applyBorder="1">
      <alignment vertical="center"/>
    </xf>
    <xf numFmtId="194" fontId="2" fillId="27" borderId="30" xfId="20" applyNumberFormat="1" applyFill="1" applyBorder="1">
      <alignment vertical="center"/>
    </xf>
    <xf numFmtId="0" fontId="19" fillId="5" borderId="0" xfId="20" applyFont="1" applyFill="1">
      <alignment vertical="center"/>
    </xf>
    <xf numFmtId="194" fontId="19" fillId="5" borderId="0" xfId="20" applyNumberFormat="1" applyFont="1" applyFill="1">
      <alignment vertical="center"/>
    </xf>
    <xf numFmtId="197" fontId="2" fillId="0" borderId="0" xfId="20" applyNumberFormat="1">
      <alignment vertical="center"/>
    </xf>
    <xf numFmtId="0" fontId="53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198" fontId="53" fillId="0" borderId="30" xfId="20" applyNumberFormat="1" applyFont="1" applyBorder="1">
      <alignment vertical="center"/>
    </xf>
    <xf numFmtId="0" fontId="63" fillId="0" borderId="0" xfId="20" applyFont="1" applyAlignment="1"/>
    <xf numFmtId="192" fontId="63" fillId="0" borderId="0" xfId="20" applyNumberFormat="1" applyFont="1" applyAlignment="1"/>
    <xf numFmtId="192" fontId="64" fillId="0" borderId="0" xfId="20" applyNumberFormat="1" applyFont="1" applyAlignment="1"/>
    <xf numFmtId="0" fontId="2" fillId="0" borderId="0" xfId="20" applyAlignment="1"/>
    <xf numFmtId="192" fontId="2" fillId="0" borderId="0" xfId="20" applyNumberFormat="1" applyAlignment="1"/>
    <xf numFmtId="0" fontId="65" fillId="0" borderId="0" xfId="20" applyFont="1" applyAlignment="1"/>
    <xf numFmtId="0" fontId="66" fillId="0" borderId="0" xfId="20" applyFont="1" applyAlignment="1"/>
    <xf numFmtId="192" fontId="66" fillId="0" borderId="0" xfId="20" applyNumberFormat="1" applyFont="1" applyAlignment="1"/>
    <xf numFmtId="196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5" xfId="0" applyNumberFormat="1" applyBorder="1" applyAlignment="1">
      <alignment horizontal="center" vertical="center"/>
    </xf>
    <xf numFmtId="0" fontId="0" fillId="30" borderId="0" xfId="0" applyFill="1"/>
    <xf numFmtId="0" fontId="0" fillId="4" borderId="101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1" xfId="0" applyNumberFormat="1" applyFill="1" applyBorder="1"/>
    <xf numFmtId="186" fontId="2" fillId="0" borderId="0" xfId="1" applyNumberFormat="1"/>
    <xf numFmtId="0" fontId="0" fillId="20" borderId="101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40" borderId="101" xfId="0" applyFill="1" applyBorder="1" applyAlignment="1">
      <alignment horizontal="center" vertical="center"/>
    </xf>
    <xf numFmtId="0" fontId="0" fillId="0" borderId="102" xfId="0" applyBorder="1"/>
    <xf numFmtId="0" fontId="0" fillId="0" borderId="102" xfId="0" applyBorder="1" applyAlignment="1">
      <alignment horizontal="left" vertical="center"/>
    </xf>
    <xf numFmtId="0" fontId="11" fillId="6" borderId="101" xfId="0" applyFont="1" applyFill="1" applyBorder="1"/>
    <xf numFmtId="0" fontId="0" fillId="6" borderId="101" xfId="0" applyFill="1" applyBorder="1"/>
    <xf numFmtId="0" fontId="0" fillId="6" borderId="101" xfId="1" applyNumberFormat="1" applyFont="1" applyFill="1" applyBorder="1"/>
    <xf numFmtId="178" fontId="2" fillId="0" borderId="30" xfId="1" applyNumberFormat="1" applyBorder="1"/>
    <xf numFmtId="0" fontId="0" fillId="0" borderId="13" xfId="21" applyNumberFormat="1" applyFont="1" applyBorder="1" applyAlignment="1">
      <alignment horizontal="center" vertical="center"/>
    </xf>
    <xf numFmtId="0" fontId="67" fillId="0" borderId="39" xfId="20" applyFont="1" applyBorder="1" applyAlignment="1">
      <alignment horizontal="left" vertical="top" wrapText="1"/>
    </xf>
    <xf numFmtId="0" fontId="67" fillId="0" borderId="40" xfId="20" applyFont="1" applyBorder="1" applyAlignment="1">
      <alignment horizontal="right" vertical="top" wrapText="1"/>
    </xf>
    <xf numFmtId="0" fontId="23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8" fontId="7" fillId="0" borderId="30" xfId="1" applyNumberFormat="1" applyFont="1" applyBorder="1"/>
    <xf numFmtId="1" fontId="7" fillId="0" borderId="30" xfId="1" applyNumberFormat="1" applyFont="1" applyBorder="1"/>
    <xf numFmtId="0" fontId="69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3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70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79" fontId="2" fillId="7" borderId="0" xfId="20" applyNumberFormat="1" applyFill="1">
      <alignment vertical="center"/>
    </xf>
    <xf numFmtId="179" fontId="2" fillId="7" borderId="0" xfId="3" applyNumberFormat="1" applyFill="1">
      <alignment vertical="center"/>
    </xf>
    <xf numFmtId="0" fontId="70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79" fontId="2" fillId="5" borderId="30" xfId="3" applyNumberFormat="1" applyFill="1" applyBorder="1">
      <alignment vertical="center"/>
    </xf>
    <xf numFmtId="192" fontId="2" fillId="0" borderId="30" xfId="20" applyNumberFormat="1" applyBorder="1" applyAlignment="1">
      <alignment horizontal="center" vertical="center"/>
    </xf>
    <xf numFmtId="196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8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10" fontId="11" fillId="27" borderId="0" xfId="3" applyNumberFormat="1" applyFont="1" applyFill="1">
      <alignment vertical="center"/>
    </xf>
    <xf numFmtId="0" fontId="0" fillId="0" borderId="3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2" fontId="0" fillId="0" borderId="0" xfId="0" applyNumberFormat="1"/>
    <xf numFmtId="179" fontId="6" fillId="0" borderId="0" xfId="3" applyNumberFormat="1" applyFont="1">
      <alignment vertical="center"/>
    </xf>
    <xf numFmtId="0" fontId="7" fillId="0" borderId="29" xfId="0" applyFont="1" applyBorder="1"/>
    <xf numFmtId="179" fontId="2" fillId="0" borderId="20" xfId="3" applyNumberFormat="1" applyBorder="1">
      <alignment vertical="center"/>
    </xf>
    <xf numFmtId="179" fontId="2" fillId="0" borderId="13" xfId="3" applyNumberFormat="1" applyBorder="1">
      <alignment vertical="center"/>
    </xf>
    <xf numFmtId="179" fontId="2" fillId="0" borderId="15" xfId="3" applyNumberFormat="1" applyBorder="1">
      <alignment vertical="center"/>
    </xf>
    <xf numFmtId="9" fontId="2" fillId="0" borderId="15" xfId="3" applyBorder="1">
      <alignment vertical="center"/>
    </xf>
    <xf numFmtId="179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15" xfId="1" applyBorder="1"/>
    <xf numFmtId="0" fontId="0" fillId="0" borderId="0" xfId="21" applyNumberFormat="1" applyFont="1" applyAlignment="1">
      <alignment horizontal="center" vertical="center"/>
    </xf>
    <xf numFmtId="179" fontId="2" fillId="0" borderId="18" xfId="3" applyNumberFormat="1" applyBorder="1">
      <alignment vertical="center"/>
    </xf>
    <xf numFmtId="181" fontId="0" fillId="0" borderId="0" xfId="0" applyNumberFormat="1"/>
    <xf numFmtId="178" fontId="0" fillId="0" borderId="0" xfId="14" applyNumberFormat="1" applyFont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37" fillId="0" borderId="16" xfId="20" applyFont="1" applyBorder="1" applyAlignment="1">
      <alignment horizontal="left"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179" fontId="2" fillId="30" borderId="0" xfId="3" applyNumberFormat="1" applyFill="1">
      <alignment vertical="center"/>
    </xf>
    <xf numFmtId="9" fontId="2" fillId="30" borderId="0" xfId="3" applyFill="1">
      <alignment vertical="center"/>
    </xf>
    <xf numFmtId="179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8" fontId="11" fillId="30" borderId="0" xfId="1" applyNumberFormat="1" applyFont="1" applyFill="1"/>
    <xf numFmtId="178" fontId="2" fillId="30" borderId="0" xfId="1" applyNumberFormat="1" applyFill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  <xf numFmtId="0" fontId="2" fillId="39" borderId="0" xfId="1" applyNumberFormat="1" applyFill="1"/>
    <xf numFmtId="9" fontId="2" fillId="6" borderId="30" xfId="3" applyFill="1" applyBorder="1">
      <alignment vertical="center"/>
    </xf>
    <xf numFmtId="176" fontId="2" fillId="0" borderId="0" xfId="1" applyNumberFormat="1"/>
    <xf numFmtId="41" fontId="6" fillId="0" borderId="0" xfId="1" applyFont="1"/>
    <xf numFmtId="203" fontId="2" fillId="0" borderId="0" xfId="1" applyNumberFormat="1"/>
    <xf numFmtId="203" fontId="0" fillId="0" borderId="0" xfId="0" applyNumberFormat="1"/>
    <xf numFmtId="41" fontId="16" fillId="7" borderId="0" xfId="20" applyNumberFormat="1" applyFont="1" applyFill="1">
      <alignment vertical="center"/>
    </xf>
    <xf numFmtId="179" fontId="11" fillId="0" borderId="0" xfId="3" applyNumberFormat="1" applyFont="1">
      <alignment vertical="center"/>
    </xf>
    <xf numFmtId="0" fontId="16" fillId="0" borderId="0" xfId="0" applyFont="1"/>
    <xf numFmtId="0" fontId="0" fillId="20" borderId="0" xfId="0" applyFill="1" applyAlignment="1">
      <alignment horizontal="center" vertical="center"/>
    </xf>
    <xf numFmtId="9" fontId="13" fillId="9" borderId="30" xfId="3" applyFont="1" applyFill="1" applyBorder="1" applyAlignment="1">
      <alignment horizontal="center" vertical="center"/>
    </xf>
    <xf numFmtId="181" fontId="2" fillId="0" borderId="0" xfId="1" applyNumberFormat="1"/>
    <xf numFmtId="179" fontId="0" fillId="0" borderId="0" xfId="0" applyNumberFormat="1"/>
    <xf numFmtId="41" fontId="7" fillId="0" borderId="0" xfId="0" applyNumberFormat="1" applyFont="1"/>
    <xf numFmtId="0" fontId="0" fillId="20" borderId="104" xfId="0" applyFill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2" fillId="6" borderId="30" xfId="3" applyNumberFormat="1" applyFill="1" applyBorder="1">
      <alignment vertical="center"/>
    </xf>
    <xf numFmtId="204" fontId="2" fillId="0" borderId="0" xfId="3" applyNumberFormat="1">
      <alignment vertical="center"/>
    </xf>
    <xf numFmtId="41" fontId="2" fillId="0" borderId="0" xfId="20" applyNumberFormat="1" applyAlignment="1"/>
    <xf numFmtId="0" fontId="2" fillId="31" borderId="0" xfId="20" applyFill="1" applyAlignment="1"/>
    <xf numFmtId="43" fontId="2" fillId="31" borderId="0" xfId="20" applyNumberFormat="1" applyFill="1">
      <alignment vertical="center"/>
    </xf>
    <xf numFmtId="0" fontId="71" fillId="0" borderId="0" xfId="20" applyFont="1" applyAlignment="1">
      <alignment horizontal="left" vertical="top"/>
    </xf>
    <xf numFmtId="0" fontId="72" fillId="0" borderId="0" xfId="20" applyFont="1" applyAlignment="1">
      <alignment horizontal="left" vertical="top"/>
    </xf>
    <xf numFmtId="0" fontId="73" fillId="0" borderId="0" xfId="20" applyFont="1" applyAlignment="1">
      <alignment horizontal="left" vertical="top"/>
    </xf>
    <xf numFmtId="0" fontId="74" fillId="0" borderId="0" xfId="20" applyFont="1" applyAlignment="1">
      <alignment horizontal="left" vertical="top"/>
    </xf>
    <xf numFmtId="189" fontId="75" fillId="0" borderId="0" xfId="20" applyNumberFormat="1" applyFont="1" applyAlignment="1">
      <alignment horizontal="right" vertical="top"/>
    </xf>
    <xf numFmtId="188" fontId="76" fillId="0" borderId="0" xfId="20" applyNumberFormat="1" applyFont="1" applyAlignment="1">
      <alignment horizontal="right" vertical="top"/>
    </xf>
    <xf numFmtId="189" fontId="75" fillId="0" borderId="0" xfId="20" applyNumberFormat="1" applyFont="1" applyAlignment="1">
      <alignment horizontal="center" vertical="top"/>
    </xf>
    <xf numFmtId="9" fontId="2" fillId="9" borderId="0" xfId="3" applyFill="1">
      <alignment vertical="center"/>
    </xf>
    <xf numFmtId="0" fontId="0" fillId="9" borderId="101" xfId="0" applyFill="1" applyBorder="1"/>
    <xf numFmtId="41" fontId="2" fillId="9" borderId="0" xfId="1" applyFill="1"/>
    <xf numFmtId="0" fontId="0" fillId="10" borderId="0" xfId="0" applyFill="1"/>
    <xf numFmtId="205" fontId="0" fillId="10" borderId="0" xfId="0" applyNumberFormat="1" applyFill="1"/>
    <xf numFmtId="41" fontId="2" fillId="5" borderId="0" xfId="1" applyFill="1"/>
    <xf numFmtId="0" fontId="7" fillId="5" borderId="0" xfId="0" applyFont="1" applyFill="1"/>
    <xf numFmtId="9" fontId="2" fillId="5" borderId="0" xfId="3" applyFill="1">
      <alignment vertical="center"/>
    </xf>
    <xf numFmtId="179" fontId="2" fillId="5" borderId="0" xfId="3" applyNumberFormat="1" applyFill="1">
      <alignment vertical="center"/>
    </xf>
    <xf numFmtId="176" fontId="2" fillId="5" borderId="0" xfId="1" applyNumberFormat="1" applyFill="1"/>
    <xf numFmtId="178" fontId="0" fillId="20" borderId="0" xfId="21" applyNumberFormat="1" applyFont="1" applyFill="1">
      <alignment vertical="center"/>
    </xf>
    <xf numFmtId="179" fontId="0" fillId="20" borderId="0" xfId="15" applyNumberFormat="1" applyFont="1" applyFill="1">
      <alignment vertical="center"/>
    </xf>
    <xf numFmtId="41" fontId="2" fillId="20" borderId="0" xfId="1" applyFill="1"/>
    <xf numFmtId="9" fontId="2" fillId="20" borderId="0" xfId="3" applyFill="1">
      <alignment vertical="center"/>
    </xf>
    <xf numFmtId="179" fontId="2" fillId="20" borderId="0" xfId="3" applyNumberFormat="1" applyFill="1">
      <alignment vertical="center"/>
    </xf>
    <xf numFmtId="202" fontId="7" fillId="8" borderId="0" xfId="0" applyNumberFormat="1" applyFont="1" applyFill="1"/>
    <xf numFmtId="179" fontId="7" fillId="0" borderId="30" xfId="0" applyNumberFormat="1" applyFont="1" applyBorder="1" applyAlignment="1">
      <alignment horizontal="center"/>
    </xf>
    <xf numFmtId="179" fontId="2" fillId="7" borderId="30" xfId="3" applyNumberFormat="1" applyFill="1" applyBorder="1" applyAlignment="1">
      <alignment horizontal="center" vertical="center"/>
    </xf>
    <xf numFmtId="179" fontId="13" fillId="44" borderId="30" xfId="3" applyNumberFormat="1" applyFont="1" applyFill="1" applyBorder="1" applyAlignment="1">
      <alignment horizontal="center" vertical="center"/>
    </xf>
    <xf numFmtId="206" fontId="0" fillId="4" borderId="101" xfId="0" applyNumberFormat="1" applyFill="1" applyBorder="1"/>
    <xf numFmtId="10" fontId="2" fillId="0" borderId="0" xfId="3" applyNumberFormat="1">
      <alignment vertical="center"/>
    </xf>
    <xf numFmtId="0" fontId="2" fillId="0" borderId="72" xfId="20" applyBorder="1" applyAlignment="1">
      <alignment horizontal="center" vertical="center"/>
    </xf>
    <xf numFmtId="0" fontId="0" fillId="0" borderId="73" xfId="0" applyBorder="1"/>
    <xf numFmtId="0" fontId="14" fillId="29" borderId="106" xfId="20" applyFont="1" applyFill="1" applyBorder="1" applyAlignment="1">
      <alignment horizontal="center" vertical="center"/>
    </xf>
    <xf numFmtId="0" fontId="0" fillId="0" borderId="89" xfId="0" applyBorder="1"/>
    <xf numFmtId="0" fontId="0" fillId="0" borderId="90" xfId="0" applyBorder="1"/>
    <xf numFmtId="0" fontId="9" fillId="13" borderId="67" xfId="20" applyFont="1" applyFill="1" applyBorder="1" applyAlignment="1">
      <alignment horizontal="center" vertical="center"/>
    </xf>
    <xf numFmtId="0" fontId="0" fillId="0" borderId="68" xfId="0" applyBorder="1"/>
    <xf numFmtId="0" fontId="2" fillId="23" borderId="30" xfId="20" applyFill="1" applyBorder="1" applyAlignment="1">
      <alignment horizontal="center" vertical="center"/>
    </xf>
    <xf numFmtId="0" fontId="0" fillId="0" borderId="108" xfId="0" applyBorder="1"/>
    <xf numFmtId="0" fontId="9" fillId="10" borderId="5" xfId="20" applyFont="1" applyFill="1" applyBorder="1" applyAlignment="1">
      <alignment horizontal="center" vertical="center"/>
    </xf>
    <xf numFmtId="0" fontId="0" fillId="0" borderId="109" xfId="0" applyBorder="1"/>
    <xf numFmtId="0" fontId="0" fillId="0" borderId="110" xfId="0" applyBorder="1"/>
    <xf numFmtId="179" fontId="0" fillId="0" borderId="0" xfId="15" applyNumberFormat="1" applyFont="1" applyAlignment="1">
      <alignment horizontal="center" vertical="center"/>
    </xf>
    <xf numFmtId="0" fontId="2" fillId="0" borderId="0" xfId="20">
      <alignment vertical="center"/>
    </xf>
    <xf numFmtId="0" fontId="9" fillId="23" borderId="111" xfId="20" applyFont="1" applyFill="1" applyBorder="1" applyAlignment="1">
      <alignment horizontal="center" vertical="center"/>
    </xf>
    <xf numFmtId="0" fontId="0" fillId="0" borderId="88" xfId="0" applyBorder="1"/>
    <xf numFmtId="0" fontId="9" fillId="23" borderId="85" xfId="20" applyFont="1" applyFill="1" applyBorder="1" applyAlignment="1">
      <alignment horizontal="center" vertical="center"/>
    </xf>
    <xf numFmtId="0" fontId="0" fillId="0" borderId="86" xfId="0" applyBorder="1"/>
    <xf numFmtId="0" fontId="2" fillId="27" borderId="30" xfId="20" applyFill="1" applyBorder="1" applyAlignment="1">
      <alignment horizontal="center" vertical="center"/>
    </xf>
    <xf numFmtId="0" fontId="0" fillId="0" borderId="31" xfId="0" applyBorder="1"/>
    <xf numFmtId="0" fontId="0" fillId="0" borderId="113" xfId="0" applyBorder="1"/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0" fillId="0" borderId="35" xfId="0" applyBorder="1"/>
    <xf numFmtId="0" fontId="2" fillId="0" borderId="34" xfId="20" applyBorder="1" applyAlignment="1">
      <alignment horizontal="center" vertical="center"/>
    </xf>
    <xf numFmtId="0" fontId="9" fillId="23" borderId="114" xfId="20" applyFont="1" applyFill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9" fillId="10" borderId="115" xfId="20" applyFont="1" applyFill="1" applyBorder="1" applyAlignment="1">
      <alignment horizontal="center" vertical="center" wrapText="1"/>
    </xf>
    <xf numFmtId="0" fontId="0" fillId="0" borderId="78" xfId="0" applyBorder="1"/>
    <xf numFmtId="0" fontId="0" fillId="0" borderId="80" xfId="0" applyBorder="1"/>
    <xf numFmtId="0" fontId="9" fillId="23" borderId="30" xfId="20" applyFont="1" applyFill="1" applyBorder="1" applyAlignment="1">
      <alignment horizontal="center" vertical="center"/>
    </xf>
    <xf numFmtId="0" fontId="0" fillId="0" borderId="107" xfId="0" applyBorder="1"/>
    <xf numFmtId="0" fontId="18" fillId="4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0" fillId="0" borderId="21" xfId="0" applyBorder="1"/>
    <xf numFmtId="0" fontId="9" fillId="10" borderId="5" xfId="20" applyFont="1" applyFill="1" applyBorder="1" applyAlignment="1">
      <alignment horizontal="center" vertical="center" wrapText="1"/>
    </xf>
    <xf numFmtId="0" fontId="2" fillId="0" borderId="70" xfId="20" applyBorder="1" applyAlignment="1">
      <alignment horizontal="center" vertical="center"/>
    </xf>
    <xf numFmtId="0" fontId="0" fillId="0" borderId="70" xfId="0" applyBorder="1"/>
    <xf numFmtId="0" fontId="9" fillId="23" borderId="65" xfId="20" applyFont="1" applyFill="1" applyBorder="1" applyAlignment="1">
      <alignment horizontal="center" vertical="center"/>
    </xf>
    <xf numFmtId="0" fontId="0" fillId="0" borderId="87" xfId="0" applyBorder="1"/>
    <xf numFmtId="0" fontId="9" fillId="23" borderId="6" xfId="20" applyFont="1" applyFill="1" applyBorder="1" applyAlignment="1">
      <alignment horizontal="center" vertical="center"/>
    </xf>
    <xf numFmtId="0" fontId="0" fillId="0" borderId="84" xfId="0" applyBorder="1"/>
    <xf numFmtId="0" fontId="0" fillId="0" borderId="32" xfId="0" applyBorder="1"/>
    <xf numFmtId="0" fontId="2" fillId="10" borderId="5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0" fillId="0" borderId="20" xfId="0" applyBorder="1"/>
    <xf numFmtId="0" fontId="14" fillId="18" borderId="75" xfId="20" applyFont="1" applyFill="1" applyBorder="1" applyAlignment="1">
      <alignment horizontal="center" vertical="center"/>
    </xf>
    <xf numFmtId="0" fontId="0" fillId="0" borderId="75" xfId="0" applyBorder="1"/>
    <xf numFmtId="0" fontId="14" fillId="29" borderId="0" xfId="20" applyFont="1" applyFill="1" applyAlignment="1">
      <alignment horizontal="center" vertical="center"/>
    </xf>
    <xf numFmtId="0" fontId="0" fillId="0" borderId="72" xfId="0" applyBorder="1"/>
    <xf numFmtId="0" fontId="9" fillId="13" borderId="12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0" fillId="0" borderId="14" xfId="0" applyBorder="1"/>
    <xf numFmtId="0" fontId="2" fillId="0" borderId="17" xfId="20" applyBorder="1" applyAlignment="1">
      <alignment horizontal="center" vertical="center"/>
    </xf>
    <xf numFmtId="0" fontId="0" fillId="0" borderId="17" xfId="0" applyBorder="1"/>
    <xf numFmtId="0" fontId="70" fillId="10" borderId="30" xfId="0" applyFont="1" applyFill="1" applyBorder="1" applyAlignment="1">
      <alignment horizontal="center" vertical="center"/>
    </xf>
    <xf numFmtId="0" fontId="0" fillId="0" borderId="112" xfId="0" applyBorder="1"/>
    <xf numFmtId="0" fontId="0" fillId="0" borderId="27" xfId="0" applyBorder="1"/>
    <xf numFmtId="0" fontId="0" fillId="0" borderId="117" xfId="0" applyBorder="1"/>
    <xf numFmtId="0" fontId="70" fillId="10" borderId="30" xfId="0" applyFont="1" applyFill="1" applyBorder="1" applyAlignment="1">
      <alignment horizontal="center"/>
    </xf>
    <xf numFmtId="0" fontId="0" fillId="0" borderId="19" xfId="0" applyBorder="1"/>
    <xf numFmtId="0" fontId="0" fillId="0" borderId="116" xfId="0" applyBorder="1"/>
    <xf numFmtId="0" fontId="7" fillId="7" borderId="30" xfId="0" applyFont="1" applyFill="1" applyBorder="1" applyAlignment="1">
      <alignment horizontal="center" vertical="center" wrapText="1"/>
    </xf>
    <xf numFmtId="0" fontId="12" fillId="44" borderId="114" xfId="0" applyFont="1" applyFill="1" applyBorder="1" applyAlignment="1">
      <alignment horizontal="center"/>
    </xf>
    <xf numFmtId="0" fontId="7" fillId="0" borderId="114" xfId="0" applyFont="1" applyBorder="1" applyAlignment="1">
      <alignment horizontal="center" vertical="center" wrapText="1"/>
    </xf>
    <xf numFmtId="0" fontId="0" fillId="0" borderId="25" xfId="0" applyBorder="1"/>
    <xf numFmtId="0" fontId="0" fillId="0" borderId="28" xfId="0" applyBorder="1"/>
    <xf numFmtId="0" fontId="2" fillId="0" borderId="0" xfId="20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68" fillId="0" borderId="45" xfId="20" applyFont="1" applyBorder="1" applyAlignment="1">
      <alignment horizontal="left" vertical="top" wrapText="1"/>
    </xf>
    <xf numFmtId="0" fontId="0" fillId="0" borderId="45" xfId="0" applyBorder="1"/>
    <xf numFmtId="0" fontId="68" fillId="0" borderId="51" xfId="20" applyFont="1" applyBorder="1" applyAlignment="1">
      <alignment horizontal="left" vertical="top" wrapText="1"/>
    </xf>
    <xf numFmtId="0" fontId="0" fillId="0" borderId="51" xfId="0" applyBorder="1"/>
    <xf numFmtId="0" fontId="0" fillId="0" borderId="48" xfId="0" applyBorder="1"/>
    <xf numFmtId="0" fontId="0" fillId="0" borderId="39" xfId="0" applyBorder="1"/>
    <xf numFmtId="0" fontId="0" fillId="0" borderId="40" xfId="0" applyBorder="1"/>
    <xf numFmtId="0" fontId="23" fillId="34" borderId="0" xfId="20" applyFont="1" applyFill="1" applyAlignment="1">
      <alignment horizontal="left" vertical="top" wrapText="1"/>
    </xf>
    <xf numFmtId="0" fontId="21" fillId="0" borderId="45" xfId="20" applyFont="1" applyBorder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0" fillId="0" borderId="23" xfId="0" applyBorder="1"/>
    <xf numFmtId="0" fontId="23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1" fillId="0" borderId="48" xfId="20" applyFont="1" applyBorder="1" applyAlignment="1">
      <alignment horizontal="left" vertical="top" wrapText="1"/>
    </xf>
    <xf numFmtId="0" fontId="21" fillId="0" borderId="40" xfId="20" applyFont="1" applyBorder="1" applyAlignment="1">
      <alignment horizontal="left" vertical="top" wrapText="1"/>
    </xf>
    <xf numFmtId="0" fontId="21" fillId="0" borderId="51" xfId="20" applyFont="1" applyBorder="1" applyAlignment="1">
      <alignment horizontal="left" vertical="top" wrapText="1"/>
    </xf>
    <xf numFmtId="0" fontId="23" fillId="34" borderId="0" xfId="20" applyFont="1" applyFill="1" applyAlignment="1">
      <alignment horizontal="center" vertical="top" wrapText="1"/>
    </xf>
    <xf numFmtId="0" fontId="2" fillId="27" borderId="114" xfId="20" applyFill="1" applyBorder="1" applyAlignment="1">
      <alignment horizontal="center" vertical="center"/>
    </xf>
    <xf numFmtId="0" fontId="2" fillId="0" borderId="114" xfId="20" applyBorder="1" applyAlignment="1">
      <alignment horizontal="center" vertical="center"/>
    </xf>
    <xf numFmtId="0" fontId="20" fillId="0" borderId="0" xfId="20" applyFont="1" applyAlignment="1">
      <alignment horizontal="center" vertical="center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37" fillId="0" borderId="16" xfId="20" applyFont="1" applyBorder="1" applyAlignment="1">
      <alignment horizontal="left" vertical="center"/>
    </xf>
    <xf numFmtId="0" fontId="0" fillId="0" borderId="1" xfId="0" applyBorder="1"/>
    <xf numFmtId="0" fontId="2" fillId="27" borderId="12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0" fillId="0" borderId="13" xfId="0" applyBorder="1"/>
    <xf numFmtId="0" fontId="2" fillId="0" borderId="12" xfId="20" applyBorder="1" applyAlignment="1">
      <alignment horizontal="center" vertical="center"/>
    </xf>
    <xf numFmtId="0" fontId="42" fillId="0" borderId="43" xfId="20" applyFont="1" applyBorder="1" applyAlignment="1">
      <alignment horizontal="right" vertical="top" wrapText="1"/>
    </xf>
    <xf numFmtId="0" fontId="0" fillId="0" borderId="43" xfId="0" applyBorder="1"/>
    <xf numFmtId="0" fontId="47" fillId="5" borderId="46" xfId="20" applyFont="1" applyFill="1" applyBorder="1" applyAlignment="1">
      <alignment horizontal="left" vertical="top" wrapText="1"/>
    </xf>
    <xf numFmtId="0" fontId="47" fillId="0" borderId="46" xfId="20" applyFont="1" applyBorder="1" applyAlignment="1">
      <alignment horizontal="right" vertical="top" wrapText="1"/>
    </xf>
    <xf numFmtId="0" fontId="0" fillId="0" borderId="41" xfId="0" applyBorder="1"/>
    <xf numFmtId="0" fontId="2" fillId="0" borderId="118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2" fillId="0" borderId="118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6" fontId="2" fillId="0" borderId="114" xfId="20" applyNumberFormat="1" applyBorder="1" applyAlignment="1">
      <alignment horizontal="center" vertical="center"/>
    </xf>
    <xf numFmtId="192" fontId="2" fillId="0" borderId="114" xfId="20" applyNumberFormat="1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0" fillId="0" borderId="15" xfId="0" applyBorder="1"/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0" xfId="27">
      <alignment vertical="center"/>
    </xf>
    <xf numFmtId="0" fontId="56" fillId="6" borderId="30" xfId="27" applyFont="1" applyFill="1" applyBorder="1" applyAlignment="1">
      <alignment horizontal="center" vertical="center" wrapText="1"/>
    </xf>
    <xf numFmtId="0" fontId="17" fillId="27" borderId="30" xfId="26" applyFill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42" fillId="0" borderId="40" xfId="20" applyFont="1" applyBorder="1" applyAlignment="1">
      <alignment horizontal="center" vertical="center" wrapText="1"/>
    </xf>
    <xf numFmtId="0" fontId="43" fillId="0" borderId="45" xfId="20" applyFont="1" applyBorder="1" applyAlignment="1">
      <alignment horizontal="center" vertical="center" wrapText="1"/>
    </xf>
    <xf numFmtId="0" fontId="44" fillId="34" borderId="0" xfId="20" applyFont="1" applyFill="1" applyAlignment="1">
      <alignment horizontal="center" vertical="center" wrapText="1"/>
    </xf>
    <xf numFmtId="0" fontId="44" fillId="34" borderId="0" xfId="20" applyFont="1" applyFill="1" applyAlignment="1">
      <alignment horizontal="center" vertical="top" wrapText="1"/>
    </xf>
    <xf numFmtId="0" fontId="2" fillId="8" borderId="10" xfId="20" applyFill="1" applyBorder="1" applyAlignment="1">
      <alignment horizontal="center" vertical="center"/>
    </xf>
    <xf numFmtId="0" fontId="0" fillId="0" borderId="119" xfId="0" applyBorder="1"/>
    <xf numFmtId="0" fontId="9" fillId="5" borderId="120" xfId="20" applyFont="1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8" xfId="20" applyFill="1" applyBorder="1" applyAlignment="1">
      <alignment horizontal="center" vertical="center"/>
    </xf>
    <xf numFmtId="0" fontId="2" fillId="5" borderId="8" xfId="20" applyFill="1" applyBorder="1" applyAlignment="1">
      <alignment horizontal="left" vertical="center"/>
    </xf>
    <xf numFmtId="0" fontId="8" fillId="36" borderId="30" xfId="20" applyFont="1" applyFill="1" applyBorder="1" applyAlignment="1">
      <alignment horizontal="center" vertical="center"/>
    </xf>
    <xf numFmtId="0" fontId="29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9" fillId="36" borderId="114" xfId="20" applyFont="1" applyFill="1" applyBorder="1" applyAlignment="1">
      <alignment horizontal="center" vertical="center"/>
    </xf>
  </cellXfs>
  <cellStyles count="28">
    <cellStyle name="20% - Accent1 2" xfId="16" xr:uid="{00000000-0005-0000-0000-000010000000}"/>
    <cellStyle name="40% - 강조색4" xfId="12" builtinId="43"/>
    <cellStyle name="40% - 강조색6" xfId="13" builtinId="51"/>
    <cellStyle name="Accent1 2" xfId="18" xr:uid="{00000000-0005-0000-0000-000012000000}"/>
    <cellStyle name="Accent3 2" xfId="17" xr:uid="{00000000-0005-0000-0000-000011000000}"/>
    <cellStyle name="Comma [0] 2" xfId="7" xr:uid="{00000000-0005-0000-0000-000007000000}"/>
    <cellStyle name="Neutral 2" xfId="8" xr:uid="{00000000-0005-0000-0000-000008000000}"/>
    <cellStyle name="Neutral 2 2" xfId="10" xr:uid="{00000000-0005-0000-0000-00000A000000}"/>
    <cellStyle name="Normal 2" xfId="6" xr:uid="{00000000-0005-0000-0000-000006000000}"/>
    <cellStyle name="Normal 2 2" xfId="11" xr:uid="{00000000-0005-0000-0000-00000B000000}"/>
    <cellStyle name="Normal 4" xfId="9" xr:uid="{00000000-0005-0000-0000-000009000000}"/>
    <cellStyle name="강조색4" xfId="19" builtinId="41"/>
    <cellStyle name="백분율" xfId="3" builtinId="5"/>
    <cellStyle name="백분율 2" xfId="15" xr:uid="{00000000-0005-0000-0000-00000F000000}"/>
    <cellStyle name="보통" xfId="2" builtinId="28"/>
    <cellStyle name="쉼표 [0]" xfId="1" builtinId="6"/>
    <cellStyle name="쉼표 [0] 2" xfId="14" xr:uid="{00000000-0005-0000-0000-00000E000000}"/>
    <cellStyle name="쉼표 [0] 3" xfId="21" xr:uid="{00000000-0005-0000-0000-000015000000}"/>
    <cellStyle name="쉼표 [0] 3 4" xfId="24" xr:uid="{00000000-0005-0000-0000-000018000000}"/>
    <cellStyle name="표준" xfId="0" builtinId="0"/>
    <cellStyle name="표준 2" xfId="4" xr:uid="{00000000-0005-0000-0000-000004000000}"/>
    <cellStyle name="표준 2 2" xfId="5" xr:uid="{00000000-0005-0000-0000-000005000000}"/>
    <cellStyle name="표준 2 3" xfId="25" xr:uid="{00000000-0005-0000-0000-000019000000}"/>
    <cellStyle name="표준 3" xfId="20" xr:uid="{00000000-0005-0000-0000-000014000000}"/>
    <cellStyle name="표준 4" xfId="27" xr:uid="{00000000-0005-0000-0000-00001B000000}"/>
    <cellStyle name="표준 48" xfId="23" xr:uid="{00000000-0005-0000-0000-000017000000}"/>
    <cellStyle name="하이퍼링크" xfId="26" builtinId="8"/>
    <cellStyle name="하이퍼링크 2" xfId="22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05B-4148-B6D8-9B5C51D809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05B-4148-B6D8-9B5C51D809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05B-4148-B6D8-9B5C51D809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05B-4148-B6D8-9B5C51D809E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05B-4148-B6D8-9B5C51D809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05B-4148-B6D8-9B5C51D809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05B-4148-B6D8-9B5C51D809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05B-4148-B6D8-9B5C51D809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05B-4148-B6D8-9B5C51D809E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05B-4148-B6D8-9B5C51D809E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05B-4148-B6D8-9B5C51D809E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05B-4148-B6D8-9B5C51D809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405B-4148-B6D8-9B5C51D809E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405B-4148-B6D8-9B5C51D809E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5</c:v>
                </c:pt>
                <c:pt idx="1">
                  <c:v>1</c:v>
                </c:pt>
                <c:pt idx="2">
                  <c:v>0.1</c:v>
                </c:pt>
                <c:pt idx="3">
                  <c:v>0.1</c:v>
                </c:pt>
                <c:pt idx="4">
                  <c:v>0.08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05B-4148-B6D8-9B5C51D80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ko-KR"/>
              <a:t>발전량</a:t>
            </a:r>
            <a:r>
              <a:rPr lang="en-US"/>
              <a:t>(TWh)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powerDS!$B$1:$J$1</c:f>
              <c:strCache>
                <c:ptCount val="9"/>
                <c:pt idx="0">
                  <c:v>WT</c:v>
                </c:pt>
                <c:pt idx="1">
                  <c:v>PV</c:v>
                </c:pt>
                <c:pt idx="2">
                  <c:v>CHP</c:v>
                </c:pt>
                <c:pt idx="3">
                  <c:v>Fcell</c:v>
                </c:pt>
                <c:pt idx="4">
                  <c:v>PP</c:v>
                </c:pt>
                <c:pt idx="5">
                  <c:v>Waste</c:v>
                </c:pt>
                <c:pt idx="6">
                  <c:v>Electrolysis</c:v>
                </c:pt>
                <c:pt idx="7">
                  <c:v>SMR</c:v>
                </c:pt>
                <c:pt idx="8">
                  <c:v>Electric boiler</c:v>
                </c:pt>
              </c:strCache>
            </c:strRef>
          </c:cat>
          <c:val>
            <c:numRef>
              <c:f>powerDS!$B$2:$J$2</c:f>
              <c:numCache>
                <c:formatCode>0.0</c:formatCode>
                <c:ptCount val="9"/>
                <c:pt idx="0">
                  <c:v>0.36856423461611038</c:v>
                </c:pt>
                <c:pt idx="1">
                  <c:v>4.4551706319412778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3.3644725838318311E-2</c:v>
                </c:pt>
                <c:pt idx="6">
                  <c:v>1.9135536232699311</c:v>
                </c:pt>
                <c:pt idx="7">
                  <c:v>1.052065958214188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D-40FB-8103-F8968EDEE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700272"/>
        <c:axId val="942813888"/>
      </c:barChart>
      <c:catAx>
        <c:axId val="9417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2813888"/>
        <c:crosses val="autoZero"/>
        <c:auto val="1"/>
        <c:lblAlgn val="ctr"/>
        <c:lblOffset val="100"/>
        <c:noMultiLvlLbl val="0"/>
      </c:catAx>
      <c:valAx>
        <c:axId val="9428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700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소비량</a:t>
            </a:r>
            <a:r>
              <a:rPr lang="en-US" baseline="0"/>
              <a:t> </a:t>
            </a:r>
            <a:r>
              <a:rPr lang="en-US"/>
              <a:t>(TWh)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powerDS!$K$1:$P$1</c:f>
              <c:strCache>
                <c:ptCount val="6"/>
                <c:pt idx="0">
                  <c:v>EV</c:v>
                </c:pt>
                <c:pt idx="1">
                  <c:v>Electricity demand</c:v>
                </c:pt>
                <c:pt idx="2">
                  <c:v>P2H</c:v>
                </c:pt>
                <c:pt idx="3">
                  <c:v>Curtailment</c:v>
                </c:pt>
                <c:pt idx="4">
                  <c:v>0</c:v>
                </c:pt>
                <c:pt idx="5">
                  <c:v>0</c:v>
                </c:pt>
              </c:strCache>
            </c:strRef>
          </c:cat>
          <c:val>
            <c:numRef>
              <c:f>powerDS!$K$2:$P$2</c:f>
              <c:numCache>
                <c:formatCode>0.0</c:formatCode>
                <c:ptCount val="6"/>
                <c:pt idx="0">
                  <c:v>0</c:v>
                </c:pt>
                <c:pt idx="1">
                  <c:v>0.12743739543583721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1-4431-ACE6-ACABBE9C3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700272"/>
        <c:axId val="942813888"/>
      </c:barChart>
      <c:catAx>
        <c:axId val="9417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2813888"/>
        <c:crosses val="autoZero"/>
        <c:auto val="1"/>
        <c:lblAlgn val="ctr"/>
        <c:lblOffset val="100"/>
        <c:noMultiLvlLbl val="0"/>
      </c:catAx>
      <c:valAx>
        <c:axId val="9428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700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Hourly!$B$1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Hourly!$B$2:$B$8761</c:f>
              <c:numCache>
                <c:formatCode>General</c:formatCode>
                <c:ptCount val="8760"/>
                <c:pt idx="0">
                  <c:v>105.76355638661229</c:v>
                </c:pt>
                <c:pt idx="1">
                  <c:v>101.2830647709339</c:v>
                </c:pt>
                <c:pt idx="2">
                  <c:v>98.507961066718352</c:v>
                </c:pt>
                <c:pt idx="3">
                  <c:v>97.115607488279011</c:v>
                </c:pt>
                <c:pt idx="4">
                  <c:v>95.785525479589509</c:v>
                </c:pt>
                <c:pt idx="5">
                  <c:v>96.686907269626275</c:v>
                </c:pt>
                <c:pt idx="6">
                  <c:v>98.023425663317141</c:v>
                </c:pt>
                <c:pt idx="7">
                  <c:v>97.978343188858304</c:v>
                </c:pt>
                <c:pt idx="8">
                  <c:v>95.240650560901898</c:v>
                </c:pt>
                <c:pt idx="9">
                  <c:v>94.226444482485178</c:v>
                </c:pt>
                <c:pt idx="10">
                  <c:v>96.055560962596957</c:v>
                </c:pt>
                <c:pt idx="11">
                  <c:v>95.297204672287137</c:v>
                </c:pt>
                <c:pt idx="12">
                  <c:v>94.260875749562871</c:v>
                </c:pt>
                <c:pt idx="13">
                  <c:v>93.544748291314178</c:v>
                </c:pt>
                <c:pt idx="14">
                  <c:v>93.148344793444565</c:v>
                </c:pt>
                <c:pt idx="15">
                  <c:v>94.072905991033821</c:v>
                </c:pt>
                <c:pt idx="16">
                  <c:v>94.51752777658281</c:v>
                </c:pt>
                <c:pt idx="17">
                  <c:v>96.136290230561087</c:v>
                </c:pt>
                <c:pt idx="18">
                  <c:v>102.36874952902399</c:v>
                </c:pt>
                <c:pt idx="19">
                  <c:v>102.44632757908799</c:v>
                </c:pt>
                <c:pt idx="20">
                  <c:v>102.43301425052047</c:v>
                </c:pt>
                <c:pt idx="21">
                  <c:v>101.07444871929653</c:v>
                </c:pt>
                <c:pt idx="22">
                  <c:v>101.76480324730444</c:v>
                </c:pt>
                <c:pt idx="23">
                  <c:v>103.9109056438114</c:v>
                </c:pt>
                <c:pt idx="24">
                  <c:v>101.56178070148431</c:v>
                </c:pt>
                <c:pt idx="25">
                  <c:v>98.46512521355713</c:v>
                </c:pt>
                <c:pt idx="26">
                  <c:v>98.518514467792585</c:v>
                </c:pt>
                <c:pt idx="27">
                  <c:v>98.21833386308316</c:v>
                </c:pt>
                <c:pt idx="28">
                  <c:v>98.367327679826118</c:v>
                </c:pt>
                <c:pt idx="29">
                  <c:v>100.75667920528932</c:v>
                </c:pt>
                <c:pt idx="30">
                  <c:v>103.82561607112493</c:v>
                </c:pt>
                <c:pt idx="31">
                  <c:v>107.64282412696491</c:v>
                </c:pt>
                <c:pt idx="32">
                  <c:v>113.93958542580188</c:v>
                </c:pt>
                <c:pt idx="33">
                  <c:v>125.6624952055556</c:v>
                </c:pt>
                <c:pt idx="34">
                  <c:v>128.63567377867363</c:v>
                </c:pt>
                <c:pt idx="35">
                  <c:v>129.06643619823993</c:v>
                </c:pt>
                <c:pt idx="36">
                  <c:v>122.12132584677613</c:v>
                </c:pt>
                <c:pt idx="37">
                  <c:v>119.10577613453788</c:v>
                </c:pt>
                <c:pt idx="38">
                  <c:v>123.16241972814683</c:v>
                </c:pt>
                <c:pt idx="39">
                  <c:v>122.64253328730706</c:v>
                </c:pt>
                <c:pt idx="40">
                  <c:v>122.36247475475857</c:v>
                </c:pt>
                <c:pt idx="41">
                  <c:v>123.35649579028967</c:v>
                </c:pt>
                <c:pt idx="42">
                  <c:v>123.81120081015176</c:v>
                </c:pt>
                <c:pt idx="43">
                  <c:v>121.62842671731005</c:v>
                </c:pt>
                <c:pt idx="44">
                  <c:v>118.12890128392219</c:v>
                </c:pt>
                <c:pt idx="45">
                  <c:v>114.84479933845309</c:v>
                </c:pt>
                <c:pt idx="46">
                  <c:v>113.71701509770142</c:v>
                </c:pt>
                <c:pt idx="47">
                  <c:v>115.0912233863922</c:v>
                </c:pt>
                <c:pt idx="48">
                  <c:v>113.96982545425972</c:v>
                </c:pt>
                <c:pt idx="49">
                  <c:v>108.26217844591294</c:v>
                </c:pt>
                <c:pt idx="50">
                  <c:v>107.05943582030146</c:v>
                </c:pt>
                <c:pt idx="51">
                  <c:v>107.27018101951896</c:v>
                </c:pt>
                <c:pt idx="52">
                  <c:v>107.41591211693724</c:v>
                </c:pt>
                <c:pt idx="53">
                  <c:v>109.9759552594395</c:v>
                </c:pt>
                <c:pt idx="54">
                  <c:v>113.69079723070415</c:v>
                </c:pt>
                <c:pt idx="55">
                  <c:v>118.06908581639233</c:v>
                </c:pt>
                <c:pt idx="56">
                  <c:v>122.03993164863121</c:v>
                </c:pt>
                <c:pt idx="57">
                  <c:v>131.18559430362257</c:v>
                </c:pt>
                <c:pt idx="58">
                  <c:v>131.37257087188118</c:v>
                </c:pt>
                <c:pt idx="59">
                  <c:v>129.89104422748264</c:v>
                </c:pt>
                <c:pt idx="60">
                  <c:v>123.61813476200696</c:v>
                </c:pt>
                <c:pt idx="61">
                  <c:v>120.03922691793511</c:v>
                </c:pt>
                <c:pt idx="62">
                  <c:v>125.078994030563</c:v>
                </c:pt>
                <c:pt idx="63">
                  <c:v>124.47102012907587</c:v>
                </c:pt>
                <c:pt idx="64">
                  <c:v>125.64848034393295</c:v>
                </c:pt>
                <c:pt idx="65">
                  <c:v>126.27967922825336</c:v>
                </c:pt>
                <c:pt idx="66">
                  <c:v>127.93039496171774</c:v>
                </c:pt>
                <c:pt idx="67">
                  <c:v>125.4823978565544</c:v>
                </c:pt>
                <c:pt idx="68">
                  <c:v>121.65798510732003</c:v>
                </c:pt>
                <c:pt idx="69">
                  <c:v>118.40542623215119</c:v>
                </c:pt>
                <c:pt idx="70">
                  <c:v>116.37423533705706</c:v>
                </c:pt>
                <c:pt idx="71">
                  <c:v>117.17894759506434</c:v>
                </c:pt>
                <c:pt idx="72">
                  <c:v>114.93791557033344</c:v>
                </c:pt>
                <c:pt idx="73">
                  <c:v>109.20765707535872</c:v>
                </c:pt>
                <c:pt idx="74">
                  <c:v>108.8078775950345</c:v>
                </c:pt>
                <c:pt idx="75">
                  <c:v>108.12206779574073</c:v>
                </c:pt>
                <c:pt idx="76">
                  <c:v>108.16920758452231</c:v>
                </c:pt>
                <c:pt idx="77">
                  <c:v>110.4596888205907</c:v>
                </c:pt>
                <c:pt idx="78">
                  <c:v>113.62603699139441</c:v>
                </c:pt>
                <c:pt idx="79">
                  <c:v>117.97861965496318</c:v>
                </c:pt>
                <c:pt idx="80">
                  <c:v>122.40035697360724</c:v>
                </c:pt>
                <c:pt idx="81">
                  <c:v>132.26760368804443</c:v>
                </c:pt>
                <c:pt idx="82">
                  <c:v>132.1617152784209</c:v>
                </c:pt>
                <c:pt idx="83">
                  <c:v>131.87507424919872</c:v>
                </c:pt>
                <c:pt idx="84">
                  <c:v>123.07040205178889</c:v>
                </c:pt>
                <c:pt idx="85">
                  <c:v>120.2277401625724</c:v>
                </c:pt>
                <c:pt idx="86">
                  <c:v>123.05889711751354</c:v>
                </c:pt>
                <c:pt idx="87">
                  <c:v>122.12165979236944</c:v>
                </c:pt>
                <c:pt idx="88">
                  <c:v>124.17318128334112</c:v>
                </c:pt>
                <c:pt idx="89">
                  <c:v>125.30357785941079</c:v>
                </c:pt>
                <c:pt idx="90">
                  <c:v>126.47926821402183</c:v>
                </c:pt>
                <c:pt idx="91">
                  <c:v>123.19104061528162</c:v>
                </c:pt>
                <c:pt idx="92">
                  <c:v>119.65362102590822</c:v>
                </c:pt>
                <c:pt idx="93">
                  <c:v>117.00585568611015</c:v>
                </c:pt>
                <c:pt idx="94">
                  <c:v>116.69057455859816</c:v>
                </c:pt>
                <c:pt idx="95">
                  <c:v>116.90540892925983</c:v>
                </c:pt>
                <c:pt idx="96">
                  <c:v>114.9168698077379</c:v>
                </c:pt>
                <c:pt idx="97">
                  <c:v>108.80184136297267</c:v>
                </c:pt>
                <c:pt idx="98">
                  <c:v>107.93221820446298</c:v>
                </c:pt>
                <c:pt idx="99">
                  <c:v>107.38367445052954</c:v>
                </c:pt>
                <c:pt idx="100">
                  <c:v>108.1941986769942</c:v>
                </c:pt>
                <c:pt idx="101">
                  <c:v>111.02707150131219</c:v>
                </c:pt>
                <c:pt idx="102">
                  <c:v>113.44513979090755</c:v>
                </c:pt>
                <c:pt idx="103">
                  <c:v>118.42174892595304</c:v>
                </c:pt>
                <c:pt idx="104">
                  <c:v>122.86138670013067</c:v>
                </c:pt>
                <c:pt idx="105">
                  <c:v>132.82219907313242</c:v>
                </c:pt>
                <c:pt idx="106">
                  <c:v>133.2010790794489</c:v>
                </c:pt>
                <c:pt idx="107">
                  <c:v>134.08181503635745</c:v>
                </c:pt>
                <c:pt idx="108">
                  <c:v>126.70385232965889</c:v>
                </c:pt>
                <c:pt idx="109">
                  <c:v>124.26299637544903</c:v>
                </c:pt>
                <c:pt idx="110">
                  <c:v>130.21940413465242</c:v>
                </c:pt>
                <c:pt idx="111">
                  <c:v>128.84223263331111</c:v>
                </c:pt>
                <c:pt idx="112">
                  <c:v>128.88514867758772</c:v>
                </c:pt>
                <c:pt idx="113">
                  <c:v>130.08116155142071</c:v>
                </c:pt>
                <c:pt idx="114">
                  <c:v>129.38043906324532</c:v>
                </c:pt>
                <c:pt idx="115">
                  <c:v>125.72198024904061</c:v>
                </c:pt>
                <c:pt idx="116">
                  <c:v>121.77909264386021</c:v>
                </c:pt>
                <c:pt idx="117">
                  <c:v>117.95245219955629</c:v>
                </c:pt>
                <c:pt idx="118">
                  <c:v>117.4199266884294</c:v>
                </c:pt>
                <c:pt idx="119">
                  <c:v>116.88028513716857</c:v>
                </c:pt>
                <c:pt idx="120">
                  <c:v>114.43520856520142</c:v>
                </c:pt>
                <c:pt idx="121">
                  <c:v>108.85453403033635</c:v>
                </c:pt>
                <c:pt idx="122">
                  <c:v>108.22047161311372</c:v>
                </c:pt>
                <c:pt idx="123">
                  <c:v>107.15486641719657</c:v>
                </c:pt>
                <c:pt idx="124">
                  <c:v>107.59934692365829</c:v>
                </c:pt>
                <c:pt idx="125">
                  <c:v>109.49328456530986</c:v>
                </c:pt>
                <c:pt idx="126">
                  <c:v>113.20340653679821</c:v>
                </c:pt>
                <c:pt idx="127">
                  <c:v>118.74538041962043</c:v>
                </c:pt>
                <c:pt idx="128">
                  <c:v>121.15830036362713</c:v>
                </c:pt>
                <c:pt idx="129">
                  <c:v>129.23809685193552</c:v>
                </c:pt>
                <c:pt idx="130">
                  <c:v>128.92905075357714</c:v>
                </c:pt>
                <c:pt idx="131">
                  <c:v>127.34552504779791</c:v>
                </c:pt>
                <c:pt idx="132">
                  <c:v>122.28986495036054</c:v>
                </c:pt>
                <c:pt idx="133">
                  <c:v>118.90830890873295</c:v>
                </c:pt>
                <c:pt idx="134">
                  <c:v>123.01877578230663</c:v>
                </c:pt>
                <c:pt idx="135">
                  <c:v>122.86646940450252</c:v>
                </c:pt>
                <c:pt idx="136">
                  <c:v>123.22635948390553</c:v>
                </c:pt>
                <c:pt idx="137">
                  <c:v>123.82238601166198</c:v>
                </c:pt>
                <c:pt idx="138">
                  <c:v>125.62491692930307</c:v>
                </c:pt>
                <c:pt idx="139">
                  <c:v>122.47095981568033</c:v>
                </c:pt>
                <c:pt idx="140">
                  <c:v>120.96091884125045</c:v>
                </c:pt>
                <c:pt idx="141">
                  <c:v>117.48154190746637</c:v>
                </c:pt>
                <c:pt idx="142">
                  <c:v>116.28152362885884</c:v>
                </c:pt>
                <c:pt idx="143">
                  <c:v>116.67423743222056</c:v>
                </c:pt>
                <c:pt idx="144">
                  <c:v>115.54751560223485</c:v>
                </c:pt>
                <c:pt idx="145">
                  <c:v>109.02278448426807</c:v>
                </c:pt>
                <c:pt idx="146">
                  <c:v>105.91425266067915</c:v>
                </c:pt>
                <c:pt idx="147">
                  <c:v>103.97206393308703</c:v>
                </c:pt>
                <c:pt idx="148">
                  <c:v>106.36100149503238</c:v>
                </c:pt>
                <c:pt idx="149">
                  <c:v>107.6639070548397</c:v>
                </c:pt>
                <c:pt idx="150">
                  <c:v>108.89528983460897</c:v>
                </c:pt>
                <c:pt idx="151">
                  <c:v>109.06846369452168</c:v>
                </c:pt>
                <c:pt idx="152">
                  <c:v>109.77660820274818</c:v>
                </c:pt>
                <c:pt idx="153">
                  <c:v>111.62948298009452</c:v>
                </c:pt>
                <c:pt idx="154">
                  <c:v>113.57722691410358</c:v>
                </c:pt>
                <c:pt idx="155">
                  <c:v>113.85488759058333</c:v>
                </c:pt>
                <c:pt idx="156">
                  <c:v>109.16545165759116</c:v>
                </c:pt>
                <c:pt idx="157">
                  <c:v>106.74436195575079</c:v>
                </c:pt>
                <c:pt idx="158">
                  <c:v>108.55752282484796</c:v>
                </c:pt>
                <c:pt idx="159">
                  <c:v>106.47866655312021</c:v>
                </c:pt>
                <c:pt idx="160">
                  <c:v>107.69522132132654</c:v>
                </c:pt>
                <c:pt idx="161">
                  <c:v>107.19181306806634</c:v>
                </c:pt>
                <c:pt idx="162">
                  <c:v>110.3266356720252</c:v>
                </c:pt>
                <c:pt idx="163">
                  <c:v>108.98403444674439</c:v>
                </c:pt>
                <c:pt idx="164">
                  <c:v>107.38455846907245</c:v>
                </c:pt>
                <c:pt idx="165">
                  <c:v>105.39360092087119</c:v>
                </c:pt>
                <c:pt idx="166">
                  <c:v>106.11944379504993</c:v>
                </c:pt>
                <c:pt idx="167">
                  <c:v>107.38805010580889</c:v>
                </c:pt>
                <c:pt idx="168">
                  <c:v>108.57311022454104</c:v>
                </c:pt>
                <c:pt idx="169">
                  <c:v>103.70689286127767</c:v>
                </c:pt>
                <c:pt idx="170">
                  <c:v>101.97887385723116</c:v>
                </c:pt>
                <c:pt idx="171">
                  <c:v>100.17048152605925</c:v>
                </c:pt>
                <c:pt idx="172">
                  <c:v>101.64621966843745</c:v>
                </c:pt>
                <c:pt idx="173">
                  <c:v>103.41205746435236</c:v>
                </c:pt>
                <c:pt idx="174">
                  <c:v>103.80047227455255</c:v>
                </c:pt>
                <c:pt idx="175">
                  <c:v>103.82464754100525</c:v>
                </c:pt>
                <c:pt idx="176">
                  <c:v>102.18056249970623</c:v>
                </c:pt>
                <c:pt idx="177">
                  <c:v>103.34549684967581</c:v>
                </c:pt>
                <c:pt idx="178">
                  <c:v>101.91480776522231</c:v>
                </c:pt>
                <c:pt idx="179">
                  <c:v>100.0216979314212</c:v>
                </c:pt>
                <c:pt idx="180">
                  <c:v>100.27070271385536</c:v>
                </c:pt>
                <c:pt idx="181">
                  <c:v>99.932861310218726</c:v>
                </c:pt>
                <c:pt idx="182">
                  <c:v>99.733915492169061</c:v>
                </c:pt>
                <c:pt idx="183">
                  <c:v>100.25499949227635</c:v>
                </c:pt>
                <c:pt idx="184">
                  <c:v>99.859894147796098</c:v>
                </c:pt>
                <c:pt idx="185">
                  <c:v>101.47126361820338</c:v>
                </c:pt>
                <c:pt idx="186">
                  <c:v>106.36435258827734</c:v>
                </c:pt>
                <c:pt idx="187">
                  <c:v>106.61310878775136</c:v>
                </c:pt>
                <c:pt idx="188">
                  <c:v>105.34506954499827</c:v>
                </c:pt>
                <c:pt idx="189">
                  <c:v>103.70981981371111</c:v>
                </c:pt>
                <c:pt idx="190">
                  <c:v>105.36892394084013</c:v>
                </c:pt>
                <c:pt idx="191">
                  <c:v>106.80176530968934</c:v>
                </c:pt>
                <c:pt idx="192">
                  <c:v>102.74457595614307</c:v>
                </c:pt>
                <c:pt idx="193">
                  <c:v>98.65536574699766</c:v>
                </c:pt>
                <c:pt idx="194">
                  <c:v>97.821931726531361</c:v>
                </c:pt>
                <c:pt idx="195">
                  <c:v>97.291684094867762</c:v>
                </c:pt>
                <c:pt idx="196">
                  <c:v>98.188434994644268</c:v>
                </c:pt>
                <c:pt idx="197">
                  <c:v>100.25527546547187</c:v>
                </c:pt>
                <c:pt idx="198">
                  <c:v>103.16494092094391</c:v>
                </c:pt>
                <c:pt idx="199">
                  <c:v>108.69200490083725</c:v>
                </c:pt>
                <c:pt idx="200">
                  <c:v>116.52788828721431</c:v>
                </c:pt>
                <c:pt idx="201">
                  <c:v>129.25416971133325</c:v>
                </c:pt>
                <c:pt idx="202">
                  <c:v>131.29691919450141</c:v>
                </c:pt>
                <c:pt idx="203">
                  <c:v>130.85753776360818</c:v>
                </c:pt>
                <c:pt idx="204">
                  <c:v>124.40877794032571</c:v>
                </c:pt>
                <c:pt idx="205">
                  <c:v>120.10626043504431</c:v>
                </c:pt>
                <c:pt idx="206">
                  <c:v>126.2058009326681</c:v>
                </c:pt>
                <c:pt idx="207">
                  <c:v>124.53213278534034</c:v>
                </c:pt>
                <c:pt idx="208">
                  <c:v>126.47948985927771</c:v>
                </c:pt>
                <c:pt idx="209">
                  <c:v>129.18185764817949</c:v>
                </c:pt>
                <c:pt idx="210">
                  <c:v>130.42725420759382</c:v>
                </c:pt>
                <c:pt idx="211">
                  <c:v>128.05252467658948</c:v>
                </c:pt>
                <c:pt idx="212">
                  <c:v>123.94132995984064</c:v>
                </c:pt>
                <c:pt idx="213">
                  <c:v>121.19774909238522</c:v>
                </c:pt>
                <c:pt idx="214">
                  <c:v>120.04470204311042</c:v>
                </c:pt>
                <c:pt idx="215">
                  <c:v>120.45784100644828</c:v>
                </c:pt>
                <c:pt idx="216">
                  <c:v>118.12717518324584</c:v>
                </c:pt>
                <c:pt idx="217">
                  <c:v>112.6699284607738</c:v>
                </c:pt>
                <c:pt idx="218">
                  <c:v>112.20076523663387</c:v>
                </c:pt>
                <c:pt idx="219">
                  <c:v>112.48148995453168</c:v>
                </c:pt>
                <c:pt idx="220">
                  <c:v>112.8441117704174</c:v>
                </c:pt>
                <c:pt idx="221">
                  <c:v>113.89141924996342</c:v>
                </c:pt>
                <c:pt idx="222">
                  <c:v>117.68886230301558</c:v>
                </c:pt>
                <c:pt idx="223">
                  <c:v>120.68637607601053</c:v>
                </c:pt>
                <c:pt idx="224">
                  <c:v>125.93401508549665</c:v>
                </c:pt>
                <c:pt idx="225">
                  <c:v>133.850764303663</c:v>
                </c:pt>
                <c:pt idx="226">
                  <c:v>134.49533613333125</c:v>
                </c:pt>
                <c:pt idx="227">
                  <c:v>134.01622658694743</c:v>
                </c:pt>
                <c:pt idx="228">
                  <c:v>127.77355192254373</c:v>
                </c:pt>
                <c:pt idx="229">
                  <c:v>124.18251040905346</c:v>
                </c:pt>
                <c:pt idx="230">
                  <c:v>130.13840531831681</c:v>
                </c:pt>
                <c:pt idx="231">
                  <c:v>129.34659759501477</c:v>
                </c:pt>
                <c:pt idx="232">
                  <c:v>130.61431750166574</c:v>
                </c:pt>
                <c:pt idx="233">
                  <c:v>131.15857681419854</c:v>
                </c:pt>
                <c:pt idx="234">
                  <c:v>132.80991122097285</c:v>
                </c:pt>
                <c:pt idx="235">
                  <c:v>131.33739669401925</c:v>
                </c:pt>
                <c:pt idx="236">
                  <c:v>127.46758366500811</c:v>
                </c:pt>
                <c:pt idx="237">
                  <c:v>124.42955989033477</c:v>
                </c:pt>
                <c:pt idx="238">
                  <c:v>122.44798608629925</c:v>
                </c:pt>
                <c:pt idx="239">
                  <c:v>123.83721004728311</c:v>
                </c:pt>
                <c:pt idx="240">
                  <c:v>120.72307755187028</c:v>
                </c:pt>
                <c:pt idx="241">
                  <c:v>117.07778401966445</c:v>
                </c:pt>
                <c:pt idx="242">
                  <c:v>115.22920545325147</c:v>
                </c:pt>
                <c:pt idx="243">
                  <c:v>115.94037068840838</c:v>
                </c:pt>
                <c:pt idx="244">
                  <c:v>116.26230040820417</c:v>
                </c:pt>
                <c:pt idx="245">
                  <c:v>118.53570769300201</c:v>
                </c:pt>
                <c:pt idx="246">
                  <c:v>121.33537164285147</c:v>
                </c:pt>
                <c:pt idx="247">
                  <c:v>126.0839363972875</c:v>
                </c:pt>
                <c:pt idx="248">
                  <c:v>129.64140502812623</c:v>
                </c:pt>
                <c:pt idx="249">
                  <c:v>137.98429902190978</c:v>
                </c:pt>
                <c:pt idx="250">
                  <c:v>137.47911351892478</c:v>
                </c:pt>
                <c:pt idx="251">
                  <c:v>136.63525271669906</c:v>
                </c:pt>
                <c:pt idx="252">
                  <c:v>130.58402564070718</c:v>
                </c:pt>
                <c:pt idx="253">
                  <c:v>126.16451392021908</c:v>
                </c:pt>
                <c:pt idx="254">
                  <c:v>131.3596383156318</c:v>
                </c:pt>
                <c:pt idx="255">
                  <c:v>130.55879341248419</c:v>
                </c:pt>
                <c:pt idx="256">
                  <c:v>131.54675281462019</c:v>
                </c:pt>
                <c:pt idx="257">
                  <c:v>133.12972412326391</c:v>
                </c:pt>
                <c:pt idx="258">
                  <c:v>133.63828157689366</c:v>
                </c:pt>
                <c:pt idx="259">
                  <c:v>130.49395770290803</c:v>
                </c:pt>
                <c:pt idx="260">
                  <c:v>128.21294205209009</c:v>
                </c:pt>
                <c:pt idx="261">
                  <c:v>125.05614800247442</c:v>
                </c:pt>
                <c:pt idx="262">
                  <c:v>123.25911068743008</c:v>
                </c:pt>
                <c:pt idx="263">
                  <c:v>123.3402565316738</c:v>
                </c:pt>
                <c:pt idx="264">
                  <c:v>122.71557956072974</c:v>
                </c:pt>
                <c:pt idx="265">
                  <c:v>116.5672337513585</c:v>
                </c:pt>
                <c:pt idx="266">
                  <c:v>116.87677928946623</c:v>
                </c:pt>
                <c:pt idx="267">
                  <c:v>116.47742775084222</c:v>
                </c:pt>
                <c:pt idx="268">
                  <c:v>116.52938438663904</c:v>
                </c:pt>
                <c:pt idx="269">
                  <c:v>119.252831643322</c:v>
                </c:pt>
                <c:pt idx="270">
                  <c:v>122.10807719477063</c:v>
                </c:pt>
                <c:pt idx="271">
                  <c:v>124.82638002407653</c:v>
                </c:pt>
                <c:pt idx="272">
                  <c:v>127.2611131302851</c:v>
                </c:pt>
                <c:pt idx="273">
                  <c:v>136.41159280362032</c:v>
                </c:pt>
                <c:pt idx="274">
                  <c:v>137.55451240461903</c:v>
                </c:pt>
                <c:pt idx="275">
                  <c:v>137.4765020905312</c:v>
                </c:pt>
                <c:pt idx="276">
                  <c:v>130.16349597693869</c:v>
                </c:pt>
                <c:pt idx="277">
                  <c:v>127.4860992741654</c:v>
                </c:pt>
                <c:pt idx="278">
                  <c:v>131.07033584681324</c:v>
                </c:pt>
                <c:pt idx="279">
                  <c:v>131.6622395091135</c:v>
                </c:pt>
                <c:pt idx="280">
                  <c:v>130.91775866733141</c:v>
                </c:pt>
                <c:pt idx="281">
                  <c:v>132.74882829022761</c:v>
                </c:pt>
                <c:pt idx="282">
                  <c:v>133.57890178506236</c:v>
                </c:pt>
                <c:pt idx="283">
                  <c:v>130.69588338973173</c:v>
                </c:pt>
                <c:pt idx="284">
                  <c:v>126.53640746672232</c:v>
                </c:pt>
                <c:pt idx="285">
                  <c:v>124.11282011732881</c:v>
                </c:pt>
                <c:pt idx="286">
                  <c:v>122.59561684589416</c:v>
                </c:pt>
                <c:pt idx="287">
                  <c:v>122.50125167291436</c:v>
                </c:pt>
                <c:pt idx="288">
                  <c:v>122.35311124599515</c:v>
                </c:pt>
                <c:pt idx="289">
                  <c:v>115.7538406491452</c:v>
                </c:pt>
                <c:pt idx="290">
                  <c:v>115.77923297467198</c:v>
                </c:pt>
                <c:pt idx="291">
                  <c:v>115.7162477652638</c:v>
                </c:pt>
                <c:pt idx="292">
                  <c:v>115.58006801052991</c:v>
                </c:pt>
                <c:pt idx="293">
                  <c:v>116.73908837514765</c:v>
                </c:pt>
                <c:pt idx="294">
                  <c:v>121.0874991807179</c:v>
                </c:pt>
                <c:pt idx="295">
                  <c:v>124.62878128677916</c:v>
                </c:pt>
                <c:pt idx="296">
                  <c:v>129.21804292015486</c:v>
                </c:pt>
                <c:pt idx="297">
                  <c:v>138.57555325927123</c:v>
                </c:pt>
                <c:pt idx="298">
                  <c:v>140.15641735226322</c:v>
                </c:pt>
                <c:pt idx="299">
                  <c:v>142.11122702655183</c:v>
                </c:pt>
                <c:pt idx="300">
                  <c:v>134.03510875745695</c:v>
                </c:pt>
                <c:pt idx="301">
                  <c:v>131.84960724673164</c:v>
                </c:pt>
                <c:pt idx="302">
                  <c:v>136.16318782413612</c:v>
                </c:pt>
                <c:pt idx="303">
                  <c:v>135.37221558867711</c:v>
                </c:pt>
                <c:pt idx="304">
                  <c:v>135.31570677323251</c:v>
                </c:pt>
                <c:pt idx="305">
                  <c:v>135.95280838735798</c:v>
                </c:pt>
                <c:pt idx="306">
                  <c:v>135.39723026304665</c:v>
                </c:pt>
                <c:pt idx="307">
                  <c:v>131.01147129607381</c:v>
                </c:pt>
                <c:pt idx="308">
                  <c:v>127.86739554693048</c:v>
                </c:pt>
                <c:pt idx="309">
                  <c:v>124.47280743690929</c:v>
                </c:pt>
                <c:pt idx="310">
                  <c:v>123.13209166470148</c:v>
                </c:pt>
                <c:pt idx="311">
                  <c:v>123.9015605858061</c:v>
                </c:pt>
                <c:pt idx="312">
                  <c:v>121.10024464236668</c:v>
                </c:pt>
                <c:pt idx="313">
                  <c:v>115.97827705714641</c:v>
                </c:pt>
                <c:pt idx="314">
                  <c:v>114.37016660946216</c:v>
                </c:pt>
                <c:pt idx="315">
                  <c:v>114.24147900406166</c:v>
                </c:pt>
                <c:pt idx="316">
                  <c:v>114.18521593161876</c:v>
                </c:pt>
                <c:pt idx="317">
                  <c:v>114.48912147053038</c:v>
                </c:pt>
                <c:pt idx="318">
                  <c:v>115.37033037829053</c:v>
                </c:pt>
                <c:pt idx="319">
                  <c:v>116.3900439816184</c:v>
                </c:pt>
                <c:pt idx="320">
                  <c:v>118.01614053239635</c:v>
                </c:pt>
                <c:pt idx="321">
                  <c:v>119.80147144185695</c:v>
                </c:pt>
                <c:pt idx="322">
                  <c:v>121.07824438556412</c:v>
                </c:pt>
                <c:pt idx="323">
                  <c:v>122.60345282760085</c:v>
                </c:pt>
                <c:pt idx="324">
                  <c:v>117.73823439784189</c:v>
                </c:pt>
                <c:pt idx="325">
                  <c:v>115.98384596054328</c:v>
                </c:pt>
                <c:pt idx="326">
                  <c:v>115.62061848301298</c:v>
                </c:pt>
                <c:pt idx="327">
                  <c:v>114.8788687017104</c:v>
                </c:pt>
                <c:pt idx="328">
                  <c:v>115.81799881167599</c:v>
                </c:pt>
                <c:pt idx="329">
                  <c:v>117.00943188842916</c:v>
                </c:pt>
                <c:pt idx="330">
                  <c:v>118.4693542835565</c:v>
                </c:pt>
                <c:pt idx="331">
                  <c:v>118.86821922835477</c:v>
                </c:pt>
                <c:pt idx="332">
                  <c:v>117.83080078024481</c:v>
                </c:pt>
                <c:pt idx="333">
                  <c:v>116.96246691259184</c:v>
                </c:pt>
                <c:pt idx="334">
                  <c:v>117.9971030953058</c:v>
                </c:pt>
                <c:pt idx="335">
                  <c:v>120.1385485707727</c:v>
                </c:pt>
                <c:pt idx="336">
                  <c:v>118.78852526957272</c:v>
                </c:pt>
                <c:pt idx="337">
                  <c:v>114.81252182882497</c:v>
                </c:pt>
                <c:pt idx="338">
                  <c:v>112.46814292264084</c:v>
                </c:pt>
                <c:pt idx="339">
                  <c:v>110.17313889351115</c:v>
                </c:pt>
                <c:pt idx="340">
                  <c:v>110.65490266134121</c:v>
                </c:pt>
                <c:pt idx="341">
                  <c:v>111.02386140781434</c:v>
                </c:pt>
                <c:pt idx="342">
                  <c:v>111.31605974409158</c:v>
                </c:pt>
                <c:pt idx="343">
                  <c:v>111.32965774450768</c:v>
                </c:pt>
                <c:pt idx="344">
                  <c:v>110.88201505697508</c:v>
                </c:pt>
                <c:pt idx="345">
                  <c:v>109.91447819832894</c:v>
                </c:pt>
                <c:pt idx="346">
                  <c:v>109.08513624327102</c:v>
                </c:pt>
                <c:pt idx="347">
                  <c:v>108.45892725906698</c:v>
                </c:pt>
                <c:pt idx="348">
                  <c:v>108.05089402145602</c:v>
                </c:pt>
                <c:pt idx="349">
                  <c:v>107.90824042592774</c:v>
                </c:pt>
                <c:pt idx="350">
                  <c:v>106.00836197109383</c:v>
                </c:pt>
                <c:pt idx="351">
                  <c:v>105.44060124813889</c:v>
                </c:pt>
                <c:pt idx="352">
                  <c:v>106.3334538216793</c:v>
                </c:pt>
                <c:pt idx="353">
                  <c:v>105.94782656199123</c:v>
                </c:pt>
                <c:pt idx="354">
                  <c:v>110.61002159487364</c:v>
                </c:pt>
                <c:pt idx="355">
                  <c:v>112.27295016648681</c:v>
                </c:pt>
                <c:pt idx="356">
                  <c:v>111.95295449191873</c:v>
                </c:pt>
                <c:pt idx="357">
                  <c:v>110.99890527010977</c:v>
                </c:pt>
                <c:pt idx="358">
                  <c:v>112.2527950725926</c:v>
                </c:pt>
                <c:pt idx="359">
                  <c:v>114.9547895345231</c:v>
                </c:pt>
                <c:pt idx="360">
                  <c:v>113.91310676309199</c:v>
                </c:pt>
                <c:pt idx="361">
                  <c:v>109.80314654369323</c:v>
                </c:pt>
                <c:pt idx="362">
                  <c:v>109.06372226562937</c:v>
                </c:pt>
                <c:pt idx="363">
                  <c:v>109.03334697879617</c:v>
                </c:pt>
                <c:pt idx="364">
                  <c:v>109.5067387260204</c:v>
                </c:pt>
                <c:pt idx="365">
                  <c:v>111.30061255081954</c:v>
                </c:pt>
                <c:pt idx="366">
                  <c:v>115.95229675034594</c:v>
                </c:pt>
                <c:pt idx="367">
                  <c:v>121.51077911239639</c:v>
                </c:pt>
                <c:pt idx="368">
                  <c:v>128.03038842209122</c:v>
                </c:pt>
                <c:pt idx="369">
                  <c:v>140.72873747674063</c:v>
                </c:pt>
                <c:pt idx="370">
                  <c:v>142.51939018341633</c:v>
                </c:pt>
                <c:pt idx="371">
                  <c:v>142.02207737488615</c:v>
                </c:pt>
                <c:pt idx="372">
                  <c:v>134.84279468847316</c:v>
                </c:pt>
                <c:pt idx="373">
                  <c:v>131.30796748952923</c:v>
                </c:pt>
                <c:pt idx="374">
                  <c:v>134.68197954932265</c:v>
                </c:pt>
                <c:pt idx="375">
                  <c:v>135.06110700447815</c:v>
                </c:pt>
                <c:pt idx="376">
                  <c:v>135.69364433421487</c:v>
                </c:pt>
                <c:pt idx="377">
                  <c:v>137.73675379375624</c:v>
                </c:pt>
                <c:pt idx="378">
                  <c:v>138.7164753554087</c:v>
                </c:pt>
                <c:pt idx="379">
                  <c:v>135.36219612586387</c:v>
                </c:pt>
                <c:pt idx="380">
                  <c:v>131.5638511467013</c:v>
                </c:pt>
                <c:pt idx="381">
                  <c:v>127.87348929140995</c:v>
                </c:pt>
                <c:pt idx="382">
                  <c:v>126.22123227245405</c:v>
                </c:pt>
                <c:pt idx="383">
                  <c:v>126.80334543963407</c:v>
                </c:pt>
                <c:pt idx="384">
                  <c:v>124.8179327585387</c:v>
                </c:pt>
                <c:pt idx="385">
                  <c:v>118.75453154977274</c:v>
                </c:pt>
                <c:pt idx="386">
                  <c:v>118.11053616649122</c:v>
                </c:pt>
                <c:pt idx="387">
                  <c:v>117.49308696616458</c:v>
                </c:pt>
                <c:pt idx="388">
                  <c:v>117.75084840945298</c:v>
                </c:pt>
                <c:pt idx="389">
                  <c:v>118.01602255214199</c:v>
                </c:pt>
                <c:pt idx="390">
                  <c:v>122.53849930351215</c:v>
                </c:pt>
                <c:pt idx="391">
                  <c:v>127.88185403799758</c:v>
                </c:pt>
                <c:pt idx="392">
                  <c:v>132.97269109180053</c:v>
                </c:pt>
                <c:pt idx="393">
                  <c:v>142.61028008340716</c:v>
                </c:pt>
                <c:pt idx="394">
                  <c:v>145.18538811235462</c:v>
                </c:pt>
                <c:pt idx="395">
                  <c:v>143.87706300303111</c:v>
                </c:pt>
                <c:pt idx="396">
                  <c:v>135.86220117217593</c:v>
                </c:pt>
                <c:pt idx="397">
                  <c:v>132.15473927524164</c:v>
                </c:pt>
                <c:pt idx="398">
                  <c:v>137.03057226108837</c:v>
                </c:pt>
                <c:pt idx="399">
                  <c:v>135.96997799029151</c:v>
                </c:pt>
                <c:pt idx="400">
                  <c:v>136.3405827003314</c:v>
                </c:pt>
                <c:pt idx="401">
                  <c:v>137.49895262693667</c:v>
                </c:pt>
                <c:pt idx="402">
                  <c:v>138.18973760139505</c:v>
                </c:pt>
                <c:pt idx="403">
                  <c:v>134.47723346716901</c:v>
                </c:pt>
                <c:pt idx="404">
                  <c:v>130.30269231505704</c:v>
                </c:pt>
                <c:pt idx="405">
                  <c:v>126.42305634649541</c:v>
                </c:pt>
                <c:pt idx="406">
                  <c:v>125.28242502572587</c:v>
                </c:pt>
                <c:pt idx="407">
                  <c:v>125.15700712687902</c:v>
                </c:pt>
                <c:pt idx="408">
                  <c:v>121.79193972574035</c:v>
                </c:pt>
                <c:pt idx="409">
                  <c:v>116.36407458770749</c:v>
                </c:pt>
                <c:pt idx="410">
                  <c:v>116.47367536681207</c:v>
                </c:pt>
                <c:pt idx="411">
                  <c:v>115.04712983947275</c:v>
                </c:pt>
                <c:pt idx="412">
                  <c:v>114.65236923615244</c:v>
                </c:pt>
                <c:pt idx="413">
                  <c:v>117.3020799363176</c:v>
                </c:pt>
                <c:pt idx="414">
                  <c:v>119.2166134632117</c:v>
                </c:pt>
                <c:pt idx="415">
                  <c:v>122.3968958519916</c:v>
                </c:pt>
                <c:pt idx="416">
                  <c:v>129.26615976451828</c:v>
                </c:pt>
                <c:pt idx="417">
                  <c:v>139.07953074263028</c:v>
                </c:pt>
                <c:pt idx="418">
                  <c:v>140.3119824194444</c:v>
                </c:pt>
                <c:pt idx="419">
                  <c:v>139.58610192000623</c:v>
                </c:pt>
                <c:pt idx="420">
                  <c:v>132.37427819258107</c:v>
                </c:pt>
                <c:pt idx="421">
                  <c:v>130.31704828269287</c:v>
                </c:pt>
                <c:pt idx="422">
                  <c:v>135.57596921988073</c:v>
                </c:pt>
                <c:pt idx="423">
                  <c:v>136.22401023664665</c:v>
                </c:pt>
                <c:pt idx="424">
                  <c:v>136.40012889882996</c:v>
                </c:pt>
                <c:pt idx="425">
                  <c:v>136.76402937760986</c:v>
                </c:pt>
                <c:pt idx="426">
                  <c:v>135.08526868941152</c:v>
                </c:pt>
                <c:pt idx="427">
                  <c:v>132.49172643799807</c:v>
                </c:pt>
                <c:pt idx="428">
                  <c:v>128.51496224594018</c:v>
                </c:pt>
                <c:pt idx="429">
                  <c:v>125.0219907774205</c:v>
                </c:pt>
                <c:pt idx="430">
                  <c:v>123.16554377928375</c:v>
                </c:pt>
                <c:pt idx="431">
                  <c:v>124.62462596944363</c:v>
                </c:pt>
                <c:pt idx="432">
                  <c:v>122.77447958022239</c:v>
                </c:pt>
                <c:pt idx="433">
                  <c:v>115.9466242452647</c:v>
                </c:pt>
                <c:pt idx="434">
                  <c:v>116.00879175521223</c:v>
                </c:pt>
                <c:pt idx="435">
                  <c:v>115.32561662541465</c:v>
                </c:pt>
                <c:pt idx="436">
                  <c:v>115.17606517863922</c:v>
                </c:pt>
                <c:pt idx="437">
                  <c:v>116.6931599543496</c:v>
                </c:pt>
                <c:pt idx="438">
                  <c:v>120.46831353295485</c:v>
                </c:pt>
                <c:pt idx="439">
                  <c:v>125.18359320519782</c:v>
                </c:pt>
                <c:pt idx="440">
                  <c:v>130.54909192445533</c:v>
                </c:pt>
                <c:pt idx="441">
                  <c:v>140.28937161626877</c:v>
                </c:pt>
                <c:pt idx="442">
                  <c:v>140.73206646486634</c:v>
                </c:pt>
                <c:pt idx="443">
                  <c:v>139.25302786430569</c:v>
                </c:pt>
                <c:pt idx="444">
                  <c:v>131.69860027748541</c:v>
                </c:pt>
                <c:pt idx="445">
                  <c:v>128.46835338040802</c:v>
                </c:pt>
                <c:pt idx="446">
                  <c:v>133.89992168459435</c:v>
                </c:pt>
                <c:pt idx="447">
                  <c:v>132.71297707744392</c:v>
                </c:pt>
                <c:pt idx="448">
                  <c:v>133.12738469398627</c:v>
                </c:pt>
                <c:pt idx="449">
                  <c:v>133.94661443598127</c:v>
                </c:pt>
                <c:pt idx="450">
                  <c:v>135.16101322877702</c:v>
                </c:pt>
                <c:pt idx="451">
                  <c:v>132.3496522480001</c:v>
                </c:pt>
                <c:pt idx="452">
                  <c:v>127.70013231842525</c:v>
                </c:pt>
                <c:pt idx="453">
                  <c:v>123.01297921107974</c:v>
                </c:pt>
                <c:pt idx="454">
                  <c:v>121.46332901392489</c:v>
                </c:pt>
                <c:pt idx="455">
                  <c:v>122.21467975245162</c:v>
                </c:pt>
                <c:pt idx="456">
                  <c:v>119.65569777672042</c:v>
                </c:pt>
                <c:pt idx="457">
                  <c:v>115.05729814776747</c:v>
                </c:pt>
                <c:pt idx="458">
                  <c:v>114.90980446784586</c:v>
                </c:pt>
                <c:pt idx="459">
                  <c:v>112.46359932618553</c:v>
                </c:pt>
                <c:pt idx="460">
                  <c:v>113.5037536040429</c:v>
                </c:pt>
                <c:pt idx="461">
                  <c:v>115.37384708115211</c:v>
                </c:pt>
                <c:pt idx="462">
                  <c:v>118.87802204796353</c:v>
                </c:pt>
                <c:pt idx="463">
                  <c:v>124.80234865319744</c:v>
                </c:pt>
                <c:pt idx="464">
                  <c:v>128.77918433771762</c:v>
                </c:pt>
                <c:pt idx="465">
                  <c:v>137.23244691246194</c:v>
                </c:pt>
                <c:pt idx="466">
                  <c:v>140.82003383903444</c:v>
                </c:pt>
                <c:pt idx="467">
                  <c:v>142.21586667012909</c:v>
                </c:pt>
                <c:pt idx="468">
                  <c:v>136.73637076709934</c:v>
                </c:pt>
                <c:pt idx="469">
                  <c:v>133.36891062926625</c:v>
                </c:pt>
                <c:pt idx="470">
                  <c:v>138.20630887629477</c:v>
                </c:pt>
                <c:pt idx="471">
                  <c:v>136.23791268433351</c:v>
                </c:pt>
                <c:pt idx="472">
                  <c:v>136.70467982155913</c:v>
                </c:pt>
                <c:pt idx="473">
                  <c:v>137.0679656085577</c:v>
                </c:pt>
                <c:pt idx="474">
                  <c:v>135.87687982799602</c:v>
                </c:pt>
                <c:pt idx="475">
                  <c:v>132.24770115305219</c:v>
                </c:pt>
                <c:pt idx="476">
                  <c:v>128.99680336120264</c:v>
                </c:pt>
                <c:pt idx="477">
                  <c:v>125.32371487999562</c:v>
                </c:pt>
                <c:pt idx="478">
                  <c:v>123.88901914677265</c:v>
                </c:pt>
                <c:pt idx="479">
                  <c:v>124.4106881745969</c:v>
                </c:pt>
                <c:pt idx="480">
                  <c:v>122.88905360704437</c:v>
                </c:pt>
                <c:pt idx="481">
                  <c:v>117.30390679871992</c:v>
                </c:pt>
                <c:pt idx="482">
                  <c:v>113.01466028148444</c:v>
                </c:pt>
                <c:pt idx="483">
                  <c:v>113.48029833503095</c:v>
                </c:pt>
                <c:pt idx="484">
                  <c:v>114.36651709152062</c:v>
                </c:pt>
                <c:pt idx="485">
                  <c:v>114.71638565961577</c:v>
                </c:pt>
                <c:pt idx="486">
                  <c:v>115.93579378901732</c:v>
                </c:pt>
                <c:pt idx="487">
                  <c:v>117.4775804931827</c:v>
                </c:pt>
                <c:pt idx="488">
                  <c:v>118.66014739655913</c:v>
                </c:pt>
                <c:pt idx="489">
                  <c:v>120.90622086153111</c:v>
                </c:pt>
                <c:pt idx="490">
                  <c:v>122.11373708298727</c:v>
                </c:pt>
                <c:pt idx="491">
                  <c:v>122.68852064329539</c:v>
                </c:pt>
                <c:pt idx="492">
                  <c:v>119.35633151752725</c:v>
                </c:pt>
                <c:pt idx="493">
                  <c:v>116.44091154642291</c:v>
                </c:pt>
                <c:pt idx="494">
                  <c:v>119.24227443577229</c:v>
                </c:pt>
                <c:pt idx="495">
                  <c:v>117.49031635484073</c:v>
                </c:pt>
                <c:pt idx="496">
                  <c:v>117.09982780697771</c:v>
                </c:pt>
                <c:pt idx="497">
                  <c:v>116.49332386239938</c:v>
                </c:pt>
                <c:pt idx="498">
                  <c:v>117.4790394831962</c:v>
                </c:pt>
                <c:pt idx="499">
                  <c:v>117.35417046917203</c:v>
                </c:pt>
                <c:pt idx="500">
                  <c:v>115.82526357996858</c:v>
                </c:pt>
                <c:pt idx="501">
                  <c:v>113.89533258421602</c:v>
                </c:pt>
                <c:pt idx="502">
                  <c:v>114.13218590698708</c:v>
                </c:pt>
                <c:pt idx="503">
                  <c:v>116.64126697086751</c:v>
                </c:pt>
                <c:pt idx="504">
                  <c:v>116.08529500111781</c:v>
                </c:pt>
                <c:pt idx="505">
                  <c:v>110.33281051826907</c:v>
                </c:pt>
                <c:pt idx="506">
                  <c:v>107.44379009887456</c:v>
                </c:pt>
                <c:pt idx="507">
                  <c:v>105.76781122167883</c:v>
                </c:pt>
                <c:pt idx="508">
                  <c:v>104.7825645161992</c:v>
                </c:pt>
                <c:pt idx="509">
                  <c:v>104.58396696458257</c:v>
                </c:pt>
                <c:pt idx="510">
                  <c:v>105.14070883682655</c:v>
                </c:pt>
                <c:pt idx="511">
                  <c:v>106.11223148684235</c:v>
                </c:pt>
                <c:pt idx="512">
                  <c:v>106.8047405693505</c:v>
                </c:pt>
                <c:pt idx="513">
                  <c:v>106.74808280041285</c:v>
                </c:pt>
                <c:pt idx="514">
                  <c:v>107.12905086709407</c:v>
                </c:pt>
                <c:pt idx="515">
                  <c:v>108.2258205174995</c:v>
                </c:pt>
                <c:pt idx="516">
                  <c:v>106.07120544143457</c:v>
                </c:pt>
                <c:pt idx="517">
                  <c:v>106.92908059502153</c:v>
                </c:pt>
                <c:pt idx="518">
                  <c:v>107.81499450199058</c:v>
                </c:pt>
                <c:pt idx="519">
                  <c:v>107.1055745749405</c:v>
                </c:pt>
                <c:pt idx="520">
                  <c:v>106.59115456620977</c:v>
                </c:pt>
                <c:pt idx="521">
                  <c:v>108.86132618112329</c:v>
                </c:pt>
                <c:pt idx="522">
                  <c:v>113.06144271224142</c:v>
                </c:pt>
                <c:pt idx="523">
                  <c:v>113.82646470348969</c:v>
                </c:pt>
                <c:pt idx="524">
                  <c:v>111.74863549854659</c:v>
                </c:pt>
                <c:pt idx="525">
                  <c:v>109.88701918196082</c:v>
                </c:pt>
                <c:pt idx="526">
                  <c:v>111.76693695993832</c:v>
                </c:pt>
                <c:pt idx="527">
                  <c:v>114.41528722130404</c:v>
                </c:pt>
                <c:pt idx="528">
                  <c:v>112.59071507510565</c:v>
                </c:pt>
                <c:pt idx="529">
                  <c:v>107.705617809575</c:v>
                </c:pt>
                <c:pt idx="530">
                  <c:v>107.74869645031882</c:v>
                </c:pt>
                <c:pt idx="531">
                  <c:v>107.95818703410673</c:v>
                </c:pt>
                <c:pt idx="532">
                  <c:v>108.41028079504164</c:v>
                </c:pt>
                <c:pt idx="533">
                  <c:v>111.6670473340327</c:v>
                </c:pt>
                <c:pt idx="534">
                  <c:v>116.27026062924743</c:v>
                </c:pt>
                <c:pt idx="535">
                  <c:v>121.04311317767029</c:v>
                </c:pt>
                <c:pt idx="536">
                  <c:v>129.67385900253015</c:v>
                </c:pt>
                <c:pt idx="537">
                  <c:v>142.9375013664997</c:v>
                </c:pt>
                <c:pt idx="538">
                  <c:v>146.44236638920958</c:v>
                </c:pt>
                <c:pt idx="539">
                  <c:v>147.34063828134501</c:v>
                </c:pt>
                <c:pt idx="540">
                  <c:v>139.5906914381242</c:v>
                </c:pt>
                <c:pt idx="541">
                  <c:v>135.75933729968287</c:v>
                </c:pt>
                <c:pt idx="542">
                  <c:v>140.16351367098073</c:v>
                </c:pt>
                <c:pt idx="543">
                  <c:v>139.13380197250081</c:v>
                </c:pt>
                <c:pt idx="544">
                  <c:v>139.77602010791983</c:v>
                </c:pt>
                <c:pt idx="545">
                  <c:v>141.32905674602546</c:v>
                </c:pt>
                <c:pt idx="546">
                  <c:v>141.66388202439549</c:v>
                </c:pt>
                <c:pt idx="547">
                  <c:v>137.91769828094806</c:v>
                </c:pt>
                <c:pt idx="548">
                  <c:v>132.78539302907129</c:v>
                </c:pt>
                <c:pt idx="549">
                  <c:v>129.29667429125547</c:v>
                </c:pt>
                <c:pt idx="550">
                  <c:v>126.39001757529576</c:v>
                </c:pt>
                <c:pt idx="551">
                  <c:v>127.18393699859055</c:v>
                </c:pt>
                <c:pt idx="552">
                  <c:v>125.84908673690279</c:v>
                </c:pt>
                <c:pt idx="553">
                  <c:v>121.07144791617806</c:v>
                </c:pt>
                <c:pt idx="554">
                  <c:v>120.73214820598021</c:v>
                </c:pt>
                <c:pt idx="555">
                  <c:v>119.35276315535587</c:v>
                </c:pt>
                <c:pt idx="556">
                  <c:v>118.90511552163987</c:v>
                </c:pt>
                <c:pt idx="557">
                  <c:v>121.05532584449044</c:v>
                </c:pt>
                <c:pt idx="558">
                  <c:v>124.42859317778847</c:v>
                </c:pt>
                <c:pt idx="559">
                  <c:v>128.98871567351267</c:v>
                </c:pt>
                <c:pt idx="560">
                  <c:v>133.67602955602752</c:v>
                </c:pt>
                <c:pt idx="561">
                  <c:v>142.73869927269504</c:v>
                </c:pt>
                <c:pt idx="562">
                  <c:v>145.76374980429128</c:v>
                </c:pt>
                <c:pt idx="563">
                  <c:v>144.3744249121151</c:v>
                </c:pt>
                <c:pt idx="564">
                  <c:v>136.23854454249974</c:v>
                </c:pt>
                <c:pt idx="565">
                  <c:v>133.30562443826773</c:v>
                </c:pt>
                <c:pt idx="566">
                  <c:v>136.65270783881306</c:v>
                </c:pt>
                <c:pt idx="567">
                  <c:v>135.44668419337086</c:v>
                </c:pt>
                <c:pt idx="568">
                  <c:v>136.60407587068056</c:v>
                </c:pt>
                <c:pt idx="569">
                  <c:v>138.53728958651439</c:v>
                </c:pt>
                <c:pt idx="570">
                  <c:v>138.6313876506936</c:v>
                </c:pt>
                <c:pt idx="571">
                  <c:v>136.51294579773113</c:v>
                </c:pt>
                <c:pt idx="572">
                  <c:v>132.55049597024558</c:v>
                </c:pt>
                <c:pt idx="573">
                  <c:v>128.0260066846451</c:v>
                </c:pt>
                <c:pt idx="574">
                  <c:v>126.21297073275001</c:v>
                </c:pt>
                <c:pt idx="575">
                  <c:v>126.02583725539007</c:v>
                </c:pt>
                <c:pt idx="576">
                  <c:v>123.66051181382761</c:v>
                </c:pt>
                <c:pt idx="577">
                  <c:v>118.51178896139315</c:v>
                </c:pt>
                <c:pt idx="578">
                  <c:v>114.60662228404392</c:v>
                </c:pt>
                <c:pt idx="579">
                  <c:v>113.99501341265162</c:v>
                </c:pt>
                <c:pt idx="580">
                  <c:v>114.75646573627871</c:v>
                </c:pt>
                <c:pt idx="581">
                  <c:v>116.23759404903571</c:v>
                </c:pt>
                <c:pt idx="582">
                  <c:v>120.33688089075473</c:v>
                </c:pt>
                <c:pt idx="583">
                  <c:v>125.66994052443965</c:v>
                </c:pt>
                <c:pt idx="584">
                  <c:v>131.89930953468158</c:v>
                </c:pt>
                <c:pt idx="585">
                  <c:v>141.32885590602589</c:v>
                </c:pt>
                <c:pt idx="586">
                  <c:v>141.70636375987817</c:v>
                </c:pt>
                <c:pt idx="587">
                  <c:v>141.67949874922022</c:v>
                </c:pt>
                <c:pt idx="588">
                  <c:v>132.56461483394023</c:v>
                </c:pt>
                <c:pt idx="589">
                  <c:v>130.14399564338061</c:v>
                </c:pt>
                <c:pt idx="590">
                  <c:v>133.89642907947859</c:v>
                </c:pt>
                <c:pt idx="591">
                  <c:v>131.94897140955717</c:v>
                </c:pt>
                <c:pt idx="592">
                  <c:v>132.87394498028746</c:v>
                </c:pt>
                <c:pt idx="593">
                  <c:v>133.85201057054584</c:v>
                </c:pt>
                <c:pt idx="594">
                  <c:v>134.66016593086516</c:v>
                </c:pt>
                <c:pt idx="595">
                  <c:v>131.96762534424494</c:v>
                </c:pt>
                <c:pt idx="596">
                  <c:v>127.91461467577101</c:v>
                </c:pt>
                <c:pt idx="597">
                  <c:v>124.87786995879263</c:v>
                </c:pt>
                <c:pt idx="598">
                  <c:v>122.08623214868109</c:v>
                </c:pt>
                <c:pt idx="599">
                  <c:v>124.09343281970398</c:v>
                </c:pt>
                <c:pt idx="600">
                  <c:v>123.28173592131921</c:v>
                </c:pt>
                <c:pt idx="601">
                  <c:v>117.58028972481675</c:v>
                </c:pt>
                <c:pt idx="602">
                  <c:v>115.01464239266664</c:v>
                </c:pt>
                <c:pt idx="603">
                  <c:v>115.58347428649547</c:v>
                </c:pt>
                <c:pt idx="604">
                  <c:v>116.3922858280613</c:v>
                </c:pt>
                <c:pt idx="605">
                  <c:v>117.80882865858477</c:v>
                </c:pt>
                <c:pt idx="606">
                  <c:v>120.32497813137465</c:v>
                </c:pt>
                <c:pt idx="607">
                  <c:v>124.30958762765199</c:v>
                </c:pt>
                <c:pt idx="608">
                  <c:v>129.73685455311164</c:v>
                </c:pt>
                <c:pt idx="609">
                  <c:v>136.3582291239091</c:v>
                </c:pt>
                <c:pt idx="610">
                  <c:v>137.6423192885448</c:v>
                </c:pt>
                <c:pt idx="611">
                  <c:v>136.96164140963731</c:v>
                </c:pt>
                <c:pt idx="612">
                  <c:v>127.85191999131924</c:v>
                </c:pt>
                <c:pt idx="613">
                  <c:v>123.78298172406356</c:v>
                </c:pt>
                <c:pt idx="614">
                  <c:v>125.46657244413346</c:v>
                </c:pt>
                <c:pt idx="615">
                  <c:v>120.56884667482338</c:v>
                </c:pt>
                <c:pt idx="616">
                  <c:v>117.9525143173623</c:v>
                </c:pt>
                <c:pt idx="617">
                  <c:v>115.04820629360043</c:v>
                </c:pt>
                <c:pt idx="618">
                  <c:v>116.72911999992803</c:v>
                </c:pt>
                <c:pt idx="619">
                  <c:v>115.64003726227563</c:v>
                </c:pt>
                <c:pt idx="620">
                  <c:v>113.80490552110014</c:v>
                </c:pt>
                <c:pt idx="621">
                  <c:v>111.57931018272616</c:v>
                </c:pt>
                <c:pt idx="622">
                  <c:v>111.46211699723681</c:v>
                </c:pt>
                <c:pt idx="623">
                  <c:v>113.3806470589237</c:v>
                </c:pt>
                <c:pt idx="624">
                  <c:v>112.05691607260238</c:v>
                </c:pt>
                <c:pt idx="625">
                  <c:v>107.84632996480994</c:v>
                </c:pt>
                <c:pt idx="626">
                  <c:v>105.16658622167037</c:v>
                </c:pt>
                <c:pt idx="627">
                  <c:v>103.83647073871649</c:v>
                </c:pt>
                <c:pt idx="628">
                  <c:v>101.68660254798867</c:v>
                </c:pt>
                <c:pt idx="629">
                  <c:v>101.30430649066278</c:v>
                </c:pt>
                <c:pt idx="630">
                  <c:v>101.03544401478369</c:v>
                </c:pt>
                <c:pt idx="631">
                  <c:v>102.20889450999162</c:v>
                </c:pt>
                <c:pt idx="632">
                  <c:v>100.16710019889592</c:v>
                </c:pt>
                <c:pt idx="633">
                  <c:v>99.884322827931726</c:v>
                </c:pt>
                <c:pt idx="634">
                  <c:v>98.319193555479458</c:v>
                </c:pt>
                <c:pt idx="635">
                  <c:v>97.396822947273094</c:v>
                </c:pt>
                <c:pt idx="636">
                  <c:v>96.156538415499995</c:v>
                </c:pt>
                <c:pt idx="637">
                  <c:v>94.628291568024252</c:v>
                </c:pt>
                <c:pt idx="638">
                  <c:v>94.732813624285626</c:v>
                </c:pt>
                <c:pt idx="639">
                  <c:v>94.057436796929537</c:v>
                </c:pt>
                <c:pt idx="640">
                  <c:v>94.718516535972043</c:v>
                </c:pt>
                <c:pt idx="641">
                  <c:v>94.183301109311302</c:v>
                </c:pt>
                <c:pt idx="642">
                  <c:v>97.218904477714617</c:v>
                </c:pt>
                <c:pt idx="643">
                  <c:v>99.026841238580687</c:v>
                </c:pt>
                <c:pt idx="644">
                  <c:v>98.971620067748006</c:v>
                </c:pt>
                <c:pt idx="645">
                  <c:v>98.765896525900359</c:v>
                </c:pt>
                <c:pt idx="646">
                  <c:v>102.4073904506882</c:v>
                </c:pt>
                <c:pt idx="647">
                  <c:v>105.94621867249046</c:v>
                </c:pt>
                <c:pt idx="648">
                  <c:v>105.64990462931465</c:v>
                </c:pt>
                <c:pt idx="649">
                  <c:v>100.7478055269732</c:v>
                </c:pt>
                <c:pt idx="650">
                  <c:v>97.259578956750772</c:v>
                </c:pt>
                <c:pt idx="651">
                  <c:v>94.900633462300533</c:v>
                </c:pt>
                <c:pt idx="652">
                  <c:v>94.223467909925219</c:v>
                </c:pt>
                <c:pt idx="653">
                  <c:v>94.842190374431524</c:v>
                </c:pt>
                <c:pt idx="654">
                  <c:v>96.447743500051985</c:v>
                </c:pt>
                <c:pt idx="655">
                  <c:v>97.353783293106446</c:v>
                </c:pt>
                <c:pt idx="656">
                  <c:v>95.339310749239161</c:v>
                </c:pt>
                <c:pt idx="657">
                  <c:v>87.656625487620573</c:v>
                </c:pt>
                <c:pt idx="658">
                  <c:v>83.635230290695972</c:v>
                </c:pt>
                <c:pt idx="659">
                  <c:v>84.005241337682989</c:v>
                </c:pt>
                <c:pt idx="660">
                  <c:v>83.313745051401042</c:v>
                </c:pt>
                <c:pt idx="661">
                  <c:v>83.760927574413046</c:v>
                </c:pt>
                <c:pt idx="662">
                  <c:v>84.13935610741288</c:v>
                </c:pt>
                <c:pt idx="663">
                  <c:v>84.683147465558704</c:v>
                </c:pt>
                <c:pt idx="664">
                  <c:v>86.63612470367741</c:v>
                </c:pt>
                <c:pt idx="665">
                  <c:v>89.389749643815506</c:v>
                </c:pt>
                <c:pt idx="666">
                  <c:v>91.152285787834302</c:v>
                </c:pt>
                <c:pt idx="667">
                  <c:v>92.369289070213654</c:v>
                </c:pt>
                <c:pt idx="668">
                  <c:v>92.254289712590989</c:v>
                </c:pt>
                <c:pt idx="669">
                  <c:v>92.797008480814796</c:v>
                </c:pt>
                <c:pt idx="670">
                  <c:v>96.076224816890999</c:v>
                </c:pt>
                <c:pt idx="671">
                  <c:v>100.21855796665965</c:v>
                </c:pt>
                <c:pt idx="672">
                  <c:v>99.565283977267697</c:v>
                </c:pt>
                <c:pt idx="673">
                  <c:v>94.502172534647571</c:v>
                </c:pt>
                <c:pt idx="674">
                  <c:v>92.509322030296147</c:v>
                </c:pt>
                <c:pt idx="675">
                  <c:v>90.274072257814751</c:v>
                </c:pt>
                <c:pt idx="676">
                  <c:v>90.170659275164596</c:v>
                </c:pt>
                <c:pt idx="677">
                  <c:v>90.228374747055085</c:v>
                </c:pt>
                <c:pt idx="678">
                  <c:v>90.624191341904066</c:v>
                </c:pt>
                <c:pt idx="679">
                  <c:v>90.678425458638827</c:v>
                </c:pt>
                <c:pt idx="680">
                  <c:v>89.872531556305006</c:v>
                </c:pt>
                <c:pt idx="681">
                  <c:v>91.294340029219185</c:v>
                </c:pt>
                <c:pt idx="682">
                  <c:v>93.6587230254476</c:v>
                </c:pt>
                <c:pt idx="683">
                  <c:v>95.531092510440914</c:v>
                </c:pt>
                <c:pt idx="684">
                  <c:v>95.427272897883668</c:v>
                </c:pt>
                <c:pt idx="685">
                  <c:v>97.48464443510322</c:v>
                </c:pt>
                <c:pt idx="686">
                  <c:v>98.848715673664941</c:v>
                </c:pt>
                <c:pt idx="687">
                  <c:v>99.873127398846563</c:v>
                </c:pt>
                <c:pt idx="688">
                  <c:v>100.00040210722483</c:v>
                </c:pt>
                <c:pt idx="689">
                  <c:v>100.53094890476761</c:v>
                </c:pt>
                <c:pt idx="690">
                  <c:v>102.95539509856735</c:v>
                </c:pt>
                <c:pt idx="691">
                  <c:v>100.79229320053346</c:v>
                </c:pt>
                <c:pt idx="692">
                  <c:v>100.25903841973425</c:v>
                </c:pt>
                <c:pt idx="693">
                  <c:v>99.55043652921529</c:v>
                </c:pt>
                <c:pt idx="694">
                  <c:v>101.56286812623188</c:v>
                </c:pt>
                <c:pt idx="695">
                  <c:v>104.37841249989424</c:v>
                </c:pt>
                <c:pt idx="696">
                  <c:v>103.37102863857872</c:v>
                </c:pt>
                <c:pt idx="697">
                  <c:v>97.404673249819425</c:v>
                </c:pt>
                <c:pt idx="698">
                  <c:v>96.33730285677494</c:v>
                </c:pt>
                <c:pt idx="699">
                  <c:v>96.557381733087354</c:v>
                </c:pt>
                <c:pt idx="700">
                  <c:v>95.649654148068223</c:v>
                </c:pt>
                <c:pt idx="701">
                  <c:v>96.795778615178961</c:v>
                </c:pt>
                <c:pt idx="702">
                  <c:v>96.311322777171156</c:v>
                </c:pt>
                <c:pt idx="703">
                  <c:v>97.101370297948193</c:v>
                </c:pt>
                <c:pt idx="704">
                  <c:v>97.106131167054485</c:v>
                </c:pt>
                <c:pt idx="705">
                  <c:v>97.725299074854135</c:v>
                </c:pt>
                <c:pt idx="706">
                  <c:v>99.800050891505549</c:v>
                </c:pt>
                <c:pt idx="707">
                  <c:v>99.529574959807107</c:v>
                </c:pt>
                <c:pt idx="708">
                  <c:v>98.7348076571391</c:v>
                </c:pt>
                <c:pt idx="709">
                  <c:v>98.439693046672232</c:v>
                </c:pt>
                <c:pt idx="710">
                  <c:v>98.195736075297447</c:v>
                </c:pt>
                <c:pt idx="711">
                  <c:v>97.841218713099067</c:v>
                </c:pt>
                <c:pt idx="712">
                  <c:v>99.139594658358021</c:v>
                </c:pt>
                <c:pt idx="713">
                  <c:v>102.32853993349515</c:v>
                </c:pt>
                <c:pt idx="714">
                  <c:v>107.29388134808029</c:v>
                </c:pt>
                <c:pt idx="715">
                  <c:v>109.37323683236067</c:v>
                </c:pt>
                <c:pt idx="716">
                  <c:v>109.086963047943</c:v>
                </c:pt>
                <c:pt idx="717">
                  <c:v>108.14181409949717</c:v>
                </c:pt>
                <c:pt idx="718">
                  <c:v>109.09290692641819</c:v>
                </c:pt>
                <c:pt idx="719">
                  <c:v>111.21415996952072</c:v>
                </c:pt>
                <c:pt idx="720">
                  <c:v>109.00872688359853</c:v>
                </c:pt>
                <c:pt idx="721">
                  <c:v>104.72478204736092</c:v>
                </c:pt>
                <c:pt idx="722">
                  <c:v>105.60532033757434</c:v>
                </c:pt>
                <c:pt idx="723">
                  <c:v>104.4126833921902</c:v>
                </c:pt>
                <c:pt idx="724">
                  <c:v>104.48157423095445</c:v>
                </c:pt>
                <c:pt idx="725">
                  <c:v>107.15906146229192</c:v>
                </c:pt>
                <c:pt idx="726">
                  <c:v>110.69249042957287</c:v>
                </c:pt>
                <c:pt idx="727">
                  <c:v>114.88588937324604</c:v>
                </c:pt>
                <c:pt idx="728">
                  <c:v>124.07587380911636</c:v>
                </c:pt>
                <c:pt idx="729">
                  <c:v>135.3508739582787</c:v>
                </c:pt>
                <c:pt idx="730">
                  <c:v>137.77737746640122</c:v>
                </c:pt>
                <c:pt idx="731">
                  <c:v>137.49614353929698</c:v>
                </c:pt>
                <c:pt idx="732">
                  <c:v>130.3439114124603</c:v>
                </c:pt>
                <c:pt idx="733">
                  <c:v>126.10016201665373</c:v>
                </c:pt>
                <c:pt idx="734">
                  <c:v>129.49747277715286</c:v>
                </c:pt>
                <c:pt idx="735">
                  <c:v>129.29872455875673</c:v>
                </c:pt>
                <c:pt idx="736">
                  <c:v>129.48128875340106</c:v>
                </c:pt>
                <c:pt idx="737">
                  <c:v>129.9504315745346</c:v>
                </c:pt>
                <c:pt idx="738">
                  <c:v>129.86558518062375</c:v>
                </c:pt>
                <c:pt idx="739">
                  <c:v>128.32817816727214</c:v>
                </c:pt>
                <c:pt idx="740">
                  <c:v>124.69143982833671</c:v>
                </c:pt>
                <c:pt idx="741">
                  <c:v>120.35705257931762</c:v>
                </c:pt>
                <c:pt idx="742">
                  <c:v>119.25237164454323</c:v>
                </c:pt>
                <c:pt idx="743">
                  <c:v>119.48821279494778</c:v>
                </c:pt>
                <c:pt idx="744">
                  <c:v>117.77278597859556</c:v>
                </c:pt>
                <c:pt idx="745">
                  <c:v>112.81713514473655</c:v>
                </c:pt>
                <c:pt idx="746">
                  <c:v>113.21275561298584</c:v>
                </c:pt>
                <c:pt idx="747">
                  <c:v>112.06240444222655</c:v>
                </c:pt>
                <c:pt idx="748">
                  <c:v>111.7870663694345</c:v>
                </c:pt>
                <c:pt idx="749">
                  <c:v>112.56793747046198</c:v>
                </c:pt>
                <c:pt idx="750">
                  <c:v>116.47632964412632</c:v>
                </c:pt>
                <c:pt idx="751">
                  <c:v>117.37206990232055</c:v>
                </c:pt>
                <c:pt idx="752">
                  <c:v>126.26089122331709</c:v>
                </c:pt>
                <c:pt idx="753">
                  <c:v>139.36216716971538</c:v>
                </c:pt>
                <c:pt idx="754">
                  <c:v>141.6506588333159</c:v>
                </c:pt>
                <c:pt idx="755">
                  <c:v>140.21838390861285</c:v>
                </c:pt>
                <c:pt idx="756">
                  <c:v>131.54410870901287</c:v>
                </c:pt>
                <c:pt idx="757">
                  <c:v>128.49627807547182</c:v>
                </c:pt>
                <c:pt idx="758">
                  <c:v>133.19322457003946</c:v>
                </c:pt>
                <c:pt idx="759">
                  <c:v>132.56605461652319</c:v>
                </c:pt>
                <c:pt idx="760">
                  <c:v>132.29875325370131</c:v>
                </c:pt>
                <c:pt idx="761">
                  <c:v>132.30149681372257</c:v>
                </c:pt>
                <c:pt idx="762">
                  <c:v>131.7315111183336</c:v>
                </c:pt>
                <c:pt idx="763">
                  <c:v>130.03489231139875</c:v>
                </c:pt>
                <c:pt idx="764">
                  <c:v>127.18380071596785</c:v>
                </c:pt>
                <c:pt idx="765">
                  <c:v>123.84091196385481</c:v>
                </c:pt>
                <c:pt idx="766">
                  <c:v>122.46706887519846</c:v>
                </c:pt>
                <c:pt idx="767">
                  <c:v>122.75002788059403</c:v>
                </c:pt>
                <c:pt idx="768">
                  <c:v>122.66350380497062</c:v>
                </c:pt>
                <c:pt idx="769">
                  <c:v>117.27169816879235</c:v>
                </c:pt>
                <c:pt idx="770">
                  <c:v>116.32056260096215</c:v>
                </c:pt>
                <c:pt idx="771">
                  <c:v>115.64934143732344</c:v>
                </c:pt>
                <c:pt idx="772">
                  <c:v>116.67055762263035</c:v>
                </c:pt>
                <c:pt idx="773">
                  <c:v>119.86526747337066</c:v>
                </c:pt>
                <c:pt idx="774">
                  <c:v>121.73028472493782</c:v>
                </c:pt>
                <c:pt idx="775">
                  <c:v>125.35518304802116</c:v>
                </c:pt>
                <c:pt idx="776">
                  <c:v>131.2059110851973</c:v>
                </c:pt>
                <c:pt idx="777">
                  <c:v>139.09757504531848</c:v>
                </c:pt>
                <c:pt idx="778">
                  <c:v>140.58686333527842</c:v>
                </c:pt>
                <c:pt idx="779">
                  <c:v>139.8478373925806</c:v>
                </c:pt>
                <c:pt idx="780">
                  <c:v>130.85274723229978</c:v>
                </c:pt>
                <c:pt idx="781">
                  <c:v>126.4874763885787</c:v>
                </c:pt>
                <c:pt idx="782">
                  <c:v>131.56642608581882</c:v>
                </c:pt>
                <c:pt idx="783">
                  <c:v>129.91411394373489</c:v>
                </c:pt>
                <c:pt idx="784">
                  <c:v>130.30502753560936</c:v>
                </c:pt>
                <c:pt idx="785">
                  <c:v>132.18070566159</c:v>
                </c:pt>
                <c:pt idx="786">
                  <c:v>131.70020645928656</c:v>
                </c:pt>
                <c:pt idx="787">
                  <c:v>132.0545471313747</c:v>
                </c:pt>
                <c:pt idx="788">
                  <c:v>128.14869346528215</c:v>
                </c:pt>
                <c:pt idx="789">
                  <c:v>123.01235497145122</c:v>
                </c:pt>
                <c:pt idx="790">
                  <c:v>121.32085643269278</c:v>
                </c:pt>
                <c:pt idx="791">
                  <c:v>121.40215799418635</c:v>
                </c:pt>
                <c:pt idx="792">
                  <c:v>121.55935310999332</c:v>
                </c:pt>
                <c:pt idx="793">
                  <c:v>115.81376023048315</c:v>
                </c:pt>
                <c:pt idx="794">
                  <c:v>113.85783250645233</c:v>
                </c:pt>
                <c:pt idx="795">
                  <c:v>114.36764276166278</c:v>
                </c:pt>
                <c:pt idx="796">
                  <c:v>115.5438658589589</c:v>
                </c:pt>
                <c:pt idx="797">
                  <c:v>118.20477926408968</c:v>
                </c:pt>
                <c:pt idx="798">
                  <c:v>120.3842986453584</c:v>
                </c:pt>
                <c:pt idx="799">
                  <c:v>124.28265600926026</c:v>
                </c:pt>
                <c:pt idx="800">
                  <c:v>128.1834484522405</c:v>
                </c:pt>
                <c:pt idx="801">
                  <c:v>137.63151588360003</c:v>
                </c:pt>
                <c:pt idx="802">
                  <c:v>136.60867925338258</c:v>
                </c:pt>
                <c:pt idx="803">
                  <c:v>135.910390533249</c:v>
                </c:pt>
                <c:pt idx="804">
                  <c:v>127.75215737952927</c:v>
                </c:pt>
                <c:pt idx="805">
                  <c:v>123.05499446895381</c:v>
                </c:pt>
                <c:pt idx="806">
                  <c:v>128.29167151070004</c:v>
                </c:pt>
                <c:pt idx="807">
                  <c:v>126.5773228003071</c:v>
                </c:pt>
                <c:pt idx="808">
                  <c:v>128.85891279501138</c:v>
                </c:pt>
                <c:pt idx="809">
                  <c:v>128.50046124860967</c:v>
                </c:pt>
                <c:pt idx="810">
                  <c:v>128.56903893958778</c:v>
                </c:pt>
                <c:pt idx="811">
                  <c:v>127.30250107951326</c:v>
                </c:pt>
                <c:pt idx="812">
                  <c:v>123.46956104681661</c:v>
                </c:pt>
                <c:pt idx="813">
                  <c:v>119.34502844749878</c:v>
                </c:pt>
                <c:pt idx="814">
                  <c:v>117.59845206548961</c:v>
                </c:pt>
                <c:pt idx="815">
                  <c:v>119.0758157181469</c:v>
                </c:pt>
                <c:pt idx="816">
                  <c:v>117.64400385937772</c:v>
                </c:pt>
                <c:pt idx="817">
                  <c:v>111.81592993055357</c:v>
                </c:pt>
                <c:pt idx="818">
                  <c:v>109.75424814648791</c:v>
                </c:pt>
                <c:pt idx="819">
                  <c:v>109.41868189409216</c:v>
                </c:pt>
                <c:pt idx="820">
                  <c:v>108.81372758913888</c:v>
                </c:pt>
                <c:pt idx="821">
                  <c:v>110.48918287483367</c:v>
                </c:pt>
                <c:pt idx="822">
                  <c:v>112.79431685140291</c:v>
                </c:pt>
                <c:pt idx="823">
                  <c:v>113.55913072304661</c:v>
                </c:pt>
                <c:pt idx="824">
                  <c:v>112.91304028844684</c:v>
                </c:pt>
                <c:pt idx="825">
                  <c:v>115.85263427642215</c:v>
                </c:pt>
                <c:pt idx="826">
                  <c:v>116.2523838673476</c:v>
                </c:pt>
                <c:pt idx="827">
                  <c:v>117.16711098530013</c:v>
                </c:pt>
                <c:pt idx="828">
                  <c:v>113.76706490717723</c:v>
                </c:pt>
                <c:pt idx="829">
                  <c:v>111.96351715591322</c:v>
                </c:pt>
                <c:pt idx="830">
                  <c:v>114.66780932859722</c:v>
                </c:pt>
                <c:pt idx="831">
                  <c:v>113.60363408435117</c:v>
                </c:pt>
                <c:pt idx="832">
                  <c:v>112.9656094595188</c:v>
                </c:pt>
                <c:pt idx="833">
                  <c:v>110.5046969589042</c:v>
                </c:pt>
                <c:pt idx="834">
                  <c:v>109.9729769847667</c:v>
                </c:pt>
                <c:pt idx="835">
                  <c:v>110.27844585283427</c:v>
                </c:pt>
                <c:pt idx="836">
                  <c:v>109.61743715744751</c:v>
                </c:pt>
                <c:pt idx="837">
                  <c:v>109.84598961500458</c:v>
                </c:pt>
                <c:pt idx="838">
                  <c:v>110.38018007738108</c:v>
                </c:pt>
                <c:pt idx="839">
                  <c:v>112.36363399536772</c:v>
                </c:pt>
                <c:pt idx="840">
                  <c:v>112.67431310335778</c:v>
                </c:pt>
                <c:pt idx="841">
                  <c:v>106.83687133785973</c:v>
                </c:pt>
                <c:pt idx="842">
                  <c:v>102.50242680734419</c:v>
                </c:pt>
                <c:pt idx="843">
                  <c:v>100.42220184883273</c:v>
                </c:pt>
                <c:pt idx="844">
                  <c:v>100.39138753608115</c:v>
                </c:pt>
                <c:pt idx="845">
                  <c:v>100.3577230428878</c:v>
                </c:pt>
                <c:pt idx="846">
                  <c:v>101.21238577327989</c:v>
                </c:pt>
                <c:pt idx="847">
                  <c:v>101.56924341581225</c:v>
                </c:pt>
                <c:pt idx="848">
                  <c:v>101.65064920657447</c:v>
                </c:pt>
                <c:pt idx="849">
                  <c:v>102.19605294601108</c:v>
                </c:pt>
                <c:pt idx="850">
                  <c:v>103.24630551089248</c:v>
                </c:pt>
                <c:pt idx="851">
                  <c:v>103.36847506712235</c:v>
                </c:pt>
                <c:pt idx="852">
                  <c:v>103.02818102694621</c:v>
                </c:pt>
                <c:pt idx="853">
                  <c:v>103.14901571331404</c:v>
                </c:pt>
                <c:pt idx="854">
                  <c:v>103.19435046733464</c:v>
                </c:pt>
                <c:pt idx="855">
                  <c:v>103.2535082153848</c:v>
                </c:pt>
                <c:pt idx="856">
                  <c:v>103.13135059442949</c:v>
                </c:pt>
                <c:pt idx="857">
                  <c:v>104.90953841617807</c:v>
                </c:pt>
                <c:pt idx="858">
                  <c:v>107.71003529697681</c:v>
                </c:pt>
                <c:pt idx="859">
                  <c:v>110.07258057750596</c:v>
                </c:pt>
                <c:pt idx="860">
                  <c:v>108.77830085051271</c:v>
                </c:pt>
                <c:pt idx="861">
                  <c:v>105.42677143075997</c:v>
                </c:pt>
                <c:pt idx="862">
                  <c:v>107.21380002268972</c:v>
                </c:pt>
                <c:pt idx="863">
                  <c:v>110.61314746358397</c:v>
                </c:pt>
                <c:pt idx="864">
                  <c:v>108.31139067063211</c:v>
                </c:pt>
                <c:pt idx="865">
                  <c:v>106.27167316435437</c:v>
                </c:pt>
                <c:pt idx="866">
                  <c:v>106.50990085568833</c:v>
                </c:pt>
                <c:pt idx="867">
                  <c:v>105.52891086616576</c:v>
                </c:pt>
                <c:pt idx="868">
                  <c:v>107.15492421640347</c:v>
                </c:pt>
                <c:pt idx="869">
                  <c:v>109.79586870600495</c:v>
                </c:pt>
                <c:pt idx="870">
                  <c:v>113.34829777004403</c:v>
                </c:pt>
                <c:pt idx="871">
                  <c:v>118.61820863133649</c:v>
                </c:pt>
                <c:pt idx="872">
                  <c:v>123.68495430267926</c:v>
                </c:pt>
                <c:pt idx="873">
                  <c:v>134.52622199999993</c:v>
                </c:pt>
                <c:pt idx="874">
                  <c:v>135.31609544715309</c:v>
                </c:pt>
                <c:pt idx="875">
                  <c:v>134.63025939174503</c:v>
                </c:pt>
                <c:pt idx="876">
                  <c:v>128.43316960069311</c:v>
                </c:pt>
                <c:pt idx="877">
                  <c:v>124.00337232725168</c:v>
                </c:pt>
                <c:pt idx="878">
                  <c:v>130.00980904039338</c:v>
                </c:pt>
                <c:pt idx="879">
                  <c:v>128.91684780593283</c:v>
                </c:pt>
                <c:pt idx="880">
                  <c:v>129.844709798775</c:v>
                </c:pt>
                <c:pt idx="881">
                  <c:v>131.48136617358898</c:v>
                </c:pt>
                <c:pt idx="882">
                  <c:v>131.11300189094388</c:v>
                </c:pt>
                <c:pt idx="883">
                  <c:v>129.93906758227601</c:v>
                </c:pt>
                <c:pt idx="884">
                  <c:v>126.36090963807962</c:v>
                </c:pt>
                <c:pt idx="885">
                  <c:v>122.68926718363966</c:v>
                </c:pt>
                <c:pt idx="886">
                  <c:v>120.89255961105015</c:v>
                </c:pt>
                <c:pt idx="887">
                  <c:v>121.18102846732936</c:v>
                </c:pt>
                <c:pt idx="888">
                  <c:v>120.96282697302121</c:v>
                </c:pt>
                <c:pt idx="889">
                  <c:v>117.63670439982872</c:v>
                </c:pt>
                <c:pt idx="890">
                  <c:v>114.31058182663624</c:v>
                </c:pt>
                <c:pt idx="891">
                  <c:v>114.87424616372141</c:v>
                </c:pt>
                <c:pt idx="892">
                  <c:v>115.31782667896896</c:v>
                </c:pt>
                <c:pt idx="893">
                  <c:v>117.51751553642639</c:v>
                </c:pt>
                <c:pt idx="894">
                  <c:v>120.77770250089404</c:v>
                </c:pt>
                <c:pt idx="895">
                  <c:v>126.48144430937414</c:v>
                </c:pt>
                <c:pt idx="896">
                  <c:v>129.79428944455603</c:v>
                </c:pt>
                <c:pt idx="897">
                  <c:v>139.63018904582623</c:v>
                </c:pt>
                <c:pt idx="898">
                  <c:v>140.028396217139</c:v>
                </c:pt>
                <c:pt idx="899">
                  <c:v>138.95459352863332</c:v>
                </c:pt>
                <c:pt idx="900">
                  <c:v>129.63070051146593</c:v>
                </c:pt>
                <c:pt idx="901">
                  <c:v>126.59821761678302</c:v>
                </c:pt>
                <c:pt idx="902">
                  <c:v>130.52602351179056</c:v>
                </c:pt>
                <c:pt idx="903">
                  <c:v>130.05026323921601</c:v>
                </c:pt>
                <c:pt idx="904">
                  <c:v>131.24450205152675</c:v>
                </c:pt>
                <c:pt idx="905">
                  <c:v>131.70810745648799</c:v>
                </c:pt>
                <c:pt idx="906">
                  <c:v>131.2753775155673</c:v>
                </c:pt>
                <c:pt idx="907">
                  <c:v>130.86838458732757</c:v>
                </c:pt>
                <c:pt idx="908">
                  <c:v>126.90202824707649</c:v>
                </c:pt>
                <c:pt idx="909">
                  <c:v>123.14857649685271</c:v>
                </c:pt>
                <c:pt idx="910">
                  <c:v>121.25118381388997</c:v>
                </c:pt>
                <c:pt idx="911">
                  <c:v>121.40966526141004</c:v>
                </c:pt>
                <c:pt idx="912">
                  <c:v>120.33702013065871</c:v>
                </c:pt>
                <c:pt idx="913">
                  <c:v>114.72320440917424</c:v>
                </c:pt>
                <c:pt idx="914">
                  <c:v>115.26567050489778</c:v>
                </c:pt>
                <c:pt idx="915">
                  <c:v>115.34201052861413</c:v>
                </c:pt>
                <c:pt idx="916">
                  <c:v>115.47870637549634</c:v>
                </c:pt>
                <c:pt idx="917">
                  <c:v>116.65357425951653</c:v>
                </c:pt>
                <c:pt idx="918">
                  <c:v>120.79856265125416</c:v>
                </c:pt>
                <c:pt idx="919">
                  <c:v>123.81937460165753</c:v>
                </c:pt>
                <c:pt idx="920">
                  <c:v>128.62231032344269</c:v>
                </c:pt>
                <c:pt idx="921">
                  <c:v>137.99839344706356</c:v>
                </c:pt>
                <c:pt idx="922">
                  <c:v>138.64769670152131</c:v>
                </c:pt>
                <c:pt idx="923">
                  <c:v>138.96952679557455</c:v>
                </c:pt>
                <c:pt idx="924">
                  <c:v>131.86330782644703</c:v>
                </c:pt>
                <c:pt idx="925">
                  <c:v>128.35073912684911</c:v>
                </c:pt>
                <c:pt idx="926">
                  <c:v>132.95505297207512</c:v>
                </c:pt>
                <c:pt idx="927">
                  <c:v>131.96798634300313</c:v>
                </c:pt>
                <c:pt idx="928">
                  <c:v>132.65959617547972</c:v>
                </c:pt>
                <c:pt idx="929">
                  <c:v>131.98077897589621</c:v>
                </c:pt>
                <c:pt idx="930">
                  <c:v>130.0294973736143</c:v>
                </c:pt>
                <c:pt idx="931">
                  <c:v>129.25987926995768</c:v>
                </c:pt>
                <c:pt idx="932">
                  <c:v>125.57054663795715</c:v>
                </c:pt>
                <c:pt idx="933">
                  <c:v>121.7044411551534</c:v>
                </c:pt>
                <c:pt idx="934">
                  <c:v>119.74236250943363</c:v>
                </c:pt>
                <c:pt idx="935">
                  <c:v>120.18442731743839</c:v>
                </c:pt>
                <c:pt idx="936">
                  <c:v>119.65326190617826</c:v>
                </c:pt>
                <c:pt idx="937">
                  <c:v>117.90851852460617</c:v>
                </c:pt>
                <c:pt idx="938">
                  <c:v>115.8897552299748</c:v>
                </c:pt>
                <c:pt idx="939">
                  <c:v>114.81186763461828</c:v>
                </c:pt>
                <c:pt idx="940">
                  <c:v>115.09554402841736</c:v>
                </c:pt>
                <c:pt idx="941">
                  <c:v>116.98946587431314</c:v>
                </c:pt>
                <c:pt idx="942">
                  <c:v>119.3024782308409</c:v>
                </c:pt>
                <c:pt idx="943">
                  <c:v>122.76934470441702</c:v>
                </c:pt>
                <c:pt idx="944">
                  <c:v>128.74590834897847</c:v>
                </c:pt>
                <c:pt idx="945">
                  <c:v>138.52008623183855</c:v>
                </c:pt>
                <c:pt idx="946">
                  <c:v>139.10547371282286</c:v>
                </c:pt>
                <c:pt idx="947">
                  <c:v>138.31018572006721</c:v>
                </c:pt>
                <c:pt idx="948">
                  <c:v>130.7381424557112</c:v>
                </c:pt>
                <c:pt idx="949">
                  <c:v>127.22325245601306</c:v>
                </c:pt>
                <c:pt idx="950">
                  <c:v>133.51013540910679</c:v>
                </c:pt>
                <c:pt idx="951">
                  <c:v>132.38530920948784</c:v>
                </c:pt>
                <c:pt idx="952">
                  <c:v>134.56969914557627</c:v>
                </c:pt>
                <c:pt idx="953">
                  <c:v>136.01457421171958</c:v>
                </c:pt>
                <c:pt idx="954">
                  <c:v>134.93783547732664</c:v>
                </c:pt>
                <c:pt idx="955">
                  <c:v>133.53985451469353</c:v>
                </c:pt>
                <c:pt idx="956">
                  <c:v>129.79190011394942</c:v>
                </c:pt>
                <c:pt idx="957">
                  <c:v>125.09690591297201</c:v>
                </c:pt>
                <c:pt idx="958">
                  <c:v>122.82483742369682</c:v>
                </c:pt>
                <c:pt idx="959">
                  <c:v>123.28177741078437</c:v>
                </c:pt>
                <c:pt idx="960">
                  <c:v>121.89328169522558</c:v>
                </c:pt>
                <c:pt idx="961">
                  <c:v>114.83633422680255</c:v>
                </c:pt>
                <c:pt idx="962">
                  <c:v>113.89064781482269</c:v>
                </c:pt>
                <c:pt idx="963">
                  <c:v>113.99227201286108</c:v>
                </c:pt>
                <c:pt idx="964">
                  <c:v>115.73266269719171</c:v>
                </c:pt>
                <c:pt idx="965">
                  <c:v>116.48018159989323</c:v>
                </c:pt>
                <c:pt idx="966">
                  <c:v>119.30162802549515</c:v>
                </c:pt>
                <c:pt idx="967">
                  <c:v>124.63317911235713</c:v>
                </c:pt>
                <c:pt idx="968">
                  <c:v>130.71525761237407</c:v>
                </c:pt>
                <c:pt idx="969">
                  <c:v>139.34844658365657</c:v>
                </c:pt>
                <c:pt idx="970">
                  <c:v>139.96818781481977</c:v>
                </c:pt>
                <c:pt idx="971">
                  <c:v>139.1791157555233</c:v>
                </c:pt>
                <c:pt idx="972">
                  <c:v>132.17856747269954</c:v>
                </c:pt>
                <c:pt idx="973">
                  <c:v>129.84940155912179</c:v>
                </c:pt>
                <c:pt idx="974">
                  <c:v>133.96161123791435</c:v>
                </c:pt>
                <c:pt idx="975">
                  <c:v>133.49544856675732</c:v>
                </c:pt>
                <c:pt idx="976">
                  <c:v>133.39418553694352</c:v>
                </c:pt>
                <c:pt idx="977">
                  <c:v>134.10425545506178</c:v>
                </c:pt>
                <c:pt idx="978">
                  <c:v>133.36484180309819</c:v>
                </c:pt>
                <c:pt idx="979">
                  <c:v>130.60940057451458</c:v>
                </c:pt>
                <c:pt idx="980">
                  <c:v>127.70907663628502</c:v>
                </c:pt>
                <c:pt idx="981">
                  <c:v>123.76340608784317</c:v>
                </c:pt>
                <c:pt idx="982">
                  <c:v>121.41056684300094</c:v>
                </c:pt>
                <c:pt idx="983">
                  <c:v>122.75440905004845</c:v>
                </c:pt>
                <c:pt idx="984">
                  <c:v>121.21162778684581</c:v>
                </c:pt>
                <c:pt idx="985">
                  <c:v>113.78947782018555</c:v>
                </c:pt>
                <c:pt idx="986">
                  <c:v>110.99939470575626</c:v>
                </c:pt>
                <c:pt idx="987">
                  <c:v>110.91275327373823</c:v>
                </c:pt>
                <c:pt idx="988">
                  <c:v>111.99768625664916</c:v>
                </c:pt>
                <c:pt idx="989">
                  <c:v>111.61862649306734</c:v>
                </c:pt>
                <c:pt idx="990">
                  <c:v>113.17344725639065</c:v>
                </c:pt>
                <c:pt idx="991">
                  <c:v>114.47986008481068</c:v>
                </c:pt>
                <c:pt idx="992">
                  <c:v>113.29945074908383</c:v>
                </c:pt>
                <c:pt idx="993">
                  <c:v>116.51672871795866</c:v>
                </c:pt>
                <c:pt idx="994">
                  <c:v>117.75058681296518</c:v>
                </c:pt>
                <c:pt idx="995">
                  <c:v>118.32023640253011</c:v>
                </c:pt>
                <c:pt idx="996">
                  <c:v>113.68053878678376</c:v>
                </c:pt>
                <c:pt idx="997">
                  <c:v>109.83057981607077</c:v>
                </c:pt>
                <c:pt idx="998">
                  <c:v>111.04420626493902</c:v>
                </c:pt>
                <c:pt idx="999">
                  <c:v>109.06518852779875</c:v>
                </c:pt>
                <c:pt idx="1000">
                  <c:v>108.70209364187632</c:v>
                </c:pt>
                <c:pt idx="1001">
                  <c:v>108.41151615089723</c:v>
                </c:pt>
                <c:pt idx="1002">
                  <c:v>111.34604817830214</c:v>
                </c:pt>
                <c:pt idx="1003">
                  <c:v>112.78733936958295</c:v>
                </c:pt>
                <c:pt idx="1004">
                  <c:v>112.23466819508616</c:v>
                </c:pt>
                <c:pt idx="1005">
                  <c:v>111.98109549125422</c:v>
                </c:pt>
                <c:pt idx="1006">
                  <c:v>111.82858901090862</c:v>
                </c:pt>
                <c:pt idx="1007">
                  <c:v>114.18076445782889</c:v>
                </c:pt>
                <c:pt idx="1008">
                  <c:v>113.55816640165226</c:v>
                </c:pt>
                <c:pt idx="1009">
                  <c:v>107.30492219403671</c:v>
                </c:pt>
                <c:pt idx="1010">
                  <c:v>105.89898704224591</c:v>
                </c:pt>
                <c:pt idx="1011">
                  <c:v>103.97049969141985</c:v>
                </c:pt>
                <c:pt idx="1012">
                  <c:v>102.73231515342384</c:v>
                </c:pt>
                <c:pt idx="1013">
                  <c:v>103.86118022649492</c:v>
                </c:pt>
                <c:pt idx="1014">
                  <c:v>104.83593172118344</c:v>
                </c:pt>
                <c:pt idx="1015">
                  <c:v>104.41185080203593</c:v>
                </c:pt>
                <c:pt idx="1016">
                  <c:v>104.73085999049782</c:v>
                </c:pt>
                <c:pt idx="1017">
                  <c:v>104.16786007146976</c:v>
                </c:pt>
                <c:pt idx="1018">
                  <c:v>104.54705913268592</c:v>
                </c:pt>
                <c:pt idx="1019">
                  <c:v>104.45177697902244</c:v>
                </c:pt>
                <c:pt idx="1020">
                  <c:v>102.83970233296412</c:v>
                </c:pt>
                <c:pt idx="1021">
                  <c:v>101.81624112232311</c:v>
                </c:pt>
                <c:pt idx="1022">
                  <c:v>101.96260782665281</c:v>
                </c:pt>
                <c:pt idx="1023">
                  <c:v>98.451564266684215</c:v>
                </c:pt>
                <c:pt idx="1024">
                  <c:v>97.889492585748883</c:v>
                </c:pt>
                <c:pt idx="1025">
                  <c:v>101.25701387673331</c:v>
                </c:pt>
                <c:pt idx="1026">
                  <c:v>106.04014169094192</c:v>
                </c:pt>
                <c:pt idx="1027">
                  <c:v>110.38503556645396</c:v>
                </c:pt>
                <c:pt idx="1028">
                  <c:v>110.46986195960822</c:v>
                </c:pt>
                <c:pt idx="1029">
                  <c:v>109.44770322095569</c:v>
                </c:pt>
                <c:pt idx="1030">
                  <c:v>110.54025054404194</c:v>
                </c:pt>
                <c:pt idx="1031">
                  <c:v>112.13486273437552</c:v>
                </c:pt>
                <c:pt idx="1032">
                  <c:v>110.46868076408819</c:v>
                </c:pt>
                <c:pt idx="1033">
                  <c:v>107.34796293018096</c:v>
                </c:pt>
                <c:pt idx="1034">
                  <c:v>106.1894750195968</c:v>
                </c:pt>
                <c:pt idx="1035">
                  <c:v>105.75444827857159</c:v>
                </c:pt>
                <c:pt idx="1036">
                  <c:v>105.50520479995723</c:v>
                </c:pt>
                <c:pt idx="1037">
                  <c:v>109.14044289592199</c:v>
                </c:pt>
                <c:pt idx="1038">
                  <c:v>113.51522523352024</c:v>
                </c:pt>
                <c:pt idx="1039">
                  <c:v>119.19658715072534</c:v>
                </c:pt>
                <c:pt idx="1040">
                  <c:v>125.90662017024982</c:v>
                </c:pt>
                <c:pt idx="1041">
                  <c:v>136.10387986556211</c:v>
                </c:pt>
                <c:pt idx="1042">
                  <c:v>137.56286635377776</c:v>
                </c:pt>
                <c:pt idx="1043">
                  <c:v>137.14192903026813</c:v>
                </c:pt>
                <c:pt idx="1044">
                  <c:v>130.50414300253456</c:v>
                </c:pt>
                <c:pt idx="1045">
                  <c:v>126.24568613417536</c:v>
                </c:pt>
                <c:pt idx="1046">
                  <c:v>132.20876129456775</c:v>
                </c:pt>
                <c:pt idx="1047">
                  <c:v>131.86190345674927</c:v>
                </c:pt>
                <c:pt idx="1048">
                  <c:v>132.91511361209456</c:v>
                </c:pt>
                <c:pt idx="1049">
                  <c:v>132.58860346577242</c:v>
                </c:pt>
                <c:pt idx="1050">
                  <c:v>131.22788707292537</c:v>
                </c:pt>
                <c:pt idx="1051">
                  <c:v>130.32609694155738</c:v>
                </c:pt>
                <c:pt idx="1052">
                  <c:v>125.37544600819309</c:v>
                </c:pt>
                <c:pt idx="1053">
                  <c:v>120.82617062297757</c:v>
                </c:pt>
                <c:pt idx="1054">
                  <c:v>119.44655273486762</c:v>
                </c:pt>
                <c:pt idx="1055">
                  <c:v>120.52182032050038</c:v>
                </c:pt>
                <c:pt idx="1056">
                  <c:v>119.35999558536744</c:v>
                </c:pt>
                <c:pt idx="1057">
                  <c:v>113.77800868614712</c:v>
                </c:pt>
                <c:pt idx="1058">
                  <c:v>113.67204577091194</c:v>
                </c:pt>
                <c:pt idx="1059">
                  <c:v>114.21981104474541</c:v>
                </c:pt>
                <c:pt idx="1060">
                  <c:v>114.56794845610702</c:v>
                </c:pt>
                <c:pt idx="1061">
                  <c:v>116.39381364190727</c:v>
                </c:pt>
                <c:pt idx="1062">
                  <c:v>119.9299419515219</c:v>
                </c:pt>
                <c:pt idx="1063">
                  <c:v>124.90807213665661</c:v>
                </c:pt>
                <c:pt idx="1064">
                  <c:v>128.1912480601317</c:v>
                </c:pt>
                <c:pt idx="1065">
                  <c:v>136.86522620007744</c:v>
                </c:pt>
                <c:pt idx="1066">
                  <c:v>136.79681638323359</c:v>
                </c:pt>
                <c:pt idx="1067">
                  <c:v>135.0080918146721</c:v>
                </c:pt>
                <c:pt idx="1068">
                  <c:v>125.74496392479423</c:v>
                </c:pt>
                <c:pt idx="1069">
                  <c:v>124.95113776014826</c:v>
                </c:pt>
                <c:pt idx="1070">
                  <c:v>127.91668358457338</c:v>
                </c:pt>
                <c:pt idx="1071">
                  <c:v>126.33349807602059</c:v>
                </c:pt>
                <c:pt idx="1072">
                  <c:v>126.6421163425526</c:v>
                </c:pt>
                <c:pt idx="1073">
                  <c:v>127.57534917729566</c:v>
                </c:pt>
                <c:pt idx="1074">
                  <c:v>128.2929868323366</c:v>
                </c:pt>
                <c:pt idx="1075">
                  <c:v>128.82783177012226</c:v>
                </c:pt>
                <c:pt idx="1076">
                  <c:v>124.5938594480716</c:v>
                </c:pt>
                <c:pt idx="1077">
                  <c:v>122.31377970416531</c:v>
                </c:pt>
                <c:pt idx="1078">
                  <c:v>120.83923184517418</c:v>
                </c:pt>
                <c:pt idx="1079">
                  <c:v>120.51649005369114</c:v>
                </c:pt>
                <c:pt idx="1080">
                  <c:v>119.7498413081689</c:v>
                </c:pt>
                <c:pt idx="1081">
                  <c:v>114.73321364627476</c:v>
                </c:pt>
                <c:pt idx="1082">
                  <c:v>113.87221052147707</c:v>
                </c:pt>
                <c:pt idx="1083">
                  <c:v>114.24422046158251</c:v>
                </c:pt>
                <c:pt idx="1084">
                  <c:v>114.40381672408554</c:v>
                </c:pt>
                <c:pt idx="1085">
                  <c:v>116.71043810515091</c:v>
                </c:pt>
                <c:pt idx="1086">
                  <c:v>119.41357443150471</c:v>
                </c:pt>
                <c:pt idx="1087">
                  <c:v>124.56592554595561</c:v>
                </c:pt>
                <c:pt idx="1088">
                  <c:v>127.63391383214689</c:v>
                </c:pt>
                <c:pt idx="1089">
                  <c:v>134.29015067887738</c:v>
                </c:pt>
                <c:pt idx="1090">
                  <c:v>134.73236700099343</c:v>
                </c:pt>
                <c:pt idx="1091">
                  <c:v>133.75600306914609</c:v>
                </c:pt>
                <c:pt idx="1092">
                  <c:v>124.43623763828386</c:v>
                </c:pt>
                <c:pt idx="1093">
                  <c:v>123.76095879415007</c:v>
                </c:pt>
                <c:pt idx="1094">
                  <c:v>126.03180846823261</c:v>
                </c:pt>
                <c:pt idx="1095">
                  <c:v>125.19755021547007</c:v>
                </c:pt>
                <c:pt idx="1096">
                  <c:v>125.30343430463222</c:v>
                </c:pt>
                <c:pt idx="1097">
                  <c:v>125.5202040296959</c:v>
                </c:pt>
                <c:pt idx="1098">
                  <c:v>124.29204532160685</c:v>
                </c:pt>
                <c:pt idx="1099">
                  <c:v>125.03007079629151</c:v>
                </c:pt>
                <c:pt idx="1100">
                  <c:v>123.08553309343684</c:v>
                </c:pt>
                <c:pt idx="1101">
                  <c:v>120.89272260231817</c:v>
                </c:pt>
                <c:pt idx="1102">
                  <c:v>120.79312514761371</c:v>
                </c:pt>
                <c:pt idx="1103">
                  <c:v>121.39275947851209</c:v>
                </c:pt>
                <c:pt idx="1104">
                  <c:v>119.19822663732451</c:v>
                </c:pt>
                <c:pt idx="1105">
                  <c:v>113.45929298178524</c:v>
                </c:pt>
                <c:pt idx="1106">
                  <c:v>113.07333797040667</c:v>
                </c:pt>
                <c:pt idx="1107">
                  <c:v>112.34291552634477</c:v>
                </c:pt>
                <c:pt idx="1108">
                  <c:v>113.06725297672375</c:v>
                </c:pt>
                <c:pt idx="1109">
                  <c:v>114.55821002627103</c:v>
                </c:pt>
                <c:pt idx="1110">
                  <c:v>115.93988466257433</c:v>
                </c:pt>
                <c:pt idx="1111">
                  <c:v>118.15197719593955</c:v>
                </c:pt>
                <c:pt idx="1112">
                  <c:v>122.87800536974689</c:v>
                </c:pt>
                <c:pt idx="1113">
                  <c:v>131.45395813494068</c:v>
                </c:pt>
                <c:pt idx="1114">
                  <c:v>131.26434206832533</c:v>
                </c:pt>
                <c:pt idx="1115">
                  <c:v>129.16446861981336</c:v>
                </c:pt>
                <c:pt idx="1116">
                  <c:v>121.49286603441143</c:v>
                </c:pt>
                <c:pt idx="1117">
                  <c:v>120.57538933572575</c:v>
                </c:pt>
                <c:pt idx="1118">
                  <c:v>123.70093583459992</c:v>
                </c:pt>
                <c:pt idx="1119">
                  <c:v>123.68228592985973</c:v>
                </c:pt>
                <c:pt idx="1120">
                  <c:v>124.16037267963908</c:v>
                </c:pt>
                <c:pt idx="1121">
                  <c:v>124.12521924744084</c:v>
                </c:pt>
                <c:pt idx="1122">
                  <c:v>122.73450651878078</c:v>
                </c:pt>
                <c:pt idx="1123">
                  <c:v>122.46993792227572</c:v>
                </c:pt>
                <c:pt idx="1124">
                  <c:v>119.93895833169798</c:v>
                </c:pt>
                <c:pt idx="1125">
                  <c:v>117.9411231583405</c:v>
                </c:pt>
                <c:pt idx="1126">
                  <c:v>116.96331666354426</c:v>
                </c:pt>
                <c:pt idx="1127">
                  <c:v>116.85096805796282</c:v>
                </c:pt>
                <c:pt idx="1128">
                  <c:v>114.51656911775331</c:v>
                </c:pt>
                <c:pt idx="1129">
                  <c:v>107.14415644595383</c:v>
                </c:pt>
                <c:pt idx="1130">
                  <c:v>107.20075891857255</c:v>
                </c:pt>
                <c:pt idx="1131">
                  <c:v>107.13443313028361</c:v>
                </c:pt>
                <c:pt idx="1132">
                  <c:v>107.55316372413502</c:v>
                </c:pt>
                <c:pt idx="1133">
                  <c:v>109.20136907958329</c:v>
                </c:pt>
                <c:pt idx="1134">
                  <c:v>111.1185997382991</c:v>
                </c:pt>
                <c:pt idx="1135">
                  <c:v>112.27356446346734</c:v>
                </c:pt>
                <c:pt idx="1136">
                  <c:v>118.37624469997233</c:v>
                </c:pt>
                <c:pt idx="1137">
                  <c:v>127.97700315124668</c:v>
                </c:pt>
                <c:pt idx="1138">
                  <c:v>128.12710717572196</c:v>
                </c:pt>
                <c:pt idx="1139">
                  <c:v>126.23882112402154</c:v>
                </c:pt>
                <c:pt idx="1140">
                  <c:v>118.67770771818331</c:v>
                </c:pt>
                <c:pt idx="1141">
                  <c:v>117.16461157417933</c:v>
                </c:pt>
                <c:pt idx="1142">
                  <c:v>120.51097110935359</c:v>
                </c:pt>
                <c:pt idx="1143">
                  <c:v>119.73116798913519</c:v>
                </c:pt>
                <c:pt idx="1144">
                  <c:v>121.22304252962751</c:v>
                </c:pt>
                <c:pt idx="1145">
                  <c:v>122.32312139087419</c:v>
                </c:pt>
                <c:pt idx="1146">
                  <c:v>122.43916787563066</c:v>
                </c:pt>
                <c:pt idx="1147">
                  <c:v>124.16663254213428</c:v>
                </c:pt>
                <c:pt idx="1148">
                  <c:v>120.59293629744046</c:v>
                </c:pt>
                <c:pt idx="1149">
                  <c:v>117.32807581353947</c:v>
                </c:pt>
                <c:pt idx="1150">
                  <c:v>116.06396848860975</c:v>
                </c:pt>
                <c:pt idx="1151">
                  <c:v>116.92511925772619</c:v>
                </c:pt>
                <c:pt idx="1152">
                  <c:v>115.99115999699377</c:v>
                </c:pt>
                <c:pt idx="1153">
                  <c:v>108.5866669068206</c:v>
                </c:pt>
                <c:pt idx="1154">
                  <c:v>105.21304533665885</c:v>
                </c:pt>
                <c:pt idx="1155">
                  <c:v>105.71381079534829</c:v>
                </c:pt>
                <c:pt idx="1156">
                  <c:v>104.59626788800011</c:v>
                </c:pt>
                <c:pt idx="1157">
                  <c:v>105.27334648736553</c:v>
                </c:pt>
                <c:pt idx="1158">
                  <c:v>105.05491903106461</c:v>
                </c:pt>
                <c:pt idx="1159">
                  <c:v>107.13905305364855</c:v>
                </c:pt>
                <c:pt idx="1160">
                  <c:v>109.20496585809965</c:v>
                </c:pt>
                <c:pt idx="1161">
                  <c:v>111.03801323364972</c:v>
                </c:pt>
                <c:pt idx="1162">
                  <c:v>111.61806107130622</c:v>
                </c:pt>
                <c:pt idx="1163">
                  <c:v>111.36403297594609</c:v>
                </c:pt>
                <c:pt idx="1164">
                  <c:v>107.43937369345034</c:v>
                </c:pt>
                <c:pt idx="1165">
                  <c:v>106.22903843984426</c:v>
                </c:pt>
                <c:pt idx="1166">
                  <c:v>106.63767272998689</c:v>
                </c:pt>
                <c:pt idx="1167">
                  <c:v>105.41051920889767</c:v>
                </c:pt>
                <c:pt idx="1168">
                  <c:v>105.93883137628542</c:v>
                </c:pt>
                <c:pt idx="1169">
                  <c:v>105.43744713441225</c:v>
                </c:pt>
                <c:pt idx="1170">
                  <c:v>108.12445677996551</c:v>
                </c:pt>
                <c:pt idx="1171">
                  <c:v>110.80310958239585</c:v>
                </c:pt>
                <c:pt idx="1172">
                  <c:v>108.85617891565001</c:v>
                </c:pt>
                <c:pt idx="1173">
                  <c:v>107.58315608028164</c:v>
                </c:pt>
                <c:pt idx="1174">
                  <c:v>108.65864587729972</c:v>
                </c:pt>
                <c:pt idx="1175">
                  <c:v>109.57639247260094</c:v>
                </c:pt>
                <c:pt idx="1176">
                  <c:v>109.59704325563705</c:v>
                </c:pt>
                <c:pt idx="1177">
                  <c:v>104.96030948198769</c:v>
                </c:pt>
                <c:pt idx="1178">
                  <c:v>102.64289606512271</c:v>
                </c:pt>
                <c:pt idx="1179">
                  <c:v>102.42820945424042</c:v>
                </c:pt>
                <c:pt idx="1180">
                  <c:v>102.41581032412842</c:v>
                </c:pt>
                <c:pt idx="1181">
                  <c:v>102.55627435452108</c:v>
                </c:pt>
                <c:pt idx="1182">
                  <c:v>103.16604794978501</c:v>
                </c:pt>
                <c:pt idx="1183">
                  <c:v>102.77119658697937</c:v>
                </c:pt>
                <c:pt idx="1184">
                  <c:v>100.86765253352115</c:v>
                </c:pt>
                <c:pt idx="1185">
                  <c:v>99.773593708192891</c:v>
                </c:pt>
                <c:pt idx="1186">
                  <c:v>101.82313744837295</c:v>
                </c:pt>
                <c:pt idx="1187">
                  <c:v>101.36070220685701</c:v>
                </c:pt>
                <c:pt idx="1188">
                  <c:v>101.48266421333631</c:v>
                </c:pt>
                <c:pt idx="1189">
                  <c:v>101.96391740319308</c:v>
                </c:pt>
                <c:pt idx="1190">
                  <c:v>101.50581690479439</c:v>
                </c:pt>
                <c:pt idx="1191">
                  <c:v>103.05082024087999</c:v>
                </c:pt>
                <c:pt idx="1192">
                  <c:v>103.41621415045475</c:v>
                </c:pt>
                <c:pt idx="1193">
                  <c:v>104.00480035951628</c:v>
                </c:pt>
                <c:pt idx="1194">
                  <c:v>104.62190538667461</c:v>
                </c:pt>
                <c:pt idx="1195">
                  <c:v>105.50770034501002</c:v>
                </c:pt>
                <c:pt idx="1196">
                  <c:v>104.80858449302916</c:v>
                </c:pt>
                <c:pt idx="1197">
                  <c:v>103.02115722493831</c:v>
                </c:pt>
                <c:pt idx="1198">
                  <c:v>104.35447450498684</c:v>
                </c:pt>
                <c:pt idx="1199">
                  <c:v>106.58740866287174</c:v>
                </c:pt>
                <c:pt idx="1200">
                  <c:v>103.08576515681062</c:v>
                </c:pt>
                <c:pt idx="1201">
                  <c:v>100.2175170315664</c:v>
                </c:pt>
                <c:pt idx="1202">
                  <c:v>98.153610789052678</c:v>
                </c:pt>
                <c:pt idx="1203">
                  <c:v>98.148220113999315</c:v>
                </c:pt>
                <c:pt idx="1204">
                  <c:v>98.665047630933003</c:v>
                </c:pt>
                <c:pt idx="1205">
                  <c:v>101.81199066358597</c:v>
                </c:pt>
                <c:pt idx="1206">
                  <c:v>104.36737301711786</c:v>
                </c:pt>
                <c:pt idx="1207">
                  <c:v>109.67078697071244</c:v>
                </c:pt>
                <c:pt idx="1208">
                  <c:v>117.78045436550811</c:v>
                </c:pt>
                <c:pt idx="1209">
                  <c:v>130.81709805695388</c:v>
                </c:pt>
                <c:pt idx="1210">
                  <c:v>132.12906671378823</c:v>
                </c:pt>
                <c:pt idx="1211">
                  <c:v>131.48716865379171</c:v>
                </c:pt>
                <c:pt idx="1212">
                  <c:v>122.67576165040855</c:v>
                </c:pt>
                <c:pt idx="1213">
                  <c:v>120.39226943290936</c:v>
                </c:pt>
                <c:pt idx="1214">
                  <c:v>125.16352160049536</c:v>
                </c:pt>
                <c:pt idx="1215">
                  <c:v>124.62740806164871</c:v>
                </c:pt>
                <c:pt idx="1216">
                  <c:v>126.41256688080058</c:v>
                </c:pt>
                <c:pt idx="1217">
                  <c:v>126.3732560827722</c:v>
                </c:pt>
                <c:pt idx="1218">
                  <c:v>127.48381594011958</c:v>
                </c:pt>
                <c:pt idx="1219">
                  <c:v>128.19406692281524</c:v>
                </c:pt>
                <c:pt idx="1220">
                  <c:v>123.9991528976213</c:v>
                </c:pt>
                <c:pt idx="1221">
                  <c:v>120.97724221478006</c:v>
                </c:pt>
                <c:pt idx="1222">
                  <c:v>118.95664779687755</c:v>
                </c:pt>
                <c:pt idx="1223">
                  <c:v>118.89666007143489</c:v>
                </c:pt>
                <c:pt idx="1224">
                  <c:v>118.06793065537668</c:v>
                </c:pt>
                <c:pt idx="1225">
                  <c:v>112.19203540361009</c:v>
                </c:pt>
                <c:pt idx="1226">
                  <c:v>111.09047175249128</c:v>
                </c:pt>
                <c:pt idx="1227">
                  <c:v>111.00282394348427</c:v>
                </c:pt>
                <c:pt idx="1228">
                  <c:v>111.27564651888594</c:v>
                </c:pt>
                <c:pt idx="1229">
                  <c:v>114.05377845497134</c:v>
                </c:pt>
                <c:pt idx="1230">
                  <c:v>118.82751712629975</c:v>
                </c:pt>
                <c:pt idx="1231">
                  <c:v>124.39183100689536</c:v>
                </c:pt>
                <c:pt idx="1232">
                  <c:v>127.85923630346109</c:v>
                </c:pt>
                <c:pt idx="1233">
                  <c:v>134.37173106097401</c:v>
                </c:pt>
                <c:pt idx="1234">
                  <c:v>134.66955751890305</c:v>
                </c:pt>
                <c:pt idx="1235">
                  <c:v>133.63528039818877</c:v>
                </c:pt>
                <c:pt idx="1236">
                  <c:v>123.53924582809069</c:v>
                </c:pt>
                <c:pt idx="1237">
                  <c:v>121.60447042562114</c:v>
                </c:pt>
                <c:pt idx="1238">
                  <c:v>125.28612892933735</c:v>
                </c:pt>
                <c:pt idx="1239">
                  <c:v>124.37293292330715</c:v>
                </c:pt>
                <c:pt idx="1240">
                  <c:v>124.69783369962559</c:v>
                </c:pt>
                <c:pt idx="1241">
                  <c:v>125.99200329023665</c:v>
                </c:pt>
                <c:pt idx="1242">
                  <c:v>125.21226046652632</c:v>
                </c:pt>
                <c:pt idx="1243">
                  <c:v>126.43836424771997</c:v>
                </c:pt>
                <c:pt idx="1244">
                  <c:v>123.19941275134804</c:v>
                </c:pt>
                <c:pt idx="1245">
                  <c:v>119.3243219714807</c:v>
                </c:pt>
                <c:pt idx="1246">
                  <c:v>117.33649358634156</c:v>
                </c:pt>
                <c:pt idx="1247">
                  <c:v>117.13588628458501</c:v>
                </c:pt>
                <c:pt idx="1248">
                  <c:v>116.74327614622479</c:v>
                </c:pt>
                <c:pt idx="1249">
                  <c:v>110.45077041618788</c:v>
                </c:pt>
                <c:pt idx="1250">
                  <c:v>109.62036354561378</c:v>
                </c:pt>
                <c:pt idx="1251">
                  <c:v>108.57656174057919</c:v>
                </c:pt>
                <c:pt idx="1252">
                  <c:v>108.15202770187028</c:v>
                </c:pt>
                <c:pt idx="1253">
                  <c:v>110.25072330694435</c:v>
                </c:pt>
                <c:pt idx="1254">
                  <c:v>113.30823400498511</c:v>
                </c:pt>
                <c:pt idx="1255">
                  <c:v>116.92994099133224</c:v>
                </c:pt>
                <c:pt idx="1256">
                  <c:v>122.5864941320868</c:v>
                </c:pt>
                <c:pt idx="1257">
                  <c:v>133.21089588468917</c:v>
                </c:pt>
                <c:pt idx="1258">
                  <c:v>136.86601752610099</c:v>
                </c:pt>
                <c:pt idx="1259">
                  <c:v>138.12491888128835</c:v>
                </c:pt>
                <c:pt idx="1260">
                  <c:v>131.36586311534816</c:v>
                </c:pt>
                <c:pt idx="1261">
                  <c:v>130.48903469359013</c:v>
                </c:pt>
                <c:pt idx="1262">
                  <c:v>136.21572641677017</c:v>
                </c:pt>
                <c:pt idx="1263">
                  <c:v>135.0302812089831</c:v>
                </c:pt>
                <c:pt idx="1264">
                  <c:v>134.07109221919117</c:v>
                </c:pt>
                <c:pt idx="1265">
                  <c:v>132.2824751202443</c:v>
                </c:pt>
                <c:pt idx="1266">
                  <c:v>128.62176144234454</c:v>
                </c:pt>
                <c:pt idx="1267">
                  <c:v>126.36790859743455</c:v>
                </c:pt>
                <c:pt idx="1268">
                  <c:v>120.63708042355445</c:v>
                </c:pt>
                <c:pt idx="1269">
                  <c:v>117.47576613590894</c:v>
                </c:pt>
                <c:pt idx="1270">
                  <c:v>116.25165693109686</c:v>
                </c:pt>
                <c:pt idx="1271">
                  <c:v>116.34549572476081</c:v>
                </c:pt>
                <c:pt idx="1272">
                  <c:v>116.23380745142086</c:v>
                </c:pt>
                <c:pt idx="1273">
                  <c:v>110.65679181101589</c:v>
                </c:pt>
                <c:pt idx="1274">
                  <c:v>110.17253260800686</c:v>
                </c:pt>
                <c:pt idx="1275">
                  <c:v>109.00350937338237</c:v>
                </c:pt>
                <c:pt idx="1276">
                  <c:v>109.77290117425126</c:v>
                </c:pt>
                <c:pt idx="1277">
                  <c:v>110.95072306573202</c:v>
                </c:pt>
                <c:pt idx="1278">
                  <c:v>114.20631954928925</c:v>
                </c:pt>
                <c:pt idx="1279">
                  <c:v>116.16068968181133</c:v>
                </c:pt>
                <c:pt idx="1280">
                  <c:v>122.71552943592859</c:v>
                </c:pt>
                <c:pt idx="1281">
                  <c:v>130.23351851028153</c:v>
                </c:pt>
                <c:pt idx="1282">
                  <c:v>131.30217444171308</c:v>
                </c:pt>
                <c:pt idx="1283">
                  <c:v>129.90278592490421</c:v>
                </c:pt>
                <c:pt idx="1284">
                  <c:v>122.85698967160332</c:v>
                </c:pt>
                <c:pt idx="1285">
                  <c:v>120.78225979619158</c:v>
                </c:pt>
                <c:pt idx="1286">
                  <c:v>125.05878642444029</c:v>
                </c:pt>
                <c:pt idx="1287">
                  <c:v>124.56572220120582</c:v>
                </c:pt>
                <c:pt idx="1288">
                  <c:v>125.49123493199617</c:v>
                </c:pt>
                <c:pt idx="1289">
                  <c:v>126.28094436363395</c:v>
                </c:pt>
                <c:pt idx="1290">
                  <c:v>126.87926826507338</c:v>
                </c:pt>
                <c:pt idx="1291">
                  <c:v>128.45564531309751</c:v>
                </c:pt>
                <c:pt idx="1292">
                  <c:v>124.53780625507632</c:v>
                </c:pt>
                <c:pt idx="1293">
                  <c:v>120.52732158819161</c:v>
                </c:pt>
                <c:pt idx="1294">
                  <c:v>118.94826861212736</c:v>
                </c:pt>
                <c:pt idx="1295">
                  <c:v>119.48801069977971</c:v>
                </c:pt>
                <c:pt idx="1296">
                  <c:v>117.34787036865563</c:v>
                </c:pt>
                <c:pt idx="1297">
                  <c:v>112.34806120144133</c:v>
                </c:pt>
                <c:pt idx="1298">
                  <c:v>111.14967564940073</c:v>
                </c:pt>
                <c:pt idx="1299">
                  <c:v>110.16042235660649</c:v>
                </c:pt>
                <c:pt idx="1300">
                  <c:v>111.34759611022758</c:v>
                </c:pt>
                <c:pt idx="1301">
                  <c:v>113.58875986806085</c:v>
                </c:pt>
                <c:pt idx="1302">
                  <c:v>115.20652099738281</c:v>
                </c:pt>
                <c:pt idx="1303">
                  <c:v>119.25967818164118</c:v>
                </c:pt>
                <c:pt idx="1304">
                  <c:v>123.47064340992017</c:v>
                </c:pt>
                <c:pt idx="1305">
                  <c:v>130.76081202088622</c:v>
                </c:pt>
                <c:pt idx="1306">
                  <c:v>130.87979183075672</c:v>
                </c:pt>
                <c:pt idx="1307">
                  <c:v>129.4909133483909</c:v>
                </c:pt>
                <c:pt idx="1308">
                  <c:v>122.26393772564255</c:v>
                </c:pt>
                <c:pt idx="1309">
                  <c:v>119.83757140706714</c:v>
                </c:pt>
                <c:pt idx="1310">
                  <c:v>122.26536653574344</c:v>
                </c:pt>
                <c:pt idx="1311">
                  <c:v>120.75873286338869</c:v>
                </c:pt>
                <c:pt idx="1312">
                  <c:v>122.16080219855307</c:v>
                </c:pt>
                <c:pt idx="1313">
                  <c:v>123.00006569465673</c:v>
                </c:pt>
                <c:pt idx="1314">
                  <c:v>123.22183958667071</c:v>
                </c:pt>
                <c:pt idx="1315">
                  <c:v>124.09619064469686</c:v>
                </c:pt>
                <c:pt idx="1316">
                  <c:v>120.25242379462419</c:v>
                </c:pt>
                <c:pt idx="1317">
                  <c:v>116.64251590638014</c:v>
                </c:pt>
                <c:pt idx="1318">
                  <c:v>115.09998765647283</c:v>
                </c:pt>
                <c:pt idx="1319">
                  <c:v>116.13393947437885</c:v>
                </c:pt>
                <c:pt idx="1320">
                  <c:v>115.62804311768814</c:v>
                </c:pt>
                <c:pt idx="1321">
                  <c:v>109.3925353519531</c:v>
                </c:pt>
                <c:pt idx="1322">
                  <c:v>105.73956252366973</c:v>
                </c:pt>
                <c:pt idx="1323">
                  <c:v>105.92122922998786</c:v>
                </c:pt>
                <c:pt idx="1324">
                  <c:v>106.41054493526025</c:v>
                </c:pt>
                <c:pt idx="1325">
                  <c:v>107.72845099360229</c:v>
                </c:pt>
                <c:pt idx="1326">
                  <c:v>111.10441267463167</c:v>
                </c:pt>
                <c:pt idx="1327">
                  <c:v>110.64019365614213</c:v>
                </c:pt>
                <c:pt idx="1328">
                  <c:v>111.23703003576257</c:v>
                </c:pt>
                <c:pt idx="1329">
                  <c:v>111.67936593409658</c:v>
                </c:pt>
                <c:pt idx="1330">
                  <c:v>111.30297374442137</c:v>
                </c:pt>
                <c:pt idx="1331">
                  <c:v>111.83289095948922</c:v>
                </c:pt>
                <c:pt idx="1332">
                  <c:v>107.87439060542592</c:v>
                </c:pt>
                <c:pt idx="1333">
                  <c:v>106.37573175801879</c:v>
                </c:pt>
                <c:pt idx="1334">
                  <c:v>105.26945747805544</c:v>
                </c:pt>
                <c:pt idx="1335">
                  <c:v>104.94317295851778</c:v>
                </c:pt>
                <c:pt idx="1336">
                  <c:v>104.52053017012169</c:v>
                </c:pt>
                <c:pt idx="1337">
                  <c:v>104.5928131334782</c:v>
                </c:pt>
                <c:pt idx="1338">
                  <c:v>106.96901074794991</c:v>
                </c:pt>
                <c:pt idx="1339">
                  <c:v>110.73832564572787</c:v>
                </c:pt>
                <c:pt idx="1340">
                  <c:v>111.01085269784626</c:v>
                </c:pt>
                <c:pt idx="1341">
                  <c:v>110.00390103909973</c:v>
                </c:pt>
                <c:pt idx="1342">
                  <c:v>110.39839674785587</c:v>
                </c:pt>
                <c:pt idx="1343">
                  <c:v>112.52286823858977</c:v>
                </c:pt>
                <c:pt idx="1344">
                  <c:v>109.45813516864605</c:v>
                </c:pt>
                <c:pt idx="1345">
                  <c:v>104.98034488792793</c:v>
                </c:pt>
                <c:pt idx="1346">
                  <c:v>102.49236659438614</c:v>
                </c:pt>
                <c:pt idx="1347">
                  <c:v>101.52438911944488</c:v>
                </c:pt>
                <c:pt idx="1348">
                  <c:v>100.68565938468682</c:v>
                </c:pt>
                <c:pt idx="1349">
                  <c:v>102.69006893336794</c:v>
                </c:pt>
                <c:pt idx="1350">
                  <c:v>103.20503179503578</c:v>
                </c:pt>
                <c:pt idx="1351">
                  <c:v>103.54811588488751</c:v>
                </c:pt>
                <c:pt idx="1352">
                  <c:v>102.74821433586068</c:v>
                </c:pt>
                <c:pt idx="1353">
                  <c:v>102.36929681974543</c:v>
                </c:pt>
                <c:pt idx="1354">
                  <c:v>102.60712736942698</c:v>
                </c:pt>
                <c:pt idx="1355">
                  <c:v>101.85467886870391</c:v>
                </c:pt>
                <c:pt idx="1356">
                  <c:v>100.61086700796895</c:v>
                </c:pt>
                <c:pt idx="1357">
                  <c:v>98.764738638524605</c:v>
                </c:pt>
                <c:pt idx="1358">
                  <c:v>97.679960117695003</c:v>
                </c:pt>
                <c:pt idx="1359">
                  <c:v>96.981963913282144</c:v>
                </c:pt>
                <c:pt idx="1360">
                  <c:v>98.466793339973407</c:v>
                </c:pt>
                <c:pt idx="1361">
                  <c:v>99.794977563652253</c:v>
                </c:pt>
                <c:pt idx="1362">
                  <c:v>103.21300315244073</c:v>
                </c:pt>
                <c:pt idx="1363">
                  <c:v>108.18318550806239</c:v>
                </c:pt>
                <c:pt idx="1364">
                  <c:v>108.20851264676574</c:v>
                </c:pt>
                <c:pt idx="1365">
                  <c:v>107.57080150678995</c:v>
                </c:pt>
                <c:pt idx="1366">
                  <c:v>109.60364189444836</c:v>
                </c:pt>
                <c:pt idx="1367">
                  <c:v>109.76554178226752</c:v>
                </c:pt>
                <c:pt idx="1368">
                  <c:v>104.64647347618062</c:v>
                </c:pt>
                <c:pt idx="1369">
                  <c:v>99.298707111125694</c:v>
                </c:pt>
                <c:pt idx="1370">
                  <c:v>98.870488659300491</c:v>
                </c:pt>
                <c:pt idx="1371">
                  <c:v>98.942035023098441</c:v>
                </c:pt>
                <c:pt idx="1372">
                  <c:v>99.354139640046668</c:v>
                </c:pt>
                <c:pt idx="1373">
                  <c:v>103.34932243014332</c:v>
                </c:pt>
                <c:pt idx="1374">
                  <c:v>107.33670555089388</c:v>
                </c:pt>
                <c:pt idx="1375">
                  <c:v>112.58131860233922</c:v>
                </c:pt>
                <c:pt idx="1376">
                  <c:v>117.06518409983408</c:v>
                </c:pt>
                <c:pt idx="1377">
                  <c:v>126.58837990199949</c:v>
                </c:pt>
                <c:pt idx="1378">
                  <c:v>128.50798374359746</c:v>
                </c:pt>
                <c:pt idx="1379">
                  <c:v>126.51288439812521</c:v>
                </c:pt>
                <c:pt idx="1380">
                  <c:v>119.44489182101471</c:v>
                </c:pt>
                <c:pt idx="1381">
                  <c:v>115.43196986640197</c:v>
                </c:pt>
                <c:pt idx="1382">
                  <c:v>120.36270269435265</c:v>
                </c:pt>
                <c:pt idx="1383">
                  <c:v>117.94694143802361</c:v>
                </c:pt>
                <c:pt idx="1384">
                  <c:v>118.93155599854776</c:v>
                </c:pt>
                <c:pt idx="1385">
                  <c:v>119.62028206830664</c:v>
                </c:pt>
                <c:pt idx="1386">
                  <c:v>120.61608319165875</c:v>
                </c:pt>
                <c:pt idx="1387">
                  <c:v>122.94542358111028</c:v>
                </c:pt>
                <c:pt idx="1388">
                  <c:v>119.58641616525975</c:v>
                </c:pt>
                <c:pt idx="1389">
                  <c:v>116.82114142689339</c:v>
                </c:pt>
                <c:pt idx="1390">
                  <c:v>115.58741069052205</c:v>
                </c:pt>
                <c:pt idx="1391">
                  <c:v>115.41434015481586</c:v>
                </c:pt>
                <c:pt idx="1392">
                  <c:v>113.818718971007</c:v>
                </c:pt>
                <c:pt idx="1393">
                  <c:v>108.17753687353031</c:v>
                </c:pt>
                <c:pt idx="1394">
                  <c:v>107.58099874169103</c:v>
                </c:pt>
                <c:pt idx="1395">
                  <c:v>106.61354264587649</c:v>
                </c:pt>
                <c:pt idx="1396">
                  <c:v>107.41279153892985</c:v>
                </c:pt>
                <c:pt idx="1397">
                  <c:v>109.1796810059121</c:v>
                </c:pt>
                <c:pt idx="1398">
                  <c:v>112.97413651764671</c:v>
                </c:pt>
                <c:pt idx="1399">
                  <c:v>116.57845157607669</c:v>
                </c:pt>
                <c:pt idx="1400">
                  <c:v>121.96942712312639</c:v>
                </c:pt>
                <c:pt idx="1401">
                  <c:v>127.06682474353693</c:v>
                </c:pt>
                <c:pt idx="1402">
                  <c:v>127.27390179096091</c:v>
                </c:pt>
                <c:pt idx="1403">
                  <c:v>124.99045816375418</c:v>
                </c:pt>
                <c:pt idx="1404">
                  <c:v>116.72815516827227</c:v>
                </c:pt>
                <c:pt idx="1405">
                  <c:v>114.06282381762178</c:v>
                </c:pt>
                <c:pt idx="1406">
                  <c:v>118.85178469047105</c:v>
                </c:pt>
                <c:pt idx="1407">
                  <c:v>118.83015617398762</c:v>
                </c:pt>
                <c:pt idx="1408">
                  <c:v>119.73500681405157</c:v>
                </c:pt>
                <c:pt idx="1409">
                  <c:v>118.62054294682665</c:v>
                </c:pt>
                <c:pt idx="1410">
                  <c:v>118.80711379210268</c:v>
                </c:pt>
                <c:pt idx="1411">
                  <c:v>121.04234191199592</c:v>
                </c:pt>
                <c:pt idx="1412">
                  <c:v>117.80822953908714</c:v>
                </c:pt>
                <c:pt idx="1413">
                  <c:v>114.50838606332731</c:v>
                </c:pt>
                <c:pt idx="1414">
                  <c:v>113.72988240567256</c:v>
                </c:pt>
                <c:pt idx="1415">
                  <c:v>114.92376738336941</c:v>
                </c:pt>
                <c:pt idx="1416">
                  <c:v>113.1975606955511</c:v>
                </c:pt>
                <c:pt idx="1417">
                  <c:v>108.51088463232186</c:v>
                </c:pt>
                <c:pt idx="1418">
                  <c:v>107.85916204053584</c:v>
                </c:pt>
                <c:pt idx="1419">
                  <c:v>107.54974085350075</c:v>
                </c:pt>
                <c:pt idx="1420">
                  <c:v>107.87532548995256</c:v>
                </c:pt>
                <c:pt idx="1421">
                  <c:v>109.05348155794786</c:v>
                </c:pt>
                <c:pt idx="1422">
                  <c:v>110.93889600567731</c:v>
                </c:pt>
                <c:pt idx="1423">
                  <c:v>110.37815083674597</c:v>
                </c:pt>
                <c:pt idx="1424">
                  <c:v>112.3683562726976</c:v>
                </c:pt>
                <c:pt idx="1425">
                  <c:v>112.86471600606887</c:v>
                </c:pt>
                <c:pt idx="1426">
                  <c:v>114.26092131121617</c:v>
                </c:pt>
                <c:pt idx="1427">
                  <c:v>114.39886797263929</c:v>
                </c:pt>
                <c:pt idx="1428">
                  <c:v>108.29859808988253</c:v>
                </c:pt>
                <c:pt idx="1429">
                  <c:v>106.24009440369099</c:v>
                </c:pt>
                <c:pt idx="1430">
                  <c:v>110.19403422211072</c:v>
                </c:pt>
                <c:pt idx="1431">
                  <c:v>110.03068949565137</c:v>
                </c:pt>
                <c:pt idx="1432">
                  <c:v>112.02877973452331</c:v>
                </c:pt>
                <c:pt idx="1433">
                  <c:v>112.35471593175993</c:v>
                </c:pt>
                <c:pt idx="1434">
                  <c:v>111.76114698672637</c:v>
                </c:pt>
                <c:pt idx="1435">
                  <c:v>113.69258669504372</c:v>
                </c:pt>
                <c:pt idx="1436">
                  <c:v>113.24720324753559</c:v>
                </c:pt>
                <c:pt idx="1437">
                  <c:v>110.66115240985975</c:v>
                </c:pt>
                <c:pt idx="1438">
                  <c:v>111.76635216500489</c:v>
                </c:pt>
                <c:pt idx="1439">
                  <c:v>113.10845684636284</c:v>
                </c:pt>
                <c:pt idx="1440">
                  <c:v>108.58396551413004</c:v>
                </c:pt>
                <c:pt idx="1441">
                  <c:v>102.47032706607942</c:v>
                </c:pt>
                <c:pt idx="1442">
                  <c:v>100.81384664341353</c:v>
                </c:pt>
                <c:pt idx="1443">
                  <c:v>100.68853343195322</c:v>
                </c:pt>
                <c:pt idx="1444">
                  <c:v>100.92620104437249</c:v>
                </c:pt>
                <c:pt idx="1445">
                  <c:v>102.74337214524242</c:v>
                </c:pt>
                <c:pt idx="1446">
                  <c:v>106.99750154636477</c:v>
                </c:pt>
                <c:pt idx="1447">
                  <c:v>114.02491523650957</c:v>
                </c:pt>
                <c:pt idx="1448">
                  <c:v>119.71455596781514</c:v>
                </c:pt>
                <c:pt idx="1449">
                  <c:v>128.27452350634891</c:v>
                </c:pt>
                <c:pt idx="1450">
                  <c:v>128.60816037291102</c:v>
                </c:pt>
                <c:pt idx="1451">
                  <c:v>128.64388343373341</c:v>
                </c:pt>
                <c:pt idx="1452">
                  <c:v>120.94036598184407</c:v>
                </c:pt>
                <c:pt idx="1453">
                  <c:v>117.64521466495638</c:v>
                </c:pt>
                <c:pt idx="1454">
                  <c:v>122.23248217634389</c:v>
                </c:pt>
                <c:pt idx="1455">
                  <c:v>120.43421405123978</c:v>
                </c:pt>
                <c:pt idx="1456">
                  <c:v>120.40444936664773</c:v>
                </c:pt>
                <c:pt idx="1457">
                  <c:v>121.16005726621356</c:v>
                </c:pt>
                <c:pt idx="1458">
                  <c:v>122.34537096809494</c:v>
                </c:pt>
                <c:pt idx="1459">
                  <c:v>125.44104184708193</c:v>
                </c:pt>
                <c:pt idx="1460">
                  <c:v>122.17981337952938</c:v>
                </c:pt>
                <c:pt idx="1461">
                  <c:v>117.83351797055346</c:v>
                </c:pt>
                <c:pt idx="1462">
                  <c:v>116.32966303832166</c:v>
                </c:pt>
                <c:pt idx="1463">
                  <c:v>116.75321798040316</c:v>
                </c:pt>
                <c:pt idx="1464">
                  <c:v>116.01821670391618</c:v>
                </c:pt>
                <c:pt idx="1465">
                  <c:v>109.16253652124716</c:v>
                </c:pt>
                <c:pt idx="1466">
                  <c:v>107.95302095414149</c:v>
                </c:pt>
                <c:pt idx="1467">
                  <c:v>107.46915440844396</c:v>
                </c:pt>
                <c:pt idx="1468">
                  <c:v>109.52760387470737</c:v>
                </c:pt>
                <c:pt idx="1469">
                  <c:v>110.20410744673417</c:v>
                </c:pt>
                <c:pt idx="1470">
                  <c:v>113.66222016086935</c:v>
                </c:pt>
                <c:pt idx="1471">
                  <c:v>115.98948675306548</c:v>
                </c:pt>
                <c:pt idx="1472">
                  <c:v>119.81199335756884</c:v>
                </c:pt>
                <c:pt idx="1473">
                  <c:v>127.08141724339771</c:v>
                </c:pt>
                <c:pt idx="1474">
                  <c:v>126.67773124658345</c:v>
                </c:pt>
                <c:pt idx="1475">
                  <c:v>124.95883814268454</c:v>
                </c:pt>
                <c:pt idx="1476">
                  <c:v>116.16470167156496</c:v>
                </c:pt>
                <c:pt idx="1477">
                  <c:v>113.40598658357044</c:v>
                </c:pt>
                <c:pt idx="1478">
                  <c:v>116.77013626842965</c:v>
                </c:pt>
                <c:pt idx="1479">
                  <c:v>116.33989977192358</c:v>
                </c:pt>
                <c:pt idx="1480">
                  <c:v>118.13441818535192</c:v>
                </c:pt>
                <c:pt idx="1481">
                  <c:v>118.58086757262355</c:v>
                </c:pt>
                <c:pt idx="1482">
                  <c:v>118.49370891619832</c:v>
                </c:pt>
                <c:pt idx="1483">
                  <c:v>120.63483363092818</c:v>
                </c:pt>
                <c:pt idx="1484">
                  <c:v>118.52310328510617</c:v>
                </c:pt>
                <c:pt idx="1485">
                  <c:v>114.10482623329682</c:v>
                </c:pt>
                <c:pt idx="1486">
                  <c:v>113.03317622771219</c:v>
                </c:pt>
                <c:pt idx="1487">
                  <c:v>114.05551330644428</c:v>
                </c:pt>
                <c:pt idx="1488">
                  <c:v>111.362531248748</c:v>
                </c:pt>
                <c:pt idx="1489">
                  <c:v>106.70576411392851</c:v>
                </c:pt>
                <c:pt idx="1490">
                  <c:v>105.60448513652055</c:v>
                </c:pt>
                <c:pt idx="1491">
                  <c:v>103.99574760366254</c:v>
                </c:pt>
                <c:pt idx="1492">
                  <c:v>103.80537175039179</c:v>
                </c:pt>
                <c:pt idx="1493">
                  <c:v>103.70670372004467</c:v>
                </c:pt>
                <c:pt idx="1494">
                  <c:v>104.78707299400763</c:v>
                </c:pt>
                <c:pt idx="1495">
                  <c:v>105.19410161447274</c:v>
                </c:pt>
                <c:pt idx="1496">
                  <c:v>106.01739824401496</c:v>
                </c:pt>
                <c:pt idx="1497">
                  <c:v>108.67005136088569</c:v>
                </c:pt>
                <c:pt idx="1498">
                  <c:v>108.07272139276151</c:v>
                </c:pt>
                <c:pt idx="1499">
                  <c:v>108.01351965049594</c:v>
                </c:pt>
                <c:pt idx="1500">
                  <c:v>104.34722883797545</c:v>
                </c:pt>
                <c:pt idx="1501">
                  <c:v>103.40859998347032</c:v>
                </c:pt>
                <c:pt idx="1502">
                  <c:v>104.76230366038992</c:v>
                </c:pt>
                <c:pt idx="1503">
                  <c:v>103.53165617286716</c:v>
                </c:pt>
                <c:pt idx="1504">
                  <c:v>104.47702915399623</c:v>
                </c:pt>
                <c:pt idx="1505">
                  <c:v>104.10314660674132</c:v>
                </c:pt>
                <c:pt idx="1506">
                  <c:v>105.06050139865795</c:v>
                </c:pt>
                <c:pt idx="1507">
                  <c:v>107.8338314957446</c:v>
                </c:pt>
                <c:pt idx="1508">
                  <c:v>107.38432602638764</c:v>
                </c:pt>
                <c:pt idx="1509">
                  <c:v>106.05883995505333</c:v>
                </c:pt>
                <c:pt idx="1510">
                  <c:v>107.30854261590554</c:v>
                </c:pt>
                <c:pt idx="1511">
                  <c:v>108.40037010729287</c:v>
                </c:pt>
                <c:pt idx="1512">
                  <c:v>108.74101201723897</c:v>
                </c:pt>
                <c:pt idx="1513">
                  <c:v>101.80442724898697</c:v>
                </c:pt>
                <c:pt idx="1514">
                  <c:v>97.573479065541406</c:v>
                </c:pt>
                <c:pt idx="1515">
                  <c:v>96.130403465978233</c:v>
                </c:pt>
                <c:pt idx="1516">
                  <c:v>95.907544428632505</c:v>
                </c:pt>
                <c:pt idx="1517">
                  <c:v>97.253751412285169</c:v>
                </c:pt>
                <c:pt idx="1518">
                  <c:v>99.30876112831865</c:v>
                </c:pt>
                <c:pt idx="1519">
                  <c:v>98.107415147717987</c:v>
                </c:pt>
                <c:pt idx="1520">
                  <c:v>96.620877464600767</c:v>
                </c:pt>
                <c:pt idx="1521">
                  <c:v>96.174862836791888</c:v>
                </c:pt>
                <c:pt idx="1522">
                  <c:v>97.576101462692534</c:v>
                </c:pt>
                <c:pt idx="1523">
                  <c:v>97.604455125566076</c:v>
                </c:pt>
                <c:pt idx="1524">
                  <c:v>96.707483371997526</c:v>
                </c:pt>
                <c:pt idx="1525">
                  <c:v>96.748954356024058</c:v>
                </c:pt>
                <c:pt idx="1526">
                  <c:v>96.417711870538895</c:v>
                </c:pt>
                <c:pt idx="1527">
                  <c:v>97.036527258485819</c:v>
                </c:pt>
                <c:pt idx="1528">
                  <c:v>99.625807737884969</c:v>
                </c:pt>
                <c:pt idx="1529">
                  <c:v>99.764523676080401</c:v>
                </c:pt>
                <c:pt idx="1530">
                  <c:v>101.57105481766695</c:v>
                </c:pt>
                <c:pt idx="1531">
                  <c:v>103.75144566206882</c:v>
                </c:pt>
                <c:pt idx="1532">
                  <c:v>102.25930782111361</c:v>
                </c:pt>
                <c:pt idx="1533">
                  <c:v>99.810888167377755</c:v>
                </c:pt>
                <c:pt idx="1534">
                  <c:v>101.62647774473496</c:v>
                </c:pt>
                <c:pt idx="1535">
                  <c:v>102.90349927140225</c:v>
                </c:pt>
                <c:pt idx="1536">
                  <c:v>101.49265094120547</c:v>
                </c:pt>
                <c:pt idx="1537">
                  <c:v>96.559933941363639</c:v>
                </c:pt>
                <c:pt idx="1538">
                  <c:v>97.264103513379709</c:v>
                </c:pt>
                <c:pt idx="1539">
                  <c:v>97.988708020415785</c:v>
                </c:pt>
                <c:pt idx="1540">
                  <c:v>99.480331815854981</c:v>
                </c:pt>
                <c:pt idx="1541">
                  <c:v>101.42169028671444</c:v>
                </c:pt>
                <c:pt idx="1542">
                  <c:v>104.68352037665262</c:v>
                </c:pt>
                <c:pt idx="1543">
                  <c:v>108.41620063722584</c:v>
                </c:pt>
                <c:pt idx="1544">
                  <c:v>113.46571174600828</c:v>
                </c:pt>
                <c:pt idx="1545">
                  <c:v>124.01869869658638</c:v>
                </c:pt>
                <c:pt idx="1546">
                  <c:v>123.78274945084513</c:v>
                </c:pt>
                <c:pt idx="1547">
                  <c:v>124.29346003806477</c:v>
                </c:pt>
                <c:pt idx="1548">
                  <c:v>118.34540060397121</c:v>
                </c:pt>
                <c:pt idx="1549">
                  <c:v>113.75482769008013</c:v>
                </c:pt>
                <c:pt idx="1550">
                  <c:v>120.17569316581553</c:v>
                </c:pt>
                <c:pt idx="1551">
                  <c:v>119.31059246143438</c:v>
                </c:pt>
                <c:pt idx="1552">
                  <c:v>120.45113307858658</c:v>
                </c:pt>
                <c:pt idx="1553">
                  <c:v>121.78627608319177</c:v>
                </c:pt>
                <c:pt idx="1554">
                  <c:v>123.0802671046643</c:v>
                </c:pt>
                <c:pt idx="1555">
                  <c:v>124.2521265936917</c:v>
                </c:pt>
                <c:pt idx="1556">
                  <c:v>121.02411501022162</c:v>
                </c:pt>
                <c:pt idx="1557">
                  <c:v>116.87895555614716</c:v>
                </c:pt>
                <c:pt idx="1558">
                  <c:v>115.10862559775238</c:v>
                </c:pt>
                <c:pt idx="1559">
                  <c:v>115.48348269956342</c:v>
                </c:pt>
                <c:pt idx="1560">
                  <c:v>113.94359571344269</c:v>
                </c:pt>
                <c:pt idx="1561">
                  <c:v>108.34401854546907</c:v>
                </c:pt>
                <c:pt idx="1562">
                  <c:v>105.74650243796059</c:v>
                </c:pt>
                <c:pt idx="1563">
                  <c:v>105.35221160846298</c:v>
                </c:pt>
                <c:pt idx="1564">
                  <c:v>108.02859755791788</c:v>
                </c:pt>
                <c:pt idx="1565">
                  <c:v>110.94885335254678</c:v>
                </c:pt>
                <c:pt idx="1566">
                  <c:v>113.80181181934219</c:v>
                </c:pt>
                <c:pt idx="1567">
                  <c:v>118.50512667212938</c:v>
                </c:pt>
                <c:pt idx="1568">
                  <c:v>122.74629743407904</c:v>
                </c:pt>
                <c:pt idx="1569">
                  <c:v>131.88827789205277</c:v>
                </c:pt>
                <c:pt idx="1570">
                  <c:v>131.47166497048707</c:v>
                </c:pt>
                <c:pt idx="1571">
                  <c:v>129.95592256250734</c:v>
                </c:pt>
                <c:pt idx="1572">
                  <c:v>122.48017351616974</c:v>
                </c:pt>
                <c:pt idx="1573">
                  <c:v>118.54679246613222</c:v>
                </c:pt>
                <c:pt idx="1574">
                  <c:v>123.33988496268333</c:v>
                </c:pt>
                <c:pt idx="1575">
                  <c:v>121.50029078082267</c:v>
                </c:pt>
                <c:pt idx="1576">
                  <c:v>122.20881145970345</c:v>
                </c:pt>
                <c:pt idx="1577">
                  <c:v>123.39881180628194</c:v>
                </c:pt>
                <c:pt idx="1578">
                  <c:v>124.62188814893187</c:v>
                </c:pt>
                <c:pt idx="1579">
                  <c:v>127.60867603201856</c:v>
                </c:pt>
                <c:pt idx="1580">
                  <c:v>123.61071859692591</c:v>
                </c:pt>
                <c:pt idx="1581">
                  <c:v>119.31558843999302</c:v>
                </c:pt>
                <c:pt idx="1582">
                  <c:v>117.26942500645349</c:v>
                </c:pt>
                <c:pt idx="1583">
                  <c:v>116.52629080034168</c:v>
                </c:pt>
                <c:pt idx="1584">
                  <c:v>114.57127659131407</c:v>
                </c:pt>
                <c:pt idx="1585">
                  <c:v>109.64589277576069</c:v>
                </c:pt>
                <c:pt idx="1586">
                  <c:v>108.98199798795916</c:v>
                </c:pt>
                <c:pt idx="1587">
                  <c:v>107.41982209910773</c:v>
                </c:pt>
                <c:pt idx="1588">
                  <c:v>107.70021752894409</c:v>
                </c:pt>
                <c:pt idx="1589">
                  <c:v>109.98415144099147</c:v>
                </c:pt>
                <c:pt idx="1590">
                  <c:v>113.2739615260369</c:v>
                </c:pt>
                <c:pt idx="1591">
                  <c:v>117.05386637189544</c:v>
                </c:pt>
                <c:pt idx="1592">
                  <c:v>122.80171541682591</c:v>
                </c:pt>
                <c:pt idx="1593">
                  <c:v>129.6996398846546</c:v>
                </c:pt>
                <c:pt idx="1594">
                  <c:v>130.57580223652394</c:v>
                </c:pt>
                <c:pt idx="1595">
                  <c:v>129.60628751348776</c:v>
                </c:pt>
                <c:pt idx="1596">
                  <c:v>121.60665720480402</c:v>
                </c:pt>
                <c:pt idx="1597">
                  <c:v>117.95371631441408</c:v>
                </c:pt>
                <c:pt idx="1598">
                  <c:v>123.65483731611977</c:v>
                </c:pt>
                <c:pt idx="1599">
                  <c:v>122.42837027165022</c:v>
                </c:pt>
                <c:pt idx="1600">
                  <c:v>123.4397212867589</c:v>
                </c:pt>
                <c:pt idx="1601">
                  <c:v>124.30490871136645</c:v>
                </c:pt>
                <c:pt idx="1602">
                  <c:v>124.16305969003511</c:v>
                </c:pt>
                <c:pt idx="1603">
                  <c:v>125.61462762574236</c:v>
                </c:pt>
                <c:pt idx="1604">
                  <c:v>121.27487368209283</c:v>
                </c:pt>
                <c:pt idx="1605">
                  <c:v>116.88684422141098</c:v>
                </c:pt>
                <c:pt idx="1606">
                  <c:v>115.8693943461731</c:v>
                </c:pt>
                <c:pt idx="1607">
                  <c:v>115.77123723645654</c:v>
                </c:pt>
                <c:pt idx="1608">
                  <c:v>115.37627874855575</c:v>
                </c:pt>
                <c:pt idx="1609">
                  <c:v>109.5140652080069</c:v>
                </c:pt>
                <c:pt idx="1610">
                  <c:v>108.74000563838774</c:v>
                </c:pt>
                <c:pt idx="1611">
                  <c:v>107.14718478955972</c:v>
                </c:pt>
                <c:pt idx="1612">
                  <c:v>108.27000408272175</c:v>
                </c:pt>
                <c:pt idx="1613">
                  <c:v>111.0264469711699</c:v>
                </c:pt>
                <c:pt idx="1614">
                  <c:v>114.12079742218191</c:v>
                </c:pt>
                <c:pt idx="1615">
                  <c:v>116.67230639641765</c:v>
                </c:pt>
                <c:pt idx="1616">
                  <c:v>119.99593487433286</c:v>
                </c:pt>
                <c:pt idx="1617">
                  <c:v>127.06936064020923</c:v>
                </c:pt>
                <c:pt idx="1618">
                  <c:v>126.19317112343896</c:v>
                </c:pt>
                <c:pt idx="1619">
                  <c:v>124.60666600700354</c:v>
                </c:pt>
                <c:pt idx="1620">
                  <c:v>118.55068630802735</c:v>
                </c:pt>
                <c:pt idx="1621">
                  <c:v>114.40630789280887</c:v>
                </c:pt>
                <c:pt idx="1622">
                  <c:v>119.43892145922857</c:v>
                </c:pt>
                <c:pt idx="1623">
                  <c:v>118.22781567740618</c:v>
                </c:pt>
                <c:pt idx="1624">
                  <c:v>119.22408521140093</c:v>
                </c:pt>
                <c:pt idx="1625">
                  <c:v>119.84596428879729</c:v>
                </c:pt>
                <c:pt idx="1626">
                  <c:v>120.7649235612564</c:v>
                </c:pt>
                <c:pt idx="1627">
                  <c:v>124.69704021337141</c:v>
                </c:pt>
                <c:pt idx="1628">
                  <c:v>121.17226311340889</c:v>
                </c:pt>
                <c:pt idx="1629">
                  <c:v>117.45355639818406</c:v>
                </c:pt>
                <c:pt idx="1630">
                  <c:v>115.44783818361167</c:v>
                </c:pt>
                <c:pt idx="1631">
                  <c:v>115.87210841345856</c:v>
                </c:pt>
                <c:pt idx="1632">
                  <c:v>114.06517006838646</c:v>
                </c:pt>
                <c:pt idx="1633">
                  <c:v>106.94188215190211</c:v>
                </c:pt>
                <c:pt idx="1634">
                  <c:v>105.01160204052242</c:v>
                </c:pt>
                <c:pt idx="1635">
                  <c:v>105.45352055993941</c:v>
                </c:pt>
                <c:pt idx="1636">
                  <c:v>106.1363607757644</c:v>
                </c:pt>
                <c:pt idx="1637">
                  <c:v>107.59292332498791</c:v>
                </c:pt>
                <c:pt idx="1638">
                  <c:v>110.2682255425724</c:v>
                </c:pt>
                <c:pt idx="1639">
                  <c:v>112.73889505845601</c:v>
                </c:pt>
                <c:pt idx="1640">
                  <c:v>118.58736743861097</c:v>
                </c:pt>
                <c:pt idx="1641">
                  <c:v>124.91984668262057</c:v>
                </c:pt>
                <c:pt idx="1642">
                  <c:v>123.98842667064255</c:v>
                </c:pt>
                <c:pt idx="1643">
                  <c:v>123.16339990675186</c:v>
                </c:pt>
                <c:pt idx="1644">
                  <c:v>116.76413408048614</c:v>
                </c:pt>
                <c:pt idx="1645">
                  <c:v>112.28062190548147</c:v>
                </c:pt>
                <c:pt idx="1646">
                  <c:v>116.7402014265629</c:v>
                </c:pt>
                <c:pt idx="1647">
                  <c:v>114.68349760733909</c:v>
                </c:pt>
                <c:pt idx="1648">
                  <c:v>115.62435813471789</c:v>
                </c:pt>
                <c:pt idx="1649">
                  <c:v>117.63777025113451</c:v>
                </c:pt>
                <c:pt idx="1650">
                  <c:v>118.5043247702868</c:v>
                </c:pt>
                <c:pt idx="1651">
                  <c:v>120.78091219586658</c:v>
                </c:pt>
                <c:pt idx="1652">
                  <c:v>119.13628452137799</c:v>
                </c:pt>
                <c:pt idx="1653">
                  <c:v>116.61284658666183</c:v>
                </c:pt>
                <c:pt idx="1654">
                  <c:v>115.30217602734876</c:v>
                </c:pt>
                <c:pt idx="1655">
                  <c:v>116.12547151904533</c:v>
                </c:pt>
                <c:pt idx="1656">
                  <c:v>113.20312771805744</c:v>
                </c:pt>
                <c:pt idx="1657">
                  <c:v>105.75768860598779</c:v>
                </c:pt>
                <c:pt idx="1658">
                  <c:v>104.04848977196765</c:v>
                </c:pt>
                <c:pt idx="1659">
                  <c:v>104.31967167078096</c:v>
                </c:pt>
                <c:pt idx="1660">
                  <c:v>105.09736910985627</c:v>
                </c:pt>
                <c:pt idx="1661">
                  <c:v>104.93663700364191</c:v>
                </c:pt>
                <c:pt idx="1662">
                  <c:v>106.82134997790875</c:v>
                </c:pt>
                <c:pt idx="1663">
                  <c:v>107.79346947359319</c:v>
                </c:pt>
                <c:pt idx="1664">
                  <c:v>108.24523855930406</c:v>
                </c:pt>
                <c:pt idx="1665">
                  <c:v>110.00097607184384</c:v>
                </c:pt>
                <c:pt idx="1666">
                  <c:v>108.8792032223633</c:v>
                </c:pt>
                <c:pt idx="1667">
                  <c:v>108.36017398154729</c:v>
                </c:pt>
                <c:pt idx="1668">
                  <c:v>103.04758622282722</c:v>
                </c:pt>
                <c:pt idx="1669">
                  <c:v>101.7468270309907</c:v>
                </c:pt>
                <c:pt idx="1670">
                  <c:v>103.67493883688446</c:v>
                </c:pt>
                <c:pt idx="1671">
                  <c:v>102.4600843676336</c:v>
                </c:pt>
                <c:pt idx="1672">
                  <c:v>102.8762230831792</c:v>
                </c:pt>
                <c:pt idx="1673">
                  <c:v>101.9663777700064</c:v>
                </c:pt>
                <c:pt idx="1674">
                  <c:v>102.48745023522669</c:v>
                </c:pt>
                <c:pt idx="1675">
                  <c:v>104.49786770949846</c:v>
                </c:pt>
                <c:pt idx="1676">
                  <c:v>104.03138189203932</c:v>
                </c:pt>
                <c:pt idx="1677">
                  <c:v>103.38548389116208</c:v>
                </c:pt>
                <c:pt idx="1678">
                  <c:v>104.65606852256663</c:v>
                </c:pt>
                <c:pt idx="1679">
                  <c:v>106.82885213134497</c:v>
                </c:pt>
                <c:pt idx="1680">
                  <c:v>103.50035719373702</c:v>
                </c:pt>
                <c:pt idx="1681">
                  <c:v>97.028784876222971</c:v>
                </c:pt>
                <c:pt idx="1682">
                  <c:v>93.974697387749245</c:v>
                </c:pt>
                <c:pt idx="1683">
                  <c:v>93.041742006704638</c:v>
                </c:pt>
                <c:pt idx="1684">
                  <c:v>93.045671877895657</c:v>
                </c:pt>
                <c:pt idx="1685">
                  <c:v>93.226488831399095</c:v>
                </c:pt>
                <c:pt idx="1686">
                  <c:v>95.346020835469247</c:v>
                </c:pt>
                <c:pt idx="1687">
                  <c:v>95.089426603931685</c:v>
                </c:pt>
                <c:pt idx="1688">
                  <c:v>92.542161723201602</c:v>
                </c:pt>
                <c:pt idx="1689">
                  <c:v>90.826812084815387</c:v>
                </c:pt>
                <c:pt idx="1690">
                  <c:v>92.179870268043615</c:v>
                </c:pt>
                <c:pt idx="1691">
                  <c:v>92.322475325422943</c:v>
                </c:pt>
                <c:pt idx="1692">
                  <c:v>92.475931525120785</c:v>
                </c:pt>
                <c:pt idx="1693">
                  <c:v>93.570835103074586</c:v>
                </c:pt>
                <c:pt idx="1694">
                  <c:v>93.909325525675598</c:v>
                </c:pt>
                <c:pt idx="1695">
                  <c:v>93.517216812242211</c:v>
                </c:pt>
                <c:pt idx="1696">
                  <c:v>94.820539352441244</c:v>
                </c:pt>
                <c:pt idx="1697">
                  <c:v>95.061411830972574</c:v>
                </c:pt>
                <c:pt idx="1698">
                  <c:v>95.82638000081802</c:v>
                </c:pt>
                <c:pt idx="1699">
                  <c:v>98.285440919287026</c:v>
                </c:pt>
                <c:pt idx="1700">
                  <c:v>98.622204788680605</c:v>
                </c:pt>
                <c:pt idx="1701">
                  <c:v>96.687899668432834</c:v>
                </c:pt>
                <c:pt idx="1702">
                  <c:v>97.230086610207422</c:v>
                </c:pt>
                <c:pt idx="1703">
                  <c:v>98.483241235904316</c:v>
                </c:pt>
                <c:pt idx="1704">
                  <c:v>95.88254237112757</c:v>
                </c:pt>
                <c:pt idx="1705">
                  <c:v>92.453418647437189</c:v>
                </c:pt>
                <c:pt idx="1706">
                  <c:v>91.778954826685123</c:v>
                </c:pt>
                <c:pt idx="1707">
                  <c:v>91.059905300731572</c:v>
                </c:pt>
                <c:pt idx="1708">
                  <c:v>92.577534979357722</c:v>
                </c:pt>
                <c:pt idx="1709">
                  <c:v>97.573203658475308</c:v>
                </c:pt>
                <c:pt idx="1710">
                  <c:v>101.82078795726221</c:v>
                </c:pt>
                <c:pt idx="1711">
                  <c:v>105.17661188024869</c:v>
                </c:pt>
                <c:pt idx="1712">
                  <c:v>111.94189960632508</c:v>
                </c:pt>
                <c:pt idx="1713">
                  <c:v>120.00877950919308</c:v>
                </c:pt>
                <c:pt idx="1714">
                  <c:v>119.39813098325328</c:v>
                </c:pt>
                <c:pt idx="1715">
                  <c:v>118.26141623335785</c:v>
                </c:pt>
                <c:pt idx="1716">
                  <c:v>114.8087519953452</c:v>
                </c:pt>
                <c:pt idx="1717">
                  <c:v>111.23420123043104</c:v>
                </c:pt>
                <c:pt idx="1718">
                  <c:v>116.85140572070114</c:v>
                </c:pt>
                <c:pt idx="1719">
                  <c:v>115.92276172062373</c:v>
                </c:pt>
                <c:pt idx="1720">
                  <c:v>117.24623827087707</c:v>
                </c:pt>
                <c:pt idx="1721">
                  <c:v>117.65269027548911</c:v>
                </c:pt>
                <c:pt idx="1722">
                  <c:v>116.95475584622497</c:v>
                </c:pt>
                <c:pt idx="1723">
                  <c:v>118.94557426812058</c:v>
                </c:pt>
                <c:pt idx="1724">
                  <c:v>115.87913510570615</c:v>
                </c:pt>
                <c:pt idx="1725">
                  <c:v>112.15093019133424</c:v>
                </c:pt>
                <c:pt idx="1726">
                  <c:v>110.98412493819026</c:v>
                </c:pt>
                <c:pt idx="1727">
                  <c:v>110.14757283143094</c:v>
                </c:pt>
                <c:pt idx="1728">
                  <c:v>107.6254773199352</c:v>
                </c:pt>
                <c:pt idx="1729">
                  <c:v>101.79774387326447</c:v>
                </c:pt>
                <c:pt idx="1730">
                  <c:v>101.46803784441035</c:v>
                </c:pt>
                <c:pt idx="1731">
                  <c:v>101.23506164595604</c:v>
                </c:pt>
                <c:pt idx="1732">
                  <c:v>101.9156923517569</c:v>
                </c:pt>
                <c:pt idx="1733">
                  <c:v>101.26926700690906</c:v>
                </c:pt>
                <c:pt idx="1734">
                  <c:v>105.5557038107829</c:v>
                </c:pt>
                <c:pt idx="1735">
                  <c:v>109.87932988364273</c:v>
                </c:pt>
                <c:pt idx="1736">
                  <c:v>114.37741279045943</c:v>
                </c:pt>
                <c:pt idx="1737">
                  <c:v>120.25323137452138</c:v>
                </c:pt>
                <c:pt idx="1738">
                  <c:v>121.44029902170789</c:v>
                </c:pt>
                <c:pt idx="1739">
                  <c:v>120.96587589096217</c:v>
                </c:pt>
                <c:pt idx="1740">
                  <c:v>115.01262417851942</c:v>
                </c:pt>
                <c:pt idx="1741">
                  <c:v>111.76377608617945</c:v>
                </c:pt>
                <c:pt idx="1742">
                  <c:v>117.51556427080797</c:v>
                </c:pt>
                <c:pt idx="1743">
                  <c:v>113.95748986472633</c:v>
                </c:pt>
                <c:pt idx="1744">
                  <c:v>115.40931632417944</c:v>
                </c:pt>
                <c:pt idx="1745">
                  <c:v>116.22140968262663</c:v>
                </c:pt>
                <c:pt idx="1746">
                  <c:v>117.48782785660947</c:v>
                </c:pt>
                <c:pt idx="1747">
                  <c:v>119.26547753323395</c:v>
                </c:pt>
                <c:pt idx="1748">
                  <c:v>117.35814199929459</c:v>
                </c:pt>
                <c:pt idx="1749">
                  <c:v>113.36052617861424</c:v>
                </c:pt>
                <c:pt idx="1750">
                  <c:v>112.73516478513191</c:v>
                </c:pt>
                <c:pt idx="1751">
                  <c:v>112.00455251824697</c:v>
                </c:pt>
                <c:pt idx="1752">
                  <c:v>108.60684876895272</c:v>
                </c:pt>
                <c:pt idx="1753">
                  <c:v>103.49301928487509</c:v>
                </c:pt>
                <c:pt idx="1754">
                  <c:v>103.71092167475895</c:v>
                </c:pt>
                <c:pt idx="1755">
                  <c:v>103.32716827552662</c:v>
                </c:pt>
                <c:pt idx="1756">
                  <c:v>104.26833973086826</c:v>
                </c:pt>
                <c:pt idx="1757">
                  <c:v>107.14682726020648</c:v>
                </c:pt>
                <c:pt idx="1758">
                  <c:v>109.08383433741197</c:v>
                </c:pt>
                <c:pt idx="1759">
                  <c:v>114.92547648898949</c:v>
                </c:pt>
                <c:pt idx="1760">
                  <c:v>117.21713078805428</c:v>
                </c:pt>
                <c:pt idx="1761">
                  <c:v>122.66862612350396</c:v>
                </c:pt>
                <c:pt idx="1762">
                  <c:v>122.21796213546243</c:v>
                </c:pt>
                <c:pt idx="1763">
                  <c:v>121.06204399806481</c:v>
                </c:pt>
                <c:pt idx="1764">
                  <c:v>116.25314899684942</c:v>
                </c:pt>
                <c:pt idx="1765">
                  <c:v>111.95459250173953</c:v>
                </c:pt>
                <c:pt idx="1766">
                  <c:v>117.50123433022746</c:v>
                </c:pt>
                <c:pt idx="1767">
                  <c:v>116.7612867474519</c:v>
                </c:pt>
                <c:pt idx="1768">
                  <c:v>117.87671476660483</c:v>
                </c:pt>
                <c:pt idx="1769">
                  <c:v>117.25909620605418</c:v>
                </c:pt>
                <c:pt idx="1770">
                  <c:v>117.39559740311512</c:v>
                </c:pt>
                <c:pt idx="1771">
                  <c:v>120.26887924577571</c:v>
                </c:pt>
                <c:pt idx="1772">
                  <c:v>117.5244002084041</c:v>
                </c:pt>
                <c:pt idx="1773">
                  <c:v>114.96947023511323</c:v>
                </c:pt>
                <c:pt idx="1774">
                  <c:v>114.57819394236779</c:v>
                </c:pt>
                <c:pt idx="1775">
                  <c:v>114.35347968400512</c:v>
                </c:pt>
                <c:pt idx="1776">
                  <c:v>111.8387772640919</c:v>
                </c:pt>
                <c:pt idx="1777">
                  <c:v>106.2770959504921</c:v>
                </c:pt>
                <c:pt idx="1778">
                  <c:v>104.89929292991728</c:v>
                </c:pt>
                <c:pt idx="1779">
                  <c:v>106.09354992541118</c:v>
                </c:pt>
                <c:pt idx="1780">
                  <c:v>106.45893895025742</c:v>
                </c:pt>
                <c:pt idx="1781">
                  <c:v>109.18379927156673</c:v>
                </c:pt>
                <c:pt idx="1782">
                  <c:v>111.76760064612419</c:v>
                </c:pt>
                <c:pt idx="1783">
                  <c:v>113.7905430746345</c:v>
                </c:pt>
                <c:pt idx="1784">
                  <c:v>116.53212652761216</c:v>
                </c:pt>
                <c:pt idx="1785">
                  <c:v>122.03346832778783</c:v>
                </c:pt>
                <c:pt idx="1786">
                  <c:v>122.01685277933251</c:v>
                </c:pt>
                <c:pt idx="1787">
                  <c:v>120.31317528080181</c:v>
                </c:pt>
                <c:pt idx="1788">
                  <c:v>115.09008998411399</c:v>
                </c:pt>
                <c:pt idx="1789">
                  <c:v>112.23948998642254</c:v>
                </c:pt>
                <c:pt idx="1790">
                  <c:v>117.21868854902938</c:v>
                </c:pt>
                <c:pt idx="1791">
                  <c:v>116.02804179997284</c:v>
                </c:pt>
                <c:pt idx="1792">
                  <c:v>118.4444982241256</c:v>
                </c:pt>
                <c:pt idx="1793">
                  <c:v>118.30671364704604</c:v>
                </c:pt>
                <c:pt idx="1794">
                  <c:v>117.74423658578537</c:v>
                </c:pt>
                <c:pt idx="1795">
                  <c:v>121.07550764516772</c:v>
                </c:pt>
                <c:pt idx="1796">
                  <c:v>118.6885115216534</c:v>
                </c:pt>
                <c:pt idx="1797">
                  <c:v>114.85392642858989</c:v>
                </c:pt>
                <c:pt idx="1798">
                  <c:v>113.78684650090922</c:v>
                </c:pt>
                <c:pt idx="1799">
                  <c:v>113.42696085556595</c:v>
                </c:pt>
                <c:pt idx="1800">
                  <c:v>110.61580026225755</c:v>
                </c:pt>
                <c:pt idx="1801">
                  <c:v>105.94660240022763</c:v>
                </c:pt>
                <c:pt idx="1802">
                  <c:v>104.38274389092936</c:v>
                </c:pt>
                <c:pt idx="1803">
                  <c:v>104.94914798156029</c:v>
                </c:pt>
                <c:pt idx="1804">
                  <c:v>106.46410314933213</c:v>
                </c:pt>
                <c:pt idx="1805">
                  <c:v>108.78280744929286</c:v>
                </c:pt>
                <c:pt idx="1806">
                  <c:v>111.67758550548056</c:v>
                </c:pt>
                <c:pt idx="1807">
                  <c:v>113.62896701843204</c:v>
                </c:pt>
                <c:pt idx="1808">
                  <c:v>115.01935608680404</c:v>
                </c:pt>
                <c:pt idx="1809">
                  <c:v>121.6294459439471</c:v>
                </c:pt>
                <c:pt idx="1810">
                  <c:v>120.10239501135636</c:v>
                </c:pt>
                <c:pt idx="1811">
                  <c:v>119.67166089639895</c:v>
                </c:pt>
                <c:pt idx="1812">
                  <c:v>113.44416068869333</c:v>
                </c:pt>
                <c:pt idx="1813">
                  <c:v>111.28365839737674</c:v>
                </c:pt>
                <c:pt idx="1814">
                  <c:v>115.32199541208199</c:v>
                </c:pt>
                <c:pt idx="1815">
                  <c:v>114.40546859849039</c:v>
                </c:pt>
                <c:pt idx="1816">
                  <c:v>115.22567067894278</c:v>
                </c:pt>
                <c:pt idx="1817">
                  <c:v>114.60739093509424</c:v>
                </c:pt>
                <c:pt idx="1818">
                  <c:v>113.89999120923119</c:v>
                </c:pt>
                <c:pt idx="1819">
                  <c:v>116.95965225304681</c:v>
                </c:pt>
                <c:pt idx="1820">
                  <c:v>114.82183174710681</c:v>
                </c:pt>
                <c:pt idx="1821">
                  <c:v>112.49814442810938</c:v>
                </c:pt>
                <c:pt idx="1822">
                  <c:v>111.9502388361188</c:v>
                </c:pt>
                <c:pt idx="1823">
                  <c:v>112.36075796106155</c:v>
                </c:pt>
                <c:pt idx="1824">
                  <c:v>108.42160364235458</c:v>
                </c:pt>
                <c:pt idx="1825">
                  <c:v>102.92392255421242</c:v>
                </c:pt>
                <c:pt idx="1826">
                  <c:v>103.04134090836837</c:v>
                </c:pt>
                <c:pt idx="1827">
                  <c:v>102.23184749557127</c:v>
                </c:pt>
                <c:pt idx="1828">
                  <c:v>103.48631721198348</c:v>
                </c:pt>
                <c:pt idx="1829">
                  <c:v>104.08684005507709</c:v>
                </c:pt>
                <c:pt idx="1830">
                  <c:v>103.78250941069921</c:v>
                </c:pt>
                <c:pt idx="1831">
                  <c:v>105.27005074816978</c:v>
                </c:pt>
                <c:pt idx="1832">
                  <c:v>106.55497895754226</c:v>
                </c:pt>
                <c:pt idx="1833">
                  <c:v>110.52880562134766</c:v>
                </c:pt>
                <c:pt idx="1834">
                  <c:v>111.42158971371288</c:v>
                </c:pt>
                <c:pt idx="1835">
                  <c:v>110.32978586381576</c:v>
                </c:pt>
                <c:pt idx="1836">
                  <c:v>104.00723026335231</c:v>
                </c:pt>
                <c:pt idx="1837">
                  <c:v>101.48614045097999</c:v>
                </c:pt>
                <c:pt idx="1838">
                  <c:v>102.20295392586823</c:v>
                </c:pt>
                <c:pt idx="1839">
                  <c:v>102.91707181275474</c:v>
                </c:pt>
                <c:pt idx="1840">
                  <c:v>103.98474688026668</c:v>
                </c:pt>
                <c:pt idx="1841">
                  <c:v>101.5905494675836</c:v>
                </c:pt>
                <c:pt idx="1842">
                  <c:v>101.68100380919877</c:v>
                </c:pt>
                <c:pt idx="1843">
                  <c:v>104.94815825138355</c:v>
                </c:pt>
                <c:pt idx="1844">
                  <c:v>104.0226231845527</c:v>
                </c:pt>
                <c:pt idx="1845">
                  <c:v>103.5701659815642</c:v>
                </c:pt>
                <c:pt idx="1846">
                  <c:v>104.28471453837329</c:v>
                </c:pt>
                <c:pt idx="1847">
                  <c:v>105.50630415811709</c:v>
                </c:pt>
                <c:pt idx="1848">
                  <c:v>104.09177545033839</c:v>
                </c:pt>
                <c:pt idx="1849">
                  <c:v>98.151018177013384</c:v>
                </c:pt>
                <c:pt idx="1850">
                  <c:v>95.852439077823519</c:v>
                </c:pt>
                <c:pt idx="1851">
                  <c:v>94.790161503127507</c:v>
                </c:pt>
                <c:pt idx="1852">
                  <c:v>95.376005230420887</c:v>
                </c:pt>
                <c:pt idx="1853">
                  <c:v>97.174927605599734</c:v>
                </c:pt>
                <c:pt idx="1854">
                  <c:v>99.37698680598092</c:v>
                </c:pt>
                <c:pt idx="1855">
                  <c:v>99.24248671627484</c:v>
                </c:pt>
                <c:pt idx="1856">
                  <c:v>95.82238585717711</c:v>
                </c:pt>
                <c:pt idx="1857">
                  <c:v>93.514259510429824</c:v>
                </c:pt>
                <c:pt idx="1858">
                  <c:v>93.772437585865831</c:v>
                </c:pt>
                <c:pt idx="1859">
                  <c:v>93.349376116827514</c:v>
                </c:pt>
                <c:pt idx="1860">
                  <c:v>93.343762094405477</c:v>
                </c:pt>
                <c:pt idx="1861">
                  <c:v>93.97167523990845</c:v>
                </c:pt>
                <c:pt idx="1862">
                  <c:v>93.80734493612961</c:v>
                </c:pt>
                <c:pt idx="1863">
                  <c:v>93.840826543447648</c:v>
                </c:pt>
                <c:pt idx="1864">
                  <c:v>95.573414945670393</c:v>
                </c:pt>
                <c:pt idx="1865">
                  <c:v>96.815509910918919</c:v>
                </c:pt>
                <c:pt idx="1866">
                  <c:v>97.881828861955015</c:v>
                </c:pt>
                <c:pt idx="1867">
                  <c:v>101.39336253543559</c:v>
                </c:pt>
                <c:pt idx="1868">
                  <c:v>100.95738613278843</c:v>
                </c:pt>
                <c:pt idx="1869">
                  <c:v>100.94054888507148</c:v>
                </c:pt>
                <c:pt idx="1870">
                  <c:v>101.76702582858653</c:v>
                </c:pt>
                <c:pt idx="1871">
                  <c:v>102.16194413992096</c:v>
                </c:pt>
                <c:pt idx="1872">
                  <c:v>98.590844602393432</c:v>
                </c:pt>
                <c:pt idx="1873">
                  <c:v>96.452212702631684</c:v>
                </c:pt>
                <c:pt idx="1874">
                  <c:v>95.529797707271399</c:v>
                </c:pt>
                <c:pt idx="1875">
                  <c:v>94.980683987643317</c:v>
                </c:pt>
                <c:pt idx="1876">
                  <c:v>96.077576506756188</c:v>
                </c:pt>
                <c:pt idx="1877">
                  <c:v>98.608247556798474</c:v>
                </c:pt>
                <c:pt idx="1878">
                  <c:v>103.26109828834794</c:v>
                </c:pt>
                <c:pt idx="1879">
                  <c:v>107.89323470000721</c:v>
                </c:pt>
                <c:pt idx="1880">
                  <c:v>110.89715876576884</c:v>
                </c:pt>
                <c:pt idx="1881">
                  <c:v>118.54896248118003</c:v>
                </c:pt>
                <c:pt idx="1882">
                  <c:v>119.64541029259534</c:v>
                </c:pt>
                <c:pt idx="1883">
                  <c:v>120.87392351688825</c:v>
                </c:pt>
                <c:pt idx="1884">
                  <c:v>117.318499015516</c:v>
                </c:pt>
                <c:pt idx="1885">
                  <c:v>115.0010944630459</c:v>
                </c:pt>
                <c:pt idx="1886">
                  <c:v>121.43311285601622</c:v>
                </c:pt>
                <c:pt idx="1887">
                  <c:v>119.89191072331212</c:v>
                </c:pt>
                <c:pt idx="1888">
                  <c:v>120.22300726100453</c:v>
                </c:pt>
                <c:pt idx="1889">
                  <c:v>120.55796756682872</c:v>
                </c:pt>
                <c:pt idx="1890">
                  <c:v>119.20813971250067</c:v>
                </c:pt>
                <c:pt idx="1891">
                  <c:v>119.69233480880159</c:v>
                </c:pt>
                <c:pt idx="1892">
                  <c:v>116.75063809510225</c:v>
                </c:pt>
                <c:pt idx="1893">
                  <c:v>113.51192944218101</c:v>
                </c:pt>
                <c:pt idx="1894">
                  <c:v>112.58118726403764</c:v>
                </c:pt>
                <c:pt idx="1895">
                  <c:v>111.58975327236499</c:v>
                </c:pt>
                <c:pt idx="1896">
                  <c:v>108.64640758194955</c:v>
                </c:pt>
                <c:pt idx="1897">
                  <c:v>104.40818844003311</c:v>
                </c:pt>
                <c:pt idx="1898">
                  <c:v>102.37578804853462</c:v>
                </c:pt>
                <c:pt idx="1899">
                  <c:v>101.20403222078419</c:v>
                </c:pt>
                <c:pt idx="1900">
                  <c:v>102.17693685231384</c:v>
                </c:pt>
                <c:pt idx="1901">
                  <c:v>103.57546686551149</c:v>
                </c:pt>
                <c:pt idx="1902">
                  <c:v>106.20487339910427</c:v>
                </c:pt>
                <c:pt idx="1903">
                  <c:v>109.4325838855234</c:v>
                </c:pt>
                <c:pt idx="1904">
                  <c:v>115.28994818677027</c:v>
                </c:pt>
                <c:pt idx="1905">
                  <c:v>117.611805574348</c:v>
                </c:pt>
                <c:pt idx="1906">
                  <c:v>113.8216614435806</c:v>
                </c:pt>
                <c:pt idx="1907">
                  <c:v>115.07355138829028</c:v>
                </c:pt>
                <c:pt idx="1908">
                  <c:v>111.1584142369456</c:v>
                </c:pt>
                <c:pt idx="1909">
                  <c:v>110.01717214260628</c:v>
                </c:pt>
                <c:pt idx="1910">
                  <c:v>115.33433594966101</c:v>
                </c:pt>
                <c:pt idx="1911">
                  <c:v>114.18131209120759</c:v>
                </c:pt>
                <c:pt idx="1912">
                  <c:v>114.24655039888094</c:v>
                </c:pt>
                <c:pt idx="1913">
                  <c:v>115.60498164010883</c:v>
                </c:pt>
                <c:pt idx="1914">
                  <c:v>116.18121657003041</c:v>
                </c:pt>
                <c:pt idx="1915">
                  <c:v>119.16268851087212</c:v>
                </c:pt>
                <c:pt idx="1916">
                  <c:v>117.34625890173834</c:v>
                </c:pt>
                <c:pt idx="1917">
                  <c:v>113.47044959375955</c:v>
                </c:pt>
                <c:pt idx="1918">
                  <c:v>111.5052754901633</c:v>
                </c:pt>
                <c:pt idx="1919">
                  <c:v>112.56503654694613</c:v>
                </c:pt>
                <c:pt idx="1920">
                  <c:v>111.15478233605781</c:v>
                </c:pt>
                <c:pt idx="1921">
                  <c:v>103.93329030807892</c:v>
                </c:pt>
                <c:pt idx="1922">
                  <c:v>104.00781103206265</c:v>
                </c:pt>
                <c:pt idx="1923">
                  <c:v>103.92341542429159</c:v>
                </c:pt>
                <c:pt idx="1924">
                  <c:v>104.75404530330162</c:v>
                </c:pt>
                <c:pt idx="1925">
                  <c:v>106.20080991764492</c:v>
                </c:pt>
                <c:pt idx="1926">
                  <c:v>109.14583487642511</c:v>
                </c:pt>
                <c:pt idx="1927">
                  <c:v>112.95200753530438</c:v>
                </c:pt>
                <c:pt idx="1928">
                  <c:v>116.52747847282926</c:v>
                </c:pt>
                <c:pt idx="1929">
                  <c:v>122.44929560510923</c:v>
                </c:pt>
                <c:pt idx="1930">
                  <c:v>122.74861071711616</c:v>
                </c:pt>
                <c:pt idx="1931">
                  <c:v>120.06561596086756</c:v>
                </c:pt>
                <c:pt idx="1932">
                  <c:v>113.62223527588924</c:v>
                </c:pt>
                <c:pt idx="1933">
                  <c:v>111.58731120605773</c:v>
                </c:pt>
                <c:pt idx="1934">
                  <c:v>115.84592447511903</c:v>
                </c:pt>
                <c:pt idx="1935">
                  <c:v>115.55101684641109</c:v>
                </c:pt>
                <c:pt idx="1936">
                  <c:v>116.63235481809782</c:v>
                </c:pt>
                <c:pt idx="1937">
                  <c:v>116.32879334061845</c:v>
                </c:pt>
                <c:pt idx="1938">
                  <c:v>115.71284745414212</c:v>
                </c:pt>
                <c:pt idx="1939">
                  <c:v>117.68011940059613</c:v>
                </c:pt>
                <c:pt idx="1940">
                  <c:v>115.70002549611739</c:v>
                </c:pt>
                <c:pt idx="1941">
                  <c:v>112.10971234351273</c:v>
                </c:pt>
                <c:pt idx="1942">
                  <c:v>111.15366377046746</c:v>
                </c:pt>
                <c:pt idx="1943">
                  <c:v>110.79646593257088</c:v>
                </c:pt>
                <c:pt idx="1944">
                  <c:v>108.42760532003668</c:v>
                </c:pt>
                <c:pt idx="1945">
                  <c:v>103.8840380148049</c:v>
                </c:pt>
                <c:pt idx="1946">
                  <c:v>104.92671665444759</c:v>
                </c:pt>
                <c:pt idx="1947">
                  <c:v>104.6725057272179</c:v>
                </c:pt>
                <c:pt idx="1948">
                  <c:v>104.91064049883579</c:v>
                </c:pt>
                <c:pt idx="1949">
                  <c:v>107.2846792383459</c:v>
                </c:pt>
                <c:pt idx="1950">
                  <c:v>109.49109460537349</c:v>
                </c:pt>
                <c:pt idx="1951">
                  <c:v>111.13952831210412</c:v>
                </c:pt>
                <c:pt idx="1952">
                  <c:v>115.31948361129326</c:v>
                </c:pt>
                <c:pt idx="1953">
                  <c:v>122.41946112830539</c:v>
                </c:pt>
                <c:pt idx="1954">
                  <c:v>121.3842121831196</c:v>
                </c:pt>
                <c:pt idx="1955">
                  <c:v>119.14445456413858</c:v>
                </c:pt>
                <c:pt idx="1956">
                  <c:v>112.60459865429476</c:v>
                </c:pt>
                <c:pt idx="1957">
                  <c:v>110.08372616671696</c:v>
                </c:pt>
                <c:pt idx="1958">
                  <c:v>114.80576531067089</c:v>
                </c:pt>
                <c:pt idx="1959">
                  <c:v>113.22929403748094</c:v>
                </c:pt>
                <c:pt idx="1960">
                  <c:v>114.55865092749312</c:v>
                </c:pt>
                <c:pt idx="1961">
                  <c:v>115.21411305924801</c:v>
                </c:pt>
                <c:pt idx="1962">
                  <c:v>115.0394975991789</c:v>
                </c:pt>
                <c:pt idx="1963">
                  <c:v>118.77412571183361</c:v>
                </c:pt>
                <c:pt idx="1964">
                  <c:v>116.54565127013602</c:v>
                </c:pt>
                <c:pt idx="1965">
                  <c:v>113.68911176843655</c:v>
                </c:pt>
                <c:pt idx="1966">
                  <c:v>112.22747680014645</c:v>
                </c:pt>
                <c:pt idx="1967">
                  <c:v>113.02340341296284</c:v>
                </c:pt>
                <c:pt idx="1968">
                  <c:v>109.74256180311558</c:v>
                </c:pt>
                <c:pt idx="1969">
                  <c:v>104.62681248105157</c:v>
                </c:pt>
                <c:pt idx="1970">
                  <c:v>103.58581146539115</c:v>
                </c:pt>
                <c:pt idx="1971">
                  <c:v>103.47767353491901</c:v>
                </c:pt>
                <c:pt idx="1972">
                  <c:v>104.54241653434777</c:v>
                </c:pt>
                <c:pt idx="1973">
                  <c:v>108.12670976835686</c:v>
                </c:pt>
                <c:pt idx="1974">
                  <c:v>111.84987164838643</c:v>
                </c:pt>
                <c:pt idx="1975">
                  <c:v>113.24695136836137</c:v>
                </c:pt>
                <c:pt idx="1976">
                  <c:v>115.22570392228597</c:v>
                </c:pt>
                <c:pt idx="1977">
                  <c:v>121.44215026678297</c:v>
                </c:pt>
                <c:pt idx="1978">
                  <c:v>120.33058425778104</c:v>
                </c:pt>
                <c:pt idx="1979">
                  <c:v>119.27325941605991</c:v>
                </c:pt>
                <c:pt idx="1980">
                  <c:v>111.92506912050266</c:v>
                </c:pt>
                <c:pt idx="1981">
                  <c:v>109.84688562841464</c:v>
                </c:pt>
                <c:pt idx="1982">
                  <c:v>114.97482846387409</c:v>
                </c:pt>
                <c:pt idx="1983">
                  <c:v>113.14556353680612</c:v>
                </c:pt>
                <c:pt idx="1984">
                  <c:v>114.79186655586112</c:v>
                </c:pt>
                <c:pt idx="1985">
                  <c:v>114.28395903184472</c:v>
                </c:pt>
                <c:pt idx="1986">
                  <c:v>114.4562759822474</c:v>
                </c:pt>
                <c:pt idx="1987">
                  <c:v>117.26463669124382</c:v>
                </c:pt>
                <c:pt idx="1988">
                  <c:v>114.05192243876603</c:v>
                </c:pt>
                <c:pt idx="1989">
                  <c:v>112.19102834130656</c:v>
                </c:pt>
                <c:pt idx="1990">
                  <c:v>112.0097301293747</c:v>
                </c:pt>
                <c:pt idx="1991">
                  <c:v>111.66529116890436</c:v>
                </c:pt>
                <c:pt idx="1992">
                  <c:v>108.76985636534071</c:v>
                </c:pt>
                <c:pt idx="1993">
                  <c:v>105.70927509863316</c:v>
                </c:pt>
                <c:pt idx="1994">
                  <c:v>104.23466881843767</c:v>
                </c:pt>
                <c:pt idx="1995">
                  <c:v>104.61831400873498</c:v>
                </c:pt>
                <c:pt idx="1996">
                  <c:v>104.62469861710363</c:v>
                </c:pt>
                <c:pt idx="1997">
                  <c:v>105.15994518646946</c:v>
                </c:pt>
                <c:pt idx="1998">
                  <c:v>105.89378635203286</c:v>
                </c:pt>
                <c:pt idx="1999">
                  <c:v>106.43424628434435</c:v>
                </c:pt>
                <c:pt idx="2000">
                  <c:v>105.16456937070321</c:v>
                </c:pt>
                <c:pt idx="2001">
                  <c:v>107.98907443528419</c:v>
                </c:pt>
                <c:pt idx="2002">
                  <c:v>109.03000418009215</c:v>
                </c:pt>
                <c:pt idx="2003">
                  <c:v>109.87587898960203</c:v>
                </c:pt>
                <c:pt idx="2004">
                  <c:v>105.22029100553249</c:v>
                </c:pt>
                <c:pt idx="2005">
                  <c:v>103.4415982317218</c:v>
                </c:pt>
                <c:pt idx="2006">
                  <c:v>105.66724665404053</c:v>
                </c:pt>
                <c:pt idx="2007">
                  <c:v>102.70962501950052</c:v>
                </c:pt>
                <c:pt idx="2008">
                  <c:v>102.59737382356292</c:v>
                </c:pt>
                <c:pt idx="2009">
                  <c:v>100.6888202640325</c:v>
                </c:pt>
                <c:pt idx="2010">
                  <c:v>101.72537054708565</c:v>
                </c:pt>
                <c:pt idx="2011">
                  <c:v>105.55656220079581</c:v>
                </c:pt>
                <c:pt idx="2012">
                  <c:v>107.38929211182294</c:v>
                </c:pt>
                <c:pt idx="2013">
                  <c:v>105.90673630000158</c:v>
                </c:pt>
                <c:pt idx="2014">
                  <c:v>106.10836180042334</c:v>
                </c:pt>
                <c:pt idx="2015">
                  <c:v>107.1685823438613</c:v>
                </c:pt>
                <c:pt idx="2016">
                  <c:v>103.49299268796582</c:v>
                </c:pt>
                <c:pt idx="2017">
                  <c:v>97.852070198074884</c:v>
                </c:pt>
                <c:pt idx="2018">
                  <c:v>94.962353707656774</c:v>
                </c:pt>
                <c:pt idx="2019">
                  <c:v>94.445834446331588</c:v>
                </c:pt>
                <c:pt idx="2020">
                  <c:v>94.688566803411689</c:v>
                </c:pt>
                <c:pt idx="2021">
                  <c:v>96.184180597083611</c:v>
                </c:pt>
                <c:pt idx="2022">
                  <c:v>96.180418270405497</c:v>
                </c:pt>
                <c:pt idx="2023">
                  <c:v>95.373261331466907</c:v>
                </c:pt>
                <c:pt idx="2024">
                  <c:v>93.731222920660059</c:v>
                </c:pt>
                <c:pt idx="2025">
                  <c:v>95.235897254465314</c:v>
                </c:pt>
                <c:pt idx="2026">
                  <c:v>93.90415762999919</c:v>
                </c:pt>
                <c:pt idx="2027">
                  <c:v>95.943668549318815</c:v>
                </c:pt>
                <c:pt idx="2028">
                  <c:v>94.804847719755003</c:v>
                </c:pt>
                <c:pt idx="2029">
                  <c:v>96.017774568602178</c:v>
                </c:pt>
                <c:pt idx="2030">
                  <c:v>95.810147615832719</c:v>
                </c:pt>
                <c:pt idx="2031">
                  <c:v>95.251616109782816</c:v>
                </c:pt>
                <c:pt idx="2032">
                  <c:v>96.238614479289424</c:v>
                </c:pt>
                <c:pt idx="2033">
                  <c:v>96.332504312128009</c:v>
                </c:pt>
                <c:pt idx="2034">
                  <c:v>98.777702331892257</c:v>
                </c:pt>
                <c:pt idx="2035">
                  <c:v>102.20548124679713</c:v>
                </c:pt>
                <c:pt idx="2036">
                  <c:v>103.18987626084127</c:v>
                </c:pt>
                <c:pt idx="2037">
                  <c:v>101.12679374036239</c:v>
                </c:pt>
                <c:pt idx="2038">
                  <c:v>100.71136809089664</c:v>
                </c:pt>
                <c:pt idx="2039">
                  <c:v>102.50496798913264</c:v>
                </c:pt>
                <c:pt idx="2040">
                  <c:v>100.60575452407208</c:v>
                </c:pt>
                <c:pt idx="2041">
                  <c:v>96.486334406788856</c:v>
                </c:pt>
                <c:pt idx="2042">
                  <c:v>96.019273282650914</c:v>
                </c:pt>
                <c:pt idx="2043">
                  <c:v>95.990011386165747</c:v>
                </c:pt>
                <c:pt idx="2044">
                  <c:v>97.723351731171761</c:v>
                </c:pt>
                <c:pt idx="2045">
                  <c:v>99.866218573255011</c:v>
                </c:pt>
                <c:pt idx="2046">
                  <c:v>103.82040401735355</c:v>
                </c:pt>
                <c:pt idx="2047">
                  <c:v>108.18701984305103</c:v>
                </c:pt>
                <c:pt idx="2048">
                  <c:v>114.08058560869206</c:v>
                </c:pt>
                <c:pt idx="2049">
                  <c:v>121.31791055030678</c:v>
                </c:pt>
                <c:pt idx="2050">
                  <c:v>121.81158031972519</c:v>
                </c:pt>
                <c:pt idx="2051">
                  <c:v>121.26802771176537</c:v>
                </c:pt>
                <c:pt idx="2052">
                  <c:v>114.14159539700569</c:v>
                </c:pt>
                <c:pt idx="2053">
                  <c:v>113.25925109992751</c:v>
                </c:pt>
                <c:pt idx="2054">
                  <c:v>118.7502294317258</c:v>
                </c:pt>
                <c:pt idx="2055">
                  <c:v>118.99216609017749</c:v>
                </c:pt>
                <c:pt idx="2056">
                  <c:v>120.14040941956304</c:v>
                </c:pt>
                <c:pt idx="2057">
                  <c:v>119.40287116442614</c:v>
                </c:pt>
                <c:pt idx="2058">
                  <c:v>119.77164651290032</c:v>
                </c:pt>
                <c:pt idx="2059">
                  <c:v>122.10172759517508</c:v>
                </c:pt>
                <c:pt idx="2060">
                  <c:v>119.69253667304849</c:v>
                </c:pt>
                <c:pt idx="2061">
                  <c:v>115.8042745290155</c:v>
                </c:pt>
                <c:pt idx="2062">
                  <c:v>114.45993106836978</c:v>
                </c:pt>
                <c:pt idx="2063">
                  <c:v>114.17185082641856</c:v>
                </c:pt>
                <c:pt idx="2064">
                  <c:v>111.22810651943453</c:v>
                </c:pt>
                <c:pt idx="2065">
                  <c:v>104.49197378449578</c:v>
                </c:pt>
                <c:pt idx="2066">
                  <c:v>104.00872403307993</c:v>
                </c:pt>
                <c:pt idx="2067">
                  <c:v>103.06184938062077</c:v>
                </c:pt>
                <c:pt idx="2068">
                  <c:v>104.25281524230731</c:v>
                </c:pt>
                <c:pt idx="2069">
                  <c:v>105.80340282687676</c:v>
                </c:pt>
                <c:pt idx="2070">
                  <c:v>108.92113777886058</c:v>
                </c:pt>
                <c:pt idx="2071">
                  <c:v>113.39185601738471</c:v>
                </c:pt>
                <c:pt idx="2072">
                  <c:v>117.66831734521168</c:v>
                </c:pt>
                <c:pt idx="2073">
                  <c:v>123.34073471363575</c:v>
                </c:pt>
                <c:pt idx="2074">
                  <c:v>122.66092329767226</c:v>
                </c:pt>
                <c:pt idx="2075">
                  <c:v>120.59458112688608</c:v>
                </c:pt>
                <c:pt idx="2076">
                  <c:v>112.39822399284463</c:v>
                </c:pt>
                <c:pt idx="2077">
                  <c:v>109.55963473627165</c:v>
                </c:pt>
                <c:pt idx="2078">
                  <c:v>114.34256107917186</c:v>
                </c:pt>
                <c:pt idx="2079">
                  <c:v>113.93551012639084</c:v>
                </c:pt>
                <c:pt idx="2080">
                  <c:v>115.74580905110027</c:v>
                </c:pt>
                <c:pt idx="2081">
                  <c:v>117.23494196646763</c:v>
                </c:pt>
                <c:pt idx="2082">
                  <c:v>117.66124756939763</c:v>
                </c:pt>
                <c:pt idx="2083">
                  <c:v>119.28928112268467</c:v>
                </c:pt>
                <c:pt idx="2084">
                  <c:v>118.09017056742736</c:v>
                </c:pt>
                <c:pt idx="2085">
                  <c:v>114.06746391679647</c:v>
                </c:pt>
                <c:pt idx="2086">
                  <c:v>112.91148877724258</c:v>
                </c:pt>
                <c:pt idx="2087">
                  <c:v>112.45127379476075</c:v>
                </c:pt>
                <c:pt idx="2088">
                  <c:v>108.5905224418663</c:v>
                </c:pt>
                <c:pt idx="2089">
                  <c:v>103.11953177490997</c:v>
                </c:pt>
                <c:pt idx="2090">
                  <c:v>102.29991819157942</c:v>
                </c:pt>
                <c:pt idx="2091">
                  <c:v>101.62973728144391</c:v>
                </c:pt>
                <c:pt idx="2092">
                  <c:v>102.68411380120817</c:v>
                </c:pt>
                <c:pt idx="2093">
                  <c:v>105.07586346580483</c:v>
                </c:pt>
                <c:pt idx="2094">
                  <c:v>107.85523069629096</c:v>
                </c:pt>
                <c:pt idx="2095">
                  <c:v>111.02083783533867</c:v>
                </c:pt>
                <c:pt idx="2096">
                  <c:v>114.94087367292101</c:v>
                </c:pt>
                <c:pt idx="2097">
                  <c:v>121.8954851826755</c:v>
                </c:pt>
                <c:pt idx="2098">
                  <c:v>122.19185344577944</c:v>
                </c:pt>
                <c:pt idx="2099">
                  <c:v>121.53444431486173</c:v>
                </c:pt>
                <c:pt idx="2100">
                  <c:v>113.77514936010797</c:v>
                </c:pt>
                <c:pt idx="2101">
                  <c:v>111.00464869779938</c:v>
                </c:pt>
                <c:pt idx="2102">
                  <c:v>117.18377716881798</c:v>
                </c:pt>
                <c:pt idx="2103">
                  <c:v>116.04365022839434</c:v>
                </c:pt>
                <c:pt idx="2104">
                  <c:v>116.92515091441719</c:v>
                </c:pt>
                <c:pt idx="2105">
                  <c:v>116.11920148111864</c:v>
                </c:pt>
                <c:pt idx="2106">
                  <c:v>114.77328025129216</c:v>
                </c:pt>
                <c:pt idx="2107">
                  <c:v>116.62655478119046</c:v>
                </c:pt>
                <c:pt idx="2108">
                  <c:v>115.07624954249707</c:v>
                </c:pt>
                <c:pt idx="2109">
                  <c:v>112.80730919203671</c:v>
                </c:pt>
                <c:pt idx="2110">
                  <c:v>111.44730069375174</c:v>
                </c:pt>
                <c:pt idx="2111">
                  <c:v>111.46960551328563</c:v>
                </c:pt>
                <c:pt idx="2112">
                  <c:v>107.57259875727135</c:v>
                </c:pt>
                <c:pt idx="2113">
                  <c:v>102.13333462006909</c:v>
                </c:pt>
                <c:pt idx="2114">
                  <c:v>101.16934759775388</c:v>
                </c:pt>
                <c:pt idx="2115">
                  <c:v>99.81903405279995</c:v>
                </c:pt>
                <c:pt idx="2116">
                  <c:v>100.98335677628107</c:v>
                </c:pt>
                <c:pt idx="2117">
                  <c:v>103.60407087118826</c:v>
                </c:pt>
                <c:pt idx="2118">
                  <c:v>106.58190767452069</c:v>
                </c:pt>
                <c:pt idx="2119">
                  <c:v>110.93997115063074</c:v>
                </c:pt>
                <c:pt idx="2120">
                  <c:v>114.02078651235877</c:v>
                </c:pt>
                <c:pt idx="2121">
                  <c:v>119.5391086047686</c:v>
                </c:pt>
                <c:pt idx="2122">
                  <c:v>117.2275257436563</c:v>
                </c:pt>
                <c:pt idx="2123">
                  <c:v>115.44707811202929</c:v>
                </c:pt>
                <c:pt idx="2124">
                  <c:v>108.16674909487497</c:v>
                </c:pt>
                <c:pt idx="2125">
                  <c:v>106.74973592626168</c:v>
                </c:pt>
                <c:pt idx="2126">
                  <c:v>111.60707137439825</c:v>
                </c:pt>
                <c:pt idx="2127">
                  <c:v>110.52196294723427</c:v>
                </c:pt>
                <c:pt idx="2128">
                  <c:v>110.95703754481841</c:v>
                </c:pt>
                <c:pt idx="2129">
                  <c:v>112.40487014369528</c:v>
                </c:pt>
                <c:pt idx="2130">
                  <c:v>112.67395358324022</c:v>
                </c:pt>
                <c:pt idx="2131">
                  <c:v>114.8941650065931</c:v>
                </c:pt>
                <c:pt idx="2132">
                  <c:v>114.05667892781835</c:v>
                </c:pt>
                <c:pt idx="2133">
                  <c:v>111.240992129774</c:v>
                </c:pt>
                <c:pt idx="2134">
                  <c:v>110.80769409846236</c:v>
                </c:pt>
                <c:pt idx="2135">
                  <c:v>110.40573579083892</c:v>
                </c:pt>
                <c:pt idx="2136">
                  <c:v>107.21859998824701</c:v>
                </c:pt>
                <c:pt idx="2137">
                  <c:v>100.7483125238054</c:v>
                </c:pt>
                <c:pt idx="2138">
                  <c:v>99.909935264205643</c:v>
                </c:pt>
                <c:pt idx="2139">
                  <c:v>98.926220467698982</c:v>
                </c:pt>
                <c:pt idx="2140">
                  <c:v>99.555246215810726</c:v>
                </c:pt>
                <c:pt idx="2141">
                  <c:v>101.4676450753628</c:v>
                </c:pt>
                <c:pt idx="2142">
                  <c:v>103.91161058295444</c:v>
                </c:pt>
                <c:pt idx="2143">
                  <c:v>107.27466255776081</c:v>
                </c:pt>
                <c:pt idx="2144">
                  <c:v>111.98934873269276</c:v>
                </c:pt>
                <c:pt idx="2145">
                  <c:v>119.19681982246905</c:v>
                </c:pt>
                <c:pt idx="2146">
                  <c:v>118.37347874618034</c:v>
                </c:pt>
                <c:pt idx="2147">
                  <c:v>117.78140084265205</c:v>
                </c:pt>
                <c:pt idx="2148">
                  <c:v>111.70753040359362</c:v>
                </c:pt>
                <c:pt idx="2149">
                  <c:v>111.27901471892328</c:v>
                </c:pt>
                <c:pt idx="2150">
                  <c:v>117.74496210298801</c:v>
                </c:pt>
                <c:pt idx="2151">
                  <c:v>116.76212376794138</c:v>
                </c:pt>
                <c:pt idx="2152">
                  <c:v>115.13217412541313</c:v>
                </c:pt>
                <c:pt idx="2153">
                  <c:v>115.05143445668311</c:v>
                </c:pt>
                <c:pt idx="2154">
                  <c:v>112.5994703690553</c:v>
                </c:pt>
                <c:pt idx="2155">
                  <c:v>113.40351075807182</c:v>
                </c:pt>
                <c:pt idx="2156">
                  <c:v>111.20286553669048</c:v>
                </c:pt>
                <c:pt idx="2157">
                  <c:v>108.00414420832021</c:v>
                </c:pt>
                <c:pt idx="2158">
                  <c:v>107.32608207826769</c:v>
                </c:pt>
                <c:pt idx="2159">
                  <c:v>106.9905434470285</c:v>
                </c:pt>
                <c:pt idx="2160">
                  <c:v>105.75278617286722</c:v>
                </c:pt>
                <c:pt idx="2161">
                  <c:v>99.734053819561836</c:v>
                </c:pt>
                <c:pt idx="2162">
                  <c:v>98.285334639661514</c:v>
                </c:pt>
                <c:pt idx="2163">
                  <c:v>98.122589833474962</c:v>
                </c:pt>
                <c:pt idx="2164">
                  <c:v>98.14542051833881</c:v>
                </c:pt>
                <c:pt idx="2165">
                  <c:v>101.16954900760742</c:v>
                </c:pt>
                <c:pt idx="2166">
                  <c:v>101.84265727428847</c:v>
                </c:pt>
                <c:pt idx="2167">
                  <c:v>101.92704844613756</c:v>
                </c:pt>
                <c:pt idx="2168">
                  <c:v>100.58216848847479</c:v>
                </c:pt>
                <c:pt idx="2169">
                  <c:v>100.11418839102662</c:v>
                </c:pt>
                <c:pt idx="2170">
                  <c:v>102.55263625973048</c:v>
                </c:pt>
                <c:pt idx="2171">
                  <c:v>102.81055574996579</c:v>
                </c:pt>
                <c:pt idx="2172">
                  <c:v>98.876995911042158</c:v>
                </c:pt>
                <c:pt idx="2173">
                  <c:v>97.773113747638106</c:v>
                </c:pt>
                <c:pt idx="2174">
                  <c:v>99.987473759700762</c:v>
                </c:pt>
                <c:pt idx="2175">
                  <c:v>98.073727469290034</c:v>
                </c:pt>
                <c:pt idx="2176">
                  <c:v>98.340088830073242</c:v>
                </c:pt>
                <c:pt idx="2177">
                  <c:v>96.704564319304268</c:v>
                </c:pt>
                <c:pt idx="2178">
                  <c:v>97.549217581674569</c:v>
                </c:pt>
                <c:pt idx="2179">
                  <c:v>101.35621754559197</c:v>
                </c:pt>
                <c:pt idx="2180">
                  <c:v>102.08035330305272</c:v>
                </c:pt>
                <c:pt idx="2181">
                  <c:v>101.25166070961646</c:v>
                </c:pt>
                <c:pt idx="2182">
                  <c:v>101.63686462926816</c:v>
                </c:pt>
                <c:pt idx="2183">
                  <c:v>102.60593054575523</c:v>
                </c:pt>
                <c:pt idx="2184">
                  <c:v>100.65583718581483</c:v>
                </c:pt>
                <c:pt idx="2185">
                  <c:v>96.242417105443565</c:v>
                </c:pt>
                <c:pt idx="2186">
                  <c:v>93.498174490423125</c:v>
                </c:pt>
                <c:pt idx="2187">
                  <c:v>92.570732485535203</c:v>
                </c:pt>
                <c:pt idx="2188">
                  <c:v>93.26247450923205</c:v>
                </c:pt>
                <c:pt idx="2189">
                  <c:v>93.194306628914433</c:v>
                </c:pt>
                <c:pt idx="2190">
                  <c:v>93.415513050672701</c:v>
                </c:pt>
                <c:pt idx="2191">
                  <c:v>94.259433983664621</c:v>
                </c:pt>
                <c:pt idx="2192">
                  <c:v>92.053901897721829</c:v>
                </c:pt>
                <c:pt idx="2193">
                  <c:v>92.184258599780151</c:v>
                </c:pt>
                <c:pt idx="2194">
                  <c:v>92.918073399355507</c:v>
                </c:pt>
                <c:pt idx="2195">
                  <c:v>91.93188947965217</c:v>
                </c:pt>
                <c:pt idx="2196">
                  <c:v>91.323774638010505</c:v>
                </c:pt>
                <c:pt idx="2197">
                  <c:v>89.662037718551275</c:v>
                </c:pt>
                <c:pt idx="2198">
                  <c:v>88.69259562954764</c:v>
                </c:pt>
                <c:pt idx="2199">
                  <c:v>89.259481542874155</c:v>
                </c:pt>
                <c:pt idx="2200">
                  <c:v>89.991596551893167</c:v>
                </c:pt>
                <c:pt idx="2201">
                  <c:v>92.723356780393345</c:v>
                </c:pt>
                <c:pt idx="2202">
                  <c:v>94.367575094890242</c:v>
                </c:pt>
                <c:pt idx="2203">
                  <c:v>98.745203636988435</c:v>
                </c:pt>
                <c:pt idx="2204">
                  <c:v>100.89071571507557</c:v>
                </c:pt>
                <c:pt idx="2205">
                  <c:v>100.27168874929274</c:v>
                </c:pt>
                <c:pt idx="2206">
                  <c:v>101.35322398170024</c:v>
                </c:pt>
                <c:pt idx="2207">
                  <c:v>101.68814826195316</c:v>
                </c:pt>
                <c:pt idx="2208">
                  <c:v>98.595479813115062</c:v>
                </c:pt>
                <c:pt idx="2209">
                  <c:v>91.499877161780745</c:v>
                </c:pt>
                <c:pt idx="2210">
                  <c:v>91.854383095241403</c:v>
                </c:pt>
                <c:pt idx="2211">
                  <c:v>93.127065962442217</c:v>
                </c:pt>
                <c:pt idx="2212">
                  <c:v>93.785844234537024</c:v>
                </c:pt>
                <c:pt idx="2213">
                  <c:v>93.938524056635288</c:v>
                </c:pt>
                <c:pt idx="2214">
                  <c:v>96.992207520514654</c:v>
                </c:pt>
                <c:pt idx="2215">
                  <c:v>105.66513989464437</c:v>
                </c:pt>
                <c:pt idx="2216">
                  <c:v>109.26870062286373</c:v>
                </c:pt>
                <c:pt idx="2217">
                  <c:v>111.88756722889006</c:v>
                </c:pt>
                <c:pt idx="2218">
                  <c:v>110.86423053320128</c:v>
                </c:pt>
                <c:pt idx="2219">
                  <c:v>110.50356401660613</c:v>
                </c:pt>
                <c:pt idx="2220">
                  <c:v>104.81776273407667</c:v>
                </c:pt>
                <c:pt idx="2221">
                  <c:v>104.25318584478077</c:v>
                </c:pt>
                <c:pt idx="2222">
                  <c:v>106.38511907773879</c:v>
                </c:pt>
                <c:pt idx="2223">
                  <c:v>106.80015957855699</c:v>
                </c:pt>
                <c:pt idx="2224">
                  <c:v>108.08979130849767</c:v>
                </c:pt>
                <c:pt idx="2225">
                  <c:v>109.51434868800405</c:v>
                </c:pt>
                <c:pt idx="2226">
                  <c:v>108.90189682941612</c:v>
                </c:pt>
                <c:pt idx="2227">
                  <c:v>111.90390844480785</c:v>
                </c:pt>
                <c:pt idx="2228">
                  <c:v>111.06843137499041</c:v>
                </c:pt>
                <c:pt idx="2229">
                  <c:v>108.63120675367666</c:v>
                </c:pt>
                <c:pt idx="2230">
                  <c:v>109.00993672266019</c:v>
                </c:pt>
                <c:pt idx="2231">
                  <c:v>108.37140402088022</c:v>
                </c:pt>
                <c:pt idx="2232">
                  <c:v>103.82754596908217</c:v>
                </c:pt>
                <c:pt idx="2233">
                  <c:v>99.436501973510474</c:v>
                </c:pt>
                <c:pt idx="2234">
                  <c:v>98.25332196872948</c:v>
                </c:pt>
                <c:pt idx="2235">
                  <c:v>99.622424082886866</c:v>
                </c:pt>
                <c:pt idx="2236">
                  <c:v>99.978988472240488</c:v>
                </c:pt>
                <c:pt idx="2237">
                  <c:v>101.04361422514837</c:v>
                </c:pt>
                <c:pt idx="2238">
                  <c:v>104.16930599022531</c:v>
                </c:pt>
                <c:pt idx="2239">
                  <c:v>106.67294676078809</c:v>
                </c:pt>
                <c:pt idx="2240">
                  <c:v>107.67371123949081</c:v>
                </c:pt>
                <c:pt idx="2241">
                  <c:v>112.05197953763316</c:v>
                </c:pt>
                <c:pt idx="2242">
                  <c:v>111.04315657718693</c:v>
                </c:pt>
                <c:pt idx="2243">
                  <c:v>109.6246021808124</c:v>
                </c:pt>
                <c:pt idx="2244">
                  <c:v>105.74052519881933</c:v>
                </c:pt>
                <c:pt idx="2245">
                  <c:v>104.8311295413897</c:v>
                </c:pt>
                <c:pt idx="2246">
                  <c:v>110.39374852360659</c:v>
                </c:pt>
                <c:pt idx="2247">
                  <c:v>109.55682462438465</c:v>
                </c:pt>
                <c:pt idx="2248">
                  <c:v>110.80779724761567</c:v>
                </c:pt>
                <c:pt idx="2249">
                  <c:v>111.30682973199815</c:v>
                </c:pt>
                <c:pt idx="2250">
                  <c:v>110.83361075294809</c:v>
                </c:pt>
                <c:pt idx="2251">
                  <c:v>113.93102506473822</c:v>
                </c:pt>
                <c:pt idx="2252">
                  <c:v>113.32770461302393</c:v>
                </c:pt>
                <c:pt idx="2253">
                  <c:v>109.44732665177609</c:v>
                </c:pt>
                <c:pt idx="2254">
                  <c:v>108.87846122781482</c:v>
                </c:pt>
                <c:pt idx="2255">
                  <c:v>108.72967013009965</c:v>
                </c:pt>
                <c:pt idx="2256">
                  <c:v>105.02061114481805</c:v>
                </c:pt>
                <c:pt idx="2257">
                  <c:v>100.63025248429582</c:v>
                </c:pt>
                <c:pt idx="2258">
                  <c:v>98.908827969927856</c:v>
                </c:pt>
                <c:pt idx="2259">
                  <c:v>97.403535078273279</c:v>
                </c:pt>
                <c:pt idx="2260">
                  <c:v>98.740681577660681</c:v>
                </c:pt>
                <c:pt idx="2261">
                  <c:v>100.22106783255208</c:v>
                </c:pt>
                <c:pt idx="2262">
                  <c:v>102.46540570673081</c:v>
                </c:pt>
                <c:pt idx="2263">
                  <c:v>106.46882372082469</c:v>
                </c:pt>
                <c:pt idx="2264">
                  <c:v>109.58438997438405</c:v>
                </c:pt>
                <c:pt idx="2265">
                  <c:v>113.65116612819436</c:v>
                </c:pt>
                <c:pt idx="2266">
                  <c:v>114.01098204091841</c:v>
                </c:pt>
                <c:pt idx="2267">
                  <c:v>114.87484386417096</c:v>
                </c:pt>
                <c:pt idx="2268">
                  <c:v>110.4316551754093</c:v>
                </c:pt>
                <c:pt idx="2269">
                  <c:v>109.19930937969542</c:v>
                </c:pt>
                <c:pt idx="2270">
                  <c:v>115.35673965561712</c:v>
                </c:pt>
                <c:pt idx="2271">
                  <c:v>115.00196456113673</c:v>
                </c:pt>
                <c:pt idx="2272">
                  <c:v>115.08764047432217</c:v>
                </c:pt>
                <c:pt idx="2273">
                  <c:v>114.85251216652534</c:v>
                </c:pt>
                <c:pt idx="2274">
                  <c:v>113.34503186996588</c:v>
                </c:pt>
                <c:pt idx="2275">
                  <c:v>112.30064770770645</c:v>
                </c:pt>
                <c:pt idx="2276">
                  <c:v>111.31026329018755</c:v>
                </c:pt>
                <c:pt idx="2277">
                  <c:v>108.71491906930603</c:v>
                </c:pt>
                <c:pt idx="2278">
                  <c:v>107.25917171665519</c:v>
                </c:pt>
                <c:pt idx="2279">
                  <c:v>105.87598580530657</c:v>
                </c:pt>
                <c:pt idx="2280">
                  <c:v>103.83753605462026</c:v>
                </c:pt>
                <c:pt idx="2281">
                  <c:v>98.495245609929015</c:v>
                </c:pt>
                <c:pt idx="2282">
                  <c:v>96.726782239834023</c:v>
                </c:pt>
                <c:pt idx="2283">
                  <c:v>96.960616597380039</c:v>
                </c:pt>
                <c:pt idx="2284">
                  <c:v>98.347238905014223</c:v>
                </c:pt>
                <c:pt idx="2285">
                  <c:v>102.05305870072527</c:v>
                </c:pt>
                <c:pt idx="2286">
                  <c:v>105.93748946332641</c:v>
                </c:pt>
                <c:pt idx="2287">
                  <c:v>106.92580161996089</c:v>
                </c:pt>
                <c:pt idx="2288">
                  <c:v>109.61521628014052</c:v>
                </c:pt>
                <c:pt idx="2289">
                  <c:v>115.56819946101001</c:v>
                </c:pt>
                <c:pt idx="2290">
                  <c:v>116.30110688175471</c:v>
                </c:pt>
                <c:pt idx="2291">
                  <c:v>116.28238656652982</c:v>
                </c:pt>
                <c:pt idx="2292">
                  <c:v>111.41167323058659</c:v>
                </c:pt>
                <c:pt idx="2293">
                  <c:v>109.25840137479274</c:v>
                </c:pt>
                <c:pt idx="2294">
                  <c:v>113.20192902094426</c:v>
                </c:pt>
                <c:pt idx="2295">
                  <c:v>111.79282605658457</c:v>
                </c:pt>
                <c:pt idx="2296">
                  <c:v>113.96381082264254</c:v>
                </c:pt>
                <c:pt idx="2297">
                  <c:v>115.16017287355749</c:v>
                </c:pt>
                <c:pt idx="2298">
                  <c:v>113.5480272471605</c:v>
                </c:pt>
                <c:pt idx="2299">
                  <c:v>115.6740911668476</c:v>
                </c:pt>
                <c:pt idx="2300">
                  <c:v>113.59352027904924</c:v>
                </c:pt>
                <c:pt idx="2301">
                  <c:v>109.21191469637796</c:v>
                </c:pt>
                <c:pt idx="2302">
                  <c:v>109.37675972540055</c:v>
                </c:pt>
                <c:pt idx="2303">
                  <c:v>108.36466103023969</c:v>
                </c:pt>
                <c:pt idx="2304">
                  <c:v>107.38406539641686</c:v>
                </c:pt>
                <c:pt idx="2305">
                  <c:v>98.840047558059609</c:v>
                </c:pt>
                <c:pt idx="2306">
                  <c:v>98.927711106954376</c:v>
                </c:pt>
                <c:pt idx="2307">
                  <c:v>97.828983998889967</c:v>
                </c:pt>
                <c:pt idx="2308">
                  <c:v>98.333918928150524</c:v>
                </c:pt>
                <c:pt idx="2309">
                  <c:v>100.84057690409519</c:v>
                </c:pt>
                <c:pt idx="2310">
                  <c:v>103.86159572452142</c:v>
                </c:pt>
                <c:pt idx="2311">
                  <c:v>109.39253387703697</c:v>
                </c:pt>
                <c:pt idx="2312">
                  <c:v>111.76418504950811</c:v>
                </c:pt>
                <c:pt idx="2313">
                  <c:v>115.52447873452496</c:v>
                </c:pt>
                <c:pt idx="2314">
                  <c:v>114.36501178690597</c:v>
                </c:pt>
                <c:pt idx="2315">
                  <c:v>112.01513041373011</c:v>
                </c:pt>
                <c:pt idx="2316">
                  <c:v>108.44083647044901</c:v>
                </c:pt>
                <c:pt idx="2317">
                  <c:v>106.75934466590314</c:v>
                </c:pt>
                <c:pt idx="2318">
                  <c:v>111.53946647440861</c:v>
                </c:pt>
                <c:pt idx="2319">
                  <c:v>111.39842508698024</c:v>
                </c:pt>
                <c:pt idx="2320">
                  <c:v>112.31623919880197</c:v>
                </c:pt>
                <c:pt idx="2321">
                  <c:v>112.2643298441233</c:v>
                </c:pt>
                <c:pt idx="2322">
                  <c:v>111.53742927444074</c:v>
                </c:pt>
                <c:pt idx="2323">
                  <c:v>113.92598009736184</c:v>
                </c:pt>
                <c:pt idx="2324">
                  <c:v>113.5972096923547</c:v>
                </c:pt>
                <c:pt idx="2325">
                  <c:v>109.35553187398028</c:v>
                </c:pt>
                <c:pt idx="2326">
                  <c:v>109.02748254652923</c:v>
                </c:pt>
                <c:pt idx="2327">
                  <c:v>108.10138370976887</c:v>
                </c:pt>
                <c:pt idx="2328">
                  <c:v>105.98993081950758</c:v>
                </c:pt>
                <c:pt idx="2329">
                  <c:v>99.53326556682623</c:v>
                </c:pt>
                <c:pt idx="2330">
                  <c:v>97.355711256167439</c:v>
                </c:pt>
                <c:pt idx="2331">
                  <c:v>97.077836947770322</c:v>
                </c:pt>
                <c:pt idx="2332">
                  <c:v>97.941566123547005</c:v>
                </c:pt>
                <c:pt idx="2333">
                  <c:v>98.80191647504833</c:v>
                </c:pt>
                <c:pt idx="2334">
                  <c:v>98.920038179832844</c:v>
                </c:pt>
                <c:pt idx="2335">
                  <c:v>100.48191939645739</c:v>
                </c:pt>
                <c:pt idx="2336">
                  <c:v>101.24816492188498</c:v>
                </c:pt>
                <c:pt idx="2337">
                  <c:v>103.01966266002231</c:v>
                </c:pt>
                <c:pt idx="2338">
                  <c:v>102.56695926150103</c:v>
                </c:pt>
                <c:pt idx="2339">
                  <c:v>101.67001655186168</c:v>
                </c:pt>
                <c:pt idx="2340">
                  <c:v>99.464004296917196</c:v>
                </c:pt>
                <c:pt idx="2341">
                  <c:v>99.772839603316669</c:v>
                </c:pt>
                <c:pt idx="2342">
                  <c:v>99.885792674966709</c:v>
                </c:pt>
                <c:pt idx="2343">
                  <c:v>100.97799190667314</c:v>
                </c:pt>
                <c:pt idx="2344">
                  <c:v>101.1334432470197</c:v>
                </c:pt>
                <c:pt idx="2345">
                  <c:v>100.16048132654454</c:v>
                </c:pt>
                <c:pt idx="2346">
                  <c:v>100.1487317833886</c:v>
                </c:pt>
                <c:pt idx="2347">
                  <c:v>102.53204304684232</c:v>
                </c:pt>
                <c:pt idx="2348">
                  <c:v>103.74011417755764</c:v>
                </c:pt>
                <c:pt idx="2349">
                  <c:v>103.211265688206</c:v>
                </c:pt>
                <c:pt idx="2350">
                  <c:v>103.32560300961211</c:v>
                </c:pt>
                <c:pt idx="2351">
                  <c:v>102.96564046936753</c:v>
                </c:pt>
                <c:pt idx="2352">
                  <c:v>100.85692607934574</c:v>
                </c:pt>
                <c:pt idx="2353">
                  <c:v>93.333992914802934</c:v>
                </c:pt>
                <c:pt idx="2354">
                  <c:v>89.506267550501704</c:v>
                </c:pt>
                <c:pt idx="2355">
                  <c:v>88.733485558074548</c:v>
                </c:pt>
                <c:pt idx="2356">
                  <c:v>88.947565943045149</c:v>
                </c:pt>
                <c:pt idx="2357">
                  <c:v>90.978995422583395</c:v>
                </c:pt>
                <c:pt idx="2358">
                  <c:v>91.217822918729553</c:v>
                </c:pt>
                <c:pt idx="2359">
                  <c:v>93.019489589525421</c:v>
                </c:pt>
                <c:pt idx="2360">
                  <c:v>92.788729325919306</c:v>
                </c:pt>
                <c:pt idx="2361">
                  <c:v>93.444290567568558</c:v>
                </c:pt>
                <c:pt idx="2362">
                  <c:v>95.119748412019362</c:v>
                </c:pt>
                <c:pt idx="2363">
                  <c:v>95.030646104788886</c:v>
                </c:pt>
                <c:pt idx="2364">
                  <c:v>94.205842857733217</c:v>
                </c:pt>
                <c:pt idx="2365">
                  <c:v>95.150528574503312</c:v>
                </c:pt>
                <c:pt idx="2366">
                  <c:v>94.332392793815984</c:v>
                </c:pt>
                <c:pt idx="2367">
                  <c:v>93.389294623132812</c:v>
                </c:pt>
                <c:pt idx="2368">
                  <c:v>93.445526776342788</c:v>
                </c:pt>
                <c:pt idx="2369">
                  <c:v>93.776157179083881</c:v>
                </c:pt>
                <c:pt idx="2370">
                  <c:v>94.724140562496913</c:v>
                </c:pt>
                <c:pt idx="2371">
                  <c:v>98.314525783004683</c:v>
                </c:pt>
                <c:pt idx="2372">
                  <c:v>100.82425080420546</c:v>
                </c:pt>
                <c:pt idx="2373">
                  <c:v>100.15071567407728</c:v>
                </c:pt>
                <c:pt idx="2374">
                  <c:v>100.74406581753793</c:v>
                </c:pt>
                <c:pt idx="2375">
                  <c:v>100.37443225037953</c:v>
                </c:pt>
                <c:pt idx="2376">
                  <c:v>96.304186110558646</c:v>
                </c:pt>
                <c:pt idx="2377">
                  <c:v>90.656747841601586</c:v>
                </c:pt>
                <c:pt idx="2378">
                  <c:v>90.960300167896818</c:v>
                </c:pt>
                <c:pt idx="2379">
                  <c:v>90.670243996451887</c:v>
                </c:pt>
                <c:pt idx="2380">
                  <c:v>92.490873429260233</c:v>
                </c:pt>
                <c:pt idx="2381">
                  <c:v>95.462604381509919</c:v>
                </c:pt>
                <c:pt idx="2382">
                  <c:v>99.852941843837328</c:v>
                </c:pt>
                <c:pt idx="2383">
                  <c:v>104.50710505334037</c:v>
                </c:pt>
                <c:pt idx="2384">
                  <c:v>108.0739766376376</c:v>
                </c:pt>
                <c:pt idx="2385">
                  <c:v>110.85564141313539</c:v>
                </c:pt>
                <c:pt idx="2386">
                  <c:v>109.34855172166824</c:v>
                </c:pt>
                <c:pt idx="2387">
                  <c:v>108.66209813452045</c:v>
                </c:pt>
                <c:pt idx="2388">
                  <c:v>104.05201926116015</c:v>
                </c:pt>
                <c:pt idx="2389">
                  <c:v>102.32041138019969</c:v>
                </c:pt>
                <c:pt idx="2390">
                  <c:v>108.84207198536767</c:v>
                </c:pt>
                <c:pt idx="2391">
                  <c:v>108.29778647258865</c:v>
                </c:pt>
                <c:pt idx="2392">
                  <c:v>109.44039230752834</c:v>
                </c:pt>
                <c:pt idx="2393">
                  <c:v>110.98756747251065</c:v>
                </c:pt>
                <c:pt idx="2394">
                  <c:v>111.3536143248481</c:v>
                </c:pt>
                <c:pt idx="2395">
                  <c:v>112.45040738768479</c:v>
                </c:pt>
                <c:pt idx="2396">
                  <c:v>111.79805896403124</c:v>
                </c:pt>
                <c:pt idx="2397">
                  <c:v>109.67097860738433</c:v>
                </c:pt>
                <c:pt idx="2398">
                  <c:v>107.44247779597417</c:v>
                </c:pt>
                <c:pt idx="2399">
                  <c:v>106.19938275565106</c:v>
                </c:pt>
                <c:pt idx="2400">
                  <c:v>105.24027577827246</c:v>
                </c:pt>
                <c:pt idx="2401">
                  <c:v>98.810710703431695</c:v>
                </c:pt>
                <c:pt idx="2402">
                  <c:v>98.211956809935145</c:v>
                </c:pt>
                <c:pt idx="2403">
                  <c:v>98.161383062576604</c:v>
                </c:pt>
                <c:pt idx="2404">
                  <c:v>98.694494629392238</c:v>
                </c:pt>
                <c:pt idx="2405">
                  <c:v>99.649820299858902</c:v>
                </c:pt>
                <c:pt idx="2406">
                  <c:v>101.61655540477631</c:v>
                </c:pt>
                <c:pt idx="2407">
                  <c:v>106.88577934250485</c:v>
                </c:pt>
                <c:pt idx="2408">
                  <c:v>109.87289253026208</c:v>
                </c:pt>
                <c:pt idx="2409">
                  <c:v>115.69859418685306</c:v>
                </c:pt>
                <c:pt idx="2410">
                  <c:v>115.17415516970246</c:v>
                </c:pt>
                <c:pt idx="2411">
                  <c:v>113.84814619031953</c:v>
                </c:pt>
                <c:pt idx="2412">
                  <c:v>106.16012850166106</c:v>
                </c:pt>
                <c:pt idx="2413">
                  <c:v>105.38287799010654</c:v>
                </c:pt>
                <c:pt idx="2414">
                  <c:v>109.55144377838093</c:v>
                </c:pt>
                <c:pt idx="2415">
                  <c:v>109.48067896370034</c:v>
                </c:pt>
                <c:pt idx="2416">
                  <c:v>109.92144078759297</c:v>
                </c:pt>
                <c:pt idx="2417">
                  <c:v>110.31864158191679</c:v>
                </c:pt>
                <c:pt idx="2418">
                  <c:v>109.76751896320521</c:v>
                </c:pt>
                <c:pt idx="2419">
                  <c:v>113.25916067751261</c:v>
                </c:pt>
                <c:pt idx="2420">
                  <c:v>114.44620474280148</c:v>
                </c:pt>
                <c:pt idx="2421">
                  <c:v>111.09486849422937</c:v>
                </c:pt>
                <c:pt idx="2422">
                  <c:v>108.91691119253488</c:v>
                </c:pt>
                <c:pt idx="2423">
                  <c:v>106.58297020447178</c:v>
                </c:pt>
                <c:pt idx="2424">
                  <c:v>102.74744284298963</c:v>
                </c:pt>
                <c:pt idx="2425">
                  <c:v>97.602865819636065</c:v>
                </c:pt>
                <c:pt idx="2426">
                  <c:v>97.572991959591974</c:v>
                </c:pt>
                <c:pt idx="2427">
                  <c:v>96.588524140186692</c:v>
                </c:pt>
                <c:pt idx="2428">
                  <c:v>96.98655985063732</c:v>
                </c:pt>
                <c:pt idx="2429">
                  <c:v>98.329100095957784</c:v>
                </c:pt>
                <c:pt idx="2430">
                  <c:v>103.31587850395275</c:v>
                </c:pt>
                <c:pt idx="2431">
                  <c:v>106.9228333456664</c:v>
                </c:pt>
                <c:pt idx="2432">
                  <c:v>108.28387874164792</c:v>
                </c:pt>
                <c:pt idx="2433">
                  <c:v>113.0079084785925</c:v>
                </c:pt>
                <c:pt idx="2434">
                  <c:v>111.43719495951864</c:v>
                </c:pt>
                <c:pt idx="2435">
                  <c:v>110.70466945079998</c:v>
                </c:pt>
                <c:pt idx="2436">
                  <c:v>105.69355971272063</c:v>
                </c:pt>
                <c:pt idx="2437">
                  <c:v>105.11018055537907</c:v>
                </c:pt>
                <c:pt idx="2438">
                  <c:v>109.06612057236693</c:v>
                </c:pt>
                <c:pt idx="2439">
                  <c:v>108.71261351095588</c:v>
                </c:pt>
                <c:pt idx="2440">
                  <c:v>109.30622184481648</c:v>
                </c:pt>
                <c:pt idx="2441">
                  <c:v>110.66985803153936</c:v>
                </c:pt>
                <c:pt idx="2442">
                  <c:v>110.94325711664484</c:v>
                </c:pt>
                <c:pt idx="2443">
                  <c:v>112.58514424053705</c:v>
                </c:pt>
                <c:pt idx="2444">
                  <c:v>113.85631265193908</c:v>
                </c:pt>
                <c:pt idx="2445">
                  <c:v>110.72828708349569</c:v>
                </c:pt>
                <c:pt idx="2446">
                  <c:v>109.66311386853769</c:v>
                </c:pt>
                <c:pt idx="2447">
                  <c:v>108.10688697194897</c:v>
                </c:pt>
                <c:pt idx="2448">
                  <c:v>103.56534283077232</c:v>
                </c:pt>
                <c:pt idx="2449">
                  <c:v>99.58800651092686</c:v>
                </c:pt>
                <c:pt idx="2450">
                  <c:v>99.106679834118907</c:v>
                </c:pt>
                <c:pt idx="2451">
                  <c:v>98.82180497226561</c:v>
                </c:pt>
                <c:pt idx="2452">
                  <c:v>99.01125764536306</c:v>
                </c:pt>
                <c:pt idx="2453">
                  <c:v>99.889408660913546</c:v>
                </c:pt>
                <c:pt idx="2454">
                  <c:v>102.30519730747798</c:v>
                </c:pt>
                <c:pt idx="2455">
                  <c:v>105.96117256963477</c:v>
                </c:pt>
                <c:pt idx="2456">
                  <c:v>109.19692636031451</c:v>
                </c:pt>
                <c:pt idx="2457">
                  <c:v>110.64561706613961</c:v>
                </c:pt>
                <c:pt idx="2458">
                  <c:v>110.71547359134055</c:v>
                </c:pt>
                <c:pt idx="2459">
                  <c:v>110.05876133035932</c:v>
                </c:pt>
                <c:pt idx="2460">
                  <c:v>105.54302103120732</c:v>
                </c:pt>
                <c:pt idx="2461">
                  <c:v>105.03203202935904</c:v>
                </c:pt>
                <c:pt idx="2462">
                  <c:v>110.66514939718367</c:v>
                </c:pt>
                <c:pt idx="2463">
                  <c:v>109.92533763705067</c:v>
                </c:pt>
                <c:pt idx="2464">
                  <c:v>110.20744126558267</c:v>
                </c:pt>
                <c:pt idx="2465">
                  <c:v>110.58149737992464</c:v>
                </c:pt>
                <c:pt idx="2466">
                  <c:v>111.29381937392303</c:v>
                </c:pt>
                <c:pt idx="2467">
                  <c:v>113.19972109943457</c:v>
                </c:pt>
                <c:pt idx="2468">
                  <c:v>113.66133358170818</c:v>
                </c:pt>
                <c:pt idx="2469">
                  <c:v>110.58762107525777</c:v>
                </c:pt>
                <c:pt idx="2470">
                  <c:v>108.30513029042646</c:v>
                </c:pt>
                <c:pt idx="2471">
                  <c:v>108.17254918765038</c:v>
                </c:pt>
                <c:pt idx="2472">
                  <c:v>103.72248139695412</c:v>
                </c:pt>
                <c:pt idx="2473">
                  <c:v>100.61369064736949</c:v>
                </c:pt>
                <c:pt idx="2474">
                  <c:v>100.05306669717631</c:v>
                </c:pt>
                <c:pt idx="2475">
                  <c:v>98.339283119892968</c:v>
                </c:pt>
                <c:pt idx="2476">
                  <c:v>98.380488922566087</c:v>
                </c:pt>
                <c:pt idx="2477">
                  <c:v>101.28582793504869</c:v>
                </c:pt>
                <c:pt idx="2478">
                  <c:v>104.01740686991252</c:v>
                </c:pt>
                <c:pt idx="2479">
                  <c:v>106.1121872114245</c:v>
                </c:pt>
                <c:pt idx="2480">
                  <c:v>106.02730717378289</c:v>
                </c:pt>
                <c:pt idx="2481">
                  <c:v>108.63691347234261</c:v>
                </c:pt>
                <c:pt idx="2482">
                  <c:v>110.17128071707515</c:v>
                </c:pt>
                <c:pt idx="2483">
                  <c:v>110.72617191037344</c:v>
                </c:pt>
                <c:pt idx="2484">
                  <c:v>106.62703823087281</c:v>
                </c:pt>
                <c:pt idx="2485">
                  <c:v>105.96097223430978</c:v>
                </c:pt>
                <c:pt idx="2486">
                  <c:v>112.75820267522683</c:v>
                </c:pt>
                <c:pt idx="2487">
                  <c:v>112.05864001118579</c:v>
                </c:pt>
                <c:pt idx="2488">
                  <c:v>112.40188021681264</c:v>
                </c:pt>
                <c:pt idx="2489">
                  <c:v>111.81097873394965</c:v>
                </c:pt>
                <c:pt idx="2490">
                  <c:v>110.43787940713396</c:v>
                </c:pt>
                <c:pt idx="2491">
                  <c:v>111.26776126343449</c:v>
                </c:pt>
                <c:pt idx="2492">
                  <c:v>110.60713612818087</c:v>
                </c:pt>
                <c:pt idx="2493">
                  <c:v>109.03399639814813</c:v>
                </c:pt>
                <c:pt idx="2494">
                  <c:v>108.10307957280236</c:v>
                </c:pt>
                <c:pt idx="2495">
                  <c:v>106.10832105400304</c:v>
                </c:pt>
                <c:pt idx="2496">
                  <c:v>102.75169500383957</c:v>
                </c:pt>
                <c:pt idx="2497">
                  <c:v>98.066923724023539</c:v>
                </c:pt>
                <c:pt idx="2498">
                  <c:v>95.559028233854818</c:v>
                </c:pt>
                <c:pt idx="2499">
                  <c:v>95.247982046802065</c:v>
                </c:pt>
                <c:pt idx="2500">
                  <c:v>96.15503032307042</c:v>
                </c:pt>
                <c:pt idx="2501">
                  <c:v>96.698544113919439</c:v>
                </c:pt>
                <c:pt idx="2502">
                  <c:v>98.396042622660374</c:v>
                </c:pt>
                <c:pt idx="2503">
                  <c:v>100.18383446692596</c:v>
                </c:pt>
                <c:pt idx="2504">
                  <c:v>100.04793273201993</c:v>
                </c:pt>
                <c:pt idx="2505">
                  <c:v>100.12253455218124</c:v>
                </c:pt>
                <c:pt idx="2506">
                  <c:v>100.70230613171523</c:v>
                </c:pt>
                <c:pt idx="2507">
                  <c:v>100.24204943070926</c:v>
                </c:pt>
                <c:pt idx="2508">
                  <c:v>96.537501476405282</c:v>
                </c:pt>
                <c:pt idx="2509">
                  <c:v>97.364364712000338</c:v>
                </c:pt>
                <c:pt idx="2510">
                  <c:v>98.933566160840485</c:v>
                </c:pt>
                <c:pt idx="2511">
                  <c:v>98.102677981556738</c:v>
                </c:pt>
                <c:pt idx="2512">
                  <c:v>98.081213650054977</c:v>
                </c:pt>
                <c:pt idx="2513">
                  <c:v>97.308997760978997</c:v>
                </c:pt>
                <c:pt idx="2514">
                  <c:v>96.847022294769715</c:v>
                </c:pt>
                <c:pt idx="2515">
                  <c:v>98.471638944128614</c:v>
                </c:pt>
                <c:pt idx="2516">
                  <c:v>101.09253956192026</c:v>
                </c:pt>
                <c:pt idx="2517">
                  <c:v>100.61847600157333</c:v>
                </c:pt>
                <c:pt idx="2518">
                  <c:v>100.29001248899461</c:v>
                </c:pt>
                <c:pt idx="2519">
                  <c:v>99.720267877213203</c:v>
                </c:pt>
                <c:pt idx="2520">
                  <c:v>97.2029676160126</c:v>
                </c:pt>
                <c:pt idx="2521">
                  <c:v>91.347466893640743</c:v>
                </c:pt>
                <c:pt idx="2522">
                  <c:v>90.312358434216151</c:v>
                </c:pt>
                <c:pt idx="2523">
                  <c:v>90.795420128238888</c:v>
                </c:pt>
                <c:pt idx="2524">
                  <c:v>90.739927014158312</c:v>
                </c:pt>
                <c:pt idx="2525">
                  <c:v>90.778576064621632</c:v>
                </c:pt>
                <c:pt idx="2526">
                  <c:v>90.602312365294495</c:v>
                </c:pt>
                <c:pt idx="2527">
                  <c:v>90.686125275045697</c:v>
                </c:pt>
                <c:pt idx="2528">
                  <c:v>88.901733624578924</c:v>
                </c:pt>
                <c:pt idx="2529">
                  <c:v>89.193306810578662</c:v>
                </c:pt>
                <c:pt idx="2530">
                  <c:v>89.537312145707361</c:v>
                </c:pt>
                <c:pt idx="2531">
                  <c:v>89.419076041809532</c:v>
                </c:pt>
                <c:pt idx="2532">
                  <c:v>89.898522148410734</c:v>
                </c:pt>
                <c:pt idx="2533">
                  <c:v>90.264726876366481</c:v>
                </c:pt>
                <c:pt idx="2534">
                  <c:v>91.37153878374346</c:v>
                </c:pt>
                <c:pt idx="2535">
                  <c:v>92.403171400325107</c:v>
                </c:pt>
                <c:pt idx="2536">
                  <c:v>92.527454019727756</c:v>
                </c:pt>
                <c:pt idx="2537">
                  <c:v>93.21352394059322</c:v>
                </c:pt>
                <c:pt idx="2538">
                  <c:v>95.239376276199408</c:v>
                </c:pt>
                <c:pt idx="2539">
                  <c:v>97.005984313541404</c:v>
                </c:pt>
                <c:pt idx="2540">
                  <c:v>99.323175746217785</c:v>
                </c:pt>
                <c:pt idx="2541">
                  <c:v>99.412742031893387</c:v>
                </c:pt>
                <c:pt idx="2542">
                  <c:v>99.020368936019509</c:v>
                </c:pt>
                <c:pt idx="2543">
                  <c:v>97.782056190194155</c:v>
                </c:pt>
                <c:pt idx="2544">
                  <c:v>93.170658136578382</c:v>
                </c:pt>
                <c:pt idx="2545">
                  <c:v>89.703726306712454</c:v>
                </c:pt>
                <c:pt idx="2546">
                  <c:v>90.234960769001802</c:v>
                </c:pt>
                <c:pt idx="2547">
                  <c:v>91.106641809825916</c:v>
                </c:pt>
                <c:pt idx="2548">
                  <c:v>91.372867454115891</c:v>
                </c:pt>
                <c:pt idx="2549">
                  <c:v>92.005942476445639</c:v>
                </c:pt>
                <c:pt idx="2550">
                  <c:v>95.537929217848159</c:v>
                </c:pt>
                <c:pt idx="2551">
                  <c:v>101.05136092601035</c:v>
                </c:pt>
                <c:pt idx="2552">
                  <c:v>105.10822690419553</c:v>
                </c:pt>
                <c:pt idx="2553">
                  <c:v>108.74270430006251</c:v>
                </c:pt>
                <c:pt idx="2554">
                  <c:v>112.37718169592951</c:v>
                </c:pt>
                <c:pt idx="2555">
                  <c:v>113.30764449106495</c:v>
                </c:pt>
                <c:pt idx="2556">
                  <c:v>109.34346998567565</c:v>
                </c:pt>
                <c:pt idx="2557">
                  <c:v>108.99960121623435</c:v>
                </c:pt>
                <c:pt idx="2558">
                  <c:v>113.73896772327946</c:v>
                </c:pt>
                <c:pt idx="2559">
                  <c:v>113.48429526648685</c:v>
                </c:pt>
                <c:pt idx="2560">
                  <c:v>113.77378800879727</c:v>
                </c:pt>
                <c:pt idx="2561">
                  <c:v>111.93759845665738</c:v>
                </c:pt>
                <c:pt idx="2562">
                  <c:v>110.50216663599956</c:v>
                </c:pt>
                <c:pt idx="2563">
                  <c:v>110.78699034880441</c:v>
                </c:pt>
                <c:pt idx="2564">
                  <c:v>109.69094689346713</c:v>
                </c:pt>
                <c:pt idx="2565">
                  <c:v>106.68661176187642</c:v>
                </c:pt>
                <c:pt idx="2566">
                  <c:v>106.0818073210652</c:v>
                </c:pt>
                <c:pt idx="2567">
                  <c:v>105.9215356121549</c:v>
                </c:pt>
                <c:pt idx="2568">
                  <c:v>102.49375147172647</c:v>
                </c:pt>
                <c:pt idx="2569">
                  <c:v>97.758901109446469</c:v>
                </c:pt>
                <c:pt idx="2570">
                  <c:v>96.819830901188155</c:v>
                </c:pt>
                <c:pt idx="2571">
                  <c:v>97.381137052234052</c:v>
                </c:pt>
                <c:pt idx="2572">
                  <c:v>97.778747780128072</c:v>
                </c:pt>
                <c:pt idx="2573">
                  <c:v>102.2246306974359</c:v>
                </c:pt>
                <c:pt idx="2574">
                  <c:v>105.56617918097244</c:v>
                </c:pt>
                <c:pt idx="2575">
                  <c:v>106.15476794878998</c:v>
                </c:pt>
                <c:pt idx="2576">
                  <c:v>105.83815718252627</c:v>
                </c:pt>
                <c:pt idx="2577">
                  <c:v>108.32610177646929</c:v>
                </c:pt>
                <c:pt idx="2578">
                  <c:v>107.91262728274818</c:v>
                </c:pt>
                <c:pt idx="2579">
                  <c:v>108.39051596544473</c:v>
                </c:pt>
                <c:pt idx="2580">
                  <c:v>104.36445947487516</c:v>
                </c:pt>
                <c:pt idx="2581">
                  <c:v>103.30338525854873</c:v>
                </c:pt>
                <c:pt idx="2582">
                  <c:v>109.47320858614023</c:v>
                </c:pt>
                <c:pt idx="2583">
                  <c:v>111.13279396052408</c:v>
                </c:pt>
                <c:pt idx="2584">
                  <c:v>111.26701915342545</c:v>
                </c:pt>
                <c:pt idx="2585">
                  <c:v>111.46010509245303</c:v>
                </c:pt>
                <c:pt idx="2586">
                  <c:v>109.12264376451927</c:v>
                </c:pt>
                <c:pt idx="2587">
                  <c:v>109.28286387371229</c:v>
                </c:pt>
                <c:pt idx="2588">
                  <c:v>108.93908393258461</c:v>
                </c:pt>
                <c:pt idx="2589">
                  <c:v>107.33538597211306</c:v>
                </c:pt>
                <c:pt idx="2590">
                  <c:v>106.63467644159731</c:v>
                </c:pt>
                <c:pt idx="2591">
                  <c:v>105.02999141957879</c:v>
                </c:pt>
                <c:pt idx="2592">
                  <c:v>101.94051089952677</c:v>
                </c:pt>
                <c:pt idx="2593">
                  <c:v>98.13919361425981</c:v>
                </c:pt>
                <c:pt idx="2594">
                  <c:v>97.514299717046597</c:v>
                </c:pt>
                <c:pt idx="2595">
                  <c:v>97.979049493043661</c:v>
                </c:pt>
                <c:pt idx="2596">
                  <c:v>98.424066038404504</c:v>
                </c:pt>
                <c:pt idx="2597">
                  <c:v>100.49599114663798</c:v>
                </c:pt>
                <c:pt idx="2598">
                  <c:v>104.0911305805068</c:v>
                </c:pt>
                <c:pt idx="2599">
                  <c:v>105.40659456881703</c:v>
                </c:pt>
                <c:pt idx="2600">
                  <c:v>104.46302008961334</c:v>
                </c:pt>
                <c:pt idx="2601">
                  <c:v>108.42114819123387</c:v>
                </c:pt>
                <c:pt idx="2602">
                  <c:v>109.04913976800913</c:v>
                </c:pt>
                <c:pt idx="2603">
                  <c:v>107.77477115361376</c:v>
                </c:pt>
                <c:pt idx="2604">
                  <c:v>101.81603385563723</c:v>
                </c:pt>
                <c:pt idx="2605">
                  <c:v>101.72322576576703</c:v>
                </c:pt>
                <c:pt idx="2606">
                  <c:v>106.77419279740784</c:v>
                </c:pt>
                <c:pt idx="2607">
                  <c:v>107.42286334450523</c:v>
                </c:pt>
                <c:pt idx="2608">
                  <c:v>108.61260737598747</c:v>
                </c:pt>
                <c:pt idx="2609">
                  <c:v>108.94417703958463</c:v>
                </c:pt>
                <c:pt idx="2610">
                  <c:v>108.59426220716956</c:v>
                </c:pt>
                <c:pt idx="2611">
                  <c:v>110.88622237813998</c:v>
                </c:pt>
                <c:pt idx="2612">
                  <c:v>112.76085683894274</c:v>
                </c:pt>
                <c:pt idx="2613">
                  <c:v>109.50524904769519</c:v>
                </c:pt>
                <c:pt idx="2614">
                  <c:v>108.04617560833191</c:v>
                </c:pt>
                <c:pt idx="2615">
                  <c:v>105.9089628572255</c:v>
                </c:pt>
                <c:pt idx="2616">
                  <c:v>104.16954650211663</c:v>
                </c:pt>
                <c:pt idx="2617">
                  <c:v>100.22542473479433</c:v>
                </c:pt>
                <c:pt idx="2618">
                  <c:v>99.336310278450128</c:v>
                </c:pt>
                <c:pt idx="2619">
                  <c:v>99.438124068390337</c:v>
                </c:pt>
                <c:pt idx="2620">
                  <c:v>99.589881963621593</c:v>
                </c:pt>
                <c:pt idx="2621">
                  <c:v>100.96442197808247</c:v>
                </c:pt>
                <c:pt idx="2622">
                  <c:v>102.5883022010737</c:v>
                </c:pt>
                <c:pt idx="2623">
                  <c:v>104.07129590469229</c:v>
                </c:pt>
                <c:pt idx="2624">
                  <c:v>107.88249710947014</c:v>
                </c:pt>
                <c:pt idx="2625">
                  <c:v>113.85272275077784</c:v>
                </c:pt>
                <c:pt idx="2626">
                  <c:v>114.64917994604863</c:v>
                </c:pt>
                <c:pt idx="2627">
                  <c:v>114.73535103625231</c:v>
                </c:pt>
                <c:pt idx="2628">
                  <c:v>109.7004001430554</c:v>
                </c:pt>
                <c:pt idx="2629">
                  <c:v>108.7241278813424</c:v>
                </c:pt>
                <c:pt idx="2630">
                  <c:v>114.77059920574001</c:v>
                </c:pt>
                <c:pt idx="2631">
                  <c:v>114.48942210946339</c:v>
                </c:pt>
                <c:pt idx="2632">
                  <c:v>115.82388773462729</c:v>
                </c:pt>
                <c:pt idx="2633">
                  <c:v>115.1450535977178</c:v>
                </c:pt>
                <c:pt idx="2634">
                  <c:v>112.2224470642587</c:v>
                </c:pt>
                <c:pt idx="2635">
                  <c:v>113.02032267072678</c:v>
                </c:pt>
                <c:pt idx="2636">
                  <c:v>114.11732254958054</c:v>
                </c:pt>
                <c:pt idx="2637">
                  <c:v>110.18666062288565</c:v>
                </c:pt>
                <c:pt idx="2638">
                  <c:v>109.06199326912652</c:v>
                </c:pt>
                <c:pt idx="2639">
                  <c:v>108.00410578973472</c:v>
                </c:pt>
                <c:pt idx="2640">
                  <c:v>104.84171226759561</c:v>
                </c:pt>
                <c:pt idx="2641">
                  <c:v>99.220583302986697</c:v>
                </c:pt>
                <c:pt idx="2642">
                  <c:v>98.390504239971108</c:v>
                </c:pt>
                <c:pt idx="2643">
                  <c:v>97.587567924376629</c:v>
                </c:pt>
                <c:pt idx="2644">
                  <c:v>98.239635540387354</c:v>
                </c:pt>
                <c:pt idx="2645">
                  <c:v>100.04693556208316</c:v>
                </c:pt>
                <c:pt idx="2646">
                  <c:v>104.05964206720512</c:v>
                </c:pt>
                <c:pt idx="2647">
                  <c:v>106.70858013479133</c:v>
                </c:pt>
                <c:pt idx="2648">
                  <c:v>108.33551154582806</c:v>
                </c:pt>
                <c:pt idx="2649">
                  <c:v>112.22014548557492</c:v>
                </c:pt>
                <c:pt idx="2650">
                  <c:v>111.81928869447975</c:v>
                </c:pt>
                <c:pt idx="2651">
                  <c:v>111.59484791014917</c:v>
                </c:pt>
                <c:pt idx="2652">
                  <c:v>105.8050354901266</c:v>
                </c:pt>
                <c:pt idx="2653">
                  <c:v>105.41522233466509</c:v>
                </c:pt>
                <c:pt idx="2654">
                  <c:v>111.2303472317563</c:v>
                </c:pt>
                <c:pt idx="2655">
                  <c:v>111.01606049074881</c:v>
                </c:pt>
                <c:pt idx="2656">
                  <c:v>111.97553778753615</c:v>
                </c:pt>
                <c:pt idx="2657">
                  <c:v>112.19073292603481</c:v>
                </c:pt>
                <c:pt idx="2658">
                  <c:v>110.99678168512372</c:v>
                </c:pt>
                <c:pt idx="2659">
                  <c:v>111.71403475764653</c:v>
                </c:pt>
                <c:pt idx="2660">
                  <c:v>113.05310285672572</c:v>
                </c:pt>
                <c:pt idx="2661">
                  <c:v>109.96431761995797</c:v>
                </c:pt>
                <c:pt idx="2662">
                  <c:v>109.22526814750606</c:v>
                </c:pt>
                <c:pt idx="2663">
                  <c:v>107.85718565664878</c:v>
                </c:pt>
                <c:pt idx="2664">
                  <c:v>105.20898333384018</c:v>
                </c:pt>
                <c:pt idx="2665">
                  <c:v>100.60632466295765</c:v>
                </c:pt>
                <c:pt idx="2666">
                  <c:v>98.255906230359841</c:v>
                </c:pt>
                <c:pt idx="2667">
                  <c:v>97.928415676373717</c:v>
                </c:pt>
                <c:pt idx="2668">
                  <c:v>97.882071249150059</c:v>
                </c:pt>
                <c:pt idx="2669">
                  <c:v>99.158652440724708</c:v>
                </c:pt>
                <c:pt idx="2670">
                  <c:v>101.34004346821271</c:v>
                </c:pt>
                <c:pt idx="2671">
                  <c:v>100.02595719868521</c:v>
                </c:pt>
                <c:pt idx="2672">
                  <c:v>99.420374499383868</c:v>
                </c:pt>
                <c:pt idx="2673">
                  <c:v>100.65258230850002</c:v>
                </c:pt>
                <c:pt idx="2674">
                  <c:v>100.85522533158374</c:v>
                </c:pt>
                <c:pt idx="2675">
                  <c:v>102.16008056663277</c:v>
                </c:pt>
                <c:pt idx="2676">
                  <c:v>99.868025371583599</c:v>
                </c:pt>
                <c:pt idx="2677">
                  <c:v>99.872730657581727</c:v>
                </c:pt>
                <c:pt idx="2678">
                  <c:v>100.97155933000951</c:v>
                </c:pt>
                <c:pt idx="2679">
                  <c:v>100.91303138790647</c:v>
                </c:pt>
                <c:pt idx="2680">
                  <c:v>100.54950150973775</c:v>
                </c:pt>
                <c:pt idx="2681">
                  <c:v>100.28014101688197</c:v>
                </c:pt>
                <c:pt idx="2682">
                  <c:v>100.49520044447418</c:v>
                </c:pt>
                <c:pt idx="2683">
                  <c:v>102.43406262909828</c:v>
                </c:pt>
                <c:pt idx="2684">
                  <c:v>104.79808724491704</c:v>
                </c:pt>
                <c:pt idx="2685">
                  <c:v>104.48024254557042</c:v>
                </c:pt>
                <c:pt idx="2686">
                  <c:v>104.19411936833963</c:v>
                </c:pt>
                <c:pt idx="2687">
                  <c:v>103.3984623634873</c:v>
                </c:pt>
                <c:pt idx="2688">
                  <c:v>101.63227306638014</c:v>
                </c:pt>
                <c:pt idx="2689">
                  <c:v>95.367545632945422</c:v>
                </c:pt>
                <c:pt idx="2690">
                  <c:v>94.246532627850598</c:v>
                </c:pt>
                <c:pt idx="2691">
                  <c:v>93.494602887905671</c:v>
                </c:pt>
                <c:pt idx="2692">
                  <c:v>94.235713369419727</c:v>
                </c:pt>
                <c:pt idx="2693">
                  <c:v>94.631169704830839</c:v>
                </c:pt>
                <c:pt idx="2694">
                  <c:v>95.172521497695101</c:v>
                </c:pt>
                <c:pt idx="2695">
                  <c:v>94.707887038909377</c:v>
                </c:pt>
                <c:pt idx="2696">
                  <c:v>92.584944382544265</c:v>
                </c:pt>
                <c:pt idx="2697">
                  <c:v>93.487398479438255</c:v>
                </c:pt>
                <c:pt idx="2698">
                  <c:v>92.947588249543443</c:v>
                </c:pt>
                <c:pt idx="2699">
                  <c:v>92.830077435651603</c:v>
                </c:pt>
                <c:pt idx="2700">
                  <c:v>91.612303621331435</c:v>
                </c:pt>
                <c:pt idx="2701">
                  <c:v>92.110595018089882</c:v>
                </c:pt>
                <c:pt idx="2702">
                  <c:v>92.305395690510935</c:v>
                </c:pt>
                <c:pt idx="2703">
                  <c:v>91.77892402663737</c:v>
                </c:pt>
                <c:pt idx="2704">
                  <c:v>92.512325881355423</c:v>
                </c:pt>
                <c:pt idx="2705">
                  <c:v>92.868122928833003</c:v>
                </c:pt>
                <c:pt idx="2706">
                  <c:v>94.103977581674087</c:v>
                </c:pt>
                <c:pt idx="2707">
                  <c:v>97.611825938838464</c:v>
                </c:pt>
                <c:pt idx="2708">
                  <c:v>101.62692234628325</c:v>
                </c:pt>
                <c:pt idx="2709">
                  <c:v>101.12602241509545</c:v>
                </c:pt>
                <c:pt idx="2710">
                  <c:v>100.85635810255317</c:v>
                </c:pt>
                <c:pt idx="2711">
                  <c:v>99.410818271970911</c:v>
                </c:pt>
                <c:pt idx="2712">
                  <c:v>94.804261781389116</c:v>
                </c:pt>
                <c:pt idx="2713">
                  <c:v>92.240713821018659</c:v>
                </c:pt>
                <c:pt idx="2714">
                  <c:v>91.122519280082031</c:v>
                </c:pt>
                <c:pt idx="2715">
                  <c:v>89.514900996266661</c:v>
                </c:pt>
                <c:pt idx="2716">
                  <c:v>89.793584651853166</c:v>
                </c:pt>
                <c:pt idx="2717">
                  <c:v>92.772587475084961</c:v>
                </c:pt>
                <c:pt idx="2718">
                  <c:v>95.997344406574641</c:v>
                </c:pt>
                <c:pt idx="2719">
                  <c:v>102.77818679926227</c:v>
                </c:pt>
                <c:pt idx="2720">
                  <c:v>102.10327463380362</c:v>
                </c:pt>
                <c:pt idx="2721">
                  <c:v>108.01475392809843</c:v>
                </c:pt>
                <c:pt idx="2722">
                  <c:v>109.08127167436403</c:v>
                </c:pt>
                <c:pt idx="2723">
                  <c:v>108.90133754755207</c:v>
                </c:pt>
                <c:pt idx="2724">
                  <c:v>103.27802964949466</c:v>
                </c:pt>
                <c:pt idx="2725">
                  <c:v>102.38810016790644</c:v>
                </c:pt>
                <c:pt idx="2726">
                  <c:v>108.18958801654949</c:v>
                </c:pt>
                <c:pt idx="2727">
                  <c:v>107.87511350614224</c:v>
                </c:pt>
                <c:pt idx="2728">
                  <c:v>108.49150574842314</c:v>
                </c:pt>
                <c:pt idx="2729">
                  <c:v>109.38770572233142</c:v>
                </c:pt>
                <c:pt idx="2730">
                  <c:v>109.85605653398913</c:v>
                </c:pt>
                <c:pt idx="2731">
                  <c:v>111.12813829092799</c:v>
                </c:pt>
                <c:pt idx="2732">
                  <c:v>111.69682571560472</c:v>
                </c:pt>
                <c:pt idx="2733">
                  <c:v>109.08325522239544</c:v>
                </c:pt>
                <c:pt idx="2734">
                  <c:v>107.28769013808892</c:v>
                </c:pt>
                <c:pt idx="2735">
                  <c:v>105.50088324355858</c:v>
                </c:pt>
                <c:pt idx="2736">
                  <c:v>101.89507805427229</c:v>
                </c:pt>
                <c:pt idx="2737">
                  <c:v>97.093066873978202</c:v>
                </c:pt>
                <c:pt idx="2738">
                  <c:v>96.245753648789915</c:v>
                </c:pt>
                <c:pt idx="2739">
                  <c:v>95.806730086182611</c:v>
                </c:pt>
                <c:pt idx="2740">
                  <c:v>96.934597989316913</c:v>
                </c:pt>
                <c:pt idx="2741">
                  <c:v>98.56549564163555</c:v>
                </c:pt>
                <c:pt idx="2742">
                  <c:v>100.14972941516778</c:v>
                </c:pt>
                <c:pt idx="2743">
                  <c:v>103.31836148614669</c:v>
                </c:pt>
                <c:pt idx="2744">
                  <c:v>105.97222023894057</c:v>
                </c:pt>
                <c:pt idx="2745">
                  <c:v>110.38664669630079</c:v>
                </c:pt>
                <c:pt idx="2746">
                  <c:v>110.36456039713731</c:v>
                </c:pt>
                <c:pt idx="2747">
                  <c:v>110.22408937392889</c:v>
                </c:pt>
                <c:pt idx="2748">
                  <c:v>106.17010364063745</c:v>
                </c:pt>
                <c:pt idx="2749">
                  <c:v>105.70597594590046</c:v>
                </c:pt>
                <c:pt idx="2750">
                  <c:v>111.10436414206954</c:v>
                </c:pt>
                <c:pt idx="2751">
                  <c:v>111.53333481974273</c:v>
                </c:pt>
                <c:pt idx="2752">
                  <c:v>112.95139864262511</c:v>
                </c:pt>
                <c:pt idx="2753">
                  <c:v>112.0213120218685</c:v>
                </c:pt>
                <c:pt idx="2754">
                  <c:v>111.38239036124101</c:v>
                </c:pt>
                <c:pt idx="2755">
                  <c:v>110.19847086107501</c:v>
                </c:pt>
                <c:pt idx="2756">
                  <c:v>109.82030228018048</c:v>
                </c:pt>
                <c:pt idx="2757">
                  <c:v>107.25372960762637</c:v>
                </c:pt>
                <c:pt idx="2758">
                  <c:v>106.64185391049816</c:v>
                </c:pt>
                <c:pt idx="2759">
                  <c:v>104.26716973316474</c:v>
                </c:pt>
                <c:pt idx="2760">
                  <c:v>101.70360119659691</c:v>
                </c:pt>
                <c:pt idx="2761">
                  <c:v>95.908319275447923</c:v>
                </c:pt>
                <c:pt idx="2762">
                  <c:v>95.250878485976955</c:v>
                </c:pt>
                <c:pt idx="2763">
                  <c:v>95.24963801633389</c:v>
                </c:pt>
                <c:pt idx="2764">
                  <c:v>95.604463237477717</c:v>
                </c:pt>
                <c:pt idx="2765">
                  <c:v>96.645721190231811</c:v>
                </c:pt>
                <c:pt idx="2766">
                  <c:v>99.619670122099748</c:v>
                </c:pt>
                <c:pt idx="2767">
                  <c:v>103.02644788317286</c:v>
                </c:pt>
                <c:pt idx="2768">
                  <c:v>105.40103703642758</c:v>
                </c:pt>
                <c:pt idx="2769">
                  <c:v>109.53722801902839</c:v>
                </c:pt>
                <c:pt idx="2770">
                  <c:v>109.71953521698646</c:v>
                </c:pt>
                <c:pt idx="2771">
                  <c:v>108.96587096822589</c:v>
                </c:pt>
                <c:pt idx="2772">
                  <c:v>104.3468954045058</c:v>
                </c:pt>
                <c:pt idx="2773">
                  <c:v>103.89852287930916</c:v>
                </c:pt>
                <c:pt idx="2774">
                  <c:v>108.16832453063412</c:v>
                </c:pt>
                <c:pt idx="2775">
                  <c:v>107.75038032220969</c:v>
                </c:pt>
                <c:pt idx="2776">
                  <c:v>107.79237478227653</c:v>
                </c:pt>
                <c:pt idx="2777">
                  <c:v>108.72047006699761</c:v>
                </c:pt>
                <c:pt idx="2778">
                  <c:v>107.49168672261702</c:v>
                </c:pt>
                <c:pt idx="2779">
                  <c:v>109.253429264921</c:v>
                </c:pt>
                <c:pt idx="2780">
                  <c:v>110.00485354068014</c:v>
                </c:pt>
                <c:pt idx="2781">
                  <c:v>107.83528974457549</c:v>
                </c:pt>
                <c:pt idx="2782">
                  <c:v>106.34357234410568</c:v>
                </c:pt>
                <c:pt idx="2783">
                  <c:v>105.49240079978127</c:v>
                </c:pt>
                <c:pt idx="2784">
                  <c:v>103.24294390700783</c:v>
                </c:pt>
                <c:pt idx="2785">
                  <c:v>99.269452205593993</c:v>
                </c:pt>
                <c:pt idx="2786">
                  <c:v>98.397041161364001</c:v>
                </c:pt>
                <c:pt idx="2787">
                  <c:v>98.897353157834758</c:v>
                </c:pt>
                <c:pt idx="2788">
                  <c:v>99.032512836737467</c:v>
                </c:pt>
                <c:pt idx="2789">
                  <c:v>99.704445420211314</c:v>
                </c:pt>
                <c:pt idx="2790">
                  <c:v>101.67929367933139</c:v>
                </c:pt>
                <c:pt idx="2791">
                  <c:v>104.08959333241191</c:v>
                </c:pt>
                <c:pt idx="2792">
                  <c:v>104.67955805730681</c:v>
                </c:pt>
                <c:pt idx="2793">
                  <c:v>109.00823699542093</c:v>
                </c:pt>
                <c:pt idx="2794">
                  <c:v>108.25138782543688</c:v>
                </c:pt>
                <c:pt idx="2795">
                  <c:v>109.07428851262716</c:v>
                </c:pt>
                <c:pt idx="2796">
                  <c:v>103.68504531043789</c:v>
                </c:pt>
                <c:pt idx="2797">
                  <c:v>102.95971722109546</c:v>
                </c:pt>
                <c:pt idx="2798">
                  <c:v>107.62959195230526</c:v>
                </c:pt>
                <c:pt idx="2799">
                  <c:v>107.74094668043946</c:v>
                </c:pt>
                <c:pt idx="2800">
                  <c:v>108.46741442183099</c:v>
                </c:pt>
                <c:pt idx="2801">
                  <c:v>107.9007463454226</c:v>
                </c:pt>
                <c:pt idx="2802">
                  <c:v>107.9924704240822</c:v>
                </c:pt>
                <c:pt idx="2803">
                  <c:v>109.06273754122856</c:v>
                </c:pt>
                <c:pt idx="2804">
                  <c:v>109.90268199791456</c:v>
                </c:pt>
                <c:pt idx="2805">
                  <c:v>106.51427185529809</c:v>
                </c:pt>
                <c:pt idx="2806">
                  <c:v>104.93136635547526</c:v>
                </c:pt>
                <c:pt idx="2807">
                  <c:v>104.01064438505225</c:v>
                </c:pt>
                <c:pt idx="2808">
                  <c:v>100.91519946992025</c:v>
                </c:pt>
                <c:pt idx="2809">
                  <c:v>96.106868352232723</c:v>
                </c:pt>
                <c:pt idx="2810">
                  <c:v>97.019815892625658</c:v>
                </c:pt>
                <c:pt idx="2811">
                  <c:v>95.523188215163131</c:v>
                </c:pt>
                <c:pt idx="2812">
                  <c:v>96.007448267366271</c:v>
                </c:pt>
                <c:pt idx="2813">
                  <c:v>97.44140592425228</c:v>
                </c:pt>
                <c:pt idx="2814">
                  <c:v>99.849865250734013</c:v>
                </c:pt>
                <c:pt idx="2815">
                  <c:v>101.35817654148423</c:v>
                </c:pt>
                <c:pt idx="2816">
                  <c:v>103.19098488192137</c:v>
                </c:pt>
                <c:pt idx="2817">
                  <c:v>107.62186741801737</c:v>
                </c:pt>
                <c:pt idx="2818">
                  <c:v>107.5537674508833</c:v>
                </c:pt>
                <c:pt idx="2819">
                  <c:v>107.26741501544574</c:v>
                </c:pt>
                <c:pt idx="2820">
                  <c:v>101.71028184782156</c:v>
                </c:pt>
                <c:pt idx="2821">
                  <c:v>101.89675397241722</c:v>
                </c:pt>
                <c:pt idx="2822">
                  <c:v>105.85296405362476</c:v>
                </c:pt>
                <c:pt idx="2823">
                  <c:v>106.07658321655863</c:v>
                </c:pt>
                <c:pt idx="2824">
                  <c:v>107.02872266407661</c:v>
                </c:pt>
                <c:pt idx="2825">
                  <c:v>107.45031338101781</c:v>
                </c:pt>
                <c:pt idx="2826">
                  <c:v>107.67170155080575</c:v>
                </c:pt>
                <c:pt idx="2827">
                  <c:v>108.46561563311636</c:v>
                </c:pt>
                <c:pt idx="2828">
                  <c:v>109.35751036222996</c:v>
                </c:pt>
                <c:pt idx="2829">
                  <c:v>106.64279663889695</c:v>
                </c:pt>
                <c:pt idx="2830">
                  <c:v>104.44339131544244</c:v>
                </c:pt>
                <c:pt idx="2831">
                  <c:v>103.45736295097164</c:v>
                </c:pt>
                <c:pt idx="2832">
                  <c:v>99.406351853481652</c:v>
                </c:pt>
                <c:pt idx="2833">
                  <c:v>95.8462610508262</c:v>
                </c:pt>
                <c:pt idx="2834">
                  <c:v>95.602616484192652</c:v>
                </c:pt>
                <c:pt idx="2835">
                  <c:v>95.575440035310478</c:v>
                </c:pt>
                <c:pt idx="2836">
                  <c:v>95.042652696774567</c:v>
                </c:pt>
                <c:pt idx="2837">
                  <c:v>95.897599527298993</c:v>
                </c:pt>
                <c:pt idx="2838">
                  <c:v>97.39645012683863</c:v>
                </c:pt>
                <c:pt idx="2839">
                  <c:v>97.454620254661521</c:v>
                </c:pt>
                <c:pt idx="2840">
                  <c:v>97.030028526619503</c:v>
                </c:pt>
                <c:pt idx="2841">
                  <c:v>97.761439793933718</c:v>
                </c:pt>
                <c:pt idx="2842">
                  <c:v>97.950853309125321</c:v>
                </c:pt>
                <c:pt idx="2843">
                  <c:v>98.831759479176611</c:v>
                </c:pt>
                <c:pt idx="2844">
                  <c:v>95.175516823292213</c:v>
                </c:pt>
                <c:pt idx="2845">
                  <c:v>96.323464171276598</c:v>
                </c:pt>
                <c:pt idx="2846">
                  <c:v>97.462581323036602</c:v>
                </c:pt>
                <c:pt idx="2847">
                  <c:v>96.892514926270863</c:v>
                </c:pt>
                <c:pt idx="2848">
                  <c:v>96.701643726515485</c:v>
                </c:pt>
                <c:pt idx="2849">
                  <c:v>95.346146547859718</c:v>
                </c:pt>
                <c:pt idx="2850">
                  <c:v>96.286515252164591</c:v>
                </c:pt>
                <c:pt idx="2851">
                  <c:v>97.682064888189089</c:v>
                </c:pt>
                <c:pt idx="2852">
                  <c:v>100.54367214583651</c:v>
                </c:pt>
                <c:pt idx="2853">
                  <c:v>99.467499915182273</c:v>
                </c:pt>
                <c:pt idx="2854">
                  <c:v>100.05208390394723</c:v>
                </c:pt>
                <c:pt idx="2855">
                  <c:v>98.275908899493729</c:v>
                </c:pt>
                <c:pt idx="2856">
                  <c:v>94.737933609397359</c:v>
                </c:pt>
                <c:pt idx="2857">
                  <c:v>92.861789238591612</c:v>
                </c:pt>
                <c:pt idx="2858">
                  <c:v>92.064870454165316</c:v>
                </c:pt>
                <c:pt idx="2859">
                  <c:v>90.651450825584604</c:v>
                </c:pt>
                <c:pt idx="2860">
                  <c:v>90.504399577669261</c:v>
                </c:pt>
                <c:pt idx="2861">
                  <c:v>91.403972237818081</c:v>
                </c:pt>
                <c:pt idx="2862">
                  <c:v>91.335031276114961</c:v>
                </c:pt>
                <c:pt idx="2863">
                  <c:v>91.236243328754938</c:v>
                </c:pt>
                <c:pt idx="2864">
                  <c:v>89.596996500270066</c:v>
                </c:pt>
                <c:pt idx="2865">
                  <c:v>89.334520226860874</c:v>
                </c:pt>
                <c:pt idx="2866">
                  <c:v>88.910858897142333</c:v>
                </c:pt>
                <c:pt idx="2867">
                  <c:v>89.712222108536949</c:v>
                </c:pt>
                <c:pt idx="2868">
                  <c:v>88.489936693385218</c:v>
                </c:pt>
                <c:pt idx="2869">
                  <c:v>89.961192621518322</c:v>
                </c:pt>
                <c:pt idx="2870">
                  <c:v>90.955725542334775</c:v>
                </c:pt>
                <c:pt idx="2871">
                  <c:v>91.93097880460742</c:v>
                </c:pt>
                <c:pt idx="2872">
                  <c:v>92.09680890255035</c:v>
                </c:pt>
                <c:pt idx="2873">
                  <c:v>91.610530183668885</c:v>
                </c:pt>
                <c:pt idx="2874">
                  <c:v>93.442509742289488</c:v>
                </c:pt>
                <c:pt idx="2875">
                  <c:v>93.959769692713422</c:v>
                </c:pt>
                <c:pt idx="2876">
                  <c:v>96.490912559486176</c:v>
                </c:pt>
                <c:pt idx="2877">
                  <c:v>95.273495823850453</c:v>
                </c:pt>
                <c:pt idx="2878">
                  <c:v>96.744556077914979</c:v>
                </c:pt>
                <c:pt idx="2879">
                  <c:v>95.11697121199191</c:v>
                </c:pt>
                <c:pt idx="2880">
                  <c:v>92.033837280248306</c:v>
                </c:pt>
                <c:pt idx="2881">
                  <c:v>90.623910424387446</c:v>
                </c:pt>
                <c:pt idx="2882">
                  <c:v>89.860219544944727</c:v>
                </c:pt>
                <c:pt idx="2883">
                  <c:v>89.795362808502404</c:v>
                </c:pt>
                <c:pt idx="2884">
                  <c:v>89.253752940698817</c:v>
                </c:pt>
                <c:pt idx="2885">
                  <c:v>90.266902288266493</c:v>
                </c:pt>
                <c:pt idx="2886">
                  <c:v>91.654097634337205</c:v>
                </c:pt>
                <c:pt idx="2887">
                  <c:v>93.258884611795366</c:v>
                </c:pt>
                <c:pt idx="2888">
                  <c:v>91.428595232566778</c:v>
                </c:pt>
                <c:pt idx="2889">
                  <c:v>92.177934403380206</c:v>
                </c:pt>
                <c:pt idx="2890">
                  <c:v>92.836112015881852</c:v>
                </c:pt>
                <c:pt idx="2891">
                  <c:v>94.943127188925786</c:v>
                </c:pt>
                <c:pt idx="2892">
                  <c:v>93.957558307385597</c:v>
                </c:pt>
                <c:pt idx="2893">
                  <c:v>93.048244712650515</c:v>
                </c:pt>
                <c:pt idx="2894">
                  <c:v>96.298656197463515</c:v>
                </c:pt>
                <c:pt idx="2895">
                  <c:v>96.777715330394699</c:v>
                </c:pt>
                <c:pt idx="2896">
                  <c:v>97.874899745093089</c:v>
                </c:pt>
                <c:pt idx="2897">
                  <c:v>98.893364466914079</c:v>
                </c:pt>
                <c:pt idx="2898">
                  <c:v>98.020439714238591</c:v>
                </c:pt>
                <c:pt idx="2899">
                  <c:v>98.413638632785407</c:v>
                </c:pt>
                <c:pt idx="2900">
                  <c:v>101.06822755286471</c:v>
                </c:pt>
                <c:pt idx="2901">
                  <c:v>98.35288049644933</c:v>
                </c:pt>
                <c:pt idx="2902">
                  <c:v>99.021935850041032</c:v>
                </c:pt>
                <c:pt idx="2903">
                  <c:v>97.340445071604748</c:v>
                </c:pt>
                <c:pt idx="2904">
                  <c:v>96.182090434218438</c:v>
                </c:pt>
                <c:pt idx="2905">
                  <c:v>91.195109592122591</c:v>
                </c:pt>
                <c:pt idx="2906">
                  <c:v>90.369909035810394</c:v>
                </c:pt>
                <c:pt idx="2907">
                  <c:v>89.418157921417972</c:v>
                </c:pt>
                <c:pt idx="2908">
                  <c:v>90.736759601977056</c:v>
                </c:pt>
                <c:pt idx="2909">
                  <c:v>92.749761108820223</c:v>
                </c:pt>
                <c:pt idx="2910">
                  <c:v>94.443868969747271</c:v>
                </c:pt>
                <c:pt idx="2911">
                  <c:v>96.740126541640223</c:v>
                </c:pt>
                <c:pt idx="2912">
                  <c:v>98.690660635198626</c:v>
                </c:pt>
                <c:pt idx="2913">
                  <c:v>103.8924569273149</c:v>
                </c:pt>
                <c:pt idx="2914">
                  <c:v>105.02522402136148</c:v>
                </c:pt>
                <c:pt idx="2915">
                  <c:v>105.3810079919943</c:v>
                </c:pt>
                <c:pt idx="2916">
                  <c:v>101.74579490628659</c:v>
                </c:pt>
                <c:pt idx="2917">
                  <c:v>102.24887831299417</c:v>
                </c:pt>
                <c:pt idx="2918">
                  <c:v>105.31651418175738</c:v>
                </c:pt>
                <c:pt idx="2919">
                  <c:v>106.07796377902439</c:v>
                </c:pt>
                <c:pt idx="2920">
                  <c:v>107.35237927787483</c:v>
                </c:pt>
                <c:pt idx="2921">
                  <c:v>107.47761912156918</c:v>
                </c:pt>
                <c:pt idx="2922">
                  <c:v>106.16308905126854</c:v>
                </c:pt>
                <c:pt idx="2923">
                  <c:v>106.19400265082994</c:v>
                </c:pt>
                <c:pt idx="2924">
                  <c:v>106.80986641315684</c:v>
                </c:pt>
                <c:pt idx="2925">
                  <c:v>103.71659384090744</c:v>
                </c:pt>
                <c:pt idx="2926">
                  <c:v>102.16788625669079</c:v>
                </c:pt>
                <c:pt idx="2927">
                  <c:v>99.993962938133052</c:v>
                </c:pt>
                <c:pt idx="2928">
                  <c:v>98.209868691840072</c:v>
                </c:pt>
                <c:pt idx="2929">
                  <c:v>94.27639228065334</c:v>
                </c:pt>
                <c:pt idx="2930">
                  <c:v>94.346803260720094</c:v>
                </c:pt>
                <c:pt idx="2931">
                  <c:v>95.351997903281841</c:v>
                </c:pt>
                <c:pt idx="2932">
                  <c:v>93.161786108231539</c:v>
                </c:pt>
                <c:pt idx="2933">
                  <c:v>93.332086315678609</c:v>
                </c:pt>
                <c:pt idx="2934">
                  <c:v>94.661280497487496</c:v>
                </c:pt>
                <c:pt idx="2935">
                  <c:v>94.821395410894837</c:v>
                </c:pt>
                <c:pt idx="2936">
                  <c:v>94.249929927685159</c:v>
                </c:pt>
                <c:pt idx="2937">
                  <c:v>97.439553092524974</c:v>
                </c:pt>
                <c:pt idx="2938">
                  <c:v>98.587031862262663</c:v>
                </c:pt>
                <c:pt idx="2939">
                  <c:v>100.17145744565771</c:v>
                </c:pt>
                <c:pt idx="2940">
                  <c:v>98.091874915544707</c:v>
                </c:pt>
                <c:pt idx="2941">
                  <c:v>99.111606141513164</c:v>
                </c:pt>
                <c:pt idx="2942">
                  <c:v>100.80441243365163</c:v>
                </c:pt>
                <c:pt idx="2943">
                  <c:v>100.26468279339754</c:v>
                </c:pt>
                <c:pt idx="2944">
                  <c:v>100.86163733018775</c:v>
                </c:pt>
                <c:pt idx="2945">
                  <c:v>99.816840059191449</c:v>
                </c:pt>
                <c:pt idx="2946">
                  <c:v>98.326122616473327</c:v>
                </c:pt>
                <c:pt idx="2947">
                  <c:v>98.374864212588932</c:v>
                </c:pt>
                <c:pt idx="2948">
                  <c:v>101.23815926965005</c:v>
                </c:pt>
                <c:pt idx="2949">
                  <c:v>99.651740474915783</c:v>
                </c:pt>
                <c:pt idx="2950">
                  <c:v>99.013597473165987</c:v>
                </c:pt>
                <c:pt idx="2951">
                  <c:v>97.111480922496639</c:v>
                </c:pt>
                <c:pt idx="2952">
                  <c:v>93.821028638111656</c:v>
                </c:pt>
                <c:pt idx="2953">
                  <c:v>92.114437763080076</c:v>
                </c:pt>
                <c:pt idx="2954">
                  <c:v>91.95896096180762</c:v>
                </c:pt>
                <c:pt idx="2955">
                  <c:v>91.709207417343663</c:v>
                </c:pt>
                <c:pt idx="2956">
                  <c:v>92.322573131729811</c:v>
                </c:pt>
                <c:pt idx="2957">
                  <c:v>93.525351505434699</c:v>
                </c:pt>
                <c:pt idx="2958">
                  <c:v>94.983514383351576</c:v>
                </c:pt>
                <c:pt idx="2959">
                  <c:v>96.385266712110905</c:v>
                </c:pt>
                <c:pt idx="2960">
                  <c:v>97.416305943117592</c:v>
                </c:pt>
                <c:pt idx="2961">
                  <c:v>98.484696812380861</c:v>
                </c:pt>
                <c:pt idx="2962">
                  <c:v>99.298483871768539</c:v>
                </c:pt>
                <c:pt idx="2963">
                  <c:v>100.48238104148092</c:v>
                </c:pt>
                <c:pt idx="2964">
                  <c:v>97.77861865606296</c:v>
                </c:pt>
                <c:pt idx="2965">
                  <c:v>97.486272498551514</c:v>
                </c:pt>
                <c:pt idx="2966">
                  <c:v>102.87958577090376</c:v>
                </c:pt>
                <c:pt idx="2967">
                  <c:v>103.70173235321779</c:v>
                </c:pt>
                <c:pt idx="2968">
                  <c:v>103.7640597891405</c:v>
                </c:pt>
                <c:pt idx="2969">
                  <c:v>104.31852974676509</c:v>
                </c:pt>
                <c:pt idx="2970">
                  <c:v>102.73405841489831</c:v>
                </c:pt>
                <c:pt idx="2971">
                  <c:v>103.22213524276665</c:v>
                </c:pt>
                <c:pt idx="2972">
                  <c:v>103.73261100173637</c:v>
                </c:pt>
                <c:pt idx="2973">
                  <c:v>101.18716729790488</c:v>
                </c:pt>
                <c:pt idx="2974">
                  <c:v>99.840855174334578</c:v>
                </c:pt>
                <c:pt idx="2975">
                  <c:v>98.029321463623504</c:v>
                </c:pt>
                <c:pt idx="2976">
                  <c:v>95.318206902509701</c:v>
                </c:pt>
                <c:pt idx="2977">
                  <c:v>93.294019737900726</c:v>
                </c:pt>
                <c:pt idx="2978">
                  <c:v>93.768463388975746</c:v>
                </c:pt>
                <c:pt idx="2979">
                  <c:v>93.511284245181869</c:v>
                </c:pt>
                <c:pt idx="2980">
                  <c:v>93.64854210401279</c:v>
                </c:pt>
                <c:pt idx="2981">
                  <c:v>92.973897216821101</c:v>
                </c:pt>
                <c:pt idx="2982">
                  <c:v>92.928915163293198</c:v>
                </c:pt>
                <c:pt idx="2983">
                  <c:v>91.950669584848285</c:v>
                </c:pt>
                <c:pt idx="2984">
                  <c:v>90.165747694584383</c:v>
                </c:pt>
                <c:pt idx="2985">
                  <c:v>92.866055835741818</c:v>
                </c:pt>
                <c:pt idx="2986">
                  <c:v>94.68981301256423</c:v>
                </c:pt>
                <c:pt idx="2987">
                  <c:v>94.811079737621498</c:v>
                </c:pt>
                <c:pt idx="2988">
                  <c:v>94.370939486589847</c:v>
                </c:pt>
                <c:pt idx="2989">
                  <c:v>95.957780533796068</c:v>
                </c:pt>
                <c:pt idx="2990">
                  <c:v>98.141056282485835</c:v>
                </c:pt>
                <c:pt idx="2991">
                  <c:v>98.362350735507107</c:v>
                </c:pt>
                <c:pt idx="2992">
                  <c:v>98.287406732941832</c:v>
                </c:pt>
                <c:pt idx="2993">
                  <c:v>98.219132463124865</c:v>
                </c:pt>
                <c:pt idx="2994">
                  <c:v>97.748006205695987</c:v>
                </c:pt>
                <c:pt idx="2995">
                  <c:v>98.831510724887849</c:v>
                </c:pt>
                <c:pt idx="2996">
                  <c:v>100.86501223811383</c:v>
                </c:pt>
                <c:pt idx="2997">
                  <c:v>99.16960292572108</c:v>
                </c:pt>
                <c:pt idx="2998">
                  <c:v>97.206250112621717</c:v>
                </c:pt>
                <c:pt idx="2999">
                  <c:v>95.434009124767428</c:v>
                </c:pt>
                <c:pt idx="3000">
                  <c:v>92.193083514612951</c:v>
                </c:pt>
                <c:pt idx="3001">
                  <c:v>87.776334902371602</c:v>
                </c:pt>
                <c:pt idx="3002">
                  <c:v>88.853613202798968</c:v>
                </c:pt>
                <c:pt idx="3003">
                  <c:v>88.86298978282035</c:v>
                </c:pt>
                <c:pt idx="3004">
                  <c:v>88.279618750553382</c:v>
                </c:pt>
                <c:pt idx="3005">
                  <c:v>88.639908701693443</c:v>
                </c:pt>
                <c:pt idx="3006">
                  <c:v>88.662578041534019</c:v>
                </c:pt>
                <c:pt idx="3007">
                  <c:v>88.704277369393864</c:v>
                </c:pt>
                <c:pt idx="3008">
                  <c:v>88.961455773867414</c:v>
                </c:pt>
                <c:pt idx="3009">
                  <c:v>89.47640431842018</c:v>
                </c:pt>
                <c:pt idx="3010">
                  <c:v>90.541944152460687</c:v>
                </c:pt>
                <c:pt idx="3011">
                  <c:v>91.078420788841427</c:v>
                </c:pt>
                <c:pt idx="3012">
                  <c:v>90.031811261209498</c:v>
                </c:pt>
                <c:pt idx="3013">
                  <c:v>89.914745497672499</c:v>
                </c:pt>
                <c:pt idx="3014">
                  <c:v>90.742890854393067</c:v>
                </c:pt>
                <c:pt idx="3015">
                  <c:v>91.692240254097769</c:v>
                </c:pt>
                <c:pt idx="3016">
                  <c:v>91.076353474140362</c:v>
                </c:pt>
                <c:pt idx="3017">
                  <c:v>93.340048808688607</c:v>
                </c:pt>
                <c:pt idx="3018">
                  <c:v>93.73022347316973</c:v>
                </c:pt>
                <c:pt idx="3019">
                  <c:v>95.702805618634727</c:v>
                </c:pt>
                <c:pt idx="3020">
                  <c:v>98.241323162885635</c:v>
                </c:pt>
                <c:pt idx="3021">
                  <c:v>97.843821048038762</c:v>
                </c:pt>
                <c:pt idx="3022">
                  <c:v>97.480536510621917</c:v>
                </c:pt>
                <c:pt idx="3023">
                  <c:v>95.371527103853694</c:v>
                </c:pt>
                <c:pt idx="3024">
                  <c:v>92.750963502535029</c:v>
                </c:pt>
                <c:pt idx="3025">
                  <c:v>89.466320914640704</c:v>
                </c:pt>
                <c:pt idx="3026">
                  <c:v>89.209638994497425</c:v>
                </c:pt>
                <c:pt idx="3027">
                  <c:v>87.397272406842831</c:v>
                </c:pt>
                <c:pt idx="3028">
                  <c:v>86.03298833713896</c:v>
                </c:pt>
                <c:pt idx="3029">
                  <c:v>88.965222080211902</c:v>
                </c:pt>
                <c:pt idx="3030">
                  <c:v>88.622656354475268</c:v>
                </c:pt>
                <c:pt idx="3031">
                  <c:v>87.905055643103722</c:v>
                </c:pt>
                <c:pt idx="3032">
                  <c:v>87.103722835093791</c:v>
                </c:pt>
                <c:pt idx="3033">
                  <c:v>87.557407896447572</c:v>
                </c:pt>
                <c:pt idx="3034">
                  <c:v>88.93836462849913</c:v>
                </c:pt>
                <c:pt idx="3035">
                  <c:v>90.233039340638626</c:v>
                </c:pt>
                <c:pt idx="3036">
                  <c:v>89.329457186175119</c:v>
                </c:pt>
                <c:pt idx="3037">
                  <c:v>89.155026034754002</c:v>
                </c:pt>
                <c:pt idx="3038">
                  <c:v>88.965414625670519</c:v>
                </c:pt>
                <c:pt idx="3039">
                  <c:v>89.071419143969209</c:v>
                </c:pt>
                <c:pt idx="3040">
                  <c:v>90.996572052087032</c:v>
                </c:pt>
                <c:pt idx="3041">
                  <c:v>91.095903366370166</c:v>
                </c:pt>
                <c:pt idx="3042">
                  <c:v>93.711453487537057</c:v>
                </c:pt>
                <c:pt idx="3043">
                  <c:v>96.09479998323603</c:v>
                </c:pt>
                <c:pt idx="3044">
                  <c:v>100.50583931991768</c:v>
                </c:pt>
                <c:pt idx="3045">
                  <c:v>98.982410285974183</c:v>
                </c:pt>
                <c:pt idx="3046">
                  <c:v>97.888793779053856</c:v>
                </c:pt>
                <c:pt idx="3047">
                  <c:v>96.54580990615122</c:v>
                </c:pt>
                <c:pt idx="3048">
                  <c:v>90.694938822595645</c:v>
                </c:pt>
                <c:pt idx="3049">
                  <c:v>90.361848222507589</c:v>
                </c:pt>
                <c:pt idx="3050">
                  <c:v>88.647707346792217</c:v>
                </c:pt>
                <c:pt idx="3051">
                  <c:v>88.693879119440041</c:v>
                </c:pt>
                <c:pt idx="3052">
                  <c:v>88.953168318844135</c:v>
                </c:pt>
                <c:pt idx="3053">
                  <c:v>89.562293066472336</c:v>
                </c:pt>
                <c:pt idx="3054">
                  <c:v>92.837124419169541</c:v>
                </c:pt>
                <c:pt idx="3055">
                  <c:v>95.779510220388076</c:v>
                </c:pt>
                <c:pt idx="3056">
                  <c:v>101.09028441516048</c:v>
                </c:pt>
                <c:pt idx="3057">
                  <c:v>104.5322242437678</c:v>
                </c:pt>
                <c:pt idx="3058">
                  <c:v>106.76849494499905</c:v>
                </c:pt>
                <c:pt idx="3059">
                  <c:v>108.7182403252957</c:v>
                </c:pt>
                <c:pt idx="3060">
                  <c:v>104.87994200983242</c:v>
                </c:pt>
                <c:pt idx="3061">
                  <c:v>104.96369848169452</c:v>
                </c:pt>
                <c:pt idx="3062">
                  <c:v>109.92174745282476</c:v>
                </c:pt>
                <c:pt idx="3063">
                  <c:v>111.24698619078063</c:v>
                </c:pt>
                <c:pt idx="3064">
                  <c:v>110.92225357911026</c:v>
                </c:pt>
                <c:pt idx="3065">
                  <c:v>110.9320150805825</c:v>
                </c:pt>
                <c:pt idx="3066">
                  <c:v>109.88182230381007</c:v>
                </c:pt>
                <c:pt idx="3067">
                  <c:v>109.37770569228309</c:v>
                </c:pt>
                <c:pt idx="3068">
                  <c:v>109.72437991049269</c:v>
                </c:pt>
                <c:pt idx="3069">
                  <c:v>107.17902281887609</c:v>
                </c:pt>
                <c:pt idx="3070">
                  <c:v>104.15721676010428</c:v>
                </c:pt>
                <c:pt idx="3071">
                  <c:v>102.32706611238059</c:v>
                </c:pt>
                <c:pt idx="3072">
                  <c:v>99.388466623849936</c:v>
                </c:pt>
                <c:pt idx="3073">
                  <c:v>95.851354612219552</c:v>
                </c:pt>
                <c:pt idx="3074">
                  <c:v>95.664606680170223</c:v>
                </c:pt>
                <c:pt idx="3075">
                  <c:v>96.035477364889601</c:v>
                </c:pt>
                <c:pt idx="3076">
                  <c:v>96.325582469284271</c:v>
                </c:pt>
                <c:pt idx="3077">
                  <c:v>96.350285990356554</c:v>
                </c:pt>
                <c:pt idx="3078">
                  <c:v>97.914796138830056</c:v>
                </c:pt>
                <c:pt idx="3079">
                  <c:v>99.255848180741438</c:v>
                </c:pt>
                <c:pt idx="3080">
                  <c:v>99.998693342399775</c:v>
                </c:pt>
                <c:pt idx="3081">
                  <c:v>103.21796343877395</c:v>
                </c:pt>
                <c:pt idx="3082">
                  <c:v>105.58475832884609</c:v>
                </c:pt>
                <c:pt idx="3083">
                  <c:v>106.32647912581204</c:v>
                </c:pt>
                <c:pt idx="3084">
                  <c:v>103.19491747761023</c:v>
                </c:pt>
                <c:pt idx="3085">
                  <c:v>103.16656267689103</c:v>
                </c:pt>
                <c:pt idx="3086">
                  <c:v>106.57143582774187</c:v>
                </c:pt>
                <c:pt idx="3087">
                  <c:v>107.07409498190181</c:v>
                </c:pt>
                <c:pt idx="3088">
                  <c:v>107.7606183072556</c:v>
                </c:pt>
                <c:pt idx="3089">
                  <c:v>106.8170703672309</c:v>
                </c:pt>
                <c:pt idx="3090">
                  <c:v>105.69596506255517</c:v>
                </c:pt>
                <c:pt idx="3091">
                  <c:v>106.43824565723335</c:v>
                </c:pt>
                <c:pt idx="3092">
                  <c:v>106.90002443071357</c:v>
                </c:pt>
                <c:pt idx="3093">
                  <c:v>105.20879908664705</c:v>
                </c:pt>
                <c:pt idx="3094">
                  <c:v>104.85885237220658</c:v>
                </c:pt>
                <c:pt idx="3095">
                  <c:v>103.12025394003051</c:v>
                </c:pt>
                <c:pt idx="3096">
                  <c:v>99.04229042447929</c:v>
                </c:pt>
                <c:pt idx="3097">
                  <c:v>97.177527664848128</c:v>
                </c:pt>
                <c:pt idx="3098">
                  <c:v>96.39341305378872</c:v>
                </c:pt>
                <c:pt idx="3099">
                  <c:v>95.801201875200306</c:v>
                </c:pt>
                <c:pt idx="3100">
                  <c:v>96.219999479035337</c:v>
                </c:pt>
                <c:pt idx="3101">
                  <c:v>97.275264447677699</c:v>
                </c:pt>
                <c:pt idx="3102">
                  <c:v>98.56296593700381</c:v>
                </c:pt>
                <c:pt idx="3103">
                  <c:v>101.32742661664317</c:v>
                </c:pt>
                <c:pt idx="3104">
                  <c:v>105.9441271427207</c:v>
                </c:pt>
                <c:pt idx="3105">
                  <c:v>111.69334925262659</c:v>
                </c:pt>
                <c:pt idx="3106">
                  <c:v>113.89789109813123</c:v>
                </c:pt>
                <c:pt idx="3107">
                  <c:v>113.52794302186889</c:v>
                </c:pt>
                <c:pt idx="3108">
                  <c:v>109.00565636893742</c:v>
                </c:pt>
                <c:pt idx="3109">
                  <c:v>108.4797118218378</c:v>
                </c:pt>
                <c:pt idx="3110">
                  <c:v>112.47044978644075</c:v>
                </c:pt>
                <c:pt idx="3111">
                  <c:v>111.41445531906709</c:v>
                </c:pt>
                <c:pt idx="3112">
                  <c:v>112.10733875651843</c:v>
                </c:pt>
                <c:pt idx="3113">
                  <c:v>111.93916190127395</c:v>
                </c:pt>
                <c:pt idx="3114">
                  <c:v>110.22186423761531</c:v>
                </c:pt>
                <c:pt idx="3115">
                  <c:v>109.7127567035869</c:v>
                </c:pt>
                <c:pt idx="3116">
                  <c:v>110.55560323094572</c:v>
                </c:pt>
                <c:pt idx="3117">
                  <c:v>107.72420598758541</c:v>
                </c:pt>
                <c:pt idx="3118">
                  <c:v>105.71318200619943</c:v>
                </c:pt>
                <c:pt idx="3119">
                  <c:v>103.88439748091669</c:v>
                </c:pt>
                <c:pt idx="3120">
                  <c:v>98.619585801341898</c:v>
                </c:pt>
                <c:pt idx="3121">
                  <c:v>94.904387265378745</c:v>
                </c:pt>
                <c:pt idx="3122">
                  <c:v>94.155168352373295</c:v>
                </c:pt>
                <c:pt idx="3123">
                  <c:v>95.282482426363771</c:v>
                </c:pt>
                <c:pt idx="3124">
                  <c:v>95.596464033581853</c:v>
                </c:pt>
                <c:pt idx="3125">
                  <c:v>97.285232195313043</c:v>
                </c:pt>
                <c:pt idx="3126">
                  <c:v>99.287356357729195</c:v>
                </c:pt>
                <c:pt idx="3127">
                  <c:v>100.67414478896589</c:v>
                </c:pt>
                <c:pt idx="3128">
                  <c:v>104.89655073493839</c:v>
                </c:pt>
                <c:pt idx="3129">
                  <c:v>110.27715133831626</c:v>
                </c:pt>
                <c:pt idx="3130">
                  <c:v>110.86189712836016</c:v>
                </c:pt>
                <c:pt idx="3131">
                  <c:v>110.86777144368249</c:v>
                </c:pt>
                <c:pt idx="3132">
                  <c:v>106.82630515790358</c:v>
                </c:pt>
                <c:pt idx="3133">
                  <c:v>106.97208847703659</c:v>
                </c:pt>
                <c:pt idx="3134">
                  <c:v>112.95783877264708</c:v>
                </c:pt>
                <c:pt idx="3135">
                  <c:v>113.72082539081225</c:v>
                </c:pt>
                <c:pt idx="3136">
                  <c:v>114.80230953190161</c:v>
                </c:pt>
                <c:pt idx="3137">
                  <c:v>114.6889366473505</c:v>
                </c:pt>
                <c:pt idx="3138">
                  <c:v>112.89871006666385</c:v>
                </c:pt>
                <c:pt idx="3139">
                  <c:v>113.02260287988712</c:v>
                </c:pt>
                <c:pt idx="3140">
                  <c:v>113.65751737775921</c:v>
                </c:pt>
                <c:pt idx="3141">
                  <c:v>109.59947145922253</c:v>
                </c:pt>
                <c:pt idx="3142">
                  <c:v>107.00238425806896</c:v>
                </c:pt>
                <c:pt idx="3143">
                  <c:v>104.77105378468404</c:v>
                </c:pt>
                <c:pt idx="3144">
                  <c:v>100.89664436578664</c:v>
                </c:pt>
                <c:pt idx="3145">
                  <c:v>97.173513060470484</c:v>
                </c:pt>
                <c:pt idx="3146">
                  <c:v>96.400148541352152</c:v>
                </c:pt>
                <c:pt idx="3147">
                  <c:v>95.497572428669358</c:v>
                </c:pt>
                <c:pt idx="3148">
                  <c:v>96.35484822997519</c:v>
                </c:pt>
                <c:pt idx="3149">
                  <c:v>97.636356918933259</c:v>
                </c:pt>
                <c:pt idx="3150">
                  <c:v>100.30701932599455</c:v>
                </c:pt>
                <c:pt idx="3151">
                  <c:v>103.53059455170276</c:v>
                </c:pt>
                <c:pt idx="3152">
                  <c:v>106.64867555774542</c:v>
                </c:pt>
                <c:pt idx="3153">
                  <c:v>113.74373535614254</c:v>
                </c:pt>
                <c:pt idx="3154">
                  <c:v>115.40560116874568</c:v>
                </c:pt>
                <c:pt idx="3155">
                  <c:v>116.93813575756066</c:v>
                </c:pt>
                <c:pt idx="3156">
                  <c:v>112.86436336516873</c:v>
                </c:pt>
                <c:pt idx="3157">
                  <c:v>112.34405631251497</c:v>
                </c:pt>
                <c:pt idx="3158">
                  <c:v>116.84674283481718</c:v>
                </c:pt>
                <c:pt idx="3159">
                  <c:v>117.21683514931038</c:v>
                </c:pt>
                <c:pt idx="3160">
                  <c:v>116.79203258089052</c:v>
                </c:pt>
                <c:pt idx="3161">
                  <c:v>115.70223381429011</c:v>
                </c:pt>
                <c:pt idx="3162">
                  <c:v>113.33596547486248</c:v>
                </c:pt>
                <c:pt idx="3163">
                  <c:v>112.67881384530558</c:v>
                </c:pt>
                <c:pt idx="3164">
                  <c:v>112.80201973310263</c:v>
                </c:pt>
                <c:pt idx="3165">
                  <c:v>110.70441603525481</c:v>
                </c:pt>
                <c:pt idx="3166">
                  <c:v>107.791609084783</c:v>
                </c:pt>
                <c:pt idx="3167">
                  <c:v>105.62280552600261</c:v>
                </c:pt>
                <c:pt idx="3168">
                  <c:v>103.66816640565166</c:v>
                </c:pt>
                <c:pt idx="3169">
                  <c:v>99.331943316237016</c:v>
                </c:pt>
                <c:pt idx="3170">
                  <c:v>98.81586819647994</c:v>
                </c:pt>
                <c:pt idx="3171">
                  <c:v>98.231206685229367</c:v>
                </c:pt>
                <c:pt idx="3172">
                  <c:v>97.866461116753484</c:v>
                </c:pt>
                <c:pt idx="3173">
                  <c:v>99.514348551423197</c:v>
                </c:pt>
                <c:pt idx="3174">
                  <c:v>99.64927061984784</c:v>
                </c:pt>
                <c:pt idx="3175">
                  <c:v>99.883849648021155</c:v>
                </c:pt>
                <c:pt idx="3176">
                  <c:v>99.670002672252394</c:v>
                </c:pt>
                <c:pt idx="3177">
                  <c:v>103.10051269605576</c:v>
                </c:pt>
                <c:pt idx="3178">
                  <c:v>103.81399803946147</c:v>
                </c:pt>
                <c:pt idx="3179">
                  <c:v>105.0642276997647</c:v>
                </c:pt>
                <c:pt idx="3180">
                  <c:v>101.62501307294229</c:v>
                </c:pt>
                <c:pt idx="3181">
                  <c:v>101.23986467866847</c:v>
                </c:pt>
                <c:pt idx="3182">
                  <c:v>104.57922644447694</c:v>
                </c:pt>
                <c:pt idx="3183">
                  <c:v>104.9624580139137</c:v>
                </c:pt>
                <c:pt idx="3184">
                  <c:v>105.04794354000899</c:v>
                </c:pt>
                <c:pt idx="3185">
                  <c:v>101.77122212698812</c:v>
                </c:pt>
                <c:pt idx="3186">
                  <c:v>100.10334338301834</c:v>
                </c:pt>
                <c:pt idx="3187">
                  <c:v>99.805652017722807</c:v>
                </c:pt>
                <c:pt idx="3188">
                  <c:v>103.52755887634841</c:v>
                </c:pt>
                <c:pt idx="3189">
                  <c:v>103.15324951965212</c:v>
                </c:pt>
                <c:pt idx="3190">
                  <c:v>102.32324473318931</c:v>
                </c:pt>
                <c:pt idx="3191">
                  <c:v>99.63503036422415</c:v>
                </c:pt>
                <c:pt idx="3192">
                  <c:v>97.537476450382457</c:v>
                </c:pt>
                <c:pt idx="3193">
                  <c:v>92.656631692083565</c:v>
                </c:pt>
                <c:pt idx="3194">
                  <c:v>92.229955259483432</c:v>
                </c:pt>
                <c:pt idx="3195">
                  <c:v>91.40529340883792</c:v>
                </c:pt>
                <c:pt idx="3196">
                  <c:v>90.858046500981828</c:v>
                </c:pt>
                <c:pt idx="3197">
                  <c:v>91.70963183749538</c:v>
                </c:pt>
                <c:pt idx="3198">
                  <c:v>90.536707719741045</c:v>
                </c:pt>
                <c:pt idx="3199">
                  <c:v>89.820548889728329</c:v>
                </c:pt>
                <c:pt idx="3200">
                  <c:v>90.104832531824172</c:v>
                </c:pt>
                <c:pt idx="3201">
                  <c:v>90.349812592179504</c:v>
                </c:pt>
                <c:pt idx="3202">
                  <c:v>91.282738931157184</c:v>
                </c:pt>
                <c:pt idx="3203">
                  <c:v>90.604678052548635</c:v>
                </c:pt>
                <c:pt idx="3204">
                  <c:v>89.614780340591565</c:v>
                </c:pt>
                <c:pt idx="3205">
                  <c:v>89.253871606267765</c:v>
                </c:pt>
                <c:pt idx="3206">
                  <c:v>89.311973932643141</c:v>
                </c:pt>
                <c:pt idx="3207">
                  <c:v>89.048558392791094</c:v>
                </c:pt>
                <c:pt idx="3208">
                  <c:v>89.363808949314247</c:v>
                </c:pt>
                <c:pt idx="3209">
                  <c:v>91.360910022276585</c:v>
                </c:pt>
                <c:pt idx="3210">
                  <c:v>93.031219241798595</c:v>
                </c:pt>
                <c:pt idx="3211">
                  <c:v>95.16353427132205</c:v>
                </c:pt>
                <c:pt idx="3212">
                  <c:v>99.43510851111543</c:v>
                </c:pt>
                <c:pt idx="3213">
                  <c:v>98.310508275351452</c:v>
                </c:pt>
                <c:pt idx="3214">
                  <c:v>98.060838389545594</c:v>
                </c:pt>
                <c:pt idx="3215">
                  <c:v>95.581168009901546</c:v>
                </c:pt>
                <c:pt idx="3216">
                  <c:v>90.670058894477805</c:v>
                </c:pt>
                <c:pt idx="3217">
                  <c:v>89.284262184182182</c:v>
                </c:pt>
                <c:pt idx="3218">
                  <c:v>88.700562837819803</c:v>
                </c:pt>
                <c:pt idx="3219">
                  <c:v>87.433086340748915</c:v>
                </c:pt>
                <c:pt idx="3220">
                  <c:v>87.453710409552897</c:v>
                </c:pt>
                <c:pt idx="3221">
                  <c:v>89.846066300061267</c:v>
                </c:pt>
                <c:pt idx="3222">
                  <c:v>92.449111296417584</c:v>
                </c:pt>
                <c:pt idx="3223">
                  <c:v>95.333288042828613</c:v>
                </c:pt>
                <c:pt idx="3224">
                  <c:v>100.39818298494444</c:v>
                </c:pt>
                <c:pt idx="3225">
                  <c:v>106.72558037936309</c:v>
                </c:pt>
                <c:pt idx="3226">
                  <c:v>109.96689176202486</c:v>
                </c:pt>
                <c:pt idx="3227">
                  <c:v>110.34172550727266</c:v>
                </c:pt>
                <c:pt idx="3228">
                  <c:v>105.87498067603707</c:v>
                </c:pt>
                <c:pt idx="3229">
                  <c:v>105.63293319775084</c:v>
                </c:pt>
                <c:pt idx="3230">
                  <c:v>111.88346055399047</c:v>
                </c:pt>
                <c:pt idx="3231">
                  <c:v>113.18739500001813</c:v>
                </c:pt>
                <c:pt idx="3232">
                  <c:v>114.31255287140139</c:v>
                </c:pt>
                <c:pt idx="3233">
                  <c:v>113.79399248817229</c:v>
                </c:pt>
                <c:pt idx="3234">
                  <c:v>112.22790309746412</c:v>
                </c:pt>
                <c:pt idx="3235">
                  <c:v>112.23826559746227</c:v>
                </c:pt>
                <c:pt idx="3236">
                  <c:v>112.97505878717099</c:v>
                </c:pt>
                <c:pt idx="3237">
                  <c:v>110.25205027706623</c:v>
                </c:pt>
                <c:pt idx="3238">
                  <c:v>109.01798855238293</c:v>
                </c:pt>
                <c:pt idx="3239">
                  <c:v>105.87202422528109</c:v>
                </c:pt>
                <c:pt idx="3240">
                  <c:v>101.3135443466283</c:v>
                </c:pt>
                <c:pt idx="3241">
                  <c:v>99.731243141545434</c:v>
                </c:pt>
                <c:pt idx="3242">
                  <c:v>98.001118856743432</c:v>
                </c:pt>
                <c:pt idx="3243">
                  <c:v>99.021739099581652</c:v>
                </c:pt>
                <c:pt idx="3244">
                  <c:v>99.282083268129412</c:v>
                </c:pt>
                <c:pt idx="3245">
                  <c:v>99.799464211957059</c:v>
                </c:pt>
                <c:pt idx="3246">
                  <c:v>101.62749452435206</c:v>
                </c:pt>
                <c:pt idx="3247">
                  <c:v>105.0843396002187</c:v>
                </c:pt>
                <c:pt idx="3248">
                  <c:v>106.86328538732472</c:v>
                </c:pt>
                <c:pt idx="3249">
                  <c:v>111.21213260418934</c:v>
                </c:pt>
                <c:pt idx="3250">
                  <c:v>112.06739133105587</c:v>
                </c:pt>
                <c:pt idx="3251">
                  <c:v>112.19346563275909</c:v>
                </c:pt>
                <c:pt idx="3252">
                  <c:v>109.6239728273964</c:v>
                </c:pt>
                <c:pt idx="3253">
                  <c:v>107.94644482083702</c:v>
                </c:pt>
                <c:pt idx="3254">
                  <c:v>113.62603807150975</c:v>
                </c:pt>
                <c:pt idx="3255">
                  <c:v>112.37703433281318</c:v>
                </c:pt>
                <c:pt idx="3256">
                  <c:v>113.13405501766516</c:v>
                </c:pt>
                <c:pt idx="3257">
                  <c:v>114.15252212318899</c:v>
                </c:pt>
                <c:pt idx="3258">
                  <c:v>112.69397000708437</c:v>
                </c:pt>
                <c:pt idx="3259">
                  <c:v>112.4885388114911</c:v>
                </c:pt>
                <c:pt idx="3260">
                  <c:v>113.44534387311541</c:v>
                </c:pt>
                <c:pt idx="3261">
                  <c:v>110.90041364494591</c:v>
                </c:pt>
                <c:pt idx="3262">
                  <c:v>110.11991859911214</c:v>
                </c:pt>
                <c:pt idx="3263">
                  <c:v>106.51375207213491</c:v>
                </c:pt>
                <c:pt idx="3264">
                  <c:v>104.72726224546443</c:v>
                </c:pt>
                <c:pt idx="3265">
                  <c:v>101.55876105466923</c:v>
                </c:pt>
                <c:pt idx="3266">
                  <c:v>100.59611475159937</c:v>
                </c:pt>
                <c:pt idx="3267">
                  <c:v>100.19606139685547</c:v>
                </c:pt>
                <c:pt idx="3268">
                  <c:v>100.18290253968063</c:v>
                </c:pt>
                <c:pt idx="3269">
                  <c:v>101.13279524671584</c:v>
                </c:pt>
                <c:pt idx="3270">
                  <c:v>102.84873161679404</c:v>
                </c:pt>
                <c:pt idx="3271">
                  <c:v>104.30258311374372</c:v>
                </c:pt>
                <c:pt idx="3272">
                  <c:v>106.60449978052722</c:v>
                </c:pt>
                <c:pt idx="3273">
                  <c:v>111.54040908548451</c:v>
                </c:pt>
                <c:pt idx="3274">
                  <c:v>112.96047839018891</c:v>
                </c:pt>
                <c:pt idx="3275">
                  <c:v>114.10426990685184</c:v>
                </c:pt>
                <c:pt idx="3276">
                  <c:v>109.7575221753652</c:v>
                </c:pt>
                <c:pt idx="3277">
                  <c:v>109.31509159747202</c:v>
                </c:pt>
                <c:pt idx="3278">
                  <c:v>115.04663244635573</c:v>
                </c:pt>
                <c:pt idx="3279">
                  <c:v>115.31368755405228</c:v>
                </c:pt>
                <c:pt idx="3280">
                  <c:v>116.15615466668623</c:v>
                </c:pt>
                <c:pt idx="3281">
                  <c:v>115.77866943007686</c:v>
                </c:pt>
                <c:pt idx="3282">
                  <c:v>113.36093667458934</c:v>
                </c:pt>
                <c:pt idx="3283">
                  <c:v>113.52528993826834</c:v>
                </c:pt>
                <c:pt idx="3284">
                  <c:v>113.74328246005331</c:v>
                </c:pt>
                <c:pt idx="3285">
                  <c:v>110.04676400129385</c:v>
                </c:pt>
                <c:pt idx="3286">
                  <c:v>107.55115085283421</c:v>
                </c:pt>
                <c:pt idx="3287">
                  <c:v>105.62099253190888</c:v>
                </c:pt>
                <c:pt idx="3288">
                  <c:v>100.93537581973955</c:v>
                </c:pt>
                <c:pt idx="3289">
                  <c:v>101.59116006796246</c:v>
                </c:pt>
                <c:pt idx="3290">
                  <c:v>100.23531144212015</c:v>
                </c:pt>
                <c:pt idx="3291">
                  <c:v>99.680881320266892</c:v>
                </c:pt>
                <c:pt idx="3292">
                  <c:v>98.646386763022065</c:v>
                </c:pt>
                <c:pt idx="3293">
                  <c:v>100.42118273951854</c:v>
                </c:pt>
                <c:pt idx="3294">
                  <c:v>101.77704228011267</c:v>
                </c:pt>
                <c:pt idx="3295">
                  <c:v>102.52356804654957</c:v>
                </c:pt>
                <c:pt idx="3296">
                  <c:v>103.97303007391707</c:v>
                </c:pt>
                <c:pt idx="3297">
                  <c:v>109.27134074694241</c:v>
                </c:pt>
                <c:pt idx="3298">
                  <c:v>111.36382474460548</c:v>
                </c:pt>
                <c:pt idx="3299">
                  <c:v>112.42841446635526</c:v>
                </c:pt>
                <c:pt idx="3300">
                  <c:v>108.54793016588931</c:v>
                </c:pt>
                <c:pt idx="3301">
                  <c:v>108.41165487681531</c:v>
                </c:pt>
                <c:pt idx="3302">
                  <c:v>114.23151773339387</c:v>
                </c:pt>
                <c:pt idx="3303">
                  <c:v>112.9199126284869</c:v>
                </c:pt>
                <c:pt idx="3304">
                  <c:v>114.22195372170135</c:v>
                </c:pt>
                <c:pt idx="3305">
                  <c:v>115.21448962656534</c:v>
                </c:pt>
                <c:pt idx="3306">
                  <c:v>112.86076550653704</c:v>
                </c:pt>
                <c:pt idx="3307">
                  <c:v>111.83167884659852</c:v>
                </c:pt>
                <c:pt idx="3308">
                  <c:v>112.18258709648066</c:v>
                </c:pt>
                <c:pt idx="3309">
                  <c:v>108.58027843238393</c:v>
                </c:pt>
                <c:pt idx="3310">
                  <c:v>106.9948709664088</c:v>
                </c:pt>
                <c:pt idx="3311">
                  <c:v>103.8291738630641</c:v>
                </c:pt>
                <c:pt idx="3312">
                  <c:v>101.16173911068634</c:v>
                </c:pt>
                <c:pt idx="3313">
                  <c:v>98.078337729347155</c:v>
                </c:pt>
                <c:pt idx="3314">
                  <c:v>97.213755221477015</c:v>
                </c:pt>
                <c:pt idx="3315">
                  <c:v>95.957212331669083</c:v>
                </c:pt>
                <c:pt idx="3316">
                  <c:v>96.386778098892307</c:v>
                </c:pt>
                <c:pt idx="3317">
                  <c:v>96.941550006486466</c:v>
                </c:pt>
                <c:pt idx="3318">
                  <c:v>98.967762031676585</c:v>
                </c:pt>
                <c:pt idx="3319">
                  <c:v>102.14246670853277</c:v>
                </c:pt>
                <c:pt idx="3320">
                  <c:v>102.97590533438743</c:v>
                </c:pt>
                <c:pt idx="3321">
                  <c:v>109.25597743766288</c:v>
                </c:pt>
                <c:pt idx="3322">
                  <c:v>110.52089803171808</c:v>
                </c:pt>
                <c:pt idx="3323">
                  <c:v>112.51540120938724</c:v>
                </c:pt>
                <c:pt idx="3324">
                  <c:v>108.2265500143685</c:v>
                </c:pt>
                <c:pt idx="3325">
                  <c:v>107.5932091309576</c:v>
                </c:pt>
                <c:pt idx="3326">
                  <c:v>114.72190955386122</c:v>
                </c:pt>
                <c:pt idx="3327">
                  <c:v>114.24187228150834</c:v>
                </c:pt>
                <c:pt idx="3328">
                  <c:v>114.50721958903455</c:v>
                </c:pt>
                <c:pt idx="3329">
                  <c:v>114.48831593354097</c:v>
                </c:pt>
                <c:pt idx="3330">
                  <c:v>111.68627362556703</c:v>
                </c:pt>
                <c:pt idx="3331">
                  <c:v>110.27103997492074</c:v>
                </c:pt>
                <c:pt idx="3332">
                  <c:v>111.19248621482696</c:v>
                </c:pt>
                <c:pt idx="3333">
                  <c:v>108.53099516959578</c:v>
                </c:pt>
                <c:pt idx="3334">
                  <c:v>105.92941984335901</c:v>
                </c:pt>
                <c:pt idx="3335">
                  <c:v>103.39946692476512</c:v>
                </c:pt>
                <c:pt idx="3336">
                  <c:v>100.24829020123462</c:v>
                </c:pt>
                <c:pt idx="3337">
                  <c:v>97.418686293868689</c:v>
                </c:pt>
                <c:pt idx="3338">
                  <c:v>96.324716291267265</c:v>
                </c:pt>
                <c:pt idx="3339">
                  <c:v>95.627143484621072</c:v>
                </c:pt>
                <c:pt idx="3340">
                  <c:v>95.699178492601675</c:v>
                </c:pt>
                <c:pt idx="3341">
                  <c:v>96.01748444030882</c:v>
                </c:pt>
                <c:pt idx="3342">
                  <c:v>95.894598404462101</c:v>
                </c:pt>
                <c:pt idx="3343">
                  <c:v>95.504169702438332</c:v>
                </c:pt>
                <c:pt idx="3344">
                  <c:v>95.552591791123163</c:v>
                </c:pt>
                <c:pt idx="3345">
                  <c:v>98.931271854312598</c:v>
                </c:pt>
                <c:pt idx="3346">
                  <c:v>101.60065111227652</c:v>
                </c:pt>
                <c:pt idx="3347">
                  <c:v>102.60686833169517</c:v>
                </c:pt>
                <c:pt idx="3348">
                  <c:v>99.454195050622076</c:v>
                </c:pt>
                <c:pt idx="3349">
                  <c:v>99.427643981076358</c:v>
                </c:pt>
                <c:pt idx="3350">
                  <c:v>103.52754699880413</c:v>
                </c:pt>
                <c:pt idx="3351">
                  <c:v>102.5946686243969</c:v>
                </c:pt>
                <c:pt idx="3352">
                  <c:v>101.7696863575339</c:v>
                </c:pt>
                <c:pt idx="3353">
                  <c:v>99.734295750501261</c:v>
                </c:pt>
                <c:pt idx="3354">
                  <c:v>98.380778538735797</c:v>
                </c:pt>
                <c:pt idx="3355">
                  <c:v>99.520448491667764</c:v>
                </c:pt>
                <c:pt idx="3356">
                  <c:v>102.41980230940092</c:v>
                </c:pt>
                <c:pt idx="3357">
                  <c:v>100.94641905126109</c:v>
                </c:pt>
                <c:pt idx="3358">
                  <c:v>98.852760629283836</c:v>
                </c:pt>
                <c:pt idx="3359">
                  <c:v>97.136454280591906</c:v>
                </c:pt>
                <c:pt idx="3360">
                  <c:v>94.272890189145258</c:v>
                </c:pt>
                <c:pt idx="3361">
                  <c:v>89.967798361156937</c:v>
                </c:pt>
                <c:pt idx="3362">
                  <c:v>89.50388492778383</c:v>
                </c:pt>
                <c:pt idx="3363">
                  <c:v>88.827520651529099</c:v>
                </c:pt>
                <c:pt idx="3364">
                  <c:v>90.322204335529079</c:v>
                </c:pt>
                <c:pt idx="3365">
                  <c:v>91.117503753297939</c:v>
                </c:pt>
                <c:pt idx="3366">
                  <c:v>92.332077131841231</c:v>
                </c:pt>
                <c:pt idx="3367">
                  <c:v>92.871135983219943</c:v>
                </c:pt>
                <c:pt idx="3368">
                  <c:v>91.511924667790851</c:v>
                </c:pt>
                <c:pt idx="3369">
                  <c:v>91.756792088875969</c:v>
                </c:pt>
                <c:pt idx="3370">
                  <c:v>92.612979958897384</c:v>
                </c:pt>
                <c:pt idx="3371">
                  <c:v>92.393101525921509</c:v>
                </c:pt>
                <c:pt idx="3372">
                  <c:v>90.949680334141959</c:v>
                </c:pt>
                <c:pt idx="3373">
                  <c:v>91.184636441756325</c:v>
                </c:pt>
                <c:pt idx="3374">
                  <c:v>92.796756663095437</c:v>
                </c:pt>
                <c:pt idx="3375">
                  <c:v>92.720303597859044</c:v>
                </c:pt>
                <c:pt idx="3376">
                  <c:v>93.133922277667523</c:v>
                </c:pt>
                <c:pt idx="3377">
                  <c:v>95.058746867965453</c:v>
                </c:pt>
                <c:pt idx="3378">
                  <c:v>96.613712325775268</c:v>
                </c:pt>
                <c:pt idx="3379">
                  <c:v>98.140077636527252</c:v>
                </c:pt>
                <c:pt idx="3380">
                  <c:v>99.973380468668083</c:v>
                </c:pt>
                <c:pt idx="3381">
                  <c:v>99.033467384950214</c:v>
                </c:pt>
                <c:pt idx="3382">
                  <c:v>98.140392883089177</c:v>
                </c:pt>
                <c:pt idx="3383">
                  <c:v>97.081923502728188</c:v>
                </c:pt>
                <c:pt idx="3384">
                  <c:v>92.235787860006198</c:v>
                </c:pt>
                <c:pt idx="3385">
                  <c:v>89.601365114314717</c:v>
                </c:pt>
                <c:pt idx="3386">
                  <c:v>88.822773198200309</c:v>
                </c:pt>
                <c:pt idx="3387">
                  <c:v>88.692989929379337</c:v>
                </c:pt>
                <c:pt idx="3388">
                  <c:v>89.32866381165698</c:v>
                </c:pt>
                <c:pt idx="3389">
                  <c:v>90.316832469380898</c:v>
                </c:pt>
                <c:pt idx="3390">
                  <c:v>92.190098077658064</c:v>
                </c:pt>
                <c:pt idx="3391">
                  <c:v>97.157302840197019</c:v>
                </c:pt>
                <c:pt idx="3392">
                  <c:v>101.03990923955928</c:v>
                </c:pt>
                <c:pt idx="3393">
                  <c:v>107.70402918709726</c:v>
                </c:pt>
                <c:pt idx="3394">
                  <c:v>111.83986082090917</c:v>
                </c:pt>
                <c:pt idx="3395">
                  <c:v>112.40693945288521</c:v>
                </c:pt>
                <c:pt idx="3396">
                  <c:v>109.64968891936049</c:v>
                </c:pt>
                <c:pt idx="3397">
                  <c:v>109.52480126775981</c:v>
                </c:pt>
                <c:pt idx="3398">
                  <c:v>116.88451093203045</c:v>
                </c:pt>
                <c:pt idx="3399">
                  <c:v>117.42459270106106</c:v>
                </c:pt>
                <c:pt idx="3400">
                  <c:v>117.46299333803061</c:v>
                </c:pt>
                <c:pt idx="3401">
                  <c:v>117.87495877466741</c:v>
                </c:pt>
                <c:pt idx="3402">
                  <c:v>116.8013966017776</c:v>
                </c:pt>
                <c:pt idx="3403">
                  <c:v>115.58360954673313</c:v>
                </c:pt>
                <c:pt idx="3404">
                  <c:v>115.00680197876251</c:v>
                </c:pt>
                <c:pt idx="3405">
                  <c:v>111.22448314400891</c:v>
                </c:pt>
                <c:pt idx="3406">
                  <c:v>109.23252581124683</c:v>
                </c:pt>
                <c:pt idx="3407">
                  <c:v>106.26519978354015</c:v>
                </c:pt>
                <c:pt idx="3408">
                  <c:v>103.47895299300151</c:v>
                </c:pt>
                <c:pt idx="3409">
                  <c:v>100.24297681402108</c:v>
                </c:pt>
                <c:pt idx="3410">
                  <c:v>98.581915454567465</c:v>
                </c:pt>
                <c:pt idx="3411">
                  <c:v>97.629430416695371</c:v>
                </c:pt>
                <c:pt idx="3412">
                  <c:v>97.589705027564932</c:v>
                </c:pt>
                <c:pt idx="3413">
                  <c:v>98.421173347974786</c:v>
                </c:pt>
                <c:pt idx="3414">
                  <c:v>100.20000842698235</c:v>
                </c:pt>
                <c:pt idx="3415">
                  <c:v>102.54136603638212</c:v>
                </c:pt>
                <c:pt idx="3416">
                  <c:v>106.67233667067059</c:v>
                </c:pt>
                <c:pt idx="3417">
                  <c:v>113.27216967613225</c:v>
                </c:pt>
                <c:pt idx="3418">
                  <c:v>115.19719351791527</c:v>
                </c:pt>
                <c:pt idx="3419">
                  <c:v>115.93396164149891</c:v>
                </c:pt>
                <c:pt idx="3420">
                  <c:v>111.90502780744883</c:v>
                </c:pt>
                <c:pt idx="3421">
                  <c:v>111.38356570365326</c:v>
                </c:pt>
                <c:pt idx="3422">
                  <c:v>118.47357973389883</c:v>
                </c:pt>
                <c:pt idx="3423">
                  <c:v>118.75503576065228</c:v>
                </c:pt>
                <c:pt idx="3424">
                  <c:v>119.18099986463059</c:v>
                </c:pt>
                <c:pt idx="3425">
                  <c:v>118.37218934731209</c:v>
                </c:pt>
                <c:pt idx="3426">
                  <c:v>116.77325611084125</c:v>
                </c:pt>
                <c:pt idx="3427">
                  <c:v>114.825585494317</c:v>
                </c:pt>
                <c:pt idx="3428">
                  <c:v>114.84959628899874</c:v>
                </c:pt>
                <c:pt idx="3429">
                  <c:v>112.06259301174335</c:v>
                </c:pt>
                <c:pt idx="3430">
                  <c:v>108.5224026955855</c:v>
                </c:pt>
                <c:pt idx="3431">
                  <c:v>106.12329728160103</c:v>
                </c:pt>
                <c:pt idx="3432">
                  <c:v>103.15287783892562</c:v>
                </c:pt>
                <c:pt idx="3433">
                  <c:v>99.773927366996972</c:v>
                </c:pt>
                <c:pt idx="3434">
                  <c:v>99.101155829999641</c:v>
                </c:pt>
                <c:pt idx="3435">
                  <c:v>98.433996276241061</c:v>
                </c:pt>
                <c:pt idx="3436">
                  <c:v>98.963401488700725</c:v>
                </c:pt>
                <c:pt idx="3437">
                  <c:v>99.672933265419445</c:v>
                </c:pt>
                <c:pt idx="3438">
                  <c:v>102.08941179655368</c:v>
                </c:pt>
                <c:pt idx="3439">
                  <c:v>104.44616636268827</c:v>
                </c:pt>
                <c:pt idx="3440">
                  <c:v>108.61898880546489</c:v>
                </c:pt>
                <c:pt idx="3441">
                  <c:v>114.42467198785482</c:v>
                </c:pt>
                <c:pt idx="3442">
                  <c:v>115.75610619667088</c:v>
                </c:pt>
                <c:pt idx="3443">
                  <c:v>115.6705591784916</c:v>
                </c:pt>
                <c:pt idx="3444">
                  <c:v>112.36145733388601</c:v>
                </c:pt>
                <c:pt idx="3445">
                  <c:v>111.47886894191313</c:v>
                </c:pt>
                <c:pt idx="3446">
                  <c:v>116.78173793448335</c:v>
                </c:pt>
                <c:pt idx="3447">
                  <c:v>117.40047261546668</c:v>
                </c:pt>
                <c:pt idx="3448">
                  <c:v>117.70107980242081</c:v>
                </c:pt>
                <c:pt idx="3449">
                  <c:v>116.6632596668626</c:v>
                </c:pt>
                <c:pt idx="3450">
                  <c:v>114.86306090820545</c:v>
                </c:pt>
                <c:pt idx="3451">
                  <c:v>114.45145305585879</c:v>
                </c:pt>
                <c:pt idx="3452">
                  <c:v>114.03984520351216</c:v>
                </c:pt>
                <c:pt idx="3453">
                  <c:v>110.95191903648509</c:v>
                </c:pt>
                <c:pt idx="3454">
                  <c:v>107.46948693126465</c:v>
                </c:pt>
                <c:pt idx="3455">
                  <c:v>104.61850945188233</c:v>
                </c:pt>
                <c:pt idx="3456">
                  <c:v>100.4818140870734</c:v>
                </c:pt>
                <c:pt idx="3457">
                  <c:v>96.75852075514392</c:v>
                </c:pt>
                <c:pt idx="3458">
                  <c:v>97.045737718629226</c:v>
                </c:pt>
                <c:pt idx="3459">
                  <c:v>96.846718812153682</c:v>
                </c:pt>
                <c:pt idx="3460">
                  <c:v>96.704608134741974</c:v>
                </c:pt>
                <c:pt idx="3461">
                  <c:v>97.388786630241427</c:v>
                </c:pt>
                <c:pt idx="3462">
                  <c:v>99.840898254176494</c:v>
                </c:pt>
                <c:pt idx="3463">
                  <c:v>100.06251471937877</c:v>
                </c:pt>
                <c:pt idx="3464">
                  <c:v>104.59725989014362</c:v>
                </c:pt>
                <c:pt idx="3465">
                  <c:v>111.07478995257921</c:v>
                </c:pt>
                <c:pt idx="3466">
                  <c:v>113.19218575666099</c:v>
                </c:pt>
                <c:pt idx="3467">
                  <c:v>114.12309888540511</c:v>
                </c:pt>
                <c:pt idx="3468">
                  <c:v>109.63510568614446</c:v>
                </c:pt>
                <c:pt idx="3469">
                  <c:v>108.70732427921845</c:v>
                </c:pt>
                <c:pt idx="3470">
                  <c:v>115.2394703164091</c:v>
                </c:pt>
                <c:pt idx="3471">
                  <c:v>114.61470076840627</c:v>
                </c:pt>
                <c:pt idx="3472">
                  <c:v>115.25903589265863</c:v>
                </c:pt>
                <c:pt idx="3473">
                  <c:v>115.04838196318789</c:v>
                </c:pt>
                <c:pt idx="3474">
                  <c:v>112.41345943508983</c:v>
                </c:pt>
                <c:pt idx="3475">
                  <c:v>111.88952895114242</c:v>
                </c:pt>
                <c:pt idx="3476">
                  <c:v>112.49609398927946</c:v>
                </c:pt>
                <c:pt idx="3477">
                  <c:v>109.35672432132259</c:v>
                </c:pt>
                <c:pt idx="3478">
                  <c:v>106.14617343187189</c:v>
                </c:pt>
                <c:pt idx="3479">
                  <c:v>104.02659215405698</c:v>
                </c:pt>
                <c:pt idx="3480">
                  <c:v>100.24781236006767</c:v>
                </c:pt>
                <c:pt idx="3481">
                  <c:v>96.386342309595435</c:v>
                </c:pt>
                <c:pt idx="3482">
                  <c:v>95.991202241269065</c:v>
                </c:pt>
                <c:pt idx="3483">
                  <c:v>94.633784939699851</c:v>
                </c:pt>
                <c:pt idx="3484">
                  <c:v>94.541622118186595</c:v>
                </c:pt>
                <c:pt idx="3485">
                  <c:v>95.70624565565393</c:v>
                </c:pt>
                <c:pt idx="3486">
                  <c:v>98.715595064447001</c:v>
                </c:pt>
                <c:pt idx="3487">
                  <c:v>102.47394549904621</c:v>
                </c:pt>
                <c:pt idx="3488">
                  <c:v>102.63054433158945</c:v>
                </c:pt>
                <c:pt idx="3489">
                  <c:v>109.00759479235684</c:v>
                </c:pt>
                <c:pt idx="3490">
                  <c:v>109.30395964937293</c:v>
                </c:pt>
                <c:pt idx="3491">
                  <c:v>111.12192349345219</c:v>
                </c:pt>
                <c:pt idx="3492">
                  <c:v>106.16254431557859</c:v>
                </c:pt>
                <c:pt idx="3493">
                  <c:v>106.25214924703639</c:v>
                </c:pt>
                <c:pt idx="3494">
                  <c:v>111.42785463412753</c:v>
                </c:pt>
                <c:pt idx="3495">
                  <c:v>111.50747960147295</c:v>
                </c:pt>
                <c:pt idx="3496">
                  <c:v>112.38212101498914</c:v>
                </c:pt>
                <c:pt idx="3497">
                  <c:v>111.39875937150627</c:v>
                </c:pt>
                <c:pt idx="3498">
                  <c:v>109.38624991493366</c:v>
                </c:pt>
                <c:pt idx="3499">
                  <c:v>108.88291855471252</c:v>
                </c:pt>
                <c:pt idx="3500">
                  <c:v>110.1010912127979</c:v>
                </c:pt>
                <c:pt idx="3501">
                  <c:v>107.84441842508902</c:v>
                </c:pt>
                <c:pt idx="3502">
                  <c:v>107.18952274120483</c:v>
                </c:pt>
                <c:pt idx="3503">
                  <c:v>104.4106982519198</c:v>
                </c:pt>
                <c:pt idx="3504">
                  <c:v>101.77020330260093</c:v>
                </c:pt>
                <c:pt idx="3505">
                  <c:v>96.49084311179395</c:v>
                </c:pt>
                <c:pt idx="3506">
                  <c:v>95.026476349290817</c:v>
                </c:pt>
                <c:pt idx="3507">
                  <c:v>94.588695584161371</c:v>
                </c:pt>
                <c:pt idx="3508">
                  <c:v>93.676369333564708</c:v>
                </c:pt>
                <c:pt idx="3509">
                  <c:v>93.573229657342466</c:v>
                </c:pt>
                <c:pt idx="3510">
                  <c:v>94.12484085878188</c:v>
                </c:pt>
                <c:pt idx="3511">
                  <c:v>94.126021141790687</c:v>
                </c:pt>
                <c:pt idx="3512">
                  <c:v>95.885511610076804</c:v>
                </c:pt>
                <c:pt idx="3513">
                  <c:v>100.0532387297547</c:v>
                </c:pt>
                <c:pt idx="3514">
                  <c:v>100.66862368067311</c:v>
                </c:pt>
                <c:pt idx="3515">
                  <c:v>102.00149079471704</c:v>
                </c:pt>
                <c:pt idx="3516">
                  <c:v>98.730711610202064</c:v>
                </c:pt>
                <c:pt idx="3517">
                  <c:v>98.282559767468825</c:v>
                </c:pt>
                <c:pt idx="3518">
                  <c:v>101.46143454248033</c:v>
                </c:pt>
                <c:pt idx="3519">
                  <c:v>100.27129194657306</c:v>
                </c:pt>
                <c:pt idx="3520">
                  <c:v>100.27367934228337</c:v>
                </c:pt>
                <c:pt idx="3521">
                  <c:v>99.713337907432631</c:v>
                </c:pt>
                <c:pt idx="3522">
                  <c:v>98.828855140261552</c:v>
                </c:pt>
                <c:pt idx="3523">
                  <c:v>99.992578232121389</c:v>
                </c:pt>
                <c:pt idx="3524">
                  <c:v>102.54555443504354</c:v>
                </c:pt>
                <c:pt idx="3525">
                  <c:v>102.15764668126812</c:v>
                </c:pt>
                <c:pt idx="3526">
                  <c:v>101.26855115115195</c:v>
                </c:pt>
                <c:pt idx="3527">
                  <c:v>98.910876419855711</c:v>
                </c:pt>
                <c:pt idx="3528">
                  <c:v>94.324874326913502</c:v>
                </c:pt>
                <c:pt idx="3529">
                  <c:v>90.497134926699545</c:v>
                </c:pt>
                <c:pt idx="3530">
                  <c:v>88.425255907732819</c:v>
                </c:pt>
                <c:pt idx="3531">
                  <c:v>88.240241346653491</c:v>
                </c:pt>
                <c:pt idx="3532">
                  <c:v>87.950591697104059</c:v>
                </c:pt>
                <c:pt idx="3533">
                  <c:v>87.037807490636439</c:v>
                </c:pt>
                <c:pt idx="3534">
                  <c:v>88.622819574802278</c:v>
                </c:pt>
                <c:pt idx="3535">
                  <c:v>89.568549293820695</c:v>
                </c:pt>
                <c:pt idx="3536">
                  <c:v>87.71029037611882</c:v>
                </c:pt>
                <c:pt idx="3537">
                  <c:v>89.744854078500907</c:v>
                </c:pt>
                <c:pt idx="3538">
                  <c:v>88.532405188143557</c:v>
                </c:pt>
                <c:pt idx="3539">
                  <c:v>88.806051772369287</c:v>
                </c:pt>
                <c:pt idx="3540">
                  <c:v>88.526094403796563</c:v>
                </c:pt>
                <c:pt idx="3541">
                  <c:v>89.400987068902694</c:v>
                </c:pt>
                <c:pt idx="3542">
                  <c:v>90.077177217527748</c:v>
                </c:pt>
                <c:pt idx="3543">
                  <c:v>90.735987369785676</c:v>
                </c:pt>
                <c:pt idx="3544">
                  <c:v>91.381997103008686</c:v>
                </c:pt>
                <c:pt idx="3545">
                  <c:v>93.153539228299934</c:v>
                </c:pt>
                <c:pt idx="3546">
                  <c:v>95.272898404603325</c:v>
                </c:pt>
                <c:pt idx="3547">
                  <c:v>96.38661771852378</c:v>
                </c:pt>
                <c:pt idx="3548">
                  <c:v>100.0257147518976</c:v>
                </c:pt>
                <c:pt idx="3549">
                  <c:v>98.655590519001223</c:v>
                </c:pt>
                <c:pt idx="3550">
                  <c:v>96.758383448273932</c:v>
                </c:pt>
                <c:pt idx="3551">
                  <c:v>94.605942024265929</c:v>
                </c:pt>
                <c:pt idx="3552">
                  <c:v>89.188183357924231</c:v>
                </c:pt>
                <c:pt idx="3553">
                  <c:v>87.492700111636012</c:v>
                </c:pt>
                <c:pt idx="3554">
                  <c:v>86.64153652291985</c:v>
                </c:pt>
                <c:pt idx="3555">
                  <c:v>86.562587406093812</c:v>
                </c:pt>
                <c:pt idx="3556">
                  <c:v>87.469569812086462</c:v>
                </c:pt>
                <c:pt idx="3557">
                  <c:v>88.262026153965266</c:v>
                </c:pt>
                <c:pt idx="3558">
                  <c:v>92.572106738637515</c:v>
                </c:pt>
                <c:pt idx="3559">
                  <c:v>98.216122475893059</c:v>
                </c:pt>
                <c:pt idx="3560">
                  <c:v>105.80900292698445</c:v>
                </c:pt>
                <c:pt idx="3561">
                  <c:v>111.97410772599126</c:v>
                </c:pt>
                <c:pt idx="3562">
                  <c:v>114.31999762043148</c:v>
                </c:pt>
                <c:pt idx="3563">
                  <c:v>116.54398189041349</c:v>
                </c:pt>
                <c:pt idx="3564">
                  <c:v>113.8140436954551</c:v>
                </c:pt>
                <c:pt idx="3565">
                  <c:v>113.49518732841658</c:v>
                </c:pt>
                <c:pt idx="3566">
                  <c:v>120.37569105532008</c:v>
                </c:pt>
                <c:pt idx="3567">
                  <c:v>121.27376358609662</c:v>
                </c:pt>
                <c:pt idx="3568">
                  <c:v>122.16463425971267</c:v>
                </c:pt>
                <c:pt idx="3569">
                  <c:v>122.16680506994884</c:v>
                </c:pt>
                <c:pt idx="3570">
                  <c:v>118.89202241741786</c:v>
                </c:pt>
                <c:pt idx="3571">
                  <c:v>116.7977076428655</c:v>
                </c:pt>
                <c:pt idx="3572">
                  <c:v>116.00465194870554</c:v>
                </c:pt>
                <c:pt idx="3573">
                  <c:v>113.75416935232752</c:v>
                </c:pt>
                <c:pt idx="3574">
                  <c:v>110.2790791300486</c:v>
                </c:pt>
                <c:pt idx="3575">
                  <c:v>108.95313852010482</c:v>
                </c:pt>
                <c:pt idx="3576">
                  <c:v>103.85231751879861</c:v>
                </c:pt>
                <c:pt idx="3577">
                  <c:v>97.739402423995415</c:v>
                </c:pt>
                <c:pt idx="3578">
                  <c:v>97.306500228886463</c:v>
                </c:pt>
                <c:pt idx="3579">
                  <c:v>97.083470637603014</c:v>
                </c:pt>
                <c:pt idx="3580">
                  <c:v>97.19814940581729</c:v>
                </c:pt>
                <c:pt idx="3581">
                  <c:v>96.938206868849704</c:v>
                </c:pt>
                <c:pt idx="3582">
                  <c:v>97.533223039950798</c:v>
                </c:pt>
                <c:pt idx="3583">
                  <c:v>101.80987822241067</c:v>
                </c:pt>
                <c:pt idx="3584">
                  <c:v>104.37826570663185</c:v>
                </c:pt>
                <c:pt idx="3585">
                  <c:v>113.00445361233449</c:v>
                </c:pt>
                <c:pt idx="3586">
                  <c:v>115.74530785150787</c:v>
                </c:pt>
                <c:pt idx="3587">
                  <c:v>117.50616273639754</c:v>
                </c:pt>
                <c:pt idx="3588">
                  <c:v>114.41236793768957</c:v>
                </c:pt>
                <c:pt idx="3589">
                  <c:v>113.03619729543763</c:v>
                </c:pt>
                <c:pt idx="3590">
                  <c:v>119.01973228937102</c:v>
                </c:pt>
                <c:pt idx="3591">
                  <c:v>119.83171090046082</c:v>
                </c:pt>
                <c:pt idx="3592">
                  <c:v>119.91170822826052</c:v>
                </c:pt>
                <c:pt idx="3593">
                  <c:v>119.6685983932141</c:v>
                </c:pt>
                <c:pt idx="3594">
                  <c:v>116.25051284871257</c:v>
                </c:pt>
                <c:pt idx="3595">
                  <c:v>115.29016471451409</c:v>
                </c:pt>
                <c:pt idx="3596">
                  <c:v>114.39863252052966</c:v>
                </c:pt>
                <c:pt idx="3597">
                  <c:v>110.34756401863353</c:v>
                </c:pt>
                <c:pt idx="3598">
                  <c:v>106.73330599376635</c:v>
                </c:pt>
                <c:pt idx="3599">
                  <c:v>105.64938018117049</c:v>
                </c:pt>
                <c:pt idx="3600">
                  <c:v>101.88766882427669</c:v>
                </c:pt>
                <c:pt idx="3601">
                  <c:v>98.674204614193144</c:v>
                </c:pt>
                <c:pt idx="3602">
                  <c:v>98.566699908791861</c:v>
                </c:pt>
                <c:pt idx="3603">
                  <c:v>97.376875289531128</c:v>
                </c:pt>
                <c:pt idx="3604">
                  <c:v>96.571961392611399</c:v>
                </c:pt>
                <c:pt idx="3605">
                  <c:v>97.092948094810922</c:v>
                </c:pt>
                <c:pt idx="3606">
                  <c:v>99.575076059040128</c:v>
                </c:pt>
                <c:pt idx="3607">
                  <c:v>102.07822511826511</c:v>
                </c:pt>
                <c:pt idx="3608">
                  <c:v>107.44290755524777</c:v>
                </c:pt>
                <c:pt idx="3609">
                  <c:v>112.6111457455323</c:v>
                </c:pt>
                <c:pt idx="3610">
                  <c:v>114.19182826368548</c:v>
                </c:pt>
                <c:pt idx="3611">
                  <c:v>115.45758888951723</c:v>
                </c:pt>
                <c:pt idx="3612">
                  <c:v>113.26362124475637</c:v>
                </c:pt>
                <c:pt idx="3613">
                  <c:v>112.87199691091229</c:v>
                </c:pt>
                <c:pt idx="3614">
                  <c:v>119.95513184108555</c:v>
                </c:pt>
                <c:pt idx="3615">
                  <c:v>119.87418678656017</c:v>
                </c:pt>
                <c:pt idx="3616">
                  <c:v>120.98740966829388</c:v>
                </c:pt>
                <c:pt idx="3617">
                  <c:v>119.94990268052182</c:v>
                </c:pt>
                <c:pt idx="3618">
                  <c:v>117.1184719666216</c:v>
                </c:pt>
                <c:pt idx="3619">
                  <c:v>115.05491575410853</c:v>
                </c:pt>
                <c:pt idx="3620">
                  <c:v>113.95497670075756</c:v>
                </c:pt>
                <c:pt idx="3621">
                  <c:v>111.31484967969551</c:v>
                </c:pt>
                <c:pt idx="3622">
                  <c:v>107.80163821090403</c:v>
                </c:pt>
                <c:pt idx="3623">
                  <c:v>106.35717568364365</c:v>
                </c:pt>
                <c:pt idx="3624">
                  <c:v>101.48210260177517</c:v>
                </c:pt>
                <c:pt idx="3625">
                  <c:v>98.960822286852135</c:v>
                </c:pt>
                <c:pt idx="3626">
                  <c:v>98.935662519470753</c:v>
                </c:pt>
                <c:pt idx="3627">
                  <c:v>98.413238079458296</c:v>
                </c:pt>
                <c:pt idx="3628">
                  <c:v>98.329489278277435</c:v>
                </c:pt>
                <c:pt idx="3629">
                  <c:v>98.567562105280217</c:v>
                </c:pt>
                <c:pt idx="3630">
                  <c:v>101.18399732510534</c:v>
                </c:pt>
                <c:pt idx="3631">
                  <c:v>103.38869926791378</c:v>
                </c:pt>
                <c:pt idx="3632">
                  <c:v>108.18989985516131</c:v>
                </c:pt>
                <c:pt idx="3633">
                  <c:v>114.03848299928276</c:v>
                </c:pt>
                <c:pt idx="3634">
                  <c:v>116.4486434161838</c:v>
                </c:pt>
                <c:pt idx="3635">
                  <c:v>118.46494827331135</c:v>
                </c:pt>
                <c:pt idx="3636">
                  <c:v>115.30665671080969</c:v>
                </c:pt>
                <c:pt idx="3637">
                  <c:v>113.65791412274859</c:v>
                </c:pt>
                <c:pt idx="3638">
                  <c:v>119.43050033620665</c:v>
                </c:pt>
                <c:pt idx="3639">
                  <c:v>120.59373120646731</c:v>
                </c:pt>
                <c:pt idx="3640">
                  <c:v>119.38214667282901</c:v>
                </c:pt>
                <c:pt idx="3641">
                  <c:v>118.40438183323977</c:v>
                </c:pt>
                <c:pt idx="3642">
                  <c:v>115.81191649034741</c:v>
                </c:pt>
                <c:pt idx="3643">
                  <c:v>114.67539423004257</c:v>
                </c:pt>
                <c:pt idx="3644">
                  <c:v>113.68268175052896</c:v>
                </c:pt>
                <c:pt idx="3645">
                  <c:v>109.70525694316485</c:v>
                </c:pt>
                <c:pt idx="3646">
                  <c:v>105.56231728255753</c:v>
                </c:pt>
                <c:pt idx="3647">
                  <c:v>102.21848512231792</c:v>
                </c:pt>
                <c:pt idx="3648">
                  <c:v>99.638968643554449</c:v>
                </c:pt>
                <c:pt idx="3649">
                  <c:v>96.214974285218872</c:v>
                </c:pt>
                <c:pt idx="3650">
                  <c:v>95.545374706198572</c:v>
                </c:pt>
                <c:pt idx="3651">
                  <c:v>95.894043670256124</c:v>
                </c:pt>
                <c:pt idx="3652">
                  <c:v>95.787006688320574</c:v>
                </c:pt>
                <c:pt idx="3653">
                  <c:v>95.861777356582252</c:v>
                </c:pt>
                <c:pt idx="3654">
                  <c:v>98.623582563331425</c:v>
                </c:pt>
                <c:pt idx="3655">
                  <c:v>100.58067437608987</c:v>
                </c:pt>
                <c:pt idx="3656">
                  <c:v>103.58185562115059</c:v>
                </c:pt>
                <c:pt idx="3657">
                  <c:v>108.89575239214378</c:v>
                </c:pt>
                <c:pt idx="3658">
                  <c:v>110.51833758476886</c:v>
                </c:pt>
                <c:pt idx="3659">
                  <c:v>111.93292323511126</c:v>
                </c:pt>
                <c:pt idx="3660">
                  <c:v>107.4234297867891</c:v>
                </c:pt>
                <c:pt idx="3661">
                  <c:v>107.29610421615162</c:v>
                </c:pt>
                <c:pt idx="3662">
                  <c:v>113.88814010916091</c:v>
                </c:pt>
                <c:pt idx="3663">
                  <c:v>113.56971521282014</c:v>
                </c:pt>
                <c:pt idx="3664">
                  <c:v>113.35047176289595</c:v>
                </c:pt>
                <c:pt idx="3665">
                  <c:v>113.09352381034287</c:v>
                </c:pt>
                <c:pt idx="3666">
                  <c:v>111.05285528298766</c:v>
                </c:pt>
                <c:pt idx="3667">
                  <c:v>109.33688703088407</c:v>
                </c:pt>
                <c:pt idx="3668">
                  <c:v>109.2487248337038</c:v>
                </c:pt>
                <c:pt idx="3669">
                  <c:v>106.83208438955464</c:v>
                </c:pt>
                <c:pt idx="3670">
                  <c:v>103.10818164723547</c:v>
                </c:pt>
                <c:pt idx="3671">
                  <c:v>101.1303246504653</c:v>
                </c:pt>
                <c:pt idx="3672">
                  <c:v>98.420176235768324</c:v>
                </c:pt>
                <c:pt idx="3673">
                  <c:v>96.067168880283788</c:v>
                </c:pt>
                <c:pt idx="3674">
                  <c:v>94.550621218379376</c:v>
                </c:pt>
                <c:pt idx="3675">
                  <c:v>94.31270178824073</c:v>
                </c:pt>
                <c:pt idx="3676">
                  <c:v>94.188455309869994</c:v>
                </c:pt>
                <c:pt idx="3677">
                  <c:v>93.948376889309131</c:v>
                </c:pt>
                <c:pt idx="3678">
                  <c:v>94.585992094557227</c:v>
                </c:pt>
                <c:pt idx="3679">
                  <c:v>94.296985722600439</c:v>
                </c:pt>
                <c:pt idx="3680">
                  <c:v>94.092639163939737</c:v>
                </c:pt>
                <c:pt idx="3681">
                  <c:v>93.931669046859739</c:v>
                </c:pt>
                <c:pt idx="3682">
                  <c:v>96.150562142875756</c:v>
                </c:pt>
                <c:pt idx="3683">
                  <c:v>97.764421307090245</c:v>
                </c:pt>
                <c:pt idx="3684">
                  <c:v>96.436179286066803</c:v>
                </c:pt>
                <c:pt idx="3685">
                  <c:v>96.554655510779696</c:v>
                </c:pt>
                <c:pt idx="3686">
                  <c:v>97.3001346547574</c:v>
                </c:pt>
                <c:pt idx="3687">
                  <c:v>96.965489478172273</c:v>
                </c:pt>
                <c:pt idx="3688">
                  <c:v>97.790987608124652</c:v>
                </c:pt>
                <c:pt idx="3689">
                  <c:v>96.325781551302995</c:v>
                </c:pt>
                <c:pt idx="3690">
                  <c:v>95.270626434115897</c:v>
                </c:pt>
                <c:pt idx="3691">
                  <c:v>96.013009041964025</c:v>
                </c:pt>
                <c:pt idx="3692">
                  <c:v>97.47770622664973</c:v>
                </c:pt>
                <c:pt idx="3693">
                  <c:v>97.050341272659821</c:v>
                </c:pt>
                <c:pt idx="3694">
                  <c:v>94.961091015571611</c:v>
                </c:pt>
                <c:pt idx="3695">
                  <c:v>93.046257644932879</c:v>
                </c:pt>
                <c:pt idx="3696">
                  <c:v>92.365181546119899</c:v>
                </c:pt>
                <c:pt idx="3697">
                  <c:v>88.645989430783004</c:v>
                </c:pt>
                <c:pt idx="3698">
                  <c:v>87.763834896935307</c:v>
                </c:pt>
                <c:pt idx="3699">
                  <c:v>87.207196002516</c:v>
                </c:pt>
                <c:pt idx="3700">
                  <c:v>86.975928229953993</c:v>
                </c:pt>
                <c:pt idx="3701">
                  <c:v>87.753549060917265</c:v>
                </c:pt>
                <c:pt idx="3702">
                  <c:v>88.103058395684116</c:v>
                </c:pt>
                <c:pt idx="3703">
                  <c:v>87.990069864592158</c:v>
                </c:pt>
                <c:pt idx="3704">
                  <c:v>87.809827193520164</c:v>
                </c:pt>
                <c:pt idx="3705">
                  <c:v>88.315504463711022</c:v>
                </c:pt>
                <c:pt idx="3706">
                  <c:v>88.187180412100219</c:v>
                </c:pt>
                <c:pt idx="3707">
                  <c:v>90.452662311436995</c:v>
                </c:pt>
                <c:pt idx="3708">
                  <c:v>90.009954339437954</c:v>
                </c:pt>
                <c:pt idx="3709">
                  <c:v>90.343795061011292</c:v>
                </c:pt>
                <c:pt idx="3710">
                  <c:v>88.940778678849028</c:v>
                </c:pt>
                <c:pt idx="3711">
                  <c:v>90.451360066645222</c:v>
                </c:pt>
                <c:pt idx="3712">
                  <c:v>91.510450561749309</c:v>
                </c:pt>
                <c:pt idx="3713">
                  <c:v>93.142425070445512</c:v>
                </c:pt>
                <c:pt idx="3714">
                  <c:v>94.45771878974503</c:v>
                </c:pt>
                <c:pt idx="3715">
                  <c:v>95.96287369852638</c:v>
                </c:pt>
                <c:pt idx="3716">
                  <c:v>97.206713120825341</c:v>
                </c:pt>
                <c:pt idx="3717">
                  <c:v>96.329364234314099</c:v>
                </c:pt>
                <c:pt idx="3718">
                  <c:v>95.022264934861184</c:v>
                </c:pt>
                <c:pt idx="3719">
                  <c:v>92.892264436094337</c:v>
                </c:pt>
                <c:pt idx="3720">
                  <c:v>88.63868181543198</c:v>
                </c:pt>
                <c:pt idx="3721">
                  <c:v>88.125671642155154</c:v>
                </c:pt>
                <c:pt idx="3722">
                  <c:v>87.656324219241043</c:v>
                </c:pt>
                <c:pt idx="3723">
                  <c:v>86.896867663846905</c:v>
                </c:pt>
                <c:pt idx="3724">
                  <c:v>88.69189455088582</c:v>
                </c:pt>
                <c:pt idx="3725">
                  <c:v>89.062433336644261</c:v>
                </c:pt>
                <c:pt idx="3726">
                  <c:v>93.600710043234017</c:v>
                </c:pt>
                <c:pt idx="3727">
                  <c:v>95.910284010849622</c:v>
                </c:pt>
                <c:pt idx="3728">
                  <c:v>100.40593406027355</c:v>
                </c:pt>
                <c:pt idx="3729">
                  <c:v>105.36158296296078</c:v>
                </c:pt>
                <c:pt idx="3730">
                  <c:v>107.27451627475983</c:v>
                </c:pt>
                <c:pt idx="3731">
                  <c:v>109.68513248171432</c:v>
                </c:pt>
                <c:pt idx="3732">
                  <c:v>105.71705294033791</c:v>
                </c:pt>
                <c:pt idx="3733">
                  <c:v>104.1163553056526</c:v>
                </c:pt>
                <c:pt idx="3734">
                  <c:v>110.2585687806302</c:v>
                </c:pt>
                <c:pt idx="3735">
                  <c:v>110.54499510154425</c:v>
                </c:pt>
                <c:pt idx="3736">
                  <c:v>112.08832212282188</c:v>
                </c:pt>
                <c:pt idx="3737">
                  <c:v>112.68623774252269</c:v>
                </c:pt>
                <c:pt idx="3738">
                  <c:v>110.44294267315414</c:v>
                </c:pt>
                <c:pt idx="3739">
                  <c:v>109.31383692058762</c:v>
                </c:pt>
                <c:pt idx="3740">
                  <c:v>108.59686675820799</c:v>
                </c:pt>
                <c:pt idx="3741">
                  <c:v>106.10056281452955</c:v>
                </c:pt>
                <c:pt idx="3742">
                  <c:v>101.80467088576373</c:v>
                </c:pt>
                <c:pt idx="3743">
                  <c:v>99.86478833851919</c:v>
                </c:pt>
                <c:pt idx="3744">
                  <c:v>97.40028980467369</c:v>
                </c:pt>
                <c:pt idx="3745">
                  <c:v>94.827480797516273</c:v>
                </c:pt>
                <c:pt idx="3746">
                  <c:v>94.352579995069988</c:v>
                </c:pt>
                <c:pt idx="3747">
                  <c:v>93.297855722858642</c:v>
                </c:pt>
                <c:pt idx="3748">
                  <c:v>93.584183779347939</c:v>
                </c:pt>
                <c:pt idx="3749">
                  <c:v>93.747385628894193</c:v>
                </c:pt>
                <c:pt idx="3750">
                  <c:v>94.917430756923267</c:v>
                </c:pt>
                <c:pt idx="3751">
                  <c:v>95.075306775582291</c:v>
                </c:pt>
                <c:pt idx="3752">
                  <c:v>94.588446321473469</c:v>
                </c:pt>
                <c:pt idx="3753">
                  <c:v>100.7004377835723</c:v>
                </c:pt>
                <c:pt idx="3754">
                  <c:v>104.06389531375719</c:v>
                </c:pt>
                <c:pt idx="3755">
                  <c:v>105.63372117355451</c:v>
                </c:pt>
                <c:pt idx="3756">
                  <c:v>102.34351298033965</c:v>
                </c:pt>
                <c:pt idx="3757">
                  <c:v>102.2064665931954</c:v>
                </c:pt>
                <c:pt idx="3758">
                  <c:v>105.70212195095027</c:v>
                </c:pt>
                <c:pt idx="3759">
                  <c:v>105.52513904378394</c:v>
                </c:pt>
                <c:pt idx="3760">
                  <c:v>105.48757656887402</c:v>
                </c:pt>
                <c:pt idx="3761">
                  <c:v>103.35622159801386</c:v>
                </c:pt>
                <c:pt idx="3762">
                  <c:v>102.36149976688564</c:v>
                </c:pt>
                <c:pt idx="3763">
                  <c:v>102.30873185645221</c:v>
                </c:pt>
                <c:pt idx="3764">
                  <c:v>103.28365339481708</c:v>
                </c:pt>
                <c:pt idx="3765">
                  <c:v>101.847906269867</c:v>
                </c:pt>
                <c:pt idx="3766">
                  <c:v>99.837375809943168</c:v>
                </c:pt>
                <c:pt idx="3767">
                  <c:v>98.033625965373346</c:v>
                </c:pt>
                <c:pt idx="3768">
                  <c:v>94.713678094098952</c:v>
                </c:pt>
                <c:pt idx="3769">
                  <c:v>92.057925535960791</c:v>
                </c:pt>
                <c:pt idx="3770">
                  <c:v>90.482579536249972</c:v>
                </c:pt>
                <c:pt idx="3771">
                  <c:v>91.143885687954011</c:v>
                </c:pt>
                <c:pt idx="3772">
                  <c:v>91.502053251546243</c:v>
                </c:pt>
                <c:pt idx="3773">
                  <c:v>91.368272824072733</c:v>
                </c:pt>
                <c:pt idx="3774">
                  <c:v>95.001969010686224</c:v>
                </c:pt>
                <c:pt idx="3775">
                  <c:v>98.047347177154165</c:v>
                </c:pt>
                <c:pt idx="3776">
                  <c:v>103.98428273607971</c:v>
                </c:pt>
                <c:pt idx="3777">
                  <c:v>110.22175858557404</c:v>
                </c:pt>
                <c:pt idx="3778">
                  <c:v>113.97170863909051</c:v>
                </c:pt>
                <c:pt idx="3779">
                  <c:v>114.88850039938977</c:v>
                </c:pt>
                <c:pt idx="3780">
                  <c:v>111.77861160454408</c:v>
                </c:pt>
                <c:pt idx="3781">
                  <c:v>110.05212415936415</c:v>
                </c:pt>
                <c:pt idx="3782">
                  <c:v>115.61862510406965</c:v>
                </c:pt>
                <c:pt idx="3783">
                  <c:v>115.45408128383407</c:v>
                </c:pt>
                <c:pt idx="3784">
                  <c:v>115.72027453211271</c:v>
                </c:pt>
                <c:pt idx="3785">
                  <c:v>113.7427422142911</c:v>
                </c:pt>
                <c:pt idx="3786">
                  <c:v>111.55250035851334</c:v>
                </c:pt>
                <c:pt idx="3787">
                  <c:v>111.52278374836553</c:v>
                </c:pt>
                <c:pt idx="3788">
                  <c:v>110.10664425712186</c:v>
                </c:pt>
                <c:pt idx="3789">
                  <c:v>107.32974500826219</c:v>
                </c:pt>
                <c:pt idx="3790">
                  <c:v>104.3511455187234</c:v>
                </c:pt>
                <c:pt idx="3791">
                  <c:v>101.14902643984972</c:v>
                </c:pt>
                <c:pt idx="3792">
                  <c:v>99.176112224095107</c:v>
                </c:pt>
                <c:pt idx="3793">
                  <c:v>96.390303835615157</c:v>
                </c:pt>
                <c:pt idx="3794">
                  <c:v>96.199711169673577</c:v>
                </c:pt>
                <c:pt idx="3795">
                  <c:v>95.238870473080894</c:v>
                </c:pt>
                <c:pt idx="3796">
                  <c:v>94.979468010546867</c:v>
                </c:pt>
                <c:pt idx="3797">
                  <c:v>95.474751291652694</c:v>
                </c:pt>
                <c:pt idx="3798">
                  <c:v>98.060542860675511</c:v>
                </c:pt>
                <c:pt idx="3799">
                  <c:v>103.22707558421133</c:v>
                </c:pt>
                <c:pt idx="3800">
                  <c:v>105.63950563817818</c:v>
                </c:pt>
                <c:pt idx="3801">
                  <c:v>110.58840251263909</c:v>
                </c:pt>
                <c:pt idx="3802">
                  <c:v>111.36369647159678</c:v>
                </c:pt>
                <c:pt idx="3803">
                  <c:v>111.60108657631183</c:v>
                </c:pt>
                <c:pt idx="3804">
                  <c:v>106.6912826052309</c:v>
                </c:pt>
                <c:pt idx="3805">
                  <c:v>106.92994290324599</c:v>
                </c:pt>
                <c:pt idx="3806">
                  <c:v>114.19115685095035</c:v>
                </c:pt>
                <c:pt idx="3807">
                  <c:v>113.73764916874595</c:v>
                </c:pt>
                <c:pt idx="3808">
                  <c:v>114.5656702358487</c:v>
                </c:pt>
                <c:pt idx="3809">
                  <c:v>113.68961421761071</c:v>
                </c:pt>
                <c:pt idx="3810">
                  <c:v>112.25908221544938</c:v>
                </c:pt>
                <c:pt idx="3811">
                  <c:v>111.13890020640757</c:v>
                </c:pt>
                <c:pt idx="3812">
                  <c:v>110.87516175117459</c:v>
                </c:pt>
                <c:pt idx="3813">
                  <c:v>107.8071203866254</c:v>
                </c:pt>
                <c:pt idx="3814">
                  <c:v>104.62707401980907</c:v>
                </c:pt>
                <c:pt idx="3815">
                  <c:v>100.31781369335349</c:v>
                </c:pt>
                <c:pt idx="3816">
                  <c:v>98.408245622448163</c:v>
                </c:pt>
                <c:pt idx="3817">
                  <c:v>96.096662537863708</c:v>
                </c:pt>
                <c:pt idx="3818">
                  <c:v>95.457577941836263</c:v>
                </c:pt>
                <c:pt idx="3819">
                  <c:v>94.456799479364307</c:v>
                </c:pt>
                <c:pt idx="3820">
                  <c:v>93.943082824986675</c:v>
                </c:pt>
                <c:pt idx="3821">
                  <c:v>94.590649920659459</c:v>
                </c:pt>
                <c:pt idx="3822">
                  <c:v>96.104241582476718</c:v>
                </c:pt>
                <c:pt idx="3823">
                  <c:v>100.84183715288499</c:v>
                </c:pt>
                <c:pt idx="3824">
                  <c:v>103.47724934196398</c:v>
                </c:pt>
                <c:pt idx="3825">
                  <c:v>109.10370999056794</c:v>
                </c:pt>
                <c:pt idx="3826">
                  <c:v>110.6265235934098</c:v>
                </c:pt>
                <c:pt idx="3827">
                  <c:v>112.24343184316938</c:v>
                </c:pt>
                <c:pt idx="3828">
                  <c:v>107.79556907256949</c:v>
                </c:pt>
                <c:pt idx="3829">
                  <c:v>107.25803036249329</c:v>
                </c:pt>
                <c:pt idx="3830">
                  <c:v>113.67350203084077</c:v>
                </c:pt>
                <c:pt idx="3831">
                  <c:v>114.34900541978142</c:v>
                </c:pt>
                <c:pt idx="3832">
                  <c:v>114.26590706033753</c:v>
                </c:pt>
                <c:pt idx="3833">
                  <c:v>113.71523750904386</c:v>
                </c:pt>
                <c:pt idx="3834">
                  <c:v>110.60180569190524</c:v>
                </c:pt>
                <c:pt idx="3835">
                  <c:v>108.96924292073291</c:v>
                </c:pt>
                <c:pt idx="3836">
                  <c:v>109.74799822850294</c:v>
                </c:pt>
                <c:pt idx="3837">
                  <c:v>107.60318773561447</c:v>
                </c:pt>
                <c:pt idx="3838">
                  <c:v>104.09368727684857</c:v>
                </c:pt>
                <c:pt idx="3839">
                  <c:v>100.48246219725105</c:v>
                </c:pt>
                <c:pt idx="3840">
                  <c:v>98.078997264538017</c:v>
                </c:pt>
                <c:pt idx="3841">
                  <c:v>94.378609290688217</c:v>
                </c:pt>
                <c:pt idx="3842">
                  <c:v>92.819619622923213</c:v>
                </c:pt>
                <c:pt idx="3843">
                  <c:v>92.117257136025003</c:v>
                </c:pt>
                <c:pt idx="3844">
                  <c:v>92.174415767484618</c:v>
                </c:pt>
                <c:pt idx="3845">
                  <c:v>91.339140675512411</c:v>
                </c:pt>
                <c:pt idx="3846">
                  <c:v>94.135233764027021</c:v>
                </c:pt>
                <c:pt idx="3847">
                  <c:v>95.175173841975351</c:v>
                </c:pt>
                <c:pt idx="3848">
                  <c:v>96.160465841533338</c:v>
                </c:pt>
                <c:pt idx="3849">
                  <c:v>99.740667235468422</c:v>
                </c:pt>
                <c:pt idx="3850">
                  <c:v>100.7576538157135</c:v>
                </c:pt>
                <c:pt idx="3851">
                  <c:v>101.66189249035628</c:v>
                </c:pt>
                <c:pt idx="3852">
                  <c:v>98.047697490219534</c:v>
                </c:pt>
                <c:pt idx="3853">
                  <c:v>97.373137794332379</c:v>
                </c:pt>
                <c:pt idx="3854">
                  <c:v>100.48566064040129</c:v>
                </c:pt>
                <c:pt idx="3855">
                  <c:v>99.794515691432039</c:v>
                </c:pt>
                <c:pt idx="3856">
                  <c:v>98.106166720604435</c:v>
                </c:pt>
                <c:pt idx="3857">
                  <c:v>97.011156868611934</c:v>
                </c:pt>
                <c:pt idx="3858">
                  <c:v>96.626064852634642</c:v>
                </c:pt>
                <c:pt idx="3859">
                  <c:v>97.039216203778153</c:v>
                </c:pt>
                <c:pt idx="3860">
                  <c:v>98.181454846056766</c:v>
                </c:pt>
                <c:pt idx="3861">
                  <c:v>97.789369829981666</c:v>
                </c:pt>
                <c:pt idx="3862">
                  <c:v>97.450835701816715</c:v>
                </c:pt>
                <c:pt idx="3863">
                  <c:v>95.567383998724679</c:v>
                </c:pt>
                <c:pt idx="3864">
                  <c:v>92.769391644696483</c:v>
                </c:pt>
                <c:pt idx="3865">
                  <c:v>89.18102822133929</c:v>
                </c:pt>
                <c:pt idx="3866">
                  <c:v>87.671111996507349</c:v>
                </c:pt>
                <c:pt idx="3867">
                  <c:v>86.997884328661556</c:v>
                </c:pt>
                <c:pt idx="3868">
                  <c:v>87.124335484471374</c:v>
                </c:pt>
                <c:pt idx="3869">
                  <c:v>86.536196938526459</c:v>
                </c:pt>
                <c:pt idx="3870">
                  <c:v>87.550392050047876</c:v>
                </c:pt>
                <c:pt idx="3871">
                  <c:v>89.900536384753863</c:v>
                </c:pt>
                <c:pt idx="3872">
                  <c:v>90.33148066408593</c:v>
                </c:pt>
                <c:pt idx="3873">
                  <c:v>92.119650099916157</c:v>
                </c:pt>
                <c:pt idx="3874">
                  <c:v>93.736144790270046</c:v>
                </c:pt>
                <c:pt idx="3875">
                  <c:v>93.127957768989219</c:v>
                </c:pt>
                <c:pt idx="3876">
                  <c:v>92.868748475773543</c:v>
                </c:pt>
                <c:pt idx="3877">
                  <c:v>92.591149855644971</c:v>
                </c:pt>
                <c:pt idx="3878">
                  <c:v>93.28660783741303</c:v>
                </c:pt>
                <c:pt idx="3879">
                  <c:v>93.024400320911468</c:v>
                </c:pt>
                <c:pt idx="3880">
                  <c:v>93.198361299984626</c:v>
                </c:pt>
                <c:pt idx="3881">
                  <c:v>94.273865078909594</c:v>
                </c:pt>
                <c:pt idx="3882">
                  <c:v>95.913026436749732</c:v>
                </c:pt>
                <c:pt idx="3883">
                  <c:v>97.965660237954097</c:v>
                </c:pt>
                <c:pt idx="3884">
                  <c:v>100.57685459286215</c:v>
                </c:pt>
                <c:pt idx="3885">
                  <c:v>100.19464071369141</c:v>
                </c:pt>
                <c:pt idx="3886">
                  <c:v>98.269409432031608</c:v>
                </c:pt>
                <c:pt idx="3887">
                  <c:v>94.817073001577498</c:v>
                </c:pt>
                <c:pt idx="3888">
                  <c:v>90.998883802477764</c:v>
                </c:pt>
                <c:pt idx="3889">
                  <c:v>88.520270099677006</c:v>
                </c:pt>
                <c:pt idx="3890">
                  <c:v>89.075297523454481</c:v>
                </c:pt>
                <c:pt idx="3891">
                  <c:v>89.159639307960475</c:v>
                </c:pt>
                <c:pt idx="3892">
                  <c:v>89.222042104275801</c:v>
                </c:pt>
                <c:pt idx="3893">
                  <c:v>89.615566666425934</c:v>
                </c:pt>
                <c:pt idx="3894">
                  <c:v>92.134408779247536</c:v>
                </c:pt>
                <c:pt idx="3895">
                  <c:v>98.752025053314455</c:v>
                </c:pt>
                <c:pt idx="3896">
                  <c:v>102.57735410164243</c:v>
                </c:pt>
                <c:pt idx="3897">
                  <c:v>108.95541094312331</c:v>
                </c:pt>
                <c:pt idx="3898">
                  <c:v>112.064645381745</c:v>
                </c:pt>
                <c:pt idx="3899">
                  <c:v>113.54021575800044</c:v>
                </c:pt>
                <c:pt idx="3900">
                  <c:v>109.64062542753265</c:v>
                </c:pt>
                <c:pt idx="3901">
                  <c:v>108.33574933322154</c:v>
                </c:pt>
                <c:pt idx="3902">
                  <c:v>115.6503880579204</c:v>
                </c:pt>
                <c:pt idx="3903">
                  <c:v>116.73075874906915</c:v>
                </c:pt>
                <c:pt idx="3904">
                  <c:v>117.90398185951176</c:v>
                </c:pt>
                <c:pt idx="3905">
                  <c:v>116.49346691064112</c:v>
                </c:pt>
                <c:pt idx="3906">
                  <c:v>113.71367497135176</c:v>
                </c:pt>
                <c:pt idx="3907">
                  <c:v>112.06415105764543</c:v>
                </c:pt>
                <c:pt idx="3908">
                  <c:v>111.03546278521654</c:v>
                </c:pt>
                <c:pt idx="3909">
                  <c:v>108.92997900715963</c:v>
                </c:pt>
                <c:pt idx="3910">
                  <c:v>106.29932040758196</c:v>
                </c:pt>
                <c:pt idx="3911">
                  <c:v>102.75507139040631</c:v>
                </c:pt>
                <c:pt idx="3912">
                  <c:v>100.55553114750919</c:v>
                </c:pt>
                <c:pt idx="3913">
                  <c:v>96.392991527601239</c:v>
                </c:pt>
                <c:pt idx="3914">
                  <c:v>96.320947828416621</c:v>
                </c:pt>
                <c:pt idx="3915">
                  <c:v>95.715338815270698</c:v>
                </c:pt>
                <c:pt idx="3916">
                  <c:v>95.134406841748415</c:v>
                </c:pt>
                <c:pt idx="3917">
                  <c:v>95.511916062505293</c:v>
                </c:pt>
                <c:pt idx="3918">
                  <c:v>97.507402201007608</c:v>
                </c:pt>
                <c:pt idx="3919">
                  <c:v>100.61957092753573</c:v>
                </c:pt>
                <c:pt idx="3920">
                  <c:v>104.75377301925869</c:v>
                </c:pt>
                <c:pt idx="3921">
                  <c:v>111.95613713558863</c:v>
                </c:pt>
                <c:pt idx="3922">
                  <c:v>115.19445416103255</c:v>
                </c:pt>
                <c:pt idx="3923">
                  <c:v>116.30294812272696</c:v>
                </c:pt>
                <c:pt idx="3924">
                  <c:v>110.23816317260408</c:v>
                </c:pt>
                <c:pt idx="3925">
                  <c:v>110.40604955876023</c:v>
                </c:pt>
                <c:pt idx="3926">
                  <c:v>117.21513945388102</c:v>
                </c:pt>
                <c:pt idx="3927">
                  <c:v>116.85394002699671</c:v>
                </c:pt>
                <c:pt idx="3928">
                  <c:v>117.72482104314425</c:v>
                </c:pt>
                <c:pt idx="3929">
                  <c:v>117.62425460392676</c:v>
                </c:pt>
                <c:pt idx="3930">
                  <c:v>114.58305233099171</c:v>
                </c:pt>
                <c:pt idx="3931">
                  <c:v>113.59046749504026</c:v>
                </c:pt>
                <c:pt idx="3932">
                  <c:v>112.21702382186538</c:v>
                </c:pt>
                <c:pt idx="3933">
                  <c:v>109.4909276344391</c:v>
                </c:pt>
                <c:pt idx="3934">
                  <c:v>106.83188865961802</c:v>
                </c:pt>
                <c:pt idx="3935">
                  <c:v>103.84894676000528</c:v>
                </c:pt>
                <c:pt idx="3936">
                  <c:v>100.35275622185672</c:v>
                </c:pt>
                <c:pt idx="3937">
                  <c:v>98.534009858418557</c:v>
                </c:pt>
                <c:pt idx="3938">
                  <c:v>97.373041407073586</c:v>
                </c:pt>
                <c:pt idx="3939">
                  <c:v>95.384036206468394</c:v>
                </c:pt>
                <c:pt idx="3940">
                  <c:v>95.553111974673953</c:v>
                </c:pt>
                <c:pt idx="3941">
                  <c:v>95.048559294509914</c:v>
                </c:pt>
                <c:pt idx="3942">
                  <c:v>98.248740009556712</c:v>
                </c:pt>
                <c:pt idx="3943">
                  <c:v>103.86224679011816</c:v>
                </c:pt>
                <c:pt idx="3944">
                  <c:v>107.07881379355122</c:v>
                </c:pt>
                <c:pt idx="3945">
                  <c:v>111.51995965829616</c:v>
                </c:pt>
                <c:pt idx="3946">
                  <c:v>112.91293702383292</c:v>
                </c:pt>
                <c:pt idx="3947">
                  <c:v>114.15964447082411</c:v>
                </c:pt>
                <c:pt idx="3948">
                  <c:v>109.60050693414645</c:v>
                </c:pt>
                <c:pt idx="3949">
                  <c:v>109.81039363533949</c:v>
                </c:pt>
                <c:pt idx="3950">
                  <c:v>116.87984042760874</c:v>
                </c:pt>
                <c:pt idx="3951">
                  <c:v>117.00534738010367</c:v>
                </c:pt>
                <c:pt idx="3952">
                  <c:v>117.28038129055194</c:v>
                </c:pt>
                <c:pt idx="3953">
                  <c:v>116.54088591482652</c:v>
                </c:pt>
                <c:pt idx="3954">
                  <c:v>113.58290265580632</c:v>
                </c:pt>
                <c:pt idx="3955">
                  <c:v>111.78421994332469</c:v>
                </c:pt>
                <c:pt idx="3956">
                  <c:v>112.97472552316775</c:v>
                </c:pt>
                <c:pt idx="3957">
                  <c:v>109.93518495741172</c:v>
                </c:pt>
                <c:pt idx="3958">
                  <c:v>105.47085872232181</c:v>
                </c:pt>
                <c:pt idx="3959">
                  <c:v>101.99368976219091</c:v>
                </c:pt>
                <c:pt idx="3960">
                  <c:v>101.16666996201414</c:v>
                </c:pt>
                <c:pt idx="3961">
                  <c:v>96.226079692276713</c:v>
                </c:pt>
                <c:pt idx="3962">
                  <c:v>96.020793707018129</c:v>
                </c:pt>
                <c:pt idx="3963">
                  <c:v>95.743755219809998</c:v>
                </c:pt>
                <c:pt idx="3964">
                  <c:v>96.356306990929738</c:v>
                </c:pt>
                <c:pt idx="3965">
                  <c:v>96.234571175502097</c:v>
                </c:pt>
                <c:pt idx="3966">
                  <c:v>97.753805903670596</c:v>
                </c:pt>
                <c:pt idx="3967">
                  <c:v>101.66171381134399</c:v>
                </c:pt>
                <c:pt idx="3968">
                  <c:v>105.9514884696007</c:v>
                </c:pt>
                <c:pt idx="3969">
                  <c:v>112.25777042094812</c:v>
                </c:pt>
                <c:pt idx="3970">
                  <c:v>114.74451961212974</c:v>
                </c:pt>
                <c:pt idx="3971">
                  <c:v>116.82106714475384</c:v>
                </c:pt>
                <c:pt idx="3972">
                  <c:v>113.29016379070222</c:v>
                </c:pt>
                <c:pt idx="3973">
                  <c:v>114.16914051532729</c:v>
                </c:pt>
                <c:pt idx="3974">
                  <c:v>120.26593700226107</c:v>
                </c:pt>
                <c:pt idx="3975">
                  <c:v>121.60265072363867</c:v>
                </c:pt>
                <c:pt idx="3976">
                  <c:v>122.33372804349729</c:v>
                </c:pt>
                <c:pt idx="3977">
                  <c:v>122.09677980652133</c:v>
                </c:pt>
                <c:pt idx="3978">
                  <c:v>118.97788161686624</c:v>
                </c:pt>
                <c:pt idx="3979">
                  <c:v>117.18317872532359</c:v>
                </c:pt>
                <c:pt idx="3980">
                  <c:v>115.27752666288748</c:v>
                </c:pt>
                <c:pt idx="3981">
                  <c:v>111.5753792910124</c:v>
                </c:pt>
                <c:pt idx="3982">
                  <c:v>107.87072222271117</c:v>
                </c:pt>
                <c:pt idx="3983">
                  <c:v>104.22984679990464</c:v>
                </c:pt>
                <c:pt idx="3984">
                  <c:v>100.45122920199496</c:v>
                </c:pt>
                <c:pt idx="3985">
                  <c:v>98.363971186004449</c:v>
                </c:pt>
                <c:pt idx="3986">
                  <c:v>97.358249428531025</c:v>
                </c:pt>
                <c:pt idx="3987">
                  <c:v>96.267632115138085</c:v>
                </c:pt>
                <c:pt idx="3988">
                  <c:v>96.740972484254897</c:v>
                </c:pt>
                <c:pt idx="3989">
                  <c:v>97.131100146958062</c:v>
                </c:pt>
                <c:pt idx="3990">
                  <c:v>99.504303460079967</c:v>
                </c:pt>
                <c:pt idx="3991">
                  <c:v>102.53584226132178</c:v>
                </c:pt>
                <c:pt idx="3992">
                  <c:v>107.67092062554812</c:v>
                </c:pt>
                <c:pt idx="3993">
                  <c:v>114.67136939622767</c:v>
                </c:pt>
                <c:pt idx="3994">
                  <c:v>115.56192771910825</c:v>
                </c:pt>
                <c:pt idx="3995">
                  <c:v>118.84261520394465</c:v>
                </c:pt>
                <c:pt idx="3996">
                  <c:v>115.49760690610448</c:v>
                </c:pt>
                <c:pt idx="3997">
                  <c:v>115.69262081005529</c:v>
                </c:pt>
                <c:pt idx="3998">
                  <c:v>123.46362938854296</c:v>
                </c:pt>
                <c:pt idx="3999">
                  <c:v>123.52334045361326</c:v>
                </c:pt>
                <c:pt idx="4000">
                  <c:v>124.39567131045243</c:v>
                </c:pt>
                <c:pt idx="4001">
                  <c:v>123.55302449828339</c:v>
                </c:pt>
                <c:pt idx="4002">
                  <c:v>119.35187578286856</c:v>
                </c:pt>
                <c:pt idx="4003">
                  <c:v>115.84349923067717</c:v>
                </c:pt>
                <c:pt idx="4004">
                  <c:v>114.62201827426175</c:v>
                </c:pt>
                <c:pt idx="4005">
                  <c:v>111.94384763345974</c:v>
                </c:pt>
                <c:pt idx="4006">
                  <c:v>107.44110030252585</c:v>
                </c:pt>
                <c:pt idx="4007">
                  <c:v>104.28010865278334</c:v>
                </c:pt>
                <c:pt idx="4008">
                  <c:v>101.06463509667202</c:v>
                </c:pt>
                <c:pt idx="4009">
                  <c:v>97.689636545185579</c:v>
                </c:pt>
                <c:pt idx="4010">
                  <c:v>97.164599600388769</c:v>
                </c:pt>
                <c:pt idx="4011">
                  <c:v>95.489757244769905</c:v>
                </c:pt>
                <c:pt idx="4012">
                  <c:v>95.58049142378637</c:v>
                </c:pt>
                <c:pt idx="4013">
                  <c:v>94.151492634185502</c:v>
                </c:pt>
                <c:pt idx="4014">
                  <c:v>97.525986064143424</c:v>
                </c:pt>
                <c:pt idx="4015">
                  <c:v>97.826559890431483</c:v>
                </c:pt>
                <c:pt idx="4016">
                  <c:v>99.093904080821517</c:v>
                </c:pt>
                <c:pt idx="4017">
                  <c:v>101.85729353371893</c:v>
                </c:pt>
                <c:pt idx="4018">
                  <c:v>103.32420181694326</c:v>
                </c:pt>
                <c:pt idx="4019">
                  <c:v>105.62036982306454</c:v>
                </c:pt>
                <c:pt idx="4020">
                  <c:v>103.6798971939082</c:v>
                </c:pt>
                <c:pt idx="4021">
                  <c:v>103.86411815141042</c:v>
                </c:pt>
                <c:pt idx="4022">
                  <c:v>107.39626009980144</c:v>
                </c:pt>
                <c:pt idx="4023">
                  <c:v>106.61155778867079</c:v>
                </c:pt>
                <c:pt idx="4024">
                  <c:v>106.98600018950594</c:v>
                </c:pt>
                <c:pt idx="4025">
                  <c:v>104.5702109730876</c:v>
                </c:pt>
                <c:pt idx="4026">
                  <c:v>103.10277045743958</c:v>
                </c:pt>
                <c:pt idx="4027">
                  <c:v>103.58233676225615</c:v>
                </c:pt>
                <c:pt idx="4028">
                  <c:v>105.0584632954902</c:v>
                </c:pt>
                <c:pt idx="4029">
                  <c:v>103.18109101417571</c:v>
                </c:pt>
                <c:pt idx="4030">
                  <c:v>100.35780340533184</c:v>
                </c:pt>
                <c:pt idx="4031">
                  <c:v>97.709814485381642</c:v>
                </c:pt>
                <c:pt idx="4032">
                  <c:v>96.411759982449738</c:v>
                </c:pt>
                <c:pt idx="4033">
                  <c:v>90.780909411732495</c:v>
                </c:pt>
                <c:pt idx="4034">
                  <c:v>92.305037023312039</c:v>
                </c:pt>
                <c:pt idx="4035">
                  <c:v>91.025262385051761</c:v>
                </c:pt>
                <c:pt idx="4036">
                  <c:v>90.511866608734053</c:v>
                </c:pt>
                <c:pt idx="4037">
                  <c:v>90.83555027383494</c:v>
                </c:pt>
                <c:pt idx="4038">
                  <c:v>91.372895358337175</c:v>
                </c:pt>
                <c:pt idx="4039">
                  <c:v>92.423328026865747</c:v>
                </c:pt>
                <c:pt idx="4040">
                  <c:v>92.938115569052528</c:v>
                </c:pt>
                <c:pt idx="4041">
                  <c:v>94.135319186252758</c:v>
                </c:pt>
                <c:pt idx="4042">
                  <c:v>94.845730605184968</c:v>
                </c:pt>
                <c:pt idx="4043">
                  <c:v>94.802425261265824</c:v>
                </c:pt>
                <c:pt idx="4044">
                  <c:v>94.528335444258659</c:v>
                </c:pt>
                <c:pt idx="4045">
                  <c:v>95.476890556933967</c:v>
                </c:pt>
                <c:pt idx="4046">
                  <c:v>95.875641666886068</c:v>
                </c:pt>
                <c:pt idx="4047">
                  <c:v>96.834296720279227</c:v>
                </c:pt>
                <c:pt idx="4048">
                  <c:v>97.871615598514637</c:v>
                </c:pt>
                <c:pt idx="4049">
                  <c:v>99.114925291277913</c:v>
                </c:pt>
                <c:pt idx="4050">
                  <c:v>100.32199390734775</c:v>
                </c:pt>
                <c:pt idx="4051">
                  <c:v>100.75830516437495</c:v>
                </c:pt>
                <c:pt idx="4052">
                  <c:v>101.6231835996405</c:v>
                </c:pt>
                <c:pt idx="4053">
                  <c:v>99.903254447239163</c:v>
                </c:pt>
                <c:pt idx="4054">
                  <c:v>98.447693673340794</c:v>
                </c:pt>
                <c:pt idx="4055">
                  <c:v>94.692288041012219</c:v>
                </c:pt>
                <c:pt idx="4056">
                  <c:v>93.525851174242973</c:v>
                </c:pt>
                <c:pt idx="4057">
                  <c:v>91.992605448657585</c:v>
                </c:pt>
                <c:pt idx="4058">
                  <c:v>91.624641089893046</c:v>
                </c:pt>
                <c:pt idx="4059">
                  <c:v>90.328037390445218</c:v>
                </c:pt>
                <c:pt idx="4060">
                  <c:v>90.902658238825509</c:v>
                </c:pt>
                <c:pt idx="4061">
                  <c:v>92.100276219931132</c:v>
                </c:pt>
                <c:pt idx="4062">
                  <c:v>95.906778166871817</c:v>
                </c:pt>
                <c:pt idx="4063">
                  <c:v>99.927345148109325</c:v>
                </c:pt>
                <c:pt idx="4064">
                  <c:v>105.64941178013117</c:v>
                </c:pt>
                <c:pt idx="4065">
                  <c:v>115.66937639259484</c:v>
                </c:pt>
                <c:pt idx="4066">
                  <c:v>120.39614378058475</c:v>
                </c:pt>
                <c:pt idx="4067">
                  <c:v>122.07098232786588</c:v>
                </c:pt>
                <c:pt idx="4068">
                  <c:v>118.5512032512321</c:v>
                </c:pt>
                <c:pt idx="4069">
                  <c:v>117.76634106999431</c:v>
                </c:pt>
                <c:pt idx="4070">
                  <c:v>124.57004557331561</c:v>
                </c:pt>
                <c:pt idx="4071">
                  <c:v>124.54741993903889</c:v>
                </c:pt>
                <c:pt idx="4072">
                  <c:v>126.12584901254512</c:v>
                </c:pt>
                <c:pt idx="4073">
                  <c:v>125.72123359137346</c:v>
                </c:pt>
                <c:pt idx="4074">
                  <c:v>122.76368651831319</c:v>
                </c:pt>
                <c:pt idx="4075">
                  <c:v>121.05308257155041</c:v>
                </c:pt>
                <c:pt idx="4076">
                  <c:v>119.95002793851891</c:v>
                </c:pt>
                <c:pt idx="4077">
                  <c:v>116.47746026231412</c:v>
                </c:pt>
                <c:pt idx="4078">
                  <c:v>111.09143789518359</c:v>
                </c:pt>
                <c:pt idx="4079">
                  <c:v>106.61906840983887</c:v>
                </c:pt>
                <c:pt idx="4080">
                  <c:v>101.26654043821958</c:v>
                </c:pt>
                <c:pt idx="4081">
                  <c:v>97.003370158787718</c:v>
                </c:pt>
                <c:pt idx="4082">
                  <c:v>97.718076822136283</c:v>
                </c:pt>
                <c:pt idx="4083">
                  <c:v>97.022984952913959</c:v>
                </c:pt>
                <c:pt idx="4084">
                  <c:v>96.384255899199957</c:v>
                </c:pt>
                <c:pt idx="4085">
                  <c:v>96.539385914542336</c:v>
                </c:pt>
                <c:pt idx="4086">
                  <c:v>99.677959706955377</c:v>
                </c:pt>
                <c:pt idx="4087">
                  <c:v>104.77566023826573</c:v>
                </c:pt>
                <c:pt idx="4088">
                  <c:v>109.90442844386705</c:v>
                </c:pt>
                <c:pt idx="4089">
                  <c:v>118.70203342049427</c:v>
                </c:pt>
                <c:pt idx="4090">
                  <c:v>121.3538700297558</c:v>
                </c:pt>
                <c:pt idx="4091">
                  <c:v>123.76385074153495</c:v>
                </c:pt>
                <c:pt idx="4092">
                  <c:v>119.82651959235315</c:v>
                </c:pt>
                <c:pt idx="4093">
                  <c:v>120.82228354856376</c:v>
                </c:pt>
                <c:pt idx="4094">
                  <c:v>127.76845574652634</c:v>
                </c:pt>
                <c:pt idx="4095">
                  <c:v>127.83360636559398</c:v>
                </c:pt>
                <c:pt idx="4096">
                  <c:v>127.41225445656906</c:v>
                </c:pt>
                <c:pt idx="4097">
                  <c:v>125.38592529659417</c:v>
                </c:pt>
                <c:pt idx="4098">
                  <c:v>122.36510050399178</c:v>
                </c:pt>
                <c:pt idx="4099">
                  <c:v>120.04241331221246</c:v>
                </c:pt>
                <c:pt idx="4100">
                  <c:v>117.26581083808007</c:v>
                </c:pt>
                <c:pt idx="4101">
                  <c:v>114.19781255337277</c:v>
                </c:pt>
                <c:pt idx="4102">
                  <c:v>109.73683825885971</c:v>
                </c:pt>
                <c:pt idx="4103">
                  <c:v>104.73576094497771</c:v>
                </c:pt>
                <c:pt idx="4104">
                  <c:v>101.95800870481962</c:v>
                </c:pt>
                <c:pt idx="4105">
                  <c:v>98.981116674656107</c:v>
                </c:pt>
                <c:pt idx="4106">
                  <c:v>98.945894705414645</c:v>
                </c:pt>
                <c:pt idx="4107">
                  <c:v>98.089668930793607</c:v>
                </c:pt>
                <c:pt idx="4108">
                  <c:v>98.120533029413579</c:v>
                </c:pt>
                <c:pt idx="4109">
                  <c:v>98.690522875797541</c:v>
                </c:pt>
                <c:pt idx="4110">
                  <c:v>100.78448688475348</c:v>
                </c:pt>
                <c:pt idx="4111">
                  <c:v>104.57275994101785</c:v>
                </c:pt>
                <c:pt idx="4112">
                  <c:v>108.94570905656913</c:v>
                </c:pt>
                <c:pt idx="4113">
                  <c:v>118.01094030030121</c:v>
                </c:pt>
                <c:pt idx="4114">
                  <c:v>120.98855699102417</c:v>
                </c:pt>
                <c:pt idx="4115">
                  <c:v>122.48604345702493</c:v>
                </c:pt>
                <c:pt idx="4116">
                  <c:v>120.98543788607064</c:v>
                </c:pt>
                <c:pt idx="4117">
                  <c:v>120.57059613020071</c:v>
                </c:pt>
                <c:pt idx="4118">
                  <c:v>127.17017060632971</c:v>
                </c:pt>
                <c:pt idx="4119">
                  <c:v>127.17368975062438</c:v>
                </c:pt>
                <c:pt idx="4120">
                  <c:v>127.29258175456624</c:v>
                </c:pt>
                <c:pt idx="4121">
                  <c:v>125.18139710908893</c:v>
                </c:pt>
                <c:pt idx="4122">
                  <c:v>120.72129234653727</c:v>
                </c:pt>
                <c:pt idx="4123">
                  <c:v>118.09313741708695</c:v>
                </c:pt>
                <c:pt idx="4124">
                  <c:v>116.96654596633486</c:v>
                </c:pt>
                <c:pt idx="4125">
                  <c:v>113.39714502006319</c:v>
                </c:pt>
                <c:pt idx="4126">
                  <c:v>108.78707461629703</c:v>
                </c:pt>
                <c:pt idx="4127">
                  <c:v>105.5111873242146</c:v>
                </c:pt>
                <c:pt idx="4128">
                  <c:v>104.40807290493642</c:v>
                </c:pt>
                <c:pt idx="4129">
                  <c:v>98.338791639476383</c:v>
                </c:pt>
                <c:pt idx="4130">
                  <c:v>98.736673563848896</c:v>
                </c:pt>
                <c:pt idx="4131">
                  <c:v>98.914784923385525</c:v>
                </c:pt>
                <c:pt idx="4132">
                  <c:v>98.553599018428002</c:v>
                </c:pt>
                <c:pt idx="4133">
                  <c:v>98.881480516439154</c:v>
                </c:pt>
                <c:pt idx="4134">
                  <c:v>101.22498023480316</c:v>
                </c:pt>
                <c:pt idx="4135">
                  <c:v>103.43745223317453</c:v>
                </c:pt>
                <c:pt idx="4136">
                  <c:v>109.6779073275832</c:v>
                </c:pt>
                <c:pt idx="4137">
                  <c:v>117.39447565490902</c:v>
                </c:pt>
                <c:pt idx="4138">
                  <c:v>120.32786439698033</c:v>
                </c:pt>
                <c:pt idx="4139">
                  <c:v>122.30871018278748</c:v>
                </c:pt>
                <c:pt idx="4140">
                  <c:v>119.10397848180658</c:v>
                </c:pt>
                <c:pt idx="4141">
                  <c:v>118.98477129089535</c:v>
                </c:pt>
                <c:pt idx="4142">
                  <c:v>125.55646233050452</c:v>
                </c:pt>
                <c:pt idx="4143">
                  <c:v>126.13676494688625</c:v>
                </c:pt>
                <c:pt idx="4144">
                  <c:v>127.34022882883157</c:v>
                </c:pt>
                <c:pt idx="4145">
                  <c:v>126.18137935522203</c:v>
                </c:pt>
                <c:pt idx="4146">
                  <c:v>123.32123057360222</c:v>
                </c:pt>
                <c:pt idx="4147">
                  <c:v>120.98934593334485</c:v>
                </c:pt>
                <c:pt idx="4148">
                  <c:v>118.58941327205251</c:v>
                </c:pt>
                <c:pt idx="4149">
                  <c:v>114.89023474246358</c:v>
                </c:pt>
                <c:pt idx="4150">
                  <c:v>110.15526883950007</c:v>
                </c:pt>
                <c:pt idx="4151">
                  <c:v>106.52314104182423</c:v>
                </c:pt>
                <c:pt idx="4152">
                  <c:v>105.4942459049593</c:v>
                </c:pt>
                <c:pt idx="4153">
                  <c:v>99.259334763282951</c:v>
                </c:pt>
                <c:pt idx="4154">
                  <c:v>99.880049241690301</c:v>
                </c:pt>
                <c:pt idx="4155">
                  <c:v>98.726197281148103</c:v>
                </c:pt>
                <c:pt idx="4156">
                  <c:v>99.900453089873295</c:v>
                </c:pt>
                <c:pt idx="4157">
                  <c:v>99.948243491720518</c:v>
                </c:pt>
                <c:pt idx="4158">
                  <c:v>102.45889402092938</c:v>
                </c:pt>
                <c:pt idx="4159">
                  <c:v>104.24273326316276</c:v>
                </c:pt>
                <c:pt idx="4160">
                  <c:v>109.08289507655591</c:v>
                </c:pt>
                <c:pt idx="4161">
                  <c:v>117.80792412157481</c:v>
                </c:pt>
                <c:pt idx="4162">
                  <c:v>121.53226520449782</c:v>
                </c:pt>
                <c:pt idx="4163">
                  <c:v>124.23784177958547</c:v>
                </c:pt>
                <c:pt idx="4164">
                  <c:v>121.79500853270184</c:v>
                </c:pt>
                <c:pt idx="4165">
                  <c:v>121.71300952955556</c:v>
                </c:pt>
                <c:pt idx="4166">
                  <c:v>128.53211002495695</c:v>
                </c:pt>
                <c:pt idx="4167">
                  <c:v>128.93897803785688</c:v>
                </c:pt>
                <c:pt idx="4168">
                  <c:v>128.57915047106067</c:v>
                </c:pt>
                <c:pt idx="4169">
                  <c:v>127.20581159887068</c:v>
                </c:pt>
                <c:pt idx="4170">
                  <c:v>122.94296219191192</c:v>
                </c:pt>
                <c:pt idx="4171">
                  <c:v>120.65117553029827</c:v>
                </c:pt>
                <c:pt idx="4172">
                  <c:v>118.89432689751496</c:v>
                </c:pt>
                <c:pt idx="4173">
                  <c:v>115.07666316335759</c:v>
                </c:pt>
                <c:pt idx="4174">
                  <c:v>110.3727530571408</c:v>
                </c:pt>
                <c:pt idx="4175">
                  <c:v>105.4563046429088</c:v>
                </c:pt>
                <c:pt idx="4176">
                  <c:v>101.25086261983617</c:v>
                </c:pt>
                <c:pt idx="4177">
                  <c:v>97.913661889219966</c:v>
                </c:pt>
                <c:pt idx="4178">
                  <c:v>96.109009325213606</c:v>
                </c:pt>
                <c:pt idx="4179">
                  <c:v>95.439888952402583</c:v>
                </c:pt>
                <c:pt idx="4180">
                  <c:v>94.576681548691127</c:v>
                </c:pt>
                <c:pt idx="4181">
                  <c:v>93.897936977553329</c:v>
                </c:pt>
                <c:pt idx="4182">
                  <c:v>94.82613939481864</c:v>
                </c:pt>
                <c:pt idx="4183">
                  <c:v>96.869841552758132</c:v>
                </c:pt>
                <c:pt idx="4184">
                  <c:v>99.169049212037876</c:v>
                </c:pt>
                <c:pt idx="4185">
                  <c:v>103.37478960207677</c:v>
                </c:pt>
                <c:pt idx="4186">
                  <c:v>106.47546902061896</c:v>
                </c:pt>
                <c:pt idx="4187">
                  <c:v>108.80230823724429</c:v>
                </c:pt>
                <c:pt idx="4188">
                  <c:v>107.88305826663789</c:v>
                </c:pt>
                <c:pt idx="4189">
                  <c:v>107.24466611393626</c:v>
                </c:pt>
                <c:pt idx="4190">
                  <c:v>109.93304001221354</c:v>
                </c:pt>
                <c:pt idx="4191">
                  <c:v>108.25251219012928</c:v>
                </c:pt>
                <c:pt idx="4192">
                  <c:v>107.13611041347083</c:v>
                </c:pt>
                <c:pt idx="4193">
                  <c:v>103.86884491680581</c:v>
                </c:pt>
                <c:pt idx="4194">
                  <c:v>102.69776425612247</c:v>
                </c:pt>
                <c:pt idx="4195">
                  <c:v>102.63019197375399</c:v>
                </c:pt>
                <c:pt idx="4196">
                  <c:v>103.80586198122664</c:v>
                </c:pt>
                <c:pt idx="4197">
                  <c:v>102.99534957457594</c:v>
                </c:pt>
                <c:pt idx="4198">
                  <c:v>100.19740217383111</c:v>
                </c:pt>
                <c:pt idx="4199">
                  <c:v>97.384107602219828</c:v>
                </c:pt>
                <c:pt idx="4200">
                  <c:v>96.8586446450323</c:v>
                </c:pt>
                <c:pt idx="4201">
                  <c:v>93.321034785891584</c:v>
                </c:pt>
                <c:pt idx="4202">
                  <c:v>92.688373105082206</c:v>
                </c:pt>
                <c:pt idx="4203">
                  <c:v>91.899016941928863</c:v>
                </c:pt>
                <c:pt idx="4204">
                  <c:v>92.015186012328073</c:v>
                </c:pt>
                <c:pt idx="4205">
                  <c:v>90.736903329946543</c:v>
                </c:pt>
                <c:pt idx="4206">
                  <c:v>92.169246396892092</c:v>
                </c:pt>
                <c:pt idx="4207">
                  <c:v>92.315170037906725</c:v>
                </c:pt>
                <c:pt idx="4208">
                  <c:v>92.018990286589258</c:v>
                </c:pt>
                <c:pt idx="4209">
                  <c:v>92.26917836518156</c:v>
                </c:pt>
                <c:pt idx="4210">
                  <c:v>93.747484971572035</c:v>
                </c:pt>
                <c:pt idx="4211">
                  <c:v>96.504360125906302</c:v>
                </c:pt>
                <c:pt idx="4212">
                  <c:v>96.474687334920716</c:v>
                </c:pt>
                <c:pt idx="4213">
                  <c:v>97.655528480278051</c:v>
                </c:pt>
                <c:pt idx="4214">
                  <c:v>98.288801331320258</c:v>
                </c:pt>
                <c:pt idx="4215">
                  <c:v>97.976667898297663</c:v>
                </c:pt>
                <c:pt idx="4216">
                  <c:v>97.058010002229665</c:v>
                </c:pt>
                <c:pt idx="4217">
                  <c:v>98.502135457149038</c:v>
                </c:pt>
                <c:pt idx="4218">
                  <c:v>99.473436400454148</c:v>
                </c:pt>
                <c:pt idx="4219">
                  <c:v>100.38500247518142</c:v>
                </c:pt>
                <c:pt idx="4220">
                  <c:v>102.09074137943735</c:v>
                </c:pt>
                <c:pt idx="4221">
                  <c:v>101.36832774298659</c:v>
                </c:pt>
                <c:pt idx="4222">
                  <c:v>100.69687686860998</c:v>
                </c:pt>
                <c:pt idx="4223">
                  <c:v>97.646913504485497</c:v>
                </c:pt>
                <c:pt idx="4224">
                  <c:v>94.483449323596176</c:v>
                </c:pt>
                <c:pt idx="4225">
                  <c:v>93.407786810547506</c:v>
                </c:pt>
                <c:pt idx="4226">
                  <c:v>91.900004225085681</c:v>
                </c:pt>
                <c:pt idx="4227">
                  <c:v>91.420827333510019</c:v>
                </c:pt>
                <c:pt idx="4228">
                  <c:v>90.351096823254466</c:v>
                </c:pt>
                <c:pt idx="4229">
                  <c:v>91.329013400427215</c:v>
                </c:pt>
                <c:pt idx="4230">
                  <c:v>95.322111027847853</c:v>
                </c:pt>
                <c:pt idx="4231">
                  <c:v>101.57386646406262</c:v>
                </c:pt>
                <c:pt idx="4232">
                  <c:v>108.2782360160917</c:v>
                </c:pt>
                <c:pt idx="4233">
                  <c:v>118.12915895847392</c:v>
                </c:pt>
                <c:pt idx="4234">
                  <c:v>120.73544087802082</c:v>
                </c:pt>
                <c:pt idx="4235">
                  <c:v>123.5971211645015</c:v>
                </c:pt>
                <c:pt idx="4236">
                  <c:v>120.56709738705017</c:v>
                </c:pt>
                <c:pt idx="4237">
                  <c:v>120.49542008161369</c:v>
                </c:pt>
                <c:pt idx="4238">
                  <c:v>126.74096617679743</c:v>
                </c:pt>
                <c:pt idx="4239">
                  <c:v>126.29657341853402</c:v>
                </c:pt>
                <c:pt idx="4240">
                  <c:v>126.64975904134258</c:v>
                </c:pt>
                <c:pt idx="4241">
                  <c:v>124.44984649572146</c:v>
                </c:pt>
                <c:pt idx="4242">
                  <c:v>120.55245328188532</c:v>
                </c:pt>
                <c:pt idx="4243">
                  <c:v>118.39122507484076</c:v>
                </c:pt>
                <c:pt idx="4244">
                  <c:v>116.09460736269507</c:v>
                </c:pt>
                <c:pt idx="4245">
                  <c:v>113.7489353033107</c:v>
                </c:pt>
                <c:pt idx="4246">
                  <c:v>109.00285399104877</c:v>
                </c:pt>
                <c:pt idx="4247">
                  <c:v>103.59876641168675</c:v>
                </c:pt>
                <c:pt idx="4248">
                  <c:v>100.63008534203279</c:v>
                </c:pt>
                <c:pt idx="4249">
                  <c:v>97.121105688815106</c:v>
                </c:pt>
                <c:pt idx="4250">
                  <c:v>96.594640675099981</c:v>
                </c:pt>
                <c:pt idx="4251">
                  <c:v>95.741684152639252</c:v>
                </c:pt>
                <c:pt idx="4252">
                  <c:v>95.912749662779063</c:v>
                </c:pt>
                <c:pt idx="4253">
                  <c:v>96.174055882616685</c:v>
                </c:pt>
                <c:pt idx="4254">
                  <c:v>98.11150119055219</c:v>
                </c:pt>
                <c:pt idx="4255">
                  <c:v>102.05312070493295</c:v>
                </c:pt>
                <c:pt idx="4256">
                  <c:v>108.29461343449626</c:v>
                </c:pt>
                <c:pt idx="4257">
                  <c:v>118.70037802267866</c:v>
                </c:pt>
                <c:pt idx="4258">
                  <c:v>121.75874045684932</c:v>
                </c:pt>
                <c:pt idx="4259">
                  <c:v>124.18551482624216</c:v>
                </c:pt>
                <c:pt idx="4260">
                  <c:v>120.67473803800368</c:v>
                </c:pt>
                <c:pt idx="4261">
                  <c:v>121.00999455801254</c:v>
                </c:pt>
                <c:pt idx="4262">
                  <c:v>127.70692429974582</c:v>
                </c:pt>
                <c:pt idx="4263">
                  <c:v>126.35326097072121</c:v>
                </c:pt>
                <c:pt idx="4264">
                  <c:v>127.05765718818226</c:v>
                </c:pt>
                <c:pt idx="4265">
                  <c:v>124.49306954416254</c:v>
                </c:pt>
                <c:pt idx="4266">
                  <c:v>121.25568046815987</c:v>
                </c:pt>
                <c:pt idx="4267">
                  <c:v>119.77150074016076</c:v>
                </c:pt>
                <c:pt idx="4268">
                  <c:v>117.6228642105491</c:v>
                </c:pt>
                <c:pt idx="4269">
                  <c:v>115.200756876173</c:v>
                </c:pt>
                <c:pt idx="4270">
                  <c:v>110.61845647260581</c:v>
                </c:pt>
                <c:pt idx="4271">
                  <c:v>105.96953237190131</c:v>
                </c:pt>
                <c:pt idx="4272">
                  <c:v>102.35895449555704</c:v>
                </c:pt>
                <c:pt idx="4273">
                  <c:v>98.687991012797383</c:v>
                </c:pt>
                <c:pt idx="4274">
                  <c:v>98.119132125396234</c:v>
                </c:pt>
                <c:pt idx="4275">
                  <c:v>98.00517034892242</c:v>
                </c:pt>
                <c:pt idx="4276">
                  <c:v>98.348150377109562</c:v>
                </c:pt>
                <c:pt idx="4277">
                  <c:v>97.692097537720883</c:v>
                </c:pt>
                <c:pt idx="4278">
                  <c:v>99.239510657700762</c:v>
                </c:pt>
                <c:pt idx="4279">
                  <c:v>102.91652224634203</c:v>
                </c:pt>
                <c:pt idx="4280">
                  <c:v>110.28826066731017</c:v>
                </c:pt>
                <c:pt idx="4281">
                  <c:v>118.89550274646402</c:v>
                </c:pt>
                <c:pt idx="4282">
                  <c:v>121.94728859666138</c:v>
                </c:pt>
                <c:pt idx="4283">
                  <c:v>123.68945948427358</c:v>
                </c:pt>
                <c:pt idx="4284">
                  <c:v>121.50430515986592</c:v>
                </c:pt>
                <c:pt idx="4285">
                  <c:v>121.51959919650642</c:v>
                </c:pt>
                <c:pt idx="4286">
                  <c:v>127.93567771276308</c:v>
                </c:pt>
                <c:pt idx="4287">
                  <c:v>127.61443469305907</c:v>
                </c:pt>
                <c:pt idx="4288">
                  <c:v>127.95656957940672</c:v>
                </c:pt>
                <c:pt idx="4289">
                  <c:v>126.63975264606277</c:v>
                </c:pt>
                <c:pt idx="4290">
                  <c:v>122.75839126213934</c:v>
                </c:pt>
                <c:pt idx="4291">
                  <c:v>120.03194760346844</c:v>
                </c:pt>
                <c:pt idx="4292">
                  <c:v>118.01257956156603</c:v>
                </c:pt>
                <c:pt idx="4293">
                  <c:v>115.27331269342638</c:v>
                </c:pt>
                <c:pt idx="4294">
                  <c:v>110.94301790834101</c:v>
                </c:pt>
                <c:pt idx="4295">
                  <c:v>105.93101789822332</c:v>
                </c:pt>
                <c:pt idx="4296">
                  <c:v>102.51675742392794</c:v>
                </c:pt>
                <c:pt idx="4297">
                  <c:v>98.832344618629605</c:v>
                </c:pt>
                <c:pt idx="4298">
                  <c:v>99.013320417992858</c:v>
                </c:pt>
                <c:pt idx="4299">
                  <c:v>97.847950282450938</c:v>
                </c:pt>
                <c:pt idx="4300">
                  <c:v>97.131779174506377</c:v>
                </c:pt>
                <c:pt idx="4301">
                  <c:v>97.303662097317584</c:v>
                </c:pt>
                <c:pt idx="4302">
                  <c:v>99.618178624338881</c:v>
                </c:pt>
                <c:pt idx="4303">
                  <c:v>104.06735432728566</c:v>
                </c:pt>
                <c:pt idx="4304">
                  <c:v>110.09933078680075</c:v>
                </c:pt>
                <c:pt idx="4305">
                  <c:v>120.374394496032</c:v>
                </c:pt>
                <c:pt idx="4306">
                  <c:v>124.61793048525563</c:v>
                </c:pt>
                <c:pt idx="4307">
                  <c:v>126.55739798886698</c:v>
                </c:pt>
                <c:pt idx="4308">
                  <c:v>123.0638241027733</c:v>
                </c:pt>
                <c:pt idx="4309">
                  <c:v>123.34090788033525</c:v>
                </c:pt>
                <c:pt idx="4310">
                  <c:v>129.7410789252009</c:v>
                </c:pt>
                <c:pt idx="4311">
                  <c:v>130.3769778644091</c:v>
                </c:pt>
                <c:pt idx="4312">
                  <c:v>131.0589160461121</c:v>
                </c:pt>
                <c:pt idx="4313">
                  <c:v>128.94270178020767</c:v>
                </c:pt>
                <c:pt idx="4314">
                  <c:v>124.38705780957598</c:v>
                </c:pt>
                <c:pt idx="4315">
                  <c:v>121.4320844260515</c:v>
                </c:pt>
                <c:pt idx="4316">
                  <c:v>119.26544423402274</c:v>
                </c:pt>
                <c:pt idx="4317">
                  <c:v>116.76030844228835</c:v>
                </c:pt>
                <c:pt idx="4318">
                  <c:v>110.75442146316348</c:v>
                </c:pt>
                <c:pt idx="4319">
                  <c:v>105.93599893022028</c:v>
                </c:pt>
                <c:pt idx="4320">
                  <c:v>103.21230434574568</c:v>
                </c:pt>
                <c:pt idx="4321">
                  <c:v>99.797360072771767</c:v>
                </c:pt>
                <c:pt idx="4322">
                  <c:v>98.242746518404033</c:v>
                </c:pt>
                <c:pt idx="4323">
                  <c:v>97.821248093594662</c:v>
                </c:pt>
                <c:pt idx="4324">
                  <c:v>97.594791031875403</c:v>
                </c:pt>
                <c:pt idx="4325">
                  <c:v>97.790980218645856</c:v>
                </c:pt>
                <c:pt idx="4326">
                  <c:v>101.07285111696329</c:v>
                </c:pt>
                <c:pt idx="4327">
                  <c:v>103.97583978727872</c:v>
                </c:pt>
                <c:pt idx="4328">
                  <c:v>109.88057916181266</c:v>
                </c:pt>
                <c:pt idx="4329">
                  <c:v>120.90481938765981</c:v>
                </c:pt>
                <c:pt idx="4330">
                  <c:v>125.13637089560379</c:v>
                </c:pt>
                <c:pt idx="4331">
                  <c:v>126.96138780723004</c:v>
                </c:pt>
                <c:pt idx="4332">
                  <c:v>123.6925803509325</c:v>
                </c:pt>
                <c:pt idx="4333">
                  <c:v>123.82109410804347</c:v>
                </c:pt>
                <c:pt idx="4334">
                  <c:v>130.1734770248909</c:v>
                </c:pt>
                <c:pt idx="4335">
                  <c:v>129.02528967341433</c:v>
                </c:pt>
                <c:pt idx="4336">
                  <c:v>129.44279775733375</c:v>
                </c:pt>
                <c:pt idx="4337">
                  <c:v>126.87903928620676</c:v>
                </c:pt>
                <c:pt idx="4338">
                  <c:v>122.27407375152431</c:v>
                </c:pt>
                <c:pt idx="4339">
                  <c:v>119.99065718120698</c:v>
                </c:pt>
                <c:pt idx="4340">
                  <c:v>119.32434436338919</c:v>
                </c:pt>
                <c:pt idx="4341">
                  <c:v>116.0598207805006</c:v>
                </c:pt>
                <c:pt idx="4342">
                  <c:v>110.44872083027664</c:v>
                </c:pt>
                <c:pt idx="4343">
                  <c:v>105.39368702096242</c:v>
                </c:pt>
                <c:pt idx="4344">
                  <c:v>101.38195108886798</c:v>
                </c:pt>
                <c:pt idx="4345">
                  <c:v>97.733724745534118</c:v>
                </c:pt>
                <c:pt idx="4346">
                  <c:v>95.756189021624607</c:v>
                </c:pt>
                <c:pt idx="4347">
                  <c:v>95.316536271343168</c:v>
                </c:pt>
                <c:pt idx="4348">
                  <c:v>94.877556695502221</c:v>
                </c:pt>
                <c:pt idx="4349">
                  <c:v>94.04692181816533</c:v>
                </c:pt>
                <c:pt idx="4350">
                  <c:v>96.91723617799525</c:v>
                </c:pt>
                <c:pt idx="4351">
                  <c:v>97.966875701064652</c:v>
                </c:pt>
                <c:pt idx="4352">
                  <c:v>98.441919551752648</c:v>
                </c:pt>
                <c:pt idx="4353">
                  <c:v>103.84305874956523</c:v>
                </c:pt>
                <c:pt idx="4354">
                  <c:v>107.61270821493396</c:v>
                </c:pt>
                <c:pt idx="4355">
                  <c:v>109.55529919982827</c:v>
                </c:pt>
                <c:pt idx="4356">
                  <c:v>108.42107061660479</c:v>
                </c:pt>
                <c:pt idx="4357">
                  <c:v>107.50654985655142</c:v>
                </c:pt>
                <c:pt idx="4358">
                  <c:v>110.52695301681705</c:v>
                </c:pt>
                <c:pt idx="4359">
                  <c:v>109.77102657075064</c:v>
                </c:pt>
                <c:pt idx="4360">
                  <c:v>109.76864912513739</c:v>
                </c:pt>
                <c:pt idx="4361">
                  <c:v>108.19663864266333</c:v>
                </c:pt>
                <c:pt idx="4362">
                  <c:v>106.92077557695029</c:v>
                </c:pt>
                <c:pt idx="4363">
                  <c:v>107.43444699125531</c:v>
                </c:pt>
                <c:pt idx="4364">
                  <c:v>108.49983492010827</c:v>
                </c:pt>
                <c:pt idx="4365">
                  <c:v>108.36322863899774</c:v>
                </c:pt>
                <c:pt idx="4366">
                  <c:v>104.64236282347693</c:v>
                </c:pt>
                <c:pt idx="4367">
                  <c:v>102.71054728530031</c:v>
                </c:pt>
                <c:pt idx="4368">
                  <c:v>99.224343702217595</c:v>
                </c:pt>
                <c:pt idx="4369">
                  <c:v>96.737017152138023</c:v>
                </c:pt>
                <c:pt idx="4370">
                  <c:v>93.959167390600044</c:v>
                </c:pt>
                <c:pt idx="4371">
                  <c:v>93.881059381941384</c:v>
                </c:pt>
                <c:pt idx="4372">
                  <c:v>92.976609120151338</c:v>
                </c:pt>
                <c:pt idx="4373">
                  <c:v>93.632179002723362</c:v>
                </c:pt>
                <c:pt idx="4374">
                  <c:v>94.718648954388968</c:v>
                </c:pt>
                <c:pt idx="4375">
                  <c:v>95.586646377285163</c:v>
                </c:pt>
                <c:pt idx="4376">
                  <c:v>95.674497192109214</c:v>
                </c:pt>
                <c:pt idx="4377">
                  <c:v>98.498230989153598</c:v>
                </c:pt>
                <c:pt idx="4378">
                  <c:v>102.91013530641405</c:v>
                </c:pt>
                <c:pt idx="4379">
                  <c:v>104.72543260083401</c:v>
                </c:pt>
                <c:pt idx="4380">
                  <c:v>105.03421658871869</c:v>
                </c:pt>
                <c:pt idx="4381">
                  <c:v>106.69972720213892</c:v>
                </c:pt>
                <c:pt idx="4382">
                  <c:v>106.96208327733275</c:v>
                </c:pt>
                <c:pt idx="4383">
                  <c:v>105.72682069903006</c:v>
                </c:pt>
                <c:pt idx="4384">
                  <c:v>105.81745706987741</c:v>
                </c:pt>
                <c:pt idx="4385">
                  <c:v>106.3621862698312</c:v>
                </c:pt>
                <c:pt idx="4386">
                  <c:v>106.98818889986059</c:v>
                </c:pt>
                <c:pt idx="4387">
                  <c:v>107.44493157222159</c:v>
                </c:pt>
                <c:pt idx="4388">
                  <c:v>108.73190322574595</c:v>
                </c:pt>
                <c:pt idx="4389">
                  <c:v>107.72926658683802</c:v>
                </c:pt>
                <c:pt idx="4390">
                  <c:v>104.04436599027569</c:v>
                </c:pt>
                <c:pt idx="4391">
                  <c:v>103.15768411384634</c:v>
                </c:pt>
                <c:pt idx="4392">
                  <c:v>98.976091883089481</c:v>
                </c:pt>
                <c:pt idx="4393">
                  <c:v>96.636303858203334</c:v>
                </c:pt>
                <c:pt idx="4394">
                  <c:v>95.06021347465439</c:v>
                </c:pt>
                <c:pt idx="4395">
                  <c:v>93.842389816735547</c:v>
                </c:pt>
                <c:pt idx="4396">
                  <c:v>92.911671283806939</c:v>
                </c:pt>
                <c:pt idx="4397">
                  <c:v>92.747137067286573</c:v>
                </c:pt>
                <c:pt idx="4398">
                  <c:v>95.689644031375238</c:v>
                </c:pt>
                <c:pt idx="4399">
                  <c:v>101.54830012077993</c:v>
                </c:pt>
                <c:pt idx="4400">
                  <c:v>112.88284919293871</c:v>
                </c:pt>
                <c:pt idx="4401">
                  <c:v>124.77921897564529</c:v>
                </c:pt>
                <c:pt idx="4402">
                  <c:v>128.81962944681095</c:v>
                </c:pt>
                <c:pt idx="4403">
                  <c:v>131.31569963863029</c:v>
                </c:pt>
                <c:pt idx="4404">
                  <c:v>129.17740412961953</c:v>
                </c:pt>
                <c:pt idx="4405">
                  <c:v>129.64212770350812</c:v>
                </c:pt>
                <c:pt idx="4406">
                  <c:v>134.83304153554764</c:v>
                </c:pt>
                <c:pt idx="4407">
                  <c:v>134.69963875736912</c:v>
                </c:pt>
                <c:pt idx="4408">
                  <c:v>134.10146568845096</c:v>
                </c:pt>
                <c:pt idx="4409">
                  <c:v>132.09412339009666</c:v>
                </c:pt>
                <c:pt idx="4410">
                  <c:v>129.33860782536772</c:v>
                </c:pt>
                <c:pt idx="4411">
                  <c:v>127.03438929683571</c:v>
                </c:pt>
                <c:pt idx="4412">
                  <c:v>124.84342084187772</c:v>
                </c:pt>
                <c:pt idx="4413">
                  <c:v>121.00345592892005</c:v>
                </c:pt>
                <c:pt idx="4414">
                  <c:v>115.87657289891382</c:v>
                </c:pt>
                <c:pt idx="4415">
                  <c:v>111.72275970594175</c:v>
                </c:pt>
                <c:pt idx="4416">
                  <c:v>108.43078449616387</c:v>
                </c:pt>
                <c:pt idx="4417">
                  <c:v>105.24468297478222</c:v>
                </c:pt>
                <c:pt idx="4418">
                  <c:v>103.68812429469313</c:v>
                </c:pt>
                <c:pt idx="4419">
                  <c:v>102.30377577325751</c:v>
                </c:pt>
                <c:pt idx="4420">
                  <c:v>102.71511497763919</c:v>
                </c:pt>
                <c:pt idx="4421">
                  <c:v>102.55054337050518</c:v>
                </c:pt>
                <c:pt idx="4422">
                  <c:v>108.14503550068534</c:v>
                </c:pt>
                <c:pt idx="4423">
                  <c:v>114.51663396378171</c:v>
                </c:pt>
                <c:pt idx="4424">
                  <c:v>118.76853186149678</c:v>
                </c:pt>
                <c:pt idx="4425">
                  <c:v>127.50202004959782</c:v>
                </c:pt>
                <c:pt idx="4426">
                  <c:v>132.25662614802087</c:v>
                </c:pt>
                <c:pt idx="4427">
                  <c:v>135.33187891757777</c:v>
                </c:pt>
                <c:pt idx="4428">
                  <c:v>131.70501864318311</c:v>
                </c:pt>
                <c:pt idx="4429">
                  <c:v>130.99242805801896</c:v>
                </c:pt>
                <c:pt idx="4430">
                  <c:v>137.07936335814537</c:v>
                </c:pt>
                <c:pt idx="4431">
                  <c:v>136.52984135491639</c:v>
                </c:pt>
                <c:pt idx="4432">
                  <c:v>136.76320065352363</c:v>
                </c:pt>
                <c:pt idx="4433">
                  <c:v>135.38484363992544</c:v>
                </c:pt>
                <c:pt idx="4434">
                  <c:v>131.93451303395059</c:v>
                </c:pt>
                <c:pt idx="4435">
                  <c:v>130.01582486944881</c:v>
                </c:pt>
                <c:pt idx="4436">
                  <c:v>126.90697262405561</c:v>
                </c:pt>
                <c:pt idx="4437">
                  <c:v>122.66115164523006</c:v>
                </c:pt>
                <c:pt idx="4438">
                  <c:v>117.41163468574806</c:v>
                </c:pt>
                <c:pt idx="4439">
                  <c:v>112.60486019305226</c:v>
                </c:pt>
                <c:pt idx="4440">
                  <c:v>108.12984410666132</c:v>
                </c:pt>
                <c:pt idx="4441">
                  <c:v>103.75265845468724</c:v>
                </c:pt>
                <c:pt idx="4442">
                  <c:v>102.85487752898248</c:v>
                </c:pt>
                <c:pt idx="4443">
                  <c:v>102.11279783948325</c:v>
                </c:pt>
                <c:pt idx="4444">
                  <c:v>102.66459857695646</c:v>
                </c:pt>
                <c:pt idx="4445">
                  <c:v>102.80755002546506</c:v>
                </c:pt>
                <c:pt idx="4446">
                  <c:v>105.57974774452082</c:v>
                </c:pt>
                <c:pt idx="4447">
                  <c:v>112.37150879418522</c:v>
                </c:pt>
                <c:pt idx="4448">
                  <c:v>119.42324835796958</c:v>
                </c:pt>
                <c:pt idx="4449">
                  <c:v>127.35381153816641</c:v>
                </c:pt>
                <c:pt idx="4450">
                  <c:v>132.80521815517628</c:v>
                </c:pt>
                <c:pt idx="4451">
                  <c:v>135.41967659445135</c:v>
                </c:pt>
                <c:pt idx="4452">
                  <c:v>132.0757244036005</c:v>
                </c:pt>
                <c:pt idx="4453">
                  <c:v>131.55912398278059</c:v>
                </c:pt>
                <c:pt idx="4454">
                  <c:v>138.32601743998936</c:v>
                </c:pt>
                <c:pt idx="4455">
                  <c:v>138.04425599758588</c:v>
                </c:pt>
                <c:pt idx="4456">
                  <c:v>138.88762440688373</c:v>
                </c:pt>
                <c:pt idx="4457">
                  <c:v>137.58138582527855</c:v>
                </c:pt>
                <c:pt idx="4458">
                  <c:v>133.08581397434338</c:v>
                </c:pt>
                <c:pt idx="4459">
                  <c:v>130.43988862407363</c:v>
                </c:pt>
                <c:pt idx="4460">
                  <c:v>128.8278140357456</c:v>
                </c:pt>
                <c:pt idx="4461">
                  <c:v>126.17442892656699</c:v>
                </c:pt>
                <c:pt idx="4462">
                  <c:v>120.37817006529671</c:v>
                </c:pt>
                <c:pt idx="4463">
                  <c:v>114.66750505079285</c:v>
                </c:pt>
                <c:pt idx="4464">
                  <c:v>110.98801877636086</c:v>
                </c:pt>
                <c:pt idx="4465">
                  <c:v>105.86335786951885</c:v>
                </c:pt>
                <c:pt idx="4466">
                  <c:v>104.44334983156406</c:v>
                </c:pt>
                <c:pt idx="4467">
                  <c:v>103.39195443015559</c:v>
                </c:pt>
                <c:pt idx="4468">
                  <c:v>103.21927278811755</c:v>
                </c:pt>
                <c:pt idx="4469">
                  <c:v>103.73826327513983</c:v>
                </c:pt>
                <c:pt idx="4470">
                  <c:v>105.8234399926601</c:v>
                </c:pt>
                <c:pt idx="4471">
                  <c:v>109.9399079740619</c:v>
                </c:pt>
                <c:pt idx="4472">
                  <c:v>119.19908514093578</c:v>
                </c:pt>
                <c:pt idx="4473">
                  <c:v>128.82122562823383</c:v>
                </c:pt>
                <c:pt idx="4474">
                  <c:v>134.9445669889482</c:v>
                </c:pt>
                <c:pt idx="4475">
                  <c:v>137.40965379085665</c:v>
                </c:pt>
                <c:pt idx="4476">
                  <c:v>134.26945500215049</c:v>
                </c:pt>
                <c:pt idx="4477">
                  <c:v>134.92907938446407</c:v>
                </c:pt>
                <c:pt idx="4478">
                  <c:v>141.75527090974234</c:v>
                </c:pt>
                <c:pt idx="4479">
                  <c:v>141.90667826284928</c:v>
                </c:pt>
                <c:pt idx="4480">
                  <c:v>142.5621266398939</c:v>
                </c:pt>
                <c:pt idx="4481">
                  <c:v>140.15679994774155</c:v>
                </c:pt>
                <c:pt idx="4482">
                  <c:v>136.03662442199462</c:v>
                </c:pt>
                <c:pt idx="4483">
                  <c:v>132.70391460427663</c:v>
                </c:pt>
                <c:pt idx="4484">
                  <c:v>131.29502021391482</c:v>
                </c:pt>
                <c:pt idx="4485">
                  <c:v>126.780640191545</c:v>
                </c:pt>
                <c:pt idx="4486">
                  <c:v>120.96965458883686</c:v>
                </c:pt>
                <c:pt idx="4487">
                  <c:v>115.88834664968941</c:v>
                </c:pt>
                <c:pt idx="4488">
                  <c:v>111.72638842421381</c:v>
                </c:pt>
                <c:pt idx="4489">
                  <c:v>108.42507050161745</c:v>
                </c:pt>
                <c:pt idx="4490">
                  <c:v>105.74786555097668</c:v>
                </c:pt>
                <c:pt idx="4491">
                  <c:v>105.22586246582308</c:v>
                </c:pt>
                <c:pt idx="4492">
                  <c:v>103.56740332584856</c:v>
                </c:pt>
                <c:pt idx="4493">
                  <c:v>103.88109980868694</c:v>
                </c:pt>
                <c:pt idx="4494">
                  <c:v>107.12325679689289</c:v>
                </c:pt>
                <c:pt idx="4495">
                  <c:v>113.39223269643814</c:v>
                </c:pt>
                <c:pt idx="4496">
                  <c:v>119.79638026975321</c:v>
                </c:pt>
                <c:pt idx="4497">
                  <c:v>130.70561539846824</c:v>
                </c:pt>
                <c:pt idx="4498">
                  <c:v>135.76927589165294</c:v>
                </c:pt>
                <c:pt idx="4499">
                  <c:v>137.65590199974196</c:v>
                </c:pt>
                <c:pt idx="4500">
                  <c:v>134.17019274075881</c:v>
                </c:pt>
                <c:pt idx="4501">
                  <c:v>133.75487120510113</c:v>
                </c:pt>
                <c:pt idx="4502">
                  <c:v>140.26295216995157</c:v>
                </c:pt>
                <c:pt idx="4503">
                  <c:v>139.09276416500936</c:v>
                </c:pt>
                <c:pt idx="4504">
                  <c:v>138.9617918605208</c:v>
                </c:pt>
                <c:pt idx="4505">
                  <c:v>136.86292746135211</c:v>
                </c:pt>
                <c:pt idx="4506">
                  <c:v>132.2625883865947</c:v>
                </c:pt>
                <c:pt idx="4507">
                  <c:v>128.98876642217351</c:v>
                </c:pt>
                <c:pt idx="4508">
                  <c:v>127.26440733869667</c:v>
                </c:pt>
                <c:pt idx="4509">
                  <c:v>124.81020202662343</c:v>
                </c:pt>
                <c:pt idx="4510">
                  <c:v>118.78513564414392</c:v>
                </c:pt>
                <c:pt idx="4511">
                  <c:v>114.98717507989532</c:v>
                </c:pt>
                <c:pt idx="4512">
                  <c:v>110.87171955764924</c:v>
                </c:pt>
                <c:pt idx="4513">
                  <c:v>107.60613196989343</c:v>
                </c:pt>
                <c:pt idx="4514">
                  <c:v>105.36924020978714</c:v>
                </c:pt>
                <c:pt idx="4515">
                  <c:v>104.0251268584046</c:v>
                </c:pt>
                <c:pt idx="4516">
                  <c:v>104.34951922070501</c:v>
                </c:pt>
                <c:pt idx="4517">
                  <c:v>103.56503940216207</c:v>
                </c:pt>
                <c:pt idx="4518">
                  <c:v>103.78022164445598</c:v>
                </c:pt>
                <c:pt idx="4519">
                  <c:v>103.92147211428136</c:v>
                </c:pt>
                <c:pt idx="4520">
                  <c:v>107.73198980344537</c:v>
                </c:pt>
                <c:pt idx="4521">
                  <c:v>113.946662023103</c:v>
                </c:pt>
                <c:pt idx="4522">
                  <c:v>118.8168511436856</c:v>
                </c:pt>
                <c:pt idx="4523">
                  <c:v>121.30739329398901</c:v>
                </c:pt>
                <c:pt idx="4524">
                  <c:v>119.30933732829436</c:v>
                </c:pt>
                <c:pt idx="4525">
                  <c:v>118.55506611243948</c:v>
                </c:pt>
                <c:pt idx="4526">
                  <c:v>120.98961281867331</c:v>
                </c:pt>
                <c:pt idx="4527">
                  <c:v>119.41126853235954</c:v>
                </c:pt>
                <c:pt idx="4528">
                  <c:v>118.51737758248186</c:v>
                </c:pt>
                <c:pt idx="4529">
                  <c:v>115.99537056036701</c:v>
                </c:pt>
                <c:pt idx="4530">
                  <c:v>115.44728890398815</c:v>
                </c:pt>
                <c:pt idx="4531">
                  <c:v>116.16014568544171</c:v>
                </c:pt>
                <c:pt idx="4532">
                  <c:v>116.57923926695339</c:v>
                </c:pt>
                <c:pt idx="4533">
                  <c:v>115.05946935094215</c:v>
                </c:pt>
                <c:pt idx="4534">
                  <c:v>112.22621342647123</c:v>
                </c:pt>
                <c:pt idx="4535">
                  <c:v>108.79334317372077</c:v>
                </c:pt>
                <c:pt idx="4536">
                  <c:v>106.16023864363009</c:v>
                </c:pt>
                <c:pt idx="4537">
                  <c:v>101.1178597115324</c:v>
                </c:pt>
                <c:pt idx="4538">
                  <c:v>100.0005740820729</c:v>
                </c:pt>
                <c:pt idx="4539">
                  <c:v>98.984476919085225</c:v>
                </c:pt>
                <c:pt idx="4540">
                  <c:v>98.255869459881353</c:v>
                </c:pt>
                <c:pt idx="4541">
                  <c:v>97.563927387648789</c:v>
                </c:pt>
                <c:pt idx="4542">
                  <c:v>99.432804489136231</c:v>
                </c:pt>
                <c:pt idx="4543">
                  <c:v>101.15192099999636</c:v>
                </c:pt>
                <c:pt idx="4544">
                  <c:v>101.26777670286188</c:v>
                </c:pt>
                <c:pt idx="4545">
                  <c:v>102.6722132579268</c:v>
                </c:pt>
                <c:pt idx="4546">
                  <c:v>107.06876790143284</c:v>
                </c:pt>
                <c:pt idx="4547">
                  <c:v>109.56485002852678</c:v>
                </c:pt>
                <c:pt idx="4548">
                  <c:v>110.39434451635653</c:v>
                </c:pt>
                <c:pt idx="4549">
                  <c:v>112.28775715304589</c:v>
                </c:pt>
                <c:pt idx="4550">
                  <c:v>113.6932891406101</c:v>
                </c:pt>
                <c:pt idx="4551">
                  <c:v>113.73317990843594</c:v>
                </c:pt>
                <c:pt idx="4552">
                  <c:v>113.45416264991339</c:v>
                </c:pt>
                <c:pt idx="4553">
                  <c:v>113.76534926685932</c:v>
                </c:pt>
                <c:pt idx="4554">
                  <c:v>114.1974903121328</c:v>
                </c:pt>
                <c:pt idx="4555">
                  <c:v>115.03356889632434</c:v>
                </c:pt>
                <c:pt idx="4556">
                  <c:v>115.94108563351652</c:v>
                </c:pt>
                <c:pt idx="4557">
                  <c:v>114.52726834743518</c:v>
                </c:pt>
                <c:pt idx="4558">
                  <c:v>111.05288943884209</c:v>
                </c:pt>
                <c:pt idx="4559">
                  <c:v>107.10471913848438</c:v>
                </c:pt>
                <c:pt idx="4560">
                  <c:v>101.92399702717088</c:v>
                </c:pt>
                <c:pt idx="4561">
                  <c:v>97.52337770662956</c:v>
                </c:pt>
                <c:pt idx="4562">
                  <c:v>97.542953570046635</c:v>
                </c:pt>
                <c:pt idx="4563">
                  <c:v>96.678996324190038</c:v>
                </c:pt>
                <c:pt idx="4564">
                  <c:v>96.572482255889923</c:v>
                </c:pt>
                <c:pt idx="4565">
                  <c:v>97.618060342270056</c:v>
                </c:pt>
                <c:pt idx="4566">
                  <c:v>101.4541977398639</c:v>
                </c:pt>
                <c:pt idx="4567">
                  <c:v>110.13136238768529</c:v>
                </c:pt>
                <c:pt idx="4568">
                  <c:v>118.38978791246861</c:v>
                </c:pt>
                <c:pt idx="4569">
                  <c:v>129.87740155871015</c:v>
                </c:pt>
                <c:pt idx="4570">
                  <c:v>134.36734795476099</c:v>
                </c:pt>
                <c:pt idx="4571">
                  <c:v>137.39901758590523</c:v>
                </c:pt>
                <c:pt idx="4572">
                  <c:v>133.72709859214035</c:v>
                </c:pt>
                <c:pt idx="4573">
                  <c:v>132.59949620929217</c:v>
                </c:pt>
                <c:pt idx="4574">
                  <c:v>138.05739007728715</c:v>
                </c:pt>
                <c:pt idx="4575">
                  <c:v>137.57647236380785</c:v>
                </c:pt>
                <c:pt idx="4576">
                  <c:v>136.5829157611152</c:v>
                </c:pt>
                <c:pt idx="4577">
                  <c:v>135.35063935350098</c:v>
                </c:pt>
                <c:pt idx="4578">
                  <c:v>133.00929493268202</c:v>
                </c:pt>
                <c:pt idx="4579">
                  <c:v>131.48185714374418</c:v>
                </c:pt>
                <c:pt idx="4580">
                  <c:v>128.93031901570541</c:v>
                </c:pt>
                <c:pt idx="4581">
                  <c:v>124.62157079800724</c:v>
                </c:pt>
                <c:pt idx="4582">
                  <c:v>119.53000049672789</c:v>
                </c:pt>
                <c:pt idx="4583">
                  <c:v>114.91711123214046</c:v>
                </c:pt>
                <c:pt idx="4584">
                  <c:v>111.51297456352529</c:v>
                </c:pt>
                <c:pt idx="4585">
                  <c:v>106.908997788778</c:v>
                </c:pt>
                <c:pt idx="4586">
                  <c:v>104.8787679188642</c:v>
                </c:pt>
                <c:pt idx="4587">
                  <c:v>103.77238440944303</c:v>
                </c:pt>
                <c:pt idx="4588">
                  <c:v>103.70565875500384</c:v>
                </c:pt>
                <c:pt idx="4589">
                  <c:v>104.9573675774058</c:v>
                </c:pt>
                <c:pt idx="4590">
                  <c:v>107.28601893893071</c:v>
                </c:pt>
                <c:pt idx="4591">
                  <c:v>112.01220777803357</c:v>
                </c:pt>
                <c:pt idx="4592">
                  <c:v>116.59778749559415</c:v>
                </c:pt>
                <c:pt idx="4593">
                  <c:v>128.28463913108649</c:v>
                </c:pt>
                <c:pt idx="4594">
                  <c:v>133.20107748720989</c:v>
                </c:pt>
                <c:pt idx="4595">
                  <c:v>135.90009293328498</c:v>
                </c:pt>
                <c:pt idx="4596">
                  <c:v>133.71558831129403</c:v>
                </c:pt>
                <c:pt idx="4597">
                  <c:v>133.93857806308159</c:v>
                </c:pt>
                <c:pt idx="4598">
                  <c:v>140.85330369346332</c:v>
                </c:pt>
                <c:pt idx="4599">
                  <c:v>140.58500152183331</c:v>
                </c:pt>
                <c:pt idx="4600">
                  <c:v>141.48583949055364</c:v>
                </c:pt>
                <c:pt idx="4601">
                  <c:v>139.50534628791632</c:v>
                </c:pt>
                <c:pt idx="4602">
                  <c:v>136.78355966202159</c:v>
                </c:pt>
                <c:pt idx="4603">
                  <c:v>134.75892955142044</c:v>
                </c:pt>
                <c:pt idx="4604">
                  <c:v>131.45912244947601</c:v>
                </c:pt>
                <c:pt idx="4605">
                  <c:v>127.64013453487398</c:v>
                </c:pt>
                <c:pt idx="4606">
                  <c:v>121.88454469805743</c:v>
                </c:pt>
                <c:pt idx="4607">
                  <c:v>116.58568036535463</c:v>
                </c:pt>
                <c:pt idx="4608">
                  <c:v>111.22957630501467</c:v>
                </c:pt>
                <c:pt idx="4609">
                  <c:v>107.30374452565196</c:v>
                </c:pt>
                <c:pt idx="4610">
                  <c:v>105.9649862744203</c:v>
                </c:pt>
                <c:pt idx="4611">
                  <c:v>105.14674063482866</c:v>
                </c:pt>
                <c:pt idx="4612">
                  <c:v>104.920608363794</c:v>
                </c:pt>
                <c:pt idx="4613">
                  <c:v>105.15729346418668</c:v>
                </c:pt>
                <c:pt idx="4614">
                  <c:v>108.84327591359121</c:v>
                </c:pt>
                <c:pt idx="4615">
                  <c:v>115.14866128539914</c:v>
                </c:pt>
                <c:pt idx="4616">
                  <c:v>122.51438405050281</c:v>
                </c:pt>
                <c:pt idx="4617">
                  <c:v>132.67787058929341</c:v>
                </c:pt>
                <c:pt idx="4618">
                  <c:v>136.04805991044</c:v>
                </c:pt>
                <c:pt idx="4619">
                  <c:v>138.70083566695928</c:v>
                </c:pt>
                <c:pt idx="4620">
                  <c:v>135.51757159369419</c:v>
                </c:pt>
                <c:pt idx="4621">
                  <c:v>136.02245929584237</c:v>
                </c:pt>
                <c:pt idx="4622">
                  <c:v>142.53646555745951</c:v>
                </c:pt>
                <c:pt idx="4623">
                  <c:v>141.87600404105814</c:v>
                </c:pt>
                <c:pt idx="4624">
                  <c:v>141.42388089353673</c:v>
                </c:pt>
                <c:pt idx="4625">
                  <c:v>140.47753568568638</c:v>
                </c:pt>
                <c:pt idx="4626">
                  <c:v>136.84551814730239</c:v>
                </c:pt>
                <c:pt idx="4627">
                  <c:v>133.4134400176261</c:v>
                </c:pt>
                <c:pt idx="4628">
                  <c:v>131.76801601320031</c:v>
                </c:pt>
                <c:pt idx="4629">
                  <c:v>127.92802768781139</c:v>
                </c:pt>
                <c:pt idx="4630">
                  <c:v>124.29767282126123</c:v>
                </c:pt>
                <c:pt idx="4631">
                  <c:v>118.16041923595385</c:v>
                </c:pt>
                <c:pt idx="4632">
                  <c:v>112.34440537413637</c:v>
                </c:pt>
                <c:pt idx="4633">
                  <c:v>108.6213801175245</c:v>
                </c:pt>
                <c:pt idx="4634">
                  <c:v>106.82069254708055</c:v>
                </c:pt>
                <c:pt idx="4635">
                  <c:v>105.91997256420142</c:v>
                </c:pt>
                <c:pt idx="4636">
                  <c:v>105.69186242691454</c:v>
                </c:pt>
                <c:pt idx="4637">
                  <c:v>105.32552550587627</c:v>
                </c:pt>
                <c:pt idx="4638">
                  <c:v>108.37069430502019</c:v>
                </c:pt>
                <c:pt idx="4639">
                  <c:v>114.71058954650672</c:v>
                </c:pt>
                <c:pt idx="4640">
                  <c:v>122.72431257823152</c:v>
                </c:pt>
                <c:pt idx="4641">
                  <c:v>131.22911827592364</c:v>
                </c:pt>
                <c:pt idx="4642">
                  <c:v>136.11430692666167</c:v>
                </c:pt>
                <c:pt idx="4643">
                  <c:v>138.44791300820123</c:v>
                </c:pt>
                <c:pt idx="4644">
                  <c:v>136.45090252153338</c:v>
                </c:pt>
                <c:pt idx="4645">
                  <c:v>135.41656595909194</c:v>
                </c:pt>
                <c:pt idx="4646">
                  <c:v>143.06572096164518</c:v>
                </c:pt>
                <c:pt idx="4647">
                  <c:v>143.02426788518622</c:v>
                </c:pt>
                <c:pt idx="4648">
                  <c:v>142.61276511595796</c:v>
                </c:pt>
                <c:pt idx="4649">
                  <c:v>142.60634424737225</c:v>
                </c:pt>
                <c:pt idx="4650">
                  <c:v>140.04670154646104</c:v>
                </c:pt>
                <c:pt idx="4651">
                  <c:v>136.80533594200892</c:v>
                </c:pt>
                <c:pt idx="4652">
                  <c:v>135.44796092136872</c:v>
                </c:pt>
                <c:pt idx="4653">
                  <c:v>131.27363959693923</c:v>
                </c:pt>
                <c:pt idx="4654">
                  <c:v>125.01671029647966</c:v>
                </c:pt>
                <c:pt idx="4655">
                  <c:v>117.83305280211917</c:v>
                </c:pt>
                <c:pt idx="4656">
                  <c:v>113.27254504601136</c:v>
                </c:pt>
                <c:pt idx="4657">
                  <c:v>107.99858070550009</c:v>
                </c:pt>
                <c:pt idx="4658">
                  <c:v>107.05839721304302</c:v>
                </c:pt>
                <c:pt idx="4659">
                  <c:v>105.50031760018759</c:v>
                </c:pt>
                <c:pt idx="4660">
                  <c:v>104.91672043646152</c:v>
                </c:pt>
                <c:pt idx="4661">
                  <c:v>104.90171397122066</c:v>
                </c:pt>
                <c:pt idx="4662">
                  <c:v>108.6956924369767</c:v>
                </c:pt>
                <c:pt idx="4663">
                  <c:v>114.73193560910262</c:v>
                </c:pt>
                <c:pt idx="4664">
                  <c:v>124.48399303135797</c:v>
                </c:pt>
                <c:pt idx="4665">
                  <c:v>134.02075086051161</c:v>
                </c:pt>
                <c:pt idx="4666">
                  <c:v>138.28075912275216</c:v>
                </c:pt>
                <c:pt idx="4667">
                  <c:v>143.20664532788712</c:v>
                </c:pt>
                <c:pt idx="4668">
                  <c:v>139.98124585440061</c:v>
                </c:pt>
                <c:pt idx="4669">
                  <c:v>140.20256907014868</c:v>
                </c:pt>
                <c:pt idx="4670">
                  <c:v>145.74603075413012</c:v>
                </c:pt>
                <c:pt idx="4671">
                  <c:v>145.92475857087797</c:v>
                </c:pt>
                <c:pt idx="4672">
                  <c:v>144.69524839825817</c:v>
                </c:pt>
                <c:pt idx="4673">
                  <c:v>142.31379656827121</c:v>
                </c:pt>
                <c:pt idx="4674">
                  <c:v>136.98816929208618</c:v>
                </c:pt>
                <c:pt idx="4675">
                  <c:v>132.39906724761516</c:v>
                </c:pt>
                <c:pt idx="4676">
                  <c:v>131.47947725297323</c:v>
                </c:pt>
                <c:pt idx="4677">
                  <c:v>126.80766569058297</c:v>
                </c:pt>
                <c:pt idx="4678">
                  <c:v>121.88525054971171</c:v>
                </c:pt>
                <c:pt idx="4679">
                  <c:v>115.80487160746759</c:v>
                </c:pt>
                <c:pt idx="4680">
                  <c:v>110.21067244367698</c:v>
                </c:pt>
                <c:pt idx="4681">
                  <c:v>105.7056378567612</c:v>
                </c:pt>
                <c:pt idx="4682">
                  <c:v>102.29063885173552</c:v>
                </c:pt>
                <c:pt idx="4683">
                  <c:v>100.72628101256173</c:v>
                </c:pt>
                <c:pt idx="4684">
                  <c:v>99.685783298994124</c:v>
                </c:pt>
                <c:pt idx="4685">
                  <c:v>99.550375094861579</c:v>
                </c:pt>
                <c:pt idx="4686">
                  <c:v>100.81268500170582</c:v>
                </c:pt>
                <c:pt idx="4687">
                  <c:v>104.08274866939647</c:v>
                </c:pt>
                <c:pt idx="4688">
                  <c:v>108.48232222412177</c:v>
                </c:pt>
                <c:pt idx="4689">
                  <c:v>113.00251064125699</c:v>
                </c:pt>
                <c:pt idx="4690">
                  <c:v>120.07130949467722</c:v>
                </c:pt>
                <c:pt idx="4691">
                  <c:v>123.13457300437518</c:v>
                </c:pt>
                <c:pt idx="4692">
                  <c:v>120.80530115382918</c:v>
                </c:pt>
                <c:pt idx="4693">
                  <c:v>120.02672384534368</c:v>
                </c:pt>
                <c:pt idx="4694">
                  <c:v>122.14923815589648</c:v>
                </c:pt>
                <c:pt idx="4695">
                  <c:v>120.42574325781008</c:v>
                </c:pt>
                <c:pt idx="4696">
                  <c:v>119.35856512715949</c:v>
                </c:pt>
                <c:pt idx="4697">
                  <c:v>115.57714412338936</c:v>
                </c:pt>
                <c:pt idx="4698">
                  <c:v>114.19613624042707</c:v>
                </c:pt>
                <c:pt idx="4699">
                  <c:v>114.66254305862226</c:v>
                </c:pt>
                <c:pt idx="4700">
                  <c:v>116.48161512339404</c:v>
                </c:pt>
                <c:pt idx="4701">
                  <c:v>114.31840098647754</c:v>
                </c:pt>
                <c:pt idx="4702">
                  <c:v>110.68760987437486</c:v>
                </c:pt>
                <c:pt idx="4703">
                  <c:v>107.16341188942889</c:v>
                </c:pt>
                <c:pt idx="4704">
                  <c:v>104.88143418918334</c:v>
                </c:pt>
                <c:pt idx="4705">
                  <c:v>100.35046970147069</c:v>
                </c:pt>
                <c:pt idx="4706">
                  <c:v>98.229390562525708</c:v>
                </c:pt>
                <c:pt idx="4707">
                  <c:v>96.900115852530973</c:v>
                </c:pt>
                <c:pt idx="4708">
                  <c:v>97.238505628866662</c:v>
                </c:pt>
                <c:pt idx="4709">
                  <c:v>96.862158109410117</c:v>
                </c:pt>
                <c:pt idx="4710">
                  <c:v>98.266920365808645</c:v>
                </c:pt>
                <c:pt idx="4711">
                  <c:v>98.458320499911338</c:v>
                </c:pt>
                <c:pt idx="4712">
                  <c:v>99.597639974036127</c:v>
                </c:pt>
                <c:pt idx="4713">
                  <c:v>101.28017100225109</c:v>
                </c:pt>
                <c:pt idx="4714">
                  <c:v>104.72274086958899</c:v>
                </c:pt>
                <c:pt idx="4715">
                  <c:v>107.84203142976628</c:v>
                </c:pt>
                <c:pt idx="4716">
                  <c:v>108.2681783004348</c:v>
                </c:pt>
                <c:pt idx="4717">
                  <c:v>109.16763502696163</c:v>
                </c:pt>
                <c:pt idx="4718">
                  <c:v>109.951979412076</c:v>
                </c:pt>
                <c:pt idx="4719">
                  <c:v>110.48365915564139</c:v>
                </c:pt>
                <c:pt idx="4720">
                  <c:v>111.72516187688512</c:v>
                </c:pt>
                <c:pt idx="4721">
                  <c:v>111.98679311832859</c:v>
                </c:pt>
                <c:pt idx="4722">
                  <c:v>112.62090009217152</c:v>
                </c:pt>
                <c:pt idx="4723">
                  <c:v>114.26764520988684</c:v>
                </c:pt>
                <c:pt idx="4724">
                  <c:v>115.95751335177539</c:v>
                </c:pt>
                <c:pt idx="4725">
                  <c:v>114.45477448224598</c:v>
                </c:pt>
                <c:pt idx="4726">
                  <c:v>111.0754796658204</c:v>
                </c:pt>
                <c:pt idx="4727">
                  <c:v>106.83946696863522</c:v>
                </c:pt>
                <c:pt idx="4728">
                  <c:v>102.1277056436363</c:v>
                </c:pt>
                <c:pt idx="4729">
                  <c:v>99.512954692365085</c:v>
                </c:pt>
                <c:pt idx="4730">
                  <c:v>96.596944069494924</c:v>
                </c:pt>
                <c:pt idx="4731">
                  <c:v>97.538076368793</c:v>
                </c:pt>
                <c:pt idx="4732">
                  <c:v>97.584846812131929</c:v>
                </c:pt>
                <c:pt idx="4733">
                  <c:v>99.472906957707679</c:v>
                </c:pt>
                <c:pt idx="4734">
                  <c:v>102.20873430095175</c:v>
                </c:pt>
                <c:pt idx="4735">
                  <c:v>108.56539108896762</c:v>
                </c:pt>
                <c:pt idx="4736">
                  <c:v>115.77988011833264</c:v>
                </c:pt>
                <c:pt idx="4737">
                  <c:v>130.38960875561588</c:v>
                </c:pt>
                <c:pt idx="4738">
                  <c:v>136.33661129125625</c:v>
                </c:pt>
                <c:pt idx="4739">
                  <c:v>140.14285317249332</c:v>
                </c:pt>
                <c:pt idx="4740">
                  <c:v>137.18675053954794</c:v>
                </c:pt>
                <c:pt idx="4741">
                  <c:v>136.17085944767021</c:v>
                </c:pt>
                <c:pt idx="4742">
                  <c:v>142.06227174078862</c:v>
                </c:pt>
                <c:pt idx="4743">
                  <c:v>140.70412710258111</c:v>
                </c:pt>
                <c:pt idx="4744">
                  <c:v>140.76118645095542</c:v>
                </c:pt>
                <c:pt idx="4745">
                  <c:v>139.30367645434643</c:v>
                </c:pt>
                <c:pt idx="4746">
                  <c:v>134.7293635484595</c:v>
                </c:pt>
                <c:pt idx="4747">
                  <c:v>130.98635955099323</c:v>
                </c:pt>
                <c:pt idx="4748">
                  <c:v>128.86069083806228</c:v>
                </c:pt>
                <c:pt idx="4749">
                  <c:v>124.78394148017186</c:v>
                </c:pt>
                <c:pt idx="4750">
                  <c:v>118.79220621514629</c:v>
                </c:pt>
                <c:pt idx="4751">
                  <c:v>114.39298388041077</c:v>
                </c:pt>
                <c:pt idx="4752">
                  <c:v>111.12485590977946</c:v>
                </c:pt>
                <c:pt idx="4753">
                  <c:v>106.62362382983268</c:v>
                </c:pt>
                <c:pt idx="4754">
                  <c:v>104.65616405690677</c:v>
                </c:pt>
                <c:pt idx="4755">
                  <c:v>104.50498942768704</c:v>
                </c:pt>
                <c:pt idx="4756">
                  <c:v>103.80419572825181</c:v>
                </c:pt>
                <c:pt idx="4757">
                  <c:v>106.72267666430778</c:v>
                </c:pt>
                <c:pt idx="4758">
                  <c:v>109.69609041019525</c:v>
                </c:pt>
                <c:pt idx="4759">
                  <c:v>114.5241854468307</c:v>
                </c:pt>
                <c:pt idx="4760">
                  <c:v>123.41318368513416</c:v>
                </c:pt>
                <c:pt idx="4761">
                  <c:v>131.5482428337404</c:v>
                </c:pt>
                <c:pt idx="4762">
                  <c:v>136.1039023729312</c:v>
                </c:pt>
                <c:pt idx="4763">
                  <c:v>139.14813685740245</c:v>
                </c:pt>
                <c:pt idx="4764">
                  <c:v>135.08144935685257</c:v>
                </c:pt>
                <c:pt idx="4765">
                  <c:v>135.34800530972677</c:v>
                </c:pt>
                <c:pt idx="4766">
                  <c:v>142.83537511408795</c:v>
                </c:pt>
                <c:pt idx="4767">
                  <c:v>142.46528462089267</c:v>
                </c:pt>
                <c:pt idx="4768">
                  <c:v>142.77037203691435</c:v>
                </c:pt>
                <c:pt idx="4769">
                  <c:v>140.73928400045975</c:v>
                </c:pt>
                <c:pt idx="4770">
                  <c:v>138.36939223160073</c:v>
                </c:pt>
                <c:pt idx="4771">
                  <c:v>134.91896148962198</c:v>
                </c:pt>
                <c:pt idx="4772">
                  <c:v>133.42730416032578</c:v>
                </c:pt>
                <c:pt idx="4773">
                  <c:v>130.02644504399868</c:v>
                </c:pt>
                <c:pt idx="4774">
                  <c:v>123.15770495203182</c:v>
                </c:pt>
                <c:pt idx="4775">
                  <c:v>118.00434802672137</c:v>
                </c:pt>
                <c:pt idx="4776">
                  <c:v>113.32733157284187</c:v>
                </c:pt>
                <c:pt idx="4777">
                  <c:v>109.21159802890564</c:v>
                </c:pt>
                <c:pt idx="4778">
                  <c:v>107.39639394099099</c:v>
                </c:pt>
                <c:pt idx="4779">
                  <c:v>106.69862568561062</c:v>
                </c:pt>
                <c:pt idx="4780">
                  <c:v>107.16117782540331</c:v>
                </c:pt>
                <c:pt idx="4781">
                  <c:v>107.53726812656377</c:v>
                </c:pt>
                <c:pt idx="4782">
                  <c:v>109.82595716634567</c:v>
                </c:pt>
                <c:pt idx="4783">
                  <c:v>117.11688146884019</c:v>
                </c:pt>
                <c:pt idx="4784">
                  <c:v>124.40053981491522</c:v>
                </c:pt>
                <c:pt idx="4785">
                  <c:v>132.6632455816852</c:v>
                </c:pt>
                <c:pt idx="4786">
                  <c:v>137.87247088294382</c:v>
                </c:pt>
                <c:pt idx="4787">
                  <c:v>140.85969103005436</c:v>
                </c:pt>
                <c:pt idx="4788">
                  <c:v>138.45991908992553</c:v>
                </c:pt>
                <c:pt idx="4789">
                  <c:v>138.52372312919096</c:v>
                </c:pt>
                <c:pt idx="4790">
                  <c:v>145.26817651035267</c:v>
                </c:pt>
                <c:pt idx="4791">
                  <c:v>145.9108531659098</c:v>
                </c:pt>
                <c:pt idx="4792">
                  <c:v>145.69042073618601</c:v>
                </c:pt>
                <c:pt idx="4793">
                  <c:v>145.33759406550328</c:v>
                </c:pt>
                <c:pt idx="4794">
                  <c:v>140.5289250262806</c:v>
                </c:pt>
                <c:pt idx="4795">
                  <c:v>137.60455960319533</c:v>
                </c:pt>
                <c:pt idx="4796">
                  <c:v>136.55242146419351</c:v>
                </c:pt>
                <c:pt idx="4797">
                  <c:v>132.37984476628085</c:v>
                </c:pt>
                <c:pt idx="4798">
                  <c:v>126.27213342698354</c:v>
                </c:pt>
                <c:pt idx="4799">
                  <c:v>120.17514434058542</c:v>
                </c:pt>
                <c:pt idx="4800">
                  <c:v>113.93805653742736</c:v>
                </c:pt>
                <c:pt idx="4801">
                  <c:v>110.57282977644297</c:v>
                </c:pt>
                <c:pt idx="4802">
                  <c:v>109.8544766660325</c:v>
                </c:pt>
                <c:pt idx="4803">
                  <c:v>107.63255476829269</c:v>
                </c:pt>
                <c:pt idx="4804">
                  <c:v>106.71562882787116</c:v>
                </c:pt>
                <c:pt idx="4805">
                  <c:v>107.62407744016517</c:v>
                </c:pt>
                <c:pt idx="4806">
                  <c:v>110.90225454326092</c:v>
                </c:pt>
                <c:pt idx="4807">
                  <c:v>117.76570358591692</c:v>
                </c:pt>
                <c:pt idx="4808">
                  <c:v>125.17901232986492</c:v>
                </c:pt>
                <c:pt idx="4809">
                  <c:v>135.42965411526828</c:v>
                </c:pt>
                <c:pt idx="4810">
                  <c:v>140.52120645683664</c:v>
                </c:pt>
                <c:pt idx="4811">
                  <c:v>144.10550213786567</c:v>
                </c:pt>
                <c:pt idx="4812">
                  <c:v>141.97132546436345</c:v>
                </c:pt>
                <c:pt idx="4813">
                  <c:v>142.03275484024377</c:v>
                </c:pt>
                <c:pt idx="4814">
                  <c:v>148.24276917420661</c:v>
                </c:pt>
                <c:pt idx="4815">
                  <c:v>148.63933686264471</c:v>
                </c:pt>
                <c:pt idx="4816">
                  <c:v>149.36518200692794</c:v>
                </c:pt>
                <c:pt idx="4817">
                  <c:v>148.6206800824117</c:v>
                </c:pt>
                <c:pt idx="4818">
                  <c:v>146.17046812437781</c:v>
                </c:pt>
                <c:pt idx="4819">
                  <c:v>144.29202421779607</c:v>
                </c:pt>
                <c:pt idx="4820">
                  <c:v>143.19892687576601</c:v>
                </c:pt>
                <c:pt idx="4821">
                  <c:v>138.73823049306927</c:v>
                </c:pt>
                <c:pt idx="4822">
                  <c:v>130.83587480634333</c:v>
                </c:pt>
                <c:pt idx="4823">
                  <c:v>124.37096994774853</c:v>
                </c:pt>
                <c:pt idx="4824">
                  <c:v>117.83111176407569</c:v>
                </c:pt>
                <c:pt idx="4825">
                  <c:v>111.73612429715607</c:v>
                </c:pt>
                <c:pt idx="4826">
                  <c:v>110.00942066688958</c:v>
                </c:pt>
                <c:pt idx="4827">
                  <c:v>108.76969314687605</c:v>
                </c:pt>
                <c:pt idx="4828">
                  <c:v>107.13253415155927</c:v>
                </c:pt>
                <c:pt idx="4829">
                  <c:v>108.36256984498949</c:v>
                </c:pt>
                <c:pt idx="4830">
                  <c:v>110.74576630521778</c:v>
                </c:pt>
                <c:pt idx="4831">
                  <c:v>118.4444412219693</c:v>
                </c:pt>
                <c:pt idx="4832">
                  <c:v>126.58782237997853</c:v>
                </c:pt>
                <c:pt idx="4833">
                  <c:v>138.74028075870828</c:v>
                </c:pt>
                <c:pt idx="4834">
                  <c:v>143.37853399393236</c:v>
                </c:pt>
                <c:pt idx="4835">
                  <c:v>146.95868219218664</c:v>
                </c:pt>
                <c:pt idx="4836">
                  <c:v>143.96805883812794</c:v>
                </c:pt>
                <c:pt idx="4837">
                  <c:v>143.72029367241817</c:v>
                </c:pt>
                <c:pt idx="4838">
                  <c:v>148.56389205156324</c:v>
                </c:pt>
                <c:pt idx="4839">
                  <c:v>148.00394071526796</c:v>
                </c:pt>
                <c:pt idx="4840">
                  <c:v>149.35528552828279</c:v>
                </c:pt>
                <c:pt idx="4841">
                  <c:v>148.4987158635582</c:v>
                </c:pt>
                <c:pt idx="4842">
                  <c:v>146.62586921898799</c:v>
                </c:pt>
                <c:pt idx="4843">
                  <c:v>144.30455713322962</c:v>
                </c:pt>
                <c:pt idx="4844">
                  <c:v>142.41831214197825</c:v>
                </c:pt>
                <c:pt idx="4845">
                  <c:v>138.59325242041186</c:v>
                </c:pt>
                <c:pt idx="4846">
                  <c:v>131.64337148439046</c:v>
                </c:pt>
                <c:pt idx="4847">
                  <c:v>125.57472526157466</c:v>
                </c:pt>
                <c:pt idx="4848">
                  <c:v>118.2195198663871</c:v>
                </c:pt>
                <c:pt idx="4849">
                  <c:v>109.88284351376235</c:v>
                </c:pt>
                <c:pt idx="4850">
                  <c:v>107.17191235250979</c:v>
                </c:pt>
                <c:pt idx="4851">
                  <c:v>105.30336078102732</c:v>
                </c:pt>
                <c:pt idx="4852">
                  <c:v>104.3157181022317</c:v>
                </c:pt>
                <c:pt idx="4853">
                  <c:v>103.73789443809629</c:v>
                </c:pt>
                <c:pt idx="4854">
                  <c:v>104.92840711876659</c:v>
                </c:pt>
                <c:pt idx="4855">
                  <c:v>107.09196304701081</c:v>
                </c:pt>
                <c:pt idx="4856">
                  <c:v>112.90620329797487</c:v>
                </c:pt>
                <c:pt idx="4857">
                  <c:v>122.10135329796225</c:v>
                </c:pt>
                <c:pt idx="4858">
                  <c:v>127.63669688714444</c:v>
                </c:pt>
                <c:pt idx="4859">
                  <c:v>131.25414273092389</c:v>
                </c:pt>
                <c:pt idx="4860">
                  <c:v>130.44987353436937</c:v>
                </c:pt>
                <c:pt idx="4861">
                  <c:v>129.63868812088231</c:v>
                </c:pt>
                <c:pt idx="4862">
                  <c:v>132.70427344094185</c:v>
                </c:pt>
                <c:pt idx="4863">
                  <c:v>131.49444461803856</c:v>
                </c:pt>
                <c:pt idx="4864">
                  <c:v>131.19092837504499</c:v>
                </c:pt>
                <c:pt idx="4865">
                  <c:v>127.8521869865215</c:v>
                </c:pt>
                <c:pt idx="4866">
                  <c:v>126.09802366015916</c:v>
                </c:pt>
                <c:pt idx="4867">
                  <c:v>125.85483232668535</c:v>
                </c:pt>
                <c:pt idx="4868">
                  <c:v>125.90471630307242</c:v>
                </c:pt>
                <c:pt idx="4869">
                  <c:v>124.58741653209691</c:v>
                </c:pt>
                <c:pt idx="4870">
                  <c:v>119.62446625824272</c:v>
                </c:pt>
                <c:pt idx="4871">
                  <c:v>114.13454932041218</c:v>
                </c:pt>
                <c:pt idx="4872">
                  <c:v>109.04564125205528</c:v>
                </c:pt>
                <c:pt idx="4873">
                  <c:v>104.83921171676688</c:v>
                </c:pt>
                <c:pt idx="4874">
                  <c:v>102.03604453570144</c:v>
                </c:pt>
                <c:pt idx="4875">
                  <c:v>102.55219268801629</c:v>
                </c:pt>
                <c:pt idx="4876">
                  <c:v>101.26885963395712</c:v>
                </c:pt>
                <c:pt idx="4877">
                  <c:v>100.24073706821633</c:v>
                </c:pt>
                <c:pt idx="4878">
                  <c:v>101.61538506814006</c:v>
                </c:pt>
                <c:pt idx="4879">
                  <c:v>105.5507562549126</c:v>
                </c:pt>
                <c:pt idx="4880">
                  <c:v>104.52884962263096</c:v>
                </c:pt>
                <c:pt idx="4881">
                  <c:v>108.32886624975832</c:v>
                </c:pt>
                <c:pt idx="4882">
                  <c:v>112.0020799908247</c:v>
                </c:pt>
                <c:pt idx="4883">
                  <c:v>115.01252790672123</c:v>
                </c:pt>
                <c:pt idx="4884">
                  <c:v>114.46165432536316</c:v>
                </c:pt>
                <c:pt idx="4885">
                  <c:v>115.83644388930114</c:v>
                </c:pt>
                <c:pt idx="4886">
                  <c:v>117.12713019544698</c:v>
                </c:pt>
                <c:pt idx="4887">
                  <c:v>115.87931947208443</c:v>
                </c:pt>
                <c:pt idx="4888">
                  <c:v>116.09813685002534</c:v>
                </c:pt>
                <c:pt idx="4889">
                  <c:v>116.44422712063337</c:v>
                </c:pt>
                <c:pt idx="4890">
                  <c:v>117.86096351900055</c:v>
                </c:pt>
                <c:pt idx="4891">
                  <c:v>120.34342587949187</c:v>
                </c:pt>
                <c:pt idx="4892">
                  <c:v>122.19982423333042</c:v>
                </c:pt>
                <c:pt idx="4893">
                  <c:v>119.76964483755376</c:v>
                </c:pt>
                <c:pt idx="4894">
                  <c:v>115.30058109178306</c:v>
                </c:pt>
                <c:pt idx="4895">
                  <c:v>110.85664898756258</c:v>
                </c:pt>
                <c:pt idx="4896">
                  <c:v>106.09692517599456</c:v>
                </c:pt>
                <c:pt idx="4897">
                  <c:v>104.13126726080067</c:v>
                </c:pt>
                <c:pt idx="4898">
                  <c:v>101.12080428101957</c:v>
                </c:pt>
                <c:pt idx="4899">
                  <c:v>99.500558234607396</c:v>
                </c:pt>
                <c:pt idx="4900">
                  <c:v>100.96787179014554</c:v>
                </c:pt>
                <c:pt idx="4901">
                  <c:v>102.39659409256495</c:v>
                </c:pt>
                <c:pt idx="4902">
                  <c:v>105.5899571958989</c:v>
                </c:pt>
                <c:pt idx="4903">
                  <c:v>113.24685259367523</c:v>
                </c:pt>
                <c:pt idx="4904">
                  <c:v>124.2286316006445</c:v>
                </c:pt>
                <c:pt idx="4905">
                  <c:v>134.77911556268526</c:v>
                </c:pt>
                <c:pt idx="4906">
                  <c:v>141.14097690139542</c:v>
                </c:pt>
                <c:pt idx="4907">
                  <c:v>144.85087029254242</c:v>
                </c:pt>
                <c:pt idx="4908">
                  <c:v>141.13282425221641</c:v>
                </c:pt>
                <c:pt idx="4909">
                  <c:v>140.07501224495331</c:v>
                </c:pt>
                <c:pt idx="4910">
                  <c:v>144.89777230324188</c:v>
                </c:pt>
                <c:pt idx="4911">
                  <c:v>142.4240127226094</c:v>
                </c:pt>
                <c:pt idx="4912">
                  <c:v>141.62336610629217</c:v>
                </c:pt>
                <c:pt idx="4913">
                  <c:v>140.51426694293335</c:v>
                </c:pt>
                <c:pt idx="4914">
                  <c:v>139.30753477348253</c:v>
                </c:pt>
                <c:pt idx="4915">
                  <c:v>136.60033621711338</c:v>
                </c:pt>
                <c:pt idx="4916">
                  <c:v>136.57379298957753</c:v>
                </c:pt>
                <c:pt idx="4917">
                  <c:v>131.17609683820899</c:v>
                </c:pt>
                <c:pt idx="4918">
                  <c:v>126.17892990129828</c:v>
                </c:pt>
                <c:pt idx="4919">
                  <c:v>120.13561706695667</c:v>
                </c:pt>
                <c:pt idx="4920">
                  <c:v>114.72574570642327</c:v>
                </c:pt>
                <c:pt idx="4921">
                  <c:v>110.92377780809066</c:v>
                </c:pt>
                <c:pt idx="4922">
                  <c:v>108.26768784426554</c:v>
                </c:pt>
                <c:pt idx="4923">
                  <c:v>107.95134515331945</c:v>
                </c:pt>
                <c:pt idx="4924">
                  <c:v>107.9510703123828</c:v>
                </c:pt>
                <c:pt idx="4925">
                  <c:v>108.8544300841324</c:v>
                </c:pt>
                <c:pt idx="4926">
                  <c:v>110.93647559195821</c:v>
                </c:pt>
                <c:pt idx="4927">
                  <c:v>114.96568398015566</c:v>
                </c:pt>
                <c:pt idx="4928">
                  <c:v>124.65049380457798</c:v>
                </c:pt>
                <c:pt idx="4929">
                  <c:v>135.08622050940187</c:v>
                </c:pt>
                <c:pt idx="4930">
                  <c:v>141.07642529195161</c:v>
                </c:pt>
                <c:pt idx="4931">
                  <c:v>144.2830962692706</c:v>
                </c:pt>
                <c:pt idx="4932">
                  <c:v>140.94605631382368</c:v>
                </c:pt>
                <c:pt idx="4933">
                  <c:v>139.68783955622774</c:v>
                </c:pt>
                <c:pt idx="4934">
                  <c:v>146.93487201403235</c:v>
                </c:pt>
                <c:pt idx="4935">
                  <c:v>146.48460886238263</c:v>
                </c:pt>
                <c:pt idx="4936">
                  <c:v>145.45211774218973</c:v>
                </c:pt>
                <c:pt idx="4937">
                  <c:v>144.59225000671003</c:v>
                </c:pt>
                <c:pt idx="4938">
                  <c:v>141.30408901384132</c:v>
                </c:pt>
                <c:pt idx="4939">
                  <c:v>138.19222513497158</c:v>
                </c:pt>
                <c:pt idx="4940">
                  <c:v>136.37961451387716</c:v>
                </c:pt>
                <c:pt idx="4941">
                  <c:v>132.20734982031814</c:v>
                </c:pt>
                <c:pt idx="4942">
                  <c:v>124.7425343235132</c:v>
                </c:pt>
                <c:pt idx="4943">
                  <c:v>119.29712915512653</c:v>
                </c:pt>
                <c:pt idx="4944">
                  <c:v>113.42937450552826</c:v>
                </c:pt>
                <c:pt idx="4945">
                  <c:v>109.27991316060351</c:v>
                </c:pt>
                <c:pt idx="4946">
                  <c:v>108.09571683059876</c:v>
                </c:pt>
                <c:pt idx="4947">
                  <c:v>107.37897751866495</c:v>
                </c:pt>
                <c:pt idx="4948">
                  <c:v>106.47475003997641</c:v>
                </c:pt>
                <c:pt idx="4949">
                  <c:v>107.4938867983923</c:v>
                </c:pt>
                <c:pt idx="4950">
                  <c:v>110.4528414852209</c:v>
                </c:pt>
                <c:pt idx="4951">
                  <c:v>114.87375434250983</c:v>
                </c:pt>
                <c:pt idx="4952">
                  <c:v>120.73508078804932</c:v>
                </c:pt>
                <c:pt idx="4953">
                  <c:v>129.70173516503178</c:v>
                </c:pt>
                <c:pt idx="4954">
                  <c:v>134.01689436081119</c:v>
                </c:pt>
                <c:pt idx="4955">
                  <c:v>137.84130756443889</c:v>
                </c:pt>
                <c:pt idx="4956">
                  <c:v>134.0770905987969</c:v>
                </c:pt>
                <c:pt idx="4957">
                  <c:v>133.55272171279083</c:v>
                </c:pt>
                <c:pt idx="4958">
                  <c:v>142.00223929112155</c:v>
                </c:pt>
                <c:pt idx="4959">
                  <c:v>141.84787735883779</c:v>
                </c:pt>
                <c:pt idx="4960">
                  <c:v>142.36621683613134</c:v>
                </c:pt>
                <c:pt idx="4961">
                  <c:v>140.79050102913547</c:v>
                </c:pt>
                <c:pt idx="4962">
                  <c:v>136.33557126494975</c:v>
                </c:pt>
                <c:pt idx="4963">
                  <c:v>132.79199359719209</c:v>
                </c:pt>
                <c:pt idx="4964">
                  <c:v>131.90360431911779</c:v>
                </c:pt>
                <c:pt idx="4965">
                  <c:v>127.68751824908385</c:v>
                </c:pt>
                <c:pt idx="4966">
                  <c:v>121.64849327154214</c:v>
                </c:pt>
                <c:pt idx="4967">
                  <c:v>116.39606799161641</c:v>
                </c:pt>
                <c:pt idx="4968">
                  <c:v>111.41727151125858</c:v>
                </c:pt>
                <c:pt idx="4969">
                  <c:v>107.71334109614341</c:v>
                </c:pt>
                <c:pt idx="4970">
                  <c:v>105.7536112580821</c:v>
                </c:pt>
                <c:pt idx="4971">
                  <c:v>105.48711958138236</c:v>
                </c:pt>
                <c:pt idx="4972">
                  <c:v>105.89107843023126</c:v>
                </c:pt>
                <c:pt idx="4973">
                  <c:v>106.09424538002412</c:v>
                </c:pt>
                <c:pt idx="4974">
                  <c:v>109.48386837298926</c:v>
                </c:pt>
                <c:pt idx="4975">
                  <c:v>114.45201228092368</c:v>
                </c:pt>
                <c:pt idx="4976">
                  <c:v>119.76529674383841</c:v>
                </c:pt>
                <c:pt idx="4977">
                  <c:v>125.43292261071252</c:v>
                </c:pt>
                <c:pt idx="4978">
                  <c:v>130.01481939752199</c:v>
                </c:pt>
                <c:pt idx="4979">
                  <c:v>134.53643071391997</c:v>
                </c:pt>
                <c:pt idx="4980">
                  <c:v>131.54748855939781</c:v>
                </c:pt>
                <c:pt idx="4981">
                  <c:v>130.87352127884409</c:v>
                </c:pt>
                <c:pt idx="4982">
                  <c:v>138.03311717213165</c:v>
                </c:pt>
                <c:pt idx="4983">
                  <c:v>138.17005648446198</c:v>
                </c:pt>
                <c:pt idx="4984">
                  <c:v>138.77231519955131</c:v>
                </c:pt>
                <c:pt idx="4985">
                  <c:v>137.83823522847987</c:v>
                </c:pt>
                <c:pt idx="4986">
                  <c:v>134.75967825385763</c:v>
                </c:pt>
                <c:pt idx="4987">
                  <c:v>133.16248487277343</c:v>
                </c:pt>
                <c:pt idx="4988">
                  <c:v>130.06212184050111</c:v>
                </c:pt>
                <c:pt idx="4989">
                  <c:v>126.41915051904446</c:v>
                </c:pt>
                <c:pt idx="4990">
                  <c:v>120.53009038380431</c:v>
                </c:pt>
                <c:pt idx="4991">
                  <c:v>114.61310635055102</c:v>
                </c:pt>
                <c:pt idx="4992">
                  <c:v>112.47345392056474</c:v>
                </c:pt>
                <c:pt idx="4993">
                  <c:v>107.82529761612962</c:v>
                </c:pt>
                <c:pt idx="4994">
                  <c:v>106.08771943111334</c:v>
                </c:pt>
                <c:pt idx="4995">
                  <c:v>104.75150292593723</c:v>
                </c:pt>
                <c:pt idx="4996">
                  <c:v>105.35431762853879</c:v>
                </c:pt>
                <c:pt idx="4997">
                  <c:v>105.53036849113693</c:v>
                </c:pt>
                <c:pt idx="4998">
                  <c:v>107.44976478112206</c:v>
                </c:pt>
                <c:pt idx="4999">
                  <c:v>112.50067105999918</c:v>
                </c:pt>
                <c:pt idx="5000">
                  <c:v>119.32078191391818</c:v>
                </c:pt>
                <c:pt idx="5001">
                  <c:v>126.33392414427935</c:v>
                </c:pt>
                <c:pt idx="5002">
                  <c:v>131.20803250436583</c:v>
                </c:pt>
                <c:pt idx="5003">
                  <c:v>135.06284282060582</c:v>
                </c:pt>
                <c:pt idx="5004">
                  <c:v>131.44496812447724</c:v>
                </c:pt>
                <c:pt idx="5005">
                  <c:v>131.13149073000096</c:v>
                </c:pt>
                <c:pt idx="5006">
                  <c:v>136.96018833046196</c:v>
                </c:pt>
                <c:pt idx="5007">
                  <c:v>136.34823091329645</c:v>
                </c:pt>
                <c:pt idx="5008">
                  <c:v>136.15226371071461</c:v>
                </c:pt>
                <c:pt idx="5009">
                  <c:v>134.64468855581828</c:v>
                </c:pt>
                <c:pt idx="5010">
                  <c:v>130.97142537526531</c:v>
                </c:pt>
                <c:pt idx="5011">
                  <c:v>128.69827423423504</c:v>
                </c:pt>
                <c:pt idx="5012">
                  <c:v>127.09677947628644</c:v>
                </c:pt>
                <c:pt idx="5013">
                  <c:v>122.6181719523633</c:v>
                </c:pt>
                <c:pt idx="5014">
                  <c:v>118.20043901238418</c:v>
                </c:pt>
                <c:pt idx="5015">
                  <c:v>113.34564849291894</c:v>
                </c:pt>
                <c:pt idx="5016">
                  <c:v>109.9599189414613</c:v>
                </c:pt>
                <c:pt idx="5017">
                  <c:v>105.32066649339264</c:v>
                </c:pt>
                <c:pt idx="5018">
                  <c:v>103.4706934403373</c:v>
                </c:pt>
                <c:pt idx="5019">
                  <c:v>104.12903302544645</c:v>
                </c:pt>
                <c:pt idx="5020">
                  <c:v>102.77812126978158</c:v>
                </c:pt>
                <c:pt idx="5021">
                  <c:v>102.95790758094613</c:v>
                </c:pt>
                <c:pt idx="5022">
                  <c:v>103.49808334980817</c:v>
                </c:pt>
                <c:pt idx="5023">
                  <c:v>105.76905782563216</c:v>
                </c:pt>
                <c:pt idx="5024">
                  <c:v>105.90659251430179</c:v>
                </c:pt>
                <c:pt idx="5025">
                  <c:v>108.39622467301275</c:v>
                </c:pt>
                <c:pt idx="5026">
                  <c:v>112.92275342868554</c:v>
                </c:pt>
                <c:pt idx="5027">
                  <c:v>115.3918149396078</c:v>
                </c:pt>
                <c:pt idx="5028">
                  <c:v>115.54054369232026</c:v>
                </c:pt>
                <c:pt idx="5029">
                  <c:v>114.21579018873464</c:v>
                </c:pt>
                <c:pt idx="5030">
                  <c:v>116.53160856016009</c:v>
                </c:pt>
                <c:pt idx="5031">
                  <c:v>115.13041761948978</c:v>
                </c:pt>
                <c:pt idx="5032">
                  <c:v>114.21158223998543</c:v>
                </c:pt>
                <c:pt idx="5033">
                  <c:v>112.95590086507585</c:v>
                </c:pt>
                <c:pt idx="5034">
                  <c:v>112.02169381470941</c:v>
                </c:pt>
                <c:pt idx="5035">
                  <c:v>112.11586201003314</c:v>
                </c:pt>
                <c:pt idx="5036">
                  <c:v>113.05459594486331</c:v>
                </c:pt>
                <c:pt idx="5037">
                  <c:v>110.16465280900022</c:v>
                </c:pt>
                <c:pt idx="5038">
                  <c:v>107.8743700329531</c:v>
                </c:pt>
                <c:pt idx="5039">
                  <c:v>104.10503092569321</c:v>
                </c:pt>
                <c:pt idx="5040">
                  <c:v>101.29947032075644</c:v>
                </c:pt>
                <c:pt idx="5041">
                  <c:v>95.884117862754749</c:v>
                </c:pt>
                <c:pt idx="5042">
                  <c:v>93.836541418594706</c:v>
                </c:pt>
                <c:pt idx="5043">
                  <c:v>94.14150624524909</c:v>
                </c:pt>
                <c:pt idx="5044">
                  <c:v>92.68176577134237</c:v>
                </c:pt>
                <c:pt idx="5045">
                  <c:v>93.043080340384876</c:v>
                </c:pt>
                <c:pt idx="5046">
                  <c:v>93.838792526095546</c:v>
                </c:pt>
                <c:pt idx="5047">
                  <c:v>96.132786883884449</c:v>
                </c:pt>
                <c:pt idx="5048">
                  <c:v>95.807095176343296</c:v>
                </c:pt>
                <c:pt idx="5049">
                  <c:v>98.16120120281083</c:v>
                </c:pt>
                <c:pt idx="5050">
                  <c:v>100.29441537062978</c:v>
                </c:pt>
                <c:pt idx="5051">
                  <c:v>103.54189188222178</c:v>
                </c:pt>
                <c:pt idx="5052">
                  <c:v>103.65620630518255</c:v>
                </c:pt>
                <c:pt idx="5053">
                  <c:v>105.57601246542077</c:v>
                </c:pt>
                <c:pt idx="5054">
                  <c:v>106.42196331691329</c:v>
                </c:pt>
                <c:pt idx="5055">
                  <c:v>107.237767914445</c:v>
                </c:pt>
                <c:pt idx="5056">
                  <c:v>108.45521391748208</c:v>
                </c:pt>
                <c:pt idx="5057">
                  <c:v>109.68234885500058</c:v>
                </c:pt>
                <c:pt idx="5058">
                  <c:v>111.14878782252011</c:v>
                </c:pt>
                <c:pt idx="5059">
                  <c:v>112.03019109517456</c:v>
                </c:pt>
                <c:pt idx="5060">
                  <c:v>114.0751927156777</c:v>
                </c:pt>
                <c:pt idx="5061">
                  <c:v>112.1102258750428</c:v>
                </c:pt>
                <c:pt idx="5062">
                  <c:v>107.68116451770761</c:v>
                </c:pt>
                <c:pt idx="5063">
                  <c:v>105.13850989517238</c:v>
                </c:pt>
                <c:pt idx="5064">
                  <c:v>98.914345439349276</c:v>
                </c:pt>
                <c:pt idx="5065">
                  <c:v>96.661078078411833</c:v>
                </c:pt>
                <c:pt idx="5066">
                  <c:v>95.866262529970939</c:v>
                </c:pt>
                <c:pt idx="5067">
                  <c:v>95.463662706460227</c:v>
                </c:pt>
                <c:pt idx="5068">
                  <c:v>95.178686110777178</c:v>
                </c:pt>
                <c:pt idx="5069">
                  <c:v>95.077483550662379</c:v>
                </c:pt>
                <c:pt idx="5070">
                  <c:v>98.459157237336086</c:v>
                </c:pt>
                <c:pt idx="5071">
                  <c:v>103.7004762516985</c:v>
                </c:pt>
                <c:pt idx="5072">
                  <c:v>107.77226822094445</c:v>
                </c:pt>
                <c:pt idx="5073">
                  <c:v>114.1675314917054</c:v>
                </c:pt>
                <c:pt idx="5074">
                  <c:v>118.62549368903721</c:v>
                </c:pt>
                <c:pt idx="5075">
                  <c:v>120.15079573051776</c:v>
                </c:pt>
                <c:pt idx="5076">
                  <c:v>118.11241320956267</c:v>
                </c:pt>
                <c:pt idx="5077">
                  <c:v>117.73712884577917</c:v>
                </c:pt>
                <c:pt idx="5078">
                  <c:v>121.04098499102039</c:v>
                </c:pt>
                <c:pt idx="5079">
                  <c:v>120.0518149024909</c:v>
                </c:pt>
                <c:pt idx="5080">
                  <c:v>119.44933976953155</c:v>
                </c:pt>
                <c:pt idx="5081">
                  <c:v>118.77598081738994</c:v>
                </c:pt>
                <c:pt idx="5082">
                  <c:v>116.80700357737813</c:v>
                </c:pt>
                <c:pt idx="5083">
                  <c:v>115.42996881491514</c:v>
                </c:pt>
                <c:pt idx="5084">
                  <c:v>116.23097085622295</c:v>
                </c:pt>
                <c:pt idx="5085">
                  <c:v>112.14089202948966</c:v>
                </c:pt>
                <c:pt idx="5086">
                  <c:v>109.08724618714515</c:v>
                </c:pt>
                <c:pt idx="5087">
                  <c:v>105.78062584795509</c:v>
                </c:pt>
                <c:pt idx="5088">
                  <c:v>101.89320197771784</c:v>
                </c:pt>
                <c:pt idx="5089">
                  <c:v>98.281563729790903</c:v>
                </c:pt>
                <c:pt idx="5090">
                  <c:v>95.471952889705932</c:v>
                </c:pt>
                <c:pt idx="5091">
                  <c:v>95.595663893444609</c:v>
                </c:pt>
                <c:pt idx="5092">
                  <c:v>94.464002921314716</c:v>
                </c:pt>
                <c:pt idx="5093">
                  <c:v>95.119194929257361</c:v>
                </c:pt>
                <c:pt idx="5094">
                  <c:v>96.966442154805833</c:v>
                </c:pt>
                <c:pt idx="5095">
                  <c:v>100.39754493287536</c:v>
                </c:pt>
                <c:pt idx="5096">
                  <c:v>105.52836550661608</c:v>
                </c:pt>
                <c:pt idx="5097">
                  <c:v>112.05128766788582</c:v>
                </c:pt>
                <c:pt idx="5098">
                  <c:v>116.46676847239227</c:v>
                </c:pt>
                <c:pt idx="5099">
                  <c:v>118.32477880713402</c:v>
                </c:pt>
                <c:pt idx="5100">
                  <c:v>117.61739379691141</c:v>
                </c:pt>
                <c:pt idx="5101">
                  <c:v>116.87792786177828</c:v>
                </c:pt>
                <c:pt idx="5102">
                  <c:v>122.16503912977662</c:v>
                </c:pt>
                <c:pt idx="5103">
                  <c:v>122.92333915911277</c:v>
                </c:pt>
                <c:pt idx="5104">
                  <c:v>123.44172091733536</c:v>
                </c:pt>
                <c:pt idx="5105">
                  <c:v>124.0954930913081</c:v>
                </c:pt>
                <c:pt idx="5106">
                  <c:v>123.30376089786503</c:v>
                </c:pt>
                <c:pt idx="5107">
                  <c:v>122.78806513324025</c:v>
                </c:pt>
                <c:pt idx="5108">
                  <c:v>122.27797844485414</c:v>
                </c:pt>
                <c:pt idx="5109">
                  <c:v>118.84382038174989</c:v>
                </c:pt>
                <c:pt idx="5110">
                  <c:v>113.48713265687311</c:v>
                </c:pt>
                <c:pt idx="5111">
                  <c:v>108.80499769466029</c:v>
                </c:pt>
                <c:pt idx="5112">
                  <c:v>104.03659337595671</c:v>
                </c:pt>
                <c:pt idx="5113">
                  <c:v>101.58932405996281</c:v>
                </c:pt>
                <c:pt idx="5114">
                  <c:v>98.103310236386037</c:v>
                </c:pt>
                <c:pt idx="5115">
                  <c:v>99.367312598313589</c:v>
                </c:pt>
                <c:pt idx="5116">
                  <c:v>99.67319532002513</c:v>
                </c:pt>
                <c:pt idx="5117">
                  <c:v>100.71013160091995</c:v>
                </c:pt>
                <c:pt idx="5118">
                  <c:v>101.03858551164566</c:v>
                </c:pt>
                <c:pt idx="5119">
                  <c:v>105.73638823599559</c:v>
                </c:pt>
                <c:pt idx="5120">
                  <c:v>108.18159182580297</c:v>
                </c:pt>
                <c:pt idx="5121">
                  <c:v>115.93034429050974</c:v>
                </c:pt>
                <c:pt idx="5122">
                  <c:v>120.07910751591628</c:v>
                </c:pt>
                <c:pt idx="5123">
                  <c:v>123.20439827141048</c:v>
                </c:pt>
                <c:pt idx="5124">
                  <c:v>121.97402573469819</c:v>
                </c:pt>
                <c:pt idx="5125">
                  <c:v>122.99564718859438</c:v>
                </c:pt>
                <c:pt idx="5126">
                  <c:v>126.09878327734819</c:v>
                </c:pt>
                <c:pt idx="5127">
                  <c:v>126.32755272262925</c:v>
                </c:pt>
                <c:pt idx="5128">
                  <c:v>127.5222941535805</c:v>
                </c:pt>
                <c:pt idx="5129">
                  <c:v>128.15344756876937</c:v>
                </c:pt>
                <c:pt idx="5130">
                  <c:v>126.0002983600731</c:v>
                </c:pt>
                <c:pt idx="5131">
                  <c:v>124.28779713669877</c:v>
                </c:pt>
                <c:pt idx="5132">
                  <c:v>124.59871027775034</c:v>
                </c:pt>
                <c:pt idx="5133">
                  <c:v>120.09861824651571</c:v>
                </c:pt>
                <c:pt idx="5134">
                  <c:v>114.79116149939523</c:v>
                </c:pt>
                <c:pt idx="5135">
                  <c:v>109.82505126615567</c:v>
                </c:pt>
                <c:pt idx="5136">
                  <c:v>106.92581577319646</c:v>
                </c:pt>
                <c:pt idx="5137">
                  <c:v>102.95873863286718</c:v>
                </c:pt>
                <c:pt idx="5138">
                  <c:v>100.49197369857733</c:v>
                </c:pt>
                <c:pt idx="5139">
                  <c:v>99.190975304023752</c:v>
                </c:pt>
                <c:pt idx="5140">
                  <c:v>99.2143896515622</c:v>
                </c:pt>
                <c:pt idx="5141">
                  <c:v>100.40765299680552</c:v>
                </c:pt>
                <c:pt idx="5142">
                  <c:v>103.01128836744972</c:v>
                </c:pt>
                <c:pt idx="5143">
                  <c:v>106.65195987565248</c:v>
                </c:pt>
                <c:pt idx="5144">
                  <c:v>113.22796769494335</c:v>
                </c:pt>
                <c:pt idx="5145">
                  <c:v>117.2726964802993</c:v>
                </c:pt>
                <c:pt idx="5146">
                  <c:v>121.51171592623251</c:v>
                </c:pt>
                <c:pt idx="5147">
                  <c:v>125.12597577239768</c:v>
                </c:pt>
                <c:pt idx="5148">
                  <c:v>123.22905524882266</c:v>
                </c:pt>
                <c:pt idx="5149">
                  <c:v>123.71074655767339</c:v>
                </c:pt>
                <c:pt idx="5150">
                  <c:v>128.95086352097823</c:v>
                </c:pt>
                <c:pt idx="5151">
                  <c:v>128.78856831094231</c:v>
                </c:pt>
                <c:pt idx="5152">
                  <c:v>129.4619798870485</c:v>
                </c:pt>
                <c:pt idx="5153">
                  <c:v>129.35156697480187</c:v>
                </c:pt>
                <c:pt idx="5154">
                  <c:v>128.2543177215241</c:v>
                </c:pt>
                <c:pt idx="5155">
                  <c:v>125.52220326174704</c:v>
                </c:pt>
                <c:pt idx="5156">
                  <c:v>124.88282956353581</c:v>
                </c:pt>
                <c:pt idx="5157">
                  <c:v>120.79432179809454</c:v>
                </c:pt>
                <c:pt idx="5158">
                  <c:v>115.65273805556798</c:v>
                </c:pt>
                <c:pt idx="5159">
                  <c:v>111.12125821875185</c:v>
                </c:pt>
                <c:pt idx="5160">
                  <c:v>106.9607336359622</c:v>
                </c:pt>
                <c:pt idx="5161">
                  <c:v>103.76293980077753</c:v>
                </c:pt>
                <c:pt idx="5162">
                  <c:v>101.32113304896234</c:v>
                </c:pt>
                <c:pt idx="5163">
                  <c:v>100.75983008053218</c:v>
                </c:pt>
                <c:pt idx="5164">
                  <c:v>100.348161191426</c:v>
                </c:pt>
                <c:pt idx="5165">
                  <c:v>100.85004089710667</c:v>
                </c:pt>
                <c:pt idx="5166">
                  <c:v>102.71029296283068</c:v>
                </c:pt>
                <c:pt idx="5167">
                  <c:v>106.36844153066259</c:v>
                </c:pt>
                <c:pt idx="5168">
                  <c:v>112.98416632722004</c:v>
                </c:pt>
                <c:pt idx="5169">
                  <c:v>119.10997601035595</c:v>
                </c:pt>
                <c:pt idx="5170">
                  <c:v>124.77689284854685</c:v>
                </c:pt>
                <c:pt idx="5171">
                  <c:v>128.53730150253097</c:v>
                </c:pt>
                <c:pt idx="5172">
                  <c:v>126.89889953654546</c:v>
                </c:pt>
                <c:pt idx="5173">
                  <c:v>127.8949152564697</c:v>
                </c:pt>
                <c:pt idx="5174">
                  <c:v>131.9950129836113</c:v>
                </c:pt>
                <c:pt idx="5175">
                  <c:v>132.71615108205333</c:v>
                </c:pt>
                <c:pt idx="5176">
                  <c:v>133.42490676051264</c:v>
                </c:pt>
                <c:pt idx="5177">
                  <c:v>134.54615385639931</c:v>
                </c:pt>
                <c:pt idx="5178">
                  <c:v>132.11117421200063</c:v>
                </c:pt>
                <c:pt idx="5179">
                  <c:v>130.40732951347664</c:v>
                </c:pt>
                <c:pt idx="5180">
                  <c:v>130.26418983438393</c:v>
                </c:pt>
                <c:pt idx="5181">
                  <c:v>126.18325980996815</c:v>
                </c:pt>
                <c:pt idx="5182">
                  <c:v>119.98277857218949</c:v>
                </c:pt>
                <c:pt idx="5183">
                  <c:v>112.92458819269031</c:v>
                </c:pt>
                <c:pt idx="5184">
                  <c:v>109.82768030974071</c:v>
                </c:pt>
                <c:pt idx="5185">
                  <c:v>105.50897582342614</c:v>
                </c:pt>
                <c:pt idx="5186">
                  <c:v>103.08815834603618</c:v>
                </c:pt>
                <c:pt idx="5187">
                  <c:v>100.77847463683914</c:v>
                </c:pt>
                <c:pt idx="5188">
                  <c:v>99.417731302563254</c:v>
                </c:pt>
                <c:pt idx="5189">
                  <c:v>101.04005262673375</c:v>
                </c:pt>
                <c:pt idx="5190">
                  <c:v>101.59788385117253</c:v>
                </c:pt>
                <c:pt idx="5191">
                  <c:v>103.14109215473772</c:v>
                </c:pt>
                <c:pt idx="5192">
                  <c:v>106.98648246473262</c:v>
                </c:pt>
                <c:pt idx="5193">
                  <c:v>112.74171721735362</c:v>
                </c:pt>
                <c:pt idx="5194">
                  <c:v>120.15262037868359</c:v>
                </c:pt>
                <c:pt idx="5195">
                  <c:v>123.82830960072904</c:v>
                </c:pt>
                <c:pt idx="5196">
                  <c:v>124.28224966055565</c:v>
                </c:pt>
                <c:pt idx="5197">
                  <c:v>123.9785211004058</c:v>
                </c:pt>
                <c:pt idx="5198">
                  <c:v>126.89218677982329</c:v>
                </c:pt>
                <c:pt idx="5199">
                  <c:v>125.80920301403617</c:v>
                </c:pt>
                <c:pt idx="5200">
                  <c:v>126.63745209162629</c:v>
                </c:pt>
                <c:pt idx="5201">
                  <c:v>125.68226111526786</c:v>
                </c:pt>
                <c:pt idx="5202">
                  <c:v>125.08246856423163</c:v>
                </c:pt>
                <c:pt idx="5203">
                  <c:v>125.58000165111309</c:v>
                </c:pt>
                <c:pt idx="5204">
                  <c:v>126.74344575104122</c:v>
                </c:pt>
                <c:pt idx="5205">
                  <c:v>124.46793210909708</c:v>
                </c:pt>
                <c:pt idx="5206">
                  <c:v>119.59907581174423</c:v>
                </c:pt>
                <c:pt idx="5207">
                  <c:v>115.0999504911936</c:v>
                </c:pt>
                <c:pt idx="5208">
                  <c:v>109.89928248198126</c:v>
                </c:pt>
                <c:pt idx="5209">
                  <c:v>105.20450117173858</c:v>
                </c:pt>
                <c:pt idx="5210">
                  <c:v>103.75322518189812</c:v>
                </c:pt>
                <c:pt idx="5211">
                  <c:v>101.93846279411846</c:v>
                </c:pt>
                <c:pt idx="5212">
                  <c:v>100.75144487134553</c:v>
                </c:pt>
                <c:pt idx="5213">
                  <c:v>100.99753173334528</c:v>
                </c:pt>
                <c:pt idx="5214">
                  <c:v>101.73413970561934</c:v>
                </c:pt>
                <c:pt idx="5215">
                  <c:v>102.134068148748</c:v>
                </c:pt>
                <c:pt idx="5216">
                  <c:v>104.64045509209373</c:v>
                </c:pt>
                <c:pt idx="5217">
                  <c:v>107.72382140879181</c:v>
                </c:pt>
                <c:pt idx="5218">
                  <c:v>112.58818082840266</c:v>
                </c:pt>
                <c:pt idx="5219">
                  <c:v>115.51549366652031</c:v>
                </c:pt>
                <c:pt idx="5220">
                  <c:v>115.57877644584417</c:v>
                </c:pt>
                <c:pt idx="5221">
                  <c:v>117.08695549695517</c:v>
                </c:pt>
                <c:pt idx="5222">
                  <c:v>118.93752891908989</c:v>
                </c:pt>
                <c:pt idx="5223">
                  <c:v>119.79107660357779</c:v>
                </c:pt>
                <c:pt idx="5224">
                  <c:v>120.86949824520684</c:v>
                </c:pt>
                <c:pt idx="5225">
                  <c:v>122.94528263909346</c:v>
                </c:pt>
                <c:pt idx="5226">
                  <c:v>124.14033312270382</c:v>
                </c:pt>
                <c:pt idx="5227">
                  <c:v>125.25477800969496</c:v>
                </c:pt>
                <c:pt idx="5228">
                  <c:v>127.23497159392201</c:v>
                </c:pt>
                <c:pt idx="5229">
                  <c:v>125.0797670020747</c:v>
                </c:pt>
                <c:pt idx="5230">
                  <c:v>120.70358409380505</c:v>
                </c:pt>
                <c:pt idx="5231">
                  <c:v>115.07782924098733</c:v>
                </c:pt>
                <c:pt idx="5232">
                  <c:v>107.78385135929544</c:v>
                </c:pt>
                <c:pt idx="5233">
                  <c:v>103.41649575328594</c:v>
                </c:pt>
                <c:pt idx="5234">
                  <c:v>100.61234566166854</c:v>
                </c:pt>
                <c:pt idx="5235">
                  <c:v>101.76849891224302</c:v>
                </c:pt>
                <c:pt idx="5236">
                  <c:v>100.58734274938267</c:v>
                </c:pt>
                <c:pt idx="5237">
                  <c:v>102.01010895684988</c:v>
                </c:pt>
                <c:pt idx="5238">
                  <c:v>105.27236289708584</c:v>
                </c:pt>
                <c:pt idx="5239">
                  <c:v>114.31627950585411</c:v>
                </c:pt>
                <c:pt idx="5240">
                  <c:v>123.3948975651049</c:v>
                </c:pt>
                <c:pt idx="5241">
                  <c:v>132.33322055379944</c:v>
                </c:pt>
                <c:pt idx="5242">
                  <c:v>139.39873099791012</c:v>
                </c:pt>
                <c:pt idx="5243">
                  <c:v>143.8977955061045</c:v>
                </c:pt>
                <c:pt idx="5244">
                  <c:v>142.23449707506273</c:v>
                </c:pt>
                <c:pt idx="5245">
                  <c:v>141.58194917458965</c:v>
                </c:pt>
                <c:pt idx="5246">
                  <c:v>147.41353940961233</c:v>
                </c:pt>
                <c:pt idx="5247">
                  <c:v>146.77397327581633</c:v>
                </c:pt>
                <c:pt idx="5248">
                  <c:v>147.81905970672668</c:v>
                </c:pt>
                <c:pt idx="5249">
                  <c:v>146.69052960535848</c:v>
                </c:pt>
                <c:pt idx="5250">
                  <c:v>142.17636656326363</c:v>
                </c:pt>
                <c:pt idx="5251">
                  <c:v>138.84735081824513</c:v>
                </c:pt>
                <c:pt idx="5252">
                  <c:v>137.78626256600603</c:v>
                </c:pt>
                <c:pt idx="5253">
                  <c:v>132.24529273233796</c:v>
                </c:pt>
                <c:pt idx="5254">
                  <c:v>125.9920565976535</c:v>
                </c:pt>
                <c:pt idx="5255">
                  <c:v>118.81820260449183</c:v>
                </c:pt>
                <c:pt idx="5256">
                  <c:v>112.52284084276759</c:v>
                </c:pt>
                <c:pt idx="5257">
                  <c:v>105.80900031422267</c:v>
                </c:pt>
                <c:pt idx="5258">
                  <c:v>105.48652557380993</c:v>
                </c:pt>
                <c:pt idx="5259">
                  <c:v>104.81222724907619</c:v>
                </c:pt>
                <c:pt idx="5260">
                  <c:v>104.75484606357401</c:v>
                </c:pt>
                <c:pt idx="5261">
                  <c:v>105.75627087451825</c:v>
                </c:pt>
                <c:pt idx="5262">
                  <c:v>106.88760529425817</c:v>
                </c:pt>
                <c:pt idx="5263">
                  <c:v>112.58822095096323</c:v>
                </c:pt>
                <c:pt idx="5264">
                  <c:v>121.46029623998379</c:v>
                </c:pt>
                <c:pt idx="5265">
                  <c:v>133.83048628333103</c:v>
                </c:pt>
                <c:pt idx="5266">
                  <c:v>138.05369486487965</c:v>
                </c:pt>
                <c:pt idx="5267">
                  <c:v>142.04154696240221</c:v>
                </c:pt>
                <c:pt idx="5268">
                  <c:v>138.94720265501181</c:v>
                </c:pt>
                <c:pt idx="5269">
                  <c:v>138.94915994692897</c:v>
                </c:pt>
                <c:pt idx="5270">
                  <c:v>145.3912644104463</c:v>
                </c:pt>
                <c:pt idx="5271">
                  <c:v>144.38306983876132</c:v>
                </c:pt>
                <c:pt idx="5272">
                  <c:v>142.92663590147924</c:v>
                </c:pt>
                <c:pt idx="5273">
                  <c:v>141.62190427632024</c:v>
                </c:pt>
                <c:pt idx="5274">
                  <c:v>138.95516776078358</c:v>
                </c:pt>
                <c:pt idx="5275">
                  <c:v>136.82383438850579</c:v>
                </c:pt>
                <c:pt idx="5276">
                  <c:v>135.43819333772973</c:v>
                </c:pt>
                <c:pt idx="5277">
                  <c:v>129.39709967672007</c:v>
                </c:pt>
                <c:pt idx="5278">
                  <c:v>123.53980550848004</c:v>
                </c:pt>
                <c:pt idx="5279">
                  <c:v>117.7073953038922</c:v>
                </c:pt>
                <c:pt idx="5280">
                  <c:v>112.61799757269213</c:v>
                </c:pt>
                <c:pt idx="5281">
                  <c:v>107.44579166434733</c:v>
                </c:pt>
                <c:pt idx="5282">
                  <c:v>106.27703247136827</c:v>
                </c:pt>
                <c:pt idx="5283">
                  <c:v>105.48980341102494</c:v>
                </c:pt>
                <c:pt idx="5284">
                  <c:v>105.00319256226129</c:v>
                </c:pt>
                <c:pt idx="5285">
                  <c:v>105.84957294955528</c:v>
                </c:pt>
                <c:pt idx="5286">
                  <c:v>108.62357405526495</c:v>
                </c:pt>
                <c:pt idx="5287">
                  <c:v>113.2750451964525</c:v>
                </c:pt>
                <c:pt idx="5288">
                  <c:v>123.38081291313271</c:v>
                </c:pt>
                <c:pt idx="5289">
                  <c:v>132.10850527118944</c:v>
                </c:pt>
                <c:pt idx="5290">
                  <c:v>136.1536729148597</c:v>
                </c:pt>
                <c:pt idx="5291">
                  <c:v>139.07099834165592</c:v>
                </c:pt>
                <c:pt idx="5292">
                  <c:v>136.03061615374665</c:v>
                </c:pt>
                <c:pt idx="5293">
                  <c:v>135.20888365227327</c:v>
                </c:pt>
                <c:pt idx="5294">
                  <c:v>140.61392828087372</c:v>
                </c:pt>
                <c:pt idx="5295">
                  <c:v>140.21014851142476</c:v>
                </c:pt>
                <c:pt idx="5296">
                  <c:v>140.18211038004014</c:v>
                </c:pt>
                <c:pt idx="5297">
                  <c:v>139.00806087148376</c:v>
                </c:pt>
                <c:pt idx="5298">
                  <c:v>134.67207414669005</c:v>
                </c:pt>
                <c:pt idx="5299">
                  <c:v>131.39107772651738</c:v>
                </c:pt>
                <c:pt idx="5300">
                  <c:v>130.91360686781982</c:v>
                </c:pt>
                <c:pt idx="5301">
                  <c:v>126.93845931792154</c:v>
                </c:pt>
                <c:pt idx="5302">
                  <c:v>121.76235917474308</c:v>
                </c:pt>
                <c:pt idx="5303">
                  <c:v>115.06853950037751</c:v>
                </c:pt>
                <c:pt idx="5304">
                  <c:v>110.46618709433912</c:v>
                </c:pt>
                <c:pt idx="5305">
                  <c:v>105.0415964973072</c:v>
                </c:pt>
                <c:pt idx="5306">
                  <c:v>105.2260273342571</c:v>
                </c:pt>
                <c:pt idx="5307">
                  <c:v>104.64140350227169</c:v>
                </c:pt>
                <c:pt idx="5308">
                  <c:v>103.56928304127437</c:v>
                </c:pt>
                <c:pt idx="5309">
                  <c:v>104.40213953710091</c:v>
                </c:pt>
                <c:pt idx="5310">
                  <c:v>108.33265682517728</c:v>
                </c:pt>
                <c:pt idx="5311">
                  <c:v>113.19469068195686</c:v>
                </c:pt>
                <c:pt idx="5312">
                  <c:v>121.03184369550453</c:v>
                </c:pt>
                <c:pt idx="5313">
                  <c:v>131.36070584577206</c:v>
                </c:pt>
                <c:pt idx="5314">
                  <c:v>134.39018710735672</c:v>
                </c:pt>
                <c:pt idx="5315">
                  <c:v>137.00194591378428</c:v>
                </c:pt>
                <c:pt idx="5316">
                  <c:v>134.51088511443879</c:v>
                </c:pt>
                <c:pt idx="5317">
                  <c:v>132.88653222179838</c:v>
                </c:pt>
                <c:pt idx="5318">
                  <c:v>139.01000168233057</c:v>
                </c:pt>
                <c:pt idx="5319">
                  <c:v>137.54892162329963</c:v>
                </c:pt>
                <c:pt idx="5320">
                  <c:v>137.62539258679223</c:v>
                </c:pt>
                <c:pt idx="5321">
                  <c:v>137.00562839572885</c:v>
                </c:pt>
                <c:pt idx="5322">
                  <c:v>135.29917818151159</c:v>
                </c:pt>
                <c:pt idx="5323">
                  <c:v>131.55653824437186</c:v>
                </c:pt>
                <c:pt idx="5324">
                  <c:v>130.51708180855479</c:v>
                </c:pt>
                <c:pt idx="5325">
                  <c:v>125.81368750397257</c:v>
                </c:pt>
                <c:pt idx="5326">
                  <c:v>119.96043840494973</c:v>
                </c:pt>
                <c:pt idx="5327">
                  <c:v>114.449851361192</c:v>
                </c:pt>
                <c:pt idx="5328">
                  <c:v>110.1427570663933</c:v>
                </c:pt>
                <c:pt idx="5329">
                  <c:v>107.37551856100451</c:v>
                </c:pt>
                <c:pt idx="5330">
                  <c:v>105.52061903481307</c:v>
                </c:pt>
                <c:pt idx="5331">
                  <c:v>105.65661272291814</c:v>
                </c:pt>
                <c:pt idx="5332">
                  <c:v>106.27505489004302</c:v>
                </c:pt>
                <c:pt idx="5333">
                  <c:v>106.72260267081977</c:v>
                </c:pt>
                <c:pt idx="5334">
                  <c:v>109.12831621559474</c:v>
                </c:pt>
                <c:pt idx="5335">
                  <c:v>114.53601648468953</c:v>
                </c:pt>
                <c:pt idx="5336">
                  <c:v>118.35366566708599</c:v>
                </c:pt>
                <c:pt idx="5337">
                  <c:v>129.49387747541491</c:v>
                </c:pt>
                <c:pt idx="5338">
                  <c:v>134.21602948956021</c:v>
                </c:pt>
                <c:pt idx="5339">
                  <c:v>137.47744095658646</c:v>
                </c:pt>
                <c:pt idx="5340">
                  <c:v>134.18738632225305</c:v>
                </c:pt>
                <c:pt idx="5341">
                  <c:v>133.75074873072114</c:v>
                </c:pt>
                <c:pt idx="5342">
                  <c:v>140.03752376166915</c:v>
                </c:pt>
                <c:pt idx="5343">
                  <c:v>139.10981737620304</c:v>
                </c:pt>
                <c:pt idx="5344">
                  <c:v>139.62400402787543</c:v>
                </c:pt>
                <c:pt idx="5345">
                  <c:v>137.54167146636047</c:v>
                </c:pt>
                <c:pt idx="5346">
                  <c:v>132.87090708510982</c:v>
                </c:pt>
                <c:pt idx="5347">
                  <c:v>130.46411117723127</c:v>
                </c:pt>
                <c:pt idx="5348">
                  <c:v>128.56759052166885</c:v>
                </c:pt>
                <c:pt idx="5349">
                  <c:v>124.84039783925597</c:v>
                </c:pt>
                <c:pt idx="5350">
                  <c:v>118.86225460794037</c:v>
                </c:pt>
                <c:pt idx="5351">
                  <c:v>113.02659156894555</c:v>
                </c:pt>
                <c:pt idx="5352">
                  <c:v>108.73454147824545</c:v>
                </c:pt>
                <c:pt idx="5353">
                  <c:v>105.00114854639317</c:v>
                </c:pt>
                <c:pt idx="5354">
                  <c:v>103.00413266287308</c:v>
                </c:pt>
                <c:pt idx="5355">
                  <c:v>102.86775126550221</c:v>
                </c:pt>
                <c:pt idx="5356">
                  <c:v>102.11326107860806</c:v>
                </c:pt>
                <c:pt idx="5357">
                  <c:v>102.99956741382965</c:v>
                </c:pt>
                <c:pt idx="5358">
                  <c:v>104.11694346011721</c:v>
                </c:pt>
                <c:pt idx="5359">
                  <c:v>105.92817783734498</c:v>
                </c:pt>
                <c:pt idx="5360">
                  <c:v>107.24766223099721</c:v>
                </c:pt>
                <c:pt idx="5361">
                  <c:v>109.50622087402895</c:v>
                </c:pt>
                <c:pt idx="5362">
                  <c:v>114.45394712320206</c:v>
                </c:pt>
                <c:pt idx="5363">
                  <c:v>118.04654605687244</c:v>
                </c:pt>
                <c:pt idx="5364">
                  <c:v>117.07536087586071</c:v>
                </c:pt>
                <c:pt idx="5365">
                  <c:v>116.76696652468905</c:v>
                </c:pt>
                <c:pt idx="5366">
                  <c:v>120.38862770483419</c:v>
                </c:pt>
                <c:pt idx="5367">
                  <c:v>119.59426453663434</c:v>
                </c:pt>
                <c:pt idx="5368">
                  <c:v>118.76747149177638</c:v>
                </c:pt>
                <c:pt idx="5369">
                  <c:v>116.28202602216494</c:v>
                </c:pt>
                <c:pt idx="5370">
                  <c:v>114.07298514054985</c:v>
                </c:pt>
                <c:pt idx="5371">
                  <c:v>113.82685480018287</c:v>
                </c:pt>
                <c:pt idx="5372">
                  <c:v>115.13367795324936</c:v>
                </c:pt>
                <c:pt idx="5373">
                  <c:v>113.11296913250904</c:v>
                </c:pt>
                <c:pt idx="5374">
                  <c:v>109.65992571255498</c:v>
                </c:pt>
                <c:pt idx="5375">
                  <c:v>104.99371197830567</c:v>
                </c:pt>
                <c:pt idx="5376">
                  <c:v>102.47100478817798</c:v>
                </c:pt>
                <c:pt idx="5377">
                  <c:v>99.909396951477476</c:v>
                </c:pt>
                <c:pt idx="5378">
                  <c:v>98.934910062701562</c:v>
                </c:pt>
                <c:pt idx="5379">
                  <c:v>98.141693936029569</c:v>
                </c:pt>
                <c:pt idx="5380">
                  <c:v>97.605676784441698</c:v>
                </c:pt>
                <c:pt idx="5381">
                  <c:v>97.789645633710776</c:v>
                </c:pt>
                <c:pt idx="5382">
                  <c:v>97.229435879818894</c:v>
                </c:pt>
                <c:pt idx="5383">
                  <c:v>97.301455257785548</c:v>
                </c:pt>
                <c:pt idx="5384">
                  <c:v>99.11987364606108</c:v>
                </c:pt>
                <c:pt idx="5385">
                  <c:v>99.388466115450825</c:v>
                </c:pt>
                <c:pt idx="5386">
                  <c:v>100.21671786353302</c:v>
                </c:pt>
                <c:pt idx="5387">
                  <c:v>102.76360384724869</c:v>
                </c:pt>
                <c:pt idx="5388">
                  <c:v>102.825472420376</c:v>
                </c:pt>
                <c:pt idx="5389">
                  <c:v>103.94438202001908</c:v>
                </c:pt>
                <c:pt idx="5390">
                  <c:v>105.37514601047184</c:v>
                </c:pt>
                <c:pt idx="5391">
                  <c:v>104.64235589211602</c:v>
                </c:pt>
                <c:pt idx="5392">
                  <c:v>104.64271779779867</c:v>
                </c:pt>
                <c:pt idx="5393">
                  <c:v>104.55997952273954</c:v>
                </c:pt>
                <c:pt idx="5394">
                  <c:v>104.82360045024919</c:v>
                </c:pt>
                <c:pt idx="5395">
                  <c:v>106.21155410247241</c:v>
                </c:pt>
                <c:pt idx="5396">
                  <c:v>107.6316238075644</c:v>
                </c:pt>
                <c:pt idx="5397">
                  <c:v>105.48584222766249</c:v>
                </c:pt>
                <c:pt idx="5398">
                  <c:v>104.87113113091235</c:v>
                </c:pt>
                <c:pt idx="5399">
                  <c:v>102.34829027092374</c:v>
                </c:pt>
                <c:pt idx="5400">
                  <c:v>97.176216553799151</c:v>
                </c:pt>
                <c:pt idx="5401">
                  <c:v>95.378604496343186</c:v>
                </c:pt>
                <c:pt idx="5402">
                  <c:v>95.314837395160353</c:v>
                </c:pt>
                <c:pt idx="5403">
                  <c:v>94.203633178242711</c:v>
                </c:pt>
                <c:pt idx="5404">
                  <c:v>94.498186517943481</c:v>
                </c:pt>
                <c:pt idx="5405">
                  <c:v>95.99182892791751</c:v>
                </c:pt>
                <c:pt idx="5406">
                  <c:v>98.958088617335378</c:v>
                </c:pt>
                <c:pt idx="5407">
                  <c:v>105.97036933466048</c:v>
                </c:pt>
                <c:pt idx="5408">
                  <c:v>112.78122686834179</c:v>
                </c:pt>
                <c:pt idx="5409">
                  <c:v>119.0581032604139</c:v>
                </c:pt>
                <c:pt idx="5410">
                  <c:v>123.61063124539071</c:v>
                </c:pt>
                <c:pt idx="5411">
                  <c:v>125.63457494082702</c:v>
                </c:pt>
                <c:pt idx="5412">
                  <c:v>122.50297117930029</c:v>
                </c:pt>
                <c:pt idx="5413">
                  <c:v>121.29187454866205</c:v>
                </c:pt>
                <c:pt idx="5414">
                  <c:v>126.28279384327917</c:v>
                </c:pt>
                <c:pt idx="5415">
                  <c:v>126.2852061300614</c:v>
                </c:pt>
                <c:pt idx="5416">
                  <c:v>126.4044484414818</c:v>
                </c:pt>
                <c:pt idx="5417">
                  <c:v>125.04834873165365</c:v>
                </c:pt>
                <c:pt idx="5418">
                  <c:v>122.51993891240015</c:v>
                </c:pt>
                <c:pt idx="5419">
                  <c:v>119.83499754806496</c:v>
                </c:pt>
                <c:pt idx="5420">
                  <c:v>119.04588519487929</c:v>
                </c:pt>
                <c:pt idx="5421">
                  <c:v>113.811607255059</c:v>
                </c:pt>
                <c:pt idx="5422">
                  <c:v>109.81585881786681</c:v>
                </c:pt>
                <c:pt idx="5423">
                  <c:v>106.67255041432401</c:v>
                </c:pt>
                <c:pt idx="5424">
                  <c:v>105.08288964779102</c:v>
                </c:pt>
                <c:pt idx="5425">
                  <c:v>101.08698469629837</c:v>
                </c:pt>
                <c:pt idx="5426">
                  <c:v>101.99290400621049</c:v>
                </c:pt>
                <c:pt idx="5427">
                  <c:v>101.43972231147077</c:v>
                </c:pt>
                <c:pt idx="5428">
                  <c:v>101.30319627734369</c:v>
                </c:pt>
                <c:pt idx="5429">
                  <c:v>102.03278215717171</c:v>
                </c:pt>
                <c:pt idx="5430">
                  <c:v>102.76236803699977</c:v>
                </c:pt>
                <c:pt idx="5431">
                  <c:v>105.16539718414049</c:v>
                </c:pt>
                <c:pt idx="5432">
                  <c:v>107.10364006787037</c:v>
                </c:pt>
                <c:pt idx="5433">
                  <c:v>109.34119113597082</c:v>
                </c:pt>
                <c:pt idx="5434">
                  <c:v>113.2489967511341</c:v>
                </c:pt>
                <c:pt idx="5435">
                  <c:v>115.62415535982205</c:v>
                </c:pt>
                <c:pt idx="5436">
                  <c:v>115.01377673049784</c:v>
                </c:pt>
                <c:pt idx="5437">
                  <c:v>113.65236937296559</c:v>
                </c:pt>
                <c:pt idx="5438">
                  <c:v>117.14812208263398</c:v>
                </c:pt>
                <c:pt idx="5439">
                  <c:v>116.55576189282222</c:v>
                </c:pt>
                <c:pt idx="5440">
                  <c:v>115.87703562591498</c:v>
                </c:pt>
                <c:pt idx="5441">
                  <c:v>114.63578466466033</c:v>
                </c:pt>
                <c:pt idx="5442">
                  <c:v>113.15114084834225</c:v>
                </c:pt>
                <c:pt idx="5443">
                  <c:v>113.74913694222317</c:v>
                </c:pt>
                <c:pt idx="5444">
                  <c:v>114.65913007476796</c:v>
                </c:pt>
                <c:pt idx="5445">
                  <c:v>111.98363656130655</c:v>
                </c:pt>
                <c:pt idx="5446">
                  <c:v>109.58212760761185</c:v>
                </c:pt>
                <c:pt idx="5447">
                  <c:v>107.30744564517308</c:v>
                </c:pt>
                <c:pt idx="5448">
                  <c:v>102.23040169227632</c:v>
                </c:pt>
                <c:pt idx="5449">
                  <c:v>101.4684460665564</c:v>
                </c:pt>
                <c:pt idx="5450">
                  <c:v>100.86062782458879</c:v>
                </c:pt>
                <c:pt idx="5451">
                  <c:v>100.8977371873864</c:v>
                </c:pt>
                <c:pt idx="5452">
                  <c:v>101.50992784242506</c:v>
                </c:pt>
                <c:pt idx="5453">
                  <c:v>102.01882981001813</c:v>
                </c:pt>
                <c:pt idx="5454">
                  <c:v>104.60141009741621</c:v>
                </c:pt>
                <c:pt idx="5455">
                  <c:v>110.51578509342787</c:v>
                </c:pt>
                <c:pt idx="5456">
                  <c:v>115.29842977949116</c:v>
                </c:pt>
                <c:pt idx="5457">
                  <c:v>122.28148724611327</c:v>
                </c:pt>
                <c:pt idx="5458">
                  <c:v>126.40488661820604</c:v>
                </c:pt>
                <c:pt idx="5459">
                  <c:v>128.61638912180297</c:v>
                </c:pt>
                <c:pt idx="5460">
                  <c:v>125.88811854672402</c:v>
                </c:pt>
                <c:pt idx="5461">
                  <c:v>124.21941585352275</c:v>
                </c:pt>
                <c:pt idx="5462">
                  <c:v>131.38908531222879</c:v>
                </c:pt>
                <c:pt idx="5463">
                  <c:v>130.91912115462549</c:v>
                </c:pt>
                <c:pt idx="5464">
                  <c:v>131.62067429992112</c:v>
                </c:pt>
                <c:pt idx="5465">
                  <c:v>130.05563027277918</c:v>
                </c:pt>
                <c:pt idx="5466">
                  <c:v>127.08121742392093</c:v>
                </c:pt>
                <c:pt idx="5467">
                  <c:v>125.2344590101592</c:v>
                </c:pt>
                <c:pt idx="5468">
                  <c:v>123.09243510126582</c:v>
                </c:pt>
                <c:pt idx="5469">
                  <c:v>119.08806765274669</c:v>
                </c:pt>
                <c:pt idx="5470">
                  <c:v>113.47370202777897</c:v>
                </c:pt>
                <c:pt idx="5471">
                  <c:v>110.92275233354502</c:v>
                </c:pt>
                <c:pt idx="5472">
                  <c:v>108.32967610534682</c:v>
                </c:pt>
                <c:pt idx="5473">
                  <c:v>103.25353077862192</c:v>
                </c:pt>
                <c:pt idx="5474">
                  <c:v>104.61663007725156</c:v>
                </c:pt>
                <c:pt idx="5475">
                  <c:v>104.27570110989177</c:v>
                </c:pt>
                <c:pt idx="5476">
                  <c:v>103.3008083323914</c:v>
                </c:pt>
                <c:pt idx="5477">
                  <c:v>105.49345775968925</c:v>
                </c:pt>
                <c:pt idx="5478">
                  <c:v>106.9118183572989</c:v>
                </c:pt>
                <c:pt idx="5479">
                  <c:v>112.01406015536749</c:v>
                </c:pt>
                <c:pt idx="5480">
                  <c:v>117.90049488216945</c:v>
                </c:pt>
                <c:pt idx="5481">
                  <c:v>124.19200378306459</c:v>
                </c:pt>
                <c:pt idx="5482">
                  <c:v>128.64141039418746</c:v>
                </c:pt>
                <c:pt idx="5483">
                  <c:v>131.021368685368</c:v>
                </c:pt>
                <c:pt idx="5484">
                  <c:v>127.1874793299821</c:v>
                </c:pt>
                <c:pt idx="5485">
                  <c:v>126.16684573654575</c:v>
                </c:pt>
                <c:pt idx="5486">
                  <c:v>133.13189783118887</c:v>
                </c:pt>
                <c:pt idx="5487">
                  <c:v>133.32045051679668</c:v>
                </c:pt>
                <c:pt idx="5488">
                  <c:v>133.62363508430147</c:v>
                </c:pt>
                <c:pt idx="5489">
                  <c:v>133.62664354074906</c:v>
                </c:pt>
                <c:pt idx="5490">
                  <c:v>130.6487358688141</c:v>
                </c:pt>
                <c:pt idx="5491">
                  <c:v>128.09814614722879</c:v>
                </c:pt>
                <c:pt idx="5492">
                  <c:v>127.29575172364123</c:v>
                </c:pt>
                <c:pt idx="5493">
                  <c:v>121.68080266319564</c:v>
                </c:pt>
                <c:pt idx="5494">
                  <c:v>115.69779962048349</c:v>
                </c:pt>
                <c:pt idx="5495">
                  <c:v>111.66524127129989</c:v>
                </c:pt>
                <c:pt idx="5496">
                  <c:v>108.66825393721339</c:v>
                </c:pt>
                <c:pt idx="5497">
                  <c:v>104.43017755674944</c:v>
                </c:pt>
                <c:pt idx="5498">
                  <c:v>102.85440418146784</c:v>
                </c:pt>
                <c:pt idx="5499">
                  <c:v>103.89525436460696</c:v>
                </c:pt>
                <c:pt idx="5500">
                  <c:v>103.53546799862443</c:v>
                </c:pt>
                <c:pt idx="5501">
                  <c:v>105.31723532449288</c:v>
                </c:pt>
                <c:pt idx="5502">
                  <c:v>107.57597338399499</c:v>
                </c:pt>
                <c:pt idx="5503">
                  <c:v>111.11997222969602</c:v>
                </c:pt>
                <c:pt idx="5504">
                  <c:v>117.52193632190456</c:v>
                </c:pt>
                <c:pt idx="5505">
                  <c:v>125.00603658545397</c:v>
                </c:pt>
                <c:pt idx="5506">
                  <c:v>128.46784996099234</c:v>
                </c:pt>
                <c:pt idx="5507">
                  <c:v>131.60959594230363</c:v>
                </c:pt>
                <c:pt idx="5508">
                  <c:v>128.67321364006514</c:v>
                </c:pt>
                <c:pt idx="5509">
                  <c:v>127.9707968773708</c:v>
                </c:pt>
                <c:pt idx="5510">
                  <c:v>134.35224612837089</c:v>
                </c:pt>
                <c:pt idx="5511">
                  <c:v>133.78539119014536</c:v>
                </c:pt>
                <c:pt idx="5512">
                  <c:v>134.43413806229006</c:v>
                </c:pt>
                <c:pt idx="5513">
                  <c:v>134.19799274767945</c:v>
                </c:pt>
                <c:pt idx="5514">
                  <c:v>129.69378597047643</c:v>
                </c:pt>
                <c:pt idx="5515">
                  <c:v>127.64400820095936</c:v>
                </c:pt>
                <c:pt idx="5516">
                  <c:v>126.01136353283432</c:v>
                </c:pt>
                <c:pt idx="5517">
                  <c:v>121.49276680533194</c:v>
                </c:pt>
                <c:pt idx="5518">
                  <c:v>115.40006614000079</c:v>
                </c:pt>
                <c:pt idx="5519">
                  <c:v>111.1388940720973</c:v>
                </c:pt>
                <c:pt idx="5520">
                  <c:v>108.28309190368991</c:v>
                </c:pt>
                <c:pt idx="5521">
                  <c:v>104.35499247430114</c:v>
                </c:pt>
                <c:pt idx="5522">
                  <c:v>103.70360962348595</c:v>
                </c:pt>
                <c:pt idx="5523">
                  <c:v>103.11225354242089</c:v>
                </c:pt>
                <c:pt idx="5524">
                  <c:v>103.72911055274851</c:v>
                </c:pt>
                <c:pt idx="5525">
                  <c:v>103.94465242689603</c:v>
                </c:pt>
                <c:pt idx="5526">
                  <c:v>105.3708304785096</c:v>
                </c:pt>
                <c:pt idx="5527">
                  <c:v>106.23916173340082</c:v>
                </c:pt>
                <c:pt idx="5528">
                  <c:v>107.49704216170062</c:v>
                </c:pt>
                <c:pt idx="5529">
                  <c:v>111.05418042994935</c:v>
                </c:pt>
                <c:pt idx="5530">
                  <c:v>115.56609577249355</c:v>
                </c:pt>
                <c:pt idx="5531">
                  <c:v>117.99070371170413</c:v>
                </c:pt>
                <c:pt idx="5532">
                  <c:v>115.14901711077728</c:v>
                </c:pt>
                <c:pt idx="5533">
                  <c:v>114.63014352948085</c:v>
                </c:pt>
                <c:pt idx="5534">
                  <c:v>118.74582251455621</c:v>
                </c:pt>
                <c:pt idx="5535">
                  <c:v>118.09646106422849</c:v>
                </c:pt>
                <c:pt idx="5536">
                  <c:v>117.25813125893782</c:v>
                </c:pt>
                <c:pt idx="5537">
                  <c:v>114.94945153930236</c:v>
                </c:pt>
                <c:pt idx="5538">
                  <c:v>112.48443122780481</c:v>
                </c:pt>
                <c:pt idx="5539">
                  <c:v>113.39187499761854</c:v>
                </c:pt>
                <c:pt idx="5540">
                  <c:v>114.77675654666618</c:v>
                </c:pt>
                <c:pt idx="5541">
                  <c:v>112.0982422988253</c:v>
                </c:pt>
                <c:pt idx="5542">
                  <c:v>109.0794034938252</c:v>
                </c:pt>
                <c:pt idx="5543">
                  <c:v>105.79472953602914</c:v>
                </c:pt>
                <c:pt idx="5544">
                  <c:v>104.73494665905403</c:v>
                </c:pt>
                <c:pt idx="5545">
                  <c:v>98.151549781852779</c:v>
                </c:pt>
                <c:pt idx="5546">
                  <c:v>97.135570034852336</c:v>
                </c:pt>
                <c:pt idx="5547">
                  <c:v>97.266172591648399</c:v>
                </c:pt>
                <c:pt idx="5548">
                  <c:v>96.40747172898682</c:v>
                </c:pt>
                <c:pt idx="5549">
                  <c:v>98.062015948056526</c:v>
                </c:pt>
                <c:pt idx="5550">
                  <c:v>98.510360621175394</c:v>
                </c:pt>
                <c:pt idx="5551">
                  <c:v>99.448481964862367</c:v>
                </c:pt>
                <c:pt idx="5552">
                  <c:v>101.10272605526045</c:v>
                </c:pt>
                <c:pt idx="5553">
                  <c:v>100.80250419014482</c:v>
                </c:pt>
                <c:pt idx="5554">
                  <c:v>100.76971911196826</c:v>
                </c:pt>
                <c:pt idx="5555">
                  <c:v>103.33039172334712</c:v>
                </c:pt>
                <c:pt idx="5556">
                  <c:v>103.97012653205265</c:v>
                </c:pt>
                <c:pt idx="5557">
                  <c:v>105.37557480695297</c:v>
                </c:pt>
                <c:pt idx="5558">
                  <c:v>105.51183867473831</c:v>
                </c:pt>
                <c:pt idx="5559">
                  <c:v>105.25544795927917</c:v>
                </c:pt>
                <c:pt idx="5560">
                  <c:v>105.95761915216278</c:v>
                </c:pt>
                <c:pt idx="5561">
                  <c:v>107.97981754135451</c:v>
                </c:pt>
                <c:pt idx="5562">
                  <c:v>108.99899624176662</c:v>
                </c:pt>
                <c:pt idx="5563">
                  <c:v>110.73502109428071</c:v>
                </c:pt>
                <c:pt idx="5564">
                  <c:v>112.65632080077445</c:v>
                </c:pt>
                <c:pt idx="5565">
                  <c:v>110.76149453519159</c:v>
                </c:pt>
                <c:pt idx="5566">
                  <c:v>107.880843640964</c:v>
                </c:pt>
                <c:pt idx="5567">
                  <c:v>104.15024570497064</c:v>
                </c:pt>
                <c:pt idx="5568">
                  <c:v>100.24778547823144</c:v>
                </c:pt>
                <c:pt idx="5569">
                  <c:v>98.052236026893112</c:v>
                </c:pt>
                <c:pt idx="5570">
                  <c:v>97.311651127644282</c:v>
                </c:pt>
                <c:pt idx="5571">
                  <c:v>96.712214459716535</c:v>
                </c:pt>
                <c:pt idx="5572">
                  <c:v>95.966839712611588</c:v>
                </c:pt>
                <c:pt idx="5573">
                  <c:v>97.487447101643383</c:v>
                </c:pt>
                <c:pt idx="5574">
                  <c:v>100.69966202797021</c:v>
                </c:pt>
                <c:pt idx="5575">
                  <c:v>109.55468700534817</c:v>
                </c:pt>
                <c:pt idx="5576">
                  <c:v>115.18947153865886</c:v>
                </c:pt>
                <c:pt idx="5577">
                  <c:v>128.02562227531789</c:v>
                </c:pt>
                <c:pt idx="5578">
                  <c:v>131.97234807596817</c:v>
                </c:pt>
                <c:pt idx="5579">
                  <c:v>135.52978442811843</c:v>
                </c:pt>
                <c:pt idx="5580">
                  <c:v>132.77307607897674</c:v>
                </c:pt>
                <c:pt idx="5581">
                  <c:v>131.31804020389129</c:v>
                </c:pt>
                <c:pt idx="5582">
                  <c:v>136.85310520152936</c:v>
                </c:pt>
                <c:pt idx="5583">
                  <c:v>136.74479120853124</c:v>
                </c:pt>
                <c:pt idx="5584">
                  <c:v>137.31188847994611</c:v>
                </c:pt>
                <c:pt idx="5585">
                  <c:v>136.12558556187383</c:v>
                </c:pt>
                <c:pt idx="5586">
                  <c:v>133.06301278780211</c:v>
                </c:pt>
                <c:pt idx="5587">
                  <c:v>130.46011964448985</c:v>
                </c:pt>
                <c:pt idx="5588">
                  <c:v>128.88596966953793</c:v>
                </c:pt>
                <c:pt idx="5589">
                  <c:v>123.65497752067856</c:v>
                </c:pt>
                <c:pt idx="5590">
                  <c:v>118.57479997065997</c:v>
                </c:pt>
                <c:pt idx="5591">
                  <c:v>114.21757323197465</c:v>
                </c:pt>
                <c:pt idx="5592">
                  <c:v>108.71696302930613</c:v>
                </c:pt>
                <c:pt idx="5593">
                  <c:v>106.57345944246586</c:v>
                </c:pt>
                <c:pt idx="5594">
                  <c:v>106.31191111849786</c:v>
                </c:pt>
                <c:pt idx="5595">
                  <c:v>104.53552896095678</c:v>
                </c:pt>
                <c:pt idx="5596">
                  <c:v>104.01444433326525</c:v>
                </c:pt>
                <c:pt idx="5597">
                  <c:v>104.76138161992456</c:v>
                </c:pt>
                <c:pt idx="5598">
                  <c:v>106.67829907312397</c:v>
                </c:pt>
                <c:pt idx="5599">
                  <c:v>111.56082833276025</c:v>
                </c:pt>
                <c:pt idx="5600">
                  <c:v>119.24218167993578</c:v>
                </c:pt>
                <c:pt idx="5601">
                  <c:v>128.90186509764277</c:v>
                </c:pt>
                <c:pt idx="5602">
                  <c:v>133.62913675610477</c:v>
                </c:pt>
                <c:pt idx="5603">
                  <c:v>137.34444031652495</c:v>
                </c:pt>
                <c:pt idx="5604">
                  <c:v>134.45573122734314</c:v>
                </c:pt>
                <c:pt idx="5605">
                  <c:v>133.18850286070131</c:v>
                </c:pt>
                <c:pt idx="5606">
                  <c:v>139.79639974662092</c:v>
                </c:pt>
                <c:pt idx="5607">
                  <c:v>139.14464646652317</c:v>
                </c:pt>
                <c:pt idx="5608">
                  <c:v>140.4736191744048</c:v>
                </c:pt>
                <c:pt idx="5609">
                  <c:v>139.66135304592117</c:v>
                </c:pt>
                <c:pt idx="5610">
                  <c:v>136.23907080635502</c:v>
                </c:pt>
                <c:pt idx="5611">
                  <c:v>133.20047825225163</c:v>
                </c:pt>
                <c:pt idx="5612">
                  <c:v>131.80121141416106</c:v>
                </c:pt>
                <c:pt idx="5613">
                  <c:v>126.36057239813448</c:v>
                </c:pt>
                <c:pt idx="5614">
                  <c:v>119.75936871884932</c:v>
                </c:pt>
                <c:pt idx="5615">
                  <c:v>114.14231107957187</c:v>
                </c:pt>
                <c:pt idx="5616">
                  <c:v>110.49975110700899</c:v>
                </c:pt>
                <c:pt idx="5617">
                  <c:v>107.20042309953779</c:v>
                </c:pt>
                <c:pt idx="5618">
                  <c:v>105.52331155752192</c:v>
                </c:pt>
                <c:pt idx="5619">
                  <c:v>104.94055726925541</c:v>
                </c:pt>
                <c:pt idx="5620">
                  <c:v>105.22060045671692</c:v>
                </c:pt>
                <c:pt idx="5621">
                  <c:v>105.71606895339518</c:v>
                </c:pt>
                <c:pt idx="5622">
                  <c:v>108.28265998232334</c:v>
                </c:pt>
                <c:pt idx="5623">
                  <c:v>112.64097482175941</c:v>
                </c:pt>
                <c:pt idx="5624">
                  <c:v>120.03765136671532</c:v>
                </c:pt>
                <c:pt idx="5625">
                  <c:v>131.99917160088546</c:v>
                </c:pt>
                <c:pt idx="5626">
                  <c:v>137.72855385973455</c:v>
                </c:pt>
                <c:pt idx="5627">
                  <c:v>140.70675558003668</c:v>
                </c:pt>
                <c:pt idx="5628">
                  <c:v>138.25163606950795</c:v>
                </c:pt>
                <c:pt idx="5629">
                  <c:v>137.40213720298243</c:v>
                </c:pt>
                <c:pt idx="5630">
                  <c:v>144.43841718196458</c:v>
                </c:pt>
                <c:pt idx="5631">
                  <c:v>143.87395157062107</c:v>
                </c:pt>
                <c:pt idx="5632">
                  <c:v>144.21153672061635</c:v>
                </c:pt>
                <c:pt idx="5633">
                  <c:v>143.5431895465137</c:v>
                </c:pt>
                <c:pt idx="5634">
                  <c:v>140.06814945276042</c:v>
                </c:pt>
                <c:pt idx="5635">
                  <c:v>137.76820627403748</c:v>
                </c:pt>
                <c:pt idx="5636">
                  <c:v>135.86791698243348</c:v>
                </c:pt>
                <c:pt idx="5637">
                  <c:v>130.89671460871091</c:v>
                </c:pt>
                <c:pt idx="5638">
                  <c:v>124.9479491497722</c:v>
                </c:pt>
                <c:pt idx="5639">
                  <c:v>119.17896232759227</c:v>
                </c:pt>
                <c:pt idx="5640">
                  <c:v>113.76976328671844</c:v>
                </c:pt>
                <c:pt idx="5641">
                  <c:v>108.80593354384168</c:v>
                </c:pt>
                <c:pt idx="5642">
                  <c:v>108.95362772669236</c:v>
                </c:pt>
                <c:pt idx="5643">
                  <c:v>107.61108907733546</c:v>
                </c:pt>
                <c:pt idx="5644">
                  <c:v>107.50551386764157</c:v>
                </c:pt>
                <c:pt idx="5645">
                  <c:v>108.3604693353642</c:v>
                </c:pt>
                <c:pt idx="5646">
                  <c:v>110.24695529662478</c:v>
                </c:pt>
                <c:pt idx="5647">
                  <c:v>114.96618660252075</c:v>
                </c:pt>
                <c:pt idx="5648">
                  <c:v>123.71619264264403</c:v>
                </c:pt>
                <c:pt idx="5649">
                  <c:v>136.01220432505147</c:v>
                </c:pt>
                <c:pt idx="5650">
                  <c:v>140.93337939108048</c:v>
                </c:pt>
                <c:pt idx="5651">
                  <c:v>144.16533794880939</c:v>
                </c:pt>
                <c:pt idx="5652">
                  <c:v>140.5057315846777</c:v>
                </c:pt>
                <c:pt idx="5653">
                  <c:v>140.02950012109463</c:v>
                </c:pt>
                <c:pt idx="5654">
                  <c:v>145.83310098076703</c:v>
                </c:pt>
                <c:pt idx="5655">
                  <c:v>144.31425629342368</c:v>
                </c:pt>
                <c:pt idx="5656">
                  <c:v>144.24586932474395</c:v>
                </c:pt>
                <c:pt idx="5657">
                  <c:v>141.45313182126432</c:v>
                </c:pt>
                <c:pt idx="5658">
                  <c:v>137.58081523386195</c:v>
                </c:pt>
                <c:pt idx="5659">
                  <c:v>135.48989207177812</c:v>
                </c:pt>
                <c:pt idx="5660">
                  <c:v>132.90006628497278</c:v>
                </c:pt>
                <c:pt idx="5661">
                  <c:v>126.83772783894143</c:v>
                </c:pt>
                <c:pt idx="5662">
                  <c:v>120.21639429949126</c:v>
                </c:pt>
                <c:pt idx="5663">
                  <c:v>114.24137363694737</c:v>
                </c:pt>
                <c:pt idx="5664">
                  <c:v>110.61539982811559</c:v>
                </c:pt>
                <c:pt idx="5665">
                  <c:v>107.65667860635679</c:v>
                </c:pt>
                <c:pt idx="5666">
                  <c:v>106.1625087388138</c:v>
                </c:pt>
                <c:pt idx="5667">
                  <c:v>105.28738112627261</c:v>
                </c:pt>
                <c:pt idx="5668">
                  <c:v>104.44465088077992</c:v>
                </c:pt>
                <c:pt idx="5669">
                  <c:v>104.9511949528475</c:v>
                </c:pt>
                <c:pt idx="5670">
                  <c:v>107.81528144580592</c:v>
                </c:pt>
                <c:pt idx="5671">
                  <c:v>113.80795864404189</c:v>
                </c:pt>
                <c:pt idx="5672">
                  <c:v>118.95227884390013</c:v>
                </c:pt>
                <c:pt idx="5673">
                  <c:v>128.24779932969625</c:v>
                </c:pt>
                <c:pt idx="5674">
                  <c:v>132.39572985321243</c:v>
                </c:pt>
                <c:pt idx="5675">
                  <c:v>135.53815463487538</c:v>
                </c:pt>
                <c:pt idx="5676">
                  <c:v>131.22143631121628</c:v>
                </c:pt>
                <c:pt idx="5677">
                  <c:v>129.60760573095084</c:v>
                </c:pt>
                <c:pt idx="5678">
                  <c:v>137.05173816603124</c:v>
                </c:pt>
                <c:pt idx="5679">
                  <c:v>135.97580542115878</c:v>
                </c:pt>
                <c:pt idx="5680">
                  <c:v>135.66521554000767</c:v>
                </c:pt>
                <c:pt idx="5681">
                  <c:v>134.21458561743705</c:v>
                </c:pt>
                <c:pt idx="5682">
                  <c:v>129.56894071340309</c:v>
                </c:pt>
                <c:pt idx="5683">
                  <c:v>125.50820999684451</c:v>
                </c:pt>
                <c:pt idx="5684">
                  <c:v>124.08348769303609</c:v>
                </c:pt>
                <c:pt idx="5685">
                  <c:v>119.06771148793172</c:v>
                </c:pt>
                <c:pt idx="5686">
                  <c:v>113.73004630945181</c:v>
                </c:pt>
                <c:pt idx="5687">
                  <c:v>112.9001108030771</c:v>
                </c:pt>
                <c:pt idx="5688">
                  <c:v>108.60899525238409</c:v>
                </c:pt>
                <c:pt idx="5689">
                  <c:v>104.98236264768182</c:v>
                </c:pt>
                <c:pt idx="5690">
                  <c:v>104.4134751707448</c:v>
                </c:pt>
                <c:pt idx="5691">
                  <c:v>102.43186829097023</c:v>
                </c:pt>
                <c:pt idx="5692">
                  <c:v>100.59074072894501</c:v>
                </c:pt>
                <c:pt idx="5693">
                  <c:v>99.828857279139697</c:v>
                </c:pt>
                <c:pt idx="5694">
                  <c:v>100.31870629322657</c:v>
                </c:pt>
                <c:pt idx="5695">
                  <c:v>101.3719560068653</c:v>
                </c:pt>
                <c:pt idx="5696">
                  <c:v>100.59188168644386</c:v>
                </c:pt>
                <c:pt idx="5697">
                  <c:v>103.55214128669408</c:v>
                </c:pt>
                <c:pt idx="5698">
                  <c:v>107.28213408061566</c:v>
                </c:pt>
                <c:pt idx="5699">
                  <c:v>109.47085107982872</c:v>
                </c:pt>
                <c:pt idx="5700">
                  <c:v>105.84810702818089</c:v>
                </c:pt>
                <c:pt idx="5701">
                  <c:v>106.01143089537818</c:v>
                </c:pt>
                <c:pt idx="5702">
                  <c:v>109.13513365597892</c:v>
                </c:pt>
                <c:pt idx="5703">
                  <c:v>108.78351671075954</c:v>
                </c:pt>
                <c:pt idx="5704">
                  <c:v>108.13559924429107</c:v>
                </c:pt>
                <c:pt idx="5705">
                  <c:v>106.79446848618046</c:v>
                </c:pt>
                <c:pt idx="5706">
                  <c:v>104.91412287451429</c:v>
                </c:pt>
                <c:pt idx="5707">
                  <c:v>105.02121395905507</c:v>
                </c:pt>
                <c:pt idx="5708">
                  <c:v>107.09069228758138</c:v>
                </c:pt>
                <c:pt idx="5709">
                  <c:v>104.62589362133967</c:v>
                </c:pt>
                <c:pt idx="5710">
                  <c:v>104.33884953962692</c:v>
                </c:pt>
                <c:pt idx="5711">
                  <c:v>101.04211215715526</c:v>
                </c:pt>
                <c:pt idx="5712">
                  <c:v>98.829242048752207</c:v>
                </c:pt>
                <c:pt idx="5713">
                  <c:v>94.502155882248545</c:v>
                </c:pt>
                <c:pt idx="5714">
                  <c:v>93.724331140406036</c:v>
                </c:pt>
                <c:pt idx="5715">
                  <c:v>92.761395565686001</c:v>
                </c:pt>
                <c:pt idx="5716">
                  <c:v>92.806947813967497</c:v>
                </c:pt>
                <c:pt idx="5717">
                  <c:v>94.093391445655755</c:v>
                </c:pt>
                <c:pt idx="5718">
                  <c:v>93.017498882936437</c:v>
                </c:pt>
                <c:pt idx="5719">
                  <c:v>94.065184350710155</c:v>
                </c:pt>
                <c:pt idx="5720">
                  <c:v>94.963574683080111</c:v>
                </c:pt>
                <c:pt idx="5721">
                  <c:v>95.026143085287501</c:v>
                </c:pt>
                <c:pt idx="5722">
                  <c:v>94.665122054350789</c:v>
                </c:pt>
                <c:pt idx="5723">
                  <c:v>96.628758684517777</c:v>
                </c:pt>
                <c:pt idx="5724">
                  <c:v>97.334259373926201</c:v>
                </c:pt>
                <c:pt idx="5725">
                  <c:v>98.212718527762334</c:v>
                </c:pt>
                <c:pt idx="5726">
                  <c:v>99.589940841081585</c:v>
                </c:pt>
                <c:pt idx="5727">
                  <c:v>100.21705578506815</c:v>
                </c:pt>
                <c:pt idx="5728">
                  <c:v>101.57189325906675</c:v>
                </c:pt>
                <c:pt idx="5729">
                  <c:v>102.09662257211482</c:v>
                </c:pt>
                <c:pt idx="5730">
                  <c:v>103.66837435578982</c:v>
                </c:pt>
                <c:pt idx="5731">
                  <c:v>105.38889046521754</c:v>
                </c:pt>
                <c:pt idx="5732">
                  <c:v>106.99579505350651</c:v>
                </c:pt>
                <c:pt idx="5733">
                  <c:v>105.09647042595414</c:v>
                </c:pt>
                <c:pt idx="5734">
                  <c:v>101.31959086027089</c:v>
                </c:pt>
                <c:pt idx="5735">
                  <c:v>99.04541970113975</c:v>
                </c:pt>
                <c:pt idx="5736">
                  <c:v>94.033052785150289</c:v>
                </c:pt>
                <c:pt idx="5737">
                  <c:v>91.538720001697612</c:v>
                </c:pt>
                <c:pt idx="5738">
                  <c:v>91.13560908995224</c:v>
                </c:pt>
                <c:pt idx="5739">
                  <c:v>91.461957375402946</c:v>
                </c:pt>
                <c:pt idx="5740">
                  <c:v>91.567717858399561</c:v>
                </c:pt>
                <c:pt idx="5741">
                  <c:v>93.334780434351003</c:v>
                </c:pt>
                <c:pt idx="5742">
                  <c:v>98.472108319425956</c:v>
                </c:pt>
                <c:pt idx="5743">
                  <c:v>102.22934456103968</c:v>
                </c:pt>
                <c:pt idx="5744">
                  <c:v>110.21507282242416</c:v>
                </c:pt>
                <c:pt idx="5745">
                  <c:v>121.79484269775082</c:v>
                </c:pt>
                <c:pt idx="5746">
                  <c:v>123.95658318674369</c:v>
                </c:pt>
                <c:pt idx="5747">
                  <c:v>126.69812492119725</c:v>
                </c:pt>
                <c:pt idx="5748">
                  <c:v>123.20526427623659</c:v>
                </c:pt>
                <c:pt idx="5749">
                  <c:v>122.67269432022547</c:v>
                </c:pt>
                <c:pt idx="5750">
                  <c:v>129.86565985756405</c:v>
                </c:pt>
                <c:pt idx="5751">
                  <c:v>129.57841368068324</c:v>
                </c:pt>
                <c:pt idx="5752">
                  <c:v>130.17935571281816</c:v>
                </c:pt>
                <c:pt idx="5753">
                  <c:v>129.17693515098526</c:v>
                </c:pt>
                <c:pt idx="5754">
                  <c:v>125.50706415275485</c:v>
                </c:pt>
                <c:pt idx="5755">
                  <c:v>123.35074599550634</c:v>
                </c:pt>
                <c:pt idx="5756">
                  <c:v>120.83299704507954</c:v>
                </c:pt>
                <c:pt idx="5757">
                  <c:v>117.17959706842207</c:v>
                </c:pt>
                <c:pt idx="5758">
                  <c:v>113.79973563838395</c:v>
                </c:pt>
                <c:pt idx="5759">
                  <c:v>109.54458399933742</c:v>
                </c:pt>
                <c:pt idx="5760">
                  <c:v>105.74700455006426</c:v>
                </c:pt>
                <c:pt idx="5761">
                  <c:v>104.14964550535765</c:v>
                </c:pt>
                <c:pt idx="5762">
                  <c:v>104.2302597987677</c:v>
                </c:pt>
                <c:pt idx="5763">
                  <c:v>102.41531491991348</c:v>
                </c:pt>
                <c:pt idx="5764">
                  <c:v>102.26418570023273</c:v>
                </c:pt>
                <c:pt idx="5765">
                  <c:v>103.21784392214862</c:v>
                </c:pt>
                <c:pt idx="5766">
                  <c:v>105.97113986101449</c:v>
                </c:pt>
                <c:pt idx="5767">
                  <c:v>108.00792443884133</c:v>
                </c:pt>
                <c:pt idx="5768">
                  <c:v>114.30740054614638</c:v>
                </c:pt>
                <c:pt idx="5769">
                  <c:v>118.02985668812001</c:v>
                </c:pt>
                <c:pt idx="5770">
                  <c:v>120.14887049567916</c:v>
                </c:pt>
                <c:pt idx="5771">
                  <c:v>120.85983943849457</c:v>
                </c:pt>
                <c:pt idx="5772">
                  <c:v>115.72301786679952</c:v>
                </c:pt>
                <c:pt idx="5773">
                  <c:v>115.14397077835859</c:v>
                </c:pt>
                <c:pt idx="5774">
                  <c:v>121.55897665627433</c:v>
                </c:pt>
                <c:pt idx="5775">
                  <c:v>120.95260274268553</c:v>
                </c:pt>
                <c:pt idx="5776">
                  <c:v>122.49575114268119</c:v>
                </c:pt>
                <c:pt idx="5777">
                  <c:v>122.39425913586304</c:v>
                </c:pt>
                <c:pt idx="5778">
                  <c:v>119.92903332310951</c:v>
                </c:pt>
                <c:pt idx="5779">
                  <c:v>119.23862139069546</c:v>
                </c:pt>
                <c:pt idx="5780">
                  <c:v>117.43558467366033</c:v>
                </c:pt>
                <c:pt idx="5781">
                  <c:v>114.90664614725615</c:v>
                </c:pt>
                <c:pt idx="5782">
                  <c:v>111.30931709424604</c:v>
                </c:pt>
                <c:pt idx="5783">
                  <c:v>107.04106422404067</c:v>
                </c:pt>
                <c:pt idx="5784">
                  <c:v>104.74554558140332</c:v>
                </c:pt>
                <c:pt idx="5785">
                  <c:v>100.66822716660495</c:v>
                </c:pt>
                <c:pt idx="5786">
                  <c:v>100.90554406929581</c:v>
                </c:pt>
                <c:pt idx="5787">
                  <c:v>100.22504560872098</c:v>
                </c:pt>
                <c:pt idx="5788">
                  <c:v>100.27103182686365</c:v>
                </c:pt>
                <c:pt idx="5789">
                  <c:v>102.5673456075868</c:v>
                </c:pt>
                <c:pt idx="5790">
                  <c:v>104.64110757860084</c:v>
                </c:pt>
                <c:pt idx="5791">
                  <c:v>108.24987689491111</c:v>
                </c:pt>
                <c:pt idx="5792">
                  <c:v>114.01767297558608</c:v>
                </c:pt>
                <c:pt idx="5793">
                  <c:v>116.60117024180553</c:v>
                </c:pt>
                <c:pt idx="5794">
                  <c:v>117.71312953011642</c:v>
                </c:pt>
                <c:pt idx="5795">
                  <c:v>118.85729227125026</c:v>
                </c:pt>
                <c:pt idx="5796">
                  <c:v>113.67217171049904</c:v>
                </c:pt>
                <c:pt idx="5797">
                  <c:v>113.54419393641921</c:v>
                </c:pt>
                <c:pt idx="5798">
                  <c:v>117.75046899845266</c:v>
                </c:pt>
                <c:pt idx="5799">
                  <c:v>117.52228606139141</c:v>
                </c:pt>
                <c:pt idx="5800">
                  <c:v>118.17880242483193</c:v>
                </c:pt>
                <c:pt idx="5801">
                  <c:v>117.12151861073356</c:v>
                </c:pt>
                <c:pt idx="5802">
                  <c:v>114.89693942811694</c:v>
                </c:pt>
                <c:pt idx="5803">
                  <c:v>116.64080617690036</c:v>
                </c:pt>
                <c:pt idx="5804">
                  <c:v>117.28536646795709</c:v>
                </c:pt>
                <c:pt idx="5805">
                  <c:v>114.77506233173976</c:v>
                </c:pt>
                <c:pt idx="5806">
                  <c:v>111.61808420439731</c:v>
                </c:pt>
                <c:pt idx="5807">
                  <c:v>107.00387751567295</c:v>
                </c:pt>
                <c:pt idx="5808">
                  <c:v>104.86282066198314</c:v>
                </c:pt>
                <c:pt idx="5809">
                  <c:v>100.45164549520985</c:v>
                </c:pt>
                <c:pt idx="5810">
                  <c:v>100.47708101417686</c:v>
                </c:pt>
                <c:pt idx="5811">
                  <c:v>100.43504444078511</c:v>
                </c:pt>
                <c:pt idx="5812">
                  <c:v>101.27124788258612</c:v>
                </c:pt>
                <c:pt idx="5813">
                  <c:v>103.53050902146548</c:v>
                </c:pt>
                <c:pt idx="5814">
                  <c:v>105.26951124359019</c:v>
                </c:pt>
                <c:pt idx="5815">
                  <c:v>107.76711669274009</c:v>
                </c:pt>
                <c:pt idx="5816">
                  <c:v>112.01677461745375</c:v>
                </c:pt>
                <c:pt idx="5817">
                  <c:v>115.68235583329934</c:v>
                </c:pt>
                <c:pt idx="5818">
                  <c:v>117.30488015770011</c:v>
                </c:pt>
                <c:pt idx="5819">
                  <c:v>116.74535505726769</c:v>
                </c:pt>
                <c:pt idx="5820">
                  <c:v>114.099038360723</c:v>
                </c:pt>
                <c:pt idx="5821">
                  <c:v>113.42456232163167</c:v>
                </c:pt>
                <c:pt idx="5822">
                  <c:v>119.933151706087</c:v>
                </c:pt>
                <c:pt idx="5823">
                  <c:v>119.37965351147908</c:v>
                </c:pt>
                <c:pt idx="5824">
                  <c:v>120.21704854584146</c:v>
                </c:pt>
                <c:pt idx="5825">
                  <c:v>120.51911739516339</c:v>
                </c:pt>
                <c:pt idx="5826">
                  <c:v>118.98820240392703</c:v>
                </c:pt>
                <c:pt idx="5827">
                  <c:v>119.54859805684367</c:v>
                </c:pt>
                <c:pt idx="5828">
                  <c:v>118.01888892314035</c:v>
                </c:pt>
                <c:pt idx="5829">
                  <c:v>116.11353261304649</c:v>
                </c:pt>
                <c:pt idx="5830">
                  <c:v>112.08620871140502</c:v>
                </c:pt>
                <c:pt idx="5831">
                  <c:v>108.30448104798994</c:v>
                </c:pt>
                <c:pt idx="5832">
                  <c:v>106.22593956656853</c:v>
                </c:pt>
                <c:pt idx="5833">
                  <c:v>100.93131955456809</c:v>
                </c:pt>
                <c:pt idx="5834">
                  <c:v>99.298423349926068</c:v>
                </c:pt>
                <c:pt idx="5835">
                  <c:v>99.585045225723562</c:v>
                </c:pt>
                <c:pt idx="5836">
                  <c:v>101.65101247729945</c:v>
                </c:pt>
                <c:pt idx="5837">
                  <c:v>102.48622749623571</c:v>
                </c:pt>
                <c:pt idx="5838">
                  <c:v>105.11602157149021</c:v>
                </c:pt>
                <c:pt idx="5839">
                  <c:v>107.69976543176777</c:v>
                </c:pt>
                <c:pt idx="5840">
                  <c:v>111.09919334684214</c:v>
                </c:pt>
                <c:pt idx="5841">
                  <c:v>113.82448161357617</c:v>
                </c:pt>
                <c:pt idx="5842">
                  <c:v>114.57359055594125</c:v>
                </c:pt>
                <c:pt idx="5843">
                  <c:v>116.95106972727133</c:v>
                </c:pt>
                <c:pt idx="5844">
                  <c:v>114.46024864462882</c:v>
                </c:pt>
                <c:pt idx="5845">
                  <c:v>113.95090656913975</c:v>
                </c:pt>
                <c:pt idx="5846">
                  <c:v>119.65546340286387</c:v>
                </c:pt>
                <c:pt idx="5847">
                  <c:v>119.91421985958289</c:v>
                </c:pt>
                <c:pt idx="5848">
                  <c:v>121.2792692338418</c:v>
                </c:pt>
                <c:pt idx="5849">
                  <c:v>120.85970622116476</c:v>
                </c:pt>
                <c:pt idx="5850">
                  <c:v>118.0318984301591</c:v>
                </c:pt>
                <c:pt idx="5851">
                  <c:v>117.72756380797713</c:v>
                </c:pt>
                <c:pt idx="5852">
                  <c:v>116.82786350426613</c:v>
                </c:pt>
                <c:pt idx="5853">
                  <c:v>112.02112572618074</c:v>
                </c:pt>
                <c:pt idx="5854">
                  <c:v>109.20936192197225</c:v>
                </c:pt>
                <c:pt idx="5855">
                  <c:v>107.11143848763473</c:v>
                </c:pt>
                <c:pt idx="5856">
                  <c:v>103.40924150121985</c:v>
                </c:pt>
                <c:pt idx="5857">
                  <c:v>100.68874422204983</c:v>
                </c:pt>
                <c:pt idx="5858">
                  <c:v>99.145280236559486</c:v>
                </c:pt>
                <c:pt idx="5859">
                  <c:v>97.630283866111711</c:v>
                </c:pt>
                <c:pt idx="5860">
                  <c:v>96.085722053245647</c:v>
                </c:pt>
                <c:pt idx="5861">
                  <c:v>97.41248150049573</c:v>
                </c:pt>
                <c:pt idx="5862">
                  <c:v>99.020909068183371</c:v>
                </c:pt>
                <c:pt idx="5863">
                  <c:v>102.22043849043678</c:v>
                </c:pt>
                <c:pt idx="5864">
                  <c:v>103.08088977685495</c:v>
                </c:pt>
                <c:pt idx="5865">
                  <c:v>103.39143203050608</c:v>
                </c:pt>
                <c:pt idx="5866">
                  <c:v>105.1840950478643</c:v>
                </c:pt>
                <c:pt idx="5867">
                  <c:v>106.26203589476964</c:v>
                </c:pt>
                <c:pt idx="5868">
                  <c:v>105.70516626536512</c:v>
                </c:pt>
                <c:pt idx="5869">
                  <c:v>104.82595607567021</c:v>
                </c:pt>
                <c:pt idx="5870">
                  <c:v>108.2735528370751</c:v>
                </c:pt>
                <c:pt idx="5871">
                  <c:v>107.56946680825654</c:v>
                </c:pt>
                <c:pt idx="5872">
                  <c:v>107.25839527946303</c:v>
                </c:pt>
                <c:pt idx="5873">
                  <c:v>105.54557272735997</c:v>
                </c:pt>
                <c:pt idx="5874">
                  <c:v>104.72569368333589</c:v>
                </c:pt>
                <c:pt idx="5875">
                  <c:v>106.69600971514582</c:v>
                </c:pt>
                <c:pt idx="5876">
                  <c:v>106.14447779417284</c:v>
                </c:pt>
                <c:pt idx="5877">
                  <c:v>102.91792451726396</c:v>
                </c:pt>
                <c:pt idx="5878">
                  <c:v>102.20972056172353</c:v>
                </c:pt>
                <c:pt idx="5879">
                  <c:v>99.379772309860655</c:v>
                </c:pt>
                <c:pt idx="5880">
                  <c:v>96.736914684574742</c:v>
                </c:pt>
                <c:pt idx="5881">
                  <c:v>91.31079116177159</c:v>
                </c:pt>
                <c:pt idx="5882">
                  <c:v>90.63605505883892</c:v>
                </c:pt>
                <c:pt idx="5883">
                  <c:v>89.353165865145442</c:v>
                </c:pt>
                <c:pt idx="5884">
                  <c:v>89.129013447402826</c:v>
                </c:pt>
                <c:pt idx="5885">
                  <c:v>91.206761384839695</c:v>
                </c:pt>
                <c:pt idx="5886">
                  <c:v>91.239764240341813</c:v>
                </c:pt>
                <c:pt idx="5887">
                  <c:v>92.983706062728601</c:v>
                </c:pt>
                <c:pt idx="5888">
                  <c:v>92.015203236443313</c:v>
                </c:pt>
                <c:pt idx="5889">
                  <c:v>92.199137304135974</c:v>
                </c:pt>
                <c:pt idx="5890">
                  <c:v>93.223000094213646</c:v>
                </c:pt>
                <c:pt idx="5891">
                  <c:v>95.26399977934723</c:v>
                </c:pt>
                <c:pt idx="5892">
                  <c:v>95.429612325299004</c:v>
                </c:pt>
                <c:pt idx="5893">
                  <c:v>96.225324624608021</c:v>
                </c:pt>
                <c:pt idx="5894">
                  <c:v>97.397143082288125</c:v>
                </c:pt>
                <c:pt idx="5895">
                  <c:v>98.193513207226104</c:v>
                </c:pt>
                <c:pt idx="5896">
                  <c:v>98.38590381082588</c:v>
                </c:pt>
                <c:pt idx="5897">
                  <c:v>98.875328576089714</c:v>
                </c:pt>
                <c:pt idx="5898">
                  <c:v>101.64182179071597</c:v>
                </c:pt>
                <c:pt idx="5899">
                  <c:v>103.95964809470794</c:v>
                </c:pt>
                <c:pt idx="5900">
                  <c:v>104.50334937309616</c:v>
                </c:pt>
                <c:pt idx="5901">
                  <c:v>102.75219836552496</c:v>
                </c:pt>
                <c:pt idx="5902">
                  <c:v>100.12415949074408</c:v>
                </c:pt>
                <c:pt idx="5903">
                  <c:v>96.752859613621041</c:v>
                </c:pt>
                <c:pt idx="5904">
                  <c:v>92.671379400795075</c:v>
                </c:pt>
                <c:pt idx="5905">
                  <c:v>89.341322836144002</c:v>
                </c:pt>
                <c:pt idx="5906">
                  <c:v>89.775269946012557</c:v>
                </c:pt>
                <c:pt idx="5907">
                  <c:v>90.571287657247069</c:v>
                </c:pt>
                <c:pt idx="5908">
                  <c:v>90.889685675476144</c:v>
                </c:pt>
                <c:pt idx="5909">
                  <c:v>92.767694759277987</c:v>
                </c:pt>
                <c:pt idx="5910">
                  <c:v>94.043159262428262</c:v>
                </c:pt>
                <c:pt idx="5911">
                  <c:v>103.34812032321773</c:v>
                </c:pt>
                <c:pt idx="5912">
                  <c:v>111.04492893473413</c:v>
                </c:pt>
                <c:pt idx="5913">
                  <c:v>116.47379681647143</c:v>
                </c:pt>
                <c:pt idx="5914">
                  <c:v>118.7307924096874</c:v>
                </c:pt>
                <c:pt idx="5915">
                  <c:v>119.70929378924262</c:v>
                </c:pt>
                <c:pt idx="5916">
                  <c:v>118.15196952525832</c:v>
                </c:pt>
                <c:pt idx="5917">
                  <c:v>118.60432306696988</c:v>
                </c:pt>
                <c:pt idx="5918">
                  <c:v>124.37834502188974</c:v>
                </c:pt>
                <c:pt idx="5919">
                  <c:v>124.8011432481955</c:v>
                </c:pt>
                <c:pt idx="5920">
                  <c:v>125.55151238534459</c:v>
                </c:pt>
                <c:pt idx="5921">
                  <c:v>124.72475901051615</c:v>
                </c:pt>
                <c:pt idx="5922">
                  <c:v>121.01126588543367</c:v>
                </c:pt>
                <c:pt idx="5923">
                  <c:v>120.97807309909699</c:v>
                </c:pt>
                <c:pt idx="5924">
                  <c:v>118.62632139073841</c:v>
                </c:pt>
                <c:pt idx="5925">
                  <c:v>114.33120998870491</c:v>
                </c:pt>
                <c:pt idx="5926">
                  <c:v>109.8509417203952</c:v>
                </c:pt>
                <c:pt idx="5927">
                  <c:v>108.88614370650811</c:v>
                </c:pt>
                <c:pt idx="5928">
                  <c:v>104.11908073649643</c:v>
                </c:pt>
                <c:pt idx="5929">
                  <c:v>101.38659118990498</c:v>
                </c:pt>
                <c:pt idx="5930">
                  <c:v>101.26895488709481</c:v>
                </c:pt>
                <c:pt idx="5931">
                  <c:v>100.82351761632162</c:v>
                </c:pt>
                <c:pt idx="5932">
                  <c:v>101.8083537643713</c:v>
                </c:pt>
                <c:pt idx="5933">
                  <c:v>103.17517503992183</c:v>
                </c:pt>
                <c:pt idx="5934">
                  <c:v>105.92292571874331</c:v>
                </c:pt>
                <c:pt idx="5935">
                  <c:v>110.8331129054378</c:v>
                </c:pt>
                <c:pt idx="5936">
                  <c:v>113.06248887099595</c:v>
                </c:pt>
                <c:pt idx="5937">
                  <c:v>117.57755542957804</c:v>
                </c:pt>
                <c:pt idx="5938">
                  <c:v>120.92769661804603</c:v>
                </c:pt>
                <c:pt idx="5939">
                  <c:v>122.14570878216458</c:v>
                </c:pt>
                <c:pt idx="5940">
                  <c:v>118.24815735005286</c:v>
                </c:pt>
                <c:pt idx="5941">
                  <c:v>117.46843521800047</c:v>
                </c:pt>
                <c:pt idx="5942">
                  <c:v>123.33775501805262</c:v>
                </c:pt>
                <c:pt idx="5943">
                  <c:v>121.91116487636263</c:v>
                </c:pt>
                <c:pt idx="5944">
                  <c:v>123.51613059056338</c:v>
                </c:pt>
                <c:pt idx="5945">
                  <c:v>122.61615248490982</c:v>
                </c:pt>
                <c:pt idx="5946">
                  <c:v>120.64142772021918</c:v>
                </c:pt>
                <c:pt idx="5947">
                  <c:v>120.47943371897024</c:v>
                </c:pt>
                <c:pt idx="5948">
                  <c:v>118.77756620324615</c:v>
                </c:pt>
                <c:pt idx="5949">
                  <c:v>114.51431613122422</c:v>
                </c:pt>
                <c:pt idx="5950">
                  <c:v>111.97781788309813</c:v>
                </c:pt>
                <c:pt idx="5951">
                  <c:v>109.5888867422523</c:v>
                </c:pt>
                <c:pt idx="5952">
                  <c:v>107.12214459653399</c:v>
                </c:pt>
                <c:pt idx="5953">
                  <c:v>103.41915093938691</c:v>
                </c:pt>
                <c:pt idx="5954">
                  <c:v>102.83067503989852</c:v>
                </c:pt>
                <c:pt idx="5955">
                  <c:v>101.54566362812356</c:v>
                </c:pt>
                <c:pt idx="5956">
                  <c:v>102.90571918405455</c:v>
                </c:pt>
                <c:pt idx="5957">
                  <c:v>104.115737712458</c:v>
                </c:pt>
                <c:pt idx="5958">
                  <c:v>106.76817611729605</c:v>
                </c:pt>
                <c:pt idx="5959">
                  <c:v>110.21717884436225</c:v>
                </c:pt>
                <c:pt idx="5960">
                  <c:v>112.37352240666863</c:v>
                </c:pt>
                <c:pt idx="5961">
                  <c:v>119.05895130552896</c:v>
                </c:pt>
                <c:pt idx="5962">
                  <c:v>122.33134656048738</c:v>
                </c:pt>
                <c:pt idx="5963">
                  <c:v>123.90727412223464</c:v>
                </c:pt>
                <c:pt idx="5964">
                  <c:v>120.79594571241007</c:v>
                </c:pt>
                <c:pt idx="5965">
                  <c:v>119.71933860124567</c:v>
                </c:pt>
                <c:pt idx="5966">
                  <c:v>125.22755734498749</c:v>
                </c:pt>
                <c:pt idx="5967">
                  <c:v>123.85623054704766</c:v>
                </c:pt>
                <c:pt idx="5968">
                  <c:v>123.08927729279981</c:v>
                </c:pt>
                <c:pt idx="5969">
                  <c:v>121.8685131009282</c:v>
                </c:pt>
                <c:pt idx="5970">
                  <c:v>118.7898763337159</c:v>
                </c:pt>
                <c:pt idx="5971">
                  <c:v>118.21766373658348</c:v>
                </c:pt>
                <c:pt idx="5972">
                  <c:v>115.533841733027</c:v>
                </c:pt>
                <c:pt idx="5973">
                  <c:v>113.92869188709376</c:v>
                </c:pt>
                <c:pt idx="5974">
                  <c:v>111.61976927000185</c:v>
                </c:pt>
                <c:pt idx="5975">
                  <c:v>109.58744321092414</c:v>
                </c:pt>
                <c:pt idx="5976">
                  <c:v>106.48457246926553</c:v>
                </c:pt>
                <c:pt idx="5977">
                  <c:v>102.66531068210611</c:v>
                </c:pt>
                <c:pt idx="5978">
                  <c:v>102.07188148537571</c:v>
                </c:pt>
                <c:pt idx="5979">
                  <c:v>101.44461951534325</c:v>
                </c:pt>
                <c:pt idx="5980">
                  <c:v>101.00847682148945</c:v>
                </c:pt>
                <c:pt idx="5981">
                  <c:v>102.15423869946522</c:v>
                </c:pt>
                <c:pt idx="5982">
                  <c:v>105.49850823937844</c:v>
                </c:pt>
                <c:pt idx="5983">
                  <c:v>108.50235728740469</c:v>
                </c:pt>
                <c:pt idx="5984">
                  <c:v>111.82775948977172</c:v>
                </c:pt>
                <c:pt idx="5985">
                  <c:v>117.59429202916738</c:v>
                </c:pt>
                <c:pt idx="5986">
                  <c:v>118.3579183977899</c:v>
                </c:pt>
                <c:pt idx="5987">
                  <c:v>120.69905117931806</c:v>
                </c:pt>
                <c:pt idx="5988">
                  <c:v>116.64346897781451</c:v>
                </c:pt>
                <c:pt idx="5989">
                  <c:v>117.05297035476084</c:v>
                </c:pt>
                <c:pt idx="5990">
                  <c:v>122.37228667154571</c:v>
                </c:pt>
                <c:pt idx="5991">
                  <c:v>122.19247780086856</c:v>
                </c:pt>
                <c:pt idx="5992">
                  <c:v>123.34324031679712</c:v>
                </c:pt>
                <c:pt idx="5993">
                  <c:v>122.19213965213673</c:v>
                </c:pt>
                <c:pt idx="5994">
                  <c:v>120.42968397857351</c:v>
                </c:pt>
                <c:pt idx="5995">
                  <c:v>121.61853706201425</c:v>
                </c:pt>
                <c:pt idx="5996">
                  <c:v>118.41076763718435</c:v>
                </c:pt>
                <c:pt idx="5997">
                  <c:v>114.01673513564036</c:v>
                </c:pt>
                <c:pt idx="5998">
                  <c:v>109.47999385957206</c:v>
                </c:pt>
                <c:pt idx="5999">
                  <c:v>107.49797477239824</c:v>
                </c:pt>
                <c:pt idx="6000">
                  <c:v>105.10730690663799</c:v>
                </c:pt>
                <c:pt idx="6001">
                  <c:v>101.72729657897487</c:v>
                </c:pt>
                <c:pt idx="6002">
                  <c:v>101.5063731772336</c:v>
                </c:pt>
                <c:pt idx="6003">
                  <c:v>102.08918498164228</c:v>
                </c:pt>
                <c:pt idx="6004">
                  <c:v>101.9496982321659</c:v>
                </c:pt>
                <c:pt idx="6005">
                  <c:v>103.18674181080077</c:v>
                </c:pt>
                <c:pt idx="6006">
                  <c:v>104.69322192427408</c:v>
                </c:pt>
                <c:pt idx="6007">
                  <c:v>109.09444076283837</c:v>
                </c:pt>
                <c:pt idx="6008">
                  <c:v>112.24692331416401</c:v>
                </c:pt>
                <c:pt idx="6009">
                  <c:v>117.95909443033314</c:v>
                </c:pt>
                <c:pt idx="6010">
                  <c:v>120.81204687269212</c:v>
                </c:pt>
                <c:pt idx="6011">
                  <c:v>122.37719331152933</c:v>
                </c:pt>
                <c:pt idx="6012">
                  <c:v>119.69506484130925</c:v>
                </c:pt>
                <c:pt idx="6013">
                  <c:v>120.5518046055782</c:v>
                </c:pt>
                <c:pt idx="6014">
                  <c:v>125.43182507571285</c:v>
                </c:pt>
                <c:pt idx="6015">
                  <c:v>125.54500194726266</c:v>
                </c:pt>
                <c:pt idx="6016">
                  <c:v>126.54903074125363</c:v>
                </c:pt>
                <c:pt idx="6017">
                  <c:v>125.56878655461728</c:v>
                </c:pt>
                <c:pt idx="6018">
                  <c:v>121.03362321347156</c:v>
                </c:pt>
                <c:pt idx="6019">
                  <c:v>122.37276587775497</c:v>
                </c:pt>
                <c:pt idx="6020">
                  <c:v>119.24938308084063</c:v>
                </c:pt>
                <c:pt idx="6021">
                  <c:v>115.55560255619127</c:v>
                </c:pt>
                <c:pt idx="6022">
                  <c:v>112.19885221827229</c:v>
                </c:pt>
                <c:pt idx="6023">
                  <c:v>109.94730970656721</c:v>
                </c:pt>
                <c:pt idx="6024">
                  <c:v>107.17699806816876</c:v>
                </c:pt>
                <c:pt idx="6025">
                  <c:v>101.33253773735997</c:v>
                </c:pt>
                <c:pt idx="6026">
                  <c:v>101.52779067828598</c:v>
                </c:pt>
                <c:pt idx="6027">
                  <c:v>100.98901013166213</c:v>
                </c:pt>
                <c:pt idx="6028">
                  <c:v>100.69801583348224</c:v>
                </c:pt>
                <c:pt idx="6029">
                  <c:v>100.63532967635489</c:v>
                </c:pt>
                <c:pt idx="6030">
                  <c:v>101.08937090015729</c:v>
                </c:pt>
                <c:pt idx="6031">
                  <c:v>101.37651824462168</c:v>
                </c:pt>
                <c:pt idx="6032">
                  <c:v>102.40841370913512</c:v>
                </c:pt>
                <c:pt idx="6033">
                  <c:v>105.55668575668008</c:v>
                </c:pt>
                <c:pt idx="6034">
                  <c:v>109.77159437993916</c:v>
                </c:pt>
                <c:pt idx="6035">
                  <c:v>112.30397731782963</c:v>
                </c:pt>
                <c:pt idx="6036">
                  <c:v>110.1465068935297</c:v>
                </c:pt>
                <c:pt idx="6037">
                  <c:v>110.34776560167799</c:v>
                </c:pt>
                <c:pt idx="6038">
                  <c:v>113.04957757439621</c:v>
                </c:pt>
                <c:pt idx="6039">
                  <c:v>112.52850141629878</c:v>
                </c:pt>
                <c:pt idx="6040">
                  <c:v>112.35114370538273</c:v>
                </c:pt>
                <c:pt idx="6041">
                  <c:v>110.29402745714981</c:v>
                </c:pt>
                <c:pt idx="6042">
                  <c:v>109.04408917285934</c:v>
                </c:pt>
                <c:pt idx="6043">
                  <c:v>111.70543552174176</c:v>
                </c:pt>
                <c:pt idx="6044">
                  <c:v>111.13806932395289</c:v>
                </c:pt>
                <c:pt idx="6045">
                  <c:v>108.23294195262335</c:v>
                </c:pt>
                <c:pt idx="6046">
                  <c:v>106.94771685492528</c:v>
                </c:pt>
                <c:pt idx="6047">
                  <c:v>103.26508584142299</c:v>
                </c:pt>
                <c:pt idx="6048">
                  <c:v>100.05398959242261</c:v>
                </c:pt>
                <c:pt idx="6049">
                  <c:v>95.151407650587345</c:v>
                </c:pt>
                <c:pt idx="6050">
                  <c:v>95.033169157399897</c:v>
                </c:pt>
                <c:pt idx="6051">
                  <c:v>93.902259444600972</c:v>
                </c:pt>
                <c:pt idx="6052">
                  <c:v>93.284528187049787</c:v>
                </c:pt>
                <c:pt idx="6053">
                  <c:v>93.932641722387629</c:v>
                </c:pt>
                <c:pt idx="6054">
                  <c:v>94.101094556414395</c:v>
                </c:pt>
                <c:pt idx="6055">
                  <c:v>94.970069941816917</c:v>
                </c:pt>
                <c:pt idx="6056">
                  <c:v>94.423342366455174</c:v>
                </c:pt>
                <c:pt idx="6057">
                  <c:v>97.167322360740513</c:v>
                </c:pt>
                <c:pt idx="6058">
                  <c:v>98.448250400173336</c:v>
                </c:pt>
                <c:pt idx="6059">
                  <c:v>100.09144073351206</c:v>
                </c:pt>
                <c:pt idx="6060">
                  <c:v>99.728349203396263</c:v>
                </c:pt>
                <c:pt idx="6061">
                  <c:v>101.91217530810032</c:v>
                </c:pt>
                <c:pt idx="6062">
                  <c:v>102.36805112271654</c:v>
                </c:pt>
                <c:pt idx="6063">
                  <c:v>102.21845903567005</c:v>
                </c:pt>
                <c:pt idx="6064">
                  <c:v>103.21044253230056</c:v>
                </c:pt>
                <c:pt idx="6065">
                  <c:v>104.16508031082402</c:v>
                </c:pt>
                <c:pt idx="6066">
                  <c:v>104.72103966370909</c:v>
                </c:pt>
                <c:pt idx="6067">
                  <c:v>106.05054704544754</c:v>
                </c:pt>
                <c:pt idx="6068">
                  <c:v>106.80116056055603</c:v>
                </c:pt>
                <c:pt idx="6069">
                  <c:v>104.3332390946214</c:v>
                </c:pt>
                <c:pt idx="6070">
                  <c:v>103.00542104121857</c:v>
                </c:pt>
                <c:pt idx="6071">
                  <c:v>99.175236956348769</c:v>
                </c:pt>
                <c:pt idx="6072">
                  <c:v>95.268707052385167</c:v>
                </c:pt>
                <c:pt idx="6073">
                  <c:v>93.986999622203371</c:v>
                </c:pt>
                <c:pt idx="6074">
                  <c:v>93.622824984076857</c:v>
                </c:pt>
                <c:pt idx="6075">
                  <c:v>92.897084069062259</c:v>
                </c:pt>
                <c:pt idx="6076">
                  <c:v>92.566652634741558</c:v>
                </c:pt>
                <c:pt idx="6077">
                  <c:v>94.360030032940756</c:v>
                </c:pt>
                <c:pt idx="6078">
                  <c:v>97.353116766962117</c:v>
                </c:pt>
                <c:pt idx="6079">
                  <c:v>103.88080746429485</c:v>
                </c:pt>
                <c:pt idx="6080">
                  <c:v>107.92119804643998</c:v>
                </c:pt>
                <c:pt idx="6081">
                  <c:v>117.61464575068696</c:v>
                </c:pt>
                <c:pt idx="6082">
                  <c:v>119.94782183830718</c:v>
                </c:pt>
                <c:pt idx="6083">
                  <c:v>122.23322366063098</c:v>
                </c:pt>
                <c:pt idx="6084">
                  <c:v>117.64403466501231</c:v>
                </c:pt>
                <c:pt idx="6085">
                  <c:v>116.76863431403484</c:v>
                </c:pt>
                <c:pt idx="6086">
                  <c:v>123.7093368954104</c:v>
                </c:pt>
                <c:pt idx="6087">
                  <c:v>123.03331639566088</c:v>
                </c:pt>
                <c:pt idx="6088">
                  <c:v>123.51098627678459</c:v>
                </c:pt>
                <c:pt idx="6089">
                  <c:v>122.38347954746166</c:v>
                </c:pt>
                <c:pt idx="6090">
                  <c:v>119.60372267281343</c:v>
                </c:pt>
                <c:pt idx="6091">
                  <c:v>120.41034987849176</c:v>
                </c:pt>
                <c:pt idx="6092">
                  <c:v>117.67842148720577</c:v>
                </c:pt>
                <c:pt idx="6093">
                  <c:v>112.74367308836042</c:v>
                </c:pt>
                <c:pt idx="6094">
                  <c:v>111.67648239671328</c:v>
                </c:pt>
                <c:pt idx="6095">
                  <c:v>108.16265134396285</c:v>
                </c:pt>
                <c:pt idx="6096">
                  <c:v>105.48337953115212</c:v>
                </c:pt>
                <c:pt idx="6097">
                  <c:v>101.58116072509095</c:v>
                </c:pt>
                <c:pt idx="6098">
                  <c:v>101.16552434325889</c:v>
                </c:pt>
                <c:pt idx="6099">
                  <c:v>100.98317588303232</c:v>
                </c:pt>
                <c:pt idx="6100">
                  <c:v>100.61779606896283</c:v>
                </c:pt>
                <c:pt idx="6101">
                  <c:v>101.7773867400702</c:v>
                </c:pt>
                <c:pt idx="6102">
                  <c:v>105.39128132660832</c:v>
                </c:pt>
                <c:pt idx="6103">
                  <c:v>110.00115134290597</c:v>
                </c:pt>
                <c:pt idx="6104">
                  <c:v>112.32218699921322</c:v>
                </c:pt>
                <c:pt idx="6105">
                  <c:v>117.96188254697468</c:v>
                </c:pt>
                <c:pt idx="6106">
                  <c:v>120.39214900749732</c:v>
                </c:pt>
                <c:pt idx="6107">
                  <c:v>121.54319625486701</c:v>
                </c:pt>
                <c:pt idx="6108">
                  <c:v>118.38672711884566</c:v>
                </c:pt>
                <c:pt idx="6109">
                  <c:v>119.23694285792651</c:v>
                </c:pt>
                <c:pt idx="6110">
                  <c:v>124.38263225296761</c:v>
                </c:pt>
                <c:pt idx="6111">
                  <c:v>123.6741481173686</c:v>
                </c:pt>
                <c:pt idx="6112">
                  <c:v>125.29597818459467</c:v>
                </c:pt>
                <c:pt idx="6113">
                  <c:v>123.35407373032582</c:v>
                </c:pt>
                <c:pt idx="6114">
                  <c:v>120.66191471307434</c:v>
                </c:pt>
                <c:pt idx="6115">
                  <c:v>121.96614360599447</c:v>
                </c:pt>
                <c:pt idx="6116">
                  <c:v>118.41404069954463</c:v>
                </c:pt>
                <c:pt idx="6117">
                  <c:v>113.56728445606549</c:v>
                </c:pt>
                <c:pt idx="6118">
                  <c:v>111.44842306581756</c:v>
                </c:pt>
                <c:pt idx="6119">
                  <c:v>107.65050956107726</c:v>
                </c:pt>
                <c:pt idx="6120">
                  <c:v>102.80183779262401</c:v>
                </c:pt>
                <c:pt idx="6121">
                  <c:v>100.02838732971789</c:v>
                </c:pt>
                <c:pt idx="6122">
                  <c:v>99.703426085562725</c:v>
                </c:pt>
                <c:pt idx="6123">
                  <c:v>100.10550299730029</c:v>
                </c:pt>
                <c:pt idx="6124">
                  <c:v>99.922115194219472</c:v>
                </c:pt>
                <c:pt idx="6125">
                  <c:v>101.71092808083326</c:v>
                </c:pt>
                <c:pt idx="6126">
                  <c:v>104.58127136913177</c:v>
                </c:pt>
                <c:pt idx="6127">
                  <c:v>110.02705430227405</c:v>
                </c:pt>
                <c:pt idx="6128">
                  <c:v>112.49605193368488</c:v>
                </c:pt>
                <c:pt idx="6129">
                  <c:v>114.46680710128697</c:v>
                </c:pt>
                <c:pt idx="6130">
                  <c:v>114.80794833738406</c:v>
                </c:pt>
                <c:pt idx="6131">
                  <c:v>116.98028871524322</c:v>
                </c:pt>
                <c:pt idx="6132">
                  <c:v>113.32038154084985</c:v>
                </c:pt>
                <c:pt idx="6133">
                  <c:v>113.16650484107407</c:v>
                </c:pt>
                <c:pt idx="6134">
                  <c:v>120.28944569042594</c:v>
                </c:pt>
                <c:pt idx="6135">
                  <c:v>118.52274353965421</c:v>
                </c:pt>
                <c:pt idx="6136">
                  <c:v>120.65115296519886</c:v>
                </c:pt>
                <c:pt idx="6137">
                  <c:v>121.11088062012141</c:v>
                </c:pt>
                <c:pt idx="6138">
                  <c:v>117.46170381811496</c:v>
                </c:pt>
                <c:pt idx="6139">
                  <c:v>118.89186073159959</c:v>
                </c:pt>
                <c:pt idx="6140">
                  <c:v>116.46672425842925</c:v>
                </c:pt>
                <c:pt idx="6141">
                  <c:v>113.97533076307215</c:v>
                </c:pt>
                <c:pt idx="6142">
                  <c:v>111.80479860445195</c:v>
                </c:pt>
                <c:pt idx="6143">
                  <c:v>108.67722059111364</c:v>
                </c:pt>
                <c:pt idx="6144">
                  <c:v>105.42603420734171</c:v>
                </c:pt>
                <c:pt idx="6145">
                  <c:v>102.59378682009044</c:v>
                </c:pt>
                <c:pt idx="6146">
                  <c:v>102.10017973833197</c:v>
                </c:pt>
                <c:pt idx="6147">
                  <c:v>101.33524208360733</c:v>
                </c:pt>
                <c:pt idx="6148">
                  <c:v>101.77166007465343</c:v>
                </c:pt>
                <c:pt idx="6149">
                  <c:v>103.68832144181556</c:v>
                </c:pt>
                <c:pt idx="6150">
                  <c:v>105.7484343825502</c:v>
                </c:pt>
                <c:pt idx="6151">
                  <c:v>107.95571189019815</c:v>
                </c:pt>
                <c:pt idx="6152">
                  <c:v>110.86535296485967</c:v>
                </c:pt>
                <c:pt idx="6153">
                  <c:v>115.97959760244422</c:v>
                </c:pt>
                <c:pt idx="6154">
                  <c:v>117.2757398840652</c:v>
                </c:pt>
                <c:pt idx="6155">
                  <c:v>119.07698548679147</c:v>
                </c:pt>
                <c:pt idx="6156">
                  <c:v>115.50962259154403</c:v>
                </c:pt>
                <c:pt idx="6157">
                  <c:v>116.39914652147829</c:v>
                </c:pt>
                <c:pt idx="6158">
                  <c:v>121.77698224931724</c:v>
                </c:pt>
                <c:pt idx="6159">
                  <c:v>121.37825830426611</c:v>
                </c:pt>
                <c:pt idx="6160">
                  <c:v>122.84090891618996</c:v>
                </c:pt>
                <c:pt idx="6161">
                  <c:v>122.7881558368576</c:v>
                </c:pt>
                <c:pt idx="6162">
                  <c:v>121.31480338062784</c:v>
                </c:pt>
                <c:pt idx="6163">
                  <c:v>122.50617138601818</c:v>
                </c:pt>
                <c:pt idx="6164">
                  <c:v>119.29834103895824</c:v>
                </c:pt>
                <c:pt idx="6165">
                  <c:v>116.36199817582803</c:v>
                </c:pt>
                <c:pt idx="6166">
                  <c:v>112.97134362615044</c:v>
                </c:pt>
                <c:pt idx="6167">
                  <c:v>108.66930214446252</c:v>
                </c:pt>
                <c:pt idx="6168">
                  <c:v>105.28786987846682</c:v>
                </c:pt>
                <c:pt idx="6169">
                  <c:v>103.02119814454953</c:v>
                </c:pt>
                <c:pt idx="6170">
                  <c:v>102.67066390509099</c:v>
                </c:pt>
                <c:pt idx="6171">
                  <c:v>101.93846506422297</c:v>
                </c:pt>
                <c:pt idx="6172">
                  <c:v>100.81236037490075</c:v>
                </c:pt>
                <c:pt idx="6173">
                  <c:v>102.16858994811435</c:v>
                </c:pt>
                <c:pt idx="6174">
                  <c:v>104.89188847291416</c:v>
                </c:pt>
                <c:pt idx="6175">
                  <c:v>109.91420847490427</c:v>
                </c:pt>
                <c:pt idx="6176">
                  <c:v>113.39231624149789</c:v>
                </c:pt>
                <c:pt idx="6177">
                  <c:v>114.21175245126587</c:v>
                </c:pt>
                <c:pt idx="6178">
                  <c:v>117.10518858890775</c:v>
                </c:pt>
                <c:pt idx="6179">
                  <c:v>117.58143562849898</c:v>
                </c:pt>
                <c:pt idx="6180">
                  <c:v>113.47444879718221</c:v>
                </c:pt>
                <c:pt idx="6181">
                  <c:v>113.7972512855609</c:v>
                </c:pt>
                <c:pt idx="6182">
                  <c:v>118.77279050490107</c:v>
                </c:pt>
                <c:pt idx="6183">
                  <c:v>119.20371631239846</c:v>
                </c:pt>
                <c:pt idx="6184">
                  <c:v>119.84681256110903</c:v>
                </c:pt>
                <c:pt idx="6185">
                  <c:v>118.95596262943219</c:v>
                </c:pt>
                <c:pt idx="6186">
                  <c:v>116.51484121639101</c:v>
                </c:pt>
                <c:pt idx="6187">
                  <c:v>116.5263215463837</c:v>
                </c:pt>
                <c:pt idx="6188">
                  <c:v>114.18129628986499</c:v>
                </c:pt>
                <c:pt idx="6189">
                  <c:v>110.00372298767171</c:v>
                </c:pt>
                <c:pt idx="6190">
                  <c:v>105.17143665282381</c:v>
                </c:pt>
                <c:pt idx="6191">
                  <c:v>102.62773598327011</c:v>
                </c:pt>
                <c:pt idx="6192">
                  <c:v>100.37268540776398</c:v>
                </c:pt>
                <c:pt idx="6193">
                  <c:v>96.882348549147878</c:v>
                </c:pt>
                <c:pt idx="6194">
                  <c:v>98.032686961510223</c:v>
                </c:pt>
                <c:pt idx="6195">
                  <c:v>96.460545853983177</c:v>
                </c:pt>
                <c:pt idx="6196">
                  <c:v>96.934646577747117</c:v>
                </c:pt>
                <c:pt idx="6197">
                  <c:v>97.421550337032272</c:v>
                </c:pt>
                <c:pt idx="6198">
                  <c:v>97.827176828107795</c:v>
                </c:pt>
                <c:pt idx="6199">
                  <c:v>99.464793634038628</c:v>
                </c:pt>
                <c:pt idx="6200">
                  <c:v>102.12985230025862</c:v>
                </c:pt>
                <c:pt idx="6201">
                  <c:v>104.63637393585034</c:v>
                </c:pt>
                <c:pt idx="6202">
                  <c:v>106.4817773635328</c:v>
                </c:pt>
                <c:pt idx="6203">
                  <c:v>107.81513686678004</c:v>
                </c:pt>
                <c:pt idx="6204">
                  <c:v>105.19287472821128</c:v>
                </c:pt>
                <c:pt idx="6205">
                  <c:v>104.93242206766379</c:v>
                </c:pt>
                <c:pt idx="6206">
                  <c:v>107.60730293411396</c:v>
                </c:pt>
                <c:pt idx="6207">
                  <c:v>107.62435693677142</c:v>
                </c:pt>
                <c:pt idx="6208">
                  <c:v>106.25782089919895</c:v>
                </c:pt>
                <c:pt idx="6209">
                  <c:v>105.03153707767522</c:v>
                </c:pt>
                <c:pt idx="6210">
                  <c:v>104.2927647218513</c:v>
                </c:pt>
                <c:pt idx="6211">
                  <c:v>107.13809270819601</c:v>
                </c:pt>
                <c:pt idx="6212">
                  <c:v>107.15292646113075</c:v>
                </c:pt>
                <c:pt idx="6213">
                  <c:v>105.17766349731025</c:v>
                </c:pt>
                <c:pt idx="6214">
                  <c:v>101.75537074337987</c:v>
                </c:pt>
                <c:pt idx="6215">
                  <c:v>99.438823443077055</c:v>
                </c:pt>
                <c:pt idx="6216">
                  <c:v>97.516191485069882</c:v>
                </c:pt>
                <c:pt idx="6217">
                  <c:v>91.49724839939816</c:v>
                </c:pt>
                <c:pt idx="6218">
                  <c:v>91.540277196543286</c:v>
                </c:pt>
                <c:pt idx="6219">
                  <c:v>90.484071486541936</c:v>
                </c:pt>
                <c:pt idx="6220">
                  <c:v>91.145090925351852</c:v>
                </c:pt>
                <c:pt idx="6221">
                  <c:v>91.682776717341952</c:v>
                </c:pt>
                <c:pt idx="6222">
                  <c:v>91.900730254411982</c:v>
                </c:pt>
                <c:pt idx="6223">
                  <c:v>92.385086466677237</c:v>
                </c:pt>
                <c:pt idx="6224">
                  <c:v>92.012961956129843</c:v>
                </c:pt>
                <c:pt idx="6225">
                  <c:v>94.028105512344709</c:v>
                </c:pt>
                <c:pt idx="6226">
                  <c:v>95.096532466771876</c:v>
                </c:pt>
                <c:pt idx="6227">
                  <c:v>96.208254820607934</c:v>
                </c:pt>
                <c:pt idx="6228">
                  <c:v>95.029075212963264</c:v>
                </c:pt>
                <c:pt idx="6229">
                  <c:v>96.8167544775512</c:v>
                </c:pt>
                <c:pt idx="6230">
                  <c:v>97.180979296346877</c:v>
                </c:pt>
                <c:pt idx="6231">
                  <c:v>97.91490195847544</c:v>
                </c:pt>
                <c:pt idx="6232">
                  <c:v>98.736057222098282</c:v>
                </c:pt>
                <c:pt idx="6233">
                  <c:v>100.37284925567522</c:v>
                </c:pt>
                <c:pt idx="6234">
                  <c:v>101.50734278560637</c:v>
                </c:pt>
                <c:pt idx="6235">
                  <c:v>104.44280998246491</c:v>
                </c:pt>
                <c:pt idx="6236">
                  <c:v>103.8060949937654</c:v>
                </c:pt>
                <c:pt idx="6237">
                  <c:v>103.2154955707458</c:v>
                </c:pt>
                <c:pt idx="6238">
                  <c:v>100.94222320725285</c:v>
                </c:pt>
                <c:pt idx="6239">
                  <c:v>97.224630176614411</c:v>
                </c:pt>
                <c:pt idx="6240">
                  <c:v>93.371832109677769</c:v>
                </c:pt>
                <c:pt idx="6241">
                  <c:v>92.179897486950352</c:v>
                </c:pt>
                <c:pt idx="6242">
                  <c:v>91.220974531430471</c:v>
                </c:pt>
                <c:pt idx="6243">
                  <c:v>90.669755922123159</c:v>
                </c:pt>
                <c:pt idx="6244">
                  <c:v>90.36115953537599</c:v>
                </c:pt>
                <c:pt idx="6245">
                  <c:v>93.020750007781558</c:v>
                </c:pt>
                <c:pt idx="6246">
                  <c:v>94.942369450765014</c:v>
                </c:pt>
                <c:pt idx="6247">
                  <c:v>101.2160215346489</c:v>
                </c:pt>
                <c:pt idx="6248">
                  <c:v>107.79709336300473</c:v>
                </c:pt>
                <c:pt idx="6249">
                  <c:v>114.6835921174319</c:v>
                </c:pt>
                <c:pt idx="6250">
                  <c:v>116.98256517379615</c:v>
                </c:pt>
                <c:pt idx="6251">
                  <c:v>118.06504330779337</c:v>
                </c:pt>
                <c:pt idx="6252">
                  <c:v>115.45885044561903</c:v>
                </c:pt>
                <c:pt idx="6253">
                  <c:v>117.13203325428954</c:v>
                </c:pt>
                <c:pt idx="6254">
                  <c:v>121.82576919910379</c:v>
                </c:pt>
                <c:pt idx="6255">
                  <c:v>121.586265802157</c:v>
                </c:pt>
                <c:pt idx="6256">
                  <c:v>122.92509230922948</c:v>
                </c:pt>
                <c:pt idx="6257">
                  <c:v>123.04682056384969</c:v>
                </c:pt>
                <c:pt idx="6258">
                  <c:v>121.70448929291476</c:v>
                </c:pt>
                <c:pt idx="6259">
                  <c:v>122.45519896436078</c:v>
                </c:pt>
                <c:pt idx="6260">
                  <c:v>119.80718355923739</c:v>
                </c:pt>
                <c:pt idx="6261">
                  <c:v>115.07189155827722</c:v>
                </c:pt>
                <c:pt idx="6262">
                  <c:v>109.89533164351664</c:v>
                </c:pt>
                <c:pt idx="6263">
                  <c:v>107.82342426407301</c:v>
                </c:pt>
                <c:pt idx="6264">
                  <c:v>104.87302749873717</c:v>
                </c:pt>
                <c:pt idx="6265">
                  <c:v>101.99968393865815</c:v>
                </c:pt>
                <c:pt idx="6266">
                  <c:v>99.985115519655707</c:v>
                </c:pt>
                <c:pt idx="6267">
                  <c:v>99.72157648723649</c:v>
                </c:pt>
                <c:pt idx="6268">
                  <c:v>100.38920683906501</c:v>
                </c:pt>
                <c:pt idx="6269">
                  <c:v>101.63225715143921</c:v>
                </c:pt>
                <c:pt idx="6270">
                  <c:v>105.53292035675594</c:v>
                </c:pt>
                <c:pt idx="6271">
                  <c:v>108.9739013762817</c:v>
                </c:pt>
                <c:pt idx="6272">
                  <c:v>112.35790056805642</c:v>
                </c:pt>
                <c:pt idx="6273">
                  <c:v>119.00420399433462</c:v>
                </c:pt>
                <c:pt idx="6274">
                  <c:v>121.84596378983657</c:v>
                </c:pt>
                <c:pt idx="6275">
                  <c:v>123.25206637440421</c:v>
                </c:pt>
                <c:pt idx="6276">
                  <c:v>121.51582498669721</c:v>
                </c:pt>
                <c:pt idx="6277">
                  <c:v>120.76404903283037</c:v>
                </c:pt>
                <c:pt idx="6278">
                  <c:v>124.87302787618589</c:v>
                </c:pt>
                <c:pt idx="6279">
                  <c:v>124.76347313047999</c:v>
                </c:pt>
                <c:pt idx="6280">
                  <c:v>125.53244482607174</c:v>
                </c:pt>
                <c:pt idx="6281">
                  <c:v>124.04388301610692</c:v>
                </c:pt>
                <c:pt idx="6282">
                  <c:v>122.66150332333775</c:v>
                </c:pt>
                <c:pt idx="6283">
                  <c:v>122.81596993742124</c:v>
                </c:pt>
                <c:pt idx="6284">
                  <c:v>120.73355076182914</c:v>
                </c:pt>
                <c:pt idx="6285">
                  <c:v>115.79582226328853</c:v>
                </c:pt>
                <c:pt idx="6286">
                  <c:v>111.81652041285297</c:v>
                </c:pt>
                <c:pt idx="6287">
                  <c:v>107.88924055450403</c:v>
                </c:pt>
                <c:pt idx="6288">
                  <c:v>104.37408174016791</c:v>
                </c:pt>
                <c:pt idx="6289">
                  <c:v>100.45552984140129</c:v>
                </c:pt>
                <c:pt idx="6290">
                  <c:v>100.98398323759514</c:v>
                </c:pt>
                <c:pt idx="6291">
                  <c:v>100.88009650518042</c:v>
                </c:pt>
                <c:pt idx="6292">
                  <c:v>100.57571937487276</c:v>
                </c:pt>
                <c:pt idx="6293">
                  <c:v>101.84998751060692</c:v>
                </c:pt>
                <c:pt idx="6294">
                  <c:v>103.56622423469119</c:v>
                </c:pt>
                <c:pt idx="6295">
                  <c:v>107.15111289904534</c:v>
                </c:pt>
                <c:pt idx="6296">
                  <c:v>110.57580282186765</c:v>
                </c:pt>
                <c:pt idx="6297">
                  <c:v>116.38371660074044</c:v>
                </c:pt>
                <c:pt idx="6298">
                  <c:v>119.15537458615766</c:v>
                </c:pt>
                <c:pt idx="6299">
                  <c:v>119.62700528166272</c:v>
                </c:pt>
                <c:pt idx="6300">
                  <c:v>113.28026657087442</c:v>
                </c:pt>
                <c:pt idx="6301">
                  <c:v>112.6708430596169</c:v>
                </c:pt>
                <c:pt idx="6302">
                  <c:v>118.59589347435384</c:v>
                </c:pt>
                <c:pt idx="6303">
                  <c:v>116.45042964017732</c:v>
                </c:pt>
                <c:pt idx="6304">
                  <c:v>117.8346885399732</c:v>
                </c:pt>
                <c:pt idx="6305">
                  <c:v>117.05314323839563</c:v>
                </c:pt>
                <c:pt idx="6306">
                  <c:v>116.08352934773485</c:v>
                </c:pt>
                <c:pt idx="6307">
                  <c:v>118.55258267771445</c:v>
                </c:pt>
                <c:pt idx="6308">
                  <c:v>116.78637837072853</c:v>
                </c:pt>
                <c:pt idx="6309">
                  <c:v>114.45005556072272</c:v>
                </c:pt>
                <c:pt idx="6310">
                  <c:v>112.93666929028768</c:v>
                </c:pt>
                <c:pt idx="6311">
                  <c:v>108.61872357196802</c:v>
                </c:pt>
                <c:pt idx="6312">
                  <c:v>105.5765196354439</c:v>
                </c:pt>
                <c:pt idx="6313">
                  <c:v>101.1662770253625</c:v>
                </c:pt>
                <c:pt idx="6314">
                  <c:v>101.37450468986857</c:v>
                </c:pt>
                <c:pt idx="6315">
                  <c:v>99.536505266658168</c:v>
                </c:pt>
                <c:pt idx="6316">
                  <c:v>100.45093634734152</c:v>
                </c:pt>
                <c:pt idx="6317">
                  <c:v>101.53780281307527</c:v>
                </c:pt>
                <c:pt idx="6318">
                  <c:v>103.4305859715767</c:v>
                </c:pt>
                <c:pt idx="6319">
                  <c:v>107.31331052810879</c:v>
                </c:pt>
                <c:pt idx="6320">
                  <c:v>111.06494189476008</c:v>
                </c:pt>
                <c:pt idx="6321">
                  <c:v>115.83590080544278</c:v>
                </c:pt>
                <c:pt idx="6322">
                  <c:v>117.10673515392861</c:v>
                </c:pt>
                <c:pt idx="6323">
                  <c:v>118.64621426056055</c:v>
                </c:pt>
                <c:pt idx="6324">
                  <c:v>114.69758288130873</c:v>
                </c:pt>
                <c:pt idx="6325">
                  <c:v>114.17865468528338</c:v>
                </c:pt>
                <c:pt idx="6326">
                  <c:v>119.36725336084429</c:v>
                </c:pt>
                <c:pt idx="6327">
                  <c:v>119.97901459367981</c:v>
                </c:pt>
                <c:pt idx="6328">
                  <c:v>120.72342354447424</c:v>
                </c:pt>
                <c:pt idx="6329">
                  <c:v>120.5816270297846</c:v>
                </c:pt>
                <c:pt idx="6330">
                  <c:v>119.21827477186542</c:v>
                </c:pt>
                <c:pt idx="6331">
                  <c:v>119.54155362835716</c:v>
                </c:pt>
                <c:pt idx="6332">
                  <c:v>117.53418723039479</c:v>
                </c:pt>
                <c:pt idx="6333">
                  <c:v>114.49521936041803</c:v>
                </c:pt>
                <c:pt idx="6334">
                  <c:v>111.16872058956841</c:v>
                </c:pt>
                <c:pt idx="6335">
                  <c:v>108.59305998664564</c:v>
                </c:pt>
                <c:pt idx="6336">
                  <c:v>105.70950259699683</c:v>
                </c:pt>
                <c:pt idx="6337">
                  <c:v>103.39350298407849</c:v>
                </c:pt>
                <c:pt idx="6338">
                  <c:v>102.34462137236081</c:v>
                </c:pt>
                <c:pt idx="6339">
                  <c:v>101.14944216321064</c:v>
                </c:pt>
                <c:pt idx="6340">
                  <c:v>102.02923885740088</c:v>
                </c:pt>
                <c:pt idx="6341">
                  <c:v>103.57058460633841</c:v>
                </c:pt>
                <c:pt idx="6342">
                  <c:v>105.60719488148237</c:v>
                </c:pt>
                <c:pt idx="6343">
                  <c:v>108.74521848548522</c:v>
                </c:pt>
                <c:pt idx="6344">
                  <c:v>111.4266467858302</c:v>
                </c:pt>
                <c:pt idx="6345">
                  <c:v>114.25403874173884</c:v>
                </c:pt>
                <c:pt idx="6346">
                  <c:v>116.83503955411886</c:v>
                </c:pt>
                <c:pt idx="6347">
                  <c:v>118.37935584745537</c:v>
                </c:pt>
                <c:pt idx="6348">
                  <c:v>114.82450011620178</c:v>
                </c:pt>
                <c:pt idx="6349">
                  <c:v>113.77918931367546</c:v>
                </c:pt>
                <c:pt idx="6350">
                  <c:v>120.73470399539757</c:v>
                </c:pt>
                <c:pt idx="6351">
                  <c:v>120.83443886684583</c:v>
                </c:pt>
                <c:pt idx="6352">
                  <c:v>120.96616886107623</c:v>
                </c:pt>
                <c:pt idx="6353">
                  <c:v>120.16655874393025</c:v>
                </c:pt>
                <c:pt idx="6354">
                  <c:v>118.11927611907841</c:v>
                </c:pt>
                <c:pt idx="6355">
                  <c:v>118.83775448562366</c:v>
                </c:pt>
                <c:pt idx="6356">
                  <c:v>115.71179242913041</c:v>
                </c:pt>
                <c:pt idx="6357">
                  <c:v>113.41761507559237</c:v>
                </c:pt>
                <c:pt idx="6358">
                  <c:v>112.13646470745138</c:v>
                </c:pt>
                <c:pt idx="6359">
                  <c:v>110.47350170064361</c:v>
                </c:pt>
                <c:pt idx="6360">
                  <c:v>106.97993628414405</c:v>
                </c:pt>
                <c:pt idx="6361">
                  <c:v>103.25792553332026</c:v>
                </c:pt>
                <c:pt idx="6362">
                  <c:v>100.66883066429428</c:v>
                </c:pt>
                <c:pt idx="6363">
                  <c:v>100.18832566661335</c:v>
                </c:pt>
                <c:pt idx="6364">
                  <c:v>99.882293192495865</c:v>
                </c:pt>
                <c:pt idx="6365">
                  <c:v>100.14175379316954</c:v>
                </c:pt>
                <c:pt idx="6366">
                  <c:v>101.31211121420378</c:v>
                </c:pt>
                <c:pt idx="6367">
                  <c:v>102.83946682312421</c:v>
                </c:pt>
                <c:pt idx="6368">
                  <c:v>104.4179809184686</c:v>
                </c:pt>
                <c:pt idx="6369">
                  <c:v>108.72480986430976</c:v>
                </c:pt>
                <c:pt idx="6370">
                  <c:v>110.50811704544806</c:v>
                </c:pt>
                <c:pt idx="6371">
                  <c:v>113.63798089944466</c:v>
                </c:pt>
                <c:pt idx="6372">
                  <c:v>109.4401382699857</c:v>
                </c:pt>
                <c:pt idx="6373">
                  <c:v>109.26589153708635</c:v>
                </c:pt>
                <c:pt idx="6374">
                  <c:v>110.85877597677425</c:v>
                </c:pt>
                <c:pt idx="6375">
                  <c:v>108.90796227114899</c:v>
                </c:pt>
                <c:pt idx="6376">
                  <c:v>108.38802542058112</c:v>
                </c:pt>
                <c:pt idx="6377">
                  <c:v>106.9637759037447</c:v>
                </c:pt>
                <c:pt idx="6378">
                  <c:v>106.17557325536221</c:v>
                </c:pt>
                <c:pt idx="6379">
                  <c:v>110.30957836756684</c:v>
                </c:pt>
                <c:pt idx="6380">
                  <c:v>109.79888017187743</c:v>
                </c:pt>
                <c:pt idx="6381">
                  <c:v>107.94252046568334</c:v>
                </c:pt>
                <c:pt idx="6382">
                  <c:v>105.67792286609192</c:v>
                </c:pt>
                <c:pt idx="6383">
                  <c:v>102.34881079713179</c:v>
                </c:pt>
                <c:pt idx="6384">
                  <c:v>98.856798133969107</c:v>
                </c:pt>
                <c:pt idx="6385">
                  <c:v>95.486683206698061</c:v>
                </c:pt>
                <c:pt idx="6386">
                  <c:v>94.444667854715959</c:v>
                </c:pt>
                <c:pt idx="6387">
                  <c:v>94.421513399690227</c:v>
                </c:pt>
                <c:pt idx="6388">
                  <c:v>94.533173886131749</c:v>
                </c:pt>
                <c:pt idx="6389">
                  <c:v>93.845506422525645</c:v>
                </c:pt>
                <c:pt idx="6390">
                  <c:v>94.765160356271551</c:v>
                </c:pt>
                <c:pt idx="6391">
                  <c:v>95.496522003459219</c:v>
                </c:pt>
                <c:pt idx="6392">
                  <c:v>95.979481967376714</c:v>
                </c:pt>
                <c:pt idx="6393">
                  <c:v>95.428923636305143</c:v>
                </c:pt>
                <c:pt idx="6394">
                  <c:v>96.407425755180697</c:v>
                </c:pt>
                <c:pt idx="6395">
                  <c:v>97.811995520126388</c:v>
                </c:pt>
                <c:pt idx="6396">
                  <c:v>96.429484090530323</c:v>
                </c:pt>
                <c:pt idx="6397">
                  <c:v>98.298753847466955</c:v>
                </c:pt>
                <c:pt idx="6398">
                  <c:v>100.60982186787493</c:v>
                </c:pt>
                <c:pt idx="6399">
                  <c:v>100.46025382270622</c:v>
                </c:pt>
                <c:pt idx="6400">
                  <c:v>100.56384241535132</c:v>
                </c:pt>
                <c:pt idx="6401">
                  <c:v>102.66907443155687</c:v>
                </c:pt>
                <c:pt idx="6402">
                  <c:v>103.73087023756307</c:v>
                </c:pt>
                <c:pt idx="6403">
                  <c:v>105.59642694156632</c:v>
                </c:pt>
                <c:pt idx="6404">
                  <c:v>105.45591301356917</c:v>
                </c:pt>
                <c:pt idx="6405">
                  <c:v>103.12001888085939</c:v>
                </c:pt>
                <c:pt idx="6406">
                  <c:v>101.90720422061364</c:v>
                </c:pt>
                <c:pt idx="6407">
                  <c:v>98.00414526917757</c:v>
                </c:pt>
                <c:pt idx="6408">
                  <c:v>94.298133499724088</c:v>
                </c:pt>
                <c:pt idx="6409">
                  <c:v>92.248052355602567</c:v>
                </c:pt>
                <c:pt idx="6410">
                  <c:v>92.26956039080595</c:v>
                </c:pt>
                <c:pt idx="6411">
                  <c:v>93.039525619325374</c:v>
                </c:pt>
                <c:pt idx="6412">
                  <c:v>93.334824706044316</c:v>
                </c:pt>
                <c:pt idx="6413">
                  <c:v>94.194164587292008</c:v>
                </c:pt>
                <c:pt idx="6414">
                  <c:v>97.518251073221634</c:v>
                </c:pt>
                <c:pt idx="6415">
                  <c:v>103.73556950098701</c:v>
                </c:pt>
                <c:pt idx="6416">
                  <c:v>107.81507287553258</c:v>
                </c:pt>
                <c:pt idx="6417">
                  <c:v>115.21655182747891</c:v>
                </c:pt>
                <c:pt idx="6418">
                  <c:v>117.61518633538189</c:v>
                </c:pt>
                <c:pt idx="6419">
                  <c:v>118.73844607537268</c:v>
                </c:pt>
                <c:pt idx="6420">
                  <c:v>115.64375367101565</c:v>
                </c:pt>
                <c:pt idx="6421">
                  <c:v>115.63663695487848</c:v>
                </c:pt>
                <c:pt idx="6422">
                  <c:v>122.51721211837626</c:v>
                </c:pt>
                <c:pt idx="6423">
                  <c:v>123.93737343773459</c:v>
                </c:pt>
                <c:pt idx="6424">
                  <c:v>125.13985594177437</c:v>
                </c:pt>
                <c:pt idx="6425">
                  <c:v>124.24462046431364</c:v>
                </c:pt>
                <c:pt idx="6426">
                  <c:v>122.11327742686578</c:v>
                </c:pt>
                <c:pt idx="6427">
                  <c:v>121.9890366321365</c:v>
                </c:pt>
                <c:pt idx="6428">
                  <c:v>119.09295758260099</c:v>
                </c:pt>
                <c:pt idx="6429">
                  <c:v>114.17120726389892</c:v>
                </c:pt>
                <c:pt idx="6430">
                  <c:v>110.81483997585161</c:v>
                </c:pt>
                <c:pt idx="6431">
                  <c:v>108.72073604167711</c:v>
                </c:pt>
                <c:pt idx="6432">
                  <c:v>104.49636990423642</c:v>
                </c:pt>
                <c:pt idx="6433">
                  <c:v>101.17587167136097</c:v>
                </c:pt>
                <c:pt idx="6434">
                  <c:v>100.79738619207288</c:v>
                </c:pt>
                <c:pt idx="6435">
                  <c:v>101.27376320492333</c:v>
                </c:pt>
                <c:pt idx="6436">
                  <c:v>100.56191990687283</c:v>
                </c:pt>
                <c:pt idx="6437">
                  <c:v>101.97457367035594</c:v>
                </c:pt>
                <c:pt idx="6438">
                  <c:v>105.20123606312426</c:v>
                </c:pt>
                <c:pt idx="6439">
                  <c:v>109.68792752971675</c:v>
                </c:pt>
                <c:pt idx="6440">
                  <c:v>112.97857673775204</c:v>
                </c:pt>
                <c:pt idx="6441">
                  <c:v>115.41468444158248</c:v>
                </c:pt>
                <c:pt idx="6442">
                  <c:v>118.96841381551707</c:v>
                </c:pt>
                <c:pt idx="6443">
                  <c:v>121.36232258227201</c:v>
                </c:pt>
                <c:pt idx="6444">
                  <c:v>117.56949501852509</c:v>
                </c:pt>
                <c:pt idx="6445">
                  <c:v>117.79988280435403</c:v>
                </c:pt>
                <c:pt idx="6446">
                  <c:v>124.83875375099295</c:v>
                </c:pt>
                <c:pt idx="6447">
                  <c:v>125.25349849388212</c:v>
                </c:pt>
                <c:pt idx="6448">
                  <c:v>126.00913231062944</c:v>
                </c:pt>
                <c:pt idx="6449">
                  <c:v>125.95609177908263</c:v>
                </c:pt>
                <c:pt idx="6450">
                  <c:v>123.63490585824576</c:v>
                </c:pt>
                <c:pt idx="6451">
                  <c:v>123.16191358050874</c:v>
                </c:pt>
                <c:pt idx="6452">
                  <c:v>121.14304702312573</c:v>
                </c:pt>
                <c:pt idx="6453">
                  <c:v>116.24591736202622</c:v>
                </c:pt>
                <c:pt idx="6454">
                  <c:v>111.96766906902315</c:v>
                </c:pt>
                <c:pt idx="6455">
                  <c:v>108.19093993547362</c:v>
                </c:pt>
                <c:pt idx="6456">
                  <c:v>106.16762963457448</c:v>
                </c:pt>
                <c:pt idx="6457">
                  <c:v>102.92569224499206</c:v>
                </c:pt>
                <c:pt idx="6458">
                  <c:v>102.24949096372987</c:v>
                </c:pt>
                <c:pt idx="6459">
                  <c:v>101.07601386602587</c:v>
                </c:pt>
                <c:pt idx="6460">
                  <c:v>100.83775412133788</c:v>
                </c:pt>
                <c:pt idx="6461">
                  <c:v>101.88628598984417</c:v>
                </c:pt>
                <c:pt idx="6462">
                  <c:v>104.92386403443494</c:v>
                </c:pt>
                <c:pt idx="6463">
                  <c:v>108.75463405580832</c:v>
                </c:pt>
                <c:pt idx="6464">
                  <c:v>114.11669336190637</c:v>
                </c:pt>
                <c:pt idx="6465">
                  <c:v>118.40963588859998</c:v>
                </c:pt>
                <c:pt idx="6466">
                  <c:v>121.30037694291474</c:v>
                </c:pt>
                <c:pt idx="6467">
                  <c:v>121.12480966285527</c:v>
                </c:pt>
                <c:pt idx="6468">
                  <c:v>117.62119494070035</c:v>
                </c:pt>
                <c:pt idx="6469">
                  <c:v>117.4735748667983</c:v>
                </c:pt>
                <c:pt idx="6470">
                  <c:v>122.3365469620489</c:v>
                </c:pt>
                <c:pt idx="6471">
                  <c:v>121.19750227299272</c:v>
                </c:pt>
                <c:pt idx="6472">
                  <c:v>121.80079134921849</c:v>
                </c:pt>
                <c:pt idx="6473">
                  <c:v>120.66992920618921</c:v>
                </c:pt>
                <c:pt idx="6474">
                  <c:v>118.27052167276875</c:v>
                </c:pt>
                <c:pt idx="6475">
                  <c:v>118.94594202877329</c:v>
                </c:pt>
                <c:pt idx="6476">
                  <c:v>116.57463826795423</c:v>
                </c:pt>
                <c:pt idx="6477">
                  <c:v>112.60175444242141</c:v>
                </c:pt>
                <c:pt idx="6478">
                  <c:v>110.05033838976399</c:v>
                </c:pt>
                <c:pt idx="6479">
                  <c:v>107.64649614668873</c:v>
                </c:pt>
                <c:pt idx="6480">
                  <c:v>105.38552203984581</c:v>
                </c:pt>
                <c:pt idx="6481">
                  <c:v>101.9197670291705</c:v>
                </c:pt>
                <c:pt idx="6482">
                  <c:v>100.85245932006143</c:v>
                </c:pt>
                <c:pt idx="6483">
                  <c:v>100.27357863642548</c:v>
                </c:pt>
                <c:pt idx="6484">
                  <c:v>100.14510761463686</c:v>
                </c:pt>
                <c:pt idx="6485">
                  <c:v>100.91571913762283</c:v>
                </c:pt>
                <c:pt idx="6486">
                  <c:v>103.04569434493015</c:v>
                </c:pt>
                <c:pt idx="6487">
                  <c:v>105.32179028636881</c:v>
                </c:pt>
                <c:pt idx="6488">
                  <c:v>110.51041038732122</c:v>
                </c:pt>
                <c:pt idx="6489">
                  <c:v>114.16593064902614</c:v>
                </c:pt>
                <c:pt idx="6490">
                  <c:v>114.92508128037109</c:v>
                </c:pt>
                <c:pt idx="6491">
                  <c:v>114.80268303392609</c:v>
                </c:pt>
                <c:pt idx="6492">
                  <c:v>110.55043135560295</c:v>
                </c:pt>
                <c:pt idx="6493">
                  <c:v>109.81558261561236</c:v>
                </c:pt>
                <c:pt idx="6494">
                  <c:v>115.88263021370987</c:v>
                </c:pt>
                <c:pt idx="6495">
                  <c:v>115.04597563938725</c:v>
                </c:pt>
                <c:pt idx="6496">
                  <c:v>116.63599075265775</c:v>
                </c:pt>
                <c:pt idx="6497">
                  <c:v>116.66458203532068</c:v>
                </c:pt>
                <c:pt idx="6498">
                  <c:v>115.03196760111396</c:v>
                </c:pt>
                <c:pt idx="6499">
                  <c:v>116.51324588974907</c:v>
                </c:pt>
                <c:pt idx="6500">
                  <c:v>114.33673569493696</c:v>
                </c:pt>
                <c:pt idx="6501">
                  <c:v>111.0494792968085</c:v>
                </c:pt>
                <c:pt idx="6502">
                  <c:v>108.12088267828463</c:v>
                </c:pt>
                <c:pt idx="6503">
                  <c:v>106.41869247065176</c:v>
                </c:pt>
                <c:pt idx="6504">
                  <c:v>102.58963542096646</c:v>
                </c:pt>
                <c:pt idx="6505">
                  <c:v>99.414712223739855</c:v>
                </c:pt>
                <c:pt idx="6506">
                  <c:v>99.136928391763419</c:v>
                </c:pt>
                <c:pt idx="6507">
                  <c:v>97.770701630322222</c:v>
                </c:pt>
                <c:pt idx="6508">
                  <c:v>97.795989894184444</c:v>
                </c:pt>
                <c:pt idx="6509">
                  <c:v>99.365491533151072</c:v>
                </c:pt>
                <c:pt idx="6510">
                  <c:v>101.28104337230867</c:v>
                </c:pt>
                <c:pt idx="6511">
                  <c:v>103.54220980113809</c:v>
                </c:pt>
                <c:pt idx="6512">
                  <c:v>107.04338393003961</c:v>
                </c:pt>
                <c:pt idx="6513">
                  <c:v>110.15082805140307</c:v>
                </c:pt>
                <c:pt idx="6514">
                  <c:v>111.18499525734498</c:v>
                </c:pt>
                <c:pt idx="6515">
                  <c:v>110.8710118865593</c:v>
                </c:pt>
                <c:pt idx="6516">
                  <c:v>106.46946552722572</c:v>
                </c:pt>
                <c:pt idx="6517">
                  <c:v>105.43946296113212</c:v>
                </c:pt>
                <c:pt idx="6518">
                  <c:v>110.77358353252913</c:v>
                </c:pt>
                <c:pt idx="6519">
                  <c:v>111.91079528074076</c:v>
                </c:pt>
                <c:pt idx="6520">
                  <c:v>111.13718899828712</c:v>
                </c:pt>
                <c:pt idx="6521">
                  <c:v>111.11373242568769</c:v>
                </c:pt>
                <c:pt idx="6522">
                  <c:v>110.54758293872882</c:v>
                </c:pt>
                <c:pt idx="6523">
                  <c:v>111.35928580568205</c:v>
                </c:pt>
                <c:pt idx="6524">
                  <c:v>107.83288541340146</c:v>
                </c:pt>
                <c:pt idx="6525">
                  <c:v>105.83375430461564</c:v>
                </c:pt>
                <c:pt idx="6526">
                  <c:v>104.22589198177366</c:v>
                </c:pt>
                <c:pt idx="6527">
                  <c:v>103.32233381331987</c:v>
                </c:pt>
                <c:pt idx="6528">
                  <c:v>101.59813197973931</c:v>
                </c:pt>
                <c:pt idx="6529">
                  <c:v>98.108798321083228</c:v>
                </c:pt>
                <c:pt idx="6530">
                  <c:v>96.576096252934704</c:v>
                </c:pt>
                <c:pt idx="6531">
                  <c:v>96.185425843443667</c:v>
                </c:pt>
                <c:pt idx="6532">
                  <c:v>97.350690898660531</c:v>
                </c:pt>
                <c:pt idx="6533">
                  <c:v>97.977171029061836</c:v>
                </c:pt>
                <c:pt idx="6534">
                  <c:v>99.201203683492167</c:v>
                </c:pt>
                <c:pt idx="6535">
                  <c:v>100.77441655409424</c:v>
                </c:pt>
                <c:pt idx="6536">
                  <c:v>101.21583069502759</c:v>
                </c:pt>
                <c:pt idx="6537">
                  <c:v>101.55736543204348</c:v>
                </c:pt>
                <c:pt idx="6538">
                  <c:v>102.21628459028707</c:v>
                </c:pt>
                <c:pt idx="6539">
                  <c:v>102.27326601951276</c:v>
                </c:pt>
                <c:pt idx="6540">
                  <c:v>99.958023014358631</c:v>
                </c:pt>
                <c:pt idx="6541">
                  <c:v>99.356352960270769</c:v>
                </c:pt>
                <c:pt idx="6542">
                  <c:v>103.26928463898801</c:v>
                </c:pt>
                <c:pt idx="6543">
                  <c:v>102.52406390329557</c:v>
                </c:pt>
                <c:pt idx="6544">
                  <c:v>102.5116925060762</c:v>
                </c:pt>
                <c:pt idx="6545">
                  <c:v>101.25046371647836</c:v>
                </c:pt>
                <c:pt idx="6546">
                  <c:v>101.21730400588076</c:v>
                </c:pt>
                <c:pt idx="6547">
                  <c:v>102.59938345824223</c:v>
                </c:pt>
                <c:pt idx="6548">
                  <c:v>101.69178379798774</c:v>
                </c:pt>
                <c:pt idx="6549">
                  <c:v>100.64835890479003</c:v>
                </c:pt>
                <c:pt idx="6550">
                  <c:v>98.93853207867167</c:v>
                </c:pt>
                <c:pt idx="6551">
                  <c:v>97.464850675175441</c:v>
                </c:pt>
                <c:pt idx="6552">
                  <c:v>95.124487911602216</c:v>
                </c:pt>
                <c:pt idx="6553">
                  <c:v>91.922823769863328</c:v>
                </c:pt>
                <c:pt idx="6554">
                  <c:v>90.665646807652706</c:v>
                </c:pt>
                <c:pt idx="6555">
                  <c:v>90.892941290249027</c:v>
                </c:pt>
                <c:pt idx="6556">
                  <c:v>91.002979279560847</c:v>
                </c:pt>
                <c:pt idx="6557">
                  <c:v>90.980261978874324</c:v>
                </c:pt>
                <c:pt idx="6558">
                  <c:v>91.734283982322552</c:v>
                </c:pt>
                <c:pt idx="6559">
                  <c:v>92.759808252382584</c:v>
                </c:pt>
                <c:pt idx="6560">
                  <c:v>92.228295993737532</c:v>
                </c:pt>
                <c:pt idx="6561">
                  <c:v>94.275462513638715</c:v>
                </c:pt>
                <c:pt idx="6562">
                  <c:v>96.120290401858924</c:v>
                </c:pt>
                <c:pt idx="6563">
                  <c:v>96.958785245049967</c:v>
                </c:pt>
                <c:pt idx="6564">
                  <c:v>94.802811205101719</c:v>
                </c:pt>
                <c:pt idx="6565">
                  <c:v>94.648804021805319</c:v>
                </c:pt>
                <c:pt idx="6566">
                  <c:v>95.194198606333245</c:v>
                </c:pt>
                <c:pt idx="6567">
                  <c:v>95.614784251735216</c:v>
                </c:pt>
                <c:pt idx="6568">
                  <c:v>95.209040372606481</c:v>
                </c:pt>
                <c:pt idx="6569">
                  <c:v>95.293603061185706</c:v>
                </c:pt>
                <c:pt idx="6570">
                  <c:v>95.98926109148951</c:v>
                </c:pt>
                <c:pt idx="6571">
                  <c:v>98.284254948912263</c:v>
                </c:pt>
                <c:pt idx="6572">
                  <c:v>97.306586269385122</c:v>
                </c:pt>
                <c:pt idx="6573">
                  <c:v>96.73374534308401</c:v>
                </c:pt>
                <c:pt idx="6574">
                  <c:v>95.534225593576863</c:v>
                </c:pt>
                <c:pt idx="6575">
                  <c:v>93.763796180768139</c:v>
                </c:pt>
                <c:pt idx="6576">
                  <c:v>89.893740710556202</c:v>
                </c:pt>
                <c:pt idx="6577">
                  <c:v>88.272884343105289</c:v>
                </c:pt>
                <c:pt idx="6578">
                  <c:v>86.103245184745788</c:v>
                </c:pt>
                <c:pt idx="6579">
                  <c:v>86.161518063196638</c:v>
                </c:pt>
                <c:pt idx="6580">
                  <c:v>86.250649015830987</c:v>
                </c:pt>
                <c:pt idx="6581">
                  <c:v>86.972822084522349</c:v>
                </c:pt>
                <c:pt idx="6582">
                  <c:v>88.081505289874528</c:v>
                </c:pt>
                <c:pt idx="6583">
                  <c:v>89.217808184339361</c:v>
                </c:pt>
                <c:pt idx="6584">
                  <c:v>91.508029583763076</c:v>
                </c:pt>
                <c:pt idx="6585">
                  <c:v>92.182057328428954</c:v>
                </c:pt>
                <c:pt idx="6586">
                  <c:v>91.71890907856347</c:v>
                </c:pt>
                <c:pt idx="6587">
                  <c:v>92.650572555989569</c:v>
                </c:pt>
                <c:pt idx="6588">
                  <c:v>90.966561170099936</c:v>
                </c:pt>
                <c:pt idx="6589">
                  <c:v>91.328987771897232</c:v>
                </c:pt>
                <c:pt idx="6590">
                  <c:v>94.097793476234528</c:v>
                </c:pt>
                <c:pt idx="6591">
                  <c:v>93.723362897075603</c:v>
                </c:pt>
                <c:pt idx="6592">
                  <c:v>93.544802906043074</c:v>
                </c:pt>
                <c:pt idx="6593">
                  <c:v>93.636351374707772</c:v>
                </c:pt>
                <c:pt idx="6594">
                  <c:v>94.35023096393941</c:v>
                </c:pt>
                <c:pt idx="6595">
                  <c:v>96.172626618122422</c:v>
                </c:pt>
                <c:pt idx="6596">
                  <c:v>95.660178678404179</c:v>
                </c:pt>
                <c:pt idx="6597">
                  <c:v>94.003026047814799</c:v>
                </c:pt>
                <c:pt idx="6598">
                  <c:v>91.611534741222172</c:v>
                </c:pt>
                <c:pt idx="6599">
                  <c:v>89.963327739529134</c:v>
                </c:pt>
                <c:pt idx="6600">
                  <c:v>88.219674736261425</c:v>
                </c:pt>
                <c:pt idx="6601">
                  <c:v>85.279974869048118</c:v>
                </c:pt>
                <c:pt idx="6602">
                  <c:v>84.546209056428268</c:v>
                </c:pt>
                <c:pt idx="6603">
                  <c:v>83.057864971645515</c:v>
                </c:pt>
                <c:pt idx="6604">
                  <c:v>82.712273289730376</c:v>
                </c:pt>
                <c:pt idx="6605">
                  <c:v>83.30601108100204</c:v>
                </c:pt>
                <c:pt idx="6606">
                  <c:v>84.310895706249923</c:v>
                </c:pt>
                <c:pt idx="6607">
                  <c:v>84.389051908537965</c:v>
                </c:pt>
                <c:pt idx="6608">
                  <c:v>82.938793208575987</c:v>
                </c:pt>
                <c:pt idx="6609">
                  <c:v>83.041336437654948</c:v>
                </c:pt>
                <c:pt idx="6610">
                  <c:v>84.186441054268883</c:v>
                </c:pt>
                <c:pt idx="6611">
                  <c:v>84.898099877929582</c:v>
                </c:pt>
                <c:pt idx="6612">
                  <c:v>82.99846938033383</c:v>
                </c:pt>
                <c:pt idx="6613">
                  <c:v>82.566520198928927</c:v>
                </c:pt>
                <c:pt idx="6614">
                  <c:v>81.169218945434167</c:v>
                </c:pt>
                <c:pt idx="6615">
                  <c:v>81.419899929077957</c:v>
                </c:pt>
                <c:pt idx="6616">
                  <c:v>81.253330108553314</c:v>
                </c:pt>
                <c:pt idx="6617">
                  <c:v>83.13357740365123</c:v>
                </c:pt>
                <c:pt idx="6618">
                  <c:v>84.66639768111304</c:v>
                </c:pt>
                <c:pt idx="6619">
                  <c:v>86.37066305104365</c:v>
                </c:pt>
                <c:pt idx="6620">
                  <c:v>85.995269113282816</c:v>
                </c:pt>
                <c:pt idx="6621">
                  <c:v>85.679013662135901</c:v>
                </c:pt>
                <c:pt idx="6622">
                  <c:v>85.162100780706751</c:v>
                </c:pt>
                <c:pt idx="6623">
                  <c:v>84.177284637138158</c:v>
                </c:pt>
                <c:pt idx="6624">
                  <c:v>80.995775248498504</c:v>
                </c:pt>
                <c:pt idx="6625">
                  <c:v>75.844830155576958</c:v>
                </c:pt>
                <c:pt idx="6626">
                  <c:v>75.220617163078032</c:v>
                </c:pt>
                <c:pt idx="6627">
                  <c:v>74.395460139138819</c:v>
                </c:pt>
                <c:pt idx="6628">
                  <c:v>74.876253106744699</c:v>
                </c:pt>
                <c:pt idx="6629">
                  <c:v>75.824717288605981</c:v>
                </c:pt>
                <c:pt idx="6630">
                  <c:v>77.082626531776043</c:v>
                </c:pt>
                <c:pt idx="6631">
                  <c:v>76.711000604334785</c:v>
                </c:pt>
                <c:pt idx="6632">
                  <c:v>76.463940554683489</c:v>
                </c:pt>
                <c:pt idx="6633">
                  <c:v>74.058631198382429</c:v>
                </c:pt>
                <c:pt idx="6634">
                  <c:v>76.52193330708154</c:v>
                </c:pt>
                <c:pt idx="6635">
                  <c:v>74.59615053156179</c:v>
                </c:pt>
                <c:pt idx="6636">
                  <c:v>73.689281388699087</c:v>
                </c:pt>
                <c:pt idx="6637">
                  <c:v>73.683203728626921</c:v>
                </c:pt>
                <c:pt idx="6638">
                  <c:v>73.054880141154612</c:v>
                </c:pt>
                <c:pt idx="6639">
                  <c:v>73.567220780724554</c:v>
                </c:pt>
                <c:pt idx="6640">
                  <c:v>73.961795997143767</c:v>
                </c:pt>
                <c:pt idx="6641">
                  <c:v>75.226419075289101</c:v>
                </c:pt>
                <c:pt idx="6642">
                  <c:v>78.54701886880342</c:v>
                </c:pt>
                <c:pt idx="6643">
                  <c:v>80.96433368110678</c:v>
                </c:pt>
                <c:pt idx="6644">
                  <c:v>81.288616467567593</c:v>
                </c:pt>
                <c:pt idx="6645">
                  <c:v>81.251188567580755</c:v>
                </c:pt>
                <c:pt idx="6646">
                  <c:v>81.587998131440301</c:v>
                </c:pt>
                <c:pt idx="6647">
                  <c:v>82.203600010490135</c:v>
                </c:pt>
                <c:pt idx="6648">
                  <c:v>79.711122505784687</c:v>
                </c:pt>
                <c:pt idx="6649">
                  <c:v>75.625752261263585</c:v>
                </c:pt>
                <c:pt idx="6650">
                  <c:v>75.377820744754601</c:v>
                </c:pt>
                <c:pt idx="6651">
                  <c:v>75.393599954310488</c:v>
                </c:pt>
                <c:pt idx="6652">
                  <c:v>75.245173890887969</c:v>
                </c:pt>
                <c:pt idx="6653">
                  <c:v>76.318906843049902</c:v>
                </c:pt>
                <c:pt idx="6654">
                  <c:v>76.418069931230107</c:v>
                </c:pt>
                <c:pt idx="6655">
                  <c:v>77.006564870544864</c:v>
                </c:pt>
                <c:pt idx="6656">
                  <c:v>76.410601935510556</c:v>
                </c:pt>
                <c:pt idx="6657">
                  <c:v>76.497455522667579</c:v>
                </c:pt>
                <c:pt idx="6658">
                  <c:v>76.88683533585214</c:v>
                </c:pt>
                <c:pt idx="6659">
                  <c:v>77.728294646862238</c:v>
                </c:pt>
                <c:pt idx="6660">
                  <c:v>78.67160531347939</c:v>
                </c:pt>
                <c:pt idx="6661">
                  <c:v>78.19603923447049</c:v>
                </c:pt>
                <c:pt idx="6662">
                  <c:v>78.364929617637273</c:v>
                </c:pt>
                <c:pt idx="6663">
                  <c:v>79.260392083200315</c:v>
                </c:pt>
                <c:pt idx="6664">
                  <c:v>79.778357263281038</c:v>
                </c:pt>
                <c:pt idx="6665">
                  <c:v>80.668903596881279</c:v>
                </c:pt>
                <c:pt idx="6666">
                  <c:v>84.069769985364346</c:v>
                </c:pt>
                <c:pt idx="6667">
                  <c:v>87.447058634653345</c:v>
                </c:pt>
                <c:pt idx="6668">
                  <c:v>87.945199370219115</c:v>
                </c:pt>
                <c:pt idx="6669">
                  <c:v>86.749970771863616</c:v>
                </c:pt>
                <c:pt idx="6670">
                  <c:v>87.229013485179266</c:v>
                </c:pt>
                <c:pt idx="6671">
                  <c:v>85.861945501972343</c:v>
                </c:pt>
                <c:pt idx="6672">
                  <c:v>82.624550232066824</c:v>
                </c:pt>
                <c:pt idx="6673">
                  <c:v>78.662503624675921</c:v>
                </c:pt>
                <c:pt idx="6674">
                  <c:v>78.225988570367832</c:v>
                </c:pt>
                <c:pt idx="6675">
                  <c:v>77.301036538627315</c:v>
                </c:pt>
                <c:pt idx="6676">
                  <c:v>77.137911867047052</c:v>
                </c:pt>
                <c:pt idx="6677">
                  <c:v>77.977658040627261</c:v>
                </c:pt>
                <c:pt idx="6678">
                  <c:v>80.179728436962662</c:v>
                </c:pt>
                <c:pt idx="6679">
                  <c:v>81.682381318136891</c:v>
                </c:pt>
                <c:pt idx="6680">
                  <c:v>81.852842479530963</c:v>
                </c:pt>
                <c:pt idx="6681">
                  <c:v>85.084851219791318</c:v>
                </c:pt>
                <c:pt idx="6682">
                  <c:v>85.981056365217356</c:v>
                </c:pt>
                <c:pt idx="6683">
                  <c:v>87.219631165648408</c:v>
                </c:pt>
                <c:pt idx="6684">
                  <c:v>86.532546910323532</c:v>
                </c:pt>
                <c:pt idx="6685">
                  <c:v>87.232903969405498</c:v>
                </c:pt>
                <c:pt idx="6686">
                  <c:v>87.133162786731532</c:v>
                </c:pt>
                <c:pt idx="6687">
                  <c:v>86.644009506597726</c:v>
                </c:pt>
                <c:pt idx="6688">
                  <c:v>86.843198508893067</c:v>
                </c:pt>
                <c:pt idx="6689">
                  <c:v>88.76026890083871</c:v>
                </c:pt>
                <c:pt idx="6690">
                  <c:v>91.444785615963241</c:v>
                </c:pt>
                <c:pt idx="6691">
                  <c:v>93.536245386800118</c:v>
                </c:pt>
                <c:pt idx="6692">
                  <c:v>92.550328294694935</c:v>
                </c:pt>
                <c:pt idx="6693">
                  <c:v>91.72821223495076</c:v>
                </c:pt>
                <c:pt idx="6694">
                  <c:v>91.425101091080066</c:v>
                </c:pt>
                <c:pt idx="6695">
                  <c:v>91.339780658753227</c:v>
                </c:pt>
                <c:pt idx="6696">
                  <c:v>87.123088478268201</c:v>
                </c:pt>
                <c:pt idx="6697">
                  <c:v>84.492731770929808</c:v>
                </c:pt>
                <c:pt idx="6698">
                  <c:v>84.316722338204258</c:v>
                </c:pt>
                <c:pt idx="6699">
                  <c:v>82.633961198863844</c:v>
                </c:pt>
                <c:pt idx="6700">
                  <c:v>82.839315384095215</c:v>
                </c:pt>
                <c:pt idx="6701">
                  <c:v>83.253568987362826</c:v>
                </c:pt>
                <c:pt idx="6702">
                  <c:v>85.948000654829485</c:v>
                </c:pt>
                <c:pt idx="6703">
                  <c:v>86.920616636706441</c:v>
                </c:pt>
                <c:pt idx="6704">
                  <c:v>87.462707187497685</c:v>
                </c:pt>
                <c:pt idx="6705">
                  <c:v>87.273156192245153</c:v>
                </c:pt>
                <c:pt idx="6706">
                  <c:v>89.792239496685838</c:v>
                </c:pt>
                <c:pt idx="6707">
                  <c:v>90.265595439948598</c:v>
                </c:pt>
                <c:pt idx="6708">
                  <c:v>89.739639579571858</c:v>
                </c:pt>
                <c:pt idx="6709">
                  <c:v>90.068242844178229</c:v>
                </c:pt>
                <c:pt idx="6710">
                  <c:v>89.703500115660802</c:v>
                </c:pt>
                <c:pt idx="6711">
                  <c:v>89.657642053203986</c:v>
                </c:pt>
                <c:pt idx="6712">
                  <c:v>90.298464340662818</c:v>
                </c:pt>
                <c:pt idx="6713">
                  <c:v>92.252856697489278</c:v>
                </c:pt>
                <c:pt idx="6714">
                  <c:v>95.55754315719345</c:v>
                </c:pt>
                <c:pt idx="6715">
                  <c:v>97.855117182981814</c:v>
                </c:pt>
                <c:pt idx="6716">
                  <c:v>98.193156020530154</c:v>
                </c:pt>
                <c:pt idx="6717">
                  <c:v>96.970712217636503</c:v>
                </c:pt>
                <c:pt idx="6718">
                  <c:v>95.44121933047461</c:v>
                </c:pt>
                <c:pt idx="6719">
                  <c:v>94.392266907884633</c:v>
                </c:pt>
                <c:pt idx="6720">
                  <c:v>92.941784692949867</c:v>
                </c:pt>
                <c:pt idx="6721">
                  <c:v>90.893340249474861</c:v>
                </c:pt>
                <c:pt idx="6722">
                  <c:v>89.472617607206971</c:v>
                </c:pt>
                <c:pt idx="6723">
                  <c:v>88.822158672160839</c:v>
                </c:pt>
                <c:pt idx="6724">
                  <c:v>88.18721007802688</c:v>
                </c:pt>
                <c:pt idx="6725">
                  <c:v>88.328634563745908</c:v>
                </c:pt>
                <c:pt idx="6726">
                  <c:v>89.361229062151068</c:v>
                </c:pt>
                <c:pt idx="6727">
                  <c:v>90.004174761405068</c:v>
                </c:pt>
                <c:pt idx="6728">
                  <c:v>89.804071104398631</c:v>
                </c:pt>
                <c:pt idx="6729">
                  <c:v>89.35528853948253</c:v>
                </c:pt>
                <c:pt idx="6730">
                  <c:v>90.926439777162727</c:v>
                </c:pt>
                <c:pt idx="6731">
                  <c:v>92.520269103617849</c:v>
                </c:pt>
                <c:pt idx="6732">
                  <c:v>91.694747335899805</c:v>
                </c:pt>
                <c:pt idx="6733">
                  <c:v>92.537473203200832</c:v>
                </c:pt>
                <c:pt idx="6734">
                  <c:v>93.311163822178088</c:v>
                </c:pt>
                <c:pt idx="6735">
                  <c:v>94.128437806764609</c:v>
                </c:pt>
                <c:pt idx="6736">
                  <c:v>94.258028755461368</c:v>
                </c:pt>
                <c:pt idx="6737">
                  <c:v>95.580090592981364</c:v>
                </c:pt>
                <c:pt idx="6738">
                  <c:v>98.557931882516982</c:v>
                </c:pt>
                <c:pt idx="6739">
                  <c:v>102.86023069796158</c:v>
                </c:pt>
                <c:pt idx="6740">
                  <c:v>102.23232522127756</c:v>
                </c:pt>
                <c:pt idx="6741">
                  <c:v>100.08337770969733</c:v>
                </c:pt>
                <c:pt idx="6742">
                  <c:v>98.926016551232948</c:v>
                </c:pt>
                <c:pt idx="6743">
                  <c:v>96.613725791834014</c:v>
                </c:pt>
                <c:pt idx="6744">
                  <c:v>92.537888077367626</c:v>
                </c:pt>
                <c:pt idx="6745">
                  <c:v>90.057505933368915</c:v>
                </c:pt>
                <c:pt idx="6746">
                  <c:v>90.335501637419625</c:v>
                </c:pt>
                <c:pt idx="6747">
                  <c:v>88.986038526870374</c:v>
                </c:pt>
                <c:pt idx="6748">
                  <c:v>89.708150498278471</c:v>
                </c:pt>
                <c:pt idx="6749">
                  <c:v>91.059218598777477</c:v>
                </c:pt>
                <c:pt idx="6750">
                  <c:v>93.348971758887217</c:v>
                </c:pt>
                <c:pt idx="6751">
                  <c:v>94.774931576919641</c:v>
                </c:pt>
                <c:pt idx="6752">
                  <c:v>97.138674135513881</c:v>
                </c:pt>
                <c:pt idx="6753">
                  <c:v>102.98778087299853</c:v>
                </c:pt>
                <c:pt idx="6754">
                  <c:v>104.60814524604692</c:v>
                </c:pt>
                <c:pt idx="6755">
                  <c:v>106.20745481891387</c:v>
                </c:pt>
                <c:pt idx="6756">
                  <c:v>102.68119610610816</c:v>
                </c:pt>
                <c:pt idx="6757">
                  <c:v>103.49781805858096</c:v>
                </c:pt>
                <c:pt idx="6758">
                  <c:v>107.96069297620086</c:v>
                </c:pt>
                <c:pt idx="6759">
                  <c:v>108.33431057674812</c:v>
                </c:pt>
                <c:pt idx="6760">
                  <c:v>108.41562481097435</c:v>
                </c:pt>
                <c:pt idx="6761">
                  <c:v>108.01361956488998</c:v>
                </c:pt>
                <c:pt idx="6762">
                  <c:v>108.27600393910592</c:v>
                </c:pt>
                <c:pt idx="6763">
                  <c:v>109.56250628251229</c:v>
                </c:pt>
                <c:pt idx="6764">
                  <c:v>109.37059687402383</c:v>
                </c:pt>
                <c:pt idx="6765">
                  <c:v>106.77393046159968</c:v>
                </c:pt>
                <c:pt idx="6766">
                  <c:v>103.79719835741135</c:v>
                </c:pt>
                <c:pt idx="6767">
                  <c:v>102.3439146659256</c:v>
                </c:pt>
                <c:pt idx="6768">
                  <c:v>99.611044685948769</c:v>
                </c:pt>
                <c:pt idx="6769">
                  <c:v>95.884785638480793</c:v>
                </c:pt>
                <c:pt idx="6770">
                  <c:v>97.224496676219829</c:v>
                </c:pt>
                <c:pt idx="6771">
                  <c:v>97.589184391483059</c:v>
                </c:pt>
                <c:pt idx="6772">
                  <c:v>97.387089515763975</c:v>
                </c:pt>
                <c:pt idx="6773">
                  <c:v>98.516276595429275</c:v>
                </c:pt>
                <c:pt idx="6774">
                  <c:v>101.61678171315084</c:v>
                </c:pt>
                <c:pt idx="6775">
                  <c:v>105.56093962336736</c:v>
                </c:pt>
                <c:pt idx="6776">
                  <c:v>110.7124204106685</c:v>
                </c:pt>
                <c:pt idx="6777">
                  <c:v>112.942769854392</c:v>
                </c:pt>
                <c:pt idx="6778">
                  <c:v>116.77424442010766</c:v>
                </c:pt>
                <c:pt idx="6779">
                  <c:v>117.76458126971914</c:v>
                </c:pt>
                <c:pt idx="6780">
                  <c:v>115.27759020160386</c:v>
                </c:pt>
                <c:pt idx="6781">
                  <c:v>113.77686534494543</c:v>
                </c:pt>
                <c:pt idx="6782">
                  <c:v>119.13053677136473</c:v>
                </c:pt>
                <c:pt idx="6783">
                  <c:v>120.05809414746977</c:v>
                </c:pt>
                <c:pt idx="6784">
                  <c:v>120.64325759763311</c:v>
                </c:pt>
                <c:pt idx="6785">
                  <c:v>120.82733306546046</c:v>
                </c:pt>
                <c:pt idx="6786">
                  <c:v>120.33150584385305</c:v>
                </c:pt>
                <c:pt idx="6787">
                  <c:v>119.56075985768008</c:v>
                </c:pt>
                <c:pt idx="6788">
                  <c:v>116.53349878995014</c:v>
                </c:pt>
                <c:pt idx="6789">
                  <c:v>111.91473162517478</c:v>
                </c:pt>
                <c:pt idx="6790">
                  <c:v>110.33077757917003</c:v>
                </c:pt>
                <c:pt idx="6791">
                  <c:v>107.23410333261891</c:v>
                </c:pt>
                <c:pt idx="6792">
                  <c:v>105.47933906546098</c:v>
                </c:pt>
                <c:pt idx="6793">
                  <c:v>102.04986866943887</c:v>
                </c:pt>
                <c:pt idx="6794">
                  <c:v>100.61379458984889</c:v>
                </c:pt>
                <c:pt idx="6795">
                  <c:v>101.52311739349841</c:v>
                </c:pt>
                <c:pt idx="6796">
                  <c:v>100.77121595443784</c:v>
                </c:pt>
                <c:pt idx="6797">
                  <c:v>101.62814326211399</c:v>
                </c:pt>
                <c:pt idx="6798">
                  <c:v>102.99278463956125</c:v>
                </c:pt>
                <c:pt idx="6799">
                  <c:v>106.20468773100076</c:v>
                </c:pt>
                <c:pt idx="6800">
                  <c:v>110.01487465718719</c:v>
                </c:pt>
                <c:pt idx="6801">
                  <c:v>116.27576269212702</c:v>
                </c:pt>
                <c:pt idx="6802">
                  <c:v>118.65787514486924</c:v>
                </c:pt>
                <c:pt idx="6803">
                  <c:v>119.0750258670395</c:v>
                </c:pt>
                <c:pt idx="6804">
                  <c:v>114.79036432026389</c:v>
                </c:pt>
                <c:pt idx="6805">
                  <c:v>112.83871234456745</c:v>
                </c:pt>
                <c:pt idx="6806">
                  <c:v>118.33906782251653</c:v>
                </c:pt>
                <c:pt idx="6807">
                  <c:v>117.06953503723246</c:v>
                </c:pt>
                <c:pt idx="6808">
                  <c:v>116.93049794349922</c:v>
                </c:pt>
                <c:pt idx="6809">
                  <c:v>115.67772073617606</c:v>
                </c:pt>
                <c:pt idx="6810">
                  <c:v>114.86507332138837</c:v>
                </c:pt>
                <c:pt idx="6811">
                  <c:v>115.05682200685105</c:v>
                </c:pt>
                <c:pt idx="6812">
                  <c:v>111.23491554981717</c:v>
                </c:pt>
                <c:pt idx="6813">
                  <c:v>109.44029756651433</c:v>
                </c:pt>
                <c:pt idx="6814">
                  <c:v>107.06681601009241</c:v>
                </c:pt>
                <c:pt idx="6815">
                  <c:v>106.2353680349587</c:v>
                </c:pt>
                <c:pt idx="6816">
                  <c:v>102.71496693107056</c:v>
                </c:pt>
                <c:pt idx="6817">
                  <c:v>102.02222864063687</c:v>
                </c:pt>
                <c:pt idx="6818">
                  <c:v>101.33448241055027</c:v>
                </c:pt>
                <c:pt idx="6819">
                  <c:v>100.13489742393843</c:v>
                </c:pt>
                <c:pt idx="6820">
                  <c:v>99.576705997792104</c:v>
                </c:pt>
                <c:pt idx="6821">
                  <c:v>101.53028741705245</c:v>
                </c:pt>
                <c:pt idx="6822">
                  <c:v>103.91386579116906</c:v>
                </c:pt>
                <c:pt idx="6823">
                  <c:v>105.83658208756214</c:v>
                </c:pt>
                <c:pt idx="6824">
                  <c:v>108.40547287387615</c:v>
                </c:pt>
                <c:pt idx="6825">
                  <c:v>114.95581529213347</c:v>
                </c:pt>
                <c:pt idx="6826">
                  <c:v>115.9803655160365</c:v>
                </c:pt>
                <c:pt idx="6827">
                  <c:v>117.26034395157768</c:v>
                </c:pt>
                <c:pt idx="6828">
                  <c:v>112.25859300699956</c:v>
                </c:pt>
                <c:pt idx="6829">
                  <c:v>111.12028872397744</c:v>
                </c:pt>
                <c:pt idx="6830">
                  <c:v>115.7941603289128</c:v>
                </c:pt>
                <c:pt idx="6831">
                  <c:v>114.8713374503392</c:v>
                </c:pt>
                <c:pt idx="6832">
                  <c:v>115.89504520103254</c:v>
                </c:pt>
                <c:pt idx="6833">
                  <c:v>115.91749050446538</c:v>
                </c:pt>
                <c:pt idx="6834">
                  <c:v>115.69230954315972</c:v>
                </c:pt>
                <c:pt idx="6835">
                  <c:v>115.74613100741325</c:v>
                </c:pt>
                <c:pt idx="6836">
                  <c:v>113.44938774861896</c:v>
                </c:pt>
                <c:pt idx="6837">
                  <c:v>110.52047991906751</c:v>
                </c:pt>
                <c:pt idx="6838">
                  <c:v>108.29140902463983</c:v>
                </c:pt>
                <c:pt idx="6839">
                  <c:v>107.26644028956096</c:v>
                </c:pt>
                <c:pt idx="6840">
                  <c:v>103.72289450941554</c:v>
                </c:pt>
                <c:pt idx="6841">
                  <c:v>103.82431445205513</c:v>
                </c:pt>
                <c:pt idx="6842">
                  <c:v>101.73044756781604</c:v>
                </c:pt>
                <c:pt idx="6843">
                  <c:v>101.15548566929066</c:v>
                </c:pt>
                <c:pt idx="6844">
                  <c:v>101.04254936550021</c:v>
                </c:pt>
                <c:pt idx="6845">
                  <c:v>102.266189250883</c:v>
                </c:pt>
                <c:pt idx="6846">
                  <c:v>104.00580111245638</c:v>
                </c:pt>
                <c:pt idx="6847">
                  <c:v>106.77895906150405</c:v>
                </c:pt>
                <c:pt idx="6848">
                  <c:v>107.56984837948755</c:v>
                </c:pt>
                <c:pt idx="6849">
                  <c:v>110.0175005181565</c:v>
                </c:pt>
                <c:pt idx="6850">
                  <c:v>109.20109248252805</c:v>
                </c:pt>
                <c:pt idx="6851">
                  <c:v>109.82579422908343</c:v>
                </c:pt>
                <c:pt idx="6852">
                  <c:v>106.21963628343642</c:v>
                </c:pt>
                <c:pt idx="6853">
                  <c:v>106.20504133655568</c:v>
                </c:pt>
                <c:pt idx="6854">
                  <c:v>111.15947250230337</c:v>
                </c:pt>
                <c:pt idx="6855">
                  <c:v>111.52987108722753</c:v>
                </c:pt>
                <c:pt idx="6856">
                  <c:v>111.94132293460397</c:v>
                </c:pt>
                <c:pt idx="6857">
                  <c:v>112.78439684300359</c:v>
                </c:pt>
                <c:pt idx="6858">
                  <c:v>113.38311930328126</c:v>
                </c:pt>
                <c:pt idx="6859">
                  <c:v>113.6438791989145</c:v>
                </c:pt>
                <c:pt idx="6860">
                  <c:v>111.69226927508812</c:v>
                </c:pt>
                <c:pt idx="6861">
                  <c:v>110.13019017015853</c:v>
                </c:pt>
                <c:pt idx="6862">
                  <c:v>109.06828342513268</c:v>
                </c:pt>
                <c:pt idx="6863">
                  <c:v>109.02641411132682</c:v>
                </c:pt>
                <c:pt idx="6864">
                  <c:v>105.83874118785815</c:v>
                </c:pt>
                <c:pt idx="6865">
                  <c:v>100.90895728220909</c:v>
                </c:pt>
                <c:pt idx="6866">
                  <c:v>100.30090256388456</c:v>
                </c:pt>
                <c:pt idx="6867">
                  <c:v>99.939170105663663</c:v>
                </c:pt>
                <c:pt idx="6868">
                  <c:v>99.417510229023605</c:v>
                </c:pt>
                <c:pt idx="6869">
                  <c:v>100.60068568614655</c:v>
                </c:pt>
                <c:pt idx="6870">
                  <c:v>102.21826523876744</c:v>
                </c:pt>
                <c:pt idx="6871">
                  <c:v>102.77466441275926</c:v>
                </c:pt>
                <c:pt idx="6872">
                  <c:v>104.05535927204924</c:v>
                </c:pt>
                <c:pt idx="6873">
                  <c:v>106.43238657153739</c:v>
                </c:pt>
                <c:pt idx="6874">
                  <c:v>106.71751649704292</c:v>
                </c:pt>
                <c:pt idx="6875">
                  <c:v>106.13629314750783</c:v>
                </c:pt>
                <c:pt idx="6876">
                  <c:v>100.86706835686064</c:v>
                </c:pt>
                <c:pt idx="6877">
                  <c:v>101.91669355722807</c:v>
                </c:pt>
                <c:pt idx="6878">
                  <c:v>103.25406033869129</c:v>
                </c:pt>
                <c:pt idx="6879">
                  <c:v>103.09666216306148</c:v>
                </c:pt>
                <c:pt idx="6880">
                  <c:v>104.5798519374117</c:v>
                </c:pt>
                <c:pt idx="6881">
                  <c:v>103.63943395749976</c:v>
                </c:pt>
                <c:pt idx="6882">
                  <c:v>106.15846162296424</c:v>
                </c:pt>
                <c:pt idx="6883">
                  <c:v>108.08125782740798</c:v>
                </c:pt>
                <c:pt idx="6884">
                  <c:v>107.07684610086818</c:v>
                </c:pt>
                <c:pt idx="6885">
                  <c:v>105.56784469648923</c:v>
                </c:pt>
                <c:pt idx="6886">
                  <c:v>104.64238186702784</c:v>
                </c:pt>
                <c:pt idx="6887">
                  <c:v>102.93882286087516</c:v>
                </c:pt>
                <c:pt idx="6888">
                  <c:v>99.984279521551301</c:v>
                </c:pt>
                <c:pt idx="6889">
                  <c:v>95.234244866074519</c:v>
                </c:pt>
                <c:pt idx="6890">
                  <c:v>93.260126727683186</c:v>
                </c:pt>
                <c:pt idx="6891">
                  <c:v>94.907917380293298</c:v>
                </c:pt>
                <c:pt idx="6892">
                  <c:v>94.546244937378034</c:v>
                </c:pt>
                <c:pt idx="6893">
                  <c:v>95.233389662401876</c:v>
                </c:pt>
                <c:pt idx="6894">
                  <c:v>95.775224356214807</c:v>
                </c:pt>
                <c:pt idx="6895">
                  <c:v>94.971272678189024</c:v>
                </c:pt>
                <c:pt idx="6896">
                  <c:v>94.272343576289288</c:v>
                </c:pt>
                <c:pt idx="6897">
                  <c:v>95.164715694038733</c:v>
                </c:pt>
                <c:pt idx="6898">
                  <c:v>94.317246179884393</c:v>
                </c:pt>
                <c:pt idx="6899">
                  <c:v>92.785627271890107</c:v>
                </c:pt>
                <c:pt idx="6900">
                  <c:v>91.050566284514773</c:v>
                </c:pt>
                <c:pt idx="6901">
                  <c:v>91.861584723342929</c:v>
                </c:pt>
                <c:pt idx="6902">
                  <c:v>92.103782008040881</c:v>
                </c:pt>
                <c:pt idx="6903">
                  <c:v>92.181570904069559</c:v>
                </c:pt>
                <c:pt idx="6904">
                  <c:v>93.500955783715284</c:v>
                </c:pt>
                <c:pt idx="6905">
                  <c:v>95.429001382262854</c:v>
                </c:pt>
                <c:pt idx="6906">
                  <c:v>99.538642602629963</c:v>
                </c:pt>
                <c:pt idx="6907">
                  <c:v>102.07927099581718</c:v>
                </c:pt>
                <c:pt idx="6908">
                  <c:v>100.91788329770056</c:v>
                </c:pt>
                <c:pt idx="6909">
                  <c:v>99.52484239530969</c:v>
                </c:pt>
                <c:pt idx="6910">
                  <c:v>99.189380428050626</c:v>
                </c:pt>
                <c:pt idx="6911">
                  <c:v>98.108783661310824</c:v>
                </c:pt>
                <c:pt idx="6912">
                  <c:v>94.168774192936979</c:v>
                </c:pt>
                <c:pt idx="6913">
                  <c:v>90.248188736798411</c:v>
                </c:pt>
                <c:pt idx="6914">
                  <c:v>90.168283023264991</c:v>
                </c:pt>
                <c:pt idx="6915">
                  <c:v>90.913681071065142</c:v>
                </c:pt>
                <c:pt idx="6916">
                  <c:v>91.470187941868289</c:v>
                </c:pt>
                <c:pt idx="6917">
                  <c:v>93.792428720112738</c:v>
                </c:pt>
                <c:pt idx="6918">
                  <c:v>96.546785540822725</c:v>
                </c:pt>
                <c:pt idx="6919">
                  <c:v>100.49057955459223</c:v>
                </c:pt>
                <c:pt idx="6920">
                  <c:v>104.63607733245172</c:v>
                </c:pt>
                <c:pt idx="6921">
                  <c:v>112.63244787909211</c:v>
                </c:pt>
                <c:pt idx="6922">
                  <c:v>115.19487755879921</c:v>
                </c:pt>
                <c:pt idx="6923">
                  <c:v>114.7288233237739</c:v>
                </c:pt>
                <c:pt idx="6924">
                  <c:v>109.22069664869173</c:v>
                </c:pt>
                <c:pt idx="6925">
                  <c:v>108.87800787733222</c:v>
                </c:pt>
                <c:pt idx="6926">
                  <c:v>112.8735722926657</c:v>
                </c:pt>
                <c:pt idx="6927">
                  <c:v>112.95474098507347</c:v>
                </c:pt>
                <c:pt idx="6928">
                  <c:v>114.08052718562544</c:v>
                </c:pt>
                <c:pt idx="6929">
                  <c:v>114.51881409280614</c:v>
                </c:pt>
                <c:pt idx="6930">
                  <c:v>116.20644789132893</c:v>
                </c:pt>
                <c:pt idx="6931">
                  <c:v>115.81575486087047</c:v>
                </c:pt>
                <c:pt idx="6932">
                  <c:v>112.20443868285487</c:v>
                </c:pt>
                <c:pt idx="6933">
                  <c:v>108.8873258126771</c:v>
                </c:pt>
                <c:pt idx="6934">
                  <c:v>107.74732464051192</c:v>
                </c:pt>
                <c:pt idx="6935">
                  <c:v>106.98456154663089</c:v>
                </c:pt>
                <c:pt idx="6936">
                  <c:v>103.11934911809355</c:v>
                </c:pt>
                <c:pt idx="6937">
                  <c:v>99.157735001923172</c:v>
                </c:pt>
                <c:pt idx="6938">
                  <c:v>98.815122220402813</c:v>
                </c:pt>
                <c:pt idx="6939">
                  <c:v>98.918162838874181</c:v>
                </c:pt>
                <c:pt idx="6940">
                  <c:v>99.075729179152077</c:v>
                </c:pt>
                <c:pt idx="6941">
                  <c:v>101.80009216507472</c:v>
                </c:pt>
                <c:pt idx="6942">
                  <c:v>105.16543168078991</c:v>
                </c:pt>
                <c:pt idx="6943">
                  <c:v>107.69760098676308</c:v>
                </c:pt>
                <c:pt idx="6944">
                  <c:v>108.66650681153313</c:v>
                </c:pt>
                <c:pt idx="6945">
                  <c:v>110.97410285702847</c:v>
                </c:pt>
                <c:pt idx="6946">
                  <c:v>111.37857858762725</c:v>
                </c:pt>
                <c:pt idx="6947">
                  <c:v>111.29443554620725</c:v>
                </c:pt>
                <c:pt idx="6948">
                  <c:v>106.42842067105052</c:v>
                </c:pt>
                <c:pt idx="6949">
                  <c:v>104.88874976014255</c:v>
                </c:pt>
                <c:pt idx="6950">
                  <c:v>110.96463272784449</c:v>
                </c:pt>
                <c:pt idx="6951">
                  <c:v>111.5128000876515</c:v>
                </c:pt>
                <c:pt idx="6952">
                  <c:v>112.61075076411058</c:v>
                </c:pt>
                <c:pt idx="6953">
                  <c:v>113.32160342692217</c:v>
                </c:pt>
                <c:pt idx="6954">
                  <c:v>115.00337581005192</c:v>
                </c:pt>
                <c:pt idx="6955">
                  <c:v>115.43504435514259</c:v>
                </c:pt>
                <c:pt idx="6956">
                  <c:v>112.17616725214225</c:v>
                </c:pt>
                <c:pt idx="6957">
                  <c:v>108.7624953867048</c:v>
                </c:pt>
                <c:pt idx="6958">
                  <c:v>105.33561658033696</c:v>
                </c:pt>
                <c:pt idx="6959">
                  <c:v>106.89328666559658</c:v>
                </c:pt>
                <c:pt idx="6960">
                  <c:v>104.22641943934261</c:v>
                </c:pt>
                <c:pt idx="6961">
                  <c:v>98.650024913680724</c:v>
                </c:pt>
                <c:pt idx="6962">
                  <c:v>97.983939765555249</c:v>
                </c:pt>
                <c:pt idx="6963">
                  <c:v>97.995735513438532</c:v>
                </c:pt>
                <c:pt idx="6964">
                  <c:v>98.496607585099454</c:v>
                </c:pt>
                <c:pt idx="6965">
                  <c:v>99.623610673396811</c:v>
                </c:pt>
                <c:pt idx="6966">
                  <c:v>101.36972484239074</c:v>
                </c:pt>
                <c:pt idx="6967">
                  <c:v>105.12886790846322</c:v>
                </c:pt>
                <c:pt idx="6968">
                  <c:v>107.8926183042508</c:v>
                </c:pt>
                <c:pt idx="6969">
                  <c:v>112.66038553367777</c:v>
                </c:pt>
                <c:pt idx="6970">
                  <c:v>113.98627340605866</c:v>
                </c:pt>
                <c:pt idx="6971">
                  <c:v>113.56679325498908</c:v>
                </c:pt>
                <c:pt idx="6972">
                  <c:v>108.69975091638464</c:v>
                </c:pt>
                <c:pt idx="6973">
                  <c:v>108.61704657557001</c:v>
                </c:pt>
                <c:pt idx="6974">
                  <c:v>113.66651381118446</c:v>
                </c:pt>
                <c:pt idx="6975">
                  <c:v>114.39637799390508</c:v>
                </c:pt>
                <c:pt idx="6976">
                  <c:v>115.42570278203209</c:v>
                </c:pt>
                <c:pt idx="6977">
                  <c:v>115.01544537090003</c:v>
                </c:pt>
                <c:pt idx="6978">
                  <c:v>115.52426987932463</c:v>
                </c:pt>
                <c:pt idx="6979">
                  <c:v>114.48901405492145</c:v>
                </c:pt>
                <c:pt idx="6980">
                  <c:v>111.25880296553007</c:v>
                </c:pt>
                <c:pt idx="6981">
                  <c:v>108.51805636357552</c:v>
                </c:pt>
                <c:pt idx="6982">
                  <c:v>107.80950164243865</c:v>
                </c:pt>
                <c:pt idx="6983">
                  <c:v>105.05793612098599</c:v>
                </c:pt>
                <c:pt idx="6984">
                  <c:v>103.53721035317447</c:v>
                </c:pt>
                <c:pt idx="6985">
                  <c:v>100.00655887829706</c:v>
                </c:pt>
                <c:pt idx="6986">
                  <c:v>98.701876128357483</c:v>
                </c:pt>
                <c:pt idx="6987">
                  <c:v>97.552224045495635</c:v>
                </c:pt>
                <c:pt idx="6988">
                  <c:v>99.774114515603415</c:v>
                </c:pt>
                <c:pt idx="6989">
                  <c:v>101.1650367829161</c:v>
                </c:pt>
                <c:pt idx="6990">
                  <c:v>103.53574028266735</c:v>
                </c:pt>
                <c:pt idx="6991">
                  <c:v>107.08550183053012</c:v>
                </c:pt>
                <c:pt idx="6992">
                  <c:v>109.27749621256487</c:v>
                </c:pt>
                <c:pt idx="6993">
                  <c:v>111.73646773100403</c:v>
                </c:pt>
                <c:pt idx="6994">
                  <c:v>110.83329243923103</c:v>
                </c:pt>
                <c:pt idx="6995">
                  <c:v>110.79661773160919</c:v>
                </c:pt>
                <c:pt idx="6996">
                  <c:v>106.25109296685616</c:v>
                </c:pt>
                <c:pt idx="6997">
                  <c:v>106.57630751482043</c:v>
                </c:pt>
                <c:pt idx="6998">
                  <c:v>111.3423255756593</c:v>
                </c:pt>
                <c:pt idx="6999">
                  <c:v>111.19608986697389</c:v>
                </c:pt>
                <c:pt idx="7000">
                  <c:v>112.61113102802958</c:v>
                </c:pt>
                <c:pt idx="7001">
                  <c:v>113.07265928551561</c:v>
                </c:pt>
                <c:pt idx="7002">
                  <c:v>115.02559213834269</c:v>
                </c:pt>
                <c:pt idx="7003">
                  <c:v>115.17930647257242</c:v>
                </c:pt>
                <c:pt idx="7004">
                  <c:v>112.81787339053989</c:v>
                </c:pt>
                <c:pt idx="7005">
                  <c:v>108.72722476757833</c:v>
                </c:pt>
                <c:pt idx="7006">
                  <c:v>107.73445579244527</c:v>
                </c:pt>
                <c:pt idx="7007">
                  <c:v>105.69615687241802</c:v>
                </c:pt>
                <c:pt idx="7008">
                  <c:v>104.42367070167084</c:v>
                </c:pt>
                <c:pt idx="7009">
                  <c:v>99.56009590391929</c:v>
                </c:pt>
                <c:pt idx="7010">
                  <c:v>99.477293414140505</c:v>
                </c:pt>
                <c:pt idx="7011">
                  <c:v>98.541357767658781</c:v>
                </c:pt>
                <c:pt idx="7012">
                  <c:v>98.528892145273602</c:v>
                </c:pt>
                <c:pt idx="7013">
                  <c:v>99.333707265644946</c:v>
                </c:pt>
                <c:pt idx="7014">
                  <c:v>99.490580600192104</c:v>
                </c:pt>
                <c:pt idx="7015">
                  <c:v>103.1061690049936</c:v>
                </c:pt>
                <c:pt idx="7016">
                  <c:v>105.57623422427497</c:v>
                </c:pt>
                <c:pt idx="7017">
                  <c:v>110.07975407232725</c:v>
                </c:pt>
                <c:pt idx="7018">
                  <c:v>110.42522953196885</c:v>
                </c:pt>
                <c:pt idx="7019">
                  <c:v>109.89071655273676</c:v>
                </c:pt>
                <c:pt idx="7020">
                  <c:v>105.36187235193383</c:v>
                </c:pt>
                <c:pt idx="7021">
                  <c:v>107.52618522315046</c:v>
                </c:pt>
                <c:pt idx="7022">
                  <c:v>112.01996891333351</c:v>
                </c:pt>
                <c:pt idx="7023">
                  <c:v>110.96063153738207</c:v>
                </c:pt>
                <c:pt idx="7024">
                  <c:v>110.9337593663043</c:v>
                </c:pt>
                <c:pt idx="7025">
                  <c:v>112.29126100812164</c:v>
                </c:pt>
                <c:pt idx="7026">
                  <c:v>112.52386830993981</c:v>
                </c:pt>
                <c:pt idx="7027">
                  <c:v>112.58249593179121</c:v>
                </c:pt>
                <c:pt idx="7028">
                  <c:v>109.56678629171552</c:v>
                </c:pt>
                <c:pt idx="7029">
                  <c:v>108.96855343468839</c:v>
                </c:pt>
                <c:pt idx="7030">
                  <c:v>107.78923595404432</c:v>
                </c:pt>
                <c:pt idx="7031">
                  <c:v>106.58245604721974</c:v>
                </c:pt>
                <c:pt idx="7032">
                  <c:v>103.37177296468651</c:v>
                </c:pt>
                <c:pt idx="7033">
                  <c:v>99.404645589682289</c:v>
                </c:pt>
                <c:pt idx="7034">
                  <c:v>99.4154601905813</c:v>
                </c:pt>
                <c:pt idx="7035">
                  <c:v>98.152211931667694</c:v>
                </c:pt>
                <c:pt idx="7036">
                  <c:v>97.929667682766038</c:v>
                </c:pt>
                <c:pt idx="7037">
                  <c:v>98.454562320503712</c:v>
                </c:pt>
                <c:pt idx="7038">
                  <c:v>100.15609197056068</c:v>
                </c:pt>
                <c:pt idx="7039">
                  <c:v>99.832903938733665</c:v>
                </c:pt>
                <c:pt idx="7040">
                  <c:v>100.64895973012501</c:v>
                </c:pt>
                <c:pt idx="7041">
                  <c:v>102.12019343395374</c:v>
                </c:pt>
                <c:pt idx="7042">
                  <c:v>102.89630912790653</c:v>
                </c:pt>
                <c:pt idx="7043">
                  <c:v>103.89132591432632</c:v>
                </c:pt>
                <c:pt idx="7044">
                  <c:v>100.39237027157991</c:v>
                </c:pt>
                <c:pt idx="7045">
                  <c:v>101.48358875668966</c:v>
                </c:pt>
                <c:pt idx="7046">
                  <c:v>102.33812310233691</c:v>
                </c:pt>
                <c:pt idx="7047">
                  <c:v>101.64725270565279</c:v>
                </c:pt>
                <c:pt idx="7048">
                  <c:v>102.77744389220257</c:v>
                </c:pt>
                <c:pt idx="7049">
                  <c:v>103.10420557317939</c:v>
                </c:pt>
                <c:pt idx="7050">
                  <c:v>104.82483762367819</c:v>
                </c:pt>
                <c:pt idx="7051">
                  <c:v>103.59121191735068</c:v>
                </c:pt>
                <c:pt idx="7052">
                  <c:v>103.27240567697557</c:v>
                </c:pt>
                <c:pt idx="7053">
                  <c:v>103.62251589480768</c:v>
                </c:pt>
                <c:pt idx="7054">
                  <c:v>102.72536608981112</c:v>
                </c:pt>
                <c:pt idx="7055">
                  <c:v>102.09124132944807</c:v>
                </c:pt>
                <c:pt idx="7056">
                  <c:v>98.595477140760678</c:v>
                </c:pt>
                <c:pt idx="7057">
                  <c:v>95.026968457291673</c:v>
                </c:pt>
                <c:pt idx="7058">
                  <c:v>93.148673055396443</c:v>
                </c:pt>
                <c:pt idx="7059">
                  <c:v>93.357540246887723</c:v>
                </c:pt>
                <c:pt idx="7060">
                  <c:v>92.000187562287977</c:v>
                </c:pt>
                <c:pt idx="7061">
                  <c:v>92.941589415544328</c:v>
                </c:pt>
                <c:pt idx="7062">
                  <c:v>93.840845639142074</c:v>
                </c:pt>
                <c:pt idx="7063">
                  <c:v>93.949379515690666</c:v>
                </c:pt>
                <c:pt idx="7064">
                  <c:v>91.261621447040355</c:v>
                </c:pt>
                <c:pt idx="7065">
                  <c:v>91.757050221545583</c:v>
                </c:pt>
                <c:pt idx="7066">
                  <c:v>90.41955971845627</c:v>
                </c:pt>
                <c:pt idx="7067">
                  <c:v>90.193201539434696</c:v>
                </c:pt>
                <c:pt idx="7068">
                  <c:v>89.517506970077733</c:v>
                </c:pt>
                <c:pt idx="7069">
                  <c:v>90.62958099829693</c:v>
                </c:pt>
                <c:pt idx="7070">
                  <c:v>90.37518167287908</c:v>
                </c:pt>
                <c:pt idx="7071">
                  <c:v>90.8723771212901</c:v>
                </c:pt>
                <c:pt idx="7072">
                  <c:v>92.269796695834231</c:v>
                </c:pt>
                <c:pt idx="7073">
                  <c:v>94.702700101544323</c:v>
                </c:pt>
                <c:pt idx="7074">
                  <c:v>99.459144316054207</c:v>
                </c:pt>
                <c:pt idx="7075">
                  <c:v>100.44105344835341</c:v>
                </c:pt>
                <c:pt idx="7076">
                  <c:v>101.27502243132807</c:v>
                </c:pt>
                <c:pt idx="7077">
                  <c:v>99.503484511037598</c:v>
                </c:pt>
                <c:pt idx="7078">
                  <c:v>99.406185845339721</c:v>
                </c:pt>
                <c:pt idx="7079">
                  <c:v>97.822311023933352</c:v>
                </c:pt>
                <c:pt idx="7080">
                  <c:v>94.293344329733472</c:v>
                </c:pt>
                <c:pt idx="7081">
                  <c:v>90.613949948908001</c:v>
                </c:pt>
                <c:pt idx="7082">
                  <c:v>90.070308343168151</c:v>
                </c:pt>
                <c:pt idx="7083">
                  <c:v>90.79927424237421</c:v>
                </c:pt>
                <c:pt idx="7084">
                  <c:v>91.399714505062789</c:v>
                </c:pt>
                <c:pt idx="7085">
                  <c:v>93.948008331605763</c:v>
                </c:pt>
                <c:pt idx="7086">
                  <c:v>98.904967095760256</c:v>
                </c:pt>
                <c:pt idx="7087">
                  <c:v>102.0884161033953</c:v>
                </c:pt>
                <c:pt idx="7088">
                  <c:v>105.14674881577126</c:v>
                </c:pt>
                <c:pt idx="7089">
                  <c:v>108.9947310059342</c:v>
                </c:pt>
                <c:pt idx="7090">
                  <c:v>109.14433911779543</c:v>
                </c:pt>
                <c:pt idx="7091">
                  <c:v>109.62339950589512</c:v>
                </c:pt>
                <c:pt idx="7092">
                  <c:v>104.37910363590804</c:v>
                </c:pt>
                <c:pt idx="7093">
                  <c:v>103.19725855499489</c:v>
                </c:pt>
                <c:pt idx="7094">
                  <c:v>109.61736276729644</c:v>
                </c:pt>
                <c:pt idx="7095">
                  <c:v>110.27284165946189</c:v>
                </c:pt>
                <c:pt idx="7096">
                  <c:v>111.78945893480035</c:v>
                </c:pt>
                <c:pt idx="7097">
                  <c:v>113.26806532906745</c:v>
                </c:pt>
                <c:pt idx="7098">
                  <c:v>115.93123598345841</c:v>
                </c:pt>
                <c:pt idx="7099">
                  <c:v>114.77014278996455</c:v>
                </c:pt>
                <c:pt idx="7100">
                  <c:v>112.63295004706382</c:v>
                </c:pt>
                <c:pt idx="7101">
                  <c:v>110.01864408841712</c:v>
                </c:pt>
                <c:pt idx="7102">
                  <c:v>108.91556450472112</c:v>
                </c:pt>
                <c:pt idx="7103">
                  <c:v>108.74253863550901</c:v>
                </c:pt>
                <c:pt idx="7104">
                  <c:v>105.45503467494316</c:v>
                </c:pt>
                <c:pt idx="7105">
                  <c:v>100.85017922449944</c:v>
                </c:pt>
                <c:pt idx="7106">
                  <c:v>100.05094595959774</c:v>
                </c:pt>
                <c:pt idx="7107">
                  <c:v>99.744774815430205</c:v>
                </c:pt>
                <c:pt idx="7108">
                  <c:v>100.28505112254602</c:v>
                </c:pt>
                <c:pt idx="7109">
                  <c:v>100.75412148470024</c:v>
                </c:pt>
                <c:pt idx="7110">
                  <c:v>102.2900927528655</c:v>
                </c:pt>
                <c:pt idx="7111">
                  <c:v>106.23528324217946</c:v>
                </c:pt>
                <c:pt idx="7112">
                  <c:v>108.13069584465352</c:v>
                </c:pt>
                <c:pt idx="7113">
                  <c:v>111.31000220209886</c:v>
                </c:pt>
                <c:pt idx="7114">
                  <c:v>112.25997152097069</c:v>
                </c:pt>
                <c:pt idx="7115">
                  <c:v>111.57056727844441</c:v>
                </c:pt>
                <c:pt idx="7116">
                  <c:v>106.55978721950277</c:v>
                </c:pt>
                <c:pt idx="7117">
                  <c:v>105.41714035507808</c:v>
                </c:pt>
                <c:pt idx="7118">
                  <c:v>111.28669708588048</c:v>
                </c:pt>
                <c:pt idx="7119">
                  <c:v>110.75911970047784</c:v>
                </c:pt>
                <c:pt idx="7120">
                  <c:v>113.78983620059519</c:v>
                </c:pt>
                <c:pt idx="7121">
                  <c:v>114.44955845067049</c:v>
                </c:pt>
                <c:pt idx="7122">
                  <c:v>117.38215836401945</c:v>
                </c:pt>
                <c:pt idx="7123">
                  <c:v>116.44006952946883</c:v>
                </c:pt>
                <c:pt idx="7124">
                  <c:v>113.94648618591144</c:v>
                </c:pt>
                <c:pt idx="7125">
                  <c:v>111.16528538327196</c:v>
                </c:pt>
                <c:pt idx="7126">
                  <c:v>109.63417324491321</c:v>
                </c:pt>
                <c:pt idx="7127">
                  <c:v>109.99242275760167</c:v>
                </c:pt>
                <c:pt idx="7128">
                  <c:v>105.25454973535723</c:v>
                </c:pt>
                <c:pt idx="7129">
                  <c:v>100.36016897526309</c:v>
                </c:pt>
                <c:pt idx="7130">
                  <c:v>100.02220975897619</c:v>
                </c:pt>
                <c:pt idx="7131">
                  <c:v>100.37481228337731</c:v>
                </c:pt>
                <c:pt idx="7132">
                  <c:v>101.12614250529928</c:v>
                </c:pt>
                <c:pt idx="7133">
                  <c:v>102.5671450450651</c:v>
                </c:pt>
                <c:pt idx="7134">
                  <c:v>106.19449066556606</c:v>
                </c:pt>
                <c:pt idx="7135">
                  <c:v>108.76475854494083</c:v>
                </c:pt>
                <c:pt idx="7136">
                  <c:v>109.25788835538633</c:v>
                </c:pt>
                <c:pt idx="7137">
                  <c:v>111.04263849799882</c:v>
                </c:pt>
                <c:pt idx="7138">
                  <c:v>110.81687739742931</c:v>
                </c:pt>
                <c:pt idx="7139">
                  <c:v>110.00329583743533</c:v>
                </c:pt>
                <c:pt idx="7140">
                  <c:v>104.64823617600678</c:v>
                </c:pt>
                <c:pt idx="7141">
                  <c:v>105.66737674462266</c:v>
                </c:pt>
                <c:pt idx="7142">
                  <c:v>109.65168281228975</c:v>
                </c:pt>
                <c:pt idx="7143">
                  <c:v>109.64535082974793</c:v>
                </c:pt>
                <c:pt idx="7144">
                  <c:v>112.61985972693223</c:v>
                </c:pt>
                <c:pt idx="7145">
                  <c:v>113.80616366925179</c:v>
                </c:pt>
                <c:pt idx="7146">
                  <c:v>116.29891805780171</c:v>
                </c:pt>
                <c:pt idx="7147">
                  <c:v>114.46439146242261</c:v>
                </c:pt>
                <c:pt idx="7148">
                  <c:v>112.4112895355026</c:v>
                </c:pt>
                <c:pt idx="7149">
                  <c:v>111.31579519032243</c:v>
                </c:pt>
                <c:pt idx="7150">
                  <c:v>111.19323582791314</c:v>
                </c:pt>
                <c:pt idx="7151">
                  <c:v>109.13799429305462</c:v>
                </c:pt>
                <c:pt idx="7152">
                  <c:v>106.4360235266201</c:v>
                </c:pt>
                <c:pt idx="7153">
                  <c:v>100.98875683343982</c:v>
                </c:pt>
                <c:pt idx="7154">
                  <c:v>99.906170719566532</c:v>
                </c:pt>
                <c:pt idx="7155">
                  <c:v>99.786217323519239</c:v>
                </c:pt>
                <c:pt idx="7156">
                  <c:v>99.829459355918672</c:v>
                </c:pt>
                <c:pt idx="7157">
                  <c:v>101.21934222450911</c:v>
                </c:pt>
                <c:pt idx="7158">
                  <c:v>105.0630953217338</c:v>
                </c:pt>
                <c:pt idx="7159">
                  <c:v>107.76650205496456</c:v>
                </c:pt>
                <c:pt idx="7160">
                  <c:v>110.17832162028863</c:v>
                </c:pt>
                <c:pt idx="7161">
                  <c:v>113.62036277861357</c:v>
                </c:pt>
                <c:pt idx="7162">
                  <c:v>113.70513808044967</c:v>
                </c:pt>
                <c:pt idx="7163">
                  <c:v>113.32427356144704</c:v>
                </c:pt>
                <c:pt idx="7164">
                  <c:v>108.14537364941718</c:v>
                </c:pt>
                <c:pt idx="7165">
                  <c:v>107.86619686344481</c:v>
                </c:pt>
                <c:pt idx="7166">
                  <c:v>112.66688897894399</c:v>
                </c:pt>
                <c:pt idx="7167">
                  <c:v>112.8323551245719</c:v>
                </c:pt>
                <c:pt idx="7168">
                  <c:v>113.99770656294471</c:v>
                </c:pt>
                <c:pt idx="7169">
                  <c:v>115.53349176448121</c:v>
                </c:pt>
                <c:pt idx="7170">
                  <c:v>117.47758379312133</c:v>
                </c:pt>
                <c:pt idx="7171">
                  <c:v>116.57229997652226</c:v>
                </c:pt>
                <c:pt idx="7172">
                  <c:v>113.71650713062766</c:v>
                </c:pt>
                <c:pt idx="7173">
                  <c:v>110.86006537936703</c:v>
                </c:pt>
                <c:pt idx="7174">
                  <c:v>109.25443155236978</c:v>
                </c:pt>
                <c:pt idx="7175">
                  <c:v>108.68287746804317</c:v>
                </c:pt>
                <c:pt idx="7176">
                  <c:v>104.60925227302572</c:v>
                </c:pt>
                <c:pt idx="7177">
                  <c:v>100.64930180265519</c:v>
                </c:pt>
                <c:pt idx="7178">
                  <c:v>100.95759266015398</c:v>
                </c:pt>
                <c:pt idx="7179">
                  <c:v>101.02963914529128</c:v>
                </c:pt>
                <c:pt idx="7180">
                  <c:v>101.56773015186486</c:v>
                </c:pt>
                <c:pt idx="7181">
                  <c:v>101.46801266841143</c:v>
                </c:pt>
                <c:pt idx="7182">
                  <c:v>102.75747242164176</c:v>
                </c:pt>
                <c:pt idx="7183">
                  <c:v>105.6757551267354</c:v>
                </c:pt>
                <c:pt idx="7184">
                  <c:v>110.10140452446355</c:v>
                </c:pt>
                <c:pt idx="7185">
                  <c:v>113.0010676220525</c:v>
                </c:pt>
                <c:pt idx="7186">
                  <c:v>112.64265903816981</c:v>
                </c:pt>
                <c:pt idx="7187">
                  <c:v>113.02695165891706</c:v>
                </c:pt>
                <c:pt idx="7188">
                  <c:v>107.73809906061597</c:v>
                </c:pt>
                <c:pt idx="7189">
                  <c:v>107.52326446089533</c:v>
                </c:pt>
                <c:pt idx="7190">
                  <c:v>112.11522583326777</c:v>
                </c:pt>
                <c:pt idx="7191">
                  <c:v>112.43235291701417</c:v>
                </c:pt>
                <c:pt idx="7192">
                  <c:v>113.59593369995261</c:v>
                </c:pt>
                <c:pt idx="7193">
                  <c:v>114.58880837927043</c:v>
                </c:pt>
                <c:pt idx="7194">
                  <c:v>117.41966560406524</c:v>
                </c:pt>
                <c:pt idx="7195">
                  <c:v>115.16918345835606</c:v>
                </c:pt>
                <c:pt idx="7196">
                  <c:v>110.94317226427306</c:v>
                </c:pt>
                <c:pt idx="7197">
                  <c:v>107.62766694466333</c:v>
                </c:pt>
                <c:pt idx="7198">
                  <c:v>106.73625670501285</c:v>
                </c:pt>
                <c:pt idx="7199">
                  <c:v>105.20089018411862</c:v>
                </c:pt>
                <c:pt idx="7200">
                  <c:v>101.89095910702764</c:v>
                </c:pt>
                <c:pt idx="7201">
                  <c:v>97.921321974142501</c:v>
                </c:pt>
                <c:pt idx="7202">
                  <c:v>98.102290616810464</c:v>
                </c:pt>
                <c:pt idx="7203">
                  <c:v>97.435982002131169</c:v>
                </c:pt>
                <c:pt idx="7204">
                  <c:v>96.612348473438871</c:v>
                </c:pt>
                <c:pt idx="7205">
                  <c:v>97.589002531717298</c:v>
                </c:pt>
                <c:pt idx="7206">
                  <c:v>99.726528989290145</c:v>
                </c:pt>
                <c:pt idx="7207">
                  <c:v>101.08510691576883</c:v>
                </c:pt>
                <c:pt idx="7208">
                  <c:v>100.15433336586148</c:v>
                </c:pt>
                <c:pt idx="7209">
                  <c:v>102.21970479229151</c:v>
                </c:pt>
                <c:pt idx="7210">
                  <c:v>102.16359112773502</c:v>
                </c:pt>
                <c:pt idx="7211">
                  <c:v>102.44038642697291</c:v>
                </c:pt>
                <c:pt idx="7212">
                  <c:v>98.866484509694473</c:v>
                </c:pt>
                <c:pt idx="7213">
                  <c:v>98.626807208590137</c:v>
                </c:pt>
                <c:pt idx="7214">
                  <c:v>101.44363285790843</c:v>
                </c:pt>
                <c:pt idx="7215">
                  <c:v>100.92482838537146</c:v>
                </c:pt>
                <c:pt idx="7216">
                  <c:v>101.50431722609088</c:v>
                </c:pt>
                <c:pt idx="7217">
                  <c:v>100.36319265947485</c:v>
                </c:pt>
                <c:pt idx="7218">
                  <c:v>103.14661052922132</c:v>
                </c:pt>
                <c:pt idx="7219">
                  <c:v>103.09610867657496</c:v>
                </c:pt>
                <c:pt idx="7220">
                  <c:v>102.4062873419209</c:v>
                </c:pt>
                <c:pt idx="7221">
                  <c:v>102.39362388896097</c:v>
                </c:pt>
                <c:pt idx="7222">
                  <c:v>102.29086344868588</c:v>
                </c:pt>
                <c:pt idx="7223">
                  <c:v>101.35977709551197</c:v>
                </c:pt>
                <c:pt idx="7224">
                  <c:v>98.041817774320435</c:v>
                </c:pt>
                <c:pt idx="7225">
                  <c:v>92.6166652230701</c:v>
                </c:pt>
                <c:pt idx="7226">
                  <c:v>92.462514365809938</c:v>
                </c:pt>
                <c:pt idx="7227">
                  <c:v>92.269737477579241</c:v>
                </c:pt>
                <c:pt idx="7228">
                  <c:v>92.273840346003368</c:v>
                </c:pt>
                <c:pt idx="7229">
                  <c:v>93.578144649597348</c:v>
                </c:pt>
                <c:pt idx="7230">
                  <c:v>93.936543179095963</c:v>
                </c:pt>
                <c:pt idx="7231">
                  <c:v>94.327990534178284</c:v>
                </c:pt>
                <c:pt idx="7232">
                  <c:v>93.606177615050967</c:v>
                </c:pt>
                <c:pt idx="7233">
                  <c:v>93.58145988115055</c:v>
                </c:pt>
                <c:pt idx="7234">
                  <c:v>93.596771989238121</c:v>
                </c:pt>
                <c:pt idx="7235">
                  <c:v>93.097028085020526</c:v>
                </c:pt>
                <c:pt idx="7236">
                  <c:v>91.699931937980963</c:v>
                </c:pt>
                <c:pt idx="7237">
                  <c:v>92.258065056521247</c:v>
                </c:pt>
                <c:pt idx="7238">
                  <c:v>93.550630225174245</c:v>
                </c:pt>
                <c:pt idx="7239">
                  <c:v>92.271893281661164</c:v>
                </c:pt>
                <c:pt idx="7240">
                  <c:v>92.217577042639249</c:v>
                </c:pt>
                <c:pt idx="7241">
                  <c:v>93.819247755102268</c:v>
                </c:pt>
                <c:pt idx="7242">
                  <c:v>99.194589073871867</c:v>
                </c:pt>
                <c:pt idx="7243">
                  <c:v>98.1749187757203</c:v>
                </c:pt>
                <c:pt idx="7244">
                  <c:v>98.285949221568998</c:v>
                </c:pt>
                <c:pt idx="7245">
                  <c:v>97.658477714746169</c:v>
                </c:pt>
                <c:pt idx="7246">
                  <c:v>97.798264082632855</c:v>
                </c:pt>
                <c:pt idx="7247">
                  <c:v>98.221871306021626</c:v>
                </c:pt>
                <c:pt idx="7248">
                  <c:v>94.955994046228113</c:v>
                </c:pt>
                <c:pt idx="7249">
                  <c:v>89.515223008447705</c:v>
                </c:pt>
                <c:pt idx="7250">
                  <c:v>89.710207928061877</c:v>
                </c:pt>
                <c:pt idx="7251">
                  <c:v>90.467187183041247</c:v>
                </c:pt>
                <c:pt idx="7252">
                  <c:v>91.66349212006385</c:v>
                </c:pt>
                <c:pt idx="7253">
                  <c:v>94.697299480118446</c:v>
                </c:pt>
                <c:pt idx="7254">
                  <c:v>97.959222832429987</c:v>
                </c:pt>
                <c:pt idx="7255">
                  <c:v>103.90315939548056</c:v>
                </c:pt>
                <c:pt idx="7256">
                  <c:v>108.79202683342372</c:v>
                </c:pt>
                <c:pt idx="7257">
                  <c:v>111.16390567558717</c:v>
                </c:pt>
                <c:pt idx="7258">
                  <c:v>111.50836072232711</c:v>
                </c:pt>
                <c:pt idx="7259">
                  <c:v>111.85000690862405</c:v>
                </c:pt>
                <c:pt idx="7260">
                  <c:v>106.57128863409193</c:v>
                </c:pt>
                <c:pt idx="7261">
                  <c:v>106.31041905460756</c:v>
                </c:pt>
                <c:pt idx="7262">
                  <c:v>111.68011520266323</c:v>
                </c:pt>
                <c:pt idx="7263">
                  <c:v>111.31967112837458</c:v>
                </c:pt>
                <c:pt idx="7264">
                  <c:v>111.91529119382807</c:v>
                </c:pt>
                <c:pt idx="7265">
                  <c:v>113.97665744640479</c:v>
                </c:pt>
                <c:pt idx="7266">
                  <c:v>117.20329244893776</c:v>
                </c:pt>
                <c:pt idx="7267">
                  <c:v>115.58632497533637</c:v>
                </c:pt>
                <c:pt idx="7268">
                  <c:v>111.77125664289557</c:v>
                </c:pt>
                <c:pt idx="7269">
                  <c:v>107.96548021315749</c:v>
                </c:pt>
                <c:pt idx="7270">
                  <c:v>108.87308254017952</c:v>
                </c:pt>
                <c:pt idx="7271">
                  <c:v>108.41663732972262</c:v>
                </c:pt>
                <c:pt idx="7272">
                  <c:v>106.34916517019516</c:v>
                </c:pt>
                <c:pt idx="7273">
                  <c:v>100.19549233808527</c:v>
                </c:pt>
                <c:pt idx="7274">
                  <c:v>98.966672847085931</c:v>
                </c:pt>
                <c:pt idx="7275">
                  <c:v>99.813044653049715</c:v>
                </c:pt>
                <c:pt idx="7276">
                  <c:v>101.00601412311683</c:v>
                </c:pt>
                <c:pt idx="7277">
                  <c:v>102.10473015627439</c:v>
                </c:pt>
                <c:pt idx="7278">
                  <c:v>102.59558725318757</c:v>
                </c:pt>
                <c:pt idx="7279">
                  <c:v>106.78927916883713</c:v>
                </c:pt>
                <c:pt idx="7280">
                  <c:v>107.99150343033347</c:v>
                </c:pt>
                <c:pt idx="7281">
                  <c:v>111.48367243088121</c:v>
                </c:pt>
                <c:pt idx="7282">
                  <c:v>111.62897564246732</c:v>
                </c:pt>
                <c:pt idx="7283">
                  <c:v>110.57662864640288</c:v>
                </c:pt>
                <c:pt idx="7284">
                  <c:v>104.45006718995008</c:v>
                </c:pt>
                <c:pt idx="7285">
                  <c:v>103.71148896996149</c:v>
                </c:pt>
                <c:pt idx="7286">
                  <c:v>107.90030919480795</c:v>
                </c:pt>
                <c:pt idx="7287">
                  <c:v>108.60204465612495</c:v>
                </c:pt>
                <c:pt idx="7288">
                  <c:v>110.65464538159024</c:v>
                </c:pt>
                <c:pt idx="7289">
                  <c:v>112.69545922915395</c:v>
                </c:pt>
                <c:pt idx="7290">
                  <c:v>114.18101861083213</c:v>
                </c:pt>
                <c:pt idx="7291">
                  <c:v>114.11157343452494</c:v>
                </c:pt>
                <c:pt idx="7292">
                  <c:v>112.10012843721289</c:v>
                </c:pt>
                <c:pt idx="7293">
                  <c:v>108.75296672271816</c:v>
                </c:pt>
                <c:pt idx="7294">
                  <c:v>107.49948462653317</c:v>
                </c:pt>
                <c:pt idx="7295">
                  <c:v>107.57779205986787</c:v>
                </c:pt>
                <c:pt idx="7296">
                  <c:v>103.76884781942321</c:v>
                </c:pt>
                <c:pt idx="7297">
                  <c:v>99.134608227646595</c:v>
                </c:pt>
                <c:pt idx="7298">
                  <c:v>98.533430853275831</c:v>
                </c:pt>
                <c:pt idx="7299">
                  <c:v>98.310348181772213</c:v>
                </c:pt>
                <c:pt idx="7300">
                  <c:v>99.478821170256211</c:v>
                </c:pt>
                <c:pt idx="7301">
                  <c:v>100.30575100799824</c:v>
                </c:pt>
                <c:pt idx="7302">
                  <c:v>101.77295294106437</c:v>
                </c:pt>
                <c:pt idx="7303">
                  <c:v>105.51994603170121</c:v>
                </c:pt>
                <c:pt idx="7304">
                  <c:v>107.050215694988</c:v>
                </c:pt>
                <c:pt idx="7305">
                  <c:v>111.96860935226425</c:v>
                </c:pt>
                <c:pt idx="7306">
                  <c:v>112.22258067452705</c:v>
                </c:pt>
                <c:pt idx="7307">
                  <c:v>111.4179433765248</c:v>
                </c:pt>
                <c:pt idx="7308">
                  <c:v>106.40983590099025</c:v>
                </c:pt>
                <c:pt idx="7309">
                  <c:v>105.48542047986511</c:v>
                </c:pt>
                <c:pt idx="7310">
                  <c:v>110.03075923013286</c:v>
                </c:pt>
                <c:pt idx="7311">
                  <c:v>109.49357202124887</c:v>
                </c:pt>
                <c:pt idx="7312">
                  <c:v>110.82062642565282</c:v>
                </c:pt>
                <c:pt idx="7313">
                  <c:v>111.48126230619192</c:v>
                </c:pt>
                <c:pt idx="7314">
                  <c:v>113.19823290161234</c:v>
                </c:pt>
                <c:pt idx="7315">
                  <c:v>112.13394762527105</c:v>
                </c:pt>
                <c:pt idx="7316">
                  <c:v>111.30816641757137</c:v>
                </c:pt>
                <c:pt idx="7317">
                  <c:v>109.72183986468764</c:v>
                </c:pt>
                <c:pt idx="7318">
                  <c:v>109.86974092128571</c:v>
                </c:pt>
                <c:pt idx="7319">
                  <c:v>108.65510184193307</c:v>
                </c:pt>
                <c:pt idx="7320">
                  <c:v>104.54662266179901</c:v>
                </c:pt>
                <c:pt idx="7321">
                  <c:v>98.842204157329945</c:v>
                </c:pt>
                <c:pt idx="7322">
                  <c:v>98.815802951926216</c:v>
                </c:pt>
                <c:pt idx="7323">
                  <c:v>99.133782345381093</c:v>
                </c:pt>
                <c:pt idx="7324">
                  <c:v>99.153753076621555</c:v>
                </c:pt>
                <c:pt idx="7325">
                  <c:v>101.72792053740092</c:v>
                </c:pt>
                <c:pt idx="7326">
                  <c:v>103.77369666019993</c:v>
                </c:pt>
                <c:pt idx="7327">
                  <c:v>105.72271817140096</c:v>
                </c:pt>
                <c:pt idx="7328">
                  <c:v>108.85410813154397</c:v>
                </c:pt>
                <c:pt idx="7329">
                  <c:v>112.10124626534518</c:v>
                </c:pt>
                <c:pt idx="7330">
                  <c:v>112.93344515901485</c:v>
                </c:pt>
                <c:pt idx="7331">
                  <c:v>111.63650632398456</c:v>
                </c:pt>
                <c:pt idx="7332">
                  <c:v>105.61652088230926</c:v>
                </c:pt>
                <c:pt idx="7333">
                  <c:v>105.96086311845033</c:v>
                </c:pt>
                <c:pt idx="7334">
                  <c:v>111.36347147798332</c:v>
                </c:pt>
                <c:pt idx="7335">
                  <c:v>111.08270743271331</c:v>
                </c:pt>
                <c:pt idx="7336">
                  <c:v>112.87008968979049</c:v>
                </c:pt>
                <c:pt idx="7337">
                  <c:v>113.53989278116468</c:v>
                </c:pt>
                <c:pt idx="7338">
                  <c:v>115.10931332209151</c:v>
                </c:pt>
                <c:pt idx="7339">
                  <c:v>113.64646874379869</c:v>
                </c:pt>
                <c:pt idx="7340">
                  <c:v>110.69733847329894</c:v>
                </c:pt>
                <c:pt idx="7341">
                  <c:v>107.9947213658412</c:v>
                </c:pt>
                <c:pt idx="7342">
                  <c:v>107.20998097319551</c:v>
                </c:pt>
                <c:pt idx="7343">
                  <c:v>105.69279270977735</c:v>
                </c:pt>
                <c:pt idx="7344">
                  <c:v>104.30846612585688</c:v>
                </c:pt>
                <c:pt idx="7345">
                  <c:v>98.78079767989496</c:v>
                </c:pt>
                <c:pt idx="7346">
                  <c:v>97.500281734263027</c:v>
                </c:pt>
                <c:pt idx="7347">
                  <c:v>96.333833496486349</c:v>
                </c:pt>
                <c:pt idx="7348">
                  <c:v>97.983684135773572</c:v>
                </c:pt>
                <c:pt idx="7349">
                  <c:v>98.884495220795401</c:v>
                </c:pt>
                <c:pt idx="7350">
                  <c:v>101.99966364925005</c:v>
                </c:pt>
                <c:pt idx="7351">
                  <c:v>104.58186935637059</c:v>
                </c:pt>
                <c:pt idx="7352">
                  <c:v>107.97091016343957</c:v>
                </c:pt>
                <c:pt idx="7353">
                  <c:v>113.64171310580276</c:v>
                </c:pt>
                <c:pt idx="7354">
                  <c:v>113.11717412397687</c:v>
                </c:pt>
                <c:pt idx="7355">
                  <c:v>112.18925740280747</c:v>
                </c:pt>
                <c:pt idx="7356">
                  <c:v>106.49424025583333</c:v>
                </c:pt>
                <c:pt idx="7357">
                  <c:v>106.67780549020699</c:v>
                </c:pt>
                <c:pt idx="7358">
                  <c:v>110.68992560443198</c:v>
                </c:pt>
                <c:pt idx="7359">
                  <c:v>110.15212984366376</c:v>
                </c:pt>
                <c:pt idx="7360">
                  <c:v>111.18943155737649</c:v>
                </c:pt>
                <c:pt idx="7361">
                  <c:v>111.36821819199179</c:v>
                </c:pt>
                <c:pt idx="7362">
                  <c:v>113.18086018298791</c:v>
                </c:pt>
                <c:pt idx="7363">
                  <c:v>111.2355388266532</c:v>
                </c:pt>
                <c:pt idx="7364">
                  <c:v>109.37228353372963</c:v>
                </c:pt>
                <c:pt idx="7365">
                  <c:v>106.05677713028004</c:v>
                </c:pt>
                <c:pt idx="7366">
                  <c:v>104.62874277380961</c:v>
                </c:pt>
                <c:pt idx="7367">
                  <c:v>105.06453578404458</c:v>
                </c:pt>
                <c:pt idx="7368">
                  <c:v>102.80909881030918</c:v>
                </c:pt>
                <c:pt idx="7369">
                  <c:v>98.065061854710393</c:v>
                </c:pt>
                <c:pt idx="7370">
                  <c:v>96.058155850327566</c:v>
                </c:pt>
                <c:pt idx="7371">
                  <c:v>95.316596398384874</c:v>
                </c:pt>
                <c:pt idx="7372">
                  <c:v>94.870446743121846</c:v>
                </c:pt>
                <c:pt idx="7373">
                  <c:v>96.072948059791329</c:v>
                </c:pt>
                <c:pt idx="7374">
                  <c:v>97.906048629159983</c:v>
                </c:pt>
                <c:pt idx="7375">
                  <c:v>97.094149352542374</c:v>
                </c:pt>
                <c:pt idx="7376">
                  <c:v>97.517443718658853</c:v>
                </c:pt>
                <c:pt idx="7377">
                  <c:v>99.054840217646245</c:v>
                </c:pt>
                <c:pt idx="7378">
                  <c:v>100.22422160548371</c:v>
                </c:pt>
                <c:pt idx="7379">
                  <c:v>100.40458958669626</c:v>
                </c:pt>
                <c:pt idx="7380">
                  <c:v>98.131042898114828</c:v>
                </c:pt>
                <c:pt idx="7381">
                  <c:v>97.365236342737575</c:v>
                </c:pt>
                <c:pt idx="7382">
                  <c:v>98.944325750347545</c:v>
                </c:pt>
                <c:pt idx="7383">
                  <c:v>98.709865441748889</c:v>
                </c:pt>
                <c:pt idx="7384">
                  <c:v>99.668883140145041</c:v>
                </c:pt>
                <c:pt idx="7385">
                  <c:v>100.50476747304059</c:v>
                </c:pt>
                <c:pt idx="7386">
                  <c:v>103.48681290112539</c:v>
                </c:pt>
                <c:pt idx="7387">
                  <c:v>103.57303042139083</c:v>
                </c:pt>
                <c:pt idx="7388">
                  <c:v>103.15688005363538</c:v>
                </c:pt>
                <c:pt idx="7389">
                  <c:v>101.6703665781378</c:v>
                </c:pt>
                <c:pt idx="7390">
                  <c:v>102.52809124186071</c:v>
                </c:pt>
                <c:pt idx="7391">
                  <c:v>102.86809129140001</c:v>
                </c:pt>
                <c:pt idx="7392">
                  <c:v>100.2505860385467</c:v>
                </c:pt>
                <c:pt idx="7393">
                  <c:v>96.780692871333954</c:v>
                </c:pt>
                <c:pt idx="7394">
                  <c:v>94.515949841660216</c:v>
                </c:pt>
                <c:pt idx="7395">
                  <c:v>94.106351677067494</c:v>
                </c:pt>
                <c:pt idx="7396">
                  <c:v>94.666942033811139</c:v>
                </c:pt>
                <c:pt idx="7397">
                  <c:v>95.182234866992786</c:v>
                </c:pt>
                <c:pt idx="7398">
                  <c:v>95.559199126725289</c:v>
                </c:pt>
                <c:pt idx="7399">
                  <c:v>95.413083560387221</c:v>
                </c:pt>
                <c:pt idx="7400">
                  <c:v>95.436955234350094</c:v>
                </c:pt>
                <c:pt idx="7401">
                  <c:v>94.090010401557123</c:v>
                </c:pt>
                <c:pt idx="7402">
                  <c:v>94.458276483094593</c:v>
                </c:pt>
                <c:pt idx="7403">
                  <c:v>93.3354173504367</c:v>
                </c:pt>
                <c:pt idx="7404">
                  <c:v>92.714984245801617</c:v>
                </c:pt>
                <c:pt idx="7405">
                  <c:v>93.59801518710357</c:v>
                </c:pt>
                <c:pt idx="7406">
                  <c:v>93.526622609383708</c:v>
                </c:pt>
                <c:pt idx="7407">
                  <c:v>93.441571336214366</c:v>
                </c:pt>
                <c:pt idx="7408">
                  <c:v>94.210989951877878</c:v>
                </c:pt>
                <c:pt idx="7409">
                  <c:v>94.427936259040266</c:v>
                </c:pt>
                <c:pt idx="7410">
                  <c:v>100.52471302269535</c:v>
                </c:pt>
                <c:pt idx="7411">
                  <c:v>100.64076866049825</c:v>
                </c:pt>
                <c:pt idx="7412">
                  <c:v>100.94025722413168</c:v>
                </c:pt>
                <c:pt idx="7413">
                  <c:v>100.36187529493048</c:v>
                </c:pt>
                <c:pt idx="7414">
                  <c:v>100.82403666202674</c:v>
                </c:pt>
                <c:pt idx="7415">
                  <c:v>101.23839568827671</c:v>
                </c:pt>
                <c:pt idx="7416">
                  <c:v>98.104160613060458</c:v>
                </c:pt>
                <c:pt idx="7417">
                  <c:v>95.076449042255433</c:v>
                </c:pt>
                <c:pt idx="7418">
                  <c:v>93.812029251129616</c:v>
                </c:pt>
                <c:pt idx="7419">
                  <c:v>92.601825108628432</c:v>
                </c:pt>
                <c:pt idx="7420">
                  <c:v>92.849777305621743</c:v>
                </c:pt>
                <c:pt idx="7421">
                  <c:v>95.654437181886308</c:v>
                </c:pt>
                <c:pt idx="7422">
                  <c:v>97.70500696274145</c:v>
                </c:pt>
                <c:pt idx="7423">
                  <c:v>103.11417292601395</c:v>
                </c:pt>
                <c:pt idx="7424">
                  <c:v>106.86036036420077</c:v>
                </c:pt>
                <c:pt idx="7425">
                  <c:v>112.91864561966487</c:v>
                </c:pt>
                <c:pt idx="7426">
                  <c:v>113.53041827937584</c:v>
                </c:pt>
                <c:pt idx="7427">
                  <c:v>111.86911106704672</c:v>
                </c:pt>
                <c:pt idx="7428">
                  <c:v>106.96420231279846</c:v>
                </c:pt>
                <c:pt idx="7429">
                  <c:v>105.79023402146713</c:v>
                </c:pt>
                <c:pt idx="7430">
                  <c:v>110.05133647221201</c:v>
                </c:pt>
                <c:pt idx="7431">
                  <c:v>110.72913598339171</c:v>
                </c:pt>
                <c:pt idx="7432">
                  <c:v>112.5055103529287</c:v>
                </c:pt>
                <c:pt idx="7433">
                  <c:v>114.77131795918586</c:v>
                </c:pt>
                <c:pt idx="7434">
                  <c:v>117.22637336300653</c:v>
                </c:pt>
                <c:pt idx="7435">
                  <c:v>114.50324425243653</c:v>
                </c:pt>
                <c:pt idx="7436">
                  <c:v>111.12628409415835</c:v>
                </c:pt>
                <c:pt idx="7437">
                  <c:v>107.56644409056179</c:v>
                </c:pt>
                <c:pt idx="7438">
                  <c:v>108.51393025591103</c:v>
                </c:pt>
                <c:pt idx="7439">
                  <c:v>106.62802227554586</c:v>
                </c:pt>
                <c:pt idx="7440">
                  <c:v>105.98934618845371</c:v>
                </c:pt>
                <c:pt idx="7441">
                  <c:v>101.22928513694058</c:v>
                </c:pt>
                <c:pt idx="7442">
                  <c:v>99.604861146638612</c:v>
                </c:pt>
                <c:pt idx="7443">
                  <c:v>99.292033000185697</c:v>
                </c:pt>
                <c:pt idx="7444">
                  <c:v>99.32658389934933</c:v>
                </c:pt>
                <c:pt idx="7445">
                  <c:v>100.68547286180238</c:v>
                </c:pt>
                <c:pt idx="7446">
                  <c:v>102.91917794456663</c:v>
                </c:pt>
                <c:pt idx="7447">
                  <c:v>106.32756364542178</c:v>
                </c:pt>
                <c:pt idx="7448">
                  <c:v>109.40387934345507</c:v>
                </c:pt>
                <c:pt idx="7449">
                  <c:v>113.96442954995825</c:v>
                </c:pt>
                <c:pt idx="7450">
                  <c:v>115.08301083364366</c:v>
                </c:pt>
                <c:pt idx="7451">
                  <c:v>113.19528179184053</c:v>
                </c:pt>
                <c:pt idx="7452">
                  <c:v>107.4713652797859</c:v>
                </c:pt>
                <c:pt idx="7453">
                  <c:v>106.3601594147612</c:v>
                </c:pt>
                <c:pt idx="7454">
                  <c:v>112.22268149398329</c:v>
                </c:pt>
                <c:pt idx="7455">
                  <c:v>113.1316583013043</c:v>
                </c:pt>
                <c:pt idx="7456">
                  <c:v>113.96099355219799</c:v>
                </c:pt>
                <c:pt idx="7457">
                  <c:v>114.80718673315525</c:v>
                </c:pt>
                <c:pt idx="7458">
                  <c:v>116.12782470117092</c:v>
                </c:pt>
                <c:pt idx="7459">
                  <c:v>113.21626123162926</c:v>
                </c:pt>
                <c:pt idx="7460">
                  <c:v>110.80981779332224</c:v>
                </c:pt>
                <c:pt idx="7461">
                  <c:v>107.62241232131144</c:v>
                </c:pt>
                <c:pt idx="7462">
                  <c:v>107.44474879808232</c:v>
                </c:pt>
                <c:pt idx="7463">
                  <c:v>106.14817493775207</c:v>
                </c:pt>
                <c:pt idx="7464">
                  <c:v>105.64346278786849</c:v>
                </c:pt>
                <c:pt idx="7465">
                  <c:v>101.10830552702728</c:v>
                </c:pt>
                <c:pt idx="7466">
                  <c:v>100.19606133912517</c:v>
                </c:pt>
                <c:pt idx="7467">
                  <c:v>100.06184535513827</c:v>
                </c:pt>
                <c:pt idx="7468">
                  <c:v>99.736339028911331</c:v>
                </c:pt>
                <c:pt idx="7469">
                  <c:v>101.04507770508964</c:v>
                </c:pt>
                <c:pt idx="7470">
                  <c:v>104.75385139280068</c:v>
                </c:pt>
                <c:pt idx="7471">
                  <c:v>108.19812235055784</c:v>
                </c:pt>
                <c:pt idx="7472">
                  <c:v>109.15400458025299</c:v>
                </c:pt>
                <c:pt idx="7473">
                  <c:v>113.7848043026145</c:v>
                </c:pt>
                <c:pt idx="7474">
                  <c:v>112.93978265386944</c:v>
                </c:pt>
                <c:pt idx="7475">
                  <c:v>112.11985712205332</c:v>
                </c:pt>
                <c:pt idx="7476">
                  <c:v>105.51230793457503</c:v>
                </c:pt>
                <c:pt idx="7477">
                  <c:v>104.28857166007123</c:v>
                </c:pt>
                <c:pt idx="7478">
                  <c:v>109.48386172283084</c:v>
                </c:pt>
                <c:pt idx="7479">
                  <c:v>109.74354430955542</c:v>
                </c:pt>
                <c:pt idx="7480">
                  <c:v>111.32600896588647</c:v>
                </c:pt>
                <c:pt idx="7481">
                  <c:v>113.21625668397121</c:v>
                </c:pt>
                <c:pt idx="7482">
                  <c:v>115.02657686646803</c:v>
                </c:pt>
                <c:pt idx="7483">
                  <c:v>113.09568274117251</c:v>
                </c:pt>
                <c:pt idx="7484">
                  <c:v>110.44120378614679</c:v>
                </c:pt>
                <c:pt idx="7485">
                  <c:v>110.62727678205025</c:v>
                </c:pt>
                <c:pt idx="7486">
                  <c:v>109.99800825380495</c:v>
                </c:pt>
                <c:pt idx="7487">
                  <c:v>109.07576233187945</c:v>
                </c:pt>
                <c:pt idx="7488">
                  <c:v>106.79189531249283</c:v>
                </c:pt>
                <c:pt idx="7489">
                  <c:v>102.6042542924021</c:v>
                </c:pt>
                <c:pt idx="7490">
                  <c:v>101.08869806651178</c:v>
                </c:pt>
                <c:pt idx="7491">
                  <c:v>101.51401059090746</c:v>
                </c:pt>
                <c:pt idx="7492">
                  <c:v>102.07783701233622</c:v>
                </c:pt>
                <c:pt idx="7493">
                  <c:v>103.88161652469499</c:v>
                </c:pt>
                <c:pt idx="7494">
                  <c:v>106.31117503106297</c:v>
                </c:pt>
                <c:pt idx="7495">
                  <c:v>108.50026843371384</c:v>
                </c:pt>
                <c:pt idx="7496">
                  <c:v>110.81500989848053</c:v>
                </c:pt>
                <c:pt idx="7497">
                  <c:v>114.77592930122057</c:v>
                </c:pt>
                <c:pt idx="7498">
                  <c:v>114.30435418509917</c:v>
                </c:pt>
                <c:pt idx="7499">
                  <c:v>113.18382902713637</c:v>
                </c:pt>
                <c:pt idx="7500">
                  <c:v>107.53672657348955</c:v>
                </c:pt>
                <c:pt idx="7501">
                  <c:v>106.86317297338891</c:v>
                </c:pt>
                <c:pt idx="7502">
                  <c:v>110.24666465620778</c:v>
                </c:pt>
                <c:pt idx="7503">
                  <c:v>109.33584899534185</c:v>
                </c:pt>
                <c:pt idx="7504">
                  <c:v>111.04738413375419</c:v>
                </c:pt>
                <c:pt idx="7505">
                  <c:v>112.89150554273586</c:v>
                </c:pt>
                <c:pt idx="7506">
                  <c:v>114.96503882539707</c:v>
                </c:pt>
                <c:pt idx="7507">
                  <c:v>115.2847601152841</c:v>
                </c:pt>
                <c:pt idx="7508">
                  <c:v>114.86559549570347</c:v>
                </c:pt>
                <c:pt idx="7509">
                  <c:v>112.94497277385024</c:v>
                </c:pt>
                <c:pt idx="7510">
                  <c:v>110.98463807305728</c:v>
                </c:pt>
                <c:pt idx="7511">
                  <c:v>110.61490567162012</c:v>
                </c:pt>
                <c:pt idx="7512">
                  <c:v>108.22295818017325</c:v>
                </c:pt>
                <c:pt idx="7513">
                  <c:v>103.66882764481758</c:v>
                </c:pt>
                <c:pt idx="7514">
                  <c:v>101.78807005667339</c:v>
                </c:pt>
                <c:pt idx="7515">
                  <c:v>101.56371406698429</c:v>
                </c:pt>
                <c:pt idx="7516">
                  <c:v>102.35294565745511</c:v>
                </c:pt>
                <c:pt idx="7517">
                  <c:v>103.54174559735854</c:v>
                </c:pt>
                <c:pt idx="7518">
                  <c:v>105.51946597071098</c:v>
                </c:pt>
                <c:pt idx="7519">
                  <c:v>106.24973513895618</c:v>
                </c:pt>
                <c:pt idx="7520">
                  <c:v>109.74942720993249</c:v>
                </c:pt>
                <c:pt idx="7521">
                  <c:v>114.38277471209739</c:v>
                </c:pt>
                <c:pt idx="7522">
                  <c:v>114.00453719190973</c:v>
                </c:pt>
                <c:pt idx="7523">
                  <c:v>113.4653324486063</c:v>
                </c:pt>
                <c:pt idx="7524">
                  <c:v>108.82689531070865</c:v>
                </c:pt>
                <c:pt idx="7525">
                  <c:v>109.33694596234982</c:v>
                </c:pt>
                <c:pt idx="7526">
                  <c:v>115.08088219446267</c:v>
                </c:pt>
                <c:pt idx="7527">
                  <c:v>115.20829170868524</c:v>
                </c:pt>
                <c:pt idx="7528">
                  <c:v>116.61713540625418</c:v>
                </c:pt>
                <c:pt idx="7529">
                  <c:v>116.03145001269695</c:v>
                </c:pt>
                <c:pt idx="7530">
                  <c:v>115.12095658748419</c:v>
                </c:pt>
                <c:pt idx="7531">
                  <c:v>112.66080341913165</c:v>
                </c:pt>
                <c:pt idx="7532">
                  <c:v>108.44857492891352</c:v>
                </c:pt>
                <c:pt idx="7533">
                  <c:v>106.25814182754009</c:v>
                </c:pt>
                <c:pt idx="7534">
                  <c:v>105.19708085380026</c:v>
                </c:pt>
                <c:pt idx="7535">
                  <c:v>106.36266002145796</c:v>
                </c:pt>
                <c:pt idx="7536">
                  <c:v>104.39507436481297</c:v>
                </c:pt>
                <c:pt idx="7537">
                  <c:v>100.68999395461314</c:v>
                </c:pt>
                <c:pt idx="7538">
                  <c:v>98.165750084382267</c:v>
                </c:pt>
                <c:pt idx="7539">
                  <c:v>98.643320224302812</c:v>
                </c:pt>
                <c:pt idx="7540">
                  <c:v>99.617384169705389</c:v>
                </c:pt>
                <c:pt idx="7541">
                  <c:v>100.41473504682688</c:v>
                </c:pt>
                <c:pt idx="7542">
                  <c:v>100.15982412291301</c:v>
                </c:pt>
                <c:pt idx="7543">
                  <c:v>99.993341821527721</c:v>
                </c:pt>
                <c:pt idx="7544">
                  <c:v>100.51725150580565</c:v>
                </c:pt>
                <c:pt idx="7545">
                  <c:v>101.3873816630098</c:v>
                </c:pt>
                <c:pt idx="7546">
                  <c:v>102.40847457549715</c:v>
                </c:pt>
                <c:pt idx="7547">
                  <c:v>103.89836352318798</c:v>
                </c:pt>
                <c:pt idx="7548">
                  <c:v>101.47631699930587</c:v>
                </c:pt>
                <c:pt idx="7549">
                  <c:v>100.82549286422528</c:v>
                </c:pt>
                <c:pt idx="7550">
                  <c:v>101.38649304094079</c:v>
                </c:pt>
                <c:pt idx="7551">
                  <c:v>100.79110694895625</c:v>
                </c:pt>
                <c:pt idx="7552">
                  <c:v>102.51604225162315</c:v>
                </c:pt>
                <c:pt idx="7553">
                  <c:v>103.04323608061723</c:v>
                </c:pt>
                <c:pt idx="7554">
                  <c:v>105.23744264503047</c:v>
                </c:pt>
                <c:pt idx="7555">
                  <c:v>104.7038446613045</c:v>
                </c:pt>
                <c:pt idx="7556">
                  <c:v>104.55729200021977</c:v>
                </c:pt>
                <c:pt idx="7557">
                  <c:v>103.22869409795014</c:v>
                </c:pt>
                <c:pt idx="7558">
                  <c:v>103.47300917225665</c:v>
                </c:pt>
                <c:pt idx="7559">
                  <c:v>103.10941694722301</c:v>
                </c:pt>
                <c:pt idx="7560">
                  <c:v>101.52616312882364</c:v>
                </c:pt>
                <c:pt idx="7561">
                  <c:v>98.736009028468899</c:v>
                </c:pt>
                <c:pt idx="7562">
                  <c:v>97.651994558888077</c:v>
                </c:pt>
                <c:pt idx="7563">
                  <c:v>96.929873721222748</c:v>
                </c:pt>
                <c:pt idx="7564">
                  <c:v>96.410482626867605</c:v>
                </c:pt>
                <c:pt idx="7565">
                  <c:v>96.542612885773593</c:v>
                </c:pt>
                <c:pt idx="7566">
                  <c:v>98.381179090200618</c:v>
                </c:pt>
                <c:pt idx="7567">
                  <c:v>97.998424171941622</c:v>
                </c:pt>
                <c:pt idx="7568">
                  <c:v>97.500333678499857</c:v>
                </c:pt>
                <c:pt idx="7569">
                  <c:v>95.952098028336536</c:v>
                </c:pt>
                <c:pt idx="7570">
                  <c:v>96.509201917999235</c:v>
                </c:pt>
                <c:pt idx="7571">
                  <c:v>95.998729797900864</c:v>
                </c:pt>
                <c:pt idx="7572">
                  <c:v>96.28184298603756</c:v>
                </c:pt>
                <c:pt idx="7573">
                  <c:v>96.900046064043735</c:v>
                </c:pt>
                <c:pt idx="7574">
                  <c:v>97.753737193436422</c:v>
                </c:pt>
                <c:pt idx="7575">
                  <c:v>97.317708332566525</c:v>
                </c:pt>
                <c:pt idx="7576">
                  <c:v>98.414152050717135</c:v>
                </c:pt>
                <c:pt idx="7577">
                  <c:v>99.218057010029625</c:v>
                </c:pt>
                <c:pt idx="7578">
                  <c:v>103.8145415777132</c:v>
                </c:pt>
                <c:pt idx="7579">
                  <c:v>104.15178380225963</c:v>
                </c:pt>
                <c:pt idx="7580">
                  <c:v>103.6763139969112</c:v>
                </c:pt>
                <c:pt idx="7581">
                  <c:v>102.77776033247819</c:v>
                </c:pt>
                <c:pt idx="7582">
                  <c:v>103.22724147875493</c:v>
                </c:pt>
                <c:pt idx="7583">
                  <c:v>103.84288967426819</c:v>
                </c:pt>
                <c:pt idx="7584">
                  <c:v>100.81692000175759</c:v>
                </c:pt>
                <c:pt idx="7585">
                  <c:v>97.338171227675872</c:v>
                </c:pt>
                <c:pt idx="7586">
                  <c:v>95.919466341437314</c:v>
                </c:pt>
                <c:pt idx="7587">
                  <c:v>96.05032271044162</c:v>
                </c:pt>
                <c:pt idx="7588">
                  <c:v>95.78461599639617</c:v>
                </c:pt>
                <c:pt idx="7589">
                  <c:v>98.367859509999974</c:v>
                </c:pt>
                <c:pt idx="7590">
                  <c:v>101.39494258030764</c:v>
                </c:pt>
                <c:pt idx="7591">
                  <c:v>105.57387359680257</c:v>
                </c:pt>
                <c:pt idx="7592">
                  <c:v>111.28724653869487</c:v>
                </c:pt>
                <c:pt idx="7593">
                  <c:v>118.93987817741713</c:v>
                </c:pt>
                <c:pt idx="7594">
                  <c:v>119.71254331998648</c:v>
                </c:pt>
                <c:pt idx="7595">
                  <c:v>120.26162141256854</c:v>
                </c:pt>
                <c:pt idx="7596">
                  <c:v>115.08633248815863</c:v>
                </c:pt>
                <c:pt idx="7597">
                  <c:v>114.22319868127218</c:v>
                </c:pt>
                <c:pt idx="7598">
                  <c:v>117.7321153619029</c:v>
                </c:pt>
                <c:pt idx="7599">
                  <c:v>116.89202882535443</c:v>
                </c:pt>
                <c:pt idx="7600">
                  <c:v>116.34297205015233</c:v>
                </c:pt>
                <c:pt idx="7601">
                  <c:v>116.20354161937986</c:v>
                </c:pt>
                <c:pt idx="7602">
                  <c:v>118.08040957062968</c:v>
                </c:pt>
                <c:pt idx="7603">
                  <c:v>118.39278806878853</c:v>
                </c:pt>
                <c:pt idx="7604">
                  <c:v>114.86533531826375</c:v>
                </c:pt>
                <c:pt idx="7605">
                  <c:v>111.08803951709594</c:v>
                </c:pt>
                <c:pt idx="7606">
                  <c:v>110.27692270210694</c:v>
                </c:pt>
                <c:pt idx="7607">
                  <c:v>109.8093827665605</c:v>
                </c:pt>
                <c:pt idx="7608">
                  <c:v>107.69961886197751</c:v>
                </c:pt>
                <c:pt idx="7609">
                  <c:v>102.23977429821812</c:v>
                </c:pt>
                <c:pt idx="7610">
                  <c:v>100.27654668166102</c:v>
                </c:pt>
                <c:pt idx="7611">
                  <c:v>101.12556327482216</c:v>
                </c:pt>
                <c:pt idx="7612">
                  <c:v>101.25598686767894</c:v>
                </c:pt>
                <c:pt idx="7613">
                  <c:v>102.39848517527365</c:v>
                </c:pt>
                <c:pt idx="7614">
                  <c:v>105.04733788022669</c:v>
                </c:pt>
                <c:pt idx="7615">
                  <c:v>109.88033643196033</c:v>
                </c:pt>
                <c:pt idx="7616">
                  <c:v>114.50394794944691</c:v>
                </c:pt>
                <c:pt idx="7617">
                  <c:v>118.35189364847155</c:v>
                </c:pt>
                <c:pt idx="7618">
                  <c:v>117.83102515558534</c:v>
                </c:pt>
                <c:pt idx="7619">
                  <c:v>115.87597281103692</c:v>
                </c:pt>
                <c:pt idx="7620">
                  <c:v>109.14430905520571</c:v>
                </c:pt>
                <c:pt idx="7621">
                  <c:v>106.95077981064122</c:v>
                </c:pt>
                <c:pt idx="7622">
                  <c:v>112.26879132015372</c:v>
                </c:pt>
                <c:pt idx="7623">
                  <c:v>113.03778546538427</c:v>
                </c:pt>
                <c:pt idx="7624">
                  <c:v>116.32981466603135</c:v>
                </c:pt>
                <c:pt idx="7625">
                  <c:v>117.80434234921272</c:v>
                </c:pt>
                <c:pt idx="7626">
                  <c:v>119.65389495619591</c:v>
                </c:pt>
                <c:pt idx="7627">
                  <c:v>117.26381785766206</c:v>
                </c:pt>
                <c:pt idx="7628">
                  <c:v>114.6858011712004</c:v>
                </c:pt>
                <c:pt idx="7629">
                  <c:v>111.40298840298966</c:v>
                </c:pt>
                <c:pt idx="7630">
                  <c:v>109.42559060980992</c:v>
                </c:pt>
                <c:pt idx="7631">
                  <c:v>108.79143555221142</c:v>
                </c:pt>
                <c:pt idx="7632">
                  <c:v>105.89878045528778</c:v>
                </c:pt>
                <c:pt idx="7633">
                  <c:v>101.00796180945646</c:v>
                </c:pt>
                <c:pt idx="7634">
                  <c:v>99.489065514946788</c:v>
                </c:pt>
                <c:pt idx="7635">
                  <c:v>99.982500173050624</c:v>
                </c:pt>
                <c:pt idx="7636">
                  <c:v>100.44317134597351</c:v>
                </c:pt>
                <c:pt idx="7637">
                  <c:v>103.08325313068747</c:v>
                </c:pt>
                <c:pt idx="7638">
                  <c:v>106.35967521022508</c:v>
                </c:pt>
                <c:pt idx="7639">
                  <c:v>111.6439786960335</c:v>
                </c:pt>
                <c:pt idx="7640">
                  <c:v>115.51135505372731</c:v>
                </c:pt>
                <c:pt idx="7641">
                  <c:v>121.99050988712165</c:v>
                </c:pt>
                <c:pt idx="7642">
                  <c:v>120.57157125274854</c:v>
                </c:pt>
                <c:pt idx="7643">
                  <c:v>120.29821274832155</c:v>
                </c:pt>
                <c:pt idx="7644">
                  <c:v>113.89786234285353</c:v>
                </c:pt>
                <c:pt idx="7645">
                  <c:v>113.0294357230886</c:v>
                </c:pt>
                <c:pt idx="7646">
                  <c:v>117.37119844291193</c:v>
                </c:pt>
                <c:pt idx="7647">
                  <c:v>117.09102858026749</c:v>
                </c:pt>
                <c:pt idx="7648">
                  <c:v>119.2211101174816</c:v>
                </c:pt>
                <c:pt idx="7649">
                  <c:v>121.96936552116856</c:v>
                </c:pt>
                <c:pt idx="7650">
                  <c:v>122.7909894729119</c:v>
                </c:pt>
                <c:pt idx="7651">
                  <c:v>121.00524374887711</c:v>
                </c:pt>
                <c:pt idx="7652">
                  <c:v>117.38097012354018</c:v>
                </c:pt>
                <c:pt idx="7653">
                  <c:v>114.54961238074297</c:v>
                </c:pt>
                <c:pt idx="7654">
                  <c:v>114.2682769507302</c:v>
                </c:pt>
                <c:pt idx="7655">
                  <c:v>114.1930965239515</c:v>
                </c:pt>
                <c:pt idx="7656">
                  <c:v>111.68249998747403</c:v>
                </c:pt>
                <c:pt idx="7657">
                  <c:v>105.18738249251909</c:v>
                </c:pt>
                <c:pt idx="7658">
                  <c:v>103.62159442419627</c:v>
                </c:pt>
                <c:pt idx="7659">
                  <c:v>102.09094660135312</c:v>
                </c:pt>
                <c:pt idx="7660">
                  <c:v>103.03601541641387</c:v>
                </c:pt>
                <c:pt idx="7661">
                  <c:v>104.87504594380562</c:v>
                </c:pt>
                <c:pt idx="7662">
                  <c:v>109.52053307837058</c:v>
                </c:pt>
                <c:pt idx="7663">
                  <c:v>114.10588512623883</c:v>
                </c:pt>
                <c:pt idx="7664">
                  <c:v>118.4303470221499</c:v>
                </c:pt>
                <c:pt idx="7665">
                  <c:v>125.07506751331636</c:v>
                </c:pt>
                <c:pt idx="7666">
                  <c:v>123.54282123335905</c:v>
                </c:pt>
                <c:pt idx="7667">
                  <c:v>122.49317063352053</c:v>
                </c:pt>
                <c:pt idx="7668">
                  <c:v>116.81652383136324</c:v>
                </c:pt>
                <c:pt idx="7669">
                  <c:v>114.64571195080235</c:v>
                </c:pt>
                <c:pt idx="7670">
                  <c:v>119.45864247152551</c:v>
                </c:pt>
                <c:pt idx="7671">
                  <c:v>119.84538801187696</c:v>
                </c:pt>
                <c:pt idx="7672">
                  <c:v>121.87822487612462</c:v>
                </c:pt>
                <c:pt idx="7673">
                  <c:v>124.93108917121401</c:v>
                </c:pt>
                <c:pt idx="7674">
                  <c:v>124.85439019537181</c:v>
                </c:pt>
                <c:pt idx="7675">
                  <c:v>123.71571844034845</c:v>
                </c:pt>
                <c:pt idx="7676">
                  <c:v>121.57038509155484</c:v>
                </c:pt>
                <c:pt idx="7677">
                  <c:v>117.99403724376339</c:v>
                </c:pt>
                <c:pt idx="7678">
                  <c:v>118.86495491679106</c:v>
                </c:pt>
                <c:pt idx="7679">
                  <c:v>118.92334287780751</c:v>
                </c:pt>
                <c:pt idx="7680">
                  <c:v>115.1496436260971</c:v>
                </c:pt>
                <c:pt idx="7681">
                  <c:v>109.91900542544994</c:v>
                </c:pt>
                <c:pt idx="7682">
                  <c:v>106.8332268219696</c:v>
                </c:pt>
                <c:pt idx="7683">
                  <c:v>106.80649843845391</c:v>
                </c:pt>
                <c:pt idx="7684">
                  <c:v>107.76886381842036</c:v>
                </c:pt>
                <c:pt idx="7685">
                  <c:v>109.94866565730118</c:v>
                </c:pt>
                <c:pt idx="7686">
                  <c:v>113.01690911888078</c:v>
                </c:pt>
                <c:pt idx="7687">
                  <c:v>115.41050593156329</c:v>
                </c:pt>
                <c:pt idx="7688">
                  <c:v>120.58322878497512</c:v>
                </c:pt>
                <c:pt idx="7689">
                  <c:v>128.53473156732713</c:v>
                </c:pt>
                <c:pt idx="7690">
                  <c:v>130.47469589233924</c:v>
                </c:pt>
                <c:pt idx="7691">
                  <c:v>129.36841581886065</c:v>
                </c:pt>
                <c:pt idx="7692">
                  <c:v>124.96081828090357</c:v>
                </c:pt>
                <c:pt idx="7693">
                  <c:v>122.88910793870858</c:v>
                </c:pt>
                <c:pt idx="7694">
                  <c:v>128.70672832125996</c:v>
                </c:pt>
                <c:pt idx="7695">
                  <c:v>127.33465191582076</c:v>
                </c:pt>
                <c:pt idx="7696">
                  <c:v>127.85897953769604</c:v>
                </c:pt>
                <c:pt idx="7697">
                  <c:v>126.68838677628821</c:v>
                </c:pt>
                <c:pt idx="7698">
                  <c:v>125.48205925156694</c:v>
                </c:pt>
                <c:pt idx="7699">
                  <c:v>121.44518372603862</c:v>
                </c:pt>
                <c:pt idx="7700">
                  <c:v>119.69701355003394</c:v>
                </c:pt>
                <c:pt idx="7701">
                  <c:v>116.38205904083186</c:v>
                </c:pt>
                <c:pt idx="7702">
                  <c:v>114.97946867292259</c:v>
                </c:pt>
                <c:pt idx="7703">
                  <c:v>114.27274609930413</c:v>
                </c:pt>
                <c:pt idx="7704">
                  <c:v>111.39889201711991</c:v>
                </c:pt>
                <c:pt idx="7705">
                  <c:v>104.9338853185461</c:v>
                </c:pt>
                <c:pt idx="7706">
                  <c:v>103.40841687039828</c:v>
                </c:pt>
                <c:pt idx="7707">
                  <c:v>103.80506065482483</c:v>
                </c:pt>
                <c:pt idx="7708">
                  <c:v>103.33795036681596</c:v>
                </c:pt>
                <c:pt idx="7709">
                  <c:v>104.96873469641206</c:v>
                </c:pt>
                <c:pt idx="7710">
                  <c:v>106.91019552123645</c:v>
                </c:pt>
                <c:pt idx="7711">
                  <c:v>106.58129065118004</c:v>
                </c:pt>
                <c:pt idx="7712">
                  <c:v>108.13061287130998</c:v>
                </c:pt>
                <c:pt idx="7713">
                  <c:v>110.61324550081204</c:v>
                </c:pt>
                <c:pt idx="7714">
                  <c:v>111.8430755179331</c:v>
                </c:pt>
                <c:pt idx="7715">
                  <c:v>110.70801815475531</c:v>
                </c:pt>
                <c:pt idx="7716">
                  <c:v>106.14018448465274</c:v>
                </c:pt>
                <c:pt idx="7717">
                  <c:v>105.30078106705506</c:v>
                </c:pt>
                <c:pt idx="7718">
                  <c:v>107.05235865500865</c:v>
                </c:pt>
                <c:pt idx="7719">
                  <c:v>107.05217360890262</c:v>
                </c:pt>
                <c:pt idx="7720">
                  <c:v>108.70516972658051</c:v>
                </c:pt>
                <c:pt idx="7721">
                  <c:v>109.71252608220006</c:v>
                </c:pt>
                <c:pt idx="7722">
                  <c:v>112.41392801333653</c:v>
                </c:pt>
                <c:pt idx="7723">
                  <c:v>110.76408220477208</c:v>
                </c:pt>
                <c:pt idx="7724">
                  <c:v>110.39009599437794</c:v>
                </c:pt>
                <c:pt idx="7725">
                  <c:v>108.78732507642317</c:v>
                </c:pt>
                <c:pt idx="7726">
                  <c:v>108.55453057013054</c:v>
                </c:pt>
                <c:pt idx="7727">
                  <c:v>108.86332171843503</c:v>
                </c:pt>
                <c:pt idx="7728">
                  <c:v>108.1507952995715</c:v>
                </c:pt>
                <c:pt idx="7729">
                  <c:v>105.58553283300422</c:v>
                </c:pt>
                <c:pt idx="7730">
                  <c:v>104.62950108368662</c:v>
                </c:pt>
                <c:pt idx="7731">
                  <c:v>103.50530907193097</c:v>
                </c:pt>
                <c:pt idx="7732">
                  <c:v>102.97505365040101</c:v>
                </c:pt>
                <c:pt idx="7733">
                  <c:v>103.27383817995357</c:v>
                </c:pt>
                <c:pt idx="7734">
                  <c:v>103.18960545730127</c:v>
                </c:pt>
                <c:pt idx="7735">
                  <c:v>103.50295867575807</c:v>
                </c:pt>
                <c:pt idx="7736">
                  <c:v>102.30147965101847</c:v>
                </c:pt>
                <c:pt idx="7737">
                  <c:v>102.70427872415202</c:v>
                </c:pt>
                <c:pt idx="7738">
                  <c:v>101.68775202908741</c:v>
                </c:pt>
                <c:pt idx="7739">
                  <c:v>101.53720903083726</c:v>
                </c:pt>
                <c:pt idx="7740">
                  <c:v>101.75260388266346</c:v>
                </c:pt>
                <c:pt idx="7741">
                  <c:v>102.82074207570186</c:v>
                </c:pt>
                <c:pt idx="7742">
                  <c:v>103.5701123910826</c:v>
                </c:pt>
                <c:pt idx="7743">
                  <c:v>102.83729811538841</c:v>
                </c:pt>
                <c:pt idx="7744">
                  <c:v>101.84919834295182</c:v>
                </c:pt>
                <c:pt idx="7745">
                  <c:v>102.74155965954783</c:v>
                </c:pt>
                <c:pt idx="7746">
                  <c:v>108.27032257149202</c:v>
                </c:pt>
                <c:pt idx="7747">
                  <c:v>107.60459409980112</c:v>
                </c:pt>
                <c:pt idx="7748">
                  <c:v>106.97746210489017</c:v>
                </c:pt>
                <c:pt idx="7749">
                  <c:v>105.73663204410101</c:v>
                </c:pt>
                <c:pt idx="7750">
                  <c:v>106.30700306132843</c:v>
                </c:pt>
                <c:pt idx="7751">
                  <c:v>108.21859394432023</c:v>
                </c:pt>
                <c:pt idx="7752">
                  <c:v>106.78755113512675</c:v>
                </c:pt>
                <c:pt idx="7753">
                  <c:v>102.32126204180111</c:v>
                </c:pt>
                <c:pt idx="7754">
                  <c:v>100.3723088944524</c:v>
                </c:pt>
                <c:pt idx="7755">
                  <c:v>102.59721776179353</c:v>
                </c:pt>
                <c:pt idx="7756">
                  <c:v>102.58882982624674</c:v>
                </c:pt>
                <c:pt idx="7757">
                  <c:v>104.06423135440183</c:v>
                </c:pt>
                <c:pt idx="7758">
                  <c:v>108.63205207243162</c:v>
                </c:pt>
                <c:pt idx="7759">
                  <c:v>112.96568635069559</c:v>
                </c:pt>
                <c:pt idx="7760">
                  <c:v>119.03212766887562</c:v>
                </c:pt>
                <c:pt idx="7761">
                  <c:v>128.22702181188464</c:v>
                </c:pt>
                <c:pt idx="7762">
                  <c:v>129.45277436936396</c:v>
                </c:pt>
                <c:pt idx="7763">
                  <c:v>128.39318960416605</c:v>
                </c:pt>
                <c:pt idx="7764">
                  <c:v>121.57236522977385</c:v>
                </c:pt>
                <c:pt idx="7765">
                  <c:v>120.89208517597109</c:v>
                </c:pt>
                <c:pt idx="7766">
                  <c:v>127.45355272456494</c:v>
                </c:pt>
                <c:pt idx="7767">
                  <c:v>127.36627011373011</c:v>
                </c:pt>
                <c:pt idx="7768">
                  <c:v>127.85982491045675</c:v>
                </c:pt>
                <c:pt idx="7769">
                  <c:v>129.57467892115591</c:v>
                </c:pt>
                <c:pt idx="7770">
                  <c:v>129.28052380136063</c:v>
                </c:pt>
                <c:pt idx="7771">
                  <c:v>124.74548708139207</c:v>
                </c:pt>
                <c:pt idx="7772">
                  <c:v>122.23639931520968</c:v>
                </c:pt>
                <c:pt idx="7773">
                  <c:v>118.28194119040519</c:v>
                </c:pt>
                <c:pt idx="7774">
                  <c:v>116.39179753026045</c:v>
                </c:pt>
                <c:pt idx="7775">
                  <c:v>116.06316749927842</c:v>
                </c:pt>
                <c:pt idx="7776">
                  <c:v>115.17977987967963</c:v>
                </c:pt>
                <c:pt idx="7777">
                  <c:v>108.85542850551316</c:v>
                </c:pt>
                <c:pt idx="7778">
                  <c:v>107.50636748093747</c:v>
                </c:pt>
                <c:pt idx="7779">
                  <c:v>107.16235396486616</c:v>
                </c:pt>
                <c:pt idx="7780">
                  <c:v>107.70189009128238</c:v>
                </c:pt>
                <c:pt idx="7781">
                  <c:v>109.81963194569839</c:v>
                </c:pt>
                <c:pt idx="7782">
                  <c:v>114.95144900964813</c:v>
                </c:pt>
                <c:pt idx="7783">
                  <c:v>118.52949721598762</c:v>
                </c:pt>
                <c:pt idx="7784">
                  <c:v>123.43904140442962</c:v>
                </c:pt>
                <c:pt idx="7785">
                  <c:v>133.48419960305858</c:v>
                </c:pt>
                <c:pt idx="7786">
                  <c:v>132.31008167291967</c:v>
                </c:pt>
                <c:pt idx="7787">
                  <c:v>130.42781957348691</c:v>
                </c:pt>
                <c:pt idx="7788">
                  <c:v>121.85646553346325</c:v>
                </c:pt>
                <c:pt idx="7789">
                  <c:v>118.44531438721522</c:v>
                </c:pt>
                <c:pt idx="7790">
                  <c:v>123.99562192978809</c:v>
                </c:pt>
                <c:pt idx="7791">
                  <c:v>124.03126224073905</c:v>
                </c:pt>
                <c:pt idx="7792">
                  <c:v>125.72002898155992</c:v>
                </c:pt>
                <c:pt idx="7793">
                  <c:v>127.05030586912964</c:v>
                </c:pt>
                <c:pt idx="7794">
                  <c:v>129.15615763503595</c:v>
                </c:pt>
                <c:pt idx="7795">
                  <c:v>126.42757118767302</c:v>
                </c:pt>
                <c:pt idx="7796">
                  <c:v>122.53552199721865</c:v>
                </c:pt>
                <c:pt idx="7797">
                  <c:v>118.5457718241716</c:v>
                </c:pt>
                <c:pt idx="7798">
                  <c:v>116.51270422307651</c:v>
                </c:pt>
                <c:pt idx="7799">
                  <c:v>116.12632161079276</c:v>
                </c:pt>
                <c:pt idx="7800">
                  <c:v>114.55983598721892</c:v>
                </c:pt>
                <c:pt idx="7801">
                  <c:v>107.66509393400119</c:v>
                </c:pt>
                <c:pt idx="7802">
                  <c:v>106.04533982239896</c:v>
                </c:pt>
                <c:pt idx="7803">
                  <c:v>105.60985677547208</c:v>
                </c:pt>
                <c:pt idx="7804">
                  <c:v>106.38997996925066</c:v>
                </c:pt>
                <c:pt idx="7805">
                  <c:v>108.31261891821136</c:v>
                </c:pt>
                <c:pt idx="7806">
                  <c:v>113.43317206817616</c:v>
                </c:pt>
                <c:pt idx="7807">
                  <c:v>116.64012998931049</c:v>
                </c:pt>
                <c:pt idx="7808">
                  <c:v>122.4485681585971</c:v>
                </c:pt>
                <c:pt idx="7809">
                  <c:v>133.24891199500857</c:v>
                </c:pt>
                <c:pt idx="7810">
                  <c:v>133.81898384635682</c:v>
                </c:pt>
                <c:pt idx="7811">
                  <c:v>132.08533490308503</c:v>
                </c:pt>
                <c:pt idx="7812">
                  <c:v>124.88168621674735</c:v>
                </c:pt>
                <c:pt idx="7813">
                  <c:v>122.89501766132932</c:v>
                </c:pt>
                <c:pt idx="7814">
                  <c:v>127.07612937670267</c:v>
                </c:pt>
                <c:pt idx="7815">
                  <c:v>126.291936731034</c:v>
                </c:pt>
                <c:pt idx="7816">
                  <c:v>127.42868711728678</c:v>
                </c:pt>
                <c:pt idx="7817">
                  <c:v>127.04329019592086</c:v>
                </c:pt>
                <c:pt idx="7818">
                  <c:v>126.16183202361051</c:v>
                </c:pt>
                <c:pt idx="7819">
                  <c:v>123.15067240108961</c:v>
                </c:pt>
                <c:pt idx="7820">
                  <c:v>118.44588492276382</c:v>
                </c:pt>
                <c:pt idx="7821">
                  <c:v>115.27686553918213</c:v>
                </c:pt>
                <c:pt idx="7822">
                  <c:v>116.37996870850033</c:v>
                </c:pt>
                <c:pt idx="7823">
                  <c:v>115.7597267302758</c:v>
                </c:pt>
                <c:pt idx="7824">
                  <c:v>113.83902836496523</c:v>
                </c:pt>
                <c:pt idx="7825">
                  <c:v>108.06465666124717</c:v>
                </c:pt>
                <c:pt idx="7826">
                  <c:v>106.27463126507966</c:v>
                </c:pt>
                <c:pt idx="7827">
                  <c:v>105.06128954579026</c:v>
                </c:pt>
                <c:pt idx="7828">
                  <c:v>106.07030147241632</c:v>
                </c:pt>
                <c:pt idx="7829">
                  <c:v>108.01492970942196</c:v>
                </c:pt>
                <c:pt idx="7830">
                  <c:v>110.33533714643433</c:v>
                </c:pt>
                <c:pt idx="7831">
                  <c:v>115.53369158209571</c:v>
                </c:pt>
                <c:pt idx="7832">
                  <c:v>121.54931716424746</c:v>
                </c:pt>
                <c:pt idx="7833">
                  <c:v>130.6430708649477</c:v>
                </c:pt>
                <c:pt idx="7834">
                  <c:v>131.43253944017462</c:v>
                </c:pt>
                <c:pt idx="7835">
                  <c:v>131.00460599913075</c:v>
                </c:pt>
                <c:pt idx="7836">
                  <c:v>123.62497698545155</c:v>
                </c:pt>
                <c:pt idx="7837">
                  <c:v>122.31519578566555</c:v>
                </c:pt>
                <c:pt idx="7838">
                  <c:v>127.43246450598721</c:v>
                </c:pt>
                <c:pt idx="7839">
                  <c:v>127.75906336702464</c:v>
                </c:pt>
                <c:pt idx="7840">
                  <c:v>128.63240628635646</c:v>
                </c:pt>
                <c:pt idx="7841">
                  <c:v>129.45911351418789</c:v>
                </c:pt>
                <c:pt idx="7842">
                  <c:v>130.44878406857626</c:v>
                </c:pt>
                <c:pt idx="7843">
                  <c:v>126.85611625334306</c:v>
                </c:pt>
                <c:pt idx="7844">
                  <c:v>123.63255574327528</c:v>
                </c:pt>
                <c:pt idx="7845">
                  <c:v>118.74787460149317</c:v>
                </c:pt>
                <c:pt idx="7846">
                  <c:v>118.70343557781787</c:v>
                </c:pt>
                <c:pt idx="7847">
                  <c:v>118.14875277973977</c:v>
                </c:pt>
                <c:pt idx="7848">
                  <c:v>119.11429682557201</c:v>
                </c:pt>
                <c:pt idx="7849">
                  <c:v>113.32344449842806</c:v>
                </c:pt>
                <c:pt idx="7850">
                  <c:v>109.71210171977863</c:v>
                </c:pt>
                <c:pt idx="7851">
                  <c:v>111.15907479265924</c:v>
                </c:pt>
                <c:pt idx="7852">
                  <c:v>111.50356416658224</c:v>
                </c:pt>
                <c:pt idx="7853">
                  <c:v>113.62003792833636</c:v>
                </c:pt>
                <c:pt idx="7854">
                  <c:v>115.44852385945617</c:v>
                </c:pt>
                <c:pt idx="7855">
                  <c:v>118.11767664144142</c:v>
                </c:pt>
                <c:pt idx="7856">
                  <c:v>123.4053718551791</c:v>
                </c:pt>
                <c:pt idx="7857">
                  <c:v>131.95172076868042</c:v>
                </c:pt>
                <c:pt idx="7858">
                  <c:v>133.92201019985654</c:v>
                </c:pt>
                <c:pt idx="7859">
                  <c:v>132.16021224577304</c:v>
                </c:pt>
                <c:pt idx="7860">
                  <c:v>126.12037326164781</c:v>
                </c:pt>
                <c:pt idx="7861">
                  <c:v>122.91308116958574</c:v>
                </c:pt>
                <c:pt idx="7862">
                  <c:v>128.31633911793708</c:v>
                </c:pt>
                <c:pt idx="7863">
                  <c:v>127.46203221478542</c:v>
                </c:pt>
                <c:pt idx="7864">
                  <c:v>129.74235838328343</c:v>
                </c:pt>
                <c:pt idx="7865">
                  <c:v>130.36380434373729</c:v>
                </c:pt>
                <c:pt idx="7866">
                  <c:v>129.89180117045504</c:v>
                </c:pt>
                <c:pt idx="7867">
                  <c:v>124.99365132178825</c:v>
                </c:pt>
                <c:pt idx="7868">
                  <c:v>121.56007055798945</c:v>
                </c:pt>
                <c:pt idx="7869">
                  <c:v>118.3256287852831</c:v>
                </c:pt>
                <c:pt idx="7870">
                  <c:v>115.91931037591419</c:v>
                </c:pt>
                <c:pt idx="7871">
                  <c:v>116.97388898712201</c:v>
                </c:pt>
                <c:pt idx="7872">
                  <c:v>114.32231147704714</c:v>
                </c:pt>
                <c:pt idx="7873">
                  <c:v>109.33841808321384</c:v>
                </c:pt>
                <c:pt idx="7874">
                  <c:v>107.99113987468152</c:v>
                </c:pt>
                <c:pt idx="7875">
                  <c:v>108.3804227344779</c:v>
                </c:pt>
                <c:pt idx="7876">
                  <c:v>109.59269629976733</c:v>
                </c:pt>
                <c:pt idx="7877">
                  <c:v>110.81872022691606</c:v>
                </c:pt>
                <c:pt idx="7878">
                  <c:v>111.71260003670751</c:v>
                </c:pt>
                <c:pt idx="7879">
                  <c:v>109.45037943392281</c:v>
                </c:pt>
                <c:pt idx="7880">
                  <c:v>110.54775928990632</c:v>
                </c:pt>
                <c:pt idx="7881">
                  <c:v>112.95841897522803</c:v>
                </c:pt>
                <c:pt idx="7882">
                  <c:v>113.55729800567423</c:v>
                </c:pt>
                <c:pt idx="7883">
                  <c:v>114.01397611879607</c:v>
                </c:pt>
                <c:pt idx="7884">
                  <c:v>109.24264148999018</c:v>
                </c:pt>
                <c:pt idx="7885">
                  <c:v>107.09758178841957</c:v>
                </c:pt>
                <c:pt idx="7886">
                  <c:v>109.78583582927649</c:v>
                </c:pt>
                <c:pt idx="7887">
                  <c:v>110.03157596307648</c:v>
                </c:pt>
                <c:pt idx="7888">
                  <c:v>110.58747905126336</c:v>
                </c:pt>
                <c:pt idx="7889">
                  <c:v>109.69621879307776</c:v>
                </c:pt>
                <c:pt idx="7890">
                  <c:v>111.82125905765487</c:v>
                </c:pt>
                <c:pt idx="7891">
                  <c:v>109.91295362669123</c:v>
                </c:pt>
                <c:pt idx="7892">
                  <c:v>108.29856961766959</c:v>
                </c:pt>
                <c:pt idx="7893">
                  <c:v>106.62471193058347</c:v>
                </c:pt>
                <c:pt idx="7894">
                  <c:v>106.39427561033011</c:v>
                </c:pt>
                <c:pt idx="7895">
                  <c:v>108.55591948300525</c:v>
                </c:pt>
                <c:pt idx="7896">
                  <c:v>107.57297958918205</c:v>
                </c:pt>
                <c:pt idx="7897">
                  <c:v>103.03401794793037</c:v>
                </c:pt>
                <c:pt idx="7898">
                  <c:v>99.827758150038775</c:v>
                </c:pt>
                <c:pt idx="7899">
                  <c:v>100.25004846700111</c:v>
                </c:pt>
                <c:pt idx="7900">
                  <c:v>100.61411529285562</c:v>
                </c:pt>
                <c:pt idx="7901">
                  <c:v>101.36133810241995</c:v>
                </c:pt>
                <c:pt idx="7902">
                  <c:v>101.03121992575915</c:v>
                </c:pt>
                <c:pt idx="7903">
                  <c:v>99.905243447990799</c:v>
                </c:pt>
                <c:pt idx="7904">
                  <c:v>99.08202604304698</c:v>
                </c:pt>
                <c:pt idx="7905">
                  <c:v>99.306057065136002</c:v>
                </c:pt>
                <c:pt idx="7906">
                  <c:v>99.764151993491595</c:v>
                </c:pt>
                <c:pt idx="7907">
                  <c:v>100.53021708006381</c:v>
                </c:pt>
                <c:pt idx="7908">
                  <c:v>99.557833088340544</c:v>
                </c:pt>
                <c:pt idx="7909">
                  <c:v>99.853712144856956</c:v>
                </c:pt>
                <c:pt idx="7910">
                  <c:v>100.11978383174015</c:v>
                </c:pt>
                <c:pt idx="7911">
                  <c:v>99.081956252697466</c:v>
                </c:pt>
                <c:pt idx="7912">
                  <c:v>101.7231804698264</c:v>
                </c:pt>
                <c:pt idx="7913">
                  <c:v>101.7706884773786</c:v>
                </c:pt>
                <c:pt idx="7914">
                  <c:v>105.67336677009487</c:v>
                </c:pt>
                <c:pt idx="7915">
                  <c:v>106.03678679308375</c:v>
                </c:pt>
                <c:pt idx="7916">
                  <c:v>105.72268947385359</c:v>
                </c:pt>
                <c:pt idx="7917">
                  <c:v>102.47225622471636</c:v>
                </c:pt>
                <c:pt idx="7918">
                  <c:v>103.85027963910301</c:v>
                </c:pt>
                <c:pt idx="7919">
                  <c:v>105.82235251576903</c:v>
                </c:pt>
                <c:pt idx="7920">
                  <c:v>105.18560700636191</c:v>
                </c:pt>
                <c:pt idx="7921">
                  <c:v>100.69803464797421</c:v>
                </c:pt>
                <c:pt idx="7922">
                  <c:v>99.924401539552349</c:v>
                </c:pt>
                <c:pt idx="7923">
                  <c:v>100.2709737464543</c:v>
                </c:pt>
                <c:pt idx="7924">
                  <c:v>102.21661654325378</c:v>
                </c:pt>
                <c:pt idx="7925">
                  <c:v>105.32847468447635</c:v>
                </c:pt>
                <c:pt idx="7926">
                  <c:v>109.31254450670774</c:v>
                </c:pt>
                <c:pt idx="7927">
                  <c:v>115.03780480330056</c:v>
                </c:pt>
                <c:pt idx="7928">
                  <c:v>124.29371390800328</c:v>
                </c:pt>
                <c:pt idx="7929">
                  <c:v>132.43105326576989</c:v>
                </c:pt>
                <c:pt idx="7930">
                  <c:v>132.77128223830775</c:v>
                </c:pt>
                <c:pt idx="7931">
                  <c:v>129.81480172700844</c:v>
                </c:pt>
                <c:pt idx="7932">
                  <c:v>122.8840703589487</c:v>
                </c:pt>
                <c:pt idx="7933">
                  <c:v>119.84077155791701</c:v>
                </c:pt>
                <c:pt idx="7934">
                  <c:v>125.09071515551173</c:v>
                </c:pt>
                <c:pt idx="7935">
                  <c:v>124.33250372543026</c:v>
                </c:pt>
                <c:pt idx="7936">
                  <c:v>126.33846978736699</c:v>
                </c:pt>
                <c:pt idx="7937">
                  <c:v>127.54702534981513</c:v>
                </c:pt>
                <c:pt idx="7938">
                  <c:v>128.15211827081268</c:v>
                </c:pt>
                <c:pt idx="7939">
                  <c:v>124.37872306971001</c:v>
                </c:pt>
                <c:pt idx="7940">
                  <c:v>120.63351808395723</c:v>
                </c:pt>
                <c:pt idx="7941">
                  <c:v>116.86008253123499</c:v>
                </c:pt>
                <c:pt idx="7942">
                  <c:v>114.12984784461406</c:v>
                </c:pt>
                <c:pt idx="7943">
                  <c:v>113.69181821532203</c:v>
                </c:pt>
                <c:pt idx="7944">
                  <c:v>113.73014962993376</c:v>
                </c:pt>
                <c:pt idx="7945">
                  <c:v>106.1904090549293</c:v>
                </c:pt>
                <c:pt idx="7946">
                  <c:v>105.00819399912696</c:v>
                </c:pt>
                <c:pt idx="7947">
                  <c:v>104.8749680227947</c:v>
                </c:pt>
                <c:pt idx="7948">
                  <c:v>105.81984389759606</c:v>
                </c:pt>
                <c:pt idx="7949">
                  <c:v>108.23685534088172</c:v>
                </c:pt>
                <c:pt idx="7950">
                  <c:v>113.06453186447905</c:v>
                </c:pt>
                <c:pt idx="7951">
                  <c:v>118.17876195775179</c:v>
                </c:pt>
                <c:pt idx="7952">
                  <c:v>122.52209727710037</c:v>
                </c:pt>
                <c:pt idx="7953">
                  <c:v>131.31287827492105</c:v>
                </c:pt>
                <c:pt idx="7954">
                  <c:v>132.3200355522464</c:v>
                </c:pt>
                <c:pt idx="7955">
                  <c:v>131.45730519451351</c:v>
                </c:pt>
                <c:pt idx="7956">
                  <c:v>124.42992236214684</c:v>
                </c:pt>
                <c:pt idx="7957">
                  <c:v>120.94552103532146</c:v>
                </c:pt>
                <c:pt idx="7958">
                  <c:v>125.07343797122742</c:v>
                </c:pt>
                <c:pt idx="7959">
                  <c:v>124.8677882031202</c:v>
                </c:pt>
                <c:pt idx="7960">
                  <c:v>125.07395412110607</c:v>
                </c:pt>
                <c:pt idx="7961">
                  <c:v>126.03759316005296</c:v>
                </c:pt>
                <c:pt idx="7962">
                  <c:v>127.83726713535781</c:v>
                </c:pt>
                <c:pt idx="7963">
                  <c:v>123.71337037014806</c:v>
                </c:pt>
                <c:pt idx="7964">
                  <c:v>120.79636854404733</c:v>
                </c:pt>
                <c:pt idx="7965">
                  <c:v>116.08349070009039</c:v>
                </c:pt>
                <c:pt idx="7966">
                  <c:v>115.68139577277377</c:v>
                </c:pt>
                <c:pt idx="7967">
                  <c:v>114.32378740066208</c:v>
                </c:pt>
                <c:pt idx="7968">
                  <c:v>113.53351965367727</c:v>
                </c:pt>
                <c:pt idx="7969">
                  <c:v>107.67005138037597</c:v>
                </c:pt>
                <c:pt idx="7970">
                  <c:v>107.14832119940048</c:v>
                </c:pt>
                <c:pt idx="7971">
                  <c:v>107.16901307337643</c:v>
                </c:pt>
                <c:pt idx="7972">
                  <c:v>106.20045653928669</c:v>
                </c:pt>
                <c:pt idx="7973">
                  <c:v>108.28128067130159</c:v>
                </c:pt>
                <c:pt idx="7974">
                  <c:v>112.15729650478364</c:v>
                </c:pt>
                <c:pt idx="7975">
                  <c:v>117.42766787511627</c:v>
                </c:pt>
                <c:pt idx="7976">
                  <c:v>123.28886218902811</c:v>
                </c:pt>
                <c:pt idx="7977">
                  <c:v>128.47285082800403</c:v>
                </c:pt>
                <c:pt idx="7978">
                  <c:v>127.88931010030481</c:v>
                </c:pt>
                <c:pt idx="7979">
                  <c:v>125.48076643916177</c:v>
                </c:pt>
                <c:pt idx="7980">
                  <c:v>119.23623876983989</c:v>
                </c:pt>
                <c:pt idx="7981">
                  <c:v>118.84185303358643</c:v>
                </c:pt>
                <c:pt idx="7982">
                  <c:v>124.61234266121751</c:v>
                </c:pt>
                <c:pt idx="7983">
                  <c:v>125.65517900701211</c:v>
                </c:pt>
                <c:pt idx="7984">
                  <c:v>127.38143275247644</c:v>
                </c:pt>
                <c:pt idx="7985">
                  <c:v>128.52291268821503</c:v>
                </c:pt>
                <c:pt idx="7986">
                  <c:v>128.32395834284097</c:v>
                </c:pt>
                <c:pt idx="7987">
                  <c:v>123.85493324657698</c:v>
                </c:pt>
                <c:pt idx="7988">
                  <c:v>119.50885499292916</c:v>
                </c:pt>
                <c:pt idx="7989">
                  <c:v>116.37886463321604</c:v>
                </c:pt>
                <c:pt idx="7990">
                  <c:v>114.56145859422243</c:v>
                </c:pt>
                <c:pt idx="7991">
                  <c:v>114.46933089321833</c:v>
                </c:pt>
                <c:pt idx="7992">
                  <c:v>114.37680054197355</c:v>
                </c:pt>
                <c:pt idx="7993">
                  <c:v>107.57550764384445</c:v>
                </c:pt>
                <c:pt idx="7994">
                  <c:v>106.50814605746459</c:v>
                </c:pt>
                <c:pt idx="7995">
                  <c:v>106.1414468936732</c:v>
                </c:pt>
                <c:pt idx="7996">
                  <c:v>106.92261562234661</c:v>
                </c:pt>
                <c:pt idx="7997">
                  <c:v>108.68925429213225</c:v>
                </c:pt>
                <c:pt idx="7998">
                  <c:v>114.05205138964024</c:v>
                </c:pt>
                <c:pt idx="7999">
                  <c:v>119.16315907802085</c:v>
                </c:pt>
                <c:pt idx="8000">
                  <c:v>123.40457723294152</c:v>
                </c:pt>
                <c:pt idx="8001">
                  <c:v>133.15276838045256</c:v>
                </c:pt>
                <c:pt idx="8002">
                  <c:v>132.53816594703076</c:v>
                </c:pt>
                <c:pt idx="8003">
                  <c:v>130.44194713211007</c:v>
                </c:pt>
                <c:pt idx="8004">
                  <c:v>122.69958535980098</c:v>
                </c:pt>
                <c:pt idx="8005">
                  <c:v>120.93540427087592</c:v>
                </c:pt>
                <c:pt idx="8006">
                  <c:v>126.2226890463688</c:v>
                </c:pt>
                <c:pt idx="8007">
                  <c:v>124.58590769848473</c:v>
                </c:pt>
                <c:pt idx="8008">
                  <c:v>128.28722123434838</c:v>
                </c:pt>
                <c:pt idx="8009">
                  <c:v>130.62296356615761</c:v>
                </c:pt>
                <c:pt idx="8010">
                  <c:v>131.31737061059184</c:v>
                </c:pt>
                <c:pt idx="8011">
                  <c:v>128.52786360175423</c:v>
                </c:pt>
                <c:pt idx="8012">
                  <c:v>124.24324814424537</c:v>
                </c:pt>
                <c:pt idx="8013">
                  <c:v>120.16421885839702</c:v>
                </c:pt>
                <c:pt idx="8014">
                  <c:v>117.9313628487197</c:v>
                </c:pt>
                <c:pt idx="8015">
                  <c:v>117.23483119877662</c:v>
                </c:pt>
                <c:pt idx="8016">
                  <c:v>117.56230640581344</c:v>
                </c:pt>
                <c:pt idx="8017">
                  <c:v>110.59900041074106</c:v>
                </c:pt>
                <c:pt idx="8018">
                  <c:v>110.18566760021936</c:v>
                </c:pt>
                <c:pt idx="8019">
                  <c:v>109.37937353749693</c:v>
                </c:pt>
                <c:pt idx="8020">
                  <c:v>110.46740528567203</c:v>
                </c:pt>
                <c:pt idx="8021">
                  <c:v>112.73660836860358</c:v>
                </c:pt>
                <c:pt idx="8022">
                  <c:v>117.32983612780058</c:v>
                </c:pt>
                <c:pt idx="8023">
                  <c:v>122.69400236089886</c:v>
                </c:pt>
                <c:pt idx="8024">
                  <c:v>126.23729490241455</c:v>
                </c:pt>
                <c:pt idx="8025">
                  <c:v>133.22126577230381</c:v>
                </c:pt>
                <c:pt idx="8026">
                  <c:v>131.56901012025247</c:v>
                </c:pt>
                <c:pt idx="8027">
                  <c:v>131.16740712960805</c:v>
                </c:pt>
                <c:pt idx="8028">
                  <c:v>124.22898771094962</c:v>
                </c:pt>
                <c:pt idx="8029">
                  <c:v>120.8759047352226</c:v>
                </c:pt>
                <c:pt idx="8030">
                  <c:v>125.74025897959112</c:v>
                </c:pt>
                <c:pt idx="8031">
                  <c:v>126.0872699274845</c:v>
                </c:pt>
                <c:pt idx="8032">
                  <c:v>128.52250656670708</c:v>
                </c:pt>
                <c:pt idx="8033">
                  <c:v>130.34891029243221</c:v>
                </c:pt>
                <c:pt idx="8034">
                  <c:v>129.92449576848637</c:v>
                </c:pt>
                <c:pt idx="8035">
                  <c:v>125.94374061167879</c:v>
                </c:pt>
                <c:pt idx="8036">
                  <c:v>123.15308042700306</c:v>
                </c:pt>
                <c:pt idx="8037">
                  <c:v>119.49113747727674</c:v>
                </c:pt>
                <c:pt idx="8038">
                  <c:v>118.29434441191962</c:v>
                </c:pt>
                <c:pt idx="8039">
                  <c:v>118.8547110804996</c:v>
                </c:pt>
                <c:pt idx="8040">
                  <c:v>117.54750021816729</c:v>
                </c:pt>
                <c:pt idx="8041">
                  <c:v>110.10644733533378</c:v>
                </c:pt>
                <c:pt idx="8042">
                  <c:v>108.38274721533156</c:v>
                </c:pt>
                <c:pt idx="8043">
                  <c:v>106.92812479350253</c:v>
                </c:pt>
                <c:pt idx="8044">
                  <c:v>107.80358544285033</c:v>
                </c:pt>
                <c:pt idx="8045">
                  <c:v>108.83909200671982</c:v>
                </c:pt>
                <c:pt idx="8046">
                  <c:v>109.79556363301219</c:v>
                </c:pt>
                <c:pt idx="8047">
                  <c:v>109.75031856208615</c:v>
                </c:pt>
                <c:pt idx="8048">
                  <c:v>111.16090108706983</c:v>
                </c:pt>
                <c:pt idx="8049">
                  <c:v>114.34393749436714</c:v>
                </c:pt>
                <c:pt idx="8050">
                  <c:v>115.02828051564332</c:v>
                </c:pt>
                <c:pt idx="8051">
                  <c:v>115.03428372597185</c:v>
                </c:pt>
                <c:pt idx="8052">
                  <c:v>112.0523618481845</c:v>
                </c:pt>
                <c:pt idx="8053">
                  <c:v>108.68549588739018</c:v>
                </c:pt>
                <c:pt idx="8054">
                  <c:v>110.78622470904119</c:v>
                </c:pt>
                <c:pt idx="8055">
                  <c:v>110.0270175299333</c:v>
                </c:pt>
                <c:pt idx="8056">
                  <c:v>110.5694616881417</c:v>
                </c:pt>
                <c:pt idx="8057">
                  <c:v>110.92588513734077</c:v>
                </c:pt>
                <c:pt idx="8058">
                  <c:v>112.70990112555238</c:v>
                </c:pt>
                <c:pt idx="8059">
                  <c:v>111.78418828663368</c:v>
                </c:pt>
                <c:pt idx="8060">
                  <c:v>110.75913044203874</c:v>
                </c:pt>
                <c:pt idx="8061">
                  <c:v>109.28750192625463</c:v>
                </c:pt>
                <c:pt idx="8062">
                  <c:v>109.98166010093948</c:v>
                </c:pt>
                <c:pt idx="8063">
                  <c:v>110.98920394596047</c:v>
                </c:pt>
                <c:pt idx="8064">
                  <c:v>110.6542206783738</c:v>
                </c:pt>
                <c:pt idx="8065">
                  <c:v>106.16204942348735</c:v>
                </c:pt>
                <c:pt idx="8066">
                  <c:v>101.94633583123057</c:v>
                </c:pt>
                <c:pt idx="8067">
                  <c:v>101.7426693262278</c:v>
                </c:pt>
                <c:pt idx="8068">
                  <c:v>102.85323474989374</c:v>
                </c:pt>
                <c:pt idx="8069">
                  <c:v>103.89725086843572</c:v>
                </c:pt>
                <c:pt idx="8070">
                  <c:v>102.28637100127905</c:v>
                </c:pt>
                <c:pt idx="8071">
                  <c:v>102.91725879003253</c:v>
                </c:pt>
                <c:pt idx="8072">
                  <c:v>102.73934480667728</c:v>
                </c:pt>
                <c:pt idx="8073">
                  <c:v>102.36955369724653</c:v>
                </c:pt>
                <c:pt idx="8074">
                  <c:v>104.1813702659573</c:v>
                </c:pt>
                <c:pt idx="8075">
                  <c:v>104.68983650570833</c:v>
                </c:pt>
                <c:pt idx="8076">
                  <c:v>103.30876741186447</c:v>
                </c:pt>
                <c:pt idx="8077">
                  <c:v>104.15613280662396</c:v>
                </c:pt>
                <c:pt idx="8078">
                  <c:v>103.93182074969543</c:v>
                </c:pt>
                <c:pt idx="8079">
                  <c:v>103.17602439607344</c:v>
                </c:pt>
                <c:pt idx="8080">
                  <c:v>104.91432491195208</c:v>
                </c:pt>
                <c:pt idx="8081">
                  <c:v>105.76619531697729</c:v>
                </c:pt>
                <c:pt idx="8082">
                  <c:v>109.69157562861021</c:v>
                </c:pt>
                <c:pt idx="8083">
                  <c:v>108.97012063363692</c:v>
                </c:pt>
                <c:pt idx="8084">
                  <c:v>108.99357277217662</c:v>
                </c:pt>
                <c:pt idx="8085">
                  <c:v>107.75679289066764</c:v>
                </c:pt>
                <c:pt idx="8086">
                  <c:v>108.30521179071611</c:v>
                </c:pt>
                <c:pt idx="8087">
                  <c:v>111.06723938017919</c:v>
                </c:pt>
                <c:pt idx="8088">
                  <c:v>109.3570969648416</c:v>
                </c:pt>
                <c:pt idx="8089">
                  <c:v>103.67863489848607</c:v>
                </c:pt>
                <c:pt idx="8090">
                  <c:v>101.54878330479333</c:v>
                </c:pt>
                <c:pt idx="8091">
                  <c:v>101.8547022848597</c:v>
                </c:pt>
                <c:pt idx="8092">
                  <c:v>102.52752530983823</c:v>
                </c:pt>
                <c:pt idx="8093">
                  <c:v>104.05556261493678</c:v>
                </c:pt>
                <c:pt idx="8094">
                  <c:v>108.90305369999363</c:v>
                </c:pt>
                <c:pt idx="8095">
                  <c:v>113.946100919941</c:v>
                </c:pt>
                <c:pt idx="8096">
                  <c:v>122.39218550993627</c:v>
                </c:pt>
                <c:pt idx="8097">
                  <c:v>133.55020196011844</c:v>
                </c:pt>
                <c:pt idx="8098">
                  <c:v>134.83446312936064</c:v>
                </c:pt>
                <c:pt idx="8099">
                  <c:v>133.65392387624263</c:v>
                </c:pt>
                <c:pt idx="8100">
                  <c:v>126.92787318004096</c:v>
                </c:pt>
                <c:pt idx="8101">
                  <c:v>123.23414255672061</c:v>
                </c:pt>
                <c:pt idx="8102">
                  <c:v>128.52245865800467</c:v>
                </c:pt>
                <c:pt idx="8103">
                  <c:v>129.35829570419526</c:v>
                </c:pt>
                <c:pt idx="8104">
                  <c:v>132.51539528119707</c:v>
                </c:pt>
                <c:pt idx="8105">
                  <c:v>136.04469500847904</c:v>
                </c:pt>
                <c:pt idx="8106">
                  <c:v>136.6265276548055</c:v>
                </c:pt>
                <c:pt idx="8107">
                  <c:v>132.33626367450063</c:v>
                </c:pt>
                <c:pt idx="8108">
                  <c:v>129.18280589075334</c:v>
                </c:pt>
                <c:pt idx="8109">
                  <c:v>124.51024476928271</c:v>
                </c:pt>
                <c:pt idx="8110">
                  <c:v>121.69898352970895</c:v>
                </c:pt>
                <c:pt idx="8111">
                  <c:v>123.76595221581498</c:v>
                </c:pt>
                <c:pt idx="8112">
                  <c:v>120.65762447443392</c:v>
                </c:pt>
                <c:pt idx="8113">
                  <c:v>113.25879837702919</c:v>
                </c:pt>
                <c:pt idx="8114">
                  <c:v>111.1220261323441</c:v>
                </c:pt>
                <c:pt idx="8115">
                  <c:v>112.90521470564377</c:v>
                </c:pt>
                <c:pt idx="8116">
                  <c:v>114.38899416710505</c:v>
                </c:pt>
                <c:pt idx="8117">
                  <c:v>118.77008166872595</c:v>
                </c:pt>
                <c:pt idx="8118">
                  <c:v>122.69643488308341</c:v>
                </c:pt>
                <c:pt idx="8119">
                  <c:v>127.28153306287541</c:v>
                </c:pt>
                <c:pt idx="8120">
                  <c:v>131.67219435309499</c:v>
                </c:pt>
                <c:pt idx="8121">
                  <c:v>141.13617051660088</c:v>
                </c:pt>
                <c:pt idx="8122">
                  <c:v>140.19245048812974</c:v>
                </c:pt>
                <c:pt idx="8123">
                  <c:v>138.74338662479974</c:v>
                </c:pt>
                <c:pt idx="8124">
                  <c:v>131.96078846550904</c:v>
                </c:pt>
                <c:pt idx="8125">
                  <c:v>129.95317030569529</c:v>
                </c:pt>
                <c:pt idx="8126">
                  <c:v>134.67056094419749</c:v>
                </c:pt>
                <c:pt idx="8127">
                  <c:v>134.51061015990379</c:v>
                </c:pt>
                <c:pt idx="8128">
                  <c:v>136.78730772372805</c:v>
                </c:pt>
                <c:pt idx="8129">
                  <c:v>139.15779316308902</c:v>
                </c:pt>
                <c:pt idx="8130">
                  <c:v>138.024398700804</c:v>
                </c:pt>
                <c:pt idx="8131">
                  <c:v>134.33745062641756</c:v>
                </c:pt>
                <c:pt idx="8132">
                  <c:v>130.83517508899931</c:v>
                </c:pt>
                <c:pt idx="8133">
                  <c:v>127.37325998335574</c:v>
                </c:pt>
                <c:pt idx="8134">
                  <c:v>124.75832552234945</c:v>
                </c:pt>
                <c:pt idx="8135">
                  <c:v>124.07877837336585</c:v>
                </c:pt>
                <c:pt idx="8136">
                  <c:v>122.20184312906767</c:v>
                </c:pt>
                <c:pt idx="8137">
                  <c:v>116.12922537985385</c:v>
                </c:pt>
                <c:pt idx="8138">
                  <c:v>115.4128020556646</c:v>
                </c:pt>
                <c:pt idx="8139">
                  <c:v>114.27305265279982</c:v>
                </c:pt>
                <c:pt idx="8140">
                  <c:v>113.59776095901796</c:v>
                </c:pt>
                <c:pt idx="8141">
                  <c:v>114.31723013585534</c:v>
                </c:pt>
                <c:pt idx="8142">
                  <c:v>118.16005721294832</c:v>
                </c:pt>
                <c:pt idx="8143">
                  <c:v>124.90661075921575</c:v>
                </c:pt>
                <c:pt idx="8144">
                  <c:v>130.73466332037873</c:v>
                </c:pt>
                <c:pt idx="8145">
                  <c:v>140.86231291321957</c:v>
                </c:pt>
                <c:pt idx="8146">
                  <c:v>140.47194342572624</c:v>
                </c:pt>
                <c:pt idx="8147">
                  <c:v>139.48697423726219</c:v>
                </c:pt>
                <c:pt idx="8148">
                  <c:v>131.44649769630405</c:v>
                </c:pt>
                <c:pt idx="8149">
                  <c:v>129.24944254555029</c:v>
                </c:pt>
                <c:pt idx="8150">
                  <c:v>132.91995836146882</c:v>
                </c:pt>
                <c:pt idx="8151">
                  <c:v>132.64601164670918</c:v>
                </c:pt>
                <c:pt idx="8152">
                  <c:v>133.5002066461864</c:v>
                </c:pt>
                <c:pt idx="8153">
                  <c:v>134.60069554715253</c:v>
                </c:pt>
                <c:pt idx="8154">
                  <c:v>133.95262861320512</c:v>
                </c:pt>
                <c:pt idx="8155">
                  <c:v>130.22924219395549</c:v>
                </c:pt>
                <c:pt idx="8156">
                  <c:v>126.71619087647359</c:v>
                </c:pt>
                <c:pt idx="8157">
                  <c:v>122.81799736048295</c:v>
                </c:pt>
                <c:pt idx="8158">
                  <c:v>122.2271512875372</c:v>
                </c:pt>
                <c:pt idx="8159">
                  <c:v>121.90571685463345</c:v>
                </c:pt>
                <c:pt idx="8160">
                  <c:v>122.45717535197234</c:v>
                </c:pt>
                <c:pt idx="8161">
                  <c:v>115.4175502483137</c:v>
                </c:pt>
                <c:pt idx="8162">
                  <c:v>112.55109653173018</c:v>
                </c:pt>
                <c:pt idx="8163">
                  <c:v>113.23058332647538</c:v>
                </c:pt>
                <c:pt idx="8164">
                  <c:v>113.62236434408631</c:v>
                </c:pt>
                <c:pt idx="8165">
                  <c:v>115.07328632612202</c:v>
                </c:pt>
                <c:pt idx="8166">
                  <c:v>118.62803714279238</c:v>
                </c:pt>
                <c:pt idx="8167">
                  <c:v>124.51907741438927</c:v>
                </c:pt>
                <c:pt idx="8168">
                  <c:v>131.45911131497661</c:v>
                </c:pt>
                <c:pt idx="8169">
                  <c:v>139.31636827337007</c:v>
                </c:pt>
                <c:pt idx="8170">
                  <c:v>140.47462737269174</c:v>
                </c:pt>
                <c:pt idx="8171">
                  <c:v>139.23850185485585</c:v>
                </c:pt>
                <c:pt idx="8172">
                  <c:v>131.0626031855885</c:v>
                </c:pt>
                <c:pt idx="8173">
                  <c:v>129.74381481267864</c:v>
                </c:pt>
                <c:pt idx="8174">
                  <c:v>133.21146232511074</c:v>
                </c:pt>
                <c:pt idx="8175">
                  <c:v>133.19507195090884</c:v>
                </c:pt>
                <c:pt idx="8176">
                  <c:v>134.32160963985069</c:v>
                </c:pt>
                <c:pt idx="8177">
                  <c:v>136.64524228638896</c:v>
                </c:pt>
                <c:pt idx="8178">
                  <c:v>136.22138153199433</c:v>
                </c:pt>
                <c:pt idx="8179">
                  <c:v>131.88582173024028</c:v>
                </c:pt>
                <c:pt idx="8180">
                  <c:v>128.0319033360079</c:v>
                </c:pt>
                <c:pt idx="8181">
                  <c:v>124.83004670467847</c:v>
                </c:pt>
                <c:pt idx="8182">
                  <c:v>124.0872478036155</c:v>
                </c:pt>
                <c:pt idx="8183">
                  <c:v>125.78736199975648</c:v>
                </c:pt>
                <c:pt idx="8184">
                  <c:v>123.01433510594566</c:v>
                </c:pt>
                <c:pt idx="8185">
                  <c:v>117.75985740201253</c:v>
                </c:pt>
                <c:pt idx="8186">
                  <c:v>115.79991006782811</c:v>
                </c:pt>
                <c:pt idx="8187">
                  <c:v>113.61429370359613</c:v>
                </c:pt>
                <c:pt idx="8188">
                  <c:v>114.24346562111047</c:v>
                </c:pt>
                <c:pt idx="8189">
                  <c:v>116.34110744889229</c:v>
                </c:pt>
                <c:pt idx="8190">
                  <c:v>118.45085612384888</c:v>
                </c:pt>
                <c:pt idx="8191">
                  <c:v>123.56199944300002</c:v>
                </c:pt>
                <c:pt idx="8192">
                  <c:v>132.53257766859932</c:v>
                </c:pt>
                <c:pt idx="8193">
                  <c:v>140.38333845388246</c:v>
                </c:pt>
                <c:pt idx="8194">
                  <c:v>140.80752320563562</c:v>
                </c:pt>
                <c:pt idx="8195">
                  <c:v>139.62371407091072</c:v>
                </c:pt>
                <c:pt idx="8196">
                  <c:v>133.11331021744559</c:v>
                </c:pt>
                <c:pt idx="8197">
                  <c:v>130.98796220938365</c:v>
                </c:pt>
                <c:pt idx="8198">
                  <c:v>135.40470047672719</c:v>
                </c:pt>
                <c:pt idx="8199">
                  <c:v>135.8519156769529</c:v>
                </c:pt>
                <c:pt idx="8200">
                  <c:v>137.16221830614688</c:v>
                </c:pt>
                <c:pt idx="8201">
                  <c:v>138.92265797793706</c:v>
                </c:pt>
                <c:pt idx="8202">
                  <c:v>136.73262463656462</c:v>
                </c:pt>
                <c:pt idx="8203">
                  <c:v>132.24972482364416</c:v>
                </c:pt>
                <c:pt idx="8204">
                  <c:v>127.89525022631031</c:v>
                </c:pt>
                <c:pt idx="8205">
                  <c:v>124.32016256585376</c:v>
                </c:pt>
                <c:pt idx="8206">
                  <c:v>121.72076299231205</c:v>
                </c:pt>
                <c:pt idx="8207">
                  <c:v>122.01098159075785</c:v>
                </c:pt>
                <c:pt idx="8208">
                  <c:v>119.69647648874977</c:v>
                </c:pt>
                <c:pt idx="8209">
                  <c:v>114.89375172652758</c:v>
                </c:pt>
                <c:pt idx="8210">
                  <c:v>112.32924660145804</c:v>
                </c:pt>
                <c:pt idx="8211">
                  <c:v>112.24224661583946</c:v>
                </c:pt>
                <c:pt idx="8212">
                  <c:v>111.40186404388406</c:v>
                </c:pt>
                <c:pt idx="8213">
                  <c:v>112.7156940020399</c:v>
                </c:pt>
                <c:pt idx="8214">
                  <c:v>114.29422457659237</c:v>
                </c:pt>
                <c:pt idx="8215">
                  <c:v>115.76615521367469</c:v>
                </c:pt>
                <c:pt idx="8216">
                  <c:v>115.77114687177193</c:v>
                </c:pt>
                <c:pt idx="8217">
                  <c:v>118.38501335196918</c:v>
                </c:pt>
                <c:pt idx="8218">
                  <c:v>119.8671716794808</c:v>
                </c:pt>
                <c:pt idx="8219">
                  <c:v>119.85271785153235</c:v>
                </c:pt>
                <c:pt idx="8220">
                  <c:v>113.72774780164769</c:v>
                </c:pt>
                <c:pt idx="8221">
                  <c:v>113.05667292473446</c:v>
                </c:pt>
                <c:pt idx="8222">
                  <c:v>114.13078773119211</c:v>
                </c:pt>
                <c:pt idx="8223">
                  <c:v>112.38895863118309</c:v>
                </c:pt>
                <c:pt idx="8224">
                  <c:v>112.87493518034736</c:v>
                </c:pt>
                <c:pt idx="8225">
                  <c:v>114.63185871726766</c:v>
                </c:pt>
                <c:pt idx="8226">
                  <c:v>115.16876096937607</c:v>
                </c:pt>
                <c:pt idx="8227">
                  <c:v>112.33047337225888</c:v>
                </c:pt>
                <c:pt idx="8228">
                  <c:v>110.7383712247332</c:v>
                </c:pt>
                <c:pt idx="8229">
                  <c:v>110.19549218973917</c:v>
                </c:pt>
                <c:pt idx="8230">
                  <c:v>110.12923914535652</c:v>
                </c:pt>
                <c:pt idx="8231">
                  <c:v>111.65607360420917</c:v>
                </c:pt>
                <c:pt idx="8232">
                  <c:v>112.97648844832831</c:v>
                </c:pt>
                <c:pt idx="8233">
                  <c:v>108.38968866413111</c:v>
                </c:pt>
                <c:pt idx="8234">
                  <c:v>107.20917907880201</c:v>
                </c:pt>
                <c:pt idx="8235">
                  <c:v>106.00818522511555</c:v>
                </c:pt>
                <c:pt idx="8236">
                  <c:v>105.99022213965235</c:v>
                </c:pt>
                <c:pt idx="8237">
                  <c:v>106.56287717251556</c:v>
                </c:pt>
                <c:pt idx="8238">
                  <c:v>106.5432213433175</c:v>
                </c:pt>
                <c:pt idx="8239">
                  <c:v>106.28196667291587</c:v>
                </c:pt>
                <c:pt idx="8240">
                  <c:v>105.62490802080538</c:v>
                </c:pt>
                <c:pt idx="8241">
                  <c:v>105.60577271967766</c:v>
                </c:pt>
                <c:pt idx="8242">
                  <c:v>108.90454434297358</c:v>
                </c:pt>
                <c:pt idx="8243">
                  <c:v>108.37888571357971</c:v>
                </c:pt>
                <c:pt idx="8244">
                  <c:v>107.91481690188952</c:v>
                </c:pt>
                <c:pt idx="8245">
                  <c:v>106.60964010905282</c:v>
                </c:pt>
                <c:pt idx="8246">
                  <c:v>107.00274076689941</c:v>
                </c:pt>
                <c:pt idx="8247">
                  <c:v>107.91414423957266</c:v>
                </c:pt>
                <c:pt idx="8248">
                  <c:v>109.37491740803745</c:v>
                </c:pt>
                <c:pt idx="8249">
                  <c:v>109.81606597095437</c:v>
                </c:pt>
                <c:pt idx="8250">
                  <c:v>111.88668070745919</c:v>
                </c:pt>
                <c:pt idx="8251">
                  <c:v>109.34156634197038</c:v>
                </c:pt>
                <c:pt idx="8252">
                  <c:v>108.71441639107294</c:v>
                </c:pt>
                <c:pt idx="8253">
                  <c:v>107.37046995475677</c:v>
                </c:pt>
                <c:pt idx="8254">
                  <c:v>109.04713593429416</c:v>
                </c:pt>
                <c:pt idx="8255">
                  <c:v>111.59156740616662</c:v>
                </c:pt>
                <c:pt idx="8256">
                  <c:v>110.16442832192365</c:v>
                </c:pt>
                <c:pt idx="8257">
                  <c:v>105.22638094353651</c:v>
                </c:pt>
                <c:pt idx="8258">
                  <c:v>103.14478724796008</c:v>
                </c:pt>
                <c:pt idx="8259">
                  <c:v>103.78476700447892</c:v>
                </c:pt>
                <c:pt idx="8260">
                  <c:v>106.1508625738701</c:v>
                </c:pt>
                <c:pt idx="8261">
                  <c:v>110.34202250919661</c:v>
                </c:pt>
                <c:pt idx="8262">
                  <c:v>116.25915152372565</c:v>
                </c:pt>
                <c:pt idx="8263">
                  <c:v>123.8230559476187</c:v>
                </c:pt>
                <c:pt idx="8264">
                  <c:v>128.93131357474269</c:v>
                </c:pt>
                <c:pt idx="8265">
                  <c:v>142.65037135416213</c:v>
                </c:pt>
                <c:pt idx="8266">
                  <c:v>143.90944530991956</c:v>
                </c:pt>
                <c:pt idx="8267">
                  <c:v>143.95430705163372</c:v>
                </c:pt>
                <c:pt idx="8268">
                  <c:v>136.60615722688112</c:v>
                </c:pt>
                <c:pt idx="8269">
                  <c:v>134.73354620574918</c:v>
                </c:pt>
                <c:pt idx="8270">
                  <c:v>140.68039279508079</c:v>
                </c:pt>
                <c:pt idx="8271">
                  <c:v>141.50646515345886</c:v>
                </c:pt>
                <c:pt idx="8272">
                  <c:v>143.86541200736463</c:v>
                </c:pt>
                <c:pt idx="8273">
                  <c:v>145.68893855907561</c:v>
                </c:pt>
                <c:pt idx="8274">
                  <c:v>144.22173270407345</c:v>
                </c:pt>
                <c:pt idx="8275">
                  <c:v>138.63246813849349</c:v>
                </c:pt>
                <c:pt idx="8276">
                  <c:v>132.84034641137561</c:v>
                </c:pt>
                <c:pt idx="8277">
                  <c:v>128.50320065577364</c:v>
                </c:pt>
                <c:pt idx="8278">
                  <c:v>125.79846496724346</c:v>
                </c:pt>
                <c:pt idx="8279">
                  <c:v>125.80537618212468</c:v>
                </c:pt>
                <c:pt idx="8280">
                  <c:v>124.1070467890668</c:v>
                </c:pt>
                <c:pt idx="8281">
                  <c:v>119.69038933856066</c:v>
                </c:pt>
                <c:pt idx="8282">
                  <c:v>117.92650582327583</c:v>
                </c:pt>
                <c:pt idx="8283">
                  <c:v>117.07839967982504</c:v>
                </c:pt>
                <c:pt idx="8284">
                  <c:v>116.96795289851319</c:v>
                </c:pt>
                <c:pt idx="8285">
                  <c:v>118.83843328783759</c:v>
                </c:pt>
                <c:pt idx="8286">
                  <c:v>122.7893278793312</c:v>
                </c:pt>
                <c:pt idx="8287">
                  <c:v>129.25912357656696</c:v>
                </c:pt>
                <c:pt idx="8288">
                  <c:v>137.05507169622823</c:v>
                </c:pt>
                <c:pt idx="8289">
                  <c:v>147.3732615005124</c:v>
                </c:pt>
                <c:pt idx="8290">
                  <c:v>148.40097487572785</c:v>
                </c:pt>
                <c:pt idx="8291">
                  <c:v>146.168300668086</c:v>
                </c:pt>
                <c:pt idx="8292">
                  <c:v>139.57241725523173</c:v>
                </c:pt>
                <c:pt idx="8293">
                  <c:v>136.73147151659455</c:v>
                </c:pt>
                <c:pt idx="8294">
                  <c:v>142.91373119730764</c:v>
                </c:pt>
                <c:pt idx="8295">
                  <c:v>142.59823421991729</c:v>
                </c:pt>
                <c:pt idx="8296">
                  <c:v>146.82932232113234</c:v>
                </c:pt>
                <c:pt idx="8297">
                  <c:v>148.77101217882912</c:v>
                </c:pt>
                <c:pt idx="8298">
                  <c:v>147.97636337040146</c:v>
                </c:pt>
                <c:pt idx="8299">
                  <c:v>142.07659519881477</c:v>
                </c:pt>
                <c:pt idx="8300">
                  <c:v>136.8792246942281</c:v>
                </c:pt>
                <c:pt idx="8301">
                  <c:v>131.03331054492364</c:v>
                </c:pt>
                <c:pt idx="8302">
                  <c:v>129.14916742647759</c:v>
                </c:pt>
                <c:pt idx="8303">
                  <c:v>128.18979225459626</c:v>
                </c:pt>
                <c:pt idx="8304">
                  <c:v>128.94557144742009</c:v>
                </c:pt>
                <c:pt idx="8305">
                  <c:v>124.02847611299957</c:v>
                </c:pt>
                <c:pt idx="8306">
                  <c:v>123.84435426911622</c:v>
                </c:pt>
                <c:pt idx="8307">
                  <c:v>122.94881008165366</c:v>
                </c:pt>
                <c:pt idx="8308">
                  <c:v>122.1971303474415</c:v>
                </c:pt>
                <c:pt idx="8309">
                  <c:v>122.66172570605167</c:v>
                </c:pt>
                <c:pt idx="8310">
                  <c:v>125.28679767344268</c:v>
                </c:pt>
                <c:pt idx="8311">
                  <c:v>127.40702086380789</c:v>
                </c:pt>
                <c:pt idx="8312">
                  <c:v>138.94153401413632</c:v>
                </c:pt>
                <c:pt idx="8313">
                  <c:v>147.32102320601635</c:v>
                </c:pt>
                <c:pt idx="8314">
                  <c:v>147.21651376661958</c:v>
                </c:pt>
                <c:pt idx="8315">
                  <c:v>146.14744972291581</c:v>
                </c:pt>
                <c:pt idx="8316">
                  <c:v>139.11001236495707</c:v>
                </c:pt>
                <c:pt idx="8317">
                  <c:v>137.14611709185905</c:v>
                </c:pt>
                <c:pt idx="8318">
                  <c:v>142.26690302530366</c:v>
                </c:pt>
                <c:pt idx="8319">
                  <c:v>142.32771953070059</c:v>
                </c:pt>
                <c:pt idx="8320">
                  <c:v>144.29233907141952</c:v>
                </c:pt>
                <c:pt idx="8321">
                  <c:v>145.37807599721859</c:v>
                </c:pt>
                <c:pt idx="8322">
                  <c:v>143.85656339331135</c:v>
                </c:pt>
                <c:pt idx="8323">
                  <c:v>140.16927511983624</c:v>
                </c:pt>
                <c:pt idx="8324">
                  <c:v>135.87414507650163</c:v>
                </c:pt>
                <c:pt idx="8325">
                  <c:v>131.82175660102388</c:v>
                </c:pt>
                <c:pt idx="8326">
                  <c:v>128.4571208959174</c:v>
                </c:pt>
                <c:pt idx="8327">
                  <c:v>130.63467213197202</c:v>
                </c:pt>
                <c:pt idx="8328">
                  <c:v>129.3291269006171</c:v>
                </c:pt>
                <c:pt idx="8329">
                  <c:v>123.23960955868364</c:v>
                </c:pt>
                <c:pt idx="8330">
                  <c:v>123.26909088246369</c:v>
                </c:pt>
                <c:pt idx="8331">
                  <c:v>124.60173419102104</c:v>
                </c:pt>
                <c:pt idx="8332">
                  <c:v>123.56853028595071</c:v>
                </c:pt>
                <c:pt idx="8333">
                  <c:v>124.69886582619198</c:v>
                </c:pt>
                <c:pt idx="8334">
                  <c:v>127.53361552039054</c:v>
                </c:pt>
                <c:pt idx="8335">
                  <c:v>129.39653442628762</c:v>
                </c:pt>
                <c:pt idx="8336">
                  <c:v>138.9081736870113</c:v>
                </c:pt>
                <c:pt idx="8337">
                  <c:v>146.92615252031962</c:v>
                </c:pt>
                <c:pt idx="8338">
                  <c:v>148.1110494168625</c:v>
                </c:pt>
                <c:pt idx="8339">
                  <c:v>147.33633781326736</c:v>
                </c:pt>
                <c:pt idx="8340">
                  <c:v>142.40049522591767</c:v>
                </c:pt>
                <c:pt idx="8341">
                  <c:v>139.41498071502221</c:v>
                </c:pt>
                <c:pt idx="8342">
                  <c:v>144.23471617845007</c:v>
                </c:pt>
                <c:pt idx="8343">
                  <c:v>144.77211752765052</c:v>
                </c:pt>
                <c:pt idx="8344">
                  <c:v>146.85207713347995</c:v>
                </c:pt>
                <c:pt idx="8345">
                  <c:v>148.03074912043269</c:v>
                </c:pt>
                <c:pt idx="8346">
                  <c:v>146.35449846945545</c:v>
                </c:pt>
                <c:pt idx="8347">
                  <c:v>140.67718105161362</c:v>
                </c:pt>
                <c:pt idx="8348">
                  <c:v>135.89159554108377</c:v>
                </c:pt>
                <c:pt idx="8349">
                  <c:v>131.66267205433979</c:v>
                </c:pt>
                <c:pt idx="8350">
                  <c:v>129.62024457776582</c:v>
                </c:pt>
                <c:pt idx="8351">
                  <c:v>130.90313206748425</c:v>
                </c:pt>
                <c:pt idx="8352">
                  <c:v>130.15483911129337</c:v>
                </c:pt>
                <c:pt idx="8353">
                  <c:v>125.76616444184715</c:v>
                </c:pt>
                <c:pt idx="8354">
                  <c:v>123.85731819526735</c:v>
                </c:pt>
                <c:pt idx="8355">
                  <c:v>122.08491137246205</c:v>
                </c:pt>
                <c:pt idx="8356">
                  <c:v>121.45568012309434</c:v>
                </c:pt>
                <c:pt idx="8357">
                  <c:v>123.12940379766223</c:v>
                </c:pt>
                <c:pt idx="8358">
                  <c:v>125.70839173874143</c:v>
                </c:pt>
                <c:pt idx="8359">
                  <c:v>127.38957176426807</c:v>
                </c:pt>
                <c:pt idx="8360">
                  <c:v>136.85490097895692</c:v>
                </c:pt>
                <c:pt idx="8361">
                  <c:v>145.99021744369185</c:v>
                </c:pt>
                <c:pt idx="8362">
                  <c:v>146.32578187665189</c:v>
                </c:pt>
                <c:pt idx="8363">
                  <c:v>145.8850729635131</c:v>
                </c:pt>
                <c:pt idx="8364">
                  <c:v>138.79099357464221</c:v>
                </c:pt>
                <c:pt idx="8365">
                  <c:v>136.08685620855908</c:v>
                </c:pt>
                <c:pt idx="8366">
                  <c:v>140.82598322982244</c:v>
                </c:pt>
                <c:pt idx="8367">
                  <c:v>139.87047092473526</c:v>
                </c:pt>
                <c:pt idx="8368">
                  <c:v>141.94205066981129</c:v>
                </c:pt>
                <c:pt idx="8369">
                  <c:v>141.61772303807868</c:v>
                </c:pt>
                <c:pt idx="8370">
                  <c:v>137.9229251099525</c:v>
                </c:pt>
                <c:pt idx="8371">
                  <c:v>132.13826438946296</c:v>
                </c:pt>
                <c:pt idx="8372">
                  <c:v>128.2562511428921</c:v>
                </c:pt>
                <c:pt idx="8373">
                  <c:v>124.46508892333331</c:v>
                </c:pt>
                <c:pt idx="8374">
                  <c:v>124.26353298420214</c:v>
                </c:pt>
                <c:pt idx="8375">
                  <c:v>124.88278500691551</c:v>
                </c:pt>
                <c:pt idx="8376">
                  <c:v>124.58603664749668</c:v>
                </c:pt>
                <c:pt idx="8377">
                  <c:v>119.9398481512052</c:v>
                </c:pt>
                <c:pt idx="8378">
                  <c:v>115.76144043755968</c:v>
                </c:pt>
                <c:pt idx="8379">
                  <c:v>114.94420419183089</c:v>
                </c:pt>
                <c:pt idx="8380">
                  <c:v>113.96763458553664</c:v>
                </c:pt>
                <c:pt idx="8381">
                  <c:v>114.91339993718795</c:v>
                </c:pt>
                <c:pt idx="8382">
                  <c:v>116.81527410066222</c:v>
                </c:pt>
                <c:pt idx="8383">
                  <c:v>116.68650419978368</c:v>
                </c:pt>
                <c:pt idx="8384">
                  <c:v>117.98989186721357</c:v>
                </c:pt>
                <c:pt idx="8385">
                  <c:v>121.67828410237465</c:v>
                </c:pt>
                <c:pt idx="8386">
                  <c:v>123.89079037019876</c:v>
                </c:pt>
                <c:pt idx="8387">
                  <c:v>124.09027813798569</c:v>
                </c:pt>
                <c:pt idx="8388">
                  <c:v>118.79827307592728</c:v>
                </c:pt>
                <c:pt idx="8389">
                  <c:v>117.2766499315257</c:v>
                </c:pt>
                <c:pt idx="8390">
                  <c:v>117.48439549399603</c:v>
                </c:pt>
                <c:pt idx="8391">
                  <c:v>117.394928549136</c:v>
                </c:pt>
                <c:pt idx="8392">
                  <c:v>119.26171571867948</c:v>
                </c:pt>
                <c:pt idx="8393">
                  <c:v>119.50318367969935</c:v>
                </c:pt>
                <c:pt idx="8394">
                  <c:v>121.39533168568272</c:v>
                </c:pt>
                <c:pt idx="8395">
                  <c:v>120.26033320368944</c:v>
                </c:pt>
                <c:pt idx="8396">
                  <c:v>118.79109719740316</c:v>
                </c:pt>
                <c:pt idx="8397">
                  <c:v>117.22480139106555</c:v>
                </c:pt>
                <c:pt idx="8398">
                  <c:v>117.4674435026462</c:v>
                </c:pt>
                <c:pt idx="8399">
                  <c:v>119.32410339710451</c:v>
                </c:pt>
                <c:pt idx="8400">
                  <c:v>118.23829496953181</c:v>
                </c:pt>
                <c:pt idx="8401">
                  <c:v>115.36638539293375</c:v>
                </c:pt>
                <c:pt idx="8402">
                  <c:v>113.09323481989517</c:v>
                </c:pt>
                <c:pt idx="8403">
                  <c:v>110.4002799885547</c:v>
                </c:pt>
                <c:pt idx="8404">
                  <c:v>110.80216691172735</c:v>
                </c:pt>
                <c:pt idx="8405">
                  <c:v>110.88392960984535</c:v>
                </c:pt>
                <c:pt idx="8406">
                  <c:v>110.43740866679431</c:v>
                </c:pt>
                <c:pt idx="8407">
                  <c:v>110.95278970070531</c:v>
                </c:pt>
                <c:pt idx="8408">
                  <c:v>110.60722580568861</c:v>
                </c:pt>
                <c:pt idx="8409">
                  <c:v>108.72461271718733</c:v>
                </c:pt>
                <c:pt idx="8410">
                  <c:v>108.95648915895643</c:v>
                </c:pt>
                <c:pt idx="8411">
                  <c:v>108.96609875337882</c:v>
                </c:pt>
                <c:pt idx="8412">
                  <c:v>108.50830190706252</c:v>
                </c:pt>
                <c:pt idx="8413">
                  <c:v>109.06108907477386</c:v>
                </c:pt>
                <c:pt idx="8414">
                  <c:v>110.22737795456705</c:v>
                </c:pt>
                <c:pt idx="8415">
                  <c:v>111.0509347596867</c:v>
                </c:pt>
                <c:pt idx="8416">
                  <c:v>112.74381886110001</c:v>
                </c:pt>
                <c:pt idx="8417">
                  <c:v>114.90261307104383</c:v>
                </c:pt>
                <c:pt idx="8418">
                  <c:v>119.06198646875968</c:v>
                </c:pt>
                <c:pt idx="8419">
                  <c:v>118.71992376205118</c:v>
                </c:pt>
                <c:pt idx="8420">
                  <c:v>118.74220959576448</c:v>
                </c:pt>
                <c:pt idx="8421">
                  <c:v>116.54841295933468</c:v>
                </c:pt>
                <c:pt idx="8422">
                  <c:v>117.76901563485438</c:v>
                </c:pt>
                <c:pt idx="8423">
                  <c:v>118.98959080654041</c:v>
                </c:pt>
                <c:pt idx="8424">
                  <c:v>117.14237615019414</c:v>
                </c:pt>
                <c:pt idx="8425">
                  <c:v>110.77974826107183</c:v>
                </c:pt>
                <c:pt idx="8426">
                  <c:v>108.96586540004505</c:v>
                </c:pt>
                <c:pt idx="8427">
                  <c:v>110.12309175080289</c:v>
                </c:pt>
                <c:pt idx="8428">
                  <c:v>111.74950491504738</c:v>
                </c:pt>
                <c:pt idx="8429">
                  <c:v>114.78660755990434</c:v>
                </c:pt>
                <c:pt idx="8430">
                  <c:v>117.48971808453722</c:v>
                </c:pt>
                <c:pt idx="8431">
                  <c:v>125.74353045157464</c:v>
                </c:pt>
                <c:pt idx="8432">
                  <c:v>132.53872574101848</c:v>
                </c:pt>
                <c:pt idx="8433">
                  <c:v>144.1776234154039</c:v>
                </c:pt>
                <c:pt idx="8434">
                  <c:v>147.89502657293809</c:v>
                </c:pt>
                <c:pt idx="8435">
                  <c:v>147.67037415117898</c:v>
                </c:pt>
                <c:pt idx="8436">
                  <c:v>140.97985447501571</c:v>
                </c:pt>
                <c:pt idx="8437">
                  <c:v>138.45374270917299</c:v>
                </c:pt>
                <c:pt idx="8438">
                  <c:v>143.04309277047474</c:v>
                </c:pt>
                <c:pt idx="8439">
                  <c:v>142.01294948956098</c:v>
                </c:pt>
                <c:pt idx="8440">
                  <c:v>141.68692338203311</c:v>
                </c:pt>
                <c:pt idx="8441">
                  <c:v>142.94296132350351</c:v>
                </c:pt>
                <c:pt idx="8442">
                  <c:v>141.10324631398095</c:v>
                </c:pt>
                <c:pt idx="8443">
                  <c:v>135.58110284237978</c:v>
                </c:pt>
                <c:pt idx="8444">
                  <c:v>131.39075446475462</c:v>
                </c:pt>
                <c:pt idx="8445">
                  <c:v>126.9926128468779</c:v>
                </c:pt>
                <c:pt idx="8446">
                  <c:v>126.77660318780978</c:v>
                </c:pt>
                <c:pt idx="8447">
                  <c:v>126.83805132231403</c:v>
                </c:pt>
                <c:pt idx="8448">
                  <c:v>126.36088417529147</c:v>
                </c:pt>
                <c:pt idx="8449">
                  <c:v>120.83335520201703</c:v>
                </c:pt>
                <c:pt idx="8450">
                  <c:v>118.85277021378477</c:v>
                </c:pt>
                <c:pt idx="8451">
                  <c:v>118.54185411731413</c:v>
                </c:pt>
                <c:pt idx="8452">
                  <c:v>117.76999189711015</c:v>
                </c:pt>
                <c:pt idx="8453">
                  <c:v>119.43707953480398</c:v>
                </c:pt>
                <c:pt idx="8454">
                  <c:v>121.94326933102732</c:v>
                </c:pt>
                <c:pt idx="8455">
                  <c:v>123.98384045060097</c:v>
                </c:pt>
                <c:pt idx="8456">
                  <c:v>134.89582323073967</c:v>
                </c:pt>
                <c:pt idx="8457">
                  <c:v>144.94687938431889</c:v>
                </c:pt>
                <c:pt idx="8458">
                  <c:v>146.48868734627169</c:v>
                </c:pt>
                <c:pt idx="8459">
                  <c:v>145.92745342142163</c:v>
                </c:pt>
                <c:pt idx="8460">
                  <c:v>138.04223903115809</c:v>
                </c:pt>
                <c:pt idx="8461">
                  <c:v>133.72032013460884</c:v>
                </c:pt>
                <c:pt idx="8462">
                  <c:v>139.24576133617001</c:v>
                </c:pt>
                <c:pt idx="8463">
                  <c:v>139.172366967643</c:v>
                </c:pt>
                <c:pt idx="8464">
                  <c:v>140.43957322357878</c:v>
                </c:pt>
                <c:pt idx="8465">
                  <c:v>142.84008352497148</c:v>
                </c:pt>
                <c:pt idx="8466">
                  <c:v>141.96170916391461</c:v>
                </c:pt>
                <c:pt idx="8467">
                  <c:v>138.00524453117848</c:v>
                </c:pt>
                <c:pt idx="8468">
                  <c:v>135.90025308831915</c:v>
                </c:pt>
                <c:pt idx="8469">
                  <c:v>132.79099506035075</c:v>
                </c:pt>
                <c:pt idx="8470">
                  <c:v>130.23917538907335</c:v>
                </c:pt>
                <c:pt idx="8471">
                  <c:v>129.63741645266614</c:v>
                </c:pt>
                <c:pt idx="8472">
                  <c:v>129.25830889025571</c:v>
                </c:pt>
                <c:pt idx="8473">
                  <c:v>124.61876728041068</c:v>
                </c:pt>
                <c:pt idx="8474">
                  <c:v>122.28081833440386</c:v>
                </c:pt>
                <c:pt idx="8475">
                  <c:v>121.99591221438486</c:v>
                </c:pt>
                <c:pt idx="8476">
                  <c:v>122.80577901188362</c:v>
                </c:pt>
                <c:pt idx="8477">
                  <c:v>123.75283092430692</c:v>
                </c:pt>
                <c:pt idx="8478">
                  <c:v>126.28454307332206</c:v>
                </c:pt>
                <c:pt idx="8479">
                  <c:v>129.41544944906408</c:v>
                </c:pt>
                <c:pt idx="8480">
                  <c:v>138.98377807954836</c:v>
                </c:pt>
                <c:pt idx="8481">
                  <c:v>148.20936792747037</c:v>
                </c:pt>
                <c:pt idx="8482">
                  <c:v>148.29060197616798</c:v>
                </c:pt>
                <c:pt idx="8483">
                  <c:v>146.54028696483894</c:v>
                </c:pt>
                <c:pt idx="8484">
                  <c:v>139.91998322039581</c:v>
                </c:pt>
                <c:pt idx="8485">
                  <c:v>137.34057233780555</c:v>
                </c:pt>
                <c:pt idx="8486">
                  <c:v>142.03937564562921</c:v>
                </c:pt>
                <c:pt idx="8487">
                  <c:v>142.24079643812107</c:v>
                </c:pt>
                <c:pt idx="8488">
                  <c:v>144.26258836314759</c:v>
                </c:pt>
                <c:pt idx="8489">
                  <c:v>143.88746869460721</c:v>
                </c:pt>
                <c:pt idx="8490">
                  <c:v>141.33777589708092</c:v>
                </c:pt>
                <c:pt idx="8491">
                  <c:v>136.60571205920343</c:v>
                </c:pt>
                <c:pt idx="8492">
                  <c:v>132.73127405263244</c:v>
                </c:pt>
                <c:pt idx="8493">
                  <c:v>130.27038621961762</c:v>
                </c:pt>
                <c:pt idx="8494">
                  <c:v>128.76554218106881</c:v>
                </c:pt>
                <c:pt idx="8495">
                  <c:v>129.14289204942904</c:v>
                </c:pt>
                <c:pt idx="8496">
                  <c:v>126.80002657293409</c:v>
                </c:pt>
                <c:pt idx="8497">
                  <c:v>119.8041835761084</c:v>
                </c:pt>
                <c:pt idx="8498">
                  <c:v>118.58479596331162</c:v>
                </c:pt>
                <c:pt idx="8499">
                  <c:v>119.77264868675076</c:v>
                </c:pt>
                <c:pt idx="8500">
                  <c:v>119.90125036338864</c:v>
                </c:pt>
                <c:pt idx="8501">
                  <c:v>121.62300728697899</c:v>
                </c:pt>
                <c:pt idx="8502">
                  <c:v>124.36309213764396</c:v>
                </c:pt>
                <c:pt idx="8503">
                  <c:v>128.74153547778951</c:v>
                </c:pt>
                <c:pt idx="8504">
                  <c:v>136.60228964110021</c:v>
                </c:pt>
                <c:pt idx="8505">
                  <c:v>146.82538375687506</c:v>
                </c:pt>
                <c:pt idx="8506">
                  <c:v>147.16381456269579</c:v>
                </c:pt>
                <c:pt idx="8507">
                  <c:v>145.81375017428053</c:v>
                </c:pt>
                <c:pt idx="8508">
                  <c:v>137.28756169751981</c:v>
                </c:pt>
                <c:pt idx="8509">
                  <c:v>134.31789317524263</c:v>
                </c:pt>
                <c:pt idx="8510">
                  <c:v>137.08337296419614</c:v>
                </c:pt>
                <c:pt idx="8511">
                  <c:v>136.83965536686705</c:v>
                </c:pt>
                <c:pt idx="8512">
                  <c:v>139.30561362818412</c:v>
                </c:pt>
                <c:pt idx="8513">
                  <c:v>140.14976211354548</c:v>
                </c:pt>
                <c:pt idx="8514">
                  <c:v>139.34157379108541</c:v>
                </c:pt>
                <c:pt idx="8515">
                  <c:v>135.91607577251767</c:v>
                </c:pt>
                <c:pt idx="8516">
                  <c:v>133.71090479706922</c:v>
                </c:pt>
                <c:pt idx="8517">
                  <c:v>129.19662035745847</c:v>
                </c:pt>
                <c:pt idx="8518">
                  <c:v>127.79021997950304</c:v>
                </c:pt>
                <c:pt idx="8519">
                  <c:v>128.16287461811149</c:v>
                </c:pt>
                <c:pt idx="8520">
                  <c:v>126.24562782284482</c:v>
                </c:pt>
                <c:pt idx="8521">
                  <c:v>119.53878375262914</c:v>
                </c:pt>
                <c:pt idx="8522">
                  <c:v>119.08483914514446</c:v>
                </c:pt>
                <c:pt idx="8523">
                  <c:v>119.06973527212203</c:v>
                </c:pt>
                <c:pt idx="8524">
                  <c:v>119.33364797230759</c:v>
                </c:pt>
                <c:pt idx="8525">
                  <c:v>120.5203218913786</c:v>
                </c:pt>
                <c:pt idx="8526">
                  <c:v>122.85730003343673</c:v>
                </c:pt>
                <c:pt idx="8527">
                  <c:v>125.15568646984508</c:v>
                </c:pt>
                <c:pt idx="8528">
                  <c:v>132.73581742189108</c:v>
                </c:pt>
                <c:pt idx="8529">
                  <c:v>144.40121581382442</c:v>
                </c:pt>
                <c:pt idx="8530">
                  <c:v>143.91120078973333</c:v>
                </c:pt>
                <c:pt idx="8531">
                  <c:v>141.81454124305691</c:v>
                </c:pt>
                <c:pt idx="8532">
                  <c:v>133.7992971593807</c:v>
                </c:pt>
                <c:pt idx="8533">
                  <c:v>131.09687248192097</c:v>
                </c:pt>
                <c:pt idx="8534">
                  <c:v>134.73569337449516</c:v>
                </c:pt>
                <c:pt idx="8535">
                  <c:v>134.45414675586042</c:v>
                </c:pt>
                <c:pt idx="8536">
                  <c:v>135.48814517143231</c:v>
                </c:pt>
                <c:pt idx="8537">
                  <c:v>135.40143718941079</c:v>
                </c:pt>
                <c:pt idx="8538">
                  <c:v>133.72412150931899</c:v>
                </c:pt>
                <c:pt idx="8539">
                  <c:v>130.77438825325356</c:v>
                </c:pt>
                <c:pt idx="8540">
                  <c:v>126.59794812055506</c:v>
                </c:pt>
                <c:pt idx="8541">
                  <c:v>123.70076755262897</c:v>
                </c:pt>
                <c:pt idx="8542">
                  <c:v>122.36395511429549</c:v>
                </c:pt>
                <c:pt idx="8543">
                  <c:v>123.13306331970662</c:v>
                </c:pt>
                <c:pt idx="8544">
                  <c:v>121.4454318546054</c:v>
                </c:pt>
                <c:pt idx="8545">
                  <c:v>115.48244182220047</c:v>
                </c:pt>
                <c:pt idx="8546">
                  <c:v>112.46954468143909</c:v>
                </c:pt>
                <c:pt idx="8547">
                  <c:v>110.21381024579962</c:v>
                </c:pt>
                <c:pt idx="8548">
                  <c:v>110.77063219556067</c:v>
                </c:pt>
                <c:pt idx="8549">
                  <c:v>111.85513200938553</c:v>
                </c:pt>
                <c:pt idx="8550">
                  <c:v>112.18533253553014</c:v>
                </c:pt>
                <c:pt idx="8551">
                  <c:v>111.19051982759366</c:v>
                </c:pt>
                <c:pt idx="8552">
                  <c:v>112.41716964806476</c:v>
                </c:pt>
                <c:pt idx="8553">
                  <c:v>116.43441577183792</c:v>
                </c:pt>
                <c:pt idx="8554">
                  <c:v>117.10290275569852</c:v>
                </c:pt>
                <c:pt idx="8555">
                  <c:v>115.26563947579105</c:v>
                </c:pt>
                <c:pt idx="8556">
                  <c:v>110.8558262860505</c:v>
                </c:pt>
                <c:pt idx="8557">
                  <c:v>108.35178542214081</c:v>
                </c:pt>
                <c:pt idx="8558">
                  <c:v>109.28759115123131</c:v>
                </c:pt>
                <c:pt idx="8559">
                  <c:v>109.46358142866984</c:v>
                </c:pt>
                <c:pt idx="8560">
                  <c:v>110.22703730480951</c:v>
                </c:pt>
                <c:pt idx="8561">
                  <c:v>111.13492833735226</c:v>
                </c:pt>
                <c:pt idx="8562">
                  <c:v>113.32470013996719</c:v>
                </c:pt>
                <c:pt idx="8563">
                  <c:v>111.65168356477301</c:v>
                </c:pt>
                <c:pt idx="8564">
                  <c:v>110.68122072021045</c:v>
                </c:pt>
                <c:pt idx="8565">
                  <c:v>108.32305837270334</c:v>
                </c:pt>
                <c:pt idx="8566">
                  <c:v>109.44342377974418</c:v>
                </c:pt>
                <c:pt idx="8567">
                  <c:v>110.96227619549906</c:v>
                </c:pt>
                <c:pt idx="8568">
                  <c:v>109.82305669163638</c:v>
                </c:pt>
                <c:pt idx="8569">
                  <c:v>105.39305533598707</c:v>
                </c:pt>
                <c:pt idx="8570">
                  <c:v>103.86905525250909</c:v>
                </c:pt>
                <c:pt idx="8571">
                  <c:v>104.71675419806114</c:v>
                </c:pt>
                <c:pt idx="8572">
                  <c:v>105.30118690363601</c:v>
                </c:pt>
                <c:pt idx="8573">
                  <c:v>105.76386021002334</c:v>
                </c:pt>
                <c:pt idx="8574">
                  <c:v>106.16310643926336</c:v>
                </c:pt>
                <c:pt idx="8575">
                  <c:v>106.14297788454813</c:v>
                </c:pt>
                <c:pt idx="8576">
                  <c:v>104.30997808062997</c:v>
                </c:pt>
                <c:pt idx="8577">
                  <c:v>105.14943759159722</c:v>
                </c:pt>
                <c:pt idx="8578">
                  <c:v>107.79706147911709</c:v>
                </c:pt>
                <c:pt idx="8579">
                  <c:v>109.2065579462578</c:v>
                </c:pt>
                <c:pt idx="8580">
                  <c:v>108.23240676664287</c:v>
                </c:pt>
                <c:pt idx="8581">
                  <c:v>106.67291283026805</c:v>
                </c:pt>
                <c:pt idx="8582">
                  <c:v>105.04933194448461</c:v>
                </c:pt>
                <c:pt idx="8583">
                  <c:v>105.68626153161848</c:v>
                </c:pt>
                <c:pt idx="8584">
                  <c:v>106.5646895967553</c:v>
                </c:pt>
                <c:pt idx="8585">
                  <c:v>106.81950379261536</c:v>
                </c:pt>
                <c:pt idx="8586">
                  <c:v>109.54319724483116</c:v>
                </c:pt>
                <c:pt idx="8587">
                  <c:v>108.77950420888227</c:v>
                </c:pt>
                <c:pt idx="8588">
                  <c:v>108.74834122931011</c:v>
                </c:pt>
                <c:pt idx="8589">
                  <c:v>107.28406858023672</c:v>
                </c:pt>
                <c:pt idx="8590">
                  <c:v>108.89568260365654</c:v>
                </c:pt>
                <c:pt idx="8591">
                  <c:v>112.26995126161091</c:v>
                </c:pt>
                <c:pt idx="8592">
                  <c:v>110.42823992145051</c:v>
                </c:pt>
                <c:pt idx="8593">
                  <c:v>104.31375069633791</c:v>
                </c:pt>
                <c:pt idx="8594">
                  <c:v>101.73955613211238</c:v>
                </c:pt>
                <c:pt idx="8595">
                  <c:v>100.77006516416481</c:v>
                </c:pt>
                <c:pt idx="8596">
                  <c:v>102.16823770387725</c:v>
                </c:pt>
                <c:pt idx="8597">
                  <c:v>103.75267192447053</c:v>
                </c:pt>
                <c:pt idx="8598">
                  <c:v>103.58107014823489</c:v>
                </c:pt>
                <c:pt idx="8599">
                  <c:v>105.44060818136204</c:v>
                </c:pt>
                <c:pt idx="8600">
                  <c:v>107.73970365390267</c:v>
                </c:pt>
                <c:pt idx="8601">
                  <c:v>107.97704465061483</c:v>
                </c:pt>
                <c:pt idx="8602">
                  <c:v>107.8580108573243</c:v>
                </c:pt>
                <c:pt idx="8603">
                  <c:v>106.80661949145022</c:v>
                </c:pt>
                <c:pt idx="8604">
                  <c:v>105.75853545738917</c:v>
                </c:pt>
                <c:pt idx="8605">
                  <c:v>105.83253417652416</c:v>
                </c:pt>
                <c:pt idx="8606">
                  <c:v>106.27991748366772</c:v>
                </c:pt>
                <c:pt idx="8607">
                  <c:v>106.98495630085591</c:v>
                </c:pt>
                <c:pt idx="8608">
                  <c:v>109.98088241416562</c:v>
                </c:pt>
                <c:pt idx="8609">
                  <c:v>112.22068766250888</c:v>
                </c:pt>
                <c:pt idx="8610">
                  <c:v>116.37421225983401</c:v>
                </c:pt>
                <c:pt idx="8611">
                  <c:v>114.90660494271799</c:v>
                </c:pt>
                <c:pt idx="8612">
                  <c:v>114.36123655471174</c:v>
                </c:pt>
                <c:pt idx="8613">
                  <c:v>113.2750053010886</c:v>
                </c:pt>
                <c:pt idx="8614">
                  <c:v>113.07221679205453</c:v>
                </c:pt>
                <c:pt idx="8615">
                  <c:v>116.51715484394772</c:v>
                </c:pt>
                <c:pt idx="8616">
                  <c:v>113.20049333162596</c:v>
                </c:pt>
                <c:pt idx="8617">
                  <c:v>110.37145103768341</c:v>
                </c:pt>
                <c:pt idx="8618">
                  <c:v>108.23953831760562</c:v>
                </c:pt>
                <c:pt idx="8619">
                  <c:v>108.20874667982727</c:v>
                </c:pt>
                <c:pt idx="8620">
                  <c:v>109.12398948767829</c:v>
                </c:pt>
                <c:pt idx="8621">
                  <c:v>112.2794130925294</c:v>
                </c:pt>
                <c:pt idx="8622">
                  <c:v>115.14565630021875</c:v>
                </c:pt>
                <c:pt idx="8623">
                  <c:v>121.49429944990069</c:v>
                </c:pt>
                <c:pt idx="8624">
                  <c:v>128.82162424480239</c:v>
                </c:pt>
                <c:pt idx="8625">
                  <c:v>140.23326307108655</c:v>
                </c:pt>
                <c:pt idx="8626">
                  <c:v>141.34179590575982</c:v>
                </c:pt>
                <c:pt idx="8627">
                  <c:v>139.67889677287667</c:v>
                </c:pt>
                <c:pt idx="8628">
                  <c:v>133.16896581439505</c:v>
                </c:pt>
                <c:pt idx="8629">
                  <c:v>129.59851370545519</c:v>
                </c:pt>
                <c:pt idx="8630">
                  <c:v>134.92354833352331</c:v>
                </c:pt>
                <c:pt idx="8631">
                  <c:v>135.19609908672447</c:v>
                </c:pt>
                <c:pt idx="8632">
                  <c:v>137.01737191631062</c:v>
                </c:pt>
                <c:pt idx="8633">
                  <c:v>139.95133783850213</c:v>
                </c:pt>
                <c:pt idx="8634">
                  <c:v>140.45415504333349</c:v>
                </c:pt>
                <c:pt idx="8635">
                  <c:v>136.07850396709998</c:v>
                </c:pt>
                <c:pt idx="8636">
                  <c:v>131.0681998796083</c:v>
                </c:pt>
                <c:pt idx="8637">
                  <c:v>126.58163782200792</c:v>
                </c:pt>
                <c:pt idx="8638">
                  <c:v>126.486889373822</c:v>
                </c:pt>
                <c:pt idx="8639">
                  <c:v>126.42541680263919</c:v>
                </c:pt>
                <c:pt idx="8640">
                  <c:v>127.12996595512197</c:v>
                </c:pt>
                <c:pt idx="8641">
                  <c:v>120.61435999612023</c:v>
                </c:pt>
                <c:pt idx="8642">
                  <c:v>119.18836005366494</c:v>
                </c:pt>
                <c:pt idx="8643">
                  <c:v>119.1781163272473</c:v>
                </c:pt>
                <c:pt idx="8644">
                  <c:v>119.7734881523979</c:v>
                </c:pt>
                <c:pt idx="8645">
                  <c:v>121.31914681494906</c:v>
                </c:pt>
                <c:pt idx="8646">
                  <c:v>125.02281472665199</c:v>
                </c:pt>
                <c:pt idx="8647">
                  <c:v>129.5198451690753</c:v>
                </c:pt>
                <c:pt idx="8648">
                  <c:v>136.08115608232123</c:v>
                </c:pt>
                <c:pt idx="8649">
                  <c:v>146.23026278665139</c:v>
                </c:pt>
                <c:pt idx="8650">
                  <c:v>144.78754142395192</c:v>
                </c:pt>
                <c:pt idx="8651">
                  <c:v>143.23906707760838</c:v>
                </c:pt>
                <c:pt idx="8652">
                  <c:v>135.10758839591455</c:v>
                </c:pt>
                <c:pt idx="8653">
                  <c:v>132.35707301846955</c:v>
                </c:pt>
                <c:pt idx="8654">
                  <c:v>137.75368748459999</c:v>
                </c:pt>
                <c:pt idx="8655">
                  <c:v>137.92070230147371</c:v>
                </c:pt>
                <c:pt idx="8656">
                  <c:v>139.06631817578872</c:v>
                </c:pt>
                <c:pt idx="8657">
                  <c:v>141.01598251763809</c:v>
                </c:pt>
                <c:pt idx="8658">
                  <c:v>139.97294828353847</c:v>
                </c:pt>
                <c:pt idx="8659">
                  <c:v>135.40457385741229</c:v>
                </c:pt>
                <c:pt idx="8660">
                  <c:v>131.27173083944649</c:v>
                </c:pt>
                <c:pt idx="8661">
                  <c:v>128.09063910906403</c:v>
                </c:pt>
                <c:pt idx="8662">
                  <c:v>128.32060588827821</c:v>
                </c:pt>
                <c:pt idx="8663">
                  <c:v>127.73959366404796</c:v>
                </c:pt>
                <c:pt idx="8664">
                  <c:v>128.20915727204866</c:v>
                </c:pt>
                <c:pt idx="8665">
                  <c:v>121.1351868300749</c:v>
                </c:pt>
                <c:pt idx="8666">
                  <c:v>119.91395399850174</c:v>
                </c:pt>
                <c:pt idx="8667">
                  <c:v>119.96987881420127</c:v>
                </c:pt>
                <c:pt idx="8668">
                  <c:v>120.04492630671486</c:v>
                </c:pt>
                <c:pt idx="8669">
                  <c:v>121.12790041105642</c:v>
                </c:pt>
                <c:pt idx="8670">
                  <c:v>123.8363762075471</c:v>
                </c:pt>
                <c:pt idx="8671">
                  <c:v>128.36700311079508</c:v>
                </c:pt>
                <c:pt idx="8672">
                  <c:v>134.32137708356754</c:v>
                </c:pt>
                <c:pt idx="8673">
                  <c:v>145.26502711375048</c:v>
                </c:pt>
                <c:pt idx="8674">
                  <c:v>144.90373260319487</c:v>
                </c:pt>
                <c:pt idx="8675">
                  <c:v>142.78695694920145</c:v>
                </c:pt>
                <c:pt idx="8676">
                  <c:v>135.41503308360197</c:v>
                </c:pt>
                <c:pt idx="8677">
                  <c:v>132.65121813043746</c:v>
                </c:pt>
                <c:pt idx="8678">
                  <c:v>138.3442353581836</c:v>
                </c:pt>
                <c:pt idx="8679">
                  <c:v>137.15211490347312</c:v>
                </c:pt>
                <c:pt idx="8680">
                  <c:v>138.63039536548538</c:v>
                </c:pt>
                <c:pt idx="8681">
                  <c:v>138.88845869915082</c:v>
                </c:pt>
                <c:pt idx="8682">
                  <c:v>137.73187488852753</c:v>
                </c:pt>
                <c:pt idx="8683">
                  <c:v>132.96760475228183</c:v>
                </c:pt>
                <c:pt idx="8684">
                  <c:v>128.00067784196671</c:v>
                </c:pt>
                <c:pt idx="8685">
                  <c:v>125.00820744969592</c:v>
                </c:pt>
                <c:pt idx="8686">
                  <c:v>122.99722961344473</c:v>
                </c:pt>
                <c:pt idx="8687">
                  <c:v>124.15559271856291</c:v>
                </c:pt>
                <c:pt idx="8688">
                  <c:v>122.04908897454861</c:v>
                </c:pt>
                <c:pt idx="8689">
                  <c:v>117.73076731090909</c:v>
                </c:pt>
                <c:pt idx="8690">
                  <c:v>117.25585741128441</c:v>
                </c:pt>
                <c:pt idx="8691">
                  <c:v>115.37362134263154</c:v>
                </c:pt>
                <c:pt idx="8692">
                  <c:v>116.81927301915788</c:v>
                </c:pt>
                <c:pt idx="8693">
                  <c:v>116.79817781148894</c:v>
                </c:pt>
                <c:pt idx="8694">
                  <c:v>118.5711894411579</c:v>
                </c:pt>
                <c:pt idx="8695">
                  <c:v>119.62444011758907</c:v>
                </c:pt>
                <c:pt idx="8696">
                  <c:v>127.09525922138562</c:v>
                </c:pt>
                <c:pt idx="8697">
                  <c:v>136.47949408167418</c:v>
                </c:pt>
                <c:pt idx="8698">
                  <c:v>135.98545707117574</c:v>
                </c:pt>
                <c:pt idx="8699">
                  <c:v>136.28684393008126</c:v>
                </c:pt>
                <c:pt idx="8700">
                  <c:v>128.86611265954525</c:v>
                </c:pt>
                <c:pt idx="8701">
                  <c:v>125.05392411201802</c:v>
                </c:pt>
                <c:pt idx="8702">
                  <c:v>128.75962700572782</c:v>
                </c:pt>
                <c:pt idx="8703">
                  <c:v>127.13670712818909</c:v>
                </c:pt>
                <c:pt idx="8704">
                  <c:v>128.29131307442239</c:v>
                </c:pt>
                <c:pt idx="8705">
                  <c:v>128.20648071269969</c:v>
                </c:pt>
                <c:pt idx="8706">
                  <c:v>126.71486612431268</c:v>
                </c:pt>
                <c:pt idx="8707">
                  <c:v>123.71847228381267</c:v>
                </c:pt>
                <c:pt idx="8708">
                  <c:v>120.4670705082803</c:v>
                </c:pt>
                <c:pt idx="8709">
                  <c:v>119.56147627770434</c:v>
                </c:pt>
                <c:pt idx="8710">
                  <c:v>117.95488733636492</c:v>
                </c:pt>
                <c:pt idx="8711">
                  <c:v>119.60217258251956</c:v>
                </c:pt>
                <c:pt idx="8712">
                  <c:v>119.50382735767955</c:v>
                </c:pt>
                <c:pt idx="8713">
                  <c:v>113.06133393531471</c:v>
                </c:pt>
                <c:pt idx="8714">
                  <c:v>109.02891505509406</c:v>
                </c:pt>
                <c:pt idx="8715">
                  <c:v>108.39612249037647</c:v>
                </c:pt>
                <c:pt idx="8716">
                  <c:v>109.82549631464822</c:v>
                </c:pt>
                <c:pt idx="8717">
                  <c:v>109.62380437782134</c:v>
                </c:pt>
                <c:pt idx="8718">
                  <c:v>110.44959752265788</c:v>
                </c:pt>
                <c:pt idx="8719">
                  <c:v>110.69329408939629</c:v>
                </c:pt>
                <c:pt idx="8720">
                  <c:v>111.85247465932935</c:v>
                </c:pt>
                <c:pt idx="8721">
                  <c:v>115.33709616208125</c:v>
                </c:pt>
                <c:pt idx="8722">
                  <c:v>117.09041939893673</c:v>
                </c:pt>
                <c:pt idx="8723">
                  <c:v>117.12763020132574</c:v>
                </c:pt>
                <c:pt idx="8724">
                  <c:v>112.17689197229426</c:v>
                </c:pt>
                <c:pt idx="8725">
                  <c:v>110.56860318639272</c:v>
                </c:pt>
                <c:pt idx="8726">
                  <c:v>112.0552465792815</c:v>
                </c:pt>
                <c:pt idx="8727">
                  <c:v>111.5032869382182</c:v>
                </c:pt>
                <c:pt idx="8728">
                  <c:v>111.49296672101134</c:v>
                </c:pt>
                <c:pt idx="8729">
                  <c:v>112.16869238279213</c:v>
                </c:pt>
                <c:pt idx="8730">
                  <c:v>114.7395055043937</c:v>
                </c:pt>
                <c:pt idx="8731">
                  <c:v>113.12886956080303</c:v>
                </c:pt>
                <c:pt idx="8732">
                  <c:v>111.93348854141176</c:v>
                </c:pt>
                <c:pt idx="8733">
                  <c:v>109.49180909795055</c:v>
                </c:pt>
                <c:pt idx="8734">
                  <c:v>109.90436507461705</c:v>
                </c:pt>
                <c:pt idx="8735">
                  <c:v>112.02988932025815</c:v>
                </c:pt>
                <c:pt idx="8736">
                  <c:v>111.42256165364496</c:v>
                </c:pt>
                <c:pt idx="8737">
                  <c:v>105.40596242758606</c:v>
                </c:pt>
                <c:pt idx="8738">
                  <c:v>102.32332645881341</c:v>
                </c:pt>
                <c:pt idx="8739">
                  <c:v>102.43365724691066</c:v>
                </c:pt>
                <c:pt idx="8740">
                  <c:v>101.97665644560458</c:v>
                </c:pt>
                <c:pt idx="8741">
                  <c:v>103.20861476297387</c:v>
                </c:pt>
                <c:pt idx="8742">
                  <c:v>104.09820683515061</c:v>
                </c:pt>
                <c:pt idx="8743">
                  <c:v>102.42002975003427</c:v>
                </c:pt>
                <c:pt idx="8744">
                  <c:v>101.25373410834655</c:v>
                </c:pt>
                <c:pt idx="8745">
                  <c:v>100.09922756065913</c:v>
                </c:pt>
                <c:pt idx="8746">
                  <c:v>98.604854860489993</c:v>
                </c:pt>
                <c:pt idx="8747">
                  <c:v>99.24791035719349</c:v>
                </c:pt>
                <c:pt idx="8748">
                  <c:v>96.666033593614856</c:v>
                </c:pt>
                <c:pt idx="8749">
                  <c:v>97.672890736681765</c:v>
                </c:pt>
                <c:pt idx="8750">
                  <c:v>97.150092178234189</c:v>
                </c:pt>
                <c:pt idx="8751">
                  <c:v>97.42542166969605</c:v>
                </c:pt>
                <c:pt idx="8752">
                  <c:v>98.66624820521217</c:v>
                </c:pt>
                <c:pt idx="8753">
                  <c:v>102.64408442106257</c:v>
                </c:pt>
                <c:pt idx="8754">
                  <c:v>108.66328904549179</c:v>
                </c:pt>
                <c:pt idx="8755">
                  <c:v>107.78356310630579</c:v>
                </c:pt>
                <c:pt idx="8756">
                  <c:v>107.58813194262308</c:v>
                </c:pt>
                <c:pt idx="8757">
                  <c:v>106.41556370052815</c:v>
                </c:pt>
                <c:pt idx="8758">
                  <c:v>108.07166449058383</c:v>
                </c:pt>
                <c:pt idx="8759">
                  <c:v>111.1960543498017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3-48BA-B028-A40101AFD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30047"/>
        <c:axId val="121931487"/>
      </c:lineChart>
      <c:lineChart>
        <c:grouping val="standard"/>
        <c:varyColors val="0"/>
        <c:ser>
          <c:idx val="1"/>
          <c:order val="1"/>
          <c:tx>
            <c:strRef>
              <c:f>Hourly!$C$1</c:f>
              <c:strCache>
                <c:ptCount val="1"/>
                <c:pt idx="0">
                  <c:v>H_demand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Hourly!$C$2:$C$8761</c:f>
              <c:numCache>
                <c:formatCode>_(* #,##0_);_(* \(#,##0\);_(* "-"_);_(@_)</c:formatCode>
                <c:ptCount val="8760"/>
                <c:pt idx="0">
                  <c:v>14.895286607648879</c:v>
                </c:pt>
                <c:pt idx="1">
                  <c:v>17.382862718095385</c:v>
                </c:pt>
                <c:pt idx="2">
                  <c:v>19.746215715028413</c:v>
                </c:pt>
                <c:pt idx="3">
                  <c:v>21.486346478730344</c:v>
                </c:pt>
                <c:pt idx="4">
                  <c:v>23.042059373275013</c:v>
                </c:pt>
                <c:pt idx="5">
                  <c:v>24.609666651094326</c:v>
                </c:pt>
                <c:pt idx="6">
                  <c:v>48.828721662527329</c:v>
                </c:pt>
                <c:pt idx="7">
                  <c:v>49.452862138577352</c:v>
                </c:pt>
                <c:pt idx="8">
                  <c:v>47.139134873203552</c:v>
                </c:pt>
                <c:pt idx="9">
                  <c:v>43.468925710066813</c:v>
                </c:pt>
                <c:pt idx="10">
                  <c:v>40.204156139664711</c:v>
                </c:pt>
                <c:pt idx="11">
                  <c:v>37.348199719648058</c:v>
                </c:pt>
                <c:pt idx="12">
                  <c:v>32.353224654944938</c:v>
                </c:pt>
                <c:pt idx="13">
                  <c:v>33.469291257683416</c:v>
                </c:pt>
                <c:pt idx="14">
                  <c:v>33.020614860136497</c:v>
                </c:pt>
                <c:pt idx="15">
                  <c:v>33.103752454209435</c:v>
                </c:pt>
                <c:pt idx="16">
                  <c:v>34.185515733129883</c:v>
                </c:pt>
                <c:pt idx="17">
                  <c:v>35.274406164173435</c:v>
                </c:pt>
                <c:pt idx="18">
                  <c:v>32.334224660095565</c:v>
                </c:pt>
                <c:pt idx="19">
                  <c:v>30.881654374931856</c:v>
                </c:pt>
                <c:pt idx="20">
                  <c:v>33.004618233221002</c:v>
                </c:pt>
                <c:pt idx="21">
                  <c:v>8.0095763402828233</c:v>
                </c:pt>
                <c:pt idx="22">
                  <c:v>9.1569862877249335</c:v>
                </c:pt>
                <c:pt idx="23">
                  <c:v>10.764529127405586</c:v>
                </c:pt>
                <c:pt idx="24">
                  <c:v>11.537484638263557</c:v>
                </c:pt>
                <c:pt idx="25">
                  <c:v>12.049790893529051</c:v>
                </c:pt>
                <c:pt idx="26">
                  <c:v>12.514965197331817</c:v>
                </c:pt>
                <c:pt idx="27">
                  <c:v>13.132310861153112</c:v>
                </c:pt>
                <c:pt idx="28">
                  <c:v>13.778541785348269</c:v>
                </c:pt>
                <c:pt idx="29">
                  <c:v>14.839569208915229</c:v>
                </c:pt>
                <c:pt idx="30">
                  <c:v>38.451347839881763</c:v>
                </c:pt>
                <c:pt idx="31">
                  <c:v>39.285072931311603</c:v>
                </c:pt>
                <c:pt idx="32">
                  <c:v>36.346170012660657</c:v>
                </c:pt>
                <c:pt idx="33">
                  <c:v>31.596583032512449</c:v>
                </c:pt>
                <c:pt idx="34">
                  <c:v>27.432440471270109</c:v>
                </c:pt>
                <c:pt idx="35">
                  <c:v>23.77678994956117</c:v>
                </c:pt>
                <c:pt idx="36">
                  <c:v>18.219616102951857</c:v>
                </c:pt>
                <c:pt idx="37">
                  <c:v>19.038048943409578</c:v>
                </c:pt>
                <c:pt idx="38">
                  <c:v>18.328516808724721</c:v>
                </c:pt>
                <c:pt idx="39">
                  <c:v>18.447313550296382</c:v>
                </c:pt>
                <c:pt idx="40">
                  <c:v>19.895273850314339</c:v>
                </c:pt>
                <c:pt idx="41">
                  <c:v>21.525070846310005</c:v>
                </c:pt>
                <c:pt idx="42">
                  <c:v>19.917696022909276</c:v>
                </c:pt>
                <c:pt idx="43">
                  <c:v>19.797030484876071</c:v>
                </c:pt>
                <c:pt idx="44">
                  <c:v>23.109002782829187</c:v>
                </c:pt>
                <c:pt idx="45">
                  <c:v>1.4092992684090218</c:v>
                </c:pt>
                <c:pt idx="46">
                  <c:v>1.4781690184619987</c:v>
                </c:pt>
                <c:pt idx="47">
                  <c:v>3.6281850364301844</c:v>
                </c:pt>
                <c:pt idx="48">
                  <c:v>6.4662200276437938</c:v>
                </c:pt>
                <c:pt idx="49">
                  <c:v>9.220817703434987</c:v>
                </c:pt>
                <c:pt idx="50">
                  <c:v>11.807010753978767</c:v>
                </c:pt>
                <c:pt idx="51">
                  <c:v>13.582968681459089</c:v>
                </c:pt>
                <c:pt idx="52">
                  <c:v>15.345269285613911</c:v>
                </c:pt>
                <c:pt idx="53">
                  <c:v>16.875380622574262</c:v>
                </c:pt>
                <c:pt idx="54">
                  <c:v>41.259050969014666</c:v>
                </c:pt>
                <c:pt idx="55">
                  <c:v>42.065483569786885</c:v>
                </c:pt>
                <c:pt idx="56">
                  <c:v>39.597955248023382</c:v>
                </c:pt>
                <c:pt idx="57">
                  <c:v>35.696275348852609</c:v>
                </c:pt>
                <c:pt idx="58">
                  <c:v>32.31121289190996</c:v>
                </c:pt>
                <c:pt idx="59">
                  <c:v>29.249002640788042</c:v>
                </c:pt>
                <c:pt idx="60">
                  <c:v>24.15664337081806</c:v>
                </c:pt>
                <c:pt idx="61">
                  <c:v>25.173845317149059</c:v>
                </c:pt>
                <c:pt idx="62">
                  <c:v>24.579622816922107</c:v>
                </c:pt>
                <c:pt idx="63">
                  <c:v>24.503508672616299</c:v>
                </c:pt>
                <c:pt idx="64">
                  <c:v>25.630604959459884</c:v>
                </c:pt>
                <c:pt idx="65">
                  <c:v>26.718070637067441</c:v>
                </c:pt>
                <c:pt idx="66">
                  <c:v>25.461112228780593</c:v>
                </c:pt>
                <c:pt idx="67">
                  <c:v>25.600804533488056</c:v>
                </c:pt>
                <c:pt idx="68">
                  <c:v>29.428759442926967</c:v>
                </c:pt>
                <c:pt idx="69">
                  <c:v>5.7188891535294584</c:v>
                </c:pt>
                <c:pt idx="70">
                  <c:v>8.3040122542467376</c:v>
                </c:pt>
                <c:pt idx="71">
                  <c:v>11.476000526918453</c:v>
                </c:pt>
                <c:pt idx="72">
                  <c:v>13.527355600525585</c:v>
                </c:pt>
                <c:pt idx="73">
                  <c:v>15.54620198574392</c:v>
                </c:pt>
                <c:pt idx="74">
                  <c:v>17.566418349860118</c:v>
                </c:pt>
                <c:pt idx="75">
                  <c:v>19.047212292830181</c:v>
                </c:pt>
                <c:pt idx="76">
                  <c:v>20.278579913807018</c:v>
                </c:pt>
                <c:pt idx="77">
                  <c:v>21.817145608413298</c:v>
                </c:pt>
                <c:pt idx="78">
                  <c:v>45.872170264597379</c:v>
                </c:pt>
                <c:pt idx="79">
                  <c:v>46.663531866604622</c:v>
                </c:pt>
                <c:pt idx="80">
                  <c:v>44.03486885478285</c:v>
                </c:pt>
                <c:pt idx="81">
                  <c:v>40.056299043830684</c:v>
                </c:pt>
                <c:pt idx="82">
                  <c:v>36.35028210340942</c:v>
                </c:pt>
                <c:pt idx="83">
                  <c:v>33.311783380583428</c:v>
                </c:pt>
                <c:pt idx="84">
                  <c:v>28.133092976333074</c:v>
                </c:pt>
                <c:pt idx="85">
                  <c:v>29.211452233113022</c:v>
                </c:pt>
                <c:pt idx="86">
                  <c:v>28.378974339453098</c:v>
                </c:pt>
                <c:pt idx="87">
                  <c:v>28.334789135053708</c:v>
                </c:pt>
                <c:pt idx="88">
                  <c:v>29.696330292263713</c:v>
                </c:pt>
                <c:pt idx="89">
                  <c:v>31.020480134136996</c:v>
                </c:pt>
                <c:pt idx="90">
                  <c:v>28.839948851701923</c:v>
                </c:pt>
                <c:pt idx="91">
                  <c:v>28.106316843399856</c:v>
                </c:pt>
                <c:pt idx="92">
                  <c:v>30.92210383274098</c:v>
                </c:pt>
                <c:pt idx="93">
                  <c:v>6.4749304100972669</c:v>
                </c:pt>
                <c:pt idx="94">
                  <c:v>8.2838706103157786</c:v>
                </c:pt>
                <c:pt idx="95">
                  <c:v>10.413993316107382</c:v>
                </c:pt>
                <c:pt idx="96">
                  <c:v>11.45951585271399</c:v>
                </c:pt>
                <c:pt idx="97">
                  <c:v>12.646721656172915</c:v>
                </c:pt>
                <c:pt idx="98">
                  <c:v>13.662737333714324</c:v>
                </c:pt>
                <c:pt idx="99">
                  <c:v>14.627559127750805</c:v>
                </c:pt>
                <c:pt idx="100">
                  <c:v>15.443129537007326</c:v>
                </c:pt>
                <c:pt idx="101">
                  <c:v>15.982465180514376</c:v>
                </c:pt>
                <c:pt idx="102">
                  <c:v>38.846350113601062</c:v>
                </c:pt>
                <c:pt idx="103">
                  <c:v>40.488415375252629</c:v>
                </c:pt>
                <c:pt idx="104">
                  <c:v>38.949835833150743</c:v>
                </c:pt>
                <c:pt idx="105">
                  <c:v>35.508647014771071</c:v>
                </c:pt>
                <c:pt idx="106">
                  <c:v>31.597384340924435</c:v>
                </c:pt>
                <c:pt idx="107">
                  <c:v>28.680965139293303</c:v>
                </c:pt>
                <c:pt idx="108">
                  <c:v>22.766705000523501</c:v>
                </c:pt>
                <c:pt idx="109">
                  <c:v>23.137229210134702</c:v>
                </c:pt>
                <c:pt idx="110">
                  <c:v>22.622440560491615</c:v>
                </c:pt>
                <c:pt idx="111">
                  <c:v>22.530003911540909</c:v>
                </c:pt>
                <c:pt idx="112">
                  <c:v>23.840462272932943</c:v>
                </c:pt>
                <c:pt idx="113">
                  <c:v>24.976642516888987</c:v>
                </c:pt>
                <c:pt idx="114">
                  <c:v>22.685838088006257</c:v>
                </c:pt>
                <c:pt idx="115">
                  <c:v>21.604573011205527</c:v>
                </c:pt>
                <c:pt idx="116">
                  <c:v>24.258268602403536</c:v>
                </c:pt>
                <c:pt idx="117">
                  <c:v>1.3555820634839906</c:v>
                </c:pt>
                <c:pt idx="118">
                  <c:v>1.8626425796947041</c:v>
                </c:pt>
                <c:pt idx="119">
                  <c:v>3.7689208268614856</c:v>
                </c:pt>
                <c:pt idx="120">
                  <c:v>5.5797082829928213</c:v>
                </c:pt>
                <c:pt idx="121">
                  <c:v>7.3583695493360031</c:v>
                </c:pt>
                <c:pt idx="122">
                  <c:v>8.9962636375912552</c:v>
                </c:pt>
                <c:pt idx="123">
                  <c:v>10.21094256459514</c:v>
                </c:pt>
                <c:pt idx="124">
                  <c:v>11.533564873842863</c:v>
                </c:pt>
                <c:pt idx="125">
                  <c:v>12.253638645343539</c:v>
                </c:pt>
                <c:pt idx="126">
                  <c:v>35.283599362639791</c:v>
                </c:pt>
                <c:pt idx="127">
                  <c:v>36.834739198693917</c:v>
                </c:pt>
                <c:pt idx="128">
                  <c:v>35.239488319272382</c:v>
                </c:pt>
                <c:pt idx="129">
                  <c:v>31.930211051685124</c:v>
                </c:pt>
                <c:pt idx="130">
                  <c:v>28.451857709174718</c:v>
                </c:pt>
                <c:pt idx="131">
                  <c:v>25.351749016654772</c:v>
                </c:pt>
                <c:pt idx="132">
                  <c:v>19.592448815794867</c:v>
                </c:pt>
                <c:pt idx="133">
                  <c:v>20.692523407449997</c:v>
                </c:pt>
                <c:pt idx="134">
                  <c:v>20.395486010646369</c:v>
                </c:pt>
                <c:pt idx="135">
                  <c:v>20.254691445289307</c:v>
                </c:pt>
                <c:pt idx="136">
                  <c:v>20.871144099505575</c:v>
                </c:pt>
                <c:pt idx="137">
                  <c:v>22.24052570872335</c:v>
                </c:pt>
                <c:pt idx="138">
                  <c:v>20.456224511283974</c:v>
                </c:pt>
                <c:pt idx="139">
                  <c:v>20.499193597847714</c:v>
                </c:pt>
                <c:pt idx="140">
                  <c:v>23.464271360400748</c:v>
                </c:pt>
                <c:pt idx="141">
                  <c:v>1.280552639666753</c:v>
                </c:pt>
                <c:pt idx="142">
                  <c:v>2.1265210712606928</c:v>
                </c:pt>
                <c:pt idx="143">
                  <c:v>4.7820223758847593</c:v>
                </c:pt>
                <c:pt idx="144">
                  <c:v>6.9639353306583551</c:v>
                </c:pt>
                <c:pt idx="145">
                  <c:v>9.2534559428381229</c:v>
                </c:pt>
                <c:pt idx="146">
                  <c:v>11.393733171013068</c:v>
                </c:pt>
                <c:pt idx="147">
                  <c:v>12.83157433669199</c:v>
                </c:pt>
                <c:pt idx="148">
                  <c:v>14.29209185344058</c:v>
                </c:pt>
                <c:pt idx="149">
                  <c:v>15.700806196878009</c:v>
                </c:pt>
                <c:pt idx="150">
                  <c:v>40.006831173721594</c:v>
                </c:pt>
                <c:pt idx="151">
                  <c:v>40.66848451534748</c:v>
                </c:pt>
                <c:pt idx="152">
                  <c:v>38.255357464791885</c:v>
                </c:pt>
                <c:pt idx="153">
                  <c:v>34.114161742366264</c:v>
                </c:pt>
                <c:pt idx="154">
                  <c:v>30.48036195326754</c:v>
                </c:pt>
                <c:pt idx="155">
                  <c:v>27.611360884674863</c:v>
                </c:pt>
                <c:pt idx="156">
                  <c:v>22.46673255009728</c:v>
                </c:pt>
                <c:pt idx="157">
                  <c:v>23.461580945867055</c:v>
                </c:pt>
                <c:pt idx="158">
                  <c:v>22.672525413460118</c:v>
                </c:pt>
                <c:pt idx="159">
                  <c:v>22.682724247829348</c:v>
                </c:pt>
                <c:pt idx="160">
                  <c:v>23.849169578165167</c:v>
                </c:pt>
                <c:pt idx="161">
                  <c:v>25.242343646597867</c:v>
                </c:pt>
                <c:pt idx="162">
                  <c:v>23.245441849237395</c:v>
                </c:pt>
                <c:pt idx="163">
                  <c:v>22.774135874383685</c:v>
                </c:pt>
                <c:pt idx="164">
                  <c:v>26.117840785527783</c:v>
                </c:pt>
                <c:pt idx="165">
                  <c:v>1.9789018446285249</c:v>
                </c:pt>
                <c:pt idx="166">
                  <c:v>3.7793929184771931</c:v>
                </c:pt>
                <c:pt idx="167">
                  <c:v>6.3150207618162684</c:v>
                </c:pt>
                <c:pt idx="168">
                  <c:v>8.0639480701664752</c:v>
                </c:pt>
                <c:pt idx="169">
                  <c:v>9.5964756412476753</c:v>
                </c:pt>
                <c:pt idx="170">
                  <c:v>10.995797074559668</c:v>
                </c:pt>
                <c:pt idx="171">
                  <c:v>12.405820775636416</c:v>
                </c:pt>
                <c:pt idx="172">
                  <c:v>13.558786646034664</c:v>
                </c:pt>
                <c:pt idx="173">
                  <c:v>14.738539111918294</c:v>
                </c:pt>
                <c:pt idx="174">
                  <c:v>38.864535875708981</c:v>
                </c:pt>
                <c:pt idx="175">
                  <c:v>39.59241378800705</c:v>
                </c:pt>
                <c:pt idx="176">
                  <c:v>36.957534789272273</c:v>
                </c:pt>
                <c:pt idx="177">
                  <c:v>32.826463740184209</c:v>
                </c:pt>
                <c:pt idx="178">
                  <c:v>28.813110558899648</c:v>
                </c:pt>
                <c:pt idx="179">
                  <c:v>25.493269806225431</c:v>
                </c:pt>
                <c:pt idx="180">
                  <c:v>20.035410505769423</c:v>
                </c:pt>
                <c:pt idx="181">
                  <c:v>20.945563310350106</c:v>
                </c:pt>
                <c:pt idx="182">
                  <c:v>20.138457105847536</c:v>
                </c:pt>
                <c:pt idx="183">
                  <c:v>20.162742843627882</c:v>
                </c:pt>
                <c:pt idx="184">
                  <c:v>21.289699116904853</c:v>
                </c:pt>
                <c:pt idx="185">
                  <c:v>22.732265355804081</c:v>
                </c:pt>
                <c:pt idx="186">
                  <c:v>20.9480423197843</c:v>
                </c:pt>
                <c:pt idx="187">
                  <c:v>20.570332490846098</c:v>
                </c:pt>
                <c:pt idx="188">
                  <c:v>23.770257008860035</c:v>
                </c:pt>
                <c:pt idx="189">
                  <c:v>1.4126682102270363</c:v>
                </c:pt>
                <c:pt idx="190">
                  <c:v>1.4816662804058847</c:v>
                </c:pt>
                <c:pt idx="191">
                  <c:v>3.8078796786999427</c:v>
                </c:pt>
                <c:pt idx="192">
                  <c:v>5.7299573029001731</c:v>
                </c:pt>
                <c:pt idx="193">
                  <c:v>7.7072048881747293</c:v>
                </c:pt>
                <c:pt idx="194">
                  <c:v>9.7203054858861346</c:v>
                </c:pt>
                <c:pt idx="195">
                  <c:v>11.061108018243869</c:v>
                </c:pt>
                <c:pt idx="196">
                  <c:v>12.483156884498211</c:v>
                </c:pt>
                <c:pt idx="197">
                  <c:v>13.941446493066088</c:v>
                </c:pt>
                <c:pt idx="198">
                  <c:v>38.134190647418016</c:v>
                </c:pt>
                <c:pt idx="199">
                  <c:v>38.835455827230362</c:v>
                </c:pt>
                <c:pt idx="200">
                  <c:v>36.415610587254399</c:v>
                </c:pt>
                <c:pt idx="201">
                  <c:v>32.343417550839796</c:v>
                </c:pt>
                <c:pt idx="202">
                  <c:v>28.701890551475124</c:v>
                </c:pt>
                <c:pt idx="203">
                  <c:v>25.516817934073575</c:v>
                </c:pt>
                <c:pt idx="204">
                  <c:v>20.18188285204392</c:v>
                </c:pt>
                <c:pt idx="205">
                  <c:v>21.254754807901445</c:v>
                </c:pt>
                <c:pt idx="206">
                  <c:v>20.423966000982389</c:v>
                </c:pt>
                <c:pt idx="207">
                  <c:v>20.558270091291455</c:v>
                </c:pt>
                <c:pt idx="208">
                  <c:v>21.72884597570313</c:v>
                </c:pt>
                <c:pt idx="209">
                  <c:v>23.131625897971364</c:v>
                </c:pt>
                <c:pt idx="210">
                  <c:v>21.021742384024094</c:v>
                </c:pt>
                <c:pt idx="211">
                  <c:v>20.330920369947457</c:v>
                </c:pt>
                <c:pt idx="212">
                  <c:v>23.412126000087177</c:v>
                </c:pt>
                <c:pt idx="213">
                  <c:v>1.3846150304775671</c:v>
                </c:pt>
                <c:pt idx="214">
                  <c:v>1.2397182214800304</c:v>
                </c:pt>
                <c:pt idx="215">
                  <c:v>2.7135016390118483</c:v>
                </c:pt>
                <c:pt idx="216">
                  <c:v>4.2364587443017996</c:v>
                </c:pt>
                <c:pt idx="217">
                  <c:v>5.5016859537935705</c:v>
                </c:pt>
                <c:pt idx="218">
                  <c:v>6.9296036964046381</c:v>
                </c:pt>
                <c:pt idx="219">
                  <c:v>8.1067500636166567</c:v>
                </c:pt>
                <c:pt idx="220">
                  <c:v>9.1517716286046973</c:v>
                </c:pt>
                <c:pt idx="221">
                  <c:v>10.350376690440166</c:v>
                </c:pt>
                <c:pt idx="222">
                  <c:v>34.536284490076262</c:v>
                </c:pt>
                <c:pt idx="223">
                  <c:v>35.376324962665315</c:v>
                </c:pt>
                <c:pt idx="224">
                  <c:v>32.527571086692504</c:v>
                </c:pt>
                <c:pt idx="225">
                  <c:v>28.115040765626844</c:v>
                </c:pt>
                <c:pt idx="226">
                  <c:v>24.175454424283075</c:v>
                </c:pt>
                <c:pt idx="227">
                  <c:v>20.906594919125791</c:v>
                </c:pt>
                <c:pt idx="228">
                  <c:v>15.484003343625973</c:v>
                </c:pt>
                <c:pt idx="229">
                  <c:v>16.364267405985103</c:v>
                </c:pt>
                <c:pt idx="230">
                  <c:v>15.653407142611274</c:v>
                </c:pt>
                <c:pt idx="231">
                  <c:v>15.471632298780552</c:v>
                </c:pt>
                <c:pt idx="232">
                  <c:v>16.641973391211302</c:v>
                </c:pt>
                <c:pt idx="233">
                  <c:v>18.214152804355095</c:v>
                </c:pt>
                <c:pt idx="234">
                  <c:v>16.384013626986196</c:v>
                </c:pt>
                <c:pt idx="235">
                  <c:v>16.105160145958017</c:v>
                </c:pt>
                <c:pt idx="236">
                  <c:v>19.536108587481387</c:v>
                </c:pt>
                <c:pt idx="237">
                  <c:v>1.3538283550969907</c:v>
                </c:pt>
                <c:pt idx="238">
                  <c:v>0.95579440300802943</c:v>
                </c:pt>
                <c:pt idx="239">
                  <c:v>0.90435218774873838</c:v>
                </c:pt>
                <c:pt idx="240">
                  <c:v>1.3143319127071933</c:v>
                </c:pt>
                <c:pt idx="241">
                  <c:v>3.5230446950175716</c:v>
                </c:pt>
                <c:pt idx="242">
                  <c:v>5.7344715864652294</c:v>
                </c:pt>
                <c:pt idx="243">
                  <c:v>7.3126681980296535</c:v>
                </c:pt>
                <c:pt idx="244">
                  <c:v>8.8954338676973403</c:v>
                </c:pt>
                <c:pt idx="245">
                  <c:v>10.296582247261938</c:v>
                </c:pt>
                <c:pt idx="246">
                  <c:v>34.856235799429626</c:v>
                </c:pt>
                <c:pt idx="247">
                  <c:v>35.626876624467776</c:v>
                </c:pt>
                <c:pt idx="248">
                  <c:v>33.162086106445138</c:v>
                </c:pt>
                <c:pt idx="249">
                  <c:v>29.563091535949351</c:v>
                </c:pt>
                <c:pt idx="250">
                  <c:v>26.144900945981785</c:v>
                </c:pt>
                <c:pt idx="251">
                  <c:v>23.08585777096399</c:v>
                </c:pt>
                <c:pt idx="252">
                  <c:v>17.926335377843007</c:v>
                </c:pt>
                <c:pt idx="253">
                  <c:v>19.122401116707827</c:v>
                </c:pt>
                <c:pt idx="254">
                  <c:v>18.314152339957396</c:v>
                </c:pt>
                <c:pt idx="255">
                  <c:v>18.23285430874386</c:v>
                </c:pt>
                <c:pt idx="256">
                  <c:v>19.312994353457722</c:v>
                </c:pt>
                <c:pt idx="257">
                  <c:v>20.519799902186552</c:v>
                </c:pt>
                <c:pt idx="258">
                  <c:v>18.795337733615167</c:v>
                </c:pt>
                <c:pt idx="259">
                  <c:v>18.7690496479713</c:v>
                </c:pt>
                <c:pt idx="260">
                  <c:v>22.238295338765653</c:v>
                </c:pt>
                <c:pt idx="261">
                  <c:v>1.368091583285393</c:v>
                </c:pt>
                <c:pt idx="262">
                  <c:v>1.1531489102754013</c:v>
                </c:pt>
                <c:pt idx="263">
                  <c:v>2.8214280965388472</c:v>
                </c:pt>
                <c:pt idx="264">
                  <c:v>4.7838579383568183</c:v>
                </c:pt>
                <c:pt idx="265">
                  <c:v>6.9967397400087004</c:v>
                </c:pt>
                <c:pt idx="266">
                  <c:v>8.8381772428973431</c:v>
                </c:pt>
                <c:pt idx="267">
                  <c:v>10.302727150364197</c:v>
                </c:pt>
                <c:pt idx="268">
                  <c:v>11.702780039165933</c:v>
                </c:pt>
                <c:pt idx="269">
                  <c:v>12.560685935132005</c:v>
                </c:pt>
                <c:pt idx="270">
                  <c:v>35.872570277091612</c:v>
                </c:pt>
                <c:pt idx="271">
                  <c:v>37.587812783093902</c:v>
                </c:pt>
                <c:pt idx="272">
                  <c:v>36.248108203275784</c:v>
                </c:pt>
                <c:pt idx="273">
                  <c:v>32.53074739446064</c:v>
                </c:pt>
                <c:pt idx="274">
                  <c:v>28.958309551023355</c:v>
                </c:pt>
                <c:pt idx="275">
                  <c:v>26.048684853899136</c:v>
                </c:pt>
                <c:pt idx="276">
                  <c:v>20.253477173786401</c:v>
                </c:pt>
                <c:pt idx="277">
                  <c:v>21.10832338866949</c:v>
                </c:pt>
                <c:pt idx="278">
                  <c:v>20.759412657910282</c:v>
                </c:pt>
                <c:pt idx="279">
                  <c:v>20.530640337185172</c:v>
                </c:pt>
                <c:pt idx="280">
                  <c:v>21.771511648252226</c:v>
                </c:pt>
                <c:pt idx="281">
                  <c:v>22.791819741706995</c:v>
                </c:pt>
                <c:pt idx="282">
                  <c:v>20.664765333217829</c:v>
                </c:pt>
                <c:pt idx="283">
                  <c:v>19.962637916012557</c:v>
                </c:pt>
                <c:pt idx="284">
                  <c:v>22.781482432381782</c:v>
                </c:pt>
                <c:pt idx="285">
                  <c:v>1.222426699865339</c:v>
                </c:pt>
                <c:pt idx="286">
                  <c:v>1.3807700425331011</c:v>
                </c:pt>
                <c:pt idx="287">
                  <c:v>2.8861771396238796</c:v>
                </c:pt>
                <c:pt idx="288">
                  <c:v>4.5609381847158437</c:v>
                </c:pt>
                <c:pt idx="289">
                  <c:v>6.0375671087320564</c:v>
                </c:pt>
                <c:pt idx="290">
                  <c:v>7.3122629279918092</c:v>
                </c:pt>
                <c:pt idx="291">
                  <c:v>8.4167991827287469</c:v>
                </c:pt>
                <c:pt idx="292">
                  <c:v>9.4680071933058407</c:v>
                </c:pt>
                <c:pt idx="293">
                  <c:v>10.111033807019545</c:v>
                </c:pt>
                <c:pt idx="294">
                  <c:v>33.198269612443255</c:v>
                </c:pt>
                <c:pt idx="295">
                  <c:v>34.64711584445736</c:v>
                </c:pt>
                <c:pt idx="296">
                  <c:v>33.091957157459085</c:v>
                </c:pt>
                <c:pt idx="297">
                  <c:v>29.787264949525159</c:v>
                </c:pt>
                <c:pt idx="298">
                  <c:v>26.038054285389364</c:v>
                </c:pt>
                <c:pt idx="299">
                  <c:v>23.017427755826795</c:v>
                </c:pt>
                <c:pt idx="300">
                  <c:v>17.08256685171645</c:v>
                </c:pt>
                <c:pt idx="301">
                  <c:v>17.763710081814107</c:v>
                </c:pt>
                <c:pt idx="302">
                  <c:v>17.337329075346837</c:v>
                </c:pt>
                <c:pt idx="303">
                  <c:v>17.403211766738195</c:v>
                </c:pt>
                <c:pt idx="304">
                  <c:v>18.185648503971247</c:v>
                </c:pt>
                <c:pt idx="305">
                  <c:v>19.31020331378938</c:v>
                </c:pt>
                <c:pt idx="306">
                  <c:v>17.259272896713931</c:v>
                </c:pt>
                <c:pt idx="307">
                  <c:v>17.073723841027324</c:v>
                </c:pt>
                <c:pt idx="308">
                  <c:v>20.145983373566317</c:v>
                </c:pt>
                <c:pt idx="309">
                  <c:v>1.1537631236357151</c:v>
                </c:pt>
                <c:pt idx="310">
                  <c:v>1.1117969034754251</c:v>
                </c:pt>
                <c:pt idx="311">
                  <c:v>1.0907108603446645</c:v>
                </c:pt>
                <c:pt idx="312">
                  <c:v>2.3785704166423405</c:v>
                </c:pt>
                <c:pt idx="313">
                  <c:v>4.7400216908465325</c:v>
                </c:pt>
                <c:pt idx="314">
                  <c:v>7.0462577688240735</c:v>
                </c:pt>
                <c:pt idx="315">
                  <c:v>8.5966646107775251</c:v>
                </c:pt>
                <c:pt idx="316">
                  <c:v>10.15457033318072</c:v>
                </c:pt>
                <c:pt idx="317">
                  <c:v>11.776420097591467</c:v>
                </c:pt>
                <c:pt idx="318">
                  <c:v>36.131106097133639</c:v>
                </c:pt>
                <c:pt idx="319">
                  <c:v>37.012587815939355</c:v>
                </c:pt>
                <c:pt idx="320">
                  <c:v>34.491256742500241</c:v>
                </c:pt>
                <c:pt idx="321">
                  <c:v>30.41893661684826</c:v>
                </c:pt>
                <c:pt idx="322">
                  <c:v>26.898590897796961</c:v>
                </c:pt>
                <c:pt idx="323">
                  <c:v>24.044631594367431</c:v>
                </c:pt>
                <c:pt idx="324">
                  <c:v>18.621067616954459</c:v>
                </c:pt>
                <c:pt idx="325">
                  <c:v>19.824486991426308</c:v>
                </c:pt>
                <c:pt idx="326">
                  <c:v>18.922379274066127</c:v>
                </c:pt>
                <c:pt idx="327">
                  <c:v>18.996499379005709</c:v>
                </c:pt>
                <c:pt idx="328">
                  <c:v>20.315828138355929</c:v>
                </c:pt>
                <c:pt idx="329">
                  <c:v>21.572176641392147</c:v>
                </c:pt>
                <c:pt idx="330">
                  <c:v>19.613082815124869</c:v>
                </c:pt>
                <c:pt idx="331">
                  <c:v>18.977394758634002</c:v>
                </c:pt>
                <c:pt idx="332">
                  <c:v>21.998477640107065</c:v>
                </c:pt>
                <c:pt idx="333">
                  <c:v>1.3653122370577495</c:v>
                </c:pt>
                <c:pt idx="334">
                  <c:v>1.0250177257819471</c:v>
                </c:pt>
                <c:pt idx="335">
                  <c:v>1.5127102114824653</c:v>
                </c:pt>
                <c:pt idx="336">
                  <c:v>2.7895757794414449</c:v>
                </c:pt>
                <c:pt idx="337">
                  <c:v>4.1091454852150502</c:v>
                </c:pt>
                <c:pt idx="338">
                  <c:v>5.4589015005045098</c:v>
                </c:pt>
                <c:pt idx="339">
                  <c:v>6.5515701437915244</c:v>
                </c:pt>
                <c:pt idx="340">
                  <c:v>7.5726970858193079</c:v>
                </c:pt>
                <c:pt idx="341">
                  <c:v>8.7780424930677938</c:v>
                </c:pt>
                <c:pt idx="342">
                  <c:v>33.019811089947545</c:v>
                </c:pt>
                <c:pt idx="343">
                  <c:v>33.666042937309079</c:v>
                </c:pt>
                <c:pt idx="344">
                  <c:v>30.899741050516049</c:v>
                </c:pt>
                <c:pt idx="345">
                  <c:v>26.56754897535787</c:v>
                </c:pt>
                <c:pt idx="346">
                  <c:v>22.488622978861208</c:v>
                </c:pt>
                <c:pt idx="347">
                  <c:v>19.005202068406099</c:v>
                </c:pt>
                <c:pt idx="348">
                  <c:v>13.267511346010544</c:v>
                </c:pt>
                <c:pt idx="349">
                  <c:v>14.213245136670105</c:v>
                </c:pt>
                <c:pt idx="350">
                  <c:v>13.321558736775064</c:v>
                </c:pt>
                <c:pt idx="351">
                  <c:v>13.054032507146383</c:v>
                </c:pt>
                <c:pt idx="352">
                  <c:v>14.262068636650685</c:v>
                </c:pt>
                <c:pt idx="353">
                  <c:v>16.089837738217437</c:v>
                </c:pt>
                <c:pt idx="354">
                  <c:v>14.350910168021914</c:v>
                </c:pt>
                <c:pt idx="355">
                  <c:v>14.32830520848508</c:v>
                </c:pt>
                <c:pt idx="356">
                  <c:v>17.882219410921564</c:v>
                </c:pt>
                <c:pt idx="357">
                  <c:v>1.3528802632316919</c:v>
                </c:pt>
                <c:pt idx="358">
                  <c:v>0.94944240291601423</c:v>
                </c:pt>
                <c:pt idx="359">
                  <c:v>0.84317918347143983</c:v>
                </c:pt>
                <c:pt idx="360">
                  <c:v>0.87670920159110666</c:v>
                </c:pt>
                <c:pt idx="361">
                  <c:v>2.6461926555738682</c:v>
                </c:pt>
                <c:pt idx="362">
                  <c:v>5.3612366526601241</c:v>
                </c:pt>
                <c:pt idx="363">
                  <c:v>7.3081640692947349</c:v>
                </c:pt>
                <c:pt idx="364">
                  <c:v>9.0673062135646703</c:v>
                </c:pt>
                <c:pt idx="365">
                  <c:v>10.652613975702055</c:v>
                </c:pt>
                <c:pt idx="366">
                  <c:v>35.277588010939802</c:v>
                </c:pt>
                <c:pt idx="367">
                  <c:v>36.019314649724393</c:v>
                </c:pt>
                <c:pt idx="368">
                  <c:v>33.64744421210959</c:v>
                </c:pt>
                <c:pt idx="369">
                  <c:v>29.531551556808218</c:v>
                </c:pt>
                <c:pt idx="370">
                  <c:v>26.026967672691214</c:v>
                </c:pt>
                <c:pt idx="371">
                  <c:v>23.144219425912706</c:v>
                </c:pt>
                <c:pt idx="372">
                  <c:v>17.894903716889665</c:v>
                </c:pt>
                <c:pt idx="373">
                  <c:v>18.914266487978221</c:v>
                </c:pt>
                <c:pt idx="374">
                  <c:v>18.230575626412623</c:v>
                </c:pt>
                <c:pt idx="375">
                  <c:v>18.166502956557036</c:v>
                </c:pt>
                <c:pt idx="376">
                  <c:v>19.298355396555451</c:v>
                </c:pt>
                <c:pt idx="377">
                  <c:v>20.896841358670546</c:v>
                </c:pt>
                <c:pt idx="378">
                  <c:v>19.132923674751968</c:v>
                </c:pt>
                <c:pt idx="379">
                  <c:v>19.098864374578319</c:v>
                </c:pt>
                <c:pt idx="380">
                  <c:v>22.65097871030915</c:v>
                </c:pt>
                <c:pt idx="381">
                  <c:v>1.3754166007347872</c:v>
                </c:pt>
                <c:pt idx="382">
                  <c:v>1.2546652082288685</c:v>
                </c:pt>
                <c:pt idx="383">
                  <c:v>3.3678598122347267</c:v>
                </c:pt>
                <c:pt idx="384">
                  <c:v>5.0512758497977392</c:v>
                </c:pt>
                <c:pt idx="385">
                  <c:v>6.736777627920044</c:v>
                </c:pt>
                <c:pt idx="386">
                  <c:v>8.2859138852218166</c:v>
                </c:pt>
                <c:pt idx="387">
                  <c:v>9.4994197754874925</c:v>
                </c:pt>
                <c:pt idx="388">
                  <c:v>10.81513864659626</c:v>
                </c:pt>
                <c:pt idx="389">
                  <c:v>12.00633375967597</c:v>
                </c:pt>
                <c:pt idx="390">
                  <c:v>36.221224367599369</c:v>
                </c:pt>
                <c:pt idx="391">
                  <c:v>36.759449134237308</c:v>
                </c:pt>
                <c:pt idx="392">
                  <c:v>33.930912909559908</c:v>
                </c:pt>
                <c:pt idx="393">
                  <c:v>29.463743140362336</c:v>
                </c:pt>
                <c:pt idx="394">
                  <c:v>25.444468462237808</c:v>
                </c:pt>
                <c:pt idx="395">
                  <c:v>22.203555664974939</c:v>
                </c:pt>
                <c:pt idx="396">
                  <c:v>16.603904779478782</c:v>
                </c:pt>
                <c:pt idx="397">
                  <c:v>17.435585672836492</c:v>
                </c:pt>
                <c:pt idx="398">
                  <c:v>16.655492855025042</c:v>
                </c:pt>
                <c:pt idx="399">
                  <c:v>16.51851065906726</c:v>
                </c:pt>
                <c:pt idx="400">
                  <c:v>17.702586620798844</c:v>
                </c:pt>
                <c:pt idx="401">
                  <c:v>19.234099632035807</c:v>
                </c:pt>
                <c:pt idx="402">
                  <c:v>18.243935382443734</c:v>
                </c:pt>
                <c:pt idx="403">
                  <c:v>18.71413294220536</c:v>
                </c:pt>
                <c:pt idx="404">
                  <c:v>22.86382733426252</c:v>
                </c:pt>
                <c:pt idx="405">
                  <c:v>1.3873103685652535</c:v>
                </c:pt>
                <c:pt idx="406">
                  <c:v>1.8024644410456172</c:v>
                </c:pt>
                <c:pt idx="407">
                  <c:v>5.2179987736352667</c:v>
                </c:pt>
                <c:pt idx="408">
                  <c:v>8.1718480635907706</c:v>
                </c:pt>
                <c:pt idx="409">
                  <c:v>11.404100021662227</c:v>
                </c:pt>
                <c:pt idx="410">
                  <c:v>14.243473604117002</c:v>
                </c:pt>
                <c:pt idx="411">
                  <c:v>16.281073806485217</c:v>
                </c:pt>
                <c:pt idx="412">
                  <c:v>18.223225683471153</c:v>
                </c:pt>
                <c:pt idx="413">
                  <c:v>19.868320161715353</c:v>
                </c:pt>
                <c:pt idx="414">
                  <c:v>44.312881331245002</c:v>
                </c:pt>
                <c:pt idx="415">
                  <c:v>44.939398652984252</c:v>
                </c:pt>
                <c:pt idx="416">
                  <c:v>42.48922462814852</c:v>
                </c:pt>
                <c:pt idx="417">
                  <c:v>38.637511108928685</c:v>
                </c:pt>
                <c:pt idx="418">
                  <c:v>35.115323057518594</c:v>
                </c:pt>
                <c:pt idx="419">
                  <c:v>32.183373120268627</c:v>
                </c:pt>
                <c:pt idx="420">
                  <c:v>27.179971392910776</c:v>
                </c:pt>
                <c:pt idx="421">
                  <c:v>28.300775685476598</c:v>
                </c:pt>
                <c:pt idx="422">
                  <c:v>27.63722708328617</c:v>
                </c:pt>
                <c:pt idx="423">
                  <c:v>27.443344297026357</c:v>
                </c:pt>
                <c:pt idx="424">
                  <c:v>28.361377557490961</c:v>
                </c:pt>
                <c:pt idx="425">
                  <c:v>29.794171772607481</c:v>
                </c:pt>
                <c:pt idx="426">
                  <c:v>28.267451225736032</c:v>
                </c:pt>
                <c:pt idx="427">
                  <c:v>28.328155261495699</c:v>
                </c:pt>
                <c:pt idx="428">
                  <c:v>31.826406224292406</c:v>
                </c:pt>
                <c:pt idx="429">
                  <c:v>8.1939338959037595</c:v>
                </c:pt>
                <c:pt idx="430">
                  <c:v>10.568918173695137</c:v>
                </c:pt>
                <c:pt idx="431">
                  <c:v>13.587567588608357</c:v>
                </c:pt>
                <c:pt idx="432">
                  <c:v>14.990478908223652</c:v>
                </c:pt>
                <c:pt idx="433">
                  <c:v>16.716749251998056</c:v>
                </c:pt>
                <c:pt idx="434">
                  <c:v>18.196535712732782</c:v>
                </c:pt>
                <c:pt idx="435">
                  <c:v>19.272876312376621</c:v>
                </c:pt>
                <c:pt idx="436">
                  <c:v>20.422331381057539</c:v>
                </c:pt>
                <c:pt idx="437">
                  <c:v>20.97289949754968</c:v>
                </c:pt>
                <c:pt idx="438">
                  <c:v>43.917503021089672</c:v>
                </c:pt>
                <c:pt idx="439">
                  <c:v>45.362976003176023</c:v>
                </c:pt>
                <c:pt idx="440">
                  <c:v>43.37505446057181</c:v>
                </c:pt>
                <c:pt idx="441">
                  <c:v>39.306985823790647</c:v>
                </c:pt>
                <c:pt idx="442">
                  <c:v>35.111040488712902</c:v>
                </c:pt>
                <c:pt idx="443">
                  <c:v>31.786703300357161</c:v>
                </c:pt>
                <c:pt idx="444">
                  <c:v>25.958220088321603</c:v>
                </c:pt>
                <c:pt idx="445">
                  <c:v>26.727697416007373</c:v>
                </c:pt>
                <c:pt idx="446">
                  <c:v>25.983822876794413</c:v>
                </c:pt>
                <c:pt idx="447">
                  <c:v>25.641189369650991</c:v>
                </c:pt>
                <c:pt idx="448">
                  <c:v>27.110984708450523</c:v>
                </c:pt>
                <c:pt idx="449">
                  <c:v>28.61987798948871</c:v>
                </c:pt>
                <c:pt idx="450">
                  <c:v>26.797081369730265</c:v>
                </c:pt>
                <c:pt idx="451">
                  <c:v>26.003965443891772</c:v>
                </c:pt>
                <c:pt idx="452">
                  <c:v>28.960436526347259</c:v>
                </c:pt>
                <c:pt idx="453">
                  <c:v>5.3073418920693065</c:v>
                </c:pt>
                <c:pt idx="454">
                  <c:v>7.6262031933670293</c:v>
                </c:pt>
                <c:pt idx="455">
                  <c:v>10.060793246656093</c:v>
                </c:pt>
                <c:pt idx="456">
                  <c:v>12.015529419919636</c:v>
                </c:pt>
                <c:pt idx="457">
                  <c:v>14.025604493703872</c:v>
                </c:pt>
                <c:pt idx="458">
                  <c:v>15.75603954871</c:v>
                </c:pt>
                <c:pt idx="459">
                  <c:v>17.077165405266729</c:v>
                </c:pt>
                <c:pt idx="460">
                  <c:v>18.53754690883633</c:v>
                </c:pt>
                <c:pt idx="461">
                  <c:v>19.156898613186666</c:v>
                </c:pt>
                <c:pt idx="462">
                  <c:v>42.304159003919665</c:v>
                </c:pt>
                <c:pt idx="463">
                  <c:v>43.592096721636942</c:v>
                </c:pt>
                <c:pt idx="464">
                  <c:v>41.821052501038878</c:v>
                </c:pt>
                <c:pt idx="465">
                  <c:v>38.392273192770794</c:v>
                </c:pt>
                <c:pt idx="466">
                  <c:v>34.799307514136402</c:v>
                </c:pt>
                <c:pt idx="467">
                  <c:v>31.601731531375904</c:v>
                </c:pt>
                <c:pt idx="468">
                  <c:v>25.627711448324106</c:v>
                </c:pt>
                <c:pt idx="469">
                  <c:v>26.362413714174856</c:v>
                </c:pt>
                <c:pt idx="470">
                  <c:v>25.820785233118823</c:v>
                </c:pt>
                <c:pt idx="471">
                  <c:v>25.812468734984584</c:v>
                </c:pt>
                <c:pt idx="472">
                  <c:v>26.412640734764864</c:v>
                </c:pt>
                <c:pt idx="473">
                  <c:v>27.868921841026776</c:v>
                </c:pt>
                <c:pt idx="474">
                  <c:v>26.180013271265185</c:v>
                </c:pt>
                <c:pt idx="475">
                  <c:v>26.081947461492696</c:v>
                </c:pt>
                <c:pt idx="476">
                  <c:v>29.180924659761196</c:v>
                </c:pt>
                <c:pt idx="477">
                  <c:v>5.6176845780880464</c:v>
                </c:pt>
                <c:pt idx="478">
                  <c:v>8.4075502865575622</c:v>
                </c:pt>
                <c:pt idx="479">
                  <c:v>11.095362414244358</c:v>
                </c:pt>
                <c:pt idx="480">
                  <c:v>13.195227726709396</c:v>
                </c:pt>
                <c:pt idx="481">
                  <c:v>15.228008692887297</c:v>
                </c:pt>
                <c:pt idx="482">
                  <c:v>17.019210558966449</c:v>
                </c:pt>
                <c:pt idx="483">
                  <c:v>18.541108792426343</c:v>
                </c:pt>
                <c:pt idx="484">
                  <c:v>19.826887839440936</c:v>
                </c:pt>
                <c:pt idx="485">
                  <c:v>21.194843464334213</c:v>
                </c:pt>
                <c:pt idx="486">
                  <c:v>45.209261108981465</c:v>
                </c:pt>
                <c:pt idx="487">
                  <c:v>45.828932536618723</c:v>
                </c:pt>
                <c:pt idx="488">
                  <c:v>43.304223289698164</c:v>
                </c:pt>
                <c:pt idx="489">
                  <c:v>39.279903507343683</c:v>
                </c:pt>
                <c:pt idx="490">
                  <c:v>36.059478541402036</c:v>
                </c:pt>
                <c:pt idx="491">
                  <c:v>32.702823144651923</c:v>
                </c:pt>
                <c:pt idx="492">
                  <c:v>27.314175473529406</c:v>
                </c:pt>
                <c:pt idx="493">
                  <c:v>28.049297472357846</c:v>
                </c:pt>
                <c:pt idx="494">
                  <c:v>27.238322585307255</c:v>
                </c:pt>
                <c:pt idx="495">
                  <c:v>27.065149190297902</c:v>
                </c:pt>
                <c:pt idx="496">
                  <c:v>28.197870022131422</c:v>
                </c:pt>
                <c:pt idx="497">
                  <c:v>29.506135247942769</c:v>
                </c:pt>
                <c:pt idx="498">
                  <c:v>28.056433856144977</c:v>
                </c:pt>
                <c:pt idx="499">
                  <c:v>28.075485240589149</c:v>
                </c:pt>
                <c:pt idx="500">
                  <c:v>31.62350071762285</c:v>
                </c:pt>
                <c:pt idx="501">
                  <c:v>7.9372933364259568</c:v>
                </c:pt>
                <c:pt idx="502">
                  <c:v>10.217069619814213</c:v>
                </c:pt>
                <c:pt idx="503">
                  <c:v>13.146982744322722</c:v>
                </c:pt>
                <c:pt idx="504">
                  <c:v>15.21443691631244</c:v>
                </c:pt>
                <c:pt idx="505">
                  <c:v>17.608807687941439</c:v>
                </c:pt>
                <c:pt idx="506">
                  <c:v>19.817508776811124</c:v>
                </c:pt>
                <c:pt idx="507">
                  <c:v>21.3809633445616</c:v>
                </c:pt>
                <c:pt idx="508">
                  <c:v>22.977431572706958</c:v>
                </c:pt>
                <c:pt idx="509">
                  <c:v>24.618204401436007</c:v>
                </c:pt>
                <c:pt idx="510">
                  <c:v>48.88309031518942</c:v>
                </c:pt>
                <c:pt idx="511">
                  <c:v>49.807125080246685</c:v>
                </c:pt>
                <c:pt idx="512">
                  <c:v>47.613051254838609</c:v>
                </c:pt>
                <c:pt idx="513">
                  <c:v>44.070655091518375</c:v>
                </c:pt>
                <c:pt idx="514">
                  <c:v>40.88952408680867</c:v>
                </c:pt>
                <c:pt idx="515">
                  <c:v>38.41869390664997</c:v>
                </c:pt>
                <c:pt idx="516">
                  <c:v>33.737416006843794</c:v>
                </c:pt>
                <c:pt idx="517">
                  <c:v>34.717626061155855</c:v>
                </c:pt>
                <c:pt idx="518">
                  <c:v>34.249437926866641</c:v>
                </c:pt>
                <c:pt idx="519">
                  <c:v>34.330088203008302</c:v>
                </c:pt>
                <c:pt idx="520">
                  <c:v>35.200395608309805</c:v>
                </c:pt>
                <c:pt idx="521">
                  <c:v>36.375086660691508</c:v>
                </c:pt>
                <c:pt idx="522">
                  <c:v>34.286517211969219</c:v>
                </c:pt>
                <c:pt idx="523">
                  <c:v>33.591299387345416</c:v>
                </c:pt>
                <c:pt idx="524">
                  <c:v>36.542998315095595</c:v>
                </c:pt>
                <c:pt idx="525">
                  <c:v>12.44064999656533</c:v>
                </c:pt>
                <c:pt idx="526">
                  <c:v>14.164419482634619</c:v>
                </c:pt>
                <c:pt idx="527">
                  <c:v>16.542318196666283</c:v>
                </c:pt>
                <c:pt idx="528">
                  <c:v>17.163548852308185</c:v>
                </c:pt>
                <c:pt idx="529">
                  <c:v>17.764127968459057</c:v>
                </c:pt>
                <c:pt idx="530">
                  <c:v>18.162704742375478</c:v>
                </c:pt>
                <c:pt idx="531">
                  <c:v>18.79102777754072</c:v>
                </c:pt>
                <c:pt idx="532">
                  <c:v>19.441562195645744</c:v>
                </c:pt>
                <c:pt idx="533">
                  <c:v>20.396556268195063</c:v>
                </c:pt>
                <c:pt idx="534">
                  <c:v>44.054852021819748</c:v>
                </c:pt>
                <c:pt idx="535">
                  <c:v>44.754212401682317</c:v>
                </c:pt>
                <c:pt idx="536">
                  <c:v>41.16015615583872</c:v>
                </c:pt>
                <c:pt idx="537">
                  <c:v>35.926448112965893</c:v>
                </c:pt>
                <c:pt idx="538">
                  <c:v>31.164340842741652</c:v>
                </c:pt>
                <c:pt idx="539">
                  <c:v>27.117716129921906</c:v>
                </c:pt>
                <c:pt idx="540">
                  <c:v>21.267165856623038</c:v>
                </c:pt>
                <c:pt idx="541">
                  <c:v>21.733328871611526</c:v>
                </c:pt>
                <c:pt idx="542">
                  <c:v>20.843012450614356</c:v>
                </c:pt>
                <c:pt idx="543">
                  <c:v>20.73791242080004</c:v>
                </c:pt>
                <c:pt idx="544">
                  <c:v>22.378719406684898</c:v>
                </c:pt>
                <c:pt idx="545">
                  <c:v>24.779352015823527</c:v>
                </c:pt>
                <c:pt idx="546">
                  <c:v>22.953424323449227</c:v>
                </c:pt>
                <c:pt idx="547">
                  <c:v>22.726577112334411</c:v>
                </c:pt>
                <c:pt idx="548">
                  <c:v>25.909626149045852</c:v>
                </c:pt>
                <c:pt idx="549">
                  <c:v>1.9850605952264093</c:v>
                </c:pt>
                <c:pt idx="550">
                  <c:v>3.628920800029642</c:v>
                </c:pt>
                <c:pt idx="551">
                  <c:v>6.2970316341455463</c:v>
                </c:pt>
                <c:pt idx="552">
                  <c:v>8.6936023112419374</c:v>
                </c:pt>
                <c:pt idx="553">
                  <c:v>11.189883572865801</c:v>
                </c:pt>
                <c:pt idx="554">
                  <c:v>13.592150494207157</c:v>
                </c:pt>
                <c:pt idx="555">
                  <c:v>15.38974744147577</c:v>
                </c:pt>
                <c:pt idx="556">
                  <c:v>16.874533463565768</c:v>
                </c:pt>
                <c:pt idx="557">
                  <c:v>18.414641461459592</c:v>
                </c:pt>
                <c:pt idx="558">
                  <c:v>42.650780589795396</c:v>
                </c:pt>
                <c:pt idx="559">
                  <c:v>43.444343328158524</c:v>
                </c:pt>
                <c:pt idx="560">
                  <c:v>40.478603655315901</c:v>
                </c:pt>
                <c:pt idx="561">
                  <c:v>36.138048615982399</c:v>
                </c:pt>
                <c:pt idx="562">
                  <c:v>32.224486950144311</c:v>
                </c:pt>
                <c:pt idx="563">
                  <c:v>28.928022924094911</c:v>
                </c:pt>
                <c:pt idx="564">
                  <c:v>23.408519804511283</c:v>
                </c:pt>
                <c:pt idx="565">
                  <c:v>24.212805735743636</c:v>
                </c:pt>
                <c:pt idx="566">
                  <c:v>23.321777245750585</c:v>
                </c:pt>
                <c:pt idx="567">
                  <c:v>23.122852432482389</c:v>
                </c:pt>
                <c:pt idx="568">
                  <c:v>24.460143855400577</c:v>
                </c:pt>
                <c:pt idx="569">
                  <c:v>26.390863547742686</c:v>
                </c:pt>
                <c:pt idx="570">
                  <c:v>24.716703791681809</c:v>
                </c:pt>
                <c:pt idx="571">
                  <c:v>24.315728323805612</c:v>
                </c:pt>
                <c:pt idx="572">
                  <c:v>27.491515733825327</c:v>
                </c:pt>
                <c:pt idx="573">
                  <c:v>3.2551852023281294</c:v>
                </c:pt>
                <c:pt idx="574">
                  <c:v>5.2809737986730951</c:v>
                </c:pt>
                <c:pt idx="575">
                  <c:v>7.8893606919954973</c:v>
                </c:pt>
                <c:pt idx="576">
                  <c:v>9.4226806475470504</c:v>
                </c:pt>
                <c:pt idx="577">
                  <c:v>10.94516386076541</c:v>
                </c:pt>
                <c:pt idx="578">
                  <c:v>12.240027480336723</c:v>
                </c:pt>
                <c:pt idx="579">
                  <c:v>13.533638055417484</c:v>
                </c:pt>
                <c:pt idx="580">
                  <c:v>14.508114631107276</c:v>
                </c:pt>
                <c:pt idx="581">
                  <c:v>15.820898140871288</c:v>
                </c:pt>
                <c:pt idx="582">
                  <c:v>39.698579767260007</c:v>
                </c:pt>
                <c:pt idx="583">
                  <c:v>40.450686796467544</c:v>
                </c:pt>
                <c:pt idx="584">
                  <c:v>37.514270272581506</c:v>
                </c:pt>
                <c:pt idx="585">
                  <c:v>32.894568800758023</c:v>
                </c:pt>
                <c:pt idx="586">
                  <c:v>28.734241993858312</c:v>
                </c:pt>
                <c:pt idx="587">
                  <c:v>25.169307954424674</c:v>
                </c:pt>
                <c:pt idx="588">
                  <c:v>19.390982833223287</c:v>
                </c:pt>
                <c:pt idx="589">
                  <c:v>20.055714011537809</c:v>
                </c:pt>
                <c:pt idx="590">
                  <c:v>19.192430056003474</c:v>
                </c:pt>
                <c:pt idx="591">
                  <c:v>19.090318008017153</c:v>
                </c:pt>
                <c:pt idx="592">
                  <c:v>20.456771641221174</c:v>
                </c:pt>
                <c:pt idx="593">
                  <c:v>22.441674122062548</c:v>
                </c:pt>
                <c:pt idx="594">
                  <c:v>20.138708514823175</c:v>
                </c:pt>
                <c:pt idx="595">
                  <c:v>19.57852808233093</c:v>
                </c:pt>
                <c:pt idx="596">
                  <c:v>22.453216163504788</c:v>
                </c:pt>
                <c:pt idx="597">
                  <c:v>1.372841581997744</c:v>
                </c:pt>
                <c:pt idx="598">
                  <c:v>1.0605113187774573</c:v>
                </c:pt>
                <c:pt idx="599">
                  <c:v>1.5126200489000141</c:v>
                </c:pt>
                <c:pt idx="600">
                  <c:v>3.0151080939186712</c:v>
                </c:pt>
                <c:pt idx="601">
                  <c:v>4.6635422803790911</c:v>
                </c:pt>
                <c:pt idx="602">
                  <c:v>5.9449772141633943</c:v>
                </c:pt>
                <c:pt idx="603">
                  <c:v>7.0576228700447761</c:v>
                </c:pt>
                <c:pt idx="604">
                  <c:v>8.2790344494085684</c:v>
                </c:pt>
                <c:pt idx="605">
                  <c:v>8.9869341182234752</c:v>
                </c:pt>
                <c:pt idx="606">
                  <c:v>32.328142224584532</c:v>
                </c:pt>
                <c:pt idx="607">
                  <c:v>33.948872495906691</c:v>
                </c:pt>
                <c:pt idx="608">
                  <c:v>32.117864926702644</c:v>
                </c:pt>
                <c:pt idx="609">
                  <c:v>28.166712233868822</c:v>
                </c:pt>
                <c:pt idx="610">
                  <c:v>24.356040537547244</c:v>
                </c:pt>
                <c:pt idx="611">
                  <c:v>21.011956820467944</c:v>
                </c:pt>
                <c:pt idx="612">
                  <c:v>14.853140062323712</c:v>
                </c:pt>
                <c:pt idx="613">
                  <c:v>15.435858986373956</c:v>
                </c:pt>
                <c:pt idx="614">
                  <c:v>14.609887877034623</c:v>
                </c:pt>
                <c:pt idx="615">
                  <c:v>14.219273413087208</c:v>
                </c:pt>
                <c:pt idx="616">
                  <c:v>15.405053232221668</c:v>
                </c:pt>
                <c:pt idx="617">
                  <c:v>16.990339453810307</c:v>
                </c:pt>
                <c:pt idx="618">
                  <c:v>15.318112500412871</c:v>
                </c:pt>
                <c:pt idx="619">
                  <c:v>14.809872485299303</c:v>
                </c:pt>
                <c:pt idx="620">
                  <c:v>18.260168032228375</c:v>
                </c:pt>
                <c:pt idx="621">
                  <c:v>1.1877418006127711</c:v>
                </c:pt>
                <c:pt idx="622">
                  <c:v>1.0535207952772969</c:v>
                </c:pt>
                <c:pt idx="623">
                  <c:v>0.8616329715500175</c:v>
                </c:pt>
                <c:pt idx="624">
                  <c:v>1.3256683957703583</c:v>
                </c:pt>
                <c:pt idx="625">
                  <c:v>3.7505953589087859</c:v>
                </c:pt>
                <c:pt idx="626">
                  <c:v>6.0960743162456135</c:v>
                </c:pt>
                <c:pt idx="627">
                  <c:v>7.8090550646332089</c:v>
                </c:pt>
                <c:pt idx="628">
                  <c:v>9.3329734938398374</c:v>
                </c:pt>
                <c:pt idx="629">
                  <c:v>10.384147654983243</c:v>
                </c:pt>
                <c:pt idx="630">
                  <c:v>33.851112254203741</c:v>
                </c:pt>
                <c:pt idx="631">
                  <c:v>35.341964094809747</c:v>
                </c:pt>
                <c:pt idx="632">
                  <c:v>33.729732800841902</c:v>
                </c:pt>
                <c:pt idx="633">
                  <c:v>30.703268167135107</c:v>
                </c:pt>
                <c:pt idx="634">
                  <c:v>27.689021948099995</c:v>
                </c:pt>
                <c:pt idx="635">
                  <c:v>25.508396502694925</c:v>
                </c:pt>
                <c:pt idx="636">
                  <c:v>20.159162804432562</c:v>
                </c:pt>
                <c:pt idx="637">
                  <c:v>20.941392444675859</c:v>
                </c:pt>
                <c:pt idx="638">
                  <c:v>20.140472070318182</c:v>
                </c:pt>
                <c:pt idx="639">
                  <c:v>19.702676419368178</c:v>
                </c:pt>
                <c:pt idx="640">
                  <c:v>20.158544282962467</c:v>
                </c:pt>
                <c:pt idx="641">
                  <c:v>21.275188787850553</c:v>
                </c:pt>
                <c:pt idx="642">
                  <c:v>19.806605874221251</c:v>
                </c:pt>
                <c:pt idx="643">
                  <c:v>20.117624010303036</c:v>
                </c:pt>
                <c:pt idx="644">
                  <c:v>23.44121989606143</c:v>
                </c:pt>
                <c:pt idx="645">
                  <c:v>1.2848829054014159</c:v>
                </c:pt>
                <c:pt idx="646">
                  <c:v>2.8372724010024482</c:v>
                </c:pt>
                <c:pt idx="647">
                  <c:v>5.8816443082948489</c:v>
                </c:pt>
                <c:pt idx="648">
                  <c:v>8.0783599281409657</c:v>
                </c:pt>
                <c:pt idx="649">
                  <c:v>10.2822328568787</c:v>
                </c:pt>
                <c:pt idx="650">
                  <c:v>12.323212771339282</c:v>
                </c:pt>
                <c:pt idx="651">
                  <c:v>13.832181444297955</c:v>
                </c:pt>
                <c:pt idx="652">
                  <c:v>15.080044817475763</c:v>
                </c:pt>
                <c:pt idx="653">
                  <c:v>16.510050454700902</c:v>
                </c:pt>
                <c:pt idx="654">
                  <c:v>40.604571860996586</c:v>
                </c:pt>
                <c:pt idx="655">
                  <c:v>41.234519976700859</c:v>
                </c:pt>
                <c:pt idx="656">
                  <c:v>38.766354670139833</c:v>
                </c:pt>
                <c:pt idx="657">
                  <c:v>34.543425181972829</c:v>
                </c:pt>
                <c:pt idx="658">
                  <c:v>30.841146757641258</c:v>
                </c:pt>
                <c:pt idx="659">
                  <c:v>27.485005872283487</c:v>
                </c:pt>
                <c:pt idx="660">
                  <c:v>22.410925296503276</c:v>
                </c:pt>
                <c:pt idx="661">
                  <c:v>23.616197465886149</c:v>
                </c:pt>
                <c:pt idx="662">
                  <c:v>22.730707666410332</c:v>
                </c:pt>
                <c:pt idx="663">
                  <c:v>22.531357888888305</c:v>
                </c:pt>
                <c:pt idx="664">
                  <c:v>23.428499894326926</c:v>
                </c:pt>
                <c:pt idx="665">
                  <c:v>24.934674450395978</c:v>
                </c:pt>
                <c:pt idx="666">
                  <c:v>23.837772166121368</c:v>
                </c:pt>
                <c:pt idx="667">
                  <c:v>24.013284864720436</c:v>
                </c:pt>
                <c:pt idx="668">
                  <c:v>28.018421557561158</c:v>
                </c:pt>
                <c:pt idx="669">
                  <c:v>4.524406337272584</c:v>
                </c:pt>
                <c:pt idx="670">
                  <c:v>7.3505792560345382</c:v>
                </c:pt>
                <c:pt idx="671">
                  <c:v>10.562143055682057</c:v>
                </c:pt>
                <c:pt idx="672">
                  <c:v>13.00981653053455</c:v>
                </c:pt>
                <c:pt idx="673">
                  <c:v>15.534084503928979</c:v>
                </c:pt>
                <c:pt idx="674">
                  <c:v>17.837533850347917</c:v>
                </c:pt>
                <c:pt idx="675">
                  <c:v>19.403974861315767</c:v>
                </c:pt>
                <c:pt idx="676">
                  <c:v>21.108496020781253</c:v>
                </c:pt>
                <c:pt idx="677">
                  <c:v>22.726972842986395</c:v>
                </c:pt>
                <c:pt idx="678">
                  <c:v>46.812462912653139</c:v>
                </c:pt>
                <c:pt idx="679">
                  <c:v>47.453223460642391</c:v>
                </c:pt>
                <c:pt idx="680">
                  <c:v>45.024126862718248</c:v>
                </c:pt>
                <c:pt idx="681">
                  <c:v>41.195561124862706</c:v>
                </c:pt>
                <c:pt idx="682">
                  <c:v>37.878012286571078</c:v>
                </c:pt>
                <c:pt idx="683">
                  <c:v>34.986492728358179</c:v>
                </c:pt>
                <c:pt idx="684">
                  <c:v>29.645407511950395</c:v>
                </c:pt>
                <c:pt idx="685">
                  <c:v>30.407410269234333</c:v>
                </c:pt>
                <c:pt idx="686">
                  <c:v>29.659023600511201</c:v>
                </c:pt>
                <c:pt idx="687">
                  <c:v>29.438647785672636</c:v>
                </c:pt>
                <c:pt idx="688">
                  <c:v>30.528290289588231</c:v>
                </c:pt>
                <c:pt idx="689">
                  <c:v>31.760581076938344</c:v>
                </c:pt>
                <c:pt idx="690">
                  <c:v>29.875712596577173</c:v>
                </c:pt>
                <c:pt idx="691">
                  <c:v>29.309017994433354</c:v>
                </c:pt>
                <c:pt idx="692">
                  <c:v>32.46341071603149</c:v>
                </c:pt>
                <c:pt idx="693">
                  <c:v>8.2024488748082334</c:v>
                </c:pt>
                <c:pt idx="694">
                  <c:v>10.180216202750916</c:v>
                </c:pt>
                <c:pt idx="695">
                  <c:v>12.470199936727882</c:v>
                </c:pt>
                <c:pt idx="696">
                  <c:v>13.664217784854845</c:v>
                </c:pt>
                <c:pt idx="697">
                  <c:v>14.749758660574216</c:v>
                </c:pt>
                <c:pt idx="698">
                  <c:v>15.774160689172064</c:v>
                </c:pt>
                <c:pt idx="699">
                  <c:v>16.828736102956608</c:v>
                </c:pt>
                <c:pt idx="700">
                  <c:v>17.712517429197714</c:v>
                </c:pt>
                <c:pt idx="701">
                  <c:v>18.981910273087593</c:v>
                </c:pt>
                <c:pt idx="702">
                  <c:v>42.691512844236826</c:v>
                </c:pt>
                <c:pt idx="703">
                  <c:v>43.477164354503564</c:v>
                </c:pt>
                <c:pt idx="704">
                  <c:v>40.433203871691468</c:v>
                </c:pt>
                <c:pt idx="705">
                  <c:v>35.93447842952412</c:v>
                </c:pt>
                <c:pt idx="706">
                  <c:v>31.586474668447821</c:v>
                </c:pt>
                <c:pt idx="707">
                  <c:v>27.896243873008615</c:v>
                </c:pt>
                <c:pt idx="708">
                  <c:v>22.339745784184466</c:v>
                </c:pt>
                <c:pt idx="709">
                  <c:v>23.674524655956898</c:v>
                </c:pt>
                <c:pt idx="710">
                  <c:v>22.770152103761106</c:v>
                </c:pt>
                <c:pt idx="711">
                  <c:v>22.450723306574986</c:v>
                </c:pt>
                <c:pt idx="712">
                  <c:v>23.64936406417689</c:v>
                </c:pt>
                <c:pt idx="713">
                  <c:v>25.361437340019609</c:v>
                </c:pt>
                <c:pt idx="714">
                  <c:v>23.387667014750789</c:v>
                </c:pt>
                <c:pt idx="715">
                  <c:v>22.810259066845727</c:v>
                </c:pt>
                <c:pt idx="716">
                  <c:v>26.003804505220682</c:v>
                </c:pt>
                <c:pt idx="717">
                  <c:v>1.9236340279186053</c:v>
                </c:pt>
                <c:pt idx="718">
                  <c:v>3.4757299566129527</c:v>
                </c:pt>
                <c:pt idx="719">
                  <c:v>5.9913869418001298</c:v>
                </c:pt>
                <c:pt idx="720">
                  <c:v>7.9791709326144211</c:v>
                </c:pt>
                <c:pt idx="721">
                  <c:v>9.9983825839944309</c:v>
                </c:pt>
                <c:pt idx="722">
                  <c:v>11.883266450461765</c:v>
                </c:pt>
                <c:pt idx="723">
                  <c:v>13.45092511787589</c:v>
                </c:pt>
                <c:pt idx="724">
                  <c:v>14.843387117312751</c:v>
                </c:pt>
                <c:pt idx="725">
                  <c:v>16.328691035738125</c:v>
                </c:pt>
                <c:pt idx="726">
                  <c:v>40.532644891637936</c:v>
                </c:pt>
                <c:pt idx="727">
                  <c:v>41.368683745721498</c:v>
                </c:pt>
                <c:pt idx="728">
                  <c:v>38.761100007143767</c:v>
                </c:pt>
                <c:pt idx="729">
                  <c:v>34.830119115009055</c:v>
                </c:pt>
                <c:pt idx="730">
                  <c:v>31.269526727028676</c:v>
                </c:pt>
                <c:pt idx="731">
                  <c:v>28.025877356913455</c:v>
                </c:pt>
                <c:pt idx="732">
                  <c:v>22.493986267767543</c:v>
                </c:pt>
                <c:pt idx="733">
                  <c:v>23.577056442550038</c:v>
                </c:pt>
                <c:pt idx="734">
                  <c:v>22.853468792110753</c:v>
                </c:pt>
                <c:pt idx="735">
                  <c:v>22.826271079867137</c:v>
                </c:pt>
                <c:pt idx="736">
                  <c:v>23.947336936238706</c:v>
                </c:pt>
                <c:pt idx="737">
                  <c:v>25.483509475883452</c:v>
                </c:pt>
                <c:pt idx="738">
                  <c:v>22.593685774298503</c:v>
                </c:pt>
                <c:pt idx="739">
                  <c:v>21.187360893157095</c:v>
                </c:pt>
                <c:pt idx="740">
                  <c:v>23.483259354087295</c:v>
                </c:pt>
                <c:pt idx="741">
                  <c:v>1.3850827681066691</c:v>
                </c:pt>
                <c:pt idx="742">
                  <c:v>1.0619471502099413</c:v>
                </c:pt>
                <c:pt idx="743">
                  <c:v>1.2749625595547707</c:v>
                </c:pt>
                <c:pt idx="744">
                  <c:v>1.5936174355980064</c:v>
                </c:pt>
                <c:pt idx="745">
                  <c:v>2.6688548514258463</c:v>
                </c:pt>
                <c:pt idx="746">
                  <c:v>3.325951443833822</c:v>
                </c:pt>
                <c:pt idx="747">
                  <c:v>4.3610086587114019</c:v>
                </c:pt>
                <c:pt idx="748">
                  <c:v>5.313374476596187</c:v>
                </c:pt>
                <c:pt idx="749">
                  <c:v>6.2844501073670305</c:v>
                </c:pt>
                <c:pt idx="750">
                  <c:v>30.530753605194111</c:v>
                </c:pt>
                <c:pt idx="751">
                  <c:v>31.348992888435586</c:v>
                </c:pt>
                <c:pt idx="752">
                  <c:v>28.335846468273171</c:v>
                </c:pt>
                <c:pt idx="753">
                  <c:v>24.093316619391999</c:v>
                </c:pt>
                <c:pt idx="754">
                  <c:v>20.055472757392248</c:v>
                </c:pt>
                <c:pt idx="755">
                  <c:v>16.527336745039509</c:v>
                </c:pt>
                <c:pt idx="756">
                  <c:v>10.911159950574158</c:v>
                </c:pt>
                <c:pt idx="757">
                  <c:v>11.84124514804123</c:v>
                </c:pt>
                <c:pt idx="758">
                  <c:v>10.971224232037212</c:v>
                </c:pt>
                <c:pt idx="759">
                  <c:v>10.772573599181872</c:v>
                </c:pt>
                <c:pt idx="760">
                  <c:v>12.022055590734096</c:v>
                </c:pt>
                <c:pt idx="761">
                  <c:v>13.507234573976961</c:v>
                </c:pt>
                <c:pt idx="762">
                  <c:v>11.917355291959353</c:v>
                </c:pt>
                <c:pt idx="763">
                  <c:v>11.976958913402207</c:v>
                </c:pt>
                <c:pt idx="764">
                  <c:v>15.763213782318431</c:v>
                </c:pt>
                <c:pt idx="765">
                  <c:v>1.3522097367226114</c:v>
                </c:pt>
                <c:pt idx="766">
                  <c:v>0.94776039378400401</c:v>
                </c:pt>
                <c:pt idx="767">
                  <c:v>0.82857192194794704</c:v>
                </c:pt>
                <c:pt idx="768">
                  <c:v>0.62668405234380986</c:v>
                </c:pt>
                <c:pt idx="769">
                  <c:v>1.1717217868161243</c:v>
                </c:pt>
                <c:pt idx="770">
                  <c:v>4.037471463442353</c:v>
                </c:pt>
                <c:pt idx="771">
                  <c:v>5.8678069675266586</c:v>
                </c:pt>
                <c:pt idx="772">
                  <c:v>7.9484827283136239</c:v>
                </c:pt>
                <c:pt idx="773">
                  <c:v>9.2730366093362839</c:v>
                </c:pt>
                <c:pt idx="774">
                  <c:v>33.090765965115502</c:v>
                </c:pt>
                <c:pt idx="775">
                  <c:v>34.651465188964039</c:v>
                </c:pt>
                <c:pt idx="776">
                  <c:v>33.290053582768095</c:v>
                </c:pt>
                <c:pt idx="777">
                  <c:v>30.165093251481323</c:v>
                </c:pt>
                <c:pt idx="778">
                  <c:v>27.15303801397199</c:v>
                </c:pt>
                <c:pt idx="779">
                  <c:v>24.655408313999008</c:v>
                </c:pt>
                <c:pt idx="780">
                  <c:v>19.36332446095944</c:v>
                </c:pt>
                <c:pt idx="781">
                  <c:v>20.494095257690567</c:v>
                </c:pt>
                <c:pt idx="782">
                  <c:v>20.405006317731285</c:v>
                </c:pt>
                <c:pt idx="783">
                  <c:v>20.109960806238945</c:v>
                </c:pt>
                <c:pt idx="784">
                  <c:v>21.110251267778867</c:v>
                </c:pt>
                <c:pt idx="785">
                  <c:v>22.097362913896827</c:v>
                </c:pt>
                <c:pt idx="786">
                  <c:v>20.24921245286421</c:v>
                </c:pt>
                <c:pt idx="787">
                  <c:v>19.647708016285275</c:v>
                </c:pt>
                <c:pt idx="788">
                  <c:v>22.822740891655936</c:v>
                </c:pt>
                <c:pt idx="789">
                  <c:v>1.2280967877296647</c:v>
                </c:pt>
                <c:pt idx="790">
                  <c:v>1.5264013842415975</c:v>
                </c:pt>
                <c:pt idx="791">
                  <c:v>3.8691080729596385</c:v>
                </c:pt>
                <c:pt idx="792">
                  <c:v>5.2244941722372564</c:v>
                </c:pt>
                <c:pt idx="793">
                  <c:v>6.5406386230440496</c:v>
                </c:pt>
                <c:pt idx="794">
                  <c:v>7.8997561608022284</c:v>
                </c:pt>
                <c:pt idx="795">
                  <c:v>8.8169265684300253</c:v>
                </c:pt>
                <c:pt idx="796">
                  <c:v>9.8184934613420438</c:v>
                </c:pt>
                <c:pt idx="797">
                  <c:v>10.347881064011254</c:v>
                </c:pt>
                <c:pt idx="798">
                  <c:v>33.491545721720243</c:v>
                </c:pt>
                <c:pt idx="799">
                  <c:v>34.907032105949476</c:v>
                </c:pt>
                <c:pt idx="800">
                  <c:v>32.842289889042171</c:v>
                </c:pt>
                <c:pt idx="801">
                  <c:v>29.49195510472796</c:v>
                </c:pt>
                <c:pt idx="802">
                  <c:v>26.575150634997105</c:v>
                </c:pt>
                <c:pt idx="803">
                  <c:v>23.467214414798605</c:v>
                </c:pt>
                <c:pt idx="804">
                  <c:v>17.291588951052848</c:v>
                </c:pt>
                <c:pt idx="805">
                  <c:v>17.958796677024601</c:v>
                </c:pt>
                <c:pt idx="806">
                  <c:v>17.296931314854682</c:v>
                </c:pt>
                <c:pt idx="807">
                  <c:v>16.91511493416623</c:v>
                </c:pt>
                <c:pt idx="808">
                  <c:v>17.226454332145899</c:v>
                </c:pt>
                <c:pt idx="809">
                  <c:v>18.74280802836822</c:v>
                </c:pt>
                <c:pt idx="810">
                  <c:v>16.792181484076107</c:v>
                </c:pt>
                <c:pt idx="811">
                  <c:v>16.723956104151679</c:v>
                </c:pt>
                <c:pt idx="812">
                  <c:v>19.72026027700106</c:v>
                </c:pt>
                <c:pt idx="813">
                  <c:v>1.1529344279546863</c:v>
                </c:pt>
                <c:pt idx="814">
                  <c:v>1.1122947978727162</c:v>
                </c:pt>
                <c:pt idx="815">
                  <c:v>1.0130202555955528</c:v>
                </c:pt>
                <c:pt idx="816">
                  <c:v>2.0878579403837874</c:v>
                </c:pt>
                <c:pt idx="817">
                  <c:v>4.3861917142065519</c:v>
                </c:pt>
                <c:pt idx="818">
                  <c:v>6.4544484254967189</c:v>
                </c:pt>
                <c:pt idx="819">
                  <c:v>8.0967737123434027</c:v>
                </c:pt>
                <c:pt idx="820">
                  <c:v>9.5886970413869079</c:v>
                </c:pt>
                <c:pt idx="821">
                  <c:v>11.076776921096535</c:v>
                </c:pt>
                <c:pt idx="822">
                  <c:v>35.588083634854065</c:v>
                </c:pt>
                <c:pt idx="823">
                  <c:v>36.257931308931418</c:v>
                </c:pt>
                <c:pt idx="824">
                  <c:v>33.877047382570908</c:v>
                </c:pt>
                <c:pt idx="825">
                  <c:v>30.249608209783375</c:v>
                </c:pt>
                <c:pt idx="826">
                  <c:v>27.107452673906572</c:v>
                </c:pt>
                <c:pt idx="827">
                  <c:v>24.564090542692615</c:v>
                </c:pt>
                <c:pt idx="828">
                  <c:v>19.116033115065346</c:v>
                </c:pt>
                <c:pt idx="829">
                  <c:v>20.128831557796104</c:v>
                </c:pt>
                <c:pt idx="830">
                  <c:v>19.457723761619583</c:v>
                </c:pt>
                <c:pt idx="831">
                  <c:v>19.08590188780979</c:v>
                </c:pt>
                <c:pt idx="832">
                  <c:v>19.840664558950621</c:v>
                </c:pt>
                <c:pt idx="833">
                  <c:v>20.95364624739188</c:v>
                </c:pt>
                <c:pt idx="834">
                  <c:v>19.662873793464595</c:v>
                </c:pt>
                <c:pt idx="835">
                  <c:v>19.749748980460858</c:v>
                </c:pt>
                <c:pt idx="836">
                  <c:v>23.329323823129542</c:v>
                </c:pt>
                <c:pt idx="837">
                  <c:v>1.4152795401747535</c:v>
                </c:pt>
                <c:pt idx="838">
                  <c:v>1.7036053236364035</c:v>
                </c:pt>
                <c:pt idx="839">
                  <c:v>4.5681271889862129</c:v>
                </c:pt>
                <c:pt idx="840">
                  <c:v>6.7048179158011951</c:v>
                </c:pt>
                <c:pt idx="841">
                  <c:v>8.7786859400299306</c:v>
                </c:pt>
                <c:pt idx="842">
                  <c:v>10.557084411678899</c:v>
                </c:pt>
                <c:pt idx="843">
                  <c:v>12.058084312503949</c:v>
                </c:pt>
                <c:pt idx="844">
                  <c:v>13.398551735468175</c:v>
                </c:pt>
                <c:pt idx="845">
                  <c:v>14.741491397979862</c:v>
                </c:pt>
                <c:pt idx="846">
                  <c:v>38.866317894531733</c:v>
                </c:pt>
                <c:pt idx="847">
                  <c:v>39.574294493877709</c:v>
                </c:pt>
                <c:pt idx="848">
                  <c:v>36.934112519773016</c:v>
                </c:pt>
                <c:pt idx="849">
                  <c:v>32.993965816440706</c:v>
                </c:pt>
                <c:pt idx="850">
                  <c:v>29.409385873418501</c:v>
                </c:pt>
                <c:pt idx="851">
                  <c:v>26.312476875548171</c:v>
                </c:pt>
                <c:pt idx="852">
                  <c:v>21.046203523415389</c:v>
                </c:pt>
                <c:pt idx="853">
                  <c:v>22.500374886792358</c:v>
                </c:pt>
                <c:pt idx="854">
                  <c:v>21.549706156423706</c:v>
                </c:pt>
                <c:pt idx="855">
                  <c:v>21.25366054802705</c:v>
                </c:pt>
                <c:pt idx="856">
                  <c:v>22.220571775288263</c:v>
                </c:pt>
                <c:pt idx="857">
                  <c:v>23.560155112589094</c:v>
                </c:pt>
                <c:pt idx="858">
                  <c:v>21.908671707597922</c:v>
                </c:pt>
                <c:pt idx="859">
                  <c:v>21.747311764944591</c:v>
                </c:pt>
                <c:pt idx="860">
                  <c:v>25.209330909369328</c:v>
                </c:pt>
                <c:pt idx="861">
                  <c:v>1.7276596543791973</c:v>
                </c:pt>
                <c:pt idx="862">
                  <c:v>3.3837933561144116</c:v>
                </c:pt>
                <c:pt idx="863">
                  <c:v>6.2621931815528997</c:v>
                </c:pt>
                <c:pt idx="864">
                  <c:v>8.0645028931567815</c:v>
                </c:pt>
                <c:pt idx="865">
                  <c:v>9.9810630596663845</c:v>
                </c:pt>
                <c:pt idx="866">
                  <c:v>11.611021302055301</c:v>
                </c:pt>
                <c:pt idx="867">
                  <c:v>12.905667977528873</c:v>
                </c:pt>
                <c:pt idx="868">
                  <c:v>14.329012969371245</c:v>
                </c:pt>
                <c:pt idx="869">
                  <c:v>15.671779692049041</c:v>
                </c:pt>
                <c:pt idx="870">
                  <c:v>39.893073997381016</c:v>
                </c:pt>
                <c:pt idx="871">
                  <c:v>40.586857221460832</c:v>
                </c:pt>
                <c:pt idx="872">
                  <c:v>37.839805199882541</c:v>
                </c:pt>
                <c:pt idx="873">
                  <c:v>33.80986487292575</c:v>
                </c:pt>
                <c:pt idx="874">
                  <c:v>30.093726336388755</c:v>
                </c:pt>
                <c:pt idx="875">
                  <c:v>27.008366765291644</c:v>
                </c:pt>
                <c:pt idx="876">
                  <c:v>21.817765053049737</c:v>
                </c:pt>
                <c:pt idx="877">
                  <c:v>23.035697833797133</c:v>
                </c:pt>
                <c:pt idx="878">
                  <c:v>22.19724459192544</c:v>
                </c:pt>
                <c:pt idx="879">
                  <c:v>21.751269994630846</c:v>
                </c:pt>
                <c:pt idx="880">
                  <c:v>22.706813966616451</c:v>
                </c:pt>
                <c:pt idx="881">
                  <c:v>24.031546941915479</c:v>
                </c:pt>
                <c:pt idx="882">
                  <c:v>22.66347192083796</c:v>
                </c:pt>
                <c:pt idx="883">
                  <c:v>22.540382147908669</c:v>
                </c:pt>
                <c:pt idx="884">
                  <c:v>26.169325466440267</c:v>
                </c:pt>
                <c:pt idx="885">
                  <c:v>2.3677502913039312</c:v>
                </c:pt>
                <c:pt idx="886">
                  <c:v>4.8893020015062172</c:v>
                </c:pt>
                <c:pt idx="887">
                  <c:v>7.7809151072446578</c:v>
                </c:pt>
                <c:pt idx="888">
                  <c:v>10.055501349282631</c:v>
                </c:pt>
                <c:pt idx="889">
                  <c:v>12.312532044123227</c:v>
                </c:pt>
                <c:pt idx="890">
                  <c:v>14.329553944865953</c:v>
                </c:pt>
                <c:pt idx="891">
                  <c:v>15.884273820115128</c:v>
                </c:pt>
                <c:pt idx="892">
                  <c:v>17.395184527400932</c:v>
                </c:pt>
                <c:pt idx="893">
                  <c:v>18.828456019532378</c:v>
                </c:pt>
                <c:pt idx="894">
                  <c:v>42.878464805088605</c:v>
                </c:pt>
                <c:pt idx="895">
                  <c:v>43.438519071509575</c:v>
                </c:pt>
                <c:pt idx="896">
                  <c:v>40.844901301548063</c:v>
                </c:pt>
                <c:pt idx="897">
                  <c:v>36.92641669716371</c:v>
                </c:pt>
                <c:pt idx="898">
                  <c:v>33.510608491883332</c:v>
                </c:pt>
                <c:pt idx="899">
                  <c:v>30.63893793386136</c:v>
                </c:pt>
                <c:pt idx="900">
                  <c:v>25.499169762516697</c:v>
                </c:pt>
                <c:pt idx="901">
                  <c:v>26.78086072110851</c:v>
                </c:pt>
                <c:pt idx="902">
                  <c:v>25.94433105023651</c:v>
                </c:pt>
                <c:pt idx="903">
                  <c:v>25.61783941485097</c:v>
                </c:pt>
                <c:pt idx="904">
                  <c:v>26.476755562551467</c:v>
                </c:pt>
                <c:pt idx="905">
                  <c:v>27.804544833990146</c:v>
                </c:pt>
                <c:pt idx="906">
                  <c:v>26.257852198078261</c:v>
                </c:pt>
                <c:pt idx="907">
                  <c:v>26.210242046434175</c:v>
                </c:pt>
                <c:pt idx="908">
                  <c:v>29.457341904730377</c:v>
                </c:pt>
                <c:pt idx="909">
                  <c:v>5.61878530012702</c:v>
                </c:pt>
                <c:pt idx="910">
                  <c:v>7.9578294801204024</c:v>
                </c:pt>
                <c:pt idx="911">
                  <c:v>10.765127339215466</c:v>
                </c:pt>
                <c:pt idx="912">
                  <c:v>12.407345231040727</c:v>
                </c:pt>
                <c:pt idx="913">
                  <c:v>14.211446808575065</c:v>
                </c:pt>
                <c:pt idx="914">
                  <c:v>15.618814252273905</c:v>
                </c:pt>
                <c:pt idx="915">
                  <c:v>16.89300602269391</c:v>
                </c:pt>
                <c:pt idx="916">
                  <c:v>18.06211530346069</c:v>
                </c:pt>
                <c:pt idx="917">
                  <c:v>19.200941034520302</c:v>
                </c:pt>
                <c:pt idx="918">
                  <c:v>43.249180417860885</c:v>
                </c:pt>
                <c:pt idx="919">
                  <c:v>43.860513191371567</c:v>
                </c:pt>
                <c:pt idx="920">
                  <c:v>41.105372386030794</c:v>
                </c:pt>
                <c:pt idx="921">
                  <c:v>36.949489394329646</c:v>
                </c:pt>
                <c:pt idx="922">
                  <c:v>33.2391646518888</c:v>
                </c:pt>
                <c:pt idx="923">
                  <c:v>30.005224530242874</c:v>
                </c:pt>
                <c:pt idx="924">
                  <c:v>25.020341828053979</c:v>
                </c:pt>
                <c:pt idx="925">
                  <c:v>25.879925425042316</c:v>
                </c:pt>
                <c:pt idx="926">
                  <c:v>25.128512309225595</c:v>
                </c:pt>
                <c:pt idx="927">
                  <c:v>24.70996960071129</c:v>
                </c:pt>
                <c:pt idx="928">
                  <c:v>25.529018500862044</c:v>
                </c:pt>
                <c:pt idx="929">
                  <c:v>27.107646538844921</c:v>
                </c:pt>
                <c:pt idx="930">
                  <c:v>25.433297225955446</c:v>
                </c:pt>
                <c:pt idx="931">
                  <c:v>25.477801538197852</c:v>
                </c:pt>
                <c:pt idx="932">
                  <c:v>29.094648300018999</c:v>
                </c:pt>
                <c:pt idx="933">
                  <c:v>5.2700988987965376</c:v>
                </c:pt>
                <c:pt idx="934">
                  <c:v>7.7124247785710809</c:v>
                </c:pt>
                <c:pt idx="935">
                  <c:v>10.676665536945723</c:v>
                </c:pt>
                <c:pt idx="936">
                  <c:v>12.970117914708984</c:v>
                </c:pt>
                <c:pt idx="937">
                  <c:v>15.464649776055595</c:v>
                </c:pt>
                <c:pt idx="938">
                  <c:v>17.574480361797434</c:v>
                </c:pt>
                <c:pt idx="939">
                  <c:v>19.07125646874287</c:v>
                </c:pt>
                <c:pt idx="940">
                  <c:v>20.571774168998914</c:v>
                </c:pt>
                <c:pt idx="941">
                  <c:v>21.551565413499375</c:v>
                </c:pt>
                <c:pt idx="942">
                  <c:v>44.771089729317559</c:v>
                </c:pt>
                <c:pt idx="943">
                  <c:v>46.291143168641327</c:v>
                </c:pt>
                <c:pt idx="944">
                  <c:v>44.289581227429132</c:v>
                </c:pt>
                <c:pt idx="945">
                  <c:v>40.736357245717684</c:v>
                </c:pt>
                <c:pt idx="946">
                  <c:v>37.207040503573261</c:v>
                </c:pt>
                <c:pt idx="947">
                  <c:v>34.495251283396868</c:v>
                </c:pt>
                <c:pt idx="948">
                  <c:v>28.814463613080669</c:v>
                </c:pt>
                <c:pt idx="949">
                  <c:v>29.844716362429907</c:v>
                </c:pt>
                <c:pt idx="950">
                  <c:v>29.433403277506361</c:v>
                </c:pt>
                <c:pt idx="951">
                  <c:v>29.165212983533213</c:v>
                </c:pt>
                <c:pt idx="952">
                  <c:v>30.017003825443034</c:v>
                </c:pt>
                <c:pt idx="953">
                  <c:v>31.308698522577227</c:v>
                </c:pt>
                <c:pt idx="954">
                  <c:v>29.672614763579862</c:v>
                </c:pt>
                <c:pt idx="955">
                  <c:v>29.086633677288816</c:v>
                </c:pt>
                <c:pt idx="956">
                  <c:v>32.093942301029124</c:v>
                </c:pt>
                <c:pt idx="957">
                  <c:v>8.4957914520640987</c:v>
                </c:pt>
                <c:pt idx="958">
                  <c:v>10.977753787795011</c:v>
                </c:pt>
                <c:pt idx="959">
                  <c:v>13.362258680393452</c:v>
                </c:pt>
                <c:pt idx="960">
                  <c:v>14.935999167874343</c:v>
                </c:pt>
                <c:pt idx="961">
                  <c:v>16.353821163027849</c:v>
                </c:pt>
                <c:pt idx="962">
                  <c:v>17.807049665815601</c:v>
                </c:pt>
                <c:pt idx="963">
                  <c:v>18.908841346924952</c:v>
                </c:pt>
                <c:pt idx="964">
                  <c:v>19.791503180077463</c:v>
                </c:pt>
                <c:pt idx="965">
                  <c:v>20.431753524784767</c:v>
                </c:pt>
                <c:pt idx="966">
                  <c:v>43.370409702826315</c:v>
                </c:pt>
                <c:pt idx="967">
                  <c:v>44.697282577778473</c:v>
                </c:pt>
                <c:pt idx="968">
                  <c:v>42.329746098564122</c:v>
                </c:pt>
                <c:pt idx="969">
                  <c:v>38.686202903840027</c:v>
                </c:pt>
                <c:pt idx="970">
                  <c:v>35.140228547657493</c:v>
                </c:pt>
                <c:pt idx="971">
                  <c:v>32.094181093397665</c:v>
                </c:pt>
                <c:pt idx="972">
                  <c:v>25.923551190619509</c:v>
                </c:pt>
                <c:pt idx="973">
                  <c:v>27.046195046045032</c:v>
                </c:pt>
                <c:pt idx="974">
                  <c:v>26.761981045609748</c:v>
                </c:pt>
                <c:pt idx="975">
                  <c:v>26.571661989272695</c:v>
                </c:pt>
                <c:pt idx="976">
                  <c:v>27.128261151681091</c:v>
                </c:pt>
                <c:pt idx="977">
                  <c:v>28.715656808432577</c:v>
                </c:pt>
                <c:pt idx="978">
                  <c:v>26.453674249166081</c:v>
                </c:pt>
                <c:pt idx="979">
                  <c:v>25.944243964875305</c:v>
                </c:pt>
                <c:pt idx="980">
                  <c:v>28.506160817024629</c:v>
                </c:pt>
                <c:pt idx="981">
                  <c:v>4.3201887034645257</c:v>
                </c:pt>
                <c:pt idx="982">
                  <c:v>6.494481842993606</c:v>
                </c:pt>
                <c:pt idx="983">
                  <c:v>8.6210789764059026</c:v>
                </c:pt>
                <c:pt idx="984">
                  <c:v>10.382196081270283</c:v>
                </c:pt>
                <c:pt idx="985">
                  <c:v>11.931132626913319</c:v>
                </c:pt>
                <c:pt idx="986">
                  <c:v>13.559562105788174</c:v>
                </c:pt>
                <c:pt idx="987">
                  <c:v>14.723789682773358</c:v>
                </c:pt>
                <c:pt idx="988">
                  <c:v>15.901571803894436</c:v>
                </c:pt>
                <c:pt idx="989">
                  <c:v>17.043465216812233</c:v>
                </c:pt>
                <c:pt idx="990">
                  <c:v>40.933276633900839</c:v>
                </c:pt>
                <c:pt idx="991">
                  <c:v>41.703331248291988</c:v>
                </c:pt>
                <c:pt idx="992">
                  <c:v>38.612600387513361</c:v>
                </c:pt>
                <c:pt idx="993">
                  <c:v>34.384642719833849</c:v>
                </c:pt>
                <c:pt idx="994">
                  <c:v>30.634729833810116</c:v>
                </c:pt>
                <c:pt idx="995">
                  <c:v>27.50616084517009</c:v>
                </c:pt>
                <c:pt idx="996">
                  <c:v>22.068282249973993</c:v>
                </c:pt>
                <c:pt idx="997">
                  <c:v>22.990644237562631</c:v>
                </c:pt>
                <c:pt idx="998">
                  <c:v>22.125650577905084</c:v>
                </c:pt>
                <c:pt idx="999">
                  <c:v>22.300276729063736</c:v>
                </c:pt>
                <c:pt idx="1000">
                  <c:v>23.488433086164989</c:v>
                </c:pt>
                <c:pt idx="1001">
                  <c:v>24.455972066560022</c:v>
                </c:pt>
                <c:pt idx="1002">
                  <c:v>23.420231400844102</c:v>
                </c:pt>
                <c:pt idx="1003">
                  <c:v>23.152114652458653</c:v>
                </c:pt>
                <c:pt idx="1004">
                  <c:v>26.429536833449692</c:v>
                </c:pt>
                <c:pt idx="1005">
                  <c:v>2.4630053671920837</c:v>
                </c:pt>
                <c:pt idx="1006">
                  <c:v>4.503591705055519</c:v>
                </c:pt>
                <c:pt idx="1007">
                  <c:v>7.1796411545369079</c:v>
                </c:pt>
                <c:pt idx="1008">
                  <c:v>9.3239504657079664</c:v>
                </c:pt>
                <c:pt idx="1009">
                  <c:v>11.623584673228475</c:v>
                </c:pt>
                <c:pt idx="1010">
                  <c:v>13.847337989813511</c:v>
                </c:pt>
                <c:pt idx="1011">
                  <c:v>15.37168322960666</c:v>
                </c:pt>
                <c:pt idx="1012">
                  <c:v>16.868980925552936</c:v>
                </c:pt>
                <c:pt idx="1013">
                  <c:v>18.28557141676454</c:v>
                </c:pt>
                <c:pt idx="1014">
                  <c:v>42.470956704233394</c:v>
                </c:pt>
                <c:pt idx="1015">
                  <c:v>43.106766003241248</c:v>
                </c:pt>
                <c:pt idx="1016">
                  <c:v>39.870741064202463</c:v>
                </c:pt>
                <c:pt idx="1017">
                  <c:v>35.790436164866371</c:v>
                </c:pt>
                <c:pt idx="1018">
                  <c:v>32.329620521670186</c:v>
                </c:pt>
                <c:pt idx="1019">
                  <c:v>29.529250718484004</c:v>
                </c:pt>
                <c:pt idx="1020">
                  <c:v>24.407032555338535</c:v>
                </c:pt>
                <c:pt idx="1021">
                  <c:v>25.127933483909583</c:v>
                </c:pt>
                <c:pt idx="1022">
                  <c:v>24.235495626586811</c:v>
                </c:pt>
                <c:pt idx="1023">
                  <c:v>23.825591908993076</c:v>
                </c:pt>
                <c:pt idx="1024">
                  <c:v>24.760302785434185</c:v>
                </c:pt>
                <c:pt idx="1025">
                  <c:v>26.038133677697431</c:v>
                </c:pt>
                <c:pt idx="1026">
                  <c:v>25.12677829505456</c:v>
                </c:pt>
                <c:pt idx="1027">
                  <c:v>24.955313065557853</c:v>
                </c:pt>
                <c:pt idx="1028">
                  <c:v>28.351959414151384</c:v>
                </c:pt>
                <c:pt idx="1029">
                  <c:v>4.2282908759536815</c:v>
                </c:pt>
                <c:pt idx="1030">
                  <c:v>6.5113314756376228</c:v>
                </c:pt>
                <c:pt idx="1031">
                  <c:v>9.1819948647754845</c:v>
                </c:pt>
                <c:pt idx="1032">
                  <c:v>11.059210603624777</c:v>
                </c:pt>
                <c:pt idx="1033">
                  <c:v>12.702738776255769</c:v>
                </c:pt>
                <c:pt idx="1034">
                  <c:v>14.261556894757799</c:v>
                </c:pt>
                <c:pt idx="1035">
                  <c:v>15.54617182897573</c:v>
                </c:pt>
                <c:pt idx="1036">
                  <c:v>16.76209149158522</c:v>
                </c:pt>
                <c:pt idx="1037">
                  <c:v>17.97787114062811</c:v>
                </c:pt>
                <c:pt idx="1038">
                  <c:v>41.915556119499229</c:v>
                </c:pt>
                <c:pt idx="1039">
                  <c:v>42.526949206545986</c:v>
                </c:pt>
                <c:pt idx="1040">
                  <c:v>39.281654753953994</c:v>
                </c:pt>
                <c:pt idx="1041">
                  <c:v>35.389147128145424</c:v>
                </c:pt>
                <c:pt idx="1042">
                  <c:v>31.566964778038276</c:v>
                </c:pt>
                <c:pt idx="1043">
                  <c:v>28.696961150764213</c:v>
                </c:pt>
                <c:pt idx="1044">
                  <c:v>23.058763145632085</c:v>
                </c:pt>
                <c:pt idx="1045">
                  <c:v>23.776784102840843</c:v>
                </c:pt>
                <c:pt idx="1046">
                  <c:v>22.845475094484996</c:v>
                </c:pt>
                <c:pt idx="1047">
                  <c:v>22.684229624461945</c:v>
                </c:pt>
                <c:pt idx="1048">
                  <c:v>23.65042570550607</c:v>
                </c:pt>
                <c:pt idx="1049">
                  <c:v>24.882230907343867</c:v>
                </c:pt>
                <c:pt idx="1050">
                  <c:v>24.12117778053587</c:v>
                </c:pt>
                <c:pt idx="1051">
                  <c:v>23.756037477213304</c:v>
                </c:pt>
                <c:pt idx="1052">
                  <c:v>27.057707238441232</c:v>
                </c:pt>
                <c:pt idx="1053">
                  <c:v>2.8755484174468493</c:v>
                </c:pt>
                <c:pt idx="1054">
                  <c:v>5.0341969641710076</c:v>
                </c:pt>
                <c:pt idx="1055">
                  <c:v>7.5806277004095595</c:v>
                </c:pt>
                <c:pt idx="1056">
                  <c:v>9.5108458056888292</c:v>
                </c:pt>
                <c:pt idx="1057">
                  <c:v>11.236496397104677</c:v>
                </c:pt>
                <c:pt idx="1058">
                  <c:v>12.995804711321789</c:v>
                </c:pt>
                <c:pt idx="1059">
                  <c:v>14.240051118649315</c:v>
                </c:pt>
                <c:pt idx="1060">
                  <c:v>15.509583976105827</c:v>
                </c:pt>
                <c:pt idx="1061">
                  <c:v>16.875557870517923</c:v>
                </c:pt>
                <c:pt idx="1062">
                  <c:v>40.875522114703891</c:v>
                </c:pt>
                <c:pt idx="1063">
                  <c:v>41.41261415620157</c:v>
                </c:pt>
                <c:pt idx="1064">
                  <c:v>38.065121493428428</c:v>
                </c:pt>
                <c:pt idx="1065">
                  <c:v>33.560951215992127</c:v>
                </c:pt>
                <c:pt idx="1066">
                  <c:v>29.792669780918249</c:v>
                </c:pt>
                <c:pt idx="1067">
                  <c:v>26.659915463664213</c:v>
                </c:pt>
                <c:pt idx="1068">
                  <c:v>20.980523313181866</c:v>
                </c:pt>
                <c:pt idx="1069">
                  <c:v>21.862481078113728</c:v>
                </c:pt>
                <c:pt idx="1070">
                  <c:v>20.956649615326096</c:v>
                </c:pt>
                <c:pt idx="1071">
                  <c:v>20.755382728969042</c:v>
                </c:pt>
                <c:pt idx="1072">
                  <c:v>21.726360196382171</c:v>
                </c:pt>
                <c:pt idx="1073">
                  <c:v>23.088920529268247</c:v>
                </c:pt>
                <c:pt idx="1074">
                  <c:v>22.363363457232722</c:v>
                </c:pt>
                <c:pt idx="1075">
                  <c:v>22.066751947849319</c:v>
                </c:pt>
                <c:pt idx="1076">
                  <c:v>25.371599247733876</c:v>
                </c:pt>
                <c:pt idx="1077">
                  <c:v>1.7029904948318377</c:v>
                </c:pt>
                <c:pt idx="1078">
                  <c:v>3.1823079870489996</c:v>
                </c:pt>
                <c:pt idx="1079">
                  <c:v>5.8963528103973015</c:v>
                </c:pt>
                <c:pt idx="1080">
                  <c:v>7.7137716783096115</c:v>
                </c:pt>
                <c:pt idx="1081">
                  <c:v>9.5422811593076542</c:v>
                </c:pt>
                <c:pt idx="1082">
                  <c:v>11.428108809530576</c:v>
                </c:pt>
                <c:pt idx="1083">
                  <c:v>12.750220300051781</c:v>
                </c:pt>
                <c:pt idx="1084">
                  <c:v>14.029450404814741</c:v>
                </c:pt>
                <c:pt idx="1085">
                  <c:v>15.478113849886938</c:v>
                </c:pt>
                <c:pt idx="1086">
                  <c:v>39.499171830256465</c:v>
                </c:pt>
                <c:pt idx="1087">
                  <c:v>40.022369910115664</c:v>
                </c:pt>
                <c:pt idx="1088">
                  <c:v>36.695857126340044</c:v>
                </c:pt>
                <c:pt idx="1089">
                  <c:v>32.320247305760432</c:v>
                </c:pt>
                <c:pt idx="1090">
                  <c:v>28.410214289522902</c:v>
                </c:pt>
                <c:pt idx="1091">
                  <c:v>25.335817934552075</c:v>
                </c:pt>
                <c:pt idx="1092">
                  <c:v>19.855650934131408</c:v>
                </c:pt>
                <c:pt idx="1093">
                  <c:v>20.639151159026415</c:v>
                </c:pt>
                <c:pt idx="1094">
                  <c:v>19.649111536894701</c:v>
                </c:pt>
                <c:pt idx="1095">
                  <c:v>19.261654301943768</c:v>
                </c:pt>
                <c:pt idx="1096">
                  <c:v>20.235297873842789</c:v>
                </c:pt>
                <c:pt idx="1097">
                  <c:v>21.671463800276438</c:v>
                </c:pt>
                <c:pt idx="1098">
                  <c:v>20.921528981545372</c:v>
                </c:pt>
                <c:pt idx="1099">
                  <c:v>20.925415511976635</c:v>
                </c:pt>
                <c:pt idx="1100">
                  <c:v>24.546481759567651</c:v>
                </c:pt>
                <c:pt idx="1101">
                  <c:v>1.6346537194983404</c:v>
                </c:pt>
                <c:pt idx="1102">
                  <c:v>3.2957768277586919</c:v>
                </c:pt>
                <c:pt idx="1103">
                  <c:v>6.2770524674962793</c:v>
                </c:pt>
                <c:pt idx="1104">
                  <c:v>8.5728512264581731</c:v>
                </c:pt>
                <c:pt idx="1105">
                  <c:v>10.907279574585411</c:v>
                </c:pt>
                <c:pt idx="1106">
                  <c:v>13.094059462478663</c:v>
                </c:pt>
                <c:pt idx="1107">
                  <c:v>14.661525495842881</c:v>
                </c:pt>
                <c:pt idx="1108">
                  <c:v>16.252445186363115</c:v>
                </c:pt>
                <c:pt idx="1109">
                  <c:v>17.251519530067402</c:v>
                </c:pt>
                <c:pt idx="1110">
                  <c:v>40.541852245322332</c:v>
                </c:pt>
                <c:pt idx="1111">
                  <c:v>41.804611831098477</c:v>
                </c:pt>
                <c:pt idx="1112">
                  <c:v>38.9581212513501</c:v>
                </c:pt>
                <c:pt idx="1113">
                  <c:v>34.607881273595737</c:v>
                </c:pt>
                <c:pt idx="1114">
                  <c:v>30.717342146216996</c:v>
                </c:pt>
                <c:pt idx="1115">
                  <c:v>27.508326593481666</c:v>
                </c:pt>
                <c:pt idx="1116">
                  <c:v>21.705387087271095</c:v>
                </c:pt>
                <c:pt idx="1117">
                  <c:v>22.414783516499064</c:v>
                </c:pt>
                <c:pt idx="1118">
                  <c:v>21.789898660629817</c:v>
                </c:pt>
                <c:pt idx="1119">
                  <c:v>21.366974296786012</c:v>
                </c:pt>
                <c:pt idx="1120">
                  <c:v>22.579683494471599</c:v>
                </c:pt>
                <c:pt idx="1121">
                  <c:v>23.853752791486091</c:v>
                </c:pt>
                <c:pt idx="1122">
                  <c:v>23.366196934408809</c:v>
                </c:pt>
                <c:pt idx="1123">
                  <c:v>22.613146121445993</c:v>
                </c:pt>
                <c:pt idx="1124">
                  <c:v>25.608297259495256</c:v>
                </c:pt>
                <c:pt idx="1125">
                  <c:v>1.8351454538240419</c:v>
                </c:pt>
                <c:pt idx="1126">
                  <c:v>3.9234619549600711</c:v>
                </c:pt>
                <c:pt idx="1127">
                  <c:v>6.3816561415238935</c:v>
                </c:pt>
                <c:pt idx="1128">
                  <c:v>8.0328681356013689</c:v>
                </c:pt>
                <c:pt idx="1129">
                  <c:v>9.4784777463109542</c:v>
                </c:pt>
                <c:pt idx="1130">
                  <c:v>10.782061595443722</c:v>
                </c:pt>
                <c:pt idx="1131">
                  <c:v>11.759361521624951</c:v>
                </c:pt>
                <c:pt idx="1132">
                  <c:v>12.971803308784365</c:v>
                </c:pt>
                <c:pt idx="1133">
                  <c:v>13.506804993891292</c:v>
                </c:pt>
                <c:pt idx="1134">
                  <c:v>36.516017854671503</c:v>
                </c:pt>
                <c:pt idx="1135">
                  <c:v>37.933727838972011</c:v>
                </c:pt>
                <c:pt idx="1136">
                  <c:v>34.572215663932681</c:v>
                </c:pt>
                <c:pt idx="1137">
                  <c:v>30.441554192992196</c:v>
                </c:pt>
                <c:pt idx="1138">
                  <c:v>26.476232742662098</c:v>
                </c:pt>
                <c:pt idx="1139">
                  <c:v>23.138588418758175</c:v>
                </c:pt>
                <c:pt idx="1140">
                  <c:v>16.749853998141795</c:v>
                </c:pt>
                <c:pt idx="1141">
                  <c:v>17.398624553029681</c:v>
                </c:pt>
                <c:pt idx="1142">
                  <c:v>16.535971120128256</c:v>
                </c:pt>
                <c:pt idx="1143">
                  <c:v>16.145480052752767</c:v>
                </c:pt>
                <c:pt idx="1144">
                  <c:v>16.686067817583996</c:v>
                </c:pt>
                <c:pt idx="1145">
                  <c:v>18.536710212380065</c:v>
                </c:pt>
                <c:pt idx="1146">
                  <c:v>18.009526515565884</c:v>
                </c:pt>
                <c:pt idx="1147">
                  <c:v>17.827112840604862</c:v>
                </c:pt>
                <c:pt idx="1148">
                  <c:v>20.844263341050102</c:v>
                </c:pt>
                <c:pt idx="1149">
                  <c:v>1.1567234104725164</c:v>
                </c:pt>
                <c:pt idx="1150">
                  <c:v>1.1382219254646524</c:v>
                </c:pt>
                <c:pt idx="1151">
                  <c:v>1.5874060645168391</c:v>
                </c:pt>
                <c:pt idx="1152">
                  <c:v>3.8847434341007445</c:v>
                </c:pt>
                <c:pt idx="1153">
                  <c:v>6.1539389999633798</c:v>
                </c:pt>
                <c:pt idx="1154">
                  <c:v>8.4255794181044603</c:v>
                </c:pt>
                <c:pt idx="1155">
                  <c:v>9.9400686259749698</c:v>
                </c:pt>
                <c:pt idx="1156">
                  <c:v>11.493645313532003</c:v>
                </c:pt>
                <c:pt idx="1157">
                  <c:v>12.875721998992175</c:v>
                </c:pt>
                <c:pt idx="1158">
                  <c:v>37.138301843145591</c:v>
                </c:pt>
                <c:pt idx="1159">
                  <c:v>37.878656348977458</c:v>
                </c:pt>
                <c:pt idx="1160">
                  <c:v>34.399165973217066</c:v>
                </c:pt>
                <c:pt idx="1161">
                  <c:v>29.925241087944801</c:v>
                </c:pt>
                <c:pt idx="1162">
                  <c:v>26.035628511882667</c:v>
                </c:pt>
                <c:pt idx="1163">
                  <c:v>22.746702446992774</c:v>
                </c:pt>
                <c:pt idx="1164">
                  <c:v>17.383974825852995</c:v>
                </c:pt>
                <c:pt idx="1165">
                  <c:v>18.375692456729109</c:v>
                </c:pt>
                <c:pt idx="1166">
                  <c:v>17.537021039871238</c:v>
                </c:pt>
                <c:pt idx="1167">
                  <c:v>17.168929989097698</c:v>
                </c:pt>
                <c:pt idx="1168">
                  <c:v>18.310194725715387</c:v>
                </c:pt>
                <c:pt idx="1169">
                  <c:v>19.790021805770568</c:v>
                </c:pt>
                <c:pt idx="1170">
                  <c:v>19.204790022852389</c:v>
                </c:pt>
                <c:pt idx="1171">
                  <c:v>19.251512088445427</c:v>
                </c:pt>
                <c:pt idx="1172">
                  <c:v>22.910217983127566</c:v>
                </c:pt>
                <c:pt idx="1173">
                  <c:v>1.3902801947879051</c:v>
                </c:pt>
                <c:pt idx="1174">
                  <c:v>1.5647869497622844</c:v>
                </c:pt>
                <c:pt idx="1175">
                  <c:v>4.3257227781498626</c:v>
                </c:pt>
                <c:pt idx="1176">
                  <c:v>6.4440209535890522</c:v>
                </c:pt>
                <c:pt idx="1177">
                  <c:v>8.5908129668598257</c:v>
                </c:pt>
                <c:pt idx="1178">
                  <c:v>10.600705561424286</c:v>
                </c:pt>
                <c:pt idx="1179">
                  <c:v>12.096510805067187</c:v>
                </c:pt>
                <c:pt idx="1180">
                  <c:v>13.46412732017934</c:v>
                </c:pt>
                <c:pt idx="1181">
                  <c:v>14.724839322939681</c:v>
                </c:pt>
                <c:pt idx="1182">
                  <c:v>39.045618037037698</c:v>
                </c:pt>
                <c:pt idx="1183">
                  <c:v>39.510816958610718</c:v>
                </c:pt>
                <c:pt idx="1184">
                  <c:v>35.654546997894172</c:v>
                </c:pt>
                <c:pt idx="1185">
                  <c:v>30.94393087074728</c:v>
                </c:pt>
                <c:pt idx="1186">
                  <c:v>27.010519281551904</c:v>
                </c:pt>
                <c:pt idx="1187">
                  <c:v>23.72974416029329</c:v>
                </c:pt>
                <c:pt idx="1188">
                  <c:v>18.381282536841095</c:v>
                </c:pt>
                <c:pt idx="1189">
                  <c:v>19.315037936085915</c:v>
                </c:pt>
                <c:pt idx="1190">
                  <c:v>18.276308673097784</c:v>
                </c:pt>
                <c:pt idx="1191">
                  <c:v>18.02913456933312</c:v>
                </c:pt>
                <c:pt idx="1192">
                  <c:v>19.046153421000096</c:v>
                </c:pt>
                <c:pt idx="1193">
                  <c:v>20.792193680379107</c:v>
                </c:pt>
                <c:pt idx="1194">
                  <c:v>20.450232853799641</c:v>
                </c:pt>
                <c:pt idx="1195">
                  <c:v>19.997397284019264</c:v>
                </c:pt>
                <c:pt idx="1196">
                  <c:v>23.325450524749659</c:v>
                </c:pt>
                <c:pt idx="1197">
                  <c:v>1.3944316739682838</c:v>
                </c:pt>
                <c:pt idx="1198">
                  <c:v>1.4345894112034354</c:v>
                </c:pt>
                <c:pt idx="1199">
                  <c:v>3.803705428082361</c:v>
                </c:pt>
                <c:pt idx="1200">
                  <c:v>5.416549089078055</c:v>
                </c:pt>
                <c:pt idx="1201">
                  <c:v>7.19175863635179</c:v>
                </c:pt>
                <c:pt idx="1202">
                  <c:v>8.79782533300172</c:v>
                </c:pt>
                <c:pt idx="1203">
                  <c:v>10.043539882584795</c:v>
                </c:pt>
                <c:pt idx="1204">
                  <c:v>11.2076172911733</c:v>
                </c:pt>
                <c:pt idx="1205">
                  <c:v>12.482875011032251</c:v>
                </c:pt>
                <c:pt idx="1206">
                  <c:v>36.611761593293522</c:v>
                </c:pt>
                <c:pt idx="1207">
                  <c:v>37.136442586069926</c:v>
                </c:pt>
                <c:pt idx="1208">
                  <c:v>33.095605203243629</c:v>
                </c:pt>
                <c:pt idx="1209">
                  <c:v>27.993687776367707</c:v>
                </c:pt>
                <c:pt idx="1210">
                  <c:v>23.848304878995553</c:v>
                </c:pt>
                <c:pt idx="1211">
                  <c:v>20.192375868764088</c:v>
                </c:pt>
                <c:pt idx="1212">
                  <c:v>14.556654103567</c:v>
                </c:pt>
                <c:pt idx="1213">
                  <c:v>15.315229144107143</c:v>
                </c:pt>
                <c:pt idx="1214">
                  <c:v>14.441618649521949</c:v>
                </c:pt>
                <c:pt idx="1215">
                  <c:v>14.047863881295019</c:v>
                </c:pt>
                <c:pt idx="1216">
                  <c:v>15.21405595632242</c:v>
                </c:pt>
                <c:pt idx="1217">
                  <c:v>16.841621966916161</c:v>
                </c:pt>
                <c:pt idx="1218">
                  <c:v>16.558986273256924</c:v>
                </c:pt>
                <c:pt idx="1219">
                  <c:v>16.429805140874993</c:v>
                </c:pt>
                <c:pt idx="1220">
                  <c:v>20.014251840217302</c:v>
                </c:pt>
                <c:pt idx="1221">
                  <c:v>1.3553718892730178</c:v>
                </c:pt>
                <c:pt idx="1222">
                  <c:v>0.96865872641887329</c:v>
                </c:pt>
                <c:pt idx="1223">
                  <c:v>1.1736373570405629</c:v>
                </c:pt>
                <c:pt idx="1224">
                  <c:v>2.8504955284103595</c:v>
                </c:pt>
                <c:pt idx="1225">
                  <c:v>5.1624844715036637</c:v>
                </c:pt>
                <c:pt idx="1226">
                  <c:v>7.4874057445973694</c:v>
                </c:pt>
                <c:pt idx="1227">
                  <c:v>9.1330076566247449</c:v>
                </c:pt>
                <c:pt idx="1228">
                  <c:v>10.616988062193045</c:v>
                </c:pt>
                <c:pt idx="1229">
                  <c:v>12.189465658075363</c:v>
                </c:pt>
                <c:pt idx="1230">
                  <c:v>36.515382100762785</c:v>
                </c:pt>
                <c:pt idx="1231">
                  <c:v>37.20398082249028</c:v>
                </c:pt>
                <c:pt idx="1232">
                  <c:v>34.378958169029673</c:v>
                </c:pt>
                <c:pt idx="1233">
                  <c:v>30.389870108143096</c:v>
                </c:pt>
                <c:pt idx="1234">
                  <c:v>27.413242303372556</c:v>
                </c:pt>
                <c:pt idx="1235">
                  <c:v>24.565895025230137</c:v>
                </c:pt>
                <c:pt idx="1236">
                  <c:v>18.993786193034808</c:v>
                </c:pt>
                <c:pt idx="1237">
                  <c:v>19.964187296908982</c:v>
                </c:pt>
                <c:pt idx="1238">
                  <c:v>18.995446046173889</c:v>
                </c:pt>
                <c:pt idx="1239">
                  <c:v>18.576113414966169</c:v>
                </c:pt>
                <c:pt idx="1240">
                  <c:v>19.358463990004424</c:v>
                </c:pt>
                <c:pt idx="1241">
                  <c:v>20.568671406818513</c:v>
                </c:pt>
                <c:pt idx="1242">
                  <c:v>19.793144262166926</c:v>
                </c:pt>
                <c:pt idx="1243">
                  <c:v>19.316865805504928</c:v>
                </c:pt>
                <c:pt idx="1244">
                  <c:v>22.566614228125861</c:v>
                </c:pt>
                <c:pt idx="1245">
                  <c:v>1.3711792670816958</c:v>
                </c:pt>
                <c:pt idx="1246">
                  <c:v>1.1150519881074057</c:v>
                </c:pt>
                <c:pt idx="1247">
                  <c:v>2.2399800648624102</c:v>
                </c:pt>
                <c:pt idx="1248">
                  <c:v>3.8656215812900756</c:v>
                </c:pt>
                <c:pt idx="1249">
                  <c:v>5.3779311933534686</c:v>
                </c:pt>
                <c:pt idx="1250">
                  <c:v>6.8297180179883732</c:v>
                </c:pt>
                <c:pt idx="1251">
                  <c:v>7.9525797406779839</c:v>
                </c:pt>
                <c:pt idx="1252">
                  <c:v>9.1708599397038384</c:v>
                </c:pt>
                <c:pt idx="1253">
                  <c:v>10.375885008220781</c:v>
                </c:pt>
                <c:pt idx="1254">
                  <c:v>34.564010868929614</c:v>
                </c:pt>
                <c:pt idx="1255">
                  <c:v>35.055444024774424</c:v>
                </c:pt>
                <c:pt idx="1256">
                  <c:v>31.443925779259512</c:v>
                </c:pt>
                <c:pt idx="1257">
                  <c:v>26.987451507939962</c:v>
                </c:pt>
                <c:pt idx="1258">
                  <c:v>23.066818387682691</c:v>
                </c:pt>
                <c:pt idx="1259">
                  <c:v>19.917065500276365</c:v>
                </c:pt>
                <c:pt idx="1260">
                  <c:v>14.418102524774739</c:v>
                </c:pt>
                <c:pt idx="1261">
                  <c:v>15.126574249018924</c:v>
                </c:pt>
                <c:pt idx="1262">
                  <c:v>14.270263584545775</c:v>
                </c:pt>
                <c:pt idx="1263">
                  <c:v>13.951601323171559</c:v>
                </c:pt>
                <c:pt idx="1264">
                  <c:v>14.891627176145459</c:v>
                </c:pt>
                <c:pt idx="1265">
                  <c:v>16.056341877253576</c:v>
                </c:pt>
                <c:pt idx="1266">
                  <c:v>15.279660159191154</c:v>
                </c:pt>
                <c:pt idx="1267">
                  <c:v>14.977380715998287</c:v>
                </c:pt>
                <c:pt idx="1268">
                  <c:v>18.500175287715589</c:v>
                </c:pt>
                <c:pt idx="1269">
                  <c:v>1.3529802729221241</c:v>
                </c:pt>
                <c:pt idx="1270">
                  <c:v>0.94987967605479695</c:v>
                </c:pt>
                <c:pt idx="1271">
                  <c:v>0.84685677058023134</c:v>
                </c:pt>
                <c:pt idx="1272">
                  <c:v>0.80135851587599138</c:v>
                </c:pt>
                <c:pt idx="1273">
                  <c:v>2.0378509411127315</c:v>
                </c:pt>
                <c:pt idx="1274">
                  <c:v>4.0117357390117983</c:v>
                </c:pt>
                <c:pt idx="1275">
                  <c:v>5.4789431347450011</c:v>
                </c:pt>
                <c:pt idx="1276">
                  <c:v>6.9464896402593324</c:v>
                </c:pt>
                <c:pt idx="1277">
                  <c:v>7.8824886415132687</c:v>
                </c:pt>
                <c:pt idx="1278">
                  <c:v>31.533271051748397</c:v>
                </c:pt>
                <c:pt idx="1279">
                  <c:v>32.930600599749127</c:v>
                </c:pt>
                <c:pt idx="1280">
                  <c:v>30.49174797959277</c:v>
                </c:pt>
                <c:pt idx="1281">
                  <c:v>26.586128621785331</c:v>
                </c:pt>
                <c:pt idx="1282">
                  <c:v>23.071164347245695</c:v>
                </c:pt>
                <c:pt idx="1283">
                  <c:v>20.176056441340396</c:v>
                </c:pt>
                <c:pt idx="1284">
                  <c:v>14.362007858716538</c:v>
                </c:pt>
                <c:pt idx="1285">
                  <c:v>15.224069849694855</c:v>
                </c:pt>
                <c:pt idx="1286">
                  <c:v>14.749726657473278</c:v>
                </c:pt>
                <c:pt idx="1287">
                  <c:v>14.392916699780502</c:v>
                </c:pt>
                <c:pt idx="1288">
                  <c:v>15.449770488174131</c:v>
                </c:pt>
                <c:pt idx="1289">
                  <c:v>16.441103466394704</c:v>
                </c:pt>
                <c:pt idx="1290">
                  <c:v>15.845164492157831</c:v>
                </c:pt>
                <c:pt idx="1291">
                  <c:v>15.212709979750265</c:v>
                </c:pt>
                <c:pt idx="1292">
                  <c:v>18.450115360239138</c:v>
                </c:pt>
                <c:pt idx="1293">
                  <c:v>1.1877122592888281</c:v>
                </c:pt>
                <c:pt idx="1294">
                  <c:v>1.0525880895182151</c:v>
                </c:pt>
                <c:pt idx="1295">
                  <c:v>0.86413506014357622</c:v>
                </c:pt>
                <c:pt idx="1296">
                  <c:v>1.0916487973798579</c:v>
                </c:pt>
                <c:pt idx="1297">
                  <c:v>2.5415859043249815</c:v>
                </c:pt>
                <c:pt idx="1298">
                  <c:v>4.36511613362799</c:v>
                </c:pt>
                <c:pt idx="1299">
                  <c:v>5.8107205130614901</c:v>
                </c:pt>
                <c:pt idx="1300">
                  <c:v>7.1208369951732999</c:v>
                </c:pt>
                <c:pt idx="1301">
                  <c:v>7.806040310980392</c:v>
                </c:pt>
                <c:pt idx="1302">
                  <c:v>31.274718614711649</c:v>
                </c:pt>
                <c:pt idx="1303">
                  <c:v>32.423320369941273</c:v>
                </c:pt>
                <c:pt idx="1304">
                  <c:v>29.636492494284219</c:v>
                </c:pt>
                <c:pt idx="1305">
                  <c:v>26.102415290875523</c:v>
                </c:pt>
                <c:pt idx="1306">
                  <c:v>22.620711469874568</c:v>
                </c:pt>
                <c:pt idx="1307">
                  <c:v>19.580526122084677</c:v>
                </c:pt>
                <c:pt idx="1308">
                  <c:v>13.357883179506508</c:v>
                </c:pt>
                <c:pt idx="1309">
                  <c:v>14.327232181437303</c:v>
                </c:pt>
                <c:pt idx="1310">
                  <c:v>13.795673291458272</c:v>
                </c:pt>
                <c:pt idx="1311">
                  <c:v>13.351815206935317</c:v>
                </c:pt>
                <c:pt idx="1312">
                  <c:v>13.802168997782383</c:v>
                </c:pt>
                <c:pt idx="1313">
                  <c:v>15.167105868635227</c:v>
                </c:pt>
                <c:pt idx="1314">
                  <c:v>14.315707372433994</c:v>
                </c:pt>
                <c:pt idx="1315">
                  <c:v>14.309130735191168</c:v>
                </c:pt>
                <c:pt idx="1316">
                  <c:v>17.647429891775801</c:v>
                </c:pt>
                <c:pt idx="1317">
                  <c:v>1.1503286370052086</c:v>
                </c:pt>
                <c:pt idx="1318">
                  <c:v>1.0951475979343654</c:v>
                </c:pt>
                <c:pt idx="1319">
                  <c:v>0.84031952176931979</c:v>
                </c:pt>
                <c:pt idx="1320">
                  <c:v>1.0489068097439307</c:v>
                </c:pt>
                <c:pt idx="1321">
                  <c:v>3.0277490110671947</c:v>
                </c:pt>
                <c:pt idx="1322">
                  <c:v>5.3499050931509187</c:v>
                </c:pt>
                <c:pt idx="1323">
                  <c:v>6.9328858605835659</c:v>
                </c:pt>
                <c:pt idx="1324">
                  <c:v>8.4677453499234936</c:v>
                </c:pt>
                <c:pt idx="1325">
                  <c:v>10.085348241295296</c:v>
                </c:pt>
                <c:pt idx="1326">
                  <c:v>34.727913211774791</c:v>
                </c:pt>
                <c:pt idx="1327">
                  <c:v>35.276107252076848</c:v>
                </c:pt>
                <c:pt idx="1328">
                  <c:v>31.835215077825691</c:v>
                </c:pt>
                <c:pt idx="1329">
                  <c:v>27.58298736619389</c:v>
                </c:pt>
                <c:pt idx="1330">
                  <c:v>23.893361552451296</c:v>
                </c:pt>
                <c:pt idx="1331">
                  <c:v>20.89279727451159</c:v>
                </c:pt>
                <c:pt idx="1332">
                  <c:v>15.500290767948723</c:v>
                </c:pt>
                <c:pt idx="1333">
                  <c:v>16.595510427647046</c:v>
                </c:pt>
                <c:pt idx="1334">
                  <c:v>15.917591817691049</c:v>
                </c:pt>
                <c:pt idx="1335">
                  <c:v>15.651809757063507</c:v>
                </c:pt>
                <c:pt idx="1336">
                  <c:v>16.600922028926902</c:v>
                </c:pt>
                <c:pt idx="1337">
                  <c:v>17.96071532447025</c:v>
                </c:pt>
                <c:pt idx="1338">
                  <c:v>17.383692336942786</c:v>
                </c:pt>
                <c:pt idx="1339">
                  <c:v>16.799337869801359</c:v>
                </c:pt>
                <c:pt idx="1340">
                  <c:v>19.996507351635447</c:v>
                </c:pt>
                <c:pt idx="1341">
                  <c:v>1.3538191234332617</c:v>
                </c:pt>
                <c:pt idx="1342">
                  <c:v>0.95874330412622455</c:v>
                </c:pt>
                <c:pt idx="1343">
                  <c:v>0.9123363459886068</c:v>
                </c:pt>
                <c:pt idx="1344">
                  <c:v>0.98518032727830374</c:v>
                </c:pt>
                <c:pt idx="1345">
                  <c:v>1.729407823767958</c:v>
                </c:pt>
                <c:pt idx="1346">
                  <c:v>2.9276586974382339</c:v>
                </c:pt>
                <c:pt idx="1347">
                  <c:v>4.1148371136280879</c:v>
                </c:pt>
                <c:pt idx="1348">
                  <c:v>5.2765890661224155</c:v>
                </c:pt>
                <c:pt idx="1349">
                  <c:v>6.455221731195353</c:v>
                </c:pt>
                <c:pt idx="1350">
                  <c:v>30.922364781102448</c:v>
                </c:pt>
                <c:pt idx="1351">
                  <c:v>31.4036575697817</c:v>
                </c:pt>
                <c:pt idx="1352">
                  <c:v>27.465214416130109</c:v>
                </c:pt>
                <c:pt idx="1353">
                  <c:v>22.979120659447858</c:v>
                </c:pt>
                <c:pt idx="1354">
                  <c:v>19.162704406507821</c:v>
                </c:pt>
                <c:pt idx="1355">
                  <c:v>15.728770752655647</c:v>
                </c:pt>
                <c:pt idx="1356">
                  <c:v>10.02691796431281</c:v>
                </c:pt>
                <c:pt idx="1357">
                  <c:v>10.916893429196143</c:v>
                </c:pt>
                <c:pt idx="1358">
                  <c:v>10.140807153444479</c:v>
                </c:pt>
                <c:pt idx="1359">
                  <c:v>9.6910460354090215</c:v>
                </c:pt>
                <c:pt idx="1360">
                  <c:v>10.695991101802722</c:v>
                </c:pt>
                <c:pt idx="1361">
                  <c:v>12.052426533524597</c:v>
                </c:pt>
                <c:pt idx="1362">
                  <c:v>11.205129665519559</c:v>
                </c:pt>
                <c:pt idx="1363">
                  <c:v>11.490691796581936</c:v>
                </c:pt>
                <c:pt idx="1364">
                  <c:v>15.475448668567417</c:v>
                </c:pt>
                <c:pt idx="1365">
                  <c:v>1.352127882637516</c:v>
                </c:pt>
                <c:pt idx="1366">
                  <c:v>0.94775239300876946</c:v>
                </c:pt>
                <c:pt idx="1367">
                  <c:v>0.82866639264014319</c:v>
                </c:pt>
                <c:pt idx="1368">
                  <c:v>0.63971823836732944</c:v>
                </c:pt>
                <c:pt idx="1369">
                  <c:v>1.2390326165868537</c:v>
                </c:pt>
                <c:pt idx="1370">
                  <c:v>3.9956747981725771</c:v>
                </c:pt>
                <c:pt idx="1371">
                  <c:v>6.0327761829771589</c:v>
                </c:pt>
                <c:pt idx="1372">
                  <c:v>7.8328952207773854</c:v>
                </c:pt>
                <c:pt idx="1373">
                  <c:v>9.7678904043160113</c:v>
                </c:pt>
                <c:pt idx="1374">
                  <c:v>34.437577079674078</c:v>
                </c:pt>
                <c:pt idx="1375">
                  <c:v>35.053535839880972</c:v>
                </c:pt>
                <c:pt idx="1376">
                  <c:v>31.937766553005694</c:v>
                </c:pt>
                <c:pt idx="1377">
                  <c:v>27.943910030079333</c:v>
                </c:pt>
                <c:pt idx="1378">
                  <c:v>24.473820565219857</c:v>
                </c:pt>
                <c:pt idx="1379">
                  <c:v>21.754338599655441</c:v>
                </c:pt>
                <c:pt idx="1380">
                  <c:v>16.572958396315638</c:v>
                </c:pt>
                <c:pt idx="1381">
                  <c:v>17.632077327267027</c:v>
                </c:pt>
                <c:pt idx="1382">
                  <c:v>16.965731530965737</c:v>
                </c:pt>
                <c:pt idx="1383">
                  <c:v>16.828816726153203</c:v>
                </c:pt>
                <c:pt idx="1384">
                  <c:v>17.504880387143274</c:v>
                </c:pt>
                <c:pt idx="1385">
                  <c:v>18.643910137971361</c:v>
                </c:pt>
                <c:pt idx="1386">
                  <c:v>17.806760407018693</c:v>
                </c:pt>
                <c:pt idx="1387">
                  <c:v>18.131901757722307</c:v>
                </c:pt>
                <c:pt idx="1388">
                  <c:v>22.308747703704451</c:v>
                </c:pt>
                <c:pt idx="1389">
                  <c:v>1.3714094432307555</c:v>
                </c:pt>
                <c:pt idx="1390">
                  <c:v>1.4011563255529564</c:v>
                </c:pt>
                <c:pt idx="1391">
                  <c:v>4.5829283154481102</c:v>
                </c:pt>
                <c:pt idx="1392">
                  <c:v>6.6287563919786985</c:v>
                </c:pt>
                <c:pt idx="1393">
                  <c:v>8.7710685865623841</c:v>
                </c:pt>
                <c:pt idx="1394">
                  <c:v>10.963179760260957</c:v>
                </c:pt>
                <c:pt idx="1395">
                  <c:v>12.476305759120375</c:v>
                </c:pt>
                <c:pt idx="1396">
                  <c:v>13.935820409465581</c:v>
                </c:pt>
                <c:pt idx="1397">
                  <c:v>15.469715805389711</c:v>
                </c:pt>
                <c:pt idx="1398">
                  <c:v>39.664895272633892</c:v>
                </c:pt>
                <c:pt idx="1399">
                  <c:v>39.957454389361011</c:v>
                </c:pt>
                <c:pt idx="1400">
                  <c:v>36.466940483938593</c:v>
                </c:pt>
                <c:pt idx="1401">
                  <c:v>32.203395368015279</c:v>
                </c:pt>
                <c:pt idx="1402">
                  <c:v>28.589770456836678</c:v>
                </c:pt>
                <c:pt idx="1403">
                  <c:v>25.518839052986646</c:v>
                </c:pt>
                <c:pt idx="1404">
                  <c:v>20.097691001972464</c:v>
                </c:pt>
                <c:pt idx="1405">
                  <c:v>21.114291966994458</c:v>
                </c:pt>
                <c:pt idx="1406">
                  <c:v>20.303296770283687</c:v>
                </c:pt>
                <c:pt idx="1407">
                  <c:v>20.537205280987276</c:v>
                </c:pt>
                <c:pt idx="1408">
                  <c:v>21.479952012985152</c:v>
                </c:pt>
                <c:pt idx="1409">
                  <c:v>22.880427404263706</c:v>
                </c:pt>
                <c:pt idx="1410">
                  <c:v>22.24421129660735</c:v>
                </c:pt>
                <c:pt idx="1411">
                  <c:v>21.103911884293957</c:v>
                </c:pt>
                <c:pt idx="1412">
                  <c:v>23.57877845555819</c:v>
                </c:pt>
                <c:pt idx="1413">
                  <c:v>1.3889409881024877</c:v>
                </c:pt>
                <c:pt idx="1414">
                  <c:v>1.1165136681983401</c:v>
                </c:pt>
                <c:pt idx="1415">
                  <c:v>1.6267809566675016</c:v>
                </c:pt>
                <c:pt idx="1416">
                  <c:v>2.5617669366878602</c:v>
                </c:pt>
                <c:pt idx="1417">
                  <c:v>3.9605012361864818</c:v>
                </c:pt>
                <c:pt idx="1418">
                  <c:v>4.2827059946568777</c:v>
                </c:pt>
                <c:pt idx="1419">
                  <c:v>5.4864133970371132</c:v>
                </c:pt>
                <c:pt idx="1420">
                  <c:v>6.1398117849539657</c:v>
                </c:pt>
                <c:pt idx="1421">
                  <c:v>7.1364505080436</c:v>
                </c:pt>
                <c:pt idx="1422">
                  <c:v>31.261367167177891</c:v>
                </c:pt>
                <c:pt idx="1423">
                  <c:v>31.982389645988121</c:v>
                </c:pt>
                <c:pt idx="1424">
                  <c:v>30.408126338617802</c:v>
                </c:pt>
                <c:pt idx="1425">
                  <c:v>28.260268068185987</c:v>
                </c:pt>
                <c:pt idx="1426">
                  <c:v>26.53561911228509</c:v>
                </c:pt>
                <c:pt idx="1427">
                  <c:v>24.80142246203026</c:v>
                </c:pt>
                <c:pt idx="1428">
                  <c:v>20.409512908243197</c:v>
                </c:pt>
                <c:pt idx="1429">
                  <c:v>22.121393550036071</c:v>
                </c:pt>
                <c:pt idx="1430">
                  <c:v>21.49342193353684</c:v>
                </c:pt>
                <c:pt idx="1431">
                  <c:v>20.856099564843301</c:v>
                </c:pt>
                <c:pt idx="1432">
                  <c:v>20.720892310099096</c:v>
                </c:pt>
                <c:pt idx="1433">
                  <c:v>20.564189434076521</c:v>
                </c:pt>
                <c:pt idx="1434">
                  <c:v>18.411877193616039</c:v>
                </c:pt>
                <c:pt idx="1435">
                  <c:v>18.585467552103903</c:v>
                </c:pt>
                <c:pt idx="1436">
                  <c:v>20.650810750320208</c:v>
                </c:pt>
                <c:pt idx="1437">
                  <c:v>1.3540671474655308</c:v>
                </c:pt>
                <c:pt idx="1438">
                  <c:v>0.95628521979645909</c:v>
                </c:pt>
                <c:pt idx="1439">
                  <c:v>0.89650896624184528</c:v>
                </c:pt>
                <c:pt idx="1440">
                  <c:v>1.6031248183536908</c:v>
                </c:pt>
                <c:pt idx="1441">
                  <c:v>3.925045493012274</c:v>
                </c:pt>
                <c:pt idx="1442">
                  <c:v>6.5352048657712656</c:v>
                </c:pt>
                <c:pt idx="1443">
                  <c:v>8.6854258266743116</c:v>
                </c:pt>
                <c:pt idx="1444">
                  <c:v>10.274326860058398</c:v>
                </c:pt>
                <c:pt idx="1445">
                  <c:v>11.388741918155183</c:v>
                </c:pt>
                <c:pt idx="1446">
                  <c:v>35.054656871579887</c:v>
                </c:pt>
                <c:pt idx="1447">
                  <c:v>36.440273900081394</c:v>
                </c:pt>
                <c:pt idx="1448">
                  <c:v>35.46742640531852</c:v>
                </c:pt>
                <c:pt idx="1449">
                  <c:v>33.378576314018467</c:v>
                </c:pt>
                <c:pt idx="1450">
                  <c:v>31.116050009758414</c:v>
                </c:pt>
                <c:pt idx="1451">
                  <c:v>29.190154169438514</c:v>
                </c:pt>
                <c:pt idx="1452">
                  <c:v>24.330308813504303</c:v>
                </c:pt>
                <c:pt idx="1453">
                  <c:v>25.947331340949457</c:v>
                </c:pt>
                <c:pt idx="1454">
                  <c:v>25.689993483137769</c:v>
                </c:pt>
                <c:pt idx="1455">
                  <c:v>25.137675658646227</c:v>
                </c:pt>
                <c:pt idx="1456">
                  <c:v>25.624562835547142</c:v>
                </c:pt>
                <c:pt idx="1457">
                  <c:v>25.498294908516979</c:v>
                </c:pt>
                <c:pt idx="1458">
                  <c:v>23.904882668789107</c:v>
                </c:pt>
                <c:pt idx="1459">
                  <c:v>22.868567178144801</c:v>
                </c:pt>
                <c:pt idx="1460">
                  <c:v>25.541310461121498</c:v>
                </c:pt>
                <c:pt idx="1461">
                  <c:v>1.694854321862509</c:v>
                </c:pt>
                <c:pt idx="1462">
                  <c:v>3.4593785260883259</c:v>
                </c:pt>
                <c:pt idx="1463">
                  <c:v>5.6544712194503166</c:v>
                </c:pt>
                <c:pt idx="1464">
                  <c:v>6.8622624021435952</c:v>
                </c:pt>
                <c:pt idx="1465">
                  <c:v>7.8216439767427115</c:v>
                </c:pt>
                <c:pt idx="1466">
                  <c:v>8.5318811028145554</c:v>
                </c:pt>
                <c:pt idx="1467">
                  <c:v>9.4573920109022858</c:v>
                </c:pt>
                <c:pt idx="1468">
                  <c:v>10.218629155540679</c:v>
                </c:pt>
                <c:pt idx="1469">
                  <c:v>10.612086664195457</c:v>
                </c:pt>
                <c:pt idx="1470">
                  <c:v>33.589653073979839</c:v>
                </c:pt>
                <c:pt idx="1471">
                  <c:v>34.536273104357655</c:v>
                </c:pt>
                <c:pt idx="1472">
                  <c:v>31.558394101429286</c:v>
                </c:pt>
                <c:pt idx="1473">
                  <c:v>28.012044324254937</c:v>
                </c:pt>
                <c:pt idx="1474">
                  <c:v>24.676414349377417</c:v>
                </c:pt>
                <c:pt idx="1475">
                  <c:v>21.714451350167639</c:v>
                </c:pt>
                <c:pt idx="1476">
                  <c:v>16.347372538188736</c:v>
                </c:pt>
                <c:pt idx="1477">
                  <c:v>16.895344095395156</c:v>
                </c:pt>
                <c:pt idx="1478">
                  <c:v>16.324294609746687</c:v>
                </c:pt>
                <c:pt idx="1479">
                  <c:v>16.150554082862111</c:v>
                </c:pt>
                <c:pt idx="1480">
                  <c:v>16.387442574618465</c:v>
                </c:pt>
                <c:pt idx="1481">
                  <c:v>17.497596912180644</c:v>
                </c:pt>
                <c:pt idx="1482">
                  <c:v>16.477426062793366</c:v>
                </c:pt>
                <c:pt idx="1483">
                  <c:v>16.269114186120099</c:v>
                </c:pt>
                <c:pt idx="1484">
                  <c:v>19.295387416665545</c:v>
                </c:pt>
                <c:pt idx="1485">
                  <c:v>1.1509610059708624</c:v>
                </c:pt>
                <c:pt idx="1486">
                  <c:v>1.1027157158620415</c:v>
                </c:pt>
                <c:pt idx="1487">
                  <c:v>0.95383729029679576</c:v>
                </c:pt>
                <c:pt idx="1488">
                  <c:v>1.7493189838277288</c:v>
                </c:pt>
                <c:pt idx="1489">
                  <c:v>4.4024612906460892</c:v>
                </c:pt>
                <c:pt idx="1490">
                  <c:v>6.793732377315937</c:v>
                </c:pt>
                <c:pt idx="1491">
                  <c:v>8.5933369037241842</c:v>
                </c:pt>
                <c:pt idx="1492">
                  <c:v>10.107930429394928</c:v>
                </c:pt>
                <c:pt idx="1493">
                  <c:v>11.839052935626922</c:v>
                </c:pt>
                <c:pt idx="1494">
                  <c:v>36.27630078114791</c:v>
                </c:pt>
                <c:pt idx="1495">
                  <c:v>36.49996891499547</c:v>
                </c:pt>
                <c:pt idx="1496">
                  <c:v>33.351152426013719</c:v>
                </c:pt>
                <c:pt idx="1497">
                  <c:v>29.627031269847166</c:v>
                </c:pt>
                <c:pt idx="1498">
                  <c:v>26.401189471349266</c:v>
                </c:pt>
                <c:pt idx="1499">
                  <c:v>23.485003523088469</c:v>
                </c:pt>
                <c:pt idx="1500">
                  <c:v>18.320811446729536</c:v>
                </c:pt>
                <c:pt idx="1501">
                  <c:v>19.615807386814346</c:v>
                </c:pt>
                <c:pt idx="1502">
                  <c:v>18.919967040332899</c:v>
                </c:pt>
                <c:pt idx="1503">
                  <c:v>18.671348181194112</c:v>
                </c:pt>
                <c:pt idx="1504">
                  <c:v>19.052682361313614</c:v>
                </c:pt>
                <c:pt idx="1505">
                  <c:v>20.323976312488107</c:v>
                </c:pt>
                <c:pt idx="1506">
                  <c:v>19.543629008479776</c:v>
                </c:pt>
                <c:pt idx="1507">
                  <c:v>19.6183347086221</c:v>
                </c:pt>
                <c:pt idx="1508">
                  <c:v>23.346027903208771</c:v>
                </c:pt>
                <c:pt idx="1509">
                  <c:v>1.406492227190179</c:v>
                </c:pt>
                <c:pt idx="1510">
                  <c:v>1.7402516437099436</c:v>
                </c:pt>
                <c:pt idx="1511">
                  <c:v>4.6037709503784647</c:v>
                </c:pt>
                <c:pt idx="1512">
                  <c:v>6.5074390984859969</c:v>
                </c:pt>
                <c:pt idx="1513">
                  <c:v>8.4580250234577168</c:v>
                </c:pt>
                <c:pt idx="1514">
                  <c:v>10.288792261682534</c:v>
                </c:pt>
                <c:pt idx="1515">
                  <c:v>11.691885137351298</c:v>
                </c:pt>
                <c:pt idx="1516">
                  <c:v>13.113821069585976</c:v>
                </c:pt>
                <c:pt idx="1517">
                  <c:v>14.408248339184876</c:v>
                </c:pt>
                <c:pt idx="1518">
                  <c:v>38.538280570915319</c:v>
                </c:pt>
                <c:pt idx="1519">
                  <c:v>38.644445011557956</c:v>
                </c:pt>
                <c:pt idx="1520">
                  <c:v>34.771850084419789</c:v>
                </c:pt>
                <c:pt idx="1521">
                  <c:v>30.500160487029817</c:v>
                </c:pt>
                <c:pt idx="1522">
                  <c:v>27.001093137437064</c:v>
                </c:pt>
                <c:pt idx="1523">
                  <c:v>24.008919826385718</c:v>
                </c:pt>
                <c:pt idx="1524">
                  <c:v>18.831334144561989</c:v>
                </c:pt>
                <c:pt idx="1525">
                  <c:v>19.800796695956688</c:v>
                </c:pt>
                <c:pt idx="1526">
                  <c:v>19.05960610911281</c:v>
                </c:pt>
                <c:pt idx="1527">
                  <c:v>18.727756723819208</c:v>
                </c:pt>
                <c:pt idx="1528">
                  <c:v>19.766010556125163</c:v>
                </c:pt>
                <c:pt idx="1529">
                  <c:v>21.140227095361634</c:v>
                </c:pt>
                <c:pt idx="1530">
                  <c:v>20.368447390741075</c:v>
                </c:pt>
                <c:pt idx="1531">
                  <c:v>19.76229665780572</c:v>
                </c:pt>
                <c:pt idx="1532">
                  <c:v>22.787914132503989</c:v>
                </c:pt>
                <c:pt idx="1533">
                  <c:v>1.3724227721864288</c:v>
                </c:pt>
                <c:pt idx="1534">
                  <c:v>1.0957842750097644</c:v>
                </c:pt>
                <c:pt idx="1535">
                  <c:v>1.9042256858101101</c:v>
                </c:pt>
                <c:pt idx="1536">
                  <c:v>3.4139984366798615</c:v>
                </c:pt>
                <c:pt idx="1537">
                  <c:v>4.9527813831059824</c:v>
                </c:pt>
                <c:pt idx="1538">
                  <c:v>6.3555145316112771</c:v>
                </c:pt>
                <c:pt idx="1539">
                  <c:v>7.5217426101272009</c:v>
                </c:pt>
                <c:pt idx="1540">
                  <c:v>8.6971088048495577</c:v>
                </c:pt>
                <c:pt idx="1541">
                  <c:v>9.9394968782678177</c:v>
                </c:pt>
                <c:pt idx="1542">
                  <c:v>34.060692253751384</c:v>
                </c:pt>
                <c:pt idx="1543">
                  <c:v>34.265085904614878</c:v>
                </c:pt>
                <c:pt idx="1544">
                  <c:v>31.054799767227891</c:v>
                </c:pt>
                <c:pt idx="1545">
                  <c:v>26.860464126582929</c:v>
                </c:pt>
                <c:pt idx="1546">
                  <c:v>23.480614482428049</c:v>
                </c:pt>
                <c:pt idx="1547">
                  <c:v>20.532151868260264</c:v>
                </c:pt>
                <c:pt idx="1548">
                  <c:v>15.349898657253524</c:v>
                </c:pt>
                <c:pt idx="1549">
                  <c:v>16.383773296006996</c:v>
                </c:pt>
                <c:pt idx="1550">
                  <c:v>15.521958713616741</c:v>
                </c:pt>
                <c:pt idx="1551">
                  <c:v>15.017206113339077</c:v>
                </c:pt>
                <c:pt idx="1552">
                  <c:v>15.532359721421672</c:v>
                </c:pt>
                <c:pt idx="1553">
                  <c:v>16.563679035654108</c:v>
                </c:pt>
                <c:pt idx="1554">
                  <c:v>15.802708686097574</c:v>
                </c:pt>
                <c:pt idx="1555">
                  <c:v>15.72265846809854</c:v>
                </c:pt>
                <c:pt idx="1556">
                  <c:v>19.360574040611485</c:v>
                </c:pt>
                <c:pt idx="1557">
                  <c:v>1.3532953803775174</c:v>
                </c:pt>
                <c:pt idx="1558">
                  <c:v>0.9555559183616138</c:v>
                </c:pt>
                <c:pt idx="1559">
                  <c:v>0.97009455785136067</c:v>
                </c:pt>
                <c:pt idx="1560">
                  <c:v>1.9894474818319658</c:v>
                </c:pt>
                <c:pt idx="1561">
                  <c:v>4.4492455161081965</c:v>
                </c:pt>
                <c:pt idx="1562">
                  <c:v>6.7211915023187832</c:v>
                </c:pt>
                <c:pt idx="1563">
                  <c:v>8.604391205599299</c:v>
                </c:pt>
                <c:pt idx="1564">
                  <c:v>10.091076180919018</c:v>
                </c:pt>
                <c:pt idx="1565">
                  <c:v>11.662578605389113</c:v>
                </c:pt>
                <c:pt idx="1566">
                  <c:v>36.401824020636703</c:v>
                </c:pt>
                <c:pt idx="1567">
                  <c:v>36.540243894360025</c:v>
                </c:pt>
                <c:pt idx="1568">
                  <c:v>32.786703887655605</c:v>
                </c:pt>
                <c:pt idx="1569">
                  <c:v>28.872206746559325</c:v>
                </c:pt>
                <c:pt idx="1570">
                  <c:v>25.814564014929704</c:v>
                </c:pt>
                <c:pt idx="1571">
                  <c:v>23.120998406682837</c:v>
                </c:pt>
                <c:pt idx="1572">
                  <c:v>17.533641635500999</c:v>
                </c:pt>
                <c:pt idx="1573">
                  <c:v>18.621053154014611</c:v>
                </c:pt>
                <c:pt idx="1574">
                  <c:v>17.982326033823128</c:v>
                </c:pt>
                <c:pt idx="1575">
                  <c:v>17.522222067464217</c:v>
                </c:pt>
                <c:pt idx="1576">
                  <c:v>18.238415155253993</c:v>
                </c:pt>
                <c:pt idx="1577">
                  <c:v>19.430228174359574</c:v>
                </c:pt>
                <c:pt idx="1578">
                  <c:v>18.763045681602023</c:v>
                </c:pt>
                <c:pt idx="1579">
                  <c:v>18.464528756824251</c:v>
                </c:pt>
                <c:pt idx="1580">
                  <c:v>21.649365351356348</c:v>
                </c:pt>
                <c:pt idx="1581">
                  <c:v>1.3600034149674749</c:v>
                </c:pt>
                <c:pt idx="1582">
                  <c:v>1.0144539329731659</c:v>
                </c:pt>
                <c:pt idx="1583">
                  <c:v>1.752449440999321</c:v>
                </c:pt>
                <c:pt idx="1584">
                  <c:v>3.1372506981490349</c:v>
                </c:pt>
                <c:pt idx="1585">
                  <c:v>4.7688460222397637</c:v>
                </c:pt>
                <c:pt idx="1586">
                  <c:v>6.1420264610833541</c:v>
                </c:pt>
                <c:pt idx="1587">
                  <c:v>7.4282803233358763</c:v>
                </c:pt>
                <c:pt idx="1588">
                  <c:v>8.6480911322085028</c:v>
                </c:pt>
                <c:pt idx="1589">
                  <c:v>9.9400200058793402</c:v>
                </c:pt>
                <c:pt idx="1590">
                  <c:v>34.138541027672431</c:v>
                </c:pt>
                <c:pt idx="1591">
                  <c:v>34.196442945767586</c:v>
                </c:pt>
                <c:pt idx="1592">
                  <c:v>29.942323358514876</c:v>
                </c:pt>
                <c:pt idx="1593">
                  <c:v>25.218810904855957</c:v>
                </c:pt>
                <c:pt idx="1594">
                  <c:v>21.351746359737593</c:v>
                </c:pt>
                <c:pt idx="1595">
                  <c:v>17.891537544570742</c:v>
                </c:pt>
                <c:pt idx="1596">
                  <c:v>12.515383699421008</c:v>
                </c:pt>
                <c:pt idx="1597">
                  <c:v>13.571081991237486</c:v>
                </c:pt>
                <c:pt idx="1598">
                  <c:v>12.702372894649848</c:v>
                </c:pt>
                <c:pt idx="1599">
                  <c:v>12.203960601023443</c:v>
                </c:pt>
                <c:pt idx="1600">
                  <c:v>12.994311335852037</c:v>
                </c:pt>
                <c:pt idx="1601">
                  <c:v>14.479977135495689</c:v>
                </c:pt>
                <c:pt idx="1602">
                  <c:v>14.219480817799063</c:v>
                </c:pt>
                <c:pt idx="1603">
                  <c:v>13.961712764457456</c:v>
                </c:pt>
                <c:pt idx="1604">
                  <c:v>17.3739160050504</c:v>
                </c:pt>
                <c:pt idx="1605">
                  <c:v>1.3527294793907354</c:v>
                </c:pt>
                <c:pt idx="1606">
                  <c:v>0.94805703791193263</c:v>
                </c:pt>
                <c:pt idx="1607">
                  <c:v>0.83060781152302876</c:v>
                </c:pt>
                <c:pt idx="1608">
                  <c:v>0.63630806178464794</c:v>
                </c:pt>
                <c:pt idx="1609">
                  <c:v>1.0711098841862932</c:v>
                </c:pt>
                <c:pt idx="1610">
                  <c:v>2.8100903825871817</c:v>
                </c:pt>
                <c:pt idx="1611">
                  <c:v>4.4435880448509684</c:v>
                </c:pt>
                <c:pt idx="1612">
                  <c:v>6.1300588399430005</c:v>
                </c:pt>
                <c:pt idx="1613">
                  <c:v>7.1959695059021787</c:v>
                </c:pt>
                <c:pt idx="1614">
                  <c:v>30.822882218669211</c:v>
                </c:pt>
                <c:pt idx="1615">
                  <c:v>31.327612047509643</c:v>
                </c:pt>
                <c:pt idx="1616">
                  <c:v>28.960950730017142</c:v>
                </c:pt>
                <c:pt idx="1617">
                  <c:v>25.269689373183326</c:v>
                </c:pt>
                <c:pt idx="1618">
                  <c:v>21.794099683072222</c:v>
                </c:pt>
                <c:pt idx="1619">
                  <c:v>19.052806373329783</c:v>
                </c:pt>
                <c:pt idx="1620">
                  <c:v>13.059136386301804</c:v>
                </c:pt>
                <c:pt idx="1621">
                  <c:v>14.029437172763387</c:v>
                </c:pt>
                <c:pt idx="1622">
                  <c:v>13.277964974298781</c:v>
                </c:pt>
                <c:pt idx="1623">
                  <c:v>12.641469147231405</c:v>
                </c:pt>
                <c:pt idx="1624">
                  <c:v>13.373121579107156</c:v>
                </c:pt>
                <c:pt idx="1625">
                  <c:v>14.25434081094042</c:v>
                </c:pt>
                <c:pt idx="1626">
                  <c:v>13.751347765770115</c:v>
                </c:pt>
                <c:pt idx="1627">
                  <c:v>13.138494229520918</c:v>
                </c:pt>
                <c:pt idx="1628">
                  <c:v>16.180585300427268</c:v>
                </c:pt>
                <c:pt idx="1629">
                  <c:v>1.1872208270561497</c:v>
                </c:pt>
                <c:pt idx="1630">
                  <c:v>1.0486867884249798</c:v>
                </c:pt>
                <c:pt idx="1631">
                  <c:v>0.80789145657715822</c:v>
                </c:pt>
                <c:pt idx="1632">
                  <c:v>0.66552843155199126</c:v>
                </c:pt>
                <c:pt idx="1633">
                  <c:v>0.6469038576943642</c:v>
                </c:pt>
                <c:pt idx="1634">
                  <c:v>0.82402409667133447</c:v>
                </c:pt>
                <c:pt idx="1635">
                  <c:v>1.3573948545188743</c:v>
                </c:pt>
                <c:pt idx="1636">
                  <c:v>2.7763978871858277</c:v>
                </c:pt>
                <c:pt idx="1637">
                  <c:v>3.4676824076154564</c:v>
                </c:pt>
                <c:pt idx="1638">
                  <c:v>27.094138768471936</c:v>
                </c:pt>
                <c:pt idx="1639">
                  <c:v>27.694379698008085</c:v>
                </c:pt>
                <c:pt idx="1640">
                  <c:v>25.390010877881448</c:v>
                </c:pt>
                <c:pt idx="1641">
                  <c:v>22.011789699208926</c:v>
                </c:pt>
                <c:pt idx="1642">
                  <c:v>19.027782410172982</c:v>
                </c:pt>
                <c:pt idx="1643">
                  <c:v>16.348305243947813</c:v>
                </c:pt>
                <c:pt idx="1644">
                  <c:v>10.075539290857693</c:v>
                </c:pt>
                <c:pt idx="1645">
                  <c:v>11.055328689025375</c:v>
                </c:pt>
                <c:pt idx="1646">
                  <c:v>10.542101421441506</c:v>
                </c:pt>
                <c:pt idx="1647">
                  <c:v>10.443277692076636</c:v>
                </c:pt>
                <c:pt idx="1648">
                  <c:v>10.684980804191431</c:v>
                </c:pt>
                <c:pt idx="1649">
                  <c:v>11.648988057764633</c:v>
                </c:pt>
                <c:pt idx="1650">
                  <c:v>10.570121059479442</c:v>
                </c:pt>
                <c:pt idx="1651">
                  <c:v>10.518157870663531</c:v>
                </c:pt>
                <c:pt idx="1652">
                  <c:v>13.861598756224883</c:v>
                </c:pt>
                <c:pt idx="1653">
                  <c:v>1.1494147022957188</c:v>
                </c:pt>
                <c:pt idx="1654">
                  <c:v>1.0922331616941072</c:v>
                </c:pt>
                <c:pt idx="1655">
                  <c:v>0.80614051768928063</c:v>
                </c:pt>
                <c:pt idx="1656">
                  <c:v>0.60900972440635304</c:v>
                </c:pt>
                <c:pt idx="1657">
                  <c:v>0.54539956090374841</c:v>
                </c:pt>
                <c:pt idx="1658">
                  <c:v>0.61157304970266524</c:v>
                </c:pt>
                <c:pt idx="1659">
                  <c:v>0.94821982291574369</c:v>
                </c:pt>
                <c:pt idx="1660">
                  <c:v>2.2036910101753069</c:v>
                </c:pt>
                <c:pt idx="1661">
                  <c:v>3.8738709960012172</c:v>
                </c:pt>
                <c:pt idx="1662">
                  <c:v>28.587419152084109</c:v>
                </c:pt>
                <c:pt idx="1663">
                  <c:v>28.2769764563749</c:v>
                </c:pt>
                <c:pt idx="1664">
                  <c:v>25.374730935794002</c:v>
                </c:pt>
                <c:pt idx="1665">
                  <c:v>21.35866026042881</c:v>
                </c:pt>
                <c:pt idx="1666">
                  <c:v>17.349351163303211</c:v>
                </c:pt>
                <c:pt idx="1667">
                  <c:v>14.767770559682113</c:v>
                </c:pt>
                <c:pt idx="1668">
                  <c:v>9.0968804637750775</c:v>
                </c:pt>
                <c:pt idx="1669">
                  <c:v>10.15971698571143</c:v>
                </c:pt>
                <c:pt idx="1670">
                  <c:v>9.3821487202085869</c:v>
                </c:pt>
                <c:pt idx="1671">
                  <c:v>9.068860210292927</c:v>
                </c:pt>
                <c:pt idx="1672">
                  <c:v>10.011427232570149</c:v>
                </c:pt>
                <c:pt idx="1673">
                  <c:v>11.384140241506795</c:v>
                </c:pt>
                <c:pt idx="1674">
                  <c:v>10.569191123219486</c:v>
                </c:pt>
                <c:pt idx="1675">
                  <c:v>10.862450000057509</c:v>
                </c:pt>
                <c:pt idx="1676">
                  <c:v>15.059142176731148</c:v>
                </c:pt>
                <c:pt idx="1677">
                  <c:v>1.3519881767930382</c:v>
                </c:pt>
                <c:pt idx="1678">
                  <c:v>0.947651767874085</c:v>
                </c:pt>
                <c:pt idx="1679">
                  <c:v>0.82761613702954107</c:v>
                </c:pt>
                <c:pt idx="1680">
                  <c:v>0.62521406375551625</c:v>
                </c:pt>
                <c:pt idx="1681">
                  <c:v>0.81719635817498593</c:v>
                </c:pt>
                <c:pt idx="1682">
                  <c:v>2.5277002511832265</c:v>
                </c:pt>
                <c:pt idx="1683">
                  <c:v>4.4158878223782283</c:v>
                </c:pt>
                <c:pt idx="1684">
                  <c:v>6.2438406340532495</c:v>
                </c:pt>
                <c:pt idx="1685">
                  <c:v>7.861147189019249</c:v>
                </c:pt>
                <c:pt idx="1686">
                  <c:v>32.353978266427646</c:v>
                </c:pt>
                <c:pt idx="1687">
                  <c:v>31.845764099972527</c:v>
                </c:pt>
                <c:pt idx="1688">
                  <c:v>28.31748345822129</c:v>
                </c:pt>
                <c:pt idx="1689">
                  <c:v>23.90998408616753</c:v>
                </c:pt>
                <c:pt idx="1690">
                  <c:v>20.171627396803764</c:v>
                </c:pt>
                <c:pt idx="1691">
                  <c:v>17.071694105894768</c:v>
                </c:pt>
                <c:pt idx="1692">
                  <c:v>11.632989892238854</c:v>
                </c:pt>
                <c:pt idx="1693">
                  <c:v>12.542963294820984</c:v>
                </c:pt>
                <c:pt idx="1694">
                  <c:v>11.681228412460914</c:v>
                </c:pt>
                <c:pt idx="1695">
                  <c:v>11.255915509487522</c:v>
                </c:pt>
                <c:pt idx="1696">
                  <c:v>12.014156671522684</c:v>
                </c:pt>
                <c:pt idx="1697">
                  <c:v>13.232127609813482</c:v>
                </c:pt>
                <c:pt idx="1698">
                  <c:v>12.81817919261654</c:v>
                </c:pt>
                <c:pt idx="1699">
                  <c:v>13.16038311967429</c:v>
                </c:pt>
                <c:pt idx="1700">
                  <c:v>17.137195221851819</c:v>
                </c:pt>
                <c:pt idx="1701">
                  <c:v>1.3526682426879753</c:v>
                </c:pt>
                <c:pt idx="1702">
                  <c:v>0.94807673212789467</c:v>
                </c:pt>
                <c:pt idx="1703">
                  <c:v>0.8405509288068741</c:v>
                </c:pt>
                <c:pt idx="1704">
                  <c:v>0.79920723050426001</c:v>
                </c:pt>
                <c:pt idx="1705">
                  <c:v>1.9991465754711593</c:v>
                </c:pt>
                <c:pt idx="1706">
                  <c:v>4.1854042589192924</c:v>
                </c:pt>
                <c:pt idx="1707">
                  <c:v>5.7885623660492938</c:v>
                </c:pt>
                <c:pt idx="1708">
                  <c:v>7.3947044546196743</c:v>
                </c:pt>
                <c:pt idx="1709">
                  <c:v>8.875716572575941</c:v>
                </c:pt>
                <c:pt idx="1710">
                  <c:v>33.230520121969917</c:v>
                </c:pt>
                <c:pt idx="1711">
                  <c:v>32.804736404146183</c:v>
                </c:pt>
                <c:pt idx="1712">
                  <c:v>29.697103290240229</c:v>
                </c:pt>
                <c:pt idx="1713">
                  <c:v>25.633295373993604</c:v>
                </c:pt>
                <c:pt idx="1714">
                  <c:v>22.060480570953892</c:v>
                </c:pt>
                <c:pt idx="1715">
                  <c:v>19.053770159023394</c:v>
                </c:pt>
                <c:pt idx="1716">
                  <c:v>13.692387591289458</c:v>
                </c:pt>
                <c:pt idx="1717">
                  <c:v>14.312553836103076</c:v>
                </c:pt>
                <c:pt idx="1718">
                  <c:v>12.962745200330342</c:v>
                </c:pt>
                <c:pt idx="1719">
                  <c:v>12.087621943781524</c:v>
                </c:pt>
                <c:pt idx="1720">
                  <c:v>12.54868815722349</c:v>
                </c:pt>
                <c:pt idx="1721">
                  <c:v>13.571778674127145</c:v>
                </c:pt>
                <c:pt idx="1722">
                  <c:v>13.312799734225967</c:v>
                </c:pt>
                <c:pt idx="1723">
                  <c:v>13.435076813024667</c:v>
                </c:pt>
                <c:pt idx="1724">
                  <c:v>17.433807346679544</c:v>
                </c:pt>
                <c:pt idx="1725">
                  <c:v>1.3527848693731286</c:v>
                </c:pt>
                <c:pt idx="1726">
                  <c:v>0.94818012676169561</c:v>
                </c:pt>
                <c:pt idx="1727">
                  <c:v>0.84382632309906835</c:v>
                </c:pt>
                <c:pt idx="1728">
                  <c:v>0.89947140713351437</c:v>
                </c:pt>
                <c:pt idx="1729">
                  <c:v>2.6391861305232416</c:v>
                </c:pt>
                <c:pt idx="1730">
                  <c:v>5.1671624632389337</c:v>
                </c:pt>
                <c:pt idx="1731">
                  <c:v>6.8956305584258235</c:v>
                </c:pt>
                <c:pt idx="1732">
                  <c:v>8.6780047999221352</c:v>
                </c:pt>
                <c:pt idx="1733">
                  <c:v>10.325033927162476</c:v>
                </c:pt>
                <c:pt idx="1734">
                  <c:v>34.496175988381012</c:v>
                </c:pt>
                <c:pt idx="1735">
                  <c:v>34.008959241084831</c:v>
                </c:pt>
                <c:pt idx="1736">
                  <c:v>30.673108013999823</c:v>
                </c:pt>
                <c:pt idx="1737">
                  <c:v>26.524274320724597</c:v>
                </c:pt>
                <c:pt idx="1738">
                  <c:v>23.078750313056553</c:v>
                </c:pt>
                <c:pt idx="1739">
                  <c:v>20.276207068505745</c:v>
                </c:pt>
                <c:pt idx="1740">
                  <c:v>15.110674554572888</c:v>
                </c:pt>
                <c:pt idx="1741">
                  <c:v>16.313438480919721</c:v>
                </c:pt>
                <c:pt idx="1742">
                  <c:v>15.4901676332221</c:v>
                </c:pt>
                <c:pt idx="1743">
                  <c:v>15.355530895296548</c:v>
                </c:pt>
                <c:pt idx="1744">
                  <c:v>15.756882399608749</c:v>
                </c:pt>
                <c:pt idx="1745">
                  <c:v>16.874617471705733</c:v>
                </c:pt>
                <c:pt idx="1746">
                  <c:v>16.224052589110393</c:v>
                </c:pt>
                <c:pt idx="1747">
                  <c:v>15.758527482085798</c:v>
                </c:pt>
                <c:pt idx="1748">
                  <c:v>19.015732011781164</c:v>
                </c:pt>
                <c:pt idx="1749">
                  <c:v>1.3531147474904903</c:v>
                </c:pt>
                <c:pt idx="1750">
                  <c:v>0.94983659495737993</c:v>
                </c:pt>
                <c:pt idx="1751">
                  <c:v>0.84645888587337259</c:v>
                </c:pt>
                <c:pt idx="1752">
                  <c:v>0.72614507422836105</c:v>
                </c:pt>
                <c:pt idx="1753">
                  <c:v>0.98981123752850575</c:v>
                </c:pt>
                <c:pt idx="1754">
                  <c:v>1.9474652601212035</c:v>
                </c:pt>
                <c:pt idx="1755">
                  <c:v>3.1556964854523817</c:v>
                </c:pt>
                <c:pt idx="1756">
                  <c:v>4.3059824038691383</c:v>
                </c:pt>
                <c:pt idx="1757">
                  <c:v>5.6218231329392037</c:v>
                </c:pt>
                <c:pt idx="1758">
                  <c:v>30.191049920397173</c:v>
                </c:pt>
                <c:pt idx="1759">
                  <c:v>29.468909794831099</c:v>
                </c:pt>
                <c:pt idx="1760">
                  <c:v>26.303952972702053</c:v>
                </c:pt>
                <c:pt idx="1761">
                  <c:v>22.42349112945341</c:v>
                </c:pt>
                <c:pt idx="1762">
                  <c:v>18.848621358066943</c:v>
                </c:pt>
                <c:pt idx="1763">
                  <c:v>15.59681550532218</c:v>
                </c:pt>
                <c:pt idx="1764">
                  <c:v>9.7928660550992763</c:v>
                </c:pt>
                <c:pt idx="1765">
                  <c:v>10.658132972003298</c:v>
                </c:pt>
                <c:pt idx="1766">
                  <c:v>9.5565200774482602</c:v>
                </c:pt>
                <c:pt idx="1767">
                  <c:v>8.8592362064811834</c:v>
                </c:pt>
                <c:pt idx="1768">
                  <c:v>9.5500720680533995</c:v>
                </c:pt>
                <c:pt idx="1769">
                  <c:v>10.774473167855838</c:v>
                </c:pt>
                <c:pt idx="1770">
                  <c:v>10.166653350117665</c:v>
                </c:pt>
                <c:pt idx="1771">
                  <c:v>9.9716335306081696</c:v>
                </c:pt>
                <c:pt idx="1772">
                  <c:v>13.494440718932609</c:v>
                </c:pt>
                <c:pt idx="1773">
                  <c:v>1.3515121306665772</c:v>
                </c:pt>
                <c:pt idx="1774">
                  <c:v>0.94726157622033669</c:v>
                </c:pt>
                <c:pt idx="1775">
                  <c:v>0.82656465053044137</c:v>
                </c:pt>
                <c:pt idx="1776">
                  <c:v>0.60285528191820725</c:v>
                </c:pt>
                <c:pt idx="1777">
                  <c:v>0.61952797434071827</c:v>
                </c:pt>
                <c:pt idx="1778">
                  <c:v>0.56155589560150476</c:v>
                </c:pt>
                <c:pt idx="1779">
                  <c:v>0.54050247101593119</c:v>
                </c:pt>
                <c:pt idx="1780">
                  <c:v>0.70711707666563661</c:v>
                </c:pt>
                <c:pt idx="1781">
                  <c:v>1.1572009952095934</c:v>
                </c:pt>
                <c:pt idx="1782">
                  <c:v>24.897639477279313</c:v>
                </c:pt>
                <c:pt idx="1783">
                  <c:v>25.203335559219504</c:v>
                </c:pt>
                <c:pt idx="1784">
                  <c:v>22.916537980118651</c:v>
                </c:pt>
                <c:pt idx="1785">
                  <c:v>19.049447894064002</c:v>
                </c:pt>
                <c:pt idx="1786">
                  <c:v>16.067923614849899</c:v>
                </c:pt>
                <c:pt idx="1787">
                  <c:v>14.067764886524662</c:v>
                </c:pt>
                <c:pt idx="1788">
                  <c:v>8.6414141775530826</c:v>
                </c:pt>
                <c:pt idx="1789">
                  <c:v>11.336181440695793</c:v>
                </c:pt>
                <c:pt idx="1790">
                  <c:v>10.893905047892297</c:v>
                </c:pt>
                <c:pt idx="1791">
                  <c:v>10.525121930060994</c:v>
                </c:pt>
                <c:pt idx="1792">
                  <c:v>10.906842301446625</c:v>
                </c:pt>
                <c:pt idx="1793">
                  <c:v>11.737073515876251</c:v>
                </c:pt>
                <c:pt idx="1794">
                  <c:v>10.617586889447143</c:v>
                </c:pt>
                <c:pt idx="1795">
                  <c:v>10.319278600269723</c:v>
                </c:pt>
                <c:pt idx="1796">
                  <c:v>14.175770120915535</c:v>
                </c:pt>
                <c:pt idx="1797">
                  <c:v>1.1867266253243516</c:v>
                </c:pt>
                <c:pt idx="1798">
                  <c:v>1.0483667574155962</c:v>
                </c:pt>
                <c:pt idx="1799">
                  <c:v>0.80667041518750704</c:v>
                </c:pt>
                <c:pt idx="1800">
                  <c:v>0.66075720001305593</c:v>
                </c:pt>
                <c:pt idx="1801">
                  <c:v>0.69404134815532204</c:v>
                </c:pt>
                <c:pt idx="1802">
                  <c:v>1.5285437456717181</c:v>
                </c:pt>
                <c:pt idx="1803">
                  <c:v>3.2661127226879532</c:v>
                </c:pt>
                <c:pt idx="1804">
                  <c:v>5.1486902118328581</c:v>
                </c:pt>
                <c:pt idx="1805">
                  <c:v>6.2682300741894919</c:v>
                </c:pt>
                <c:pt idx="1806">
                  <c:v>29.699463518934426</c:v>
                </c:pt>
                <c:pt idx="1807">
                  <c:v>30.031910192871475</c:v>
                </c:pt>
                <c:pt idx="1808">
                  <c:v>27.546817707691023</c:v>
                </c:pt>
                <c:pt idx="1809">
                  <c:v>24.409022902039201</c:v>
                </c:pt>
                <c:pt idx="1810">
                  <c:v>21.437350038915866</c:v>
                </c:pt>
                <c:pt idx="1811">
                  <c:v>18.5894688628876</c:v>
                </c:pt>
                <c:pt idx="1812">
                  <c:v>12.254819067412765</c:v>
                </c:pt>
                <c:pt idx="1813">
                  <c:v>13.100269602671322</c:v>
                </c:pt>
                <c:pt idx="1814">
                  <c:v>12.083785264334448</c:v>
                </c:pt>
                <c:pt idx="1815">
                  <c:v>11.774568841291002</c:v>
                </c:pt>
                <c:pt idx="1816">
                  <c:v>11.975875423802137</c:v>
                </c:pt>
                <c:pt idx="1817">
                  <c:v>12.958869747895552</c:v>
                </c:pt>
                <c:pt idx="1818">
                  <c:v>12.408043144818887</c:v>
                </c:pt>
                <c:pt idx="1819">
                  <c:v>12.155695616698658</c:v>
                </c:pt>
                <c:pt idx="1820">
                  <c:v>15.044322894663971</c:v>
                </c:pt>
                <c:pt idx="1821">
                  <c:v>1.1496556487191296</c:v>
                </c:pt>
                <c:pt idx="1822">
                  <c:v>1.0923882536448086</c:v>
                </c:pt>
                <c:pt idx="1823">
                  <c:v>0.80621221694426759</c:v>
                </c:pt>
                <c:pt idx="1824">
                  <c:v>0.60853152422502377</c:v>
                </c:pt>
                <c:pt idx="1825">
                  <c:v>0.53780620976187443</c:v>
                </c:pt>
                <c:pt idx="1826">
                  <c:v>0.53209027130100905</c:v>
                </c:pt>
                <c:pt idx="1827">
                  <c:v>0.54472564945129687</c:v>
                </c:pt>
                <c:pt idx="1828">
                  <c:v>0.5890533291942911</c:v>
                </c:pt>
                <c:pt idx="1829">
                  <c:v>1.3676829283041803</c:v>
                </c:pt>
                <c:pt idx="1830">
                  <c:v>24.703820389499228</c:v>
                </c:pt>
                <c:pt idx="1831">
                  <c:v>24.557303731238839</c:v>
                </c:pt>
                <c:pt idx="1832">
                  <c:v>21.257587390056617</c:v>
                </c:pt>
                <c:pt idx="1833">
                  <c:v>17.14232064155598</c:v>
                </c:pt>
                <c:pt idx="1834">
                  <c:v>13.681001872686362</c:v>
                </c:pt>
                <c:pt idx="1835">
                  <c:v>10.74835186760337</c:v>
                </c:pt>
                <c:pt idx="1836">
                  <c:v>4.9329394605241967</c:v>
                </c:pt>
                <c:pt idx="1837">
                  <c:v>5.9314971387815785</c:v>
                </c:pt>
                <c:pt idx="1838">
                  <c:v>5.2350970457558335</c:v>
                </c:pt>
                <c:pt idx="1839">
                  <c:v>5.0647337691865992</c:v>
                </c:pt>
                <c:pt idx="1840">
                  <c:v>5.9399878076382544</c:v>
                </c:pt>
                <c:pt idx="1841">
                  <c:v>7.2205251159856632</c:v>
                </c:pt>
                <c:pt idx="1842">
                  <c:v>6.7124685032582416</c:v>
                </c:pt>
                <c:pt idx="1843">
                  <c:v>6.3420347639515819</c:v>
                </c:pt>
                <c:pt idx="1844">
                  <c:v>10.00242759131976</c:v>
                </c:pt>
                <c:pt idx="1845">
                  <c:v>1.3504434117285105</c:v>
                </c:pt>
                <c:pt idx="1846">
                  <c:v>0.94653996783860461</c:v>
                </c:pt>
                <c:pt idx="1847">
                  <c:v>0.82592212673467902</c:v>
                </c:pt>
                <c:pt idx="1848">
                  <c:v>0.6079302351939323</c:v>
                </c:pt>
                <c:pt idx="1849">
                  <c:v>0.5352398072443173</c:v>
                </c:pt>
                <c:pt idx="1850">
                  <c:v>0.52093195934787595</c:v>
                </c:pt>
                <c:pt idx="1851">
                  <c:v>0.52117906021377503</c:v>
                </c:pt>
                <c:pt idx="1852">
                  <c:v>0.51127994719371717</c:v>
                </c:pt>
                <c:pt idx="1853">
                  <c:v>1.2103550686469624</c:v>
                </c:pt>
                <c:pt idx="1854">
                  <c:v>19.828794485723758</c:v>
                </c:pt>
                <c:pt idx="1855">
                  <c:v>19.867577320507063</c:v>
                </c:pt>
                <c:pt idx="1856">
                  <c:v>16.553236485362344</c:v>
                </c:pt>
                <c:pt idx="1857">
                  <c:v>12.430469317801439</c:v>
                </c:pt>
                <c:pt idx="1858">
                  <c:v>10.037101412575819</c:v>
                </c:pt>
                <c:pt idx="1859">
                  <c:v>7.0192037628125572</c:v>
                </c:pt>
                <c:pt idx="1860">
                  <c:v>1.7762480546567385</c:v>
                </c:pt>
                <c:pt idx="1861">
                  <c:v>2.1571372685843504</c:v>
                </c:pt>
                <c:pt idx="1862">
                  <c:v>1.9129403763733244</c:v>
                </c:pt>
                <c:pt idx="1863">
                  <c:v>2.3869884630776266</c:v>
                </c:pt>
                <c:pt idx="1864">
                  <c:v>3.7708807090718324</c:v>
                </c:pt>
                <c:pt idx="1865">
                  <c:v>5.0981825486653882</c:v>
                </c:pt>
                <c:pt idx="1866">
                  <c:v>4.0558526290995713</c:v>
                </c:pt>
                <c:pt idx="1867">
                  <c:v>4.4462999999333972</c:v>
                </c:pt>
                <c:pt idx="1868">
                  <c:v>8.7966784526440218</c:v>
                </c:pt>
                <c:pt idx="1869">
                  <c:v>1.3502353915724143</c:v>
                </c:pt>
                <c:pt idx="1870">
                  <c:v>0.94648303924558919</c:v>
                </c:pt>
                <c:pt idx="1871">
                  <c:v>0.82594551361613389</c:v>
                </c:pt>
                <c:pt idx="1872">
                  <c:v>0.60796008423999948</c:v>
                </c:pt>
                <c:pt idx="1873">
                  <c:v>0.53531273738780216</c:v>
                </c:pt>
                <c:pt idx="1874">
                  <c:v>0.5211959849306177</c:v>
                </c:pt>
                <c:pt idx="1875">
                  <c:v>0.52149139817004841</c:v>
                </c:pt>
                <c:pt idx="1876">
                  <c:v>0.51151320056401794</c:v>
                </c:pt>
                <c:pt idx="1877">
                  <c:v>1.2122435593244529</c:v>
                </c:pt>
                <c:pt idx="1878">
                  <c:v>21.397219381227664</c:v>
                </c:pt>
                <c:pt idx="1879">
                  <c:v>21.250116204598129</c:v>
                </c:pt>
                <c:pt idx="1880">
                  <c:v>18.345634775061249</c:v>
                </c:pt>
                <c:pt idx="1881">
                  <c:v>14.31609787180987</c:v>
                </c:pt>
                <c:pt idx="1882">
                  <c:v>10.936537178729777</c:v>
                </c:pt>
                <c:pt idx="1883">
                  <c:v>8.2106644400856599</c:v>
                </c:pt>
                <c:pt idx="1884">
                  <c:v>2.6634029385477223</c:v>
                </c:pt>
                <c:pt idx="1885">
                  <c:v>4.2919773545431417</c:v>
                </c:pt>
                <c:pt idx="1886">
                  <c:v>3.8691662324411507</c:v>
                </c:pt>
                <c:pt idx="1887">
                  <c:v>3.247930960967349</c:v>
                </c:pt>
                <c:pt idx="1888">
                  <c:v>4.1766615656427222</c:v>
                </c:pt>
                <c:pt idx="1889">
                  <c:v>5.6979898977282479</c:v>
                </c:pt>
                <c:pt idx="1890">
                  <c:v>5.1005344688622669</c:v>
                </c:pt>
                <c:pt idx="1891">
                  <c:v>5.6652676501851467</c:v>
                </c:pt>
                <c:pt idx="1892">
                  <c:v>10.208103827997448</c:v>
                </c:pt>
                <c:pt idx="1893">
                  <c:v>1.3506520473288586</c:v>
                </c:pt>
                <c:pt idx="1894">
                  <c:v>0.94679906986735562</c:v>
                </c:pt>
                <c:pt idx="1895">
                  <c:v>0.82624954307504828</c:v>
                </c:pt>
                <c:pt idx="1896">
                  <c:v>0.60820810827227167</c:v>
                </c:pt>
                <c:pt idx="1897">
                  <c:v>0.53560445796174028</c:v>
                </c:pt>
                <c:pt idx="1898">
                  <c:v>0.52197729140448756</c:v>
                </c:pt>
                <c:pt idx="1899">
                  <c:v>0.52980081869541851</c:v>
                </c:pt>
                <c:pt idx="1900">
                  <c:v>0.56456634114458126</c:v>
                </c:pt>
                <c:pt idx="1901">
                  <c:v>1.4265504784254224</c:v>
                </c:pt>
                <c:pt idx="1902">
                  <c:v>25.440246206968812</c:v>
                </c:pt>
                <c:pt idx="1903">
                  <c:v>24.969227952301431</c:v>
                </c:pt>
                <c:pt idx="1904">
                  <c:v>21.633563820268062</c:v>
                </c:pt>
                <c:pt idx="1905">
                  <c:v>18.247307401482988</c:v>
                </c:pt>
                <c:pt idx="1906">
                  <c:v>15.546721728412013</c:v>
                </c:pt>
                <c:pt idx="1907">
                  <c:v>12.90190453594737</c:v>
                </c:pt>
                <c:pt idx="1908">
                  <c:v>7.3696312559229682</c:v>
                </c:pt>
                <c:pt idx="1909">
                  <c:v>8.6978522615021259</c:v>
                </c:pt>
                <c:pt idx="1910">
                  <c:v>7.763717133155783</c:v>
                </c:pt>
                <c:pt idx="1911">
                  <c:v>6.9337148639866841</c:v>
                </c:pt>
                <c:pt idx="1912">
                  <c:v>7.4800194904452217</c:v>
                </c:pt>
                <c:pt idx="1913">
                  <c:v>8.8092633643659077</c:v>
                </c:pt>
                <c:pt idx="1914">
                  <c:v>8.2111524873749691</c:v>
                </c:pt>
                <c:pt idx="1915">
                  <c:v>8.2587724861269685</c:v>
                </c:pt>
                <c:pt idx="1916">
                  <c:v>12.122574253560231</c:v>
                </c:pt>
                <c:pt idx="1917">
                  <c:v>1.3512391811422308</c:v>
                </c:pt>
                <c:pt idx="1918">
                  <c:v>0.94712156265373437</c:v>
                </c:pt>
                <c:pt idx="1919">
                  <c:v>0.82649233583120574</c:v>
                </c:pt>
                <c:pt idx="1920">
                  <c:v>0.608349352727375</c:v>
                </c:pt>
                <c:pt idx="1921">
                  <c:v>0.53571985375839271</c:v>
                </c:pt>
                <c:pt idx="1922">
                  <c:v>0.52294784698486807</c:v>
                </c:pt>
                <c:pt idx="1923">
                  <c:v>0.53094185233272106</c:v>
                </c:pt>
                <c:pt idx="1924">
                  <c:v>0.55625168934309599</c:v>
                </c:pt>
                <c:pt idx="1925">
                  <c:v>1.3740890874900942</c:v>
                </c:pt>
                <c:pt idx="1926">
                  <c:v>25.148994909270421</c:v>
                </c:pt>
                <c:pt idx="1927">
                  <c:v>24.751765035092504</c:v>
                </c:pt>
                <c:pt idx="1928">
                  <c:v>21.492148271663915</c:v>
                </c:pt>
                <c:pt idx="1929">
                  <c:v>17.611105756766545</c:v>
                </c:pt>
                <c:pt idx="1930">
                  <c:v>13.990809122208663</c:v>
                </c:pt>
                <c:pt idx="1931">
                  <c:v>11.1314754518763</c:v>
                </c:pt>
                <c:pt idx="1932">
                  <c:v>5.3162301379106864</c:v>
                </c:pt>
                <c:pt idx="1933">
                  <c:v>6.7097531632324676</c:v>
                </c:pt>
                <c:pt idx="1934">
                  <c:v>5.8403624621392396</c:v>
                </c:pt>
                <c:pt idx="1935">
                  <c:v>5.6512887572396675</c:v>
                </c:pt>
                <c:pt idx="1936">
                  <c:v>6.4864062912827878</c:v>
                </c:pt>
                <c:pt idx="1937">
                  <c:v>7.4561414844797103</c:v>
                </c:pt>
                <c:pt idx="1938">
                  <c:v>7.069897290143162</c:v>
                </c:pt>
                <c:pt idx="1939">
                  <c:v>7.2961912168782961</c:v>
                </c:pt>
                <c:pt idx="1940">
                  <c:v>11.445385252761206</c:v>
                </c:pt>
                <c:pt idx="1941">
                  <c:v>1.3509896184993366</c:v>
                </c:pt>
                <c:pt idx="1942">
                  <c:v>0.94698154908712917</c:v>
                </c:pt>
                <c:pt idx="1943">
                  <c:v>0.82635755354071527</c:v>
                </c:pt>
                <c:pt idx="1944">
                  <c:v>0.60274327106492298</c:v>
                </c:pt>
                <c:pt idx="1945">
                  <c:v>0.61937595961126146</c:v>
                </c:pt>
                <c:pt idx="1946">
                  <c:v>0.55670311769960146</c:v>
                </c:pt>
                <c:pt idx="1947">
                  <c:v>0.52597367863416533</c:v>
                </c:pt>
                <c:pt idx="1948">
                  <c:v>0.60167578301535407</c:v>
                </c:pt>
                <c:pt idx="1949">
                  <c:v>0.92261426494381316</c:v>
                </c:pt>
                <c:pt idx="1950">
                  <c:v>24.080689857461206</c:v>
                </c:pt>
                <c:pt idx="1951">
                  <c:v>25.314333698992304</c:v>
                </c:pt>
                <c:pt idx="1952">
                  <c:v>22.844935965323064</c:v>
                </c:pt>
                <c:pt idx="1953">
                  <c:v>19.625090132419245</c:v>
                </c:pt>
                <c:pt idx="1954">
                  <c:v>17.292941082067461</c:v>
                </c:pt>
                <c:pt idx="1955">
                  <c:v>15.363270106725395</c:v>
                </c:pt>
                <c:pt idx="1956">
                  <c:v>9.1327534781499828</c:v>
                </c:pt>
                <c:pt idx="1957">
                  <c:v>9.7971710876197076</c:v>
                </c:pt>
                <c:pt idx="1958">
                  <c:v>9.3923715569035231</c:v>
                </c:pt>
                <c:pt idx="1959">
                  <c:v>8.4319560359663974</c:v>
                </c:pt>
                <c:pt idx="1960">
                  <c:v>8.5243732984232974</c:v>
                </c:pt>
                <c:pt idx="1961">
                  <c:v>8.9749766519132237</c:v>
                </c:pt>
                <c:pt idx="1962">
                  <c:v>8.5219349083094631</c:v>
                </c:pt>
                <c:pt idx="1963">
                  <c:v>8.6644416395667569</c:v>
                </c:pt>
                <c:pt idx="1964">
                  <c:v>12.841661467930063</c:v>
                </c:pt>
                <c:pt idx="1965">
                  <c:v>1.1864838325681943</c:v>
                </c:pt>
                <c:pt idx="1966">
                  <c:v>1.0482067419109073</c:v>
                </c:pt>
                <c:pt idx="1967">
                  <c:v>0.80659286921215934</c:v>
                </c:pt>
                <c:pt idx="1968">
                  <c:v>0.6583849701560005</c:v>
                </c:pt>
                <c:pt idx="1969">
                  <c:v>0.69198576436428128</c:v>
                </c:pt>
                <c:pt idx="1970">
                  <c:v>1.8617366457604518</c:v>
                </c:pt>
                <c:pt idx="1971">
                  <c:v>3.9525327717749548</c:v>
                </c:pt>
                <c:pt idx="1972">
                  <c:v>5.7820054230224223</c:v>
                </c:pt>
                <c:pt idx="1973">
                  <c:v>6.9257611702371644</c:v>
                </c:pt>
                <c:pt idx="1974">
                  <c:v>30.378658867984598</c:v>
                </c:pt>
                <c:pt idx="1975">
                  <c:v>30.164605511914139</c:v>
                </c:pt>
                <c:pt idx="1976">
                  <c:v>27.526925010958717</c:v>
                </c:pt>
                <c:pt idx="1977">
                  <c:v>24.170515791908436</c:v>
                </c:pt>
                <c:pt idx="1978">
                  <c:v>20.992705108920809</c:v>
                </c:pt>
                <c:pt idx="1979">
                  <c:v>18.322178656128276</c:v>
                </c:pt>
                <c:pt idx="1980">
                  <c:v>12.065443179387021</c:v>
                </c:pt>
                <c:pt idx="1981">
                  <c:v>12.936976549632472</c:v>
                </c:pt>
                <c:pt idx="1982">
                  <c:v>12.078817398358016</c:v>
                </c:pt>
                <c:pt idx="1983">
                  <c:v>11.591902526465867</c:v>
                </c:pt>
                <c:pt idx="1984">
                  <c:v>11.848508313343617</c:v>
                </c:pt>
                <c:pt idx="1985">
                  <c:v>13.123169360003347</c:v>
                </c:pt>
                <c:pt idx="1986">
                  <c:v>12.505339649280355</c:v>
                </c:pt>
                <c:pt idx="1987">
                  <c:v>12.661857892028261</c:v>
                </c:pt>
                <c:pt idx="1988">
                  <c:v>16.105392783884067</c:v>
                </c:pt>
                <c:pt idx="1989">
                  <c:v>1.1499750642842643</c:v>
                </c:pt>
                <c:pt idx="1990">
                  <c:v>1.0927722908560689</c:v>
                </c:pt>
                <c:pt idx="1991">
                  <c:v>0.80867491710589912</c:v>
                </c:pt>
                <c:pt idx="1992">
                  <c:v>0.62783524081121755</c:v>
                </c:pt>
                <c:pt idx="1993">
                  <c:v>0.6749748853270463</c:v>
                </c:pt>
                <c:pt idx="1994">
                  <c:v>1.1268405149713243</c:v>
                </c:pt>
                <c:pt idx="1995">
                  <c:v>2.4341638033598891</c:v>
                </c:pt>
                <c:pt idx="1996">
                  <c:v>3.9112121526316685</c:v>
                </c:pt>
                <c:pt idx="1997">
                  <c:v>5.3926436958434714</c:v>
                </c:pt>
                <c:pt idx="1998">
                  <c:v>29.803292964097068</c:v>
                </c:pt>
                <c:pt idx="1999">
                  <c:v>28.44902820424079</c:v>
                </c:pt>
                <c:pt idx="2000">
                  <c:v>24.54070735390318</c:v>
                </c:pt>
                <c:pt idx="2001">
                  <c:v>20.05228014035152</c:v>
                </c:pt>
                <c:pt idx="2002">
                  <c:v>16.243359075195706</c:v>
                </c:pt>
                <c:pt idx="2003">
                  <c:v>13.237467511838291</c:v>
                </c:pt>
                <c:pt idx="2004">
                  <c:v>7.491389515219943</c:v>
                </c:pt>
                <c:pt idx="2005">
                  <c:v>8.4072517960968547</c:v>
                </c:pt>
                <c:pt idx="2006">
                  <c:v>7.6797006846952023</c:v>
                </c:pt>
                <c:pt idx="2007">
                  <c:v>7.3879625705960343</c:v>
                </c:pt>
                <c:pt idx="2008">
                  <c:v>8.1261568671145277</c:v>
                </c:pt>
                <c:pt idx="2009">
                  <c:v>9.4122682540234504</c:v>
                </c:pt>
                <c:pt idx="2010">
                  <c:v>9.1615405751661285</c:v>
                </c:pt>
                <c:pt idx="2011">
                  <c:v>9.5422811593076542</c:v>
                </c:pt>
                <c:pt idx="2012">
                  <c:v>13.716407764876447</c:v>
                </c:pt>
                <c:pt idx="2013">
                  <c:v>1.3516256801304865</c:v>
                </c:pt>
                <c:pt idx="2014">
                  <c:v>0.94741789905953566</c:v>
                </c:pt>
                <c:pt idx="2015">
                  <c:v>0.82677236296441636</c:v>
                </c:pt>
                <c:pt idx="2016">
                  <c:v>0.6093857608423785</c:v>
                </c:pt>
                <c:pt idx="2017">
                  <c:v>0.55716285455346626</c:v>
                </c:pt>
                <c:pt idx="2018">
                  <c:v>0.96596492694181491</c:v>
                </c:pt>
                <c:pt idx="2019">
                  <c:v>2.537791382808912</c:v>
                </c:pt>
                <c:pt idx="2020">
                  <c:v>4.4777233523893454</c:v>
                </c:pt>
                <c:pt idx="2021">
                  <c:v>6.1401635113421937</c:v>
                </c:pt>
                <c:pt idx="2022">
                  <c:v>30.582538315177899</c:v>
                </c:pt>
                <c:pt idx="2023">
                  <c:v>29.504077817819013</c:v>
                </c:pt>
                <c:pt idx="2024">
                  <c:v>25.883366066115315</c:v>
                </c:pt>
                <c:pt idx="2025">
                  <c:v>21.824115206809012</c:v>
                </c:pt>
                <c:pt idx="2026">
                  <c:v>18.35274500246781</c:v>
                </c:pt>
                <c:pt idx="2027">
                  <c:v>15.566310087963313</c:v>
                </c:pt>
                <c:pt idx="2028">
                  <c:v>9.934147129135031</c:v>
                </c:pt>
                <c:pt idx="2029">
                  <c:v>11.253851309477</c:v>
                </c:pt>
                <c:pt idx="2030">
                  <c:v>10.391541294466411</c:v>
                </c:pt>
                <c:pt idx="2031">
                  <c:v>9.9768014159654985</c:v>
                </c:pt>
                <c:pt idx="2032">
                  <c:v>10.624962988769184</c:v>
                </c:pt>
                <c:pt idx="2033">
                  <c:v>11.754385962595379</c:v>
                </c:pt>
                <c:pt idx="2034">
                  <c:v>11.612262960827248</c:v>
                </c:pt>
                <c:pt idx="2035">
                  <c:v>11.490069274724235</c:v>
                </c:pt>
                <c:pt idx="2036">
                  <c:v>15.250200997055304</c:v>
                </c:pt>
                <c:pt idx="2037">
                  <c:v>1.3520835706516046</c:v>
                </c:pt>
                <c:pt idx="2038">
                  <c:v>0.9476806937537825</c:v>
                </c:pt>
                <c:pt idx="2039">
                  <c:v>0.82695576535055992</c:v>
                </c:pt>
                <c:pt idx="2040">
                  <c:v>0.61042216895738255</c:v>
                </c:pt>
                <c:pt idx="2041">
                  <c:v>0.55258302617591226</c:v>
                </c:pt>
                <c:pt idx="2042">
                  <c:v>0.65185079856633577</c:v>
                </c:pt>
                <c:pt idx="2043">
                  <c:v>0.98477874990595193</c:v>
                </c:pt>
                <c:pt idx="2044">
                  <c:v>2.0770291988258975</c:v>
                </c:pt>
                <c:pt idx="2045">
                  <c:v>3.5702437299034115</c:v>
                </c:pt>
                <c:pt idx="2046">
                  <c:v>28.14761438338385</c:v>
                </c:pt>
                <c:pt idx="2047">
                  <c:v>26.966863974650707</c:v>
                </c:pt>
                <c:pt idx="2048">
                  <c:v>23.218087814154579</c:v>
                </c:pt>
                <c:pt idx="2049">
                  <c:v>18.875255015656489</c:v>
                </c:pt>
                <c:pt idx="2050">
                  <c:v>15.13054263353528</c:v>
                </c:pt>
                <c:pt idx="2051">
                  <c:v>12.483662164226455</c:v>
                </c:pt>
                <c:pt idx="2052">
                  <c:v>7.0774414057451027</c:v>
                </c:pt>
                <c:pt idx="2053">
                  <c:v>8.1988417560658995</c:v>
                </c:pt>
                <c:pt idx="2054">
                  <c:v>7.6484825828962109</c:v>
                </c:pt>
                <c:pt idx="2055">
                  <c:v>7.3632651006132255</c:v>
                </c:pt>
                <c:pt idx="2056">
                  <c:v>8.3018649692626205</c:v>
                </c:pt>
                <c:pt idx="2057">
                  <c:v>9.4461940027951332</c:v>
                </c:pt>
                <c:pt idx="2058">
                  <c:v>8.7614808883322244</c:v>
                </c:pt>
                <c:pt idx="2059">
                  <c:v>9.2890104648142309</c:v>
                </c:pt>
                <c:pt idx="2060">
                  <c:v>13.578359004035439</c:v>
                </c:pt>
                <c:pt idx="2061">
                  <c:v>1.3516299882402281</c:v>
                </c:pt>
                <c:pt idx="2062">
                  <c:v>0.9474425168294911</c:v>
                </c:pt>
                <c:pt idx="2063">
                  <c:v>0.82681975217157189</c:v>
                </c:pt>
                <c:pt idx="2064">
                  <c:v>0.60989104057065546</c:v>
                </c:pt>
                <c:pt idx="2065">
                  <c:v>0.58599549444405585</c:v>
                </c:pt>
                <c:pt idx="2066">
                  <c:v>1.7157394224460347</c:v>
                </c:pt>
                <c:pt idx="2067">
                  <c:v>3.764639796666704</c:v>
                </c:pt>
                <c:pt idx="2068">
                  <c:v>5.6496452133732395</c:v>
                </c:pt>
                <c:pt idx="2069">
                  <c:v>7.5561585602430652</c:v>
                </c:pt>
                <c:pt idx="2070">
                  <c:v>31.741713710324532</c:v>
                </c:pt>
                <c:pt idx="2071">
                  <c:v>30.776985463813865</c:v>
                </c:pt>
                <c:pt idx="2072">
                  <c:v>28.114907214224854</c:v>
                </c:pt>
                <c:pt idx="2073">
                  <c:v>24.051815367361694</c:v>
                </c:pt>
                <c:pt idx="2074">
                  <c:v>20.643574972286867</c:v>
                </c:pt>
                <c:pt idx="2075">
                  <c:v>18.175152410029845</c:v>
                </c:pt>
                <c:pt idx="2076">
                  <c:v>12.39946723693375</c:v>
                </c:pt>
                <c:pt idx="2077">
                  <c:v>13.810348559571253</c:v>
                </c:pt>
                <c:pt idx="2078">
                  <c:v>13.234777712748876</c:v>
                </c:pt>
                <c:pt idx="2079">
                  <c:v>12.508728900758577</c:v>
                </c:pt>
                <c:pt idx="2080">
                  <c:v>12.884466230879335</c:v>
                </c:pt>
                <c:pt idx="2081">
                  <c:v>13.875148684528941</c:v>
                </c:pt>
                <c:pt idx="2082">
                  <c:v>13.377370606200969</c:v>
                </c:pt>
                <c:pt idx="2083">
                  <c:v>13.638898408458612</c:v>
                </c:pt>
                <c:pt idx="2084">
                  <c:v>17.764415380923253</c:v>
                </c:pt>
                <c:pt idx="2085">
                  <c:v>1.3529027269467766</c:v>
                </c:pt>
                <c:pt idx="2086">
                  <c:v>0.94829367622559868</c:v>
                </c:pt>
                <c:pt idx="2087">
                  <c:v>0.86441662588740564</c:v>
                </c:pt>
                <c:pt idx="2088">
                  <c:v>1.0987830271121133</c:v>
                </c:pt>
                <c:pt idx="2089">
                  <c:v>2.9072714912519992</c:v>
                </c:pt>
                <c:pt idx="2090">
                  <c:v>4.9967597982377443</c:v>
                </c:pt>
                <c:pt idx="2091">
                  <c:v>6.5039455292076003</c:v>
                </c:pt>
                <c:pt idx="2092">
                  <c:v>7.910045465476065</c:v>
                </c:pt>
                <c:pt idx="2093">
                  <c:v>9.4156171939034046</c:v>
                </c:pt>
                <c:pt idx="2094">
                  <c:v>33.638771679477422</c:v>
                </c:pt>
                <c:pt idx="2095">
                  <c:v>34.022196831432581</c:v>
                </c:pt>
                <c:pt idx="2096">
                  <c:v>31.149161525788859</c:v>
                </c:pt>
                <c:pt idx="2097">
                  <c:v>26.610784549281341</c:v>
                </c:pt>
                <c:pt idx="2098">
                  <c:v>22.661491728967402</c:v>
                </c:pt>
                <c:pt idx="2099">
                  <c:v>19.137896156560267</c:v>
                </c:pt>
                <c:pt idx="2100">
                  <c:v>13.468455431859155</c:v>
                </c:pt>
                <c:pt idx="2101">
                  <c:v>14.972083895070835</c:v>
                </c:pt>
                <c:pt idx="2102">
                  <c:v>14.889331876819471</c:v>
                </c:pt>
                <c:pt idx="2103">
                  <c:v>14.725709561107534</c:v>
                </c:pt>
                <c:pt idx="2104">
                  <c:v>16.793030797139505</c:v>
                </c:pt>
                <c:pt idx="2105">
                  <c:v>17.965817665015074</c:v>
                </c:pt>
                <c:pt idx="2106">
                  <c:v>16.162326608175565</c:v>
                </c:pt>
                <c:pt idx="2107">
                  <c:v>15.958436698429999</c:v>
                </c:pt>
                <c:pt idx="2108">
                  <c:v>19.592256489467115</c:v>
                </c:pt>
                <c:pt idx="2109">
                  <c:v>1.3532778402164261</c:v>
                </c:pt>
                <c:pt idx="2110">
                  <c:v>0.95252670176894849</c:v>
                </c:pt>
                <c:pt idx="2111">
                  <c:v>0.94615439201672236</c:v>
                </c:pt>
                <c:pt idx="2112">
                  <c:v>1.50626466386463</c:v>
                </c:pt>
                <c:pt idx="2113">
                  <c:v>3.7262914655230976</c:v>
                </c:pt>
                <c:pt idx="2114">
                  <c:v>5.8804078807989821</c:v>
                </c:pt>
                <c:pt idx="2115">
                  <c:v>7.3197178041777002</c:v>
                </c:pt>
                <c:pt idx="2116">
                  <c:v>8.8620081673778177</c:v>
                </c:pt>
                <c:pt idx="2117">
                  <c:v>9.7638152402224847</c:v>
                </c:pt>
                <c:pt idx="2118">
                  <c:v>33.015390353908309</c:v>
                </c:pt>
                <c:pt idx="2119">
                  <c:v>32.319484462614334</c:v>
                </c:pt>
                <c:pt idx="2120">
                  <c:v>29.207529699193174</c:v>
                </c:pt>
                <c:pt idx="2121">
                  <c:v>25.299248545009643</c:v>
                </c:pt>
                <c:pt idx="2122">
                  <c:v>21.624587873621223</c:v>
                </c:pt>
                <c:pt idx="2123">
                  <c:v>18.583089167804392</c:v>
                </c:pt>
                <c:pt idx="2124">
                  <c:v>12.379404677588797</c:v>
                </c:pt>
                <c:pt idx="2125">
                  <c:v>13.317723903660704</c:v>
                </c:pt>
                <c:pt idx="2126">
                  <c:v>12.762374093077403</c:v>
                </c:pt>
                <c:pt idx="2127">
                  <c:v>12.171121726795228</c:v>
                </c:pt>
                <c:pt idx="2128">
                  <c:v>12.908388548830784</c:v>
                </c:pt>
                <c:pt idx="2129">
                  <c:v>13.863884208442856</c:v>
                </c:pt>
                <c:pt idx="2130">
                  <c:v>13.771314931256565</c:v>
                </c:pt>
                <c:pt idx="2131">
                  <c:v>13.474479400166556</c:v>
                </c:pt>
                <c:pt idx="2132">
                  <c:v>16.79312372922108</c:v>
                </c:pt>
                <c:pt idx="2133">
                  <c:v>1.1874313089892443</c:v>
                </c:pt>
                <c:pt idx="2134">
                  <c:v>1.04894096689974</c:v>
                </c:pt>
                <c:pt idx="2135">
                  <c:v>0.81347322819178203</c:v>
                </c:pt>
                <c:pt idx="2136">
                  <c:v>0.71206463298185674</c:v>
                </c:pt>
                <c:pt idx="2137">
                  <c:v>1.1159173027212357</c:v>
                </c:pt>
                <c:pt idx="2138">
                  <c:v>2.8853847551535305</c:v>
                </c:pt>
                <c:pt idx="2139">
                  <c:v>4.488032659001238</c:v>
                </c:pt>
                <c:pt idx="2140">
                  <c:v>6.0512742830416544</c:v>
                </c:pt>
                <c:pt idx="2141">
                  <c:v>6.9227621104126902</c:v>
                </c:pt>
                <c:pt idx="2142">
                  <c:v>30.206521265646028</c:v>
                </c:pt>
                <c:pt idx="2143">
                  <c:v>29.6099554614417</c:v>
                </c:pt>
                <c:pt idx="2144">
                  <c:v>26.853411135491484</c:v>
                </c:pt>
                <c:pt idx="2145">
                  <c:v>23.483574461542723</c:v>
                </c:pt>
                <c:pt idx="2146">
                  <c:v>19.968004282140129</c:v>
                </c:pt>
                <c:pt idx="2147">
                  <c:v>16.776231323201735</c:v>
                </c:pt>
                <c:pt idx="2148">
                  <c:v>10.451400632994579</c:v>
                </c:pt>
                <c:pt idx="2149">
                  <c:v>11.240939596858993</c:v>
                </c:pt>
                <c:pt idx="2150">
                  <c:v>10.602879618233189</c:v>
                </c:pt>
                <c:pt idx="2151">
                  <c:v>10.437336501020702</c:v>
                </c:pt>
                <c:pt idx="2152">
                  <c:v>11.009984910827589</c:v>
                </c:pt>
                <c:pt idx="2153">
                  <c:v>12.471277579607589</c:v>
                </c:pt>
                <c:pt idx="2154">
                  <c:v>11.986491837094221</c:v>
                </c:pt>
                <c:pt idx="2155">
                  <c:v>10.785604400261988</c:v>
                </c:pt>
                <c:pt idx="2156">
                  <c:v>13.093993609944039</c:v>
                </c:pt>
                <c:pt idx="2157">
                  <c:v>1.1490842087341022</c:v>
                </c:pt>
                <c:pt idx="2158">
                  <c:v>1.0917100340826149</c:v>
                </c:pt>
                <c:pt idx="2159">
                  <c:v>0.80561923641053479</c:v>
                </c:pt>
                <c:pt idx="2160">
                  <c:v>0.60803301438348423</c:v>
                </c:pt>
                <c:pt idx="2161">
                  <c:v>0.53523026785846073</c:v>
                </c:pt>
                <c:pt idx="2162">
                  <c:v>0.52053469008526643</c:v>
                </c:pt>
                <c:pt idx="2163">
                  <c:v>0.52060208123051133</c:v>
                </c:pt>
                <c:pt idx="2164">
                  <c:v>0.51086698410276266</c:v>
                </c:pt>
                <c:pt idx="2165">
                  <c:v>1.2096223822687515</c:v>
                </c:pt>
                <c:pt idx="2166">
                  <c:v>15.716396322866823</c:v>
                </c:pt>
                <c:pt idx="2167">
                  <c:v>15.701717054366251</c:v>
                </c:pt>
                <c:pt idx="2168">
                  <c:v>13.15271837699955</c:v>
                </c:pt>
                <c:pt idx="2169">
                  <c:v>9.6967638202026336</c:v>
                </c:pt>
                <c:pt idx="2170">
                  <c:v>6.9111911430907274</c:v>
                </c:pt>
                <c:pt idx="2171">
                  <c:v>3.5876728033077154</c:v>
                </c:pt>
                <c:pt idx="2172">
                  <c:v>1.7111589786242294</c:v>
                </c:pt>
                <c:pt idx="2173">
                  <c:v>1.5695535654693562</c:v>
                </c:pt>
                <c:pt idx="2174">
                  <c:v>1.0852709486293923</c:v>
                </c:pt>
                <c:pt idx="2175">
                  <c:v>1.0046246728753516</c:v>
                </c:pt>
                <c:pt idx="2176">
                  <c:v>1.0851398590043948</c:v>
                </c:pt>
                <c:pt idx="2177">
                  <c:v>1.5692892321644905</c:v>
                </c:pt>
                <c:pt idx="2178">
                  <c:v>2.0339022508123406</c:v>
                </c:pt>
                <c:pt idx="2179">
                  <c:v>2.0543946979651166</c:v>
                </c:pt>
                <c:pt idx="2180">
                  <c:v>1.6918718790327536</c:v>
                </c:pt>
                <c:pt idx="2181">
                  <c:v>1.3485367654456861</c:v>
                </c:pt>
                <c:pt idx="2182">
                  <c:v>0.94540016508980007</c:v>
                </c:pt>
                <c:pt idx="2183">
                  <c:v>0.825012500134928</c:v>
                </c:pt>
                <c:pt idx="2184">
                  <c:v>0.6072867882317966</c:v>
                </c:pt>
                <c:pt idx="2185">
                  <c:v>0.53456866529098535</c:v>
                </c:pt>
                <c:pt idx="2186">
                  <c:v>0.51935242168329365</c:v>
                </c:pt>
                <c:pt idx="2187">
                  <c:v>0.51967676080241898</c:v>
                </c:pt>
                <c:pt idx="2188">
                  <c:v>0.51050048705259321</c:v>
                </c:pt>
                <c:pt idx="2189">
                  <c:v>1.2094740602047873</c:v>
                </c:pt>
                <c:pt idx="2190">
                  <c:v>13.368595602101374</c:v>
                </c:pt>
                <c:pt idx="2191">
                  <c:v>13.134127960297732</c:v>
                </c:pt>
                <c:pt idx="2192">
                  <c:v>10.945753764077931</c:v>
                </c:pt>
                <c:pt idx="2193">
                  <c:v>8.5519944363100926</c:v>
                </c:pt>
                <c:pt idx="2194">
                  <c:v>7.0566310816378399</c:v>
                </c:pt>
                <c:pt idx="2195">
                  <c:v>4.7586859608581777</c:v>
                </c:pt>
                <c:pt idx="2196">
                  <c:v>1.7121279955939881</c:v>
                </c:pt>
                <c:pt idx="2197">
                  <c:v>1.5960010511736622</c:v>
                </c:pt>
                <c:pt idx="2198">
                  <c:v>1.1141645175006119</c:v>
                </c:pt>
                <c:pt idx="2199">
                  <c:v>1.0182890738096544</c:v>
                </c:pt>
                <c:pt idx="2200">
                  <c:v>1.1764693237514805</c:v>
                </c:pt>
                <c:pt idx="2201">
                  <c:v>1.8430757606921453</c:v>
                </c:pt>
                <c:pt idx="2202">
                  <c:v>2.0620511321424972</c:v>
                </c:pt>
                <c:pt idx="2203">
                  <c:v>2.2768919491293134</c:v>
                </c:pt>
                <c:pt idx="2204">
                  <c:v>6.5270077638213353</c:v>
                </c:pt>
                <c:pt idx="2205">
                  <c:v>1.3500172165862094</c:v>
                </c:pt>
                <c:pt idx="2206">
                  <c:v>0.94638733766489858</c:v>
                </c:pt>
                <c:pt idx="2207">
                  <c:v>0.82589812440897514</c:v>
                </c:pt>
                <c:pt idx="2208">
                  <c:v>0.60790161703636236</c:v>
                </c:pt>
                <c:pt idx="2209">
                  <c:v>0.5352065732548813</c:v>
                </c:pt>
                <c:pt idx="2210">
                  <c:v>0.52084856665216184</c:v>
                </c:pt>
                <c:pt idx="2211">
                  <c:v>0.52112028528801324</c:v>
                </c:pt>
                <c:pt idx="2212">
                  <c:v>0.5113057958521674</c:v>
                </c:pt>
                <c:pt idx="2213">
                  <c:v>1.2103599922009558</c:v>
                </c:pt>
                <c:pt idx="2214">
                  <c:v>19.33088777954779</c:v>
                </c:pt>
                <c:pt idx="2215">
                  <c:v>19.191194551673981</c:v>
                </c:pt>
                <c:pt idx="2216">
                  <c:v>16.942874854731137</c:v>
                </c:pt>
                <c:pt idx="2217">
                  <c:v>15.624957309043477</c:v>
                </c:pt>
                <c:pt idx="2218">
                  <c:v>13.360376959602673</c:v>
                </c:pt>
                <c:pt idx="2219">
                  <c:v>12.212625748324628</c:v>
                </c:pt>
                <c:pt idx="2220">
                  <c:v>5.6035653638538392</c:v>
                </c:pt>
                <c:pt idx="2221">
                  <c:v>7.7952648053499889</c:v>
                </c:pt>
                <c:pt idx="2222">
                  <c:v>6.9649261958989772</c:v>
                </c:pt>
                <c:pt idx="2223">
                  <c:v>6.982365424133353</c:v>
                </c:pt>
                <c:pt idx="2224">
                  <c:v>7.8361213795296996</c:v>
                </c:pt>
                <c:pt idx="2225">
                  <c:v>8.8047684672946911</c:v>
                </c:pt>
                <c:pt idx="2226">
                  <c:v>7.4015094216788135</c:v>
                </c:pt>
                <c:pt idx="2227">
                  <c:v>7.6194890043345529</c:v>
                </c:pt>
                <c:pt idx="2228">
                  <c:v>11.765020223770643</c:v>
                </c:pt>
                <c:pt idx="2229">
                  <c:v>1.3510837814694052</c:v>
                </c:pt>
                <c:pt idx="2230">
                  <c:v>0.94704186262350976</c:v>
                </c:pt>
                <c:pt idx="2231">
                  <c:v>0.82642679101870387</c:v>
                </c:pt>
                <c:pt idx="2232">
                  <c:v>0.60831581101581467</c:v>
                </c:pt>
                <c:pt idx="2233">
                  <c:v>0.53573247036549343</c:v>
                </c:pt>
                <c:pt idx="2234">
                  <c:v>0.52730796176559525</c:v>
                </c:pt>
                <c:pt idx="2235">
                  <c:v>0.55471892544142354</c:v>
                </c:pt>
                <c:pt idx="2236">
                  <c:v>0.73792929298253862</c:v>
                </c:pt>
                <c:pt idx="2237">
                  <c:v>1.7778922139674433</c:v>
                </c:pt>
                <c:pt idx="2238">
                  <c:v>26.194231264301301</c:v>
                </c:pt>
                <c:pt idx="2239">
                  <c:v>24.344043682805108</c:v>
                </c:pt>
                <c:pt idx="2240">
                  <c:v>20.481950696328706</c:v>
                </c:pt>
                <c:pt idx="2241">
                  <c:v>16.245089704423403</c:v>
                </c:pt>
                <c:pt idx="2242">
                  <c:v>12.631854677176392</c:v>
                </c:pt>
                <c:pt idx="2243">
                  <c:v>9.4685152425332362</c:v>
                </c:pt>
                <c:pt idx="2244">
                  <c:v>3.7362715094618717</c:v>
                </c:pt>
                <c:pt idx="2245">
                  <c:v>4.9485286633466403</c:v>
                </c:pt>
                <c:pt idx="2246">
                  <c:v>4.1430198443919268</c:v>
                </c:pt>
                <c:pt idx="2247">
                  <c:v>3.7477443134261521</c:v>
                </c:pt>
                <c:pt idx="2248">
                  <c:v>4.6078110341497807</c:v>
                </c:pt>
                <c:pt idx="2249">
                  <c:v>6.104436664976383</c:v>
                </c:pt>
                <c:pt idx="2250">
                  <c:v>6.3565293991775711</c:v>
                </c:pt>
                <c:pt idx="2251">
                  <c:v>6.7576658057248098</c:v>
                </c:pt>
                <c:pt idx="2252">
                  <c:v>11.005246913278061</c:v>
                </c:pt>
                <c:pt idx="2253">
                  <c:v>1.3508628369840776</c:v>
                </c:pt>
                <c:pt idx="2254">
                  <c:v>0.94691785060737366</c:v>
                </c:pt>
                <c:pt idx="2255">
                  <c:v>0.82633385893713285</c:v>
                </c:pt>
                <c:pt idx="2256">
                  <c:v>0.60824103453958367</c:v>
                </c:pt>
                <c:pt idx="2257">
                  <c:v>0.53562753712107058</c:v>
                </c:pt>
                <c:pt idx="2258">
                  <c:v>0.52195636630002784</c:v>
                </c:pt>
                <c:pt idx="2259">
                  <c:v>0.52535577260835553</c:v>
                </c:pt>
                <c:pt idx="2260">
                  <c:v>0.53233367950141486</c:v>
                </c:pt>
                <c:pt idx="2261">
                  <c:v>1.3209971739218525</c:v>
                </c:pt>
                <c:pt idx="2262">
                  <c:v>24.726192095665795</c:v>
                </c:pt>
                <c:pt idx="2263">
                  <c:v>24.221731215962066</c:v>
                </c:pt>
                <c:pt idx="2264">
                  <c:v>22.73835271486908</c:v>
                </c:pt>
                <c:pt idx="2265">
                  <c:v>19.605821496155201</c:v>
                </c:pt>
                <c:pt idx="2266">
                  <c:v>17.957038968249954</c:v>
                </c:pt>
                <c:pt idx="2267">
                  <c:v>15.330362610463402</c:v>
                </c:pt>
                <c:pt idx="2268">
                  <c:v>9.9968544359245932</c:v>
                </c:pt>
                <c:pt idx="2269">
                  <c:v>10.835824343243134</c:v>
                </c:pt>
                <c:pt idx="2270">
                  <c:v>9.6792405838282587</c:v>
                </c:pt>
                <c:pt idx="2271">
                  <c:v>9.21146602807422</c:v>
                </c:pt>
                <c:pt idx="2272">
                  <c:v>8.4376178153333665</c:v>
                </c:pt>
                <c:pt idx="2273">
                  <c:v>9.1430113951671022</c:v>
                </c:pt>
                <c:pt idx="2274">
                  <c:v>8.5895879250825296</c:v>
                </c:pt>
                <c:pt idx="2275">
                  <c:v>8.5472813642526404</c:v>
                </c:pt>
                <c:pt idx="2276">
                  <c:v>12.304471878518628</c:v>
                </c:pt>
                <c:pt idx="2277">
                  <c:v>1.3512124093174043</c:v>
                </c:pt>
                <c:pt idx="2278">
                  <c:v>0.9471037147705188</c:v>
                </c:pt>
                <c:pt idx="2279">
                  <c:v>0.82644771612316359</c:v>
                </c:pt>
                <c:pt idx="2280">
                  <c:v>0.60275496450565047</c:v>
                </c:pt>
                <c:pt idx="2281">
                  <c:v>0.61935318817405505</c:v>
                </c:pt>
                <c:pt idx="2282">
                  <c:v>0.55538483611864065</c:v>
                </c:pt>
                <c:pt idx="2283">
                  <c:v>0.5149098373732256</c:v>
                </c:pt>
                <c:pt idx="2284">
                  <c:v>0.53095016083008006</c:v>
                </c:pt>
                <c:pt idx="2285">
                  <c:v>0.70504056777013613</c:v>
                </c:pt>
                <c:pt idx="2286">
                  <c:v>22.515191091638286</c:v>
                </c:pt>
                <c:pt idx="2287">
                  <c:v>24.298237398254305</c:v>
                </c:pt>
                <c:pt idx="2288">
                  <c:v>24.548721976633342</c:v>
                </c:pt>
                <c:pt idx="2289">
                  <c:v>21.513700513813184</c:v>
                </c:pt>
                <c:pt idx="2290">
                  <c:v>18.686345018927124</c:v>
                </c:pt>
                <c:pt idx="2291">
                  <c:v>13.294897076472173</c:v>
                </c:pt>
                <c:pt idx="2292">
                  <c:v>7.7097571354745913</c:v>
                </c:pt>
                <c:pt idx="2293">
                  <c:v>9.4787559271114148</c:v>
                </c:pt>
                <c:pt idx="2294">
                  <c:v>8.4591719038153812</c:v>
                </c:pt>
                <c:pt idx="2295">
                  <c:v>7.4546976522719621</c:v>
                </c:pt>
                <c:pt idx="2296">
                  <c:v>7.9029281604606174</c:v>
                </c:pt>
                <c:pt idx="2297">
                  <c:v>8.1096940411808927</c:v>
                </c:pt>
                <c:pt idx="2298">
                  <c:v>7.3380149616949852</c:v>
                </c:pt>
                <c:pt idx="2299">
                  <c:v>7.0064465267010041</c:v>
                </c:pt>
                <c:pt idx="2300">
                  <c:v>10.511079646357912</c:v>
                </c:pt>
                <c:pt idx="2301">
                  <c:v>1.1857668400183252</c:v>
                </c:pt>
                <c:pt idx="2302">
                  <c:v>1.0474558999273536</c:v>
                </c:pt>
                <c:pt idx="2303">
                  <c:v>0.80593157436680807</c:v>
                </c:pt>
                <c:pt idx="2304">
                  <c:v>0.65496310013259107</c:v>
                </c:pt>
                <c:pt idx="2305">
                  <c:v>0.59995038506380238</c:v>
                </c:pt>
                <c:pt idx="2306">
                  <c:v>0.56464604117480277</c:v>
                </c:pt>
                <c:pt idx="2307">
                  <c:v>0.51113716412799226</c:v>
                </c:pt>
                <c:pt idx="2308">
                  <c:v>0.51346077388939171</c:v>
                </c:pt>
                <c:pt idx="2309">
                  <c:v>0.57409157178348447</c:v>
                </c:pt>
                <c:pt idx="2310">
                  <c:v>20.459606377431246</c:v>
                </c:pt>
                <c:pt idx="2311">
                  <c:v>20.838658797998264</c:v>
                </c:pt>
                <c:pt idx="2312">
                  <c:v>19.837819667910502</c:v>
                </c:pt>
                <c:pt idx="2313">
                  <c:v>18.275094709316967</c:v>
                </c:pt>
                <c:pt idx="2314">
                  <c:v>16.077001725242035</c:v>
                </c:pt>
                <c:pt idx="2315">
                  <c:v>14.733974977369114</c:v>
                </c:pt>
                <c:pt idx="2316">
                  <c:v>9.7370991131035343</c:v>
                </c:pt>
                <c:pt idx="2317">
                  <c:v>11.276933853750879</c:v>
                </c:pt>
                <c:pt idx="2318">
                  <c:v>11.338154247235371</c:v>
                </c:pt>
                <c:pt idx="2319">
                  <c:v>11.318699746808187</c:v>
                </c:pt>
                <c:pt idx="2320">
                  <c:v>11.277634537028188</c:v>
                </c:pt>
                <c:pt idx="2321">
                  <c:v>11.654749846822069</c:v>
                </c:pt>
                <c:pt idx="2322">
                  <c:v>9.9482134151638117</c:v>
                </c:pt>
                <c:pt idx="2323">
                  <c:v>10.666364846553286</c:v>
                </c:pt>
                <c:pt idx="2324">
                  <c:v>13.128687740860338</c:v>
                </c:pt>
                <c:pt idx="2325">
                  <c:v>1.1492319153538209</c:v>
                </c:pt>
                <c:pt idx="2326">
                  <c:v>1.0920045241556726</c:v>
                </c:pt>
                <c:pt idx="2327">
                  <c:v>0.80594111375266486</c:v>
                </c:pt>
                <c:pt idx="2328">
                  <c:v>0.60837089327608318</c:v>
                </c:pt>
                <c:pt idx="2329">
                  <c:v>0.53571431476015341</c:v>
                </c:pt>
                <c:pt idx="2330">
                  <c:v>0.5236226816036933</c:v>
                </c:pt>
                <c:pt idx="2331">
                  <c:v>0.53122003313318522</c:v>
                </c:pt>
                <c:pt idx="2332">
                  <c:v>0.55427365152740626</c:v>
                </c:pt>
                <c:pt idx="2333">
                  <c:v>1.3034800919899705</c:v>
                </c:pt>
                <c:pt idx="2334">
                  <c:v>23.978630737680305</c:v>
                </c:pt>
                <c:pt idx="2335">
                  <c:v>23.407763423529463</c:v>
                </c:pt>
                <c:pt idx="2336">
                  <c:v>21.421274635136797</c:v>
                </c:pt>
                <c:pt idx="2337">
                  <c:v>18.020165084850898</c:v>
                </c:pt>
                <c:pt idx="2338">
                  <c:v>15.405464964424089</c:v>
                </c:pt>
                <c:pt idx="2339">
                  <c:v>12.184265461895032</c:v>
                </c:pt>
                <c:pt idx="2340">
                  <c:v>6.131499902651627</c:v>
                </c:pt>
                <c:pt idx="2341">
                  <c:v>7.516443635144908</c:v>
                </c:pt>
                <c:pt idx="2342">
                  <c:v>6.978750920060099</c:v>
                </c:pt>
                <c:pt idx="2343">
                  <c:v>5.5285384018136314</c:v>
                </c:pt>
                <c:pt idx="2344">
                  <c:v>6.5240234746588337</c:v>
                </c:pt>
                <c:pt idx="2345">
                  <c:v>7.9821795318247171</c:v>
                </c:pt>
                <c:pt idx="2346">
                  <c:v>6.9706987552307336</c:v>
                </c:pt>
                <c:pt idx="2347">
                  <c:v>7.38796934048277</c:v>
                </c:pt>
                <c:pt idx="2348">
                  <c:v>11.794269211695559</c:v>
                </c:pt>
                <c:pt idx="2349">
                  <c:v>1.3510745498056729</c:v>
                </c:pt>
                <c:pt idx="2350">
                  <c:v>0.9470544792306137</c:v>
                </c:pt>
                <c:pt idx="2351">
                  <c:v>0.82646617945062784</c:v>
                </c:pt>
                <c:pt idx="2352">
                  <c:v>0.60839981915577745</c:v>
                </c:pt>
                <c:pt idx="2353">
                  <c:v>0.53716860952010226</c:v>
                </c:pt>
                <c:pt idx="2354">
                  <c:v>0.58267148005620828</c:v>
                </c:pt>
                <c:pt idx="2355">
                  <c:v>0.94066309070667087</c:v>
                </c:pt>
                <c:pt idx="2356">
                  <c:v>2.5715340369165447</c:v>
                </c:pt>
                <c:pt idx="2357">
                  <c:v>4.6274329354126396</c:v>
                </c:pt>
                <c:pt idx="2358">
                  <c:v>28.928152167387193</c:v>
                </c:pt>
                <c:pt idx="2359">
                  <c:v>26.974020360375956</c:v>
                </c:pt>
                <c:pt idx="2360">
                  <c:v>23.375435368027759</c:v>
                </c:pt>
                <c:pt idx="2361">
                  <c:v>19.194582879985827</c:v>
                </c:pt>
                <c:pt idx="2362">
                  <c:v>15.876069025112054</c:v>
                </c:pt>
                <c:pt idx="2363">
                  <c:v>13.145836787131435</c:v>
                </c:pt>
                <c:pt idx="2364">
                  <c:v>7.6920274175547441</c:v>
                </c:pt>
                <c:pt idx="2365">
                  <c:v>8.9209511094195637</c:v>
                </c:pt>
                <c:pt idx="2366">
                  <c:v>8.1472235237514798</c:v>
                </c:pt>
                <c:pt idx="2367">
                  <c:v>7.6300758763026648</c:v>
                </c:pt>
                <c:pt idx="2368">
                  <c:v>8.296686313630973</c:v>
                </c:pt>
                <c:pt idx="2369">
                  <c:v>9.568353224020214</c:v>
                </c:pt>
                <c:pt idx="2370">
                  <c:v>9.7114273948748906</c:v>
                </c:pt>
                <c:pt idx="2371">
                  <c:v>9.6346473398918722</c:v>
                </c:pt>
                <c:pt idx="2372">
                  <c:v>13.172039018302589</c:v>
                </c:pt>
                <c:pt idx="2373">
                  <c:v>1.3514308920257365</c:v>
                </c:pt>
                <c:pt idx="2374">
                  <c:v>0.94721110979193379</c:v>
                </c:pt>
                <c:pt idx="2375">
                  <c:v>0.82651787676753152</c:v>
                </c:pt>
                <c:pt idx="2376">
                  <c:v>0.60829180869011057</c:v>
                </c:pt>
                <c:pt idx="2377">
                  <c:v>0.53557860930328971</c:v>
                </c:pt>
                <c:pt idx="2378">
                  <c:v>0.52160279357908412</c:v>
                </c:pt>
                <c:pt idx="2379">
                  <c:v>0.5217446534784359</c:v>
                </c:pt>
                <c:pt idx="2380">
                  <c:v>0.51356878435505826</c:v>
                </c:pt>
                <c:pt idx="2381">
                  <c:v>1.2152484658692901</c:v>
                </c:pt>
                <c:pt idx="2382">
                  <c:v>21.082141467158515</c:v>
                </c:pt>
                <c:pt idx="2383">
                  <c:v>19.357994098320425</c:v>
                </c:pt>
                <c:pt idx="2384">
                  <c:v>15.686403262845126</c:v>
                </c:pt>
                <c:pt idx="2385">
                  <c:v>11.995133289791795</c:v>
                </c:pt>
                <c:pt idx="2386">
                  <c:v>8.6125529195049193</c:v>
                </c:pt>
                <c:pt idx="2387">
                  <c:v>5.706525801737178</c:v>
                </c:pt>
                <c:pt idx="2388">
                  <c:v>1.7117298031650048</c:v>
                </c:pt>
                <c:pt idx="2389">
                  <c:v>1.6143563681724358</c:v>
                </c:pt>
                <c:pt idx="2390">
                  <c:v>1.1120636985572863</c:v>
                </c:pt>
                <c:pt idx="2391">
                  <c:v>1.0133812136474825</c:v>
                </c:pt>
                <c:pt idx="2392">
                  <c:v>1.1070278259913611</c:v>
                </c:pt>
                <c:pt idx="2393">
                  <c:v>1.7759181765393706</c:v>
                </c:pt>
                <c:pt idx="2394">
                  <c:v>2.0719210115607365</c:v>
                </c:pt>
                <c:pt idx="2395">
                  <c:v>2.1896641125784466</c:v>
                </c:pt>
                <c:pt idx="2396">
                  <c:v>6.6117692075450405</c:v>
                </c:pt>
                <c:pt idx="2397">
                  <c:v>1.3497725774973055</c:v>
                </c:pt>
                <c:pt idx="2398">
                  <c:v>0.94622516810533597</c:v>
                </c:pt>
                <c:pt idx="2399">
                  <c:v>0.82573810890428334</c:v>
                </c:pt>
                <c:pt idx="2400">
                  <c:v>0.60785176605220848</c:v>
                </c:pt>
                <c:pt idx="2401">
                  <c:v>0.53523334507970477</c:v>
                </c:pt>
                <c:pt idx="2402">
                  <c:v>0.52114674939071226</c:v>
                </c:pt>
                <c:pt idx="2403">
                  <c:v>0.52150616883202028</c:v>
                </c:pt>
                <c:pt idx="2404">
                  <c:v>0.5115738218225262</c:v>
                </c:pt>
                <c:pt idx="2405">
                  <c:v>1.2123337219069044</c:v>
                </c:pt>
                <c:pt idx="2406">
                  <c:v>21.891782686521946</c:v>
                </c:pt>
                <c:pt idx="2407">
                  <c:v>21.931178811499194</c:v>
                </c:pt>
                <c:pt idx="2408">
                  <c:v>19.101701264843225</c:v>
                </c:pt>
                <c:pt idx="2409">
                  <c:v>16.174440089602825</c:v>
                </c:pt>
                <c:pt idx="2410">
                  <c:v>12.789368708718884</c:v>
                </c:pt>
                <c:pt idx="2411">
                  <c:v>9.8543867853771268</c:v>
                </c:pt>
                <c:pt idx="2412">
                  <c:v>4.9433810876495885</c:v>
                </c:pt>
                <c:pt idx="2413">
                  <c:v>6.6324610586344699</c:v>
                </c:pt>
                <c:pt idx="2414">
                  <c:v>5.7182854027214054</c:v>
                </c:pt>
                <c:pt idx="2415">
                  <c:v>4.5032833674868629</c:v>
                </c:pt>
                <c:pt idx="2416">
                  <c:v>5.6483767827764337</c:v>
                </c:pt>
                <c:pt idx="2417">
                  <c:v>6.6493891604202391</c:v>
                </c:pt>
                <c:pt idx="2418">
                  <c:v>6.4923040935191478</c:v>
                </c:pt>
                <c:pt idx="2419">
                  <c:v>6.5161196318934289</c:v>
                </c:pt>
                <c:pt idx="2420">
                  <c:v>10.438584314235143</c:v>
                </c:pt>
                <c:pt idx="2421">
                  <c:v>1.3507191307519824</c:v>
                </c:pt>
                <c:pt idx="2422">
                  <c:v>0.9467593737133071</c:v>
                </c:pt>
                <c:pt idx="2423">
                  <c:v>0.82616738126783151</c:v>
                </c:pt>
                <c:pt idx="2424">
                  <c:v>0.60806101709680505</c:v>
                </c:pt>
                <c:pt idx="2425">
                  <c:v>0.53534720226573584</c:v>
                </c:pt>
                <c:pt idx="2426">
                  <c:v>0.52105966402950499</c:v>
                </c:pt>
                <c:pt idx="2427">
                  <c:v>0.52123814286166148</c:v>
                </c:pt>
                <c:pt idx="2428">
                  <c:v>0.51129287152294234</c:v>
                </c:pt>
                <c:pt idx="2429">
                  <c:v>1.2102470581812985</c:v>
                </c:pt>
                <c:pt idx="2430">
                  <c:v>18.99541435079508</c:v>
                </c:pt>
                <c:pt idx="2431">
                  <c:v>17.344191278721123</c:v>
                </c:pt>
                <c:pt idx="2432">
                  <c:v>13.810187005455941</c:v>
                </c:pt>
                <c:pt idx="2433">
                  <c:v>9.6639511023549289</c:v>
                </c:pt>
                <c:pt idx="2434">
                  <c:v>6.3424154162194766</c:v>
                </c:pt>
                <c:pt idx="2435">
                  <c:v>2.9011210491514707</c:v>
                </c:pt>
                <c:pt idx="2436">
                  <c:v>1.7110161955585044</c:v>
                </c:pt>
                <c:pt idx="2437">
                  <c:v>1.5695874149030411</c:v>
                </c:pt>
                <c:pt idx="2438">
                  <c:v>1.0853684965428294</c:v>
                </c:pt>
                <c:pt idx="2439">
                  <c:v>1.0048136142597377</c:v>
                </c:pt>
                <c:pt idx="2440">
                  <c:v>1.0854525046827894</c:v>
                </c:pt>
                <c:pt idx="2441">
                  <c:v>1.5699025223584311</c:v>
                </c:pt>
                <c:pt idx="2442">
                  <c:v>2.0348675751166061</c:v>
                </c:pt>
                <c:pt idx="2443">
                  <c:v>2.0555997378042985</c:v>
                </c:pt>
                <c:pt idx="2444">
                  <c:v>4.2481118734310073</c:v>
                </c:pt>
                <c:pt idx="2445">
                  <c:v>1.3495565565659686</c:v>
                </c:pt>
                <c:pt idx="2446">
                  <c:v>0.94612638930340132</c:v>
                </c:pt>
                <c:pt idx="2447">
                  <c:v>0.82571072163520809</c:v>
                </c:pt>
                <c:pt idx="2448">
                  <c:v>0.6022933813190392</c:v>
                </c:pt>
                <c:pt idx="2449">
                  <c:v>0.61901069344959003</c:v>
                </c:pt>
                <c:pt idx="2450">
                  <c:v>0.55494017764887205</c:v>
                </c:pt>
                <c:pt idx="2451">
                  <c:v>0.51093437524800756</c:v>
                </c:pt>
                <c:pt idx="2452">
                  <c:v>0.51124425142728591</c:v>
                </c:pt>
                <c:pt idx="2453">
                  <c:v>0.65911888742271185</c:v>
                </c:pt>
                <c:pt idx="2454">
                  <c:v>21.134258209314503</c:v>
                </c:pt>
                <c:pt idx="2455">
                  <c:v>20.172701962462234</c:v>
                </c:pt>
                <c:pt idx="2456">
                  <c:v>19.759451151321326</c:v>
                </c:pt>
                <c:pt idx="2457">
                  <c:v>17.496918384896322</c:v>
                </c:pt>
                <c:pt idx="2458">
                  <c:v>14.542700443835784</c:v>
                </c:pt>
                <c:pt idx="2459">
                  <c:v>12.454044525196498</c:v>
                </c:pt>
                <c:pt idx="2460">
                  <c:v>9.0578825312268201</c:v>
                </c:pt>
                <c:pt idx="2461">
                  <c:v>10.806817224908041</c:v>
                </c:pt>
                <c:pt idx="2462">
                  <c:v>10.44220989630494</c:v>
                </c:pt>
                <c:pt idx="2463">
                  <c:v>11.242813932318725</c:v>
                </c:pt>
                <c:pt idx="2464">
                  <c:v>12.10206734346761</c:v>
                </c:pt>
                <c:pt idx="2465">
                  <c:v>12.312373259507035</c:v>
                </c:pt>
                <c:pt idx="2466">
                  <c:v>11.151477082240651</c:v>
                </c:pt>
                <c:pt idx="2467">
                  <c:v>10.929978697092288</c:v>
                </c:pt>
                <c:pt idx="2468">
                  <c:v>14.536850030806548</c:v>
                </c:pt>
                <c:pt idx="2469">
                  <c:v>1.1868450983422454</c:v>
                </c:pt>
                <c:pt idx="2470">
                  <c:v>1.0484473806121908</c:v>
                </c:pt>
                <c:pt idx="2471">
                  <c:v>0.80671257311855382</c:v>
                </c:pt>
                <c:pt idx="2472">
                  <c:v>0.65696390938548754</c:v>
                </c:pt>
                <c:pt idx="2473">
                  <c:v>0.61434501059932622</c:v>
                </c:pt>
                <c:pt idx="2474">
                  <c:v>0.67003594523030929</c:v>
                </c:pt>
                <c:pt idx="2475">
                  <c:v>0.9628972450835982</c:v>
                </c:pt>
                <c:pt idx="2476">
                  <c:v>1.9096548272510276</c:v>
                </c:pt>
                <c:pt idx="2477">
                  <c:v>2.8711006018606722</c:v>
                </c:pt>
                <c:pt idx="2478">
                  <c:v>26.175040789456858</c:v>
                </c:pt>
                <c:pt idx="2479">
                  <c:v>25.794033717955596</c:v>
                </c:pt>
                <c:pt idx="2480">
                  <c:v>23.786079772774908</c:v>
                </c:pt>
                <c:pt idx="2481">
                  <c:v>21.683986859851288</c:v>
                </c:pt>
                <c:pt idx="2482">
                  <c:v>17.806383755138388</c:v>
                </c:pt>
                <c:pt idx="2483">
                  <c:v>13.827749014817991</c:v>
                </c:pt>
                <c:pt idx="2484">
                  <c:v>8.3253497063531086</c:v>
                </c:pt>
                <c:pt idx="2485">
                  <c:v>10.103610933934592</c:v>
                </c:pt>
                <c:pt idx="2486">
                  <c:v>10.01891934313312</c:v>
                </c:pt>
                <c:pt idx="2487">
                  <c:v>9.4748096985879844</c:v>
                </c:pt>
                <c:pt idx="2488">
                  <c:v>10.149002409061691</c:v>
                </c:pt>
                <c:pt idx="2489">
                  <c:v>9.9999916629829553</c:v>
                </c:pt>
                <c:pt idx="2490">
                  <c:v>9.1839267442725401</c:v>
                </c:pt>
                <c:pt idx="2491">
                  <c:v>9.7131617167680186</c:v>
                </c:pt>
                <c:pt idx="2492">
                  <c:v>13.556694751032914</c:v>
                </c:pt>
                <c:pt idx="2493">
                  <c:v>1.1494033165771158</c:v>
                </c:pt>
                <c:pt idx="2494">
                  <c:v>1.0923205547774391</c:v>
                </c:pt>
                <c:pt idx="2495">
                  <c:v>0.80626545287179008</c:v>
                </c:pt>
                <c:pt idx="2496">
                  <c:v>0.61023353529512081</c:v>
                </c:pt>
                <c:pt idx="2497">
                  <c:v>0.61643444382405188</c:v>
                </c:pt>
                <c:pt idx="2498">
                  <c:v>1.6021927280388613</c:v>
                </c:pt>
                <c:pt idx="2499">
                  <c:v>3.5028393526068684</c:v>
                </c:pt>
                <c:pt idx="2500">
                  <c:v>5.356850073776668</c:v>
                </c:pt>
                <c:pt idx="2501">
                  <c:v>7.1728872693503858</c:v>
                </c:pt>
                <c:pt idx="2502">
                  <c:v>30.969230860649706</c:v>
                </c:pt>
                <c:pt idx="2503">
                  <c:v>29.027949221831594</c:v>
                </c:pt>
                <c:pt idx="2504">
                  <c:v>25.377110550982017</c:v>
                </c:pt>
                <c:pt idx="2505">
                  <c:v>21.182929386843533</c:v>
                </c:pt>
                <c:pt idx="2506">
                  <c:v>17.496713134239346</c:v>
                </c:pt>
                <c:pt idx="2507">
                  <c:v>14.817755095238125</c:v>
                </c:pt>
                <c:pt idx="2508">
                  <c:v>9.8346522578167601</c:v>
                </c:pt>
                <c:pt idx="2509">
                  <c:v>11.072006920446096</c:v>
                </c:pt>
                <c:pt idx="2510">
                  <c:v>10.315554547120112</c:v>
                </c:pt>
                <c:pt idx="2511">
                  <c:v>10.037825482734585</c:v>
                </c:pt>
                <c:pt idx="2512">
                  <c:v>10.802468188123756</c:v>
                </c:pt>
                <c:pt idx="2513">
                  <c:v>11.909882260168125</c:v>
                </c:pt>
                <c:pt idx="2514">
                  <c:v>11.479741197062783</c:v>
                </c:pt>
                <c:pt idx="2515">
                  <c:v>12.378040237689143</c:v>
                </c:pt>
                <c:pt idx="2516">
                  <c:v>16.397980518768758</c:v>
                </c:pt>
                <c:pt idx="2517">
                  <c:v>1.3524826862469608</c:v>
                </c:pt>
                <c:pt idx="2518">
                  <c:v>0.94799857070829519</c:v>
                </c:pt>
                <c:pt idx="2519">
                  <c:v>0.83070443627008961</c:v>
                </c:pt>
                <c:pt idx="2520">
                  <c:v>0.70337979146470975</c:v>
                </c:pt>
                <c:pt idx="2521">
                  <c:v>1.5769370501223818</c:v>
                </c:pt>
                <c:pt idx="2522">
                  <c:v>3.6218930421524314</c:v>
                </c:pt>
                <c:pt idx="2523">
                  <c:v>5.2262675748401843</c:v>
                </c:pt>
                <c:pt idx="2524">
                  <c:v>6.8132736553821713</c:v>
                </c:pt>
                <c:pt idx="2525">
                  <c:v>8.2334417240121649</c:v>
                </c:pt>
                <c:pt idx="2526">
                  <c:v>32.188605011827804</c:v>
                </c:pt>
                <c:pt idx="2527">
                  <c:v>31.070955178759277</c:v>
                </c:pt>
                <c:pt idx="2528">
                  <c:v>28.44389970731542</c:v>
                </c:pt>
                <c:pt idx="2529">
                  <c:v>25.194983057596719</c:v>
                </c:pt>
                <c:pt idx="2530">
                  <c:v>21.356765615308831</c:v>
                </c:pt>
                <c:pt idx="2531">
                  <c:v>19.028393238589931</c:v>
                </c:pt>
                <c:pt idx="2532">
                  <c:v>14.13205634681073</c:v>
                </c:pt>
                <c:pt idx="2533">
                  <c:v>15.016335875171256</c:v>
                </c:pt>
                <c:pt idx="2534">
                  <c:v>14.093742480544995</c:v>
                </c:pt>
                <c:pt idx="2535">
                  <c:v>13.86233636615712</c:v>
                </c:pt>
                <c:pt idx="2536">
                  <c:v>13.979952685659546</c:v>
                </c:pt>
                <c:pt idx="2537">
                  <c:v>14.19998600577364</c:v>
                </c:pt>
                <c:pt idx="2538">
                  <c:v>13.424386546422753</c:v>
                </c:pt>
                <c:pt idx="2539">
                  <c:v>14.120390908796544</c:v>
                </c:pt>
                <c:pt idx="2540">
                  <c:v>17.687669175373919</c:v>
                </c:pt>
                <c:pt idx="2541">
                  <c:v>1.35269070640306</c:v>
                </c:pt>
                <c:pt idx="2542">
                  <c:v>0.9480582688004302</c:v>
                </c:pt>
                <c:pt idx="2543">
                  <c:v>0.83526180093256464</c:v>
                </c:pt>
                <c:pt idx="2544">
                  <c:v>0.69103182577861877</c:v>
                </c:pt>
                <c:pt idx="2545">
                  <c:v>1.04012534347972</c:v>
                </c:pt>
                <c:pt idx="2546">
                  <c:v>2.4423756759718191</c:v>
                </c:pt>
                <c:pt idx="2547">
                  <c:v>3.9896920646298821</c:v>
                </c:pt>
                <c:pt idx="2548">
                  <c:v>5.3938955094455938</c:v>
                </c:pt>
                <c:pt idx="2549">
                  <c:v>6.8135386041313186</c:v>
                </c:pt>
                <c:pt idx="2550">
                  <c:v>30.551001720980107</c:v>
                </c:pt>
                <c:pt idx="2551">
                  <c:v>28.196814227522584</c:v>
                </c:pt>
                <c:pt idx="2552">
                  <c:v>24.630632067152355</c:v>
                </c:pt>
                <c:pt idx="2553">
                  <c:v>20.465560800538526</c:v>
                </c:pt>
                <c:pt idx="2554">
                  <c:v>16.936936125452171</c:v>
                </c:pt>
                <c:pt idx="2555">
                  <c:v>14.18481099693059</c:v>
                </c:pt>
                <c:pt idx="2556">
                  <c:v>8.4505461449460917</c:v>
                </c:pt>
                <c:pt idx="2557">
                  <c:v>9.7210627900342974</c:v>
                </c:pt>
                <c:pt idx="2558">
                  <c:v>8.8761843102050122</c:v>
                </c:pt>
                <c:pt idx="2559">
                  <c:v>7.9507349465421928</c:v>
                </c:pt>
                <c:pt idx="2560">
                  <c:v>8.5174772456153303</c:v>
                </c:pt>
                <c:pt idx="2561">
                  <c:v>9.6865280591784408</c:v>
                </c:pt>
                <c:pt idx="2562">
                  <c:v>9.3887056632354913</c:v>
                </c:pt>
                <c:pt idx="2563">
                  <c:v>10.327259065844096</c:v>
                </c:pt>
                <c:pt idx="2564">
                  <c:v>14.567431455530146</c:v>
                </c:pt>
                <c:pt idx="2565">
                  <c:v>1.3518703192193871</c:v>
                </c:pt>
                <c:pt idx="2566">
                  <c:v>0.94758806939433282</c:v>
                </c:pt>
                <c:pt idx="2567">
                  <c:v>0.82693607113460099</c:v>
                </c:pt>
                <c:pt idx="2568">
                  <c:v>0.61765917787919311</c:v>
                </c:pt>
                <c:pt idx="2569">
                  <c:v>0.78243975966743107</c:v>
                </c:pt>
                <c:pt idx="2570">
                  <c:v>1.9772475304877146</c:v>
                </c:pt>
                <c:pt idx="2571">
                  <c:v>4.0155964207845818</c:v>
                </c:pt>
                <c:pt idx="2572">
                  <c:v>5.6204774640891708</c:v>
                </c:pt>
                <c:pt idx="2573">
                  <c:v>7.0236121899668156</c:v>
                </c:pt>
                <c:pt idx="2574">
                  <c:v>30.44476311930552</c:v>
                </c:pt>
                <c:pt idx="2575">
                  <c:v>29.024305484156489</c:v>
                </c:pt>
                <c:pt idx="2576">
                  <c:v>25.193355515280732</c:v>
                </c:pt>
                <c:pt idx="2577">
                  <c:v>21.117801537823354</c:v>
                </c:pt>
                <c:pt idx="2578">
                  <c:v>17.545496938065913</c:v>
                </c:pt>
                <c:pt idx="2579">
                  <c:v>14.697043398886247</c:v>
                </c:pt>
                <c:pt idx="2580">
                  <c:v>9.3312751754352323</c:v>
                </c:pt>
                <c:pt idx="2581">
                  <c:v>10.366676115925802</c:v>
                </c:pt>
                <c:pt idx="2582">
                  <c:v>9.6929843770706636</c:v>
                </c:pt>
                <c:pt idx="2583">
                  <c:v>9.2061568982618507</c:v>
                </c:pt>
                <c:pt idx="2584">
                  <c:v>9.5282111806134111</c:v>
                </c:pt>
                <c:pt idx="2585">
                  <c:v>10.623557006382772</c:v>
                </c:pt>
                <c:pt idx="2586">
                  <c:v>10.085025440786797</c:v>
                </c:pt>
                <c:pt idx="2587">
                  <c:v>11.207438812341145</c:v>
                </c:pt>
                <c:pt idx="2588">
                  <c:v>15.645342976619062</c:v>
                </c:pt>
                <c:pt idx="2589">
                  <c:v>1.3522986684165621</c:v>
                </c:pt>
                <c:pt idx="2590">
                  <c:v>0.94794779655776495</c:v>
                </c:pt>
                <c:pt idx="2591">
                  <c:v>0.83761864468339708</c:v>
                </c:pt>
                <c:pt idx="2592">
                  <c:v>0.89279383703387583</c:v>
                </c:pt>
                <c:pt idx="2593">
                  <c:v>3.0618470842285213</c:v>
                </c:pt>
                <c:pt idx="2594">
                  <c:v>5.1518311315567136</c:v>
                </c:pt>
                <c:pt idx="2595">
                  <c:v>6.9380562077178265</c:v>
                </c:pt>
                <c:pt idx="2596">
                  <c:v>8.6377178193947319</c:v>
                </c:pt>
                <c:pt idx="2597">
                  <c:v>9.8101357284431412</c:v>
                </c:pt>
                <c:pt idx="2598">
                  <c:v>33.290899818610214</c:v>
                </c:pt>
                <c:pt idx="2599">
                  <c:v>32.059133697482551</c:v>
                </c:pt>
                <c:pt idx="2600">
                  <c:v>29.179391280415242</c:v>
                </c:pt>
                <c:pt idx="2601">
                  <c:v>25.197357133786493</c:v>
                </c:pt>
                <c:pt idx="2602">
                  <c:v>22.158740245664731</c:v>
                </c:pt>
                <c:pt idx="2603">
                  <c:v>19.346099715045739</c:v>
                </c:pt>
                <c:pt idx="2604">
                  <c:v>14.125136907121281</c:v>
                </c:pt>
                <c:pt idx="2605">
                  <c:v>15.478770836622518</c:v>
                </c:pt>
                <c:pt idx="2606">
                  <c:v>14.81261828981536</c:v>
                </c:pt>
                <c:pt idx="2607">
                  <c:v>14.538493882395136</c:v>
                </c:pt>
                <c:pt idx="2608">
                  <c:v>15.184801737121363</c:v>
                </c:pt>
                <c:pt idx="2609">
                  <c:v>16.232587877675105</c:v>
                </c:pt>
                <c:pt idx="2610">
                  <c:v>15.2646734762883</c:v>
                </c:pt>
                <c:pt idx="2611">
                  <c:v>15.778334324345398</c:v>
                </c:pt>
                <c:pt idx="2612">
                  <c:v>19.746969634233242</c:v>
                </c:pt>
                <c:pt idx="2613">
                  <c:v>1.3533926205688331</c:v>
                </c:pt>
                <c:pt idx="2614">
                  <c:v>0.96377117591691519</c:v>
                </c:pt>
                <c:pt idx="2615">
                  <c:v>1.2677110876931128</c:v>
                </c:pt>
                <c:pt idx="2616">
                  <c:v>2.4653258997322389</c:v>
                </c:pt>
                <c:pt idx="2617">
                  <c:v>4.333515840950481</c:v>
                </c:pt>
                <c:pt idx="2618">
                  <c:v>5.6118732457686189</c:v>
                </c:pt>
                <c:pt idx="2619">
                  <c:v>6.8638650189675072</c:v>
                </c:pt>
                <c:pt idx="2620">
                  <c:v>7.999482439158049</c:v>
                </c:pt>
                <c:pt idx="2621">
                  <c:v>8.6140958382367305</c:v>
                </c:pt>
                <c:pt idx="2622">
                  <c:v>30.930871759231717</c:v>
                </c:pt>
                <c:pt idx="2623">
                  <c:v>30.304698163105428</c:v>
                </c:pt>
                <c:pt idx="2624">
                  <c:v>27.447060041678579</c:v>
                </c:pt>
                <c:pt idx="2625">
                  <c:v>23.84823441062909</c:v>
                </c:pt>
                <c:pt idx="2626">
                  <c:v>20.088843375451471</c:v>
                </c:pt>
                <c:pt idx="2627">
                  <c:v>17.164721889046458</c:v>
                </c:pt>
                <c:pt idx="2628">
                  <c:v>10.801410854904328</c:v>
                </c:pt>
                <c:pt idx="2629">
                  <c:v>11.376197625753722</c:v>
                </c:pt>
                <c:pt idx="2630">
                  <c:v>10.216741588029564</c:v>
                </c:pt>
                <c:pt idx="2631">
                  <c:v>9.1823179730061426</c:v>
                </c:pt>
                <c:pt idx="2632">
                  <c:v>9.5664551939568714</c:v>
                </c:pt>
                <c:pt idx="2633">
                  <c:v>10.43331549602107</c:v>
                </c:pt>
                <c:pt idx="2634">
                  <c:v>10.107073115556299</c:v>
                </c:pt>
                <c:pt idx="2635">
                  <c:v>10.622522752322608</c:v>
                </c:pt>
                <c:pt idx="2636">
                  <c:v>14.276197390270724</c:v>
                </c:pt>
                <c:pt idx="2637">
                  <c:v>1.1867644751456536</c:v>
                </c:pt>
                <c:pt idx="2638">
                  <c:v>1.0483541408084984</c:v>
                </c:pt>
                <c:pt idx="2639">
                  <c:v>0.80662548775734355</c:v>
                </c:pt>
                <c:pt idx="2640">
                  <c:v>0.65618660329923473</c:v>
                </c:pt>
                <c:pt idx="2641">
                  <c:v>0.62102658108658215</c:v>
                </c:pt>
                <c:pt idx="2642">
                  <c:v>0.77976196174083867</c:v>
                </c:pt>
                <c:pt idx="2643">
                  <c:v>1.7750827109716076</c:v>
                </c:pt>
                <c:pt idx="2644">
                  <c:v>3.380451493843351</c:v>
                </c:pt>
                <c:pt idx="2645">
                  <c:v>4.0345585658127137</c:v>
                </c:pt>
                <c:pt idx="2646">
                  <c:v>26.48333496929342</c:v>
                </c:pt>
                <c:pt idx="2647">
                  <c:v>25.91599322752197</c:v>
                </c:pt>
                <c:pt idx="2648">
                  <c:v>23.081469038025727</c:v>
                </c:pt>
                <c:pt idx="2649">
                  <c:v>19.75195380948227</c:v>
                </c:pt>
                <c:pt idx="2650">
                  <c:v>16.387584126795694</c:v>
                </c:pt>
                <c:pt idx="2651">
                  <c:v>14.208395128267286</c:v>
                </c:pt>
                <c:pt idx="2652">
                  <c:v>8.6804068788252238</c:v>
                </c:pt>
                <c:pt idx="2653">
                  <c:v>10.735080427821963</c:v>
                </c:pt>
                <c:pt idx="2654">
                  <c:v>10.942661156727606</c:v>
                </c:pt>
                <c:pt idx="2655">
                  <c:v>10.242152357896742</c:v>
                </c:pt>
                <c:pt idx="2656">
                  <c:v>10.215264214110311</c:v>
                </c:pt>
                <c:pt idx="2657">
                  <c:v>11.252816747694711</c:v>
                </c:pt>
                <c:pt idx="2658">
                  <c:v>10.137875177043126</c:v>
                </c:pt>
                <c:pt idx="2659">
                  <c:v>10.947369920675287</c:v>
                </c:pt>
                <c:pt idx="2660">
                  <c:v>13.975483637246784</c:v>
                </c:pt>
                <c:pt idx="2661">
                  <c:v>1.1494094710196039</c:v>
                </c:pt>
                <c:pt idx="2662">
                  <c:v>1.0922017740374177</c:v>
                </c:pt>
                <c:pt idx="2663">
                  <c:v>0.80607989643076938</c:v>
                </c:pt>
                <c:pt idx="2664">
                  <c:v>0.60844105392044834</c:v>
                </c:pt>
                <c:pt idx="2665">
                  <c:v>0.53574354836197213</c:v>
                </c:pt>
                <c:pt idx="2666">
                  <c:v>0.52307308988950219</c:v>
                </c:pt>
                <c:pt idx="2667">
                  <c:v>0.52605768677412845</c:v>
                </c:pt>
                <c:pt idx="2668">
                  <c:v>0.52749167187386614</c:v>
                </c:pt>
                <c:pt idx="2669">
                  <c:v>1.2464096390752697</c:v>
                </c:pt>
                <c:pt idx="2670">
                  <c:v>22.449191465839657</c:v>
                </c:pt>
                <c:pt idx="2671">
                  <c:v>21.818734377741652</c:v>
                </c:pt>
                <c:pt idx="2672">
                  <c:v>19.12045785149223</c:v>
                </c:pt>
                <c:pt idx="2673">
                  <c:v>16.094632356637796</c:v>
                </c:pt>
                <c:pt idx="2674">
                  <c:v>13.26839389306337</c:v>
                </c:pt>
                <c:pt idx="2675">
                  <c:v>10.715208348471959</c:v>
                </c:pt>
                <c:pt idx="2676">
                  <c:v>4.3895751189644034</c:v>
                </c:pt>
                <c:pt idx="2677">
                  <c:v>4.270862693254811</c:v>
                </c:pt>
                <c:pt idx="2678">
                  <c:v>2.9666969415847921</c:v>
                </c:pt>
                <c:pt idx="2679">
                  <c:v>2.5652903550123178</c:v>
                </c:pt>
                <c:pt idx="2680">
                  <c:v>2.483355031279141</c:v>
                </c:pt>
                <c:pt idx="2681">
                  <c:v>3.3071123876554864</c:v>
                </c:pt>
                <c:pt idx="2682">
                  <c:v>2.6203633836174935</c:v>
                </c:pt>
                <c:pt idx="2683">
                  <c:v>3.584054914291062</c:v>
                </c:pt>
                <c:pt idx="2684">
                  <c:v>7.9932356800325808</c:v>
                </c:pt>
                <c:pt idx="2685">
                  <c:v>1.3499719814339215</c:v>
                </c:pt>
                <c:pt idx="2686">
                  <c:v>0.94631533068778428</c:v>
                </c:pt>
                <c:pt idx="2687">
                  <c:v>0.82580396143890655</c:v>
                </c:pt>
                <c:pt idx="2688">
                  <c:v>0.60788223054252466</c:v>
                </c:pt>
                <c:pt idx="2689">
                  <c:v>0.53524534624255671</c:v>
                </c:pt>
                <c:pt idx="2690">
                  <c:v>0.52096026978332144</c:v>
                </c:pt>
                <c:pt idx="2691">
                  <c:v>0.52126860735197755</c:v>
                </c:pt>
                <c:pt idx="2692">
                  <c:v>0.51136641711067532</c:v>
                </c:pt>
                <c:pt idx="2693">
                  <c:v>1.2102966014433281</c:v>
                </c:pt>
                <c:pt idx="2694">
                  <c:v>18.849319887289347</c:v>
                </c:pt>
                <c:pt idx="2695">
                  <c:v>17.965065284420866</c:v>
                </c:pt>
                <c:pt idx="2696">
                  <c:v>14.809629077098894</c:v>
                </c:pt>
                <c:pt idx="2697">
                  <c:v>12.221393059371145</c:v>
                </c:pt>
                <c:pt idx="2698">
                  <c:v>9.205198343844323</c:v>
                </c:pt>
                <c:pt idx="2699">
                  <c:v>6.775974964404889</c:v>
                </c:pt>
                <c:pt idx="2700">
                  <c:v>1.7486333789345523</c:v>
                </c:pt>
                <c:pt idx="2701">
                  <c:v>2.4797829928590183</c:v>
                </c:pt>
                <c:pt idx="2702">
                  <c:v>3.0035755918622531</c:v>
                </c:pt>
                <c:pt idx="2703">
                  <c:v>2.6647615317269775</c:v>
                </c:pt>
                <c:pt idx="2704">
                  <c:v>3.5574083323722583</c:v>
                </c:pt>
                <c:pt idx="2705">
                  <c:v>4.4831795733772415</c:v>
                </c:pt>
                <c:pt idx="2706">
                  <c:v>3.343420828836424</c:v>
                </c:pt>
                <c:pt idx="2707">
                  <c:v>4.2622741687626036</c:v>
                </c:pt>
                <c:pt idx="2708">
                  <c:v>9.0710361134345785</c:v>
                </c:pt>
                <c:pt idx="2709">
                  <c:v>1.3504329491762808</c:v>
                </c:pt>
                <c:pt idx="2710">
                  <c:v>0.94667475012909197</c:v>
                </c:pt>
                <c:pt idx="2711">
                  <c:v>0.8261824596519276</c:v>
                </c:pt>
                <c:pt idx="2712">
                  <c:v>0.60816595034122822</c:v>
                </c:pt>
                <c:pt idx="2713">
                  <c:v>0.53556937763955781</c:v>
                </c:pt>
                <c:pt idx="2714">
                  <c:v>0.52171511215449284</c:v>
                </c:pt>
                <c:pt idx="2715">
                  <c:v>0.52224562509697103</c:v>
                </c:pt>
                <c:pt idx="2716">
                  <c:v>0.51923948766363615</c:v>
                </c:pt>
                <c:pt idx="2717">
                  <c:v>1.229705558996069</c:v>
                </c:pt>
                <c:pt idx="2718">
                  <c:v>22.641683040375057</c:v>
                </c:pt>
                <c:pt idx="2719">
                  <c:v>22.888120765096012</c:v>
                </c:pt>
                <c:pt idx="2720">
                  <c:v>20.529735018695138</c:v>
                </c:pt>
                <c:pt idx="2721">
                  <c:v>17.346070845457</c:v>
                </c:pt>
                <c:pt idx="2722">
                  <c:v>14.863821097261892</c:v>
                </c:pt>
                <c:pt idx="2723">
                  <c:v>10.917903065486321</c:v>
                </c:pt>
                <c:pt idx="2724">
                  <c:v>5.1817678784296435</c:v>
                </c:pt>
                <c:pt idx="2725">
                  <c:v>6.9453332205158098</c:v>
                </c:pt>
                <c:pt idx="2726">
                  <c:v>6.4328577180819293</c:v>
                </c:pt>
                <c:pt idx="2727">
                  <c:v>5.9652554867175871</c:v>
                </c:pt>
                <c:pt idx="2728">
                  <c:v>7.493374630644464</c:v>
                </c:pt>
                <c:pt idx="2729">
                  <c:v>8.5472139731074286</c:v>
                </c:pt>
                <c:pt idx="2730">
                  <c:v>7.4131831681902991</c:v>
                </c:pt>
                <c:pt idx="2731">
                  <c:v>7.7585489400763628</c:v>
                </c:pt>
                <c:pt idx="2732">
                  <c:v>11.825595939404499</c:v>
                </c:pt>
                <c:pt idx="2733">
                  <c:v>1.3510293146533852</c:v>
                </c:pt>
                <c:pt idx="2734">
                  <c:v>0.94699970469246608</c:v>
                </c:pt>
                <c:pt idx="2735">
                  <c:v>0.82638647942040966</c:v>
                </c:pt>
                <c:pt idx="2736">
                  <c:v>0.60828226930425389</c:v>
                </c:pt>
                <c:pt idx="2737">
                  <c:v>0.53567892671584683</c:v>
                </c:pt>
                <c:pt idx="2738">
                  <c:v>0.52195667402215251</c:v>
                </c:pt>
                <c:pt idx="2739">
                  <c:v>0.52724980228408236</c:v>
                </c:pt>
                <c:pt idx="2740">
                  <c:v>0.54410343531574523</c:v>
                </c:pt>
                <c:pt idx="2741">
                  <c:v>1.303400391959749</c:v>
                </c:pt>
                <c:pt idx="2742">
                  <c:v>23.134940680695479</c:v>
                </c:pt>
                <c:pt idx="2743">
                  <c:v>22.289796636672829</c:v>
                </c:pt>
                <c:pt idx="2744">
                  <c:v>19.222615442352961</c:v>
                </c:pt>
                <c:pt idx="2745">
                  <c:v>15.51165863866855</c:v>
                </c:pt>
                <c:pt idx="2746">
                  <c:v>12.218680796566618</c:v>
                </c:pt>
                <c:pt idx="2747">
                  <c:v>9.2158181420797423</c:v>
                </c:pt>
                <c:pt idx="2748">
                  <c:v>3.1492540150557873</c:v>
                </c:pt>
                <c:pt idx="2749">
                  <c:v>4.3143592155397812</c:v>
                </c:pt>
                <c:pt idx="2750">
                  <c:v>3.4377413526327514</c:v>
                </c:pt>
                <c:pt idx="2751">
                  <c:v>2.931255969072553</c:v>
                </c:pt>
                <c:pt idx="2752">
                  <c:v>3.5141182916327685</c:v>
                </c:pt>
                <c:pt idx="2753">
                  <c:v>4.8183640510551049</c:v>
                </c:pt>
                <c:pt idx="2754">
                  <c:v>4.0322712672619918</c:v>
                </c:pt>
                <c:pt idx="2755">
                  <c:v>5.1615917696207889</c:v>
                </c:pt>
                <c:pt idx="2756">
                  <c:v>9.5845591019800001</c:v>
                </c:pt>
                <c:pt idx="2757">
                  <c:v>1.3504683372205875</c:v>
                </c:pt>
                <c:pt idx="2758">
                  <c:v>0.9466812122937045</c:v>
                </c:pt>
                <c:pt idx="2759">
                  <c:v>0.82613045461289958</c:v>
                </c:pt>
                <c:pt idx="2760">
                  <c:v>0.60809363564199259</c:v>
                </c:pt>
                <c:pt idx="2761">
                  <c:v>0.53546906022700114</c:v>
                </c:pt>
                <c:pt idx="2762">
                  <c:v>0.52142677652392322</c:v>
                </c:pt>
                <c:pt idx="2763">
                  <c:v>0.52172711331734467</c:v>
                </c:pt>
                <c:pt idx="2764">
                  <c:v>0.51178707325474038</c:v>
                </c:pt>
                <c:pt idx="2765">
                  <c:v>1.2121247785844316</c:v>
                </c:pt>
                <c:pt idx="2766">
                  <c:v>21.387525211142464</c:v>
                </c:pt>
                <c:pt idx="2767">
                  <c:v>21.962437532618583</c:v>
                </c:pt>
                <c:pt idx="2768">
                  <c:v>19.932683321256373</c:v>
                </c:pt>
                <c:pt idx="2769">
                  <c:v>16.541952622782453</c:v>
                </c:pt>
                <c:pt idx="2770">
                  <c:v>15.665375071473754</c:v>
                </c:pt>
                <c:pt idx="2771">
                  <c:v>15.733358581808433</c:v>
                </c:pt>
                <c:pt idx="2772">
                  <c:v>9.2114143307573499</c:v>
                </c:pt>
                <c:pt idx="2773">
                  <c:v>9.6994933154461229</c:v>
                </c:pt>
                <c:pt idx="2774">
                  <c:v>7.9677685970166339</c:v>
                </c:pt>
                <c:pt idx="2775">
                  <c:v>9.2782100336918187</c:v>
                </c:pt>
                <c:pt idx="2776">
                  <c:v>10.104464862829854</c:v>
                </c:pt>
                <c:pt idx="2777">
                  <c:v>9.43624257701393</c:v>
                </c:pt>
                <c:pt idx="2778">
                  <c:v>7.8264992164216096</c:v>
                </c:pt>
                <c:pt idx="2779">
                  <c:v>8.0100450010783284</c:v>
                </c:pt>
                <c:pt idx="2780">
                  <c:v>11.75522942893841</c:v>
                </c:pt>
                <c:pt idx="2781">
                  <c:v>1.3510363922622466</c:v>
                </c:pt>
                <c:pt idx="2782">
                  <c:v>0.94696400892603783</c:v>
                </c:pt>
                <c:pt idx="2783">
                  <c:v>0.8263252427176494</c:v>
                </c:pt>
                <c:pt idx="2784">
                  <c:v>0.60267587991967775</c:v>
                </c:pt>
                <c:pt idx="2785">
                  <c:v>0.6192836429739389</c:v>
                </c:pt>
                <c:pt idx="2786">
                  <c:v>0.5550857302137171</c:v>
                </c:pt>
                <c:pt idx="2787">
                  <c:v>0.51205325289235271</c:v>
                </c:pt>
                <c:pt idx="2788">
                  <c:v>0.51932441896997261</c:v>
                </c:pt>
                <c:pt idx="2789">
                  <c:v>0.67416434525135716</c:v>
                </c:pt>
                <c:pt idx="2790">
                  <c:v>20.027354340552407</c:v>
                </c:pt>
                <c:pt idx="2791">
                  <c:v>20.062570675913829</c:v>
                </c:pt>
                <c:pt idx="2792">
                  <c:v>17.858161079791188</c:v>
                </c:pt>
                <c:pt idx="2793">
                  <c:v>14.341088600977207</c:v>
                </c:pt>
                <c:pt idx="2794">
                  <c:v>11.053882087318534</c:v>
                </c:pt>
                <c:pt idx="2795">
                  <c:v>8.5221087713097532</c:v>
                </c:pt>
                <c:pt idx="2796">
                  <c:v>2.2767230096830109</c:v>
                </c:pt>
                <c:pt idx="2797">
                  <c:v>3.3173939992761823</c:v>
                </c:pt>
                <c:pt idx="2798">
                  <c:v>2.8858171047383232</c:v>
                </c:pt>
                <c:pt idx="2799">
                  <c:v>2.3637132847538358</c:v>
                </c:pt>
                <c:pt idx="2800">
                  <c:v>3.3228594519277745</c:v>
                </c:pt>
                <c:pt idx="2801">
                  <c:v>4.3580049830550891</c:v>
                </c:pt>
                <c:pt idx="2802">
                  <c:v>3.5364650723072231</c:v>
                </c:pt>
                <c:pt idx="2803">
                  <c:v>4.2863915825409036</c:v>
                </c:pt>
                <c:pt idx="2804">
                  <c:v>7.5541783683724777</c:v>
                </c:pt>
                <c:pt idx="2805">
                  <c:v>1.1850006119285512</c:v>
                </c:pt>
                <c:pt idx="2806">
                  <c:v>1.0467099814977872</c:v>
                </c:pt>
                <c:pt idx="2807">
                  <c:v>0.80535090271804854</c:v>
                </c:pt>
                <c:pt idx="2808">
                  <c:v>0.65440704625378743</c:v>
                </c:pt>
                <c:pt idx="2809">
                  <c:v>0.59934848058846146</c:v>
                </c:pt>
                <c:pt idx="2810">
                  <c:v>0.56391735518420605</c:v>
                </c:pt>
                <c:pt idx="2811">
                  <c:v>0.50975703040002551</c:v>
                </c:pt>
                <c:pt idx="2812">
                  <c:v>0.50980534277355749</c:v>
                </c:pt>
                <c:pt idx="2813">
                  <c:v>0.5639659752798627</c:v>
                </c:pt>
                <c:pt idx="2814">
                  <c:v>9.6790350254491262</c:v>
                </c:pt>
                <c:pt idx="2815">
                  <c:v>12.059682928940216</c:v>
                </c:pt>
                <c:pt idx="2816">
                  <c:v>12.373329011964502</c:v>
                </c:pt>
                <c:pt idx="2817">
                  <c:v>11.488338337774474</c:v>
                </c:pt>
                <c:pt idx="2818">
                  <c:v>9.4200228515585138</c:v>
                </c:pt>
                <c:pt idx="2819">
                  <c:v>7.8202586117385993</c:v>
                </c:pt>
                <c:pt idx="2820">
                  <c:v>2.1554438737337365</c:v>
                </c:pt>
                <c:pt idx="2821">
                  <c:v>4.3712108780240317</c:v>
                </c:pt>
                <c:pt idx="2822">
                  <c:v>4.9768000180823444</c:v>
                </c:pt>
                <c:pt idx="2823">
                  <c:v>4.6707497479769593</c:v>
                </c:pt>
                <c:pt idx="2824">
                  <c:v>4.6651682840844595</c:v>
                </c:pt>
                <c:pt idx="2825">
                  <c:v>4.9269179539937644</c:v>
                </c:pt>
                <c:pt idx="2826">
                  <c:v>2.1594476462943937</c:v>
                </c:pt>
                <c:pt idx="2827">
                  <c:v>2.4219869311749651</c:v>
                </c:pt>
                <c:pt idx="2828">
                  <c:v>7.067007471672853</c:v>
                </c:pt>
                <c:pt idx="2829">
                  <c:v>1.1475157490660015</c:v>
                </c:pt>
                <c:pt idx="2830">
                  <c:v>1.090154498743733</c:v>
                </c:pt>
                <c:pt idx="2831">
                  <c:v>0.80460221478936855</c:v>
                </c:pt>
                <c:pt idx="2832">
                  <c:v>0.60728432645480135</c:v>
                </c:pt>
                <c:pt idx="2833">
                  <c:v>0.53442465133676276</c:v>
                </c:pt>
                <c:pt idx="2834">
                  <c:v>0.51873113071411536</c:v>
                </c:pt>
                <c:pt idx="2835">
                  <c:v>0.51882621685055719</c:v>
                </c:pt>
                <c:pt idx="2836">
                  <c:v>0.50978472539122222</c:v>
                </c:pt>
                <c:pt idx="2837">
                  <c:v>1.2082914840806902</c:v>
                </c:pt>
                <c:pt idx="2838">
                  <c:v>7.725136779530315</c:v>
                </c:pt>
                <c:pt idx="2839">
                  <c:v>8.7904473873469318</c:v>
                </c:pt>
                <c:pt idx="2840">
                  <c:v>8.5808615410786153</c:v>
                </c:pt>
                <c:pt idx="2841">
                  <c:v>6.627272248172714</c:v>
                </c:pt>
                <c:pt idx="2842">
                  <c:v>3.0481836064605892</c:v>
                </c:pt>
                <c:pt idx="2843">
                  <c:v>1.2899535505673994</c:v>
                </c:pt>
                <c:pt idx="2844">
                  <c:v>1.7109377264167807</c:v>
                </c:pt>
                <c:pt idx="2845">
                  <c:v>1.5697797412307957</c:v>
                </c:pt>
                <c:pt idx="2846">
                  <c:v>1.0856802190548509</c:v>
                </c:pt>
                <c:pt idx="2847">
                  <c:v>1.0052068831347272</c:v>
                </c:pt>
                <c:pt idx="2848">
                  <c:v>1.0858513125560245</c:v>
                </c:pt>
                <c:pt idx="2849">
                  <c:v>1.5711469506295372</c:v>
                </c:pt>
                <c:pt idx="2850">
                  <c:v>2.0351623729117883</c:v>
                </c:pt>
                <c:pt idx="2851">
                  <c:v>2.055140000950431</c:v>
                </c:pt>
                <c:pt idx="2852">
                  <c:v>2.1060018522830868</c:v>
                </c:pt>
                <c:pt idx="2853">
                  <c:v>1.3486970886725023</c:v>
                </c:pt>
                <c:pt idx="2854">
                  <c:v>0.94543709174472901</c:v>
                </c:pt>
                <c:pt idx="2855">
                  <c:v>0.82496972675963542</c:v>
                </c:pt>
                <c:pt idx="2856">
                  <c:v>0.60719047120685721</c:v>
                </c:pt>
                <c:pt idx="2857">
                  <c:v>0.53436710729949832</c:v>
                </c:pt>
                <c:pt idx="2858">
                  <c:v>0.51858834764839035</c:v>
                </c:pt>
                <c:pt idx="2859">
                  <c:v>0.51875544076194346</c:v>
                </c:pt>
                <c:pt idx="2860">
                  <c:v>0.50978134044785339</c:v>
                </c:pt>
                <c:pt idx="2861">
                  <c:v>1.2083434891197149</c:v>
                </c:pt>
                <c:pt idx="2862">
                  <c:v>6.7494385470066254</c:v>
                </c:pt>
                <c:pt idx="2863">
                  <c:v>7.0937771424414198</c:v>
                </c:pt>
                <c:pt idx="2864">
                  <c:v>4.8927620290730536</c:v>
                </c:pt>
                <c:pt idx="2865">
                  <c:v>1.8927190324121452</c:v>
                </c:pt>
                <c:pt idx="2866">
                  <c:v>1.3477806921860174</c:v>
                </c:pt>
                <c:pt idx="2867">
                  <c:v>1.2868394026683974</c:v>
                </c:pt>
                <c:pt idx="2868">
                  <c:v>1.7097056070306569</c:v>
                </c:pt>
                <c:pt idx="2869">
                  <c:v>1.5684331492143864</c:v>
                </c:pt>
                <c:pt idx="2870">
                  <c:v>1.084687507481513</c:v>
                </c:pt>
                <c:pt idx="2871">
                  <c:v>1.0041707827418509</c:v>
                </c:pt>
                <c:pt idx="2872">
                  <c:v>1.0847152024727098</c:v>
                </c:pt>
                <c:pt idx="2873">
                  <c:v>1.5685602384517694</c:v>
                </c:pt>
                <c:pt idx="2874">
                  <c:v>2.0326805939784434</c:v>
                </c:pt>
                <c:pt idx="2875">
                  <c:v>2.0531881195153185</c:v>
                </c:pt>
                <c:pt idx="2876">
                  <c:v>1.6906988422945131</c:v>
                </c:pt>
                <c:pt idx="2877">
                  <c:v>1.3478967034269158</c:v>
                </c:pt>
                <c:pt idx="2878">
                  <c:v>0.94500874254755085</c:v>
                </c:pt>
                <c:pt idx="2879">
                  <c:v>0.82471308650787956</c:v>
                </c:pt>
                <c:pt idx="2880">
                  <c:v>0.60701999314993549</c:v>
                </c:pt>
                <c:pt idx="2881">
                  <c:v>0.53421170762667258</c:v>
                </c:pt>
                <c:pt idx="2882">
                  <c:v>0.51817446139106227</c:v>
                </c:pt>
                <c:pt idx="2883">
                  <c:v>0.51844833408178503</c:v>
                </c:pt>
                <c:pt idx="2884">
                  <c:v>0.50971271841411081</c:v>
                </c:pt>
                <c:pt idx="2885">
                  <c:v>1.2084770405217047</c:v>
                </c:pt>
                <c:pt idx="2886">
                  <c:v>5.4266802245799468</c:v>
                </c:pt>
                <c:pt idx="2887">
                  <c:v>5.9827479508795163</c:v>
                </c:pt>
                <c:pt idx="2888">
                  <c:v>3.9828954060680983</c:v>
                </c:pt>
                <c:pt idx="2889">
                  <c:v>1.8319297576239857</c:v>
                </c:pt>
                <c:pt idx="2890">
                  <c:v>1.3499079752320449</c:v>
                </c:pt>
                <c:pt idx="2891">
                  <c:v>1.2882309221149641</c:v>
                </c:pt>
                <c:pt idx="2892">
                  <c:v>1.711191904891544</c:v>
                </c:pt>
                <c:pt idx="2893">
                  <c:v>1.5701480846137112</c:v>
                </c:pt>
                <c:pt idx="2894">
                  <c:v>1.0866378503060095</c:v>
                </c:pt>
                <c:pt idx="2895">
                  <c:v>1.005607845062833</c:v>
                </c:pt>
                <c:pt idx="2896">
                  <c:v>1.6328732392865171</c:v>
                </c:pt>
                <c:pt idx="2897">
                  <c:v>1.5771955367068871</c:v>
                </c:pt>
                <c:pt idx="2898">
                  <c:v>2.035446092710492</c:v>
                </c:pt>
                <c:pt idx="2899">
                  <c:v>2.0559468483606298</c:v>
                </c:pt>
                <c:pt idx="2900">
                  <c:v>3.7382418542244515</c:v>
                </c:pt>
                <c:pt idx="2901">
                  <c:v>1.349419927942735</c:v>
                </c:pt>
                <c:pt idx="2902">
                  <c:v>0.94593837108538836</c:v>
                </c:pt>
                <c:pt idx="2903">
                  <c:v>0.82547562193216395</c:v>
                </c:pt>
                <c:pt idx="2904">
                  <c:v>0.60752034932422139</c:v>
                </c:pt>
                <c:pt idx="2905">
                  <c:v>0.53470714024696864</c:v>
                </c:pt>
                <c:pt idx="2906">
                  <c:v>0.5193425745753123</c:v>
                </c:pt>
                <c:pt idx="2907">
                  <c:v>0.51952259201809059</c:v>
                </c:pt>
                <c:pt idx="2908">
                  <c:v>0.51027061862566125</c:v>
                </c:pt>
                <c:pt idx="2909">
                  <c:v>1.2090183237385401</c:v>
                </c:pt>
                <c:pt idx="2910">
                  <c:v>10.140415730902198</c:v>
                </c:pt>
                <c:pt idx="2911">
                  <c:v>10.204896748016907</c:v>
                </c:pt>
                <c:pt idx="2912">
                  <c:v>8.1924251343277934</c:v>
                </c:pt>
                <c:pt idx="2913">
                  <c:v>5.2607096813366256</c:v>
                </c:pt>
                <c:pt idx="2914">
                  <c:v>2.6502115065186245</c:v>
                </c:pt>
                <c:pt idx="2915">
                  <c:v>1.3013466545014549</c:v>
                </c:pt>
                <c:pt idx="2916">
                  <c:v>1.7108783360467699</c:v>
                </c:pt>
                <c:pt idx="2917">
                  <c:v>1.5695086380391929</c:v>
                </c:pt>
                <c:pt idx="2918">
                  <c:v>1.0853792668171807</c:v>
                </c:pt>
                <c:pt idx="2919">
                  <c:v>1.0048089984278716</c:v>
                </c:pt>
                <c:pt idx="2920">
                  <c:v>1.0854577359589044</c:v>
                </c:pt>
                <c:pt idx="2921">
                  <c:v>1.5697172736395379</c:v>
                </c:pt>
                <c:pt idx="2922">
                  <c:v>2.0343958370998898</c:v>
                </c:pt>
                <c:pt idx="2923">
                  <c:v>2.054879360311058</c:v>
                </c:pt>
                <c:pt idx="2924">
                  <c:v>1.7043752443916738</c:v>
                </c:pt>
                <c:pt idx="2925">
                  <c:v>1.3487213987203304</c:v>
                </c:pt>
                <c:pt idx="2926">
                  <c:v>0.94548294234126562</c:v>
                </c:pt>
                <c:pt idx="2927">
                  <c:v>0.82505034995623006</c:v>
                </c:pt>
                <c:pt idx="2928">
                  <c:v>0.60724770752199664</c:v>
                </c:pt>
                <c:pt idx="2929">
                  <c:v>0.53443449844474378</c:v>
                </c:pt>
                <c:pt idx="2930">
                  <c:v>0.51874374732121575</c:v>
                </c:pt>
                <c:pt idx="2931">
                  <c:v>0.5189400740365876</c:v>
                </c:pt>
                <c:pt idx="2932">
                  <c:v>0.50993643239855491</c:v>
                </c:pt>
                <c:pt idx="2933">
                  <c:v>1.2086469031343807</c:v>
                </c:pt>
                <c:pt idx="2934">
                  <c:v>7.4904980442255349</c:v>
                </c:pt>
                <c:pt idx="2935">
                  <c:v>7.3641461090553753</c:v>
                </c:pt>
                <c:pt idx="2936">
                  <c:v>4.7392003804964862</c:v>
                </c:pt>
                <c:pt idx="2937">
                  <c:v>1.8472115460441758</c:v>
                </c:pt>
                <c:pt idx="2938">
                  <c:v>1.3486706245698032</c:v>
                </c:pt>
                <c:pt idx="2939">
                  <c:v>1.2869788007907539</c:v>
                </c:pt>
                <c:pt idx="2940">
                  <c:v>1.7098557754273678</c:v>
                </c:pt>
                <c:pt idx="2941">
                  <c:v>1.5686085508252985</c:v>
                </c:pt>
                <c:pt idx="2942">
                  <c:v>1.0847964411135531</c:v>
                </c:pt>
                <c:pt idx="2943">
                  <c:v>1.0042855630942518</c:v>
                </c:pt>
                <c:pt idx="2944">
                  <c:v>1.0848069036657861</c:v>
                </c:pt>
                <c:pt idx="2945">
                  <c:v>1.5687045601281167</c:v>
                </c:pt>
                <c:pt idx="2946">
                  <c:v>2.0329760072178749</c:v>
                </c:pt>
                <c:pt idx="2947">
                  <c:v>2.0536635501975278</c:v>
                </c:pt>
                <c:pt idx="2948">
                  <c:v>1.6910508764048349</c:v>
                </c:pt>
                <c:pt idx="2949">
                  <c:v>1.3481431888485662</c:v>
                </c:pt>
                <c:pt idx="2950">
                  <c:v>0.94513244684156561</c:v>
                </c:pt>
                <c:pt idx="2951">
                  <c:v>0.82480478770095611</c:v>
                </c:pt>
                <c:pt idx="2952">
                  <c:v>0.60150161229293952</c:v>
                </c:pt>
                <c:pt idx="2953">
                  <c:v>0.61809645101797595</c:v>
                </c:pt>
                <c:pt idx="2954">
                  <c:v>0.55380375984343599</c:v>
                </c:pt>
                <c:pt idx="2955">
                  <c:v>0.50866769407962376</c:v>
                </c:pt>
                <c:pt idx="2956">
                  <c:v>0.50877201187979781</c:v>
                </c:pt>
                <c:pt idx="2957">
                  <c:v>0.65169539889351014</c:v>
                </c:pt>
                <c:pt idx="2958">
                  <c:v>2.1719396259347081</c:v>
                </c:pt>
                <c:pt idx="2959">
                  <c:v>3.0016554058059546</c:v>
                </c:pt>
                <c:pt idx="2960">
                  <c:v>2.3051863830243113</c:v>
                </c:pt>
                <c:pt idx="2961">
                  <c:v>1.9968174267115204</c:v>
                </c:pt>
                <c:pt idx="2962">
                  <c:v>1.8400600838729535</c:v>
                </c:pt>
                <c:pt idx="2963">
                  <c:v>1.9431876148698146</c:v>
                </c:pt>
                <c:pt idx="2964">
                  <c:v>1.9594473442013745</c:v>
                </c:pt>
                <c:pt idx="2965">
                  <c:v>1.6482987339388058</c:v>
                </c:pt>
                <c:pt idx="2966">
                  <c:v>1.4063528290678255</c:v>
                </c:pt>
                <c:pt idx="2967">
                  <c:v>1.1991395203786899</c:v>
                </c:pt>
                <c:pt idx="2968">
                  <c:v>1.4063214414111358</c:v>
                </c:pt>
                <c:pt idx="2969">
                  <c:v>1.6828802385575727</c:v>
                </c:pt>
                <c:pt idx="2970">
                  <c:v>2.1669680672927898</c:v>
                </c:pt>
                <c:pt idx="2971">
                  <c:v>1.8043532394452291</c:v>
                </c:pt>
                <c:pt idx="2972">
                  <c:v>1.2001279238422891</c:v>
                </c:pt>
                <c:pt idx="2973">
                  <c:v>1.1831044281979533</c:v>
                </c:pt>
                <c:pt idx="2974">
                  <c:v>1.0452172214722875</c:v>
                </c:pt>
                <c:pt idx="2975">
                  <c:v>0.80436803825269476</c:v>
                </c:pt>
                <c:pt idx="2976">
                  <c:v>0.65365558882598473</c:v>
                </c:pt>
                <c:pt idx="2977">
                  <c:v>0.59866226025103342</c:v>
                </c:pt>
                <c:pt idx="2978">
                  <c:v>0.56324467462025163</c:v>
                </c:pt>
                <c:pt idx="2979">
                  <c:v>0.50852244923690348</c:v>
                </c:pt>
                <c:pt idx="2980">
                  <c:v>0.50860984232023509</c:v>
                </c:pt>
                <c:pt idx="2981">
                  <c:v>0.56338191868773757</c:v>
                </c:pt>
                <c:pt idx="2982">
                  <c:v>0.82690068309029408</c:v>
                </c:pt>
                <c:pt idx="2983">
                  <c:v>1.2544525722409003</c:v>
                </c:pt>
                <c:pt idx="2984">
                  <c:v>1.6872591243878914</c:v>
                </c:pt>
                <c:pt idx="2985">
                  <c:v>2.082250012388589</c:v>
                </c:pt>
                <c:pt idx="2986">
                  <c:v>2.2536186171382657</c:v>
                </c:pt>
                <c:pt idx="2987">
                  <c:v>2.3484564218257216</c:v>
                </c:pt>
                <c:pt idx="2988">
                  <c:v>2.0800565690858135</c:v>
                </c:pt>
                <c:pt idx="2989">
                  <c:v>1.8511743915622962</c:v>
                </c:pt>
                <c:pt idx="2990">
                  <c:v>1.5457257182101267</c:v>
                </c:pt>
                <c:pt idx="2991">
                  <c:v>1.4121220034562101</c:v>
                </c:pt>
                <c:pt idx="2992">
                  <c:v>0.99308693954282168</c:v>
                </c:pt>
                <c:pt idx="2993">
                  <c:v>1.4886829602866227</c:v>
                </c:pt>
                <c:pt idx="2994">
                  <c:v>1.81318517213784</c:v>
                </c:pt>
                <c:pt idx="2995">
                  <c:v>1.9280270689666437</c:v>
                </c:pt>
                <c:pt idx="2996">
                  <c:v>1.2032343786881807</c:v>
                </c:pt>
                <c:pt idx="2997">
                  <c:v>1.1462648586302826</c:v>
                </c:pt>
                <c:pt idx="2998">
                  <c:v>1.0892488725316054</c:v>
                </c:pt>
                <c:pt idx="2999">
                  <c:v>0.80408277984336918</c:v>
                </c:pt>
                <c:pt idx="3000">
                  <c:v>0.606866439809856</c:v>
                </c:pt>
                <c:pt idx="3001">
                  <c:v>0.53394337393418967</c:v>
                </c:pt>
                <c:pt idx="3002">
                  <c:v>0.51723529346737152</c:v>
                </c:pt>
                <c:pt idx="3003">
                  <c:v>0.51741777268714506</c:v>
                </c:pt>
                <c:pt idx="3004">
                  <c:v>0.50907111778472169</c:v>
                </c:pt>
                <c:pt idx="3005">
                  <c:v>1.2078132838993612</c:v>
                </c:pt>
                <c:pt idx="3006">
                  <c:v>2.4670793003971152</c:v>
                </c:pt>
                <c:pt idx="3007">
                  <c:v>2.1067800815357156</c:v>
                </c:pt>
                <c:pt idx="3008">
                  <c:v>1.7977799871457649</c:v>
                </c:pt>
                <c:pt idx="3009">
                  <c:v>1.468956125779366</c:v>
                </c:pt>
                <c:pt idx="3010">
                  <c:v>1.347467738785495</c:v>
                </c:pt>
                <c:pt idx="3011">
                  <c:v>1.2866159964060779</c:v>
                </c:pt>
                <c:pt idx="3012">
                  <c:v>1.7094705073276066</c:v>
                </c:pt>
                <c:pt idx="3013">
                  <c:v>1.568283288539803</c:v>
                </c:pt>
                <c:pt idx="3014">
                  <c:v>1.0846373487752377</c:v>
                </c:pt>
                <c:pt idx="3015">
                  <c:v>1.0041344715311709</c:v>
                </c:pt>
                <c:pt idx="3016">
                  <c:v>1.0846736599859177</c:v>
                </c:pt>
                <c:pt idx="3017">
                  <c:v>1.5684623828162081</c:v>
                </c:pt>
                <c:pt idx="3018">
                  <c:v>2.032495037537426</c:v>
                </c:pt>
                <c:pt idx="3019">
                  <c:v>2.0529782530264726</c:v>
                </c:pt>
                <c:pt idx="3020">
                  <c:v>1.6906412982572521</c:v>
                </c:pt>
                <c:pt idx="3021">
                  <c:v>1.3476745280530937</c:v>
                </c:pt>
                <c:pt idx="3022">
                  <c:v>0.94485795870659439</c:v>
                </c:pt>
                <c:pt idx="3023">
                  <c:v>0.82455491733593433</c:v>
                </c:pt>
                <c:pt idx="3024">
                  <c:v>0.60682828226642949</c:v>
                </c:pt>
                <c:pt idx="3025">
                  <c:v>0.53390367778014125</c:v>
                </c:pt>
                <c:pt idx="3026">
                  <c:v>0.51717590309736083</c:v>
                </c:pt>
                <c:pt idx="3027">
                  <c:v>0.51736392131537379</c:v>
                </c:pt>
                <c:pt idx="3028">
                  <c:v>0.50907265639534338</c:v>
                </c:pt>
                <c:pt idx="3029">
                  <c:v>1.2078314395046981</c:v>
                </c:pt>
                <c:pt idx="3030">
                  <c:v>2.4668097358161343</c:v>
                </c:pt>
                <c:pt idx="3031">
                  <c:v>2.0923066791363465</c:v>
                </c:pt>
                <c:pt idx="3032">
                  <c:v>1.7928087362259653</c:v>
                </c:pt>
                <c:pt idx="3033">
                  <c:v>1.4687241032975629</c:v>
                </c:pt>
                <c:pt idx="3034">
                  <c:v>1.3471474000539871</c:v>
                </c:pt>
                <c:pt idx="3035">
                  <c:v>1.2862873491772109</c:v>
                </c:pt>
                <c:pt idx="3036">
                  <c:v>1.7088953746770894</c:v>
                </c:pt>
                <c:pt idx="3037">
                  <c:v>1.5677140026096494</c:v>
                </c:pt>
                <c:pt idx="3038">
                  <c:v>1.0842434644559964</c:v>
                </c:pt>
                <c:pt idx="3039">
                  <c:v>1.0037852069199684</c:v>
                </c:pt>
                <c:pt idx="3040">
                  <c:v>1.0842828528879205</c:v>
                </c:pt>
                <c:pt idx="3041">
                  <c:v>1.5678546316205006</c:v>
                </c:pt>
                <c:pt idx="3042">
                  <c:v>2.0317909693167788</c:v>
                </c:pt>
                <c:pt idx="3043">
                  <c:v>2.0523932732679713</c:v>
                </c:pt>
                <c:pt idx="3044">
                  <c:v>1.6899566165304425</c:v>
                </c:pt>
                <c:pt idx="3045">
                  <c:v>1.3472858750099705</c:v>
                </c:pt>
                <c:pt idx="3046">
                  <c:v>0.94456931535390032</c:v>
                </c:pt>
                <c:pt idx="3047">
                  <c:v>0.8243115091355312</c:v>
                </c:pt>
                <c:pt idx="3048">
                  <c:v>0.60662241616520129</c:v>
                </c:pt>
                <c:pt idx="3049">
                  <c:v>0.53360457187521737</c:v>
                </c:pt>
                <c:pt idx="3050">
                  <c:v>0.51631458887114456</c:v>
                </c:pt>
                <c:pt idx="3051">
                  <c:v>0.5164579873811187</c:v>
                </c:pt>
                <c:pt idx="3052">
                  <c:v>0.5084972160227017</c:v>
                </c:pt>
                <c:pt idx="3053">
                  <c:v>1.2071633747726129</c:v>
                </c:pt>
                <c:pt idx="3054">
                  <c:v>2.4590917572138751</c:v>
                </c:pt>
                <c:pt idx="3055">
                  <c:v>2.0748376018558661</c:v>
                </c:pt>
                <c:pt idx="3056">
                  <c:v>1.7915446137388973</c:v>
                </c:pt>
                <c:pt idx="3057">
                  <c:v>1.4680920420540333</c:v>
                </c:pt>
                <c:pt idx="3058">
                  <c:v>1.3466507365451936</c:v>
                </c:pt>
                <c:pt idx="3059">
                  <c:v>1.2857319107426557</c:v>
                </c:pt>
                <c:pt idx="3060">
                  <c:v>1.7081251461996978</c:v>
                </c:pt>
                <c:pt idx="3061">
                  <c:v>1.5669576216278565</c:v>
                </c:pt>
                <c:pt idx="3062">
                  <c:v>1.0837071047931515</c:v>
                </c:pt>
                <c:pt idx="3063">
                  <c:v>1.003287620244802</c:v>
                </c:pt>
                <c:pt idx="3064">
                  <c:v>1.0837923438216153</c:v>
                </c:pt>
                <c:pt idx="3065">
                  <c:v>1.5669773158438185</c:v>
                </c:pt>
                <c:pt idx="3066">
                  <c:v>2.0305228464420968</c:v>
                </c:pt>
                <c:pt idx="3067">
                  <c:v>2.0510205248709905</c:v>
                </c:pt>
                <c:pt idx="3068">
                  <c:v>1.6889426721305205</c:v>
                </c:pt>
                <c:pt idx="3069">
                  <c:v>1.3465051839803459</c:v>
                </c:pt>
                <c:pt idx="3070">
                  <c:v>0.944087730229203</c:v>
                </c:pt>
                <c:pt idx="3071">
                  <c:v>0.82390070009944738</c:v>
                </c:pt>
                <c:pt idx="3072">
                  <c:v>0.60632823381426793</c:v>
                </c:pt>
                <c:pt idx="3073">
                  <c:v>0.53329377252956589</c:v>
                </c:pt>
                <c:pt idx="3074">
                  <c:v>0.5154557364219241</c:v>
                </c:pt>
                <c:pt idx="3075">
                  <c:v>0.51566067935677939</c:v>
                </c:pt>
                <c:pt idx="3076">
                  <c:v>0.50809563865035023</c:v>
                </c:pt>
                <c:pt idx="3077">
                  <c:v>1.206833188933121</c:v>
                </c:pt>
                <c:pt idx="3078">
                  <c:v>2.4580762742033309</c:v>
                </c:pt>
                <c:pt idx="3079">
                  <c:v>2.0739916737358701</c:v>
                </c:pt>
                <c:pt idx="3080">
                  <c:v>1.7906685288507127</c:v>
                </c:pt>
                <c:pt idx="3081">
                  <c:v>1.46737566494841</c:v>
                </c:pt>
                <c:pt idx="3082">
                  <c:v>1.3459675934290096</c:v>
                </c:pt>
                <c:pt idx="3083">
                  <c:v>1.2851623170903776</c:v>
                </c:pt>
                <c:pt idx="3084">
                  <c:v>1.7072949119080503</c:v>
                </c:pt>
                <c:pt idx="3085">
                  <c:v>1.5663021735028657</c:v>
                </c:pt>
                <c:pt idx="3086">
                  <c:v>1.0833242984703917</c:v>
                </c:pt>
                <c:pt idx="3087">
                  <c:v>1.0029574344053098</c:v>
                </c:pt>
                <c:pt idx="3088">
                  <c:v>1.0833599942368199</c:v>
                </c:pt>
                <c:pt idx="3089">
                  <c:v>1.5663695646481142</c:v>
                </c:pt>
                <c:pt idx="3090">
                  <c:v>2.0297400013576072</c:v>
                </c:pt>
                <c:pt idx="3091">
                  <c:v>2.0503081481529875</c:v>
                </c:pt>
                <c:pt idx="3092">
                  <c:v>1.6884269298500139</c:v>
                </c:pt>
                <c:pt idx="3093">
                  <c:v>1.346224233680765</c:v>
                </c:pt>
                <c:pt idx="3094">
                  <c:v>0.94395879465907639</c:v>
                </c:pt>
                <c:pt idx="3095">
                  <c:v>0.8238502336710416</c:v>
                </c:pt>
                <c:pt idx="3096">
                  <c:v>0.60627684421949191</c:v>
                </c:pt>
                <c:pt idx="3097">
                  <c:v>0.53321468794359328</c:v>
                </c:pt>
                <c:pt idx="3098">
                  <c:v>0.51510739497709512</c:v>
                </c:pt>
                <c:pt idx="3099">
                  <c:v>0.51533387846065881</c:v>
                </c:pt>
                <c:pt idx="3100">
                  <c:v>0.50795470191737202</c:v>
                </c:pt>
                <c:pt idx="3101">
                  <c:v>1.2068313426003745</c:v>
                </c:pt>
                <c:pt idx="3102">
                  <c:v>2.4581295101308536</c:v>
                </c:pt>
                <c:pt idx="3103">
                  <c:v>2.0740547567713739</c:v>
                </c:pt>
                <c:pt idx="3104">
                  <c:v>1.7907371508844525</c:v>
                </c:pt>
                <c:pt idx="3105">
                  <c:v>1.467485829468951</c:v>
                </c:pt>
                <c:pt idx="3106">
                  <c:v>1.3462177715161527</c:v>
                </c:pt>
                <c:pt idx="3107">
                  <c:v>1.28543988244659</c:v>
                </c:pt>
                <c:pt idx="3108">
                  <c:v>1.7078885078860289</c:v>
                </c:pt>
                <c:pt idx="3109">
                  <c:v>1.5668936154259796</c:v>
                </c:pt>
                <c:pt idx="3110">
                  <c:v>1.0837415696710879</c:v>
                </c:pt>
                <c:pt idx="3111">
                  <c:v>1.0033703974962676</c:v>
                </c:pt>
                <c:pt idx="3112">
                  <c:v>1.0837440314480833</c:v>
                </c:pt>
                <c:pt idx="3113">
                  <c:v>1.5670013181695224</c:v>
                </c:pt>
                <c:pt idx="3114">
                  <c:v>2.0305262313854651</c:v>
                </c:pt>
                <c:pt idx="3115">
                  <c:v>2.0511257658375381</c:v>
                </c:pt>
                <c:pt idx="3116">
                  <c:v>1.689059914259923</c:v>
                </c:pt>
                <c:pt idx="3117">
                  <c:v>1.3466553523770568</c:v>
                </c:pt>
                <c:pt idx="3118">
                  <c:v>0.9442200507426981</c:v>
                </c:pt>
                <c:pt idx="3119">
                  <c:v>0.82403794416693321</c:v>
                </c:pt>
                <c:pt idx="3120">
                  <c:v>0.60084431783520564</c:v>
                </c:pt>
                <c:pt idx="3121">
                  <c:v>0.61744038744873952</c:v>
                </c:pt>
                <c:pt idx="3122">
                  <c:v>0.55303660858728887</c:v>
                </c:pt>
                <c:pt idx="3123">
                  <c:v>0.50695122006967985</c:v>
                </c:pt>
                <c:pt idx="3124">
                  <c:v>0.50705830736897328</c:v>
                </c:pt>
                <c:pt idx="3125">
                  <c:v>0.65103133454903939</c:v>
                </c:pt>
                <c:pt idx="3126">
                  <c:v>1.010542477049825</c:v>
                </c:pt>
                <c:pt idx="3127">
                  <c:v>1.407693574363865</c:v>
                </c:pt>
                <c:pt idx="3128">
                  <c:v>2.0123112356754271</c:v>
                </c:pt>
                <c:pt idx="3129">
                  <c:v>1.9941857871035893</c:v>
                </c:pt>
                <c:pt idx="3130">
                  <c:v>1.8379047981136021</c:v>
                </c:pt>
                <c:pt idx="3131">
                  <c:v>1.940834463784475</c:v>
                </c:pt>
                <c:pt idx="3132">
                  <c:v>1.9570892695620414</c:v>
                </c:pt>
                <c:pt idx="3133">
                  <c:v>1.6465456409960606</c:v>
                </c:pt>
                <c:pt idx="3134">
                  <c:v>1.4049650022867484</c:v>
                </c:pt>
                <c:pt idx="3135">
                  <c:v>1.1980784944937335</c:v>
                </c:pt>
                <c:pt idx="3136">
                  <c:v>1.4050843984710184</c:v>
                </c:pt>
                <c:pt idx="3137">
                  <c:v>1.6813327039939285</c:v>
                </c:pt>
                <c:pt idx="3138">
                  <c:v>2.164858016685729</c:v>
                </c:pt>
                <c:pt idx="3139">
                  <c:v>1.8026084549998369</c:v>
                </c:pt>
                <c:pt idx="3140">
                  <c:v>1.199092131171531</c:v>
                </c:pt>
                <c:pt idx="3141">
                  <c:v>1.1820895606316582</c:v>
                </c:pt>
                <c:pt idx="3142">
                  <c:v>1.0443580613009453</c:v>
                </c:pt>
                <c:pt idx="3143">
                  <c:v>0.80373905423040615</c:v>
                </c:pt>
                <c:pt idx="3144">
                  <c:v>0.65314877048708575</c:v>
                </c:pt>
                <c:pt idx="3145">
                  <c:v>0.59814128669441191</c:v>
                </c:pt>
                <c:pt idx="3146">
                  <c:v>0.56267415780160057</c:v>
                </c:pt>
                <c:pt idx="3147">
                  <c:v>0.50729709973751369</c:v>
                </c:pt>
                <c:pt idx="3148">
                  <c:v>0.50742818936251077</c:v>
                </c:pt>
                <c:pt idx="3149">
                  <c:v>0.56282771114168006</c:v>
                </c:pt>
                <c:pt idx="3150">
                  <c:v>0.82260642084419033</c:v>
                </c:pt>
                <c:pt idx="3151">
                  <c:v>1.2221426723445081</c:v>
                </c:pt>
                <c:pt idx="3152">
                  <c:v>1.6797091620655584</c:v>
                </c:pt>
                <c:pt idx="3153">
                  <c:v>2.0797713106764881</c:v>
                </c:pt>
                <c:pt idx="3154">
                  <c:v>2.2507109507847409</c:v>
                </c:pt>
                <c:pt idx="3155">
                  <c:v>2.345343812537342</c:v>
                </c:pt>
                <c:pt idx="3156">
                  <c:v>2.0772972247962564</c:v>
                </c:pt>
                <c:pt idx="3157">
                  <c:v>1.84857752455442</c:v>
                </c:pt>
                <c:pt idx="3158">
                  <c:v>1.5435716633392755</c:v>
                </c:pt>
                <c:pt idx="3159">
                  <c:v>1.4101722760759687</c:v>
                </c:pt>
                <c:pt idx="3160">
                  <c:v>0.99174619424677912</c:v>
                </c:pt>
                <c:pt idx="3161">
                  <c:v>1.4865916807291508</c:v>
                </c:pt>
                <c:pt idx="3162">
                  <c:v>1.8105756885228692</c:v>
                </c:pt>
                <c:pt idx="3163">
                  <c:v>1.9253812741409866</c:v>
                </c:pt>
                <c:pt idx="3164">
                  <c:v>1.2017656209883847</c:v>
                </c:pt>
                <c:pt idx="3165">
                  <c:v>1.1448533372456295</c:v>
                </c:pt>
                <c:pt idx="3166">
                  <c:v>1.0879268982851518</c:v>
                </c:pt>
                <c:pt idx="3167">
                  <c:v>0.80318084629672826</c:v>
                </c:pt>
                <c:pt idx="3168">
                  <c:v>0.60610852021744077</c:v>
                </c:pt>
                <c:pt idx="3169">
                  <c:v>0.53293127586701383</c:v>
                </c:pt>
                <c:pt idx="3170">
                  <c:v>0.51426392863409465</c:v>
                </c:pt>
                <c:pt idx="3171">
                  <c:v>0.5143947105369675</c:v>
                </c:pt>
                <c:pt idx="3172">
                  <c:v>0.50734418122254799</c:v>
                </c:pt>
                <c:pt idx="3173">
                  <c:v>1.2061223508257402</c:v>
                </c:pt>
                <c:pt idx="3174">
                  <c:v>2.4563007175454978</c:v>
                </c:pt>
                <c:pt idx="3175">
                  <c:v>2.0724207522907712</c:v>
                </c:pt>
                <c:pt idx="3176">
                  <c:v>1.789305012117461</c:v>
                </c:pt>
                <c:pt idx="3177">
                  <c:v>1.4661915502136909</c:v>
                </c:pt>
                <c:pt idx="3178">
                  <c:v>1.3448404072873026</c:v>
                </c:pt>
                <c:pt idx="3179">
                  <c:v>1.284064056828365</c:v>
                </c:pt>
                <c:pt idx="3180">
                  <c:v>1.7056716777017986</c:v>
                </c:pt>
                <c:pt idx="3181">
                  <c:v>1.5648374161906871</c:v>
                </c:pt>
                <c:pt idx="3182">
                  <c:v>1.0823986703201747</c:v>
                </c:pt>
                <c:pt idx="3183">
                  <c:v>1.0020838112941206</c:v>
                </c:pt>
                <c:pt idx="3184">
                  <c:v>1.0823885154900661</c:v>
                </c:pt>
                <c:pt idx="3185">
                  <c:v>1.564801720424259</c:v>
                </c:pt>
                <c:pt idx="3186">
                  <c:v>2.027575791656651</c:v>
                </c:pt>
                <c:pt idx="3187">
                  <c:v>2.0481562473370105</c:v>
                </c:pt>
                <c:pt idx="3188">
                  <c:v>1.6867590759357298</c:v>
                </c:pt>
                <c:pt idx="3189">
                  <c:v>1.3449591880273268</c:v>
                </c:pt>
                <c:pt idx="3190">
                  <c:v>0.94317348779758592</c:v>
                </c:pt>
                <c:pt idx="3191">
                  <c:v>0.82317755310708729</c:v>
                </c:pt>
                <c:pt idx="3192">
                  <c:v>0.6057552552186215</c:v>
                </c:pt>
                <c:pt idx="3193">
                  <c:v>0.5325623170398498</c:v>
                </c:pt>
                <c:pt idx="3194">
                  <c:v>0.51328506455635481</c:v>
                </c:pt>
                <c:pt idx="3195">
                  <c:v>0.51354293569660836</c:v>
                </c:pt>
                <c:pt idx="3196">
                  <c:v>0.50695860540066562</c:v>
                </c:pt>
                <c:pt idx="3197">
                  <c:v>1.2059112534483967</c:v>
                </c:pt>
                <c:pt idx="3198">
                  <c:v>2.4558502123553656</c:v>
                </c:pt>
                <c:pt idx="3199">
                  <c:v>2.0721274931062141</c:v>
                </c:pt>
                <c:pt idx="3200">
                  <c:v>1.789210541425271</c:v>
                </c:pt>
                <c:pt idx="3201">
                  <c:v>1.4662057054314166</c:v>
                </c:pt>
                <c:pt idx="3202">
                  <c:v>1.3449308775918782</c:v>
                </c:pt>
                <c:pt idx="3203">
                  <c:v>1.2841920692321214</c:v>
                </c:pt>
                <c:pt idx="3204">
                  <c:v>1.7059077005712218</c:v>
                </c:pt>
                <c:pt idx="3205">
                  <c:v>1.5651082116601687</c:v>
                </c:pt>
                <c:pt idx="3206">
                  <c:v>1.0826153066957576</c:v>
                </c:pt>
                <c:pt idx="3207">
                  <c:v>1.0023198341635409</c:v>
                </c:pt>
                <c:pt idx="3208">
                  <c:v>1.082684544173746</c:v>
                </c:pt>
                <c:pt idx="3209">
                  <c:v>1.5652848441595784</c:v>
                </c:pt>
                <c:pt idx="3210">
                  <c:v>2.0282466258878555</c:v>
                </c:pt>
                <c:pt idx="3211">
                  <c:v>2.0488698549435078</c:v>
                </c:pt>
                <c:pt idx="3212">
                  <c:v>1.687177270302799</c:v>
                </c:pt>
                <c:pt idx="3213">
                  <c:v>1.3451924413976275</c:v>
                </c:pt>
                <c:pt idx="3214">
                  <c:v>0.94324857199594114</c:v>
                </c:pt>
                <c:pt idx="3215">
                  <c:v>0.82319293921330761</c:v>
                </c:pt>
                <c:pt idx="3216">
                  <c:v>0.60567678607689768</c:v>
                </c:pt>
                <c:pt idx="3217">
                  <c:v>0.53234660383064036</c:v>
                </c:pt>
                <c:pt idx="3218">
                  <c:v>0.51251975963295382</c:v>
                </c:pt>
                <c:pt idx="3219">
                  <c:v>0.51261946160126215</c:v>
                </c:pt>
                <c:pt idx="3220">
                  <c:v>0.50637485653066494</c:v>
                </c:pt>
                <c:pt idx="3221">
                  <c:v>1.2052511894915461</c:v>
                </c:pt>
                <c:pt idx="3222">
                  <c:v>2.4542996005704802</c:v>
                </c:pt>
                <c:pt idx="3223">
                  <c:v>2.0711738622426759</c:v>
                </c:pt>
                <c:pt idx="3224">
                  <c:v>1.7883252248733512</c:v>
                </c:pt>
                <c:pt idx="3225">
                  <c:v>1.4655194850939883</c:v>
                </c:pt>
                <c:pt idx="3226">
                  <c:v>1.3441649572242316</c:v>
                </c:pt>
                <c:pt idx="3227">
                  <c:v>1.2834381500273238</c:v>
                </c:pt>
                <c:pt idx="3228">
                  <c:v>1.7047820530401403</c:v>
                </c:pt>
                <c:pt idx="3229">
                  <c:v>1.563882246716527</c:v>
                </c:pt>
                <c:pt idx="3230">
                  <c:v>1.0817826106271111</c:v>
                </c:pt>
                <c:pt idx="3231">
                  <c:v>1.0014751369320398</c:v>
                </c:pt>
                <c:pt idx="3232">
                  <c:v>1.0816432125047517</c:v>
                </c:pt>
                <c:pt idx="3233">
                  <c:v>1.5636151439125445</c:v>
                </c:pt>
                <c:pt idx="3234">
                  <c:v>2.0259424026202972</c:v>
                </c:pt>
                <c:pt idx="3235">
                  <c:v>2.0464954710315846</c:v>
                </c:pt>
                <c:pt idx="3236">
                  <c:v>1.6854814136751906</c:v>
                </c:pt>
                <c:pt idx="3237">
                  <c:v>1.3440274054346217</c:v>
                </c:pt>
                <c:pt idx="3238">
                  <c:v>0.94260297097893475</c:v>
                </c:pt>
                <c:pt idx="3239">
                  <c:v>0.82269719887088755</c:v>
                </c:pt>
                <c:pt idx="3240">
                  <c:v>0.60536967939673914</c:v>
                </c:pt>
                <c:pt idx="3241">
                  <c:v>0.53203426587436686</c:v>
                </c:pt>
                <c:pt idx="3242">
                  <c:v>0.51170121878203045</c:v>
                </c:pt>
                <c:pt idx="3243">
                  <c:v>0.5119523200355468</c:v>
                </c:pt>
                <c:pt idx="3244">
                  <c:v>0.50605574868765468</c:v>
                </c:pt>
                <c:pt idx="3245">
                  <c:v>1.2051151763125549</c:v>
                </c:pt>
                <c:pt idx="3246">
                  <c:v>2.4540958885241224</c:v>
                </c:pt>
                <c:pt idx="3247">
                  <c:v>2.0709550718122194</c:v>
                </c:pt>
                <c:pt idx="3248">
                  <c:v>1.7883566125300403</c:v>
                </c:pt>
                <c:pt idx="3249">
                  <c:v>1.465535794366579</c:v>
                </c:pt>
                <c:pt idx="3250">
                  <c:v>1.3443757468794506</c:v>
                </c:pt>
                <c:pt idx="3251">
                  <c:v>1.2836698647869993</c:v>
                </c:pt>
                <c:pt idx="3252">
                  <c:v>1.7051774759700034</c:v>
                </c:pt>
                <c:pt idx="3253">
                  <c:v>1.5644666110307763</c:v>
                </c:pt>
                <c:pt idx="3254">
                  <c:v>1.0821906501640752</c:v>
                </c:pt>
                <c:pt idx="3255">
                  <c:v>1.001911794626577</c:v>
                </c:pt>
                <c:pt idx="3256">
                  <c:v>1.082165416949874</c:v>
                </c:pt>
                <c:pt idx="3257">
                  <c:v>1.5644229144891135</c:v>
                </c:pt>
                <c:pt idx="3258">
                  <c:v>2.0269637323512049</c:v>
                </c:pt>
                <c:pt idx="3259">
                  <c:v>2.0475146467076213</c:v>
                </c:pt>
                <c:pt idx="3260">
                  <c:v>1.6862784139774054</c:v>
                </c:pt>
                <c:pt idx="3261">
                  <c:v>1.3446290021878378</c:v>
                </c:pt>
                <c:pt idx="3262">
                  <c:v>0.94297962285921222</c:v>
                </c:pt>
                <c:pt idx="3263">
                  <c:v>0.82302307660063478</c:v>
                </c:pt>
                <c:pt idx="3264">
                  <c:v>0.60558723893869515</c:v>
                </c:pt>
                <c:pt idx="3265">
                  <c:v>0.53226598063404562</c:v>
                </c:pt>
                <c:pt idx="3266">
                  <c:v>0.51221973056165704</c:v>
                </c:pt>
                <c:pt idx="3267">
                  <c:v>0.51246652370543144</c:v>
                </c:pt>
                <c:pt idx="3268">
                  <c:v>0.50638593452714364</c:v>
                </c:pt>
                <c:pt idx="3269">
                  <c:v>1.2055219849610215</c:v>
                </c:pt>
                <c:pt idx="3270">
                  <c:v>2.4549125830422964</c:v>
                </c:pt>
                <c:pt idx="3271">
                  <c:v>2.0716369840399085</c:v>
                </c:pt>
                <c:pt idx="3272">
                  <c:v>1.7888283505467539</c:v>
                </c:pt>
                <c:pt idx="3273">
                  <c:v>1.4660130713815347</c:v>
                </c:pt>
                <c:pt idx="3274">
                  <c:v>1.3448434845085466</c:v>
                </c:pt>
                <c:pt idx="3275">
                  <c:v>1.284153911688692</c:v>
                </c:pt>
                <c:pt idx="3276">
                  <c:v>1.7058538491994477</c:v>
                </c:pt>
                <c:pt idx="3277">
                  <c:v>1.5650509753450257</c:v>
                </c:pt>
                <c:pt idx="3278">
                  <c:v>1.0826088445311448</c:v>
                </c:pt>
                <c:pt idx="3279">
                  <c:v>1.0023189109971677</c:v>
                </c:pt>
                <c:pt idx="3280">
                  <c:v>1.0826488484073147</c:v>
                </c:pt>
                <c:pt idx="3281">
                  <c:v>1.5652503792816417</c:v>
                </c:pt>
                <c:pt idx="3282">
                  <c:v>2.0281066123212503</c:v>
                </c:pt>
                <c:pt idx="3283">
                  <c:v>2.0486744513945125</c:v>
                </c:pt>
                <c:pt idx="3284">
                  <c:v>1.6871732699151818</c:v>
                </c:pt>
                <c:pt idx="3285">
                  <c:v>1.3453167611358881</c:v>
                </c:pt>
                <c:pt idx="3286">
                  <c:v>0.94340735661213837</c:v>
                </c:pt>
                <c:pt idx="3287">
                  <c:v>0.82338834276230932</c:v>
                </c:pt>
                <c:pt idx="3288">
                  <c:v>0.60031472805910058</c:v>
                </c:pt>
                <c:pt idx="3289">
                  <c:v>0.61696741854352521</c:v>
                </c:pt>
                <c:pt idx="3290">
                  <c:v>0.55248363192972905</c:v>
                </c:pt>
                <c:pt idx="3291">
                  <c:v>0.50569325202510251</c:v>
                </c:pt>
                <c:pt idx="3292">
                  <c:v>0.50584834397580414</c:v>
                </c:pt>
                <c:pt idx="3293">
                  <c:v>0.65064329695016188</c:v>
                </c:pt>
                <c:pt idx="3294">
                  <c:v>1.0099433420736073</c:v>
                </c:pt>
                <c:pt idx="3295">
                  <c:v>1.4066460882523857</c:v>
                </c:pt>
                <c:pt idx="3296">
                  <c:v>2.0107076956851411</c:v>
                </c:pt>
                <c:pt idx="3297">
                  <c:v>1.9927958062676414</c:v>
                </c:pt>
                <c:pt idx="3298">
                  <c:v>1.8368776216623304</c:v>
                </c:pt>
                <c:pt idx="3299">
                  <c:v>1.9399756113352515</c:v>
                </c:pt>
                <c:pt idx="3300">
                  <c:v>1.9561088668736768</c:v>
                </c:pt>
                <c:pt idx="3301">
                  <c:v>1.6456403225060543</c:v>
                </c:pt>
                <c:pt idx="3302">
                  <c:v>1.4041692328730282</c:v>
                </c:pt>
                <c:pt idx="3303">
                  <c:v>1.1973799652713291</c:v>
                </c:pt>
                <c:pt idx="3304">
                  <c:v>1.4041439996588299</c:v>
                </c:pt>
                <c:pt idx="3305">
                  <c:v>1.6801753610840355</c:v>
                </c:pt>
                <c:pt idx="3306">
                  <c:v>2.1632430909768399</c:v>
                </c:pt>
                <c:pt idx="3307">
                  <c:v>1.8014569588103078</c:v>
                </c:pt>
                <c:pt idx="3308">
                  <c:v>1.1985089977457795</c:v>
                </c:pt>
                <c:pt idx="3309">
                  <c:v>1.1816070523405875</c:v>
                </c:pt>
                <c:pt idx="3310">
                  <c:v>1.0440355685145635</c:v>
                </c:pt>
                <c:pt idx="3311">
                  <c:v>0.80356088312037444</c:v>
                </c:pt>
                <c:pt idx="3312">
                  <c:v>0.6530146036408444</c:v>
                </c:pt>
                <c:pt idx="3313">
                  <c:v>0.59802189051014198</c:v>
                </c:pt>
                <c:pt idx="3314">
                  <c:v>0.56255383845095763</c:v>
                </c:pt>
                <c:pt idx="3315">
                  <c:v>0.50692075557936356</c:v>
                </c:pt>
                <c:pt idx="3316">
                  <c:v>0.50709246452478252</c:v>
                </c:pt>
                <c:pt idx="3317">
                  <c:v>0.56276893621591828</c:v>
                </c:pt>
                <c:pt idx="3318">
                  <c:v>0.82266550349207357</c:v>
                </c:pt>
                <c:pt idx="3319">
                  <c:v>1.2222879171872312</c:v>
                </c:pt>
                <c:pt idx="3320">
                  <c:v>1.6798824096215967</c:v>
                </c:pt>
                <c:pt idx="3321">
                  <c:v>2.0801378077266603</c:v>
                </c:pt>
                <c:pt idx="3322">
                  <c:v>2.2511414540367838</c:v>
                </c:pt>
                <c:pt idx="3323">
                  <c:v>2.3457857015079875</c:v>
                </c:pt>
                <c:pt idx="3324">
                  <c:v>2.0776581828481833</c:v>
                </c:pt>
                <c:pt idx="3325">
                  <c:v>1.8489818714258943</c:v>
                </c:pt>
                <c:pt idx="3326">
                  <c:v>1.5439723175452538</c:v>
                </c:pt>
                <c:pt idx="3327">
                  <c:v>1.410604010216512</c:v>
                </c:pt>
                <c:pt idx="3328">
                  <c:v>0.99204745420657381</c:v>
                </c:pt>
                <c:pt idx="3329">
                  <c:v>1.4871028071777914</c:v>
                </c:pt>
                <c:pt idx="3330">
                  <c:v>1.8112289825929826</c:v>
                </c:pt>
                <c:pt idx="3331">
                  <c:v>1.926147502230761</c:v>
                </c:pt>
                <c:pt idx="3332">
                  <c:v>1.2023182899238201</c:v>
                </c:pt>
                <c:pt idx="3333">
                  <c:v>1.1454220077315342</c:v>
                </c:pt>
                <c:pt idx="3334">
                  <c:v>1.0885583440844353</c:v>
                </c:pt>
                <c:pt idx="3335">
                  <c:v>0.8036639700320507</c:v>
                </c:pt>
                <c:pt idx="3336">
                  <c:v>0.60650978986766824</c:v>
                </c:pt>
                <c:pt idx="3337">
                  <c:v>0.53340516793860104</c:v>
                </c:pt>
                <c:pt idx="3338">
                  <c:v>0.51543173409622034</c:v>
                </c:pt>
                <c:pt idx="3339">
                  <c:v>0.51568283534973636</c:v>
                </c:pt>
                <c:pt idx="3340">
                  <c:v>0.50822242016560604</c:v>
                </c:pt>
                <c:pt idx="3341">
                  <c:v>1.2073221593888073</c:v>
                </c:pt>
                <c:pt idx="3342">
                  <c:v>2.4591542248051299</c:v>
                </c:pt>
                <c:pt idx="3343">
                  <c:v>2.0748656045691902</c:v>
                </c:pt>
                <c:pt idx="3344">
                  <c:v>1.7914907623671259</c:v>
                </c:pt>
                <c:pt idx="3345">
                  <c:v>1.4679794157564972</c:v>
                </c:pt>
                <c:pt idx="3346">
                  <c:v>1.3464981063714847</c:v>
                </c:pt>
                <c:pt idx="3347">
                  <c:v>1.2856959072540968</c:v>
                </c:pt>
                <c:pt idx="3348">
                  <c:v>1.7081152990917197</c:v>
                </c:pt>
                <c:pt idx="3349">
                  <c:v>1.5671210220759166</c:v>
                </c:pt>
                <c:pt idx="3350">
                  <c:v>1.0838932766784208</c:v>
                </c:pt>
                <c:pt idx="3351">
                  <c:v>1.0034590214680967</c:v>
                </c:pt>
                <c:pt idx="3352">
                  <c:v>1.0839031237864019</c:v>
                </c:pt>
                <c:pt idx="3353">
                  <c:v>1.5672499576460404</c:v>
                </c:pt>
                <c:pt idx="3354">
                  <c:v>2.0309798137968444</c:v>
                </c:pt>
                <c:pt idx="3355">
                  <c:v>2.0516516629481529</c:v>
                </c:pt>
                <c:pt idx="3356">
                  <c:v>1.6895430379952394</c:v>
                </c:pt>
                <c:pt idx="3357">
                  <c:v>1.347036312367073</c:v>
                </c:pt>
                <c:pt idx="3358">
                  <c:v>0.9444930002670473</c:v>
                </c:pt>
                <c:pt idx="3359">
                  <c:v>0.82427489020272371</c:v>
                </c:pt>
                <c:pt idx="3360">
                  <c:v>0.60660056789436834</c:v>
                </c:pt>
                <c:pt idx="3361">
                  <c:v>0.53355410544681448</c:v>
                </c:pt>
                <c:pt idx="3362">
                  <c:v>0.51596163159444974</c:v>
                </c:pt>
                <c:pt idx="3363">
                  <c:v>0.51621488690283657</c:v>
                </c:pt>
                <c:pt idx="3364">
                  <c:v>0.50847906041736168</c:v>
                </c:pt>
                <c:pt idx="3365">
                  <c:v>1.2075203324369224</c:v>
                </c:pt>
                <c:pt idx="3366">
                  <c:v>2.4596967389104565</c:v>
                </c:pt>
                <c:pt idx="3367">
                  <c:v>2.075376115573579</c:v>
                </c:pt>
                <c:pt idx="3368">
                  <c:v>1.7920785116247437</c:v>
                </c:pt>
                <c:pt idx="3369">
                  <c:v>1.468552702074271</c:v>
                </c:pt>
                <c:pt idx="3370">
                  <c:v>1.3470473903635516</c:v>
                </c:pt>
                <c:pt idx="3371">
                  <c:v>1.2862424217470474</c:v>
                </c:pt>
                <c:pt idx="3372">
                  <c:v>1.7088984518983363</c:v>
                </c:pt>
                <c:pt idx="3373">
                  <c:v>1.5677884713637562</c:v>
                </c:pt>
                <c:pt idx="3374">
                  <c:v>1.0843794776349813</c:v>
                </c:pt>
                <c:pt idx="3375">
                  <c:v>1.0039809181910915</c:v>
                </c:pt>
                <c:pt idx="3376">
                  <c:v>1.084485641767905</c:v>
                </c:pt>
                <c:pt idx="3377">
                  <c:v>1.5681937414016005</c:v>
                </c:pt>
                <c:pt idx="3378">
                  <c:v>2.0322131640714658</c:v>
                </c:pt>
                <c:pt idx="3379">
                  <c:v>2.0527966969730724</c:v>
                </c:pt>
                <c:pt idx="3380">
                  <c:v>1.6904428174870092</c:v>
                </c:pt>
                <c:pt idx="3381">
                  <c:v>1.3478077717329651</c:v>
                </c:pt>
                <c:pt idx="3382">
                  <c:v>0.94494565951204734</c:v>
                </c:pt>
                <c:pt idx="3383">
                  <c:v>0.82465369613786899</c:v>
                </c:pt>
                <c:pt idx="3384">
                  <c:v>0.60690613596390475</c:v>
                </c:pt>
                <c:pt idx="3385">
                  <c:v>0.5339587600404101</c:v>
                </c:pt>
                <c:pt idx="3386">
                  <c:v>0.51711097372911097</c:v>
                </c:pt>
                <c:pt idx="3387">
                  <c:v>0.51738361553133549</c:v>
                </c:pt>
                <c:pt idx="3388">
                  <c:v>0.50916343442204381</c:v>
                </c:pt>
                <c:pt idx="3389">
                  <c:v>1.2081837813371445</c:v>
                </c:pt>
                <c:pt idx="3390">
                  <c:v>2.4613575152158829</c:v>
                </c:pt>
                <c:pt idx="3391">
                  <c:v>2.0768153319494318</c:v>
                </c:pt>
                <c:pt idx="3392">
                  <c:v>1.7931389220654541</c:v>
                </c:pt>
                <c:pt idx="3393">
                  <c:v>1.469428479240334</c:v>
                </c:pt>
                <c:pt idx="3394">
                  <c:v>1.3478456215542671</c:v>
                </c:pt>
                <c:pt idx="3395">
                  <c:v>1.2869618760739117</c:v>
                </c:pt>
                <c:pt idx="3396">
                  <c:v>1.7097902306148658</c:v>
                </c:pt>
                <c:pt idx="3397">
                  <c:v>1.5685488527331666</c:v>
                </c:pt>
                <c:pt idx="3398">
                  <c:v>1.0847905943931895</c:v>
                </c:pt>
                <c:pt idx="3399">
                  <c:v>1.0043052573102169</c:v>
                </c:pt>
                <c:pt idx="3400">
                  <c:v>1.0848358295454803</c:v>
                </c:pt>
                <c:pt idx="3401">
                  <c:v>1.568754718834392</c:v>
                </c:pt>
                <c:pt idx="3402">
                  <c:v>2.032968006442637</c:v>
                </c:pt>
                <c:pt idx="3403">
                  <c:v>2.0536293930417187</c:v>
                </c:pt>
                <c:pt idx="3404">
                  <c:v>1.691149039762524</c:v>
                </c:pt>
                <c:pt idx="3405">
                  <c:v>1.3483167441267319</c:v>
                </c:pt>
                <c:pt idx="3406">
                  <c:v>0.94530661756398016</c:v>
                </c:pt>
                <c:pt idx="3407">
                  <c:v>0.82499711402870757</c:v>
                </c:pt>
                <c:pt idx="3408">
                  <c:v>0.60720093375908701</c:v>
                </c:pt>
                <c:pt idx="3409">
                  <c:v>0.53434433586229246</c:v>
                </c:pt>
                <c:pt idx="3410">
                  <c:v>0.51826462397351358</c:v>
                </c:pt>
                <c:pt idx="3411">
                  <c:v>0.51853757349786311</c:v>
                </c:pt>
                <c:pt idx="3412">
                  <c:v>0.50981642077003575</c:v>
                </c:pt>
                <c:pt idx="3413">
                  <c:v>1.2088410757948784</c:v>
                </c:pt>
                <c:pt idx="3414">
                  <c:v>2.46294136099021</c:v>
                </c:pt>
                <c:pt idx="3415">
                  <c:v>2.0780382196718294</c:v>
                </c:pt>
                <c:pt idx="3416">
                  <c:v>1.7941639444618518</c:v>
                </c:pt>
                <c:pt idx="3417">
                  <c:v>1.4701574729530549</c:v>
                </c:pt>
                <c:pt idx="3418">
                  <c:v>1.3485315341695709</c:v>
                </c:pt>
                <c:pt idx="3419">
                  <c:v>1.2875751662678554</c:v>
                </c:pt>
                <c:pt idx="3420">
                  <c:v>1.7107752491350965</c:v>
                </c:pt>
                <c:pt idx="3421">
                  <c:v>1.569560027633969</c:v>
                </c:pt>
                <c:pt idx="3422">
                  <c:v>1.0854466579624258</c:v>
                </c:pt>
                <c:pt idx="3423">
                  <c:v>1.0048988532881955</c:v>
                </c:pt>
                <c:pt idx="3424">
                  <c:v>1.0855398977661244</c:v>
                </c:pt>
                <c:pt idx="3425">
                  <c:v>1.569880366365477</c:v>
                </c:pt>
                <c:pt idx="3426">
                  <c:v>2.0345817012630287</c:v>
                </c:pt>
                <c:pt idx="3427">
                  <c:v>2.0552440110284835</c:v>
                </c:pt>
                <c:pt idx="3428">
                  <c:v>1.6923839286477673</c:v>
                </c:pt>
                <c:pt idx="3429">
                  <c:v>1.349215908174253</c:v>
                </c:pt>
                <c:pt idx="3430">
                  <c:v>0.94587805754900156</c:v>
                </c:pt>
                <c:pt idx="3431">
                  <c:v>0.82548269954102538</c:v>
                </c:pt>
                <c:pt idx="3432">
                  <c:v>0.60758127830485409</c:v>
                </c:pt>
                <c:pt idx="3433">
                  <c:v>0.53480991943652068</c:v>
                </c:pt>
                <c:pt idx="3434">
                  <c:v>0.51958690594209167</c:v>
                </c:pt>
                <c:pt idx="3435">
                  <c:v>0.51990570606297792</c:v>
                </c:pt>
                <c:pt idx="3436">
                  <c:v>0.5105869569695517</c:v>
                </c:pt>
                <c:pt idx="3437">
                  <c:v>1.2095552988456308</c:v>
                </c:pt>
                <c:pt idx="3438">
                  <c:v>2.4644236584634802</c:v>
                </c:pt>
                <c:pt idx="3439">
                  <c:v>2.0791986398029692</c:v>
                </c:pt>
                <c:pt idx="3440">
                  <c:v>1.7951434239838435</c:v>
                </c:pt>
                <c:pt idx="3441">
                  <c:v>1.4708787736126627</c:v>
                </c:pt>
                <c:pt idx="3442">
                  <c:v>1.349145747529888</c:v>
                </c:pt>
                <c:pt idx="3443">
                  <c:v>1.2881918414051674</c:v>
                </c:pt>
                <c:pt idx="3444">
                  <c:v>1.7116454873029203</c:v>
                </c:pt>
                <c:pt idx="3445">
                  <c:v>1.5702105522049659</c:v>
                </c:pt>
                <c:pt idx="3446">
                  <c:v>1.0858174631223396</c:v>
                </c:pt>
                <c:pt idx="3447">
                  <c:v>1.005203805913486</c:v>
                </c:pt>
                <c:pt idx="3448">
                  <c:v>1.0858313106179349</c:v>
                </c:pt>
                <c:pt idx="3449">
                  <c:v>1.5703354873874722</c:v>
                </c:pt>
                <c:pt idx="3450">
                  <c:v>2.0352039153985801</c:v>
                </c:pt>
                <c:pt idx="3451">
                  <c:v>2.0559742356296993</c:v>
                </c:pt>
                <c:pt idx="3452">
                  <c:v>1.6929119798132533</c:v>
                </c:pt>
                <c:pt idx="3453">
                  <c:v>1.3495802511695512</c:v>
                </c:pt>
                <c:pt idx="3454">
                  <c:v>0.94608515453872766</c:v>
                </c:pt>
                <c:pt idx="3455">
                  <c:v>0.82561840499788897</c:v>
                </c:pt>
                <c:pt idx="3456">
                  <c:v>0.60214567469932367</c:v>
                </c:pt>
                <c:pt idx="3457">
                  <c:v>0.61874112886860888</c:v>
                </c:pt>
                <c:pt idx="3458">
                  <c:v>0.55452629139154463</c:v>
                </c:pt>
                <c:pt idx="3459">
                  <c:v>0.51006998380054769</c:v>
                </c:pt>
                <c:pt idx="3460">
                  <c:v>0.51020968964502833</c:v>
                </c:pt>
                <c:pt idx="3461">
                  <c:v>0.65237454162207698</c:v>
                </c:pt>
                <c:pt idx="3462">
                  <c:v>1.0125832901788974</c:v>
                </c:pt>
                <c:pt idx="3463">
                  <c:v>1.41075048594773</c:v>
                </c:pt>
                <c:pt idx="3464">
                  <c:v>2.0170101525151267</c:v>
                </c:pt>
                <c:pt idx="3465">
                  <c:v>1.9989687120832518</c:v>
                </c:pt>
                <c:pt idx="3466">
                  <c:v>1.8423596913086493</c:v>
                </c:pt>
                <c:pt idx="3467">
                  <c:v>1.9457777119909538</c:v>
                </c:pt>
                <c:pt idx="3468">
                  <c:v>1.9620885231951593</c:v>
                </c:pt>
                <c:pt idx="3469">
                  <c:v>1.6505611069974482</c:v>
                </c:pt>
                <c:pt idx="3470">
                  <c:v>1.4081948537045244</c:v>
                </c:pt>
                <c:pt idx="3471">
                  <c:v>1.200684593165342</c:v>
                </c:pt>
                <c:pt idx="3472">
                  <c:v>1.4081908533169072</c:v>
                </c:pt>
                <c:pt idx="3473">
                  <c:v>1.6851924626003718</c:v>
                </c:pt>
                <c:pt idx="3474">
                  <c:v>2.1701012939635045</c:v>
                </c:pt>
                <c:pt idx="3475">
                  <c:v>1.806964261670825</c:v>
                </c:pt>
                <c:pt idx="3476">
                  <c:v>1.201771775430873</c:v>
                </c:pt>
                <c:pt idx="3477">
                  <c:v>1.1848190558751506</c:v>
                </c:pt>
                <c:pt idx="3478">
                  <c:v>1.0467650637580592</c:v>
                </c:pt>
                <c:pt idx="3479">
                  <c:v>0.80552845838383458</c:v>
                </c:pt>
                <c:pt idx="3480">
                  <c:v>0.65467845716751427</c:v>
                </c:pt>
                <c:pt idx="3481">
                  <c:v>0.5997248247466116</c:v>
                </c:pt>
                <c:pt idx="3482">
                  <c:v>0.56441863452486574</c:v>
                </c:pt>
                <c:pt idx="3483">
                  <c:v>0.51080236245663713</c:v>
                </c:pt>
                <c:pt idx="3484">
                  <c:v>0.51098422623216178</c:v>
                </c:pt>
                <c:pt idx="3485">
                  <c:v>0.56464080989868748</c:v>
                </c:pt>
                <c:pt idx="3486">
                  <c:v>0.82465708108123748</c:v>
                </c:pt>
                <c:pt idx="3487">
                  <c:v>1.2254854577819474</c:v>
                </c:pt>
                <c:pt idx="3488">
                  <c:v>1.6846576415481491</c:v>
                </c:pt>
                <c:pt idx="3489">
                  <c:v>2.0862679401669779</c:v>
                </c:pt>
                <c:pt idx="3490">
                  <c:v>2.2578774913400625</c:v>
                </c:pt>
                <c:pt idx="3491">
                  <c:v>2.3528408466542738</c:v>
                </c:pt>
                <c:pt idx="3492">
                  <c:v>2.0837716982937859</c:v>
                </c:pt>
                <c:pt idx="3493">
                  <c:v>1.8542239178151694</c:v>
                </c:pt>
                <c:pt idx="3494">
                  <c:v>1.5481508762725806</c:v>
                </c:pt>
                <c:pt idx="3495">
                  <c:v>1.4142711347730739</c:v>
                </c:pt>
                <c:pt idx="3496">
                  <c:v>0.9943498311413892</c:v>
                </c:pt>
                <c:pt idx="3497">
                  <c:v>1.4909822600001941</c:v>
                </c:pt>
                <c:pt idx="3498">
                  <c:v>1.816280548987256</c:v>
                </c:pt>
                <c:pt idx="3499">
                  <c:v>1.9315861830575385</c:v>
                </c:pt>
                <c:pt idx="3500">
                  <c:v>1.2052871929801017</c:v>
                </c:pt>
                <c:pt idx="3501">
                  <c:v>1.1482352033928627</c:v>
                </c:pt>
                <c:pt idx="3502">
                  <c:v>1.0911638273117887</c:v>
                </c:pt>
                <c:pt idx="3503">
                  <c:v>0.80545152785273277</c:v>
                </c:pt>
                <c:pt idx="3504">
                  <c:v>0.60800378078166528</c:v>
                </c:pt>
                <c:pt idx="3505">
                  <c:v>0.53536720420382222</c:v>
                </c:pt>
                <c:pt idx="3506">
                  <c:v>0.52129907184229385</c:v>
                </c:pt>
                <c:pt idx="3507">
                  <c:v>0.52152586304798232</c:v>
                </c:pt>
                <c:pt idx="3508">
                  <c:v>0.51142303798156663</c:v>
                </c:pt>
                <c:pt idx="3509">
                  <c:v>1.2101208921102884</c:v>
                </c:pt>
                <c:pt idx="3510">
                  <c:v>2.4657154759417419</c:v>
                </c:pt>
                <c:pt idx="3511">
                  <c:v>2.0801695031054712</c:v>
                </c:pt>
                <c:pt idx="3512">
                  <c:v>1.7958299520433929</c:v>
                </c:pt>
                <c:pt idx="3513">
                  <c:v>1.471352665684253</c:v>
                </c:pt>
                <c:pt idx="3514">
                  <c:v>1.3494854727552337</c:v>
                </c:pt>
                <c:pt idx="3515">
                  <c:v>1.2884254024975896</c:v>
                </c:pt>
                <c:pt idx="3516">
                  <c:v>1.7118913572803218</c:v>
                </c:pt>
                <c:pt idx="3517">
                  <c:v>1.5704044171433393</c:v>
                </c:pt>
                <c:pt idx="3518">
                  <c:v>1.0858620828303787</c:v>
                </c:pt>
                <c:pt idx="3519">
                  <c:v>1.0052238078515725</c:v>
                </c:pt>
                <c:pt idx="3520">
                  <c:v>1.0858353110055521</c:v>
                </c:pt>
                <c:pt idx="3521">
                  <c:v>1.5703308715556061</c:v>
                </c:pt>
                <c:pt idx="3522">
                  <c:v>2.0351928374021013</c:v>
                </c:pt>
                <c:pt idx="3523">
                  <c:v>2.0559862367925508</c:v>
                </c:pt>
                <c:pt idx="3524">
                  <c:v>1.6931015366418853</c:v>
                </c:pt>
                <c:pt idx="3525">
                  <c:v>1.3497879636035262</c:v>
                </c:pt>
                <c:pt idx="3526">
                  <c:v>0.94628301986472452</c:v>
                </c:pt>
                <c:pt idx="3527">
                  <c:v>0.82585535103368257</c:v>
                </c:pt>
                <c:pt idx="3528">
                  <c:v>0.60795854562937768</c:v>
                </c:pt>
                <c:pt idx="3529">
                  <c:v>0.53541797835434946</c:v>
                </c:pt>
                <c:pt idx="3530">
                  <c:v>0.52161264068706492</c:v>
                </c:pt>
                <c:pt idx="3531">
                  <c:v>0.52196344390888949</c:v>
                </c:pt>
                <c:pt idx="3532">
                  <c:v>0.51176060915204136</c:v>
                </c:pt>
                <c:pt idx="3533">
                  <c:v>1.2105747822437891</c:v>
                </c:pt>
                <c:pt idx="3534">
                  <c:v>2.4670737613988756</c:v>
                </c:pt>
                <c:pt idx="3535">
                  <c:v>2.0814887078528082</c:v>
                </c:pt>
                <c:pt idx="3536">
                  <c:v>1.7971565421217159</c:v>
                </c:pt>
                <c:pt idx="3537">
                  <c:v>1.472481390436579</c:v>
                </c:pt>
                <c:pt idx="3538">
                  <c:v>1.3506148129518085</c:v>
                </c:pt>
                <c:pt idx="3539">
                  <c:v>1.2896036705119482</c:v>
                </c:pt>
                <c:pt idx="3540">
                  <c:v>1.713668452548774</c:v>
                </c:pt>
                <c:pt idx="3541">
                  <c:v>1.5720747328346252</c:v>
                </c:pt>
                <c:pt idx="3542">
                  <c:v>1.0869858840287141</c:v>
                </c:pt>
                <c:pt idx="3543">
                  <c:v>1.0062805256267842</c:v>
                </c:pt>
                <c:pt idx="3544">
                  <c:v>1.087031119181002</c:v>
                </c:pt>
                <c:pt idx="3545">
                  <c:v>1.5722799834916019</c:v>
                </c:pt>
                <c:pt idx="3546">
                  <c:v>2.0378490947799883</c:v>
                </c:pt>
                <c:pt idx="3547">
                  <c:v>2.0586668042182628</c:v>
                </c:pt>
                <c:pt idx="3548">
                  <c:v>1.6950992686735402</c:v>
                </c:pt>
                <c:pt idx="3549">
                  <c:v>1.3512948788467454</c:v>
                </c:pt>
                <c:pt idx="3550">
                  <c:v>0.94721387929105649</c:v>
                </c:pt>
                <c:pt idx="3551">
                  <c:v>0.82659757679775292</c:v>
                </c:pt>
                <c:pt idx="3552">
                  <c:v>0.60848659679486061</c:v>
                </c:pt>
                <c:pt idx="3553">
                  <c:v>0.53599095694999588</c:v>
                </c:pt>
                <c:pt idx="3554">
                  <c:v>0.52310693932318697</c:v>
                </c:pt>
                <c:pt idx="3555">
                  <c:v>0.52339650584225428</c:v>
                </c:pt>
                <c:pt idx="3556">
                  <c:v>0.51250591213735552</c:v>
                </c:pt>
                <c:pt idx="3557">
                  <c:v>1.211281927685677</c:v>
                </c:pt>
                <c:pt idx="3558">
                  <c:v>2.4686326816811226</c:v>
                </c:pt>
                <c:pt idx="3559">
                  <c:v>2.0826986712459745</c:v>
                </c:pt>
                <c:pt idx="3560">
                  <c:v>1.7981212509817299</c:v>
                </c:pt>
                <c:pt idx="3561">
                  <c:v>1.4732346941971279</c:v>
                </c:pt>
                <c:pt idx="3562">
                  <c:v>1.3512914939033771</c:v>
                </c:pt>
                <c:pt idx="3563">
                  <c:v>1.2902064981536621</c:v>
                </c:pt>
                <c:pt idx="3564">
                  <c:v>1.7145233046103774</c:v>
                </c:pt>
                <c:pt idx="3565">
                  <c:v>1.5728883501315583</c:v>
                </c:pt>
                <c:pt idx="3566">
                  <c:v>1.0874951641446051</c:v>
                </c:pt>
                <c:pt idx="3567">
                  <c:v>1.0067436474240201</c:v>
                </c:pt>
                <c:pt idx="3568">
                  <c:v>1.0875714792314612</c:v>
                </c:pt>
                <c:pt idx="3569">
                  <c:v>1.5731062173956354</c:v>
                </c:pt>
                <c:pt idx="3570">
                  <c:v>2.0390156693536134</c:v>
                </c:pt>
                <c:pt idx="3571">
                  <c:v>2.05975767914929</c:v>
                </c:pt>
                <c:pt idx="3572">
                  <c:v>1.695862727264192</c:v>
                </c:pt>
                <c:pt idx="3573">
                  <c:v>1.35175461570061</c:v>
                </c:pt>
                <c:pt idx="3574">
                  <c:v>0.94741082145067734</c:v>
                </c:pt>
                <c:pt idx="3575">
                  <c:v>0.82672035792539145</c:v>
                </c:pt>
                <c:pt idx="3576">
                  <c:v>0.60857737482156082</c:v>
                </c:pt>
                <c:pt idx="3577">
                  <c:v>0.53610758363514621</c:v>
                </c:pt>
                <c:pt idx="3578">
                  <c:v>0.523525749134505</c:v>
                </c:pt>
                <c:pt idx="3579">
                  <c:v>0.52370607429940796</c:v>
                </c:pt>
                <c:pt idx="3580">
                  <c:v>0.5126096144932808</c:v>
                </c:pt>
                <c:pt idx="3581">
                  <c:v>1.2111440681739456</c:v>
                </c:pt>
                <c:pt idx="3582">
                  <c:v>2.4683206514469744</c:v>
                </c:pt>
                <c:pt idx="3583">
                  <c:v>2.0827503685628783</c:v>
                </c:pt>
                <c:pt idx="3584">
                  <c:v>1.7983551197962822</c:v>
                </c:pt>
                <c:pt idx="3585">
                  <c:v>1.473435636744366</c:v>
                </c:pt>
                <c:pt idx="3586">
                  <c:v>1.3514939750612369</c:v>
                </c:pt>
                <c:pt idx="3587">
                  <c:v>1.2903194321733196</c:v>
                </c:pt>
                <c:pt idx="3588">
                  <c:v>1.7146577791787403</c:v>
                </c:pt>
                <c:pt idx="3589">
                  <c:v>1.5728732717474623</c:v>
                </c:pt>
                <c:pt idx="3590">
                  <c:v>1.0874471594931976</c:v>
                </c:pt>
                <c:pt idx="3591">
                  <c:v>1.0067021049372222</c:v>
                </c:pt>
                <c:pt idx="3592">
                  <c:v>1.0875323985216585</c:v>
                </c:pt>
                <c:pt idx="3593">
                  <c:v>1.5731665309320222</c:v>
                </c:pt>
                <c:pt idx="3594">
                  <c:v>2.0389258144932865</c:v>
                </c:pt>
                <c:pt idx="3595">
                  <c:v>2.0595564288799273</c:v>
                </c:pt>
                <c:pt idx="3596">
                  <c:v>1.6955153089857391</c:v>
                </c:pt>
                <c:pt idx="3597">
                  <c:v>1.3514401236894658</c:v>
                </c:pt>
                <c:pt idx="3598">
                  <c:v>0.94709017499704484</c:v>
                </c:pt>
                <c:pt idx="3599">
                  <c:v>0.82636770837081763</c:v>
                </c:pt>
                <c:pt idx="3600">
                  <c:v>0.60830442529721152</c:v>
                </c:pt>
                <c:pt idx="3601">
                  <c:v>0.53579401479037492</c:v>
                </c:pt>
                <c:pt idx="3602">
                  <c:v>0.52277306081820485</c:v>
                </c:pt>
                <c:pt idx="3603">
                  <c:v>0.52290168866620734</c:v>
                </c:pt>
                <c:pt idx="3604">
                  <c:v>0.51208002471717617</c:v>
                </c:pt>
                <c:pt idx="3605">
                  <c:v>1.2103566072575873</c:v>
                </c:pt>
                <c:pt idx="3606">
                  <c:v>2.46637584762072</c:v>
                </c:pt>
                <c:pt idx="3607">
                  <c:v>2.0807895631861517</c:v>
                </c:pt>
                <c:pt idx="3608">
                  <c:v>1.7963133835008402</c:v>
                </c:pt>
                <c:pt idx="3609">
                  <c:v>1.4717382415061353</c:v>
                </c:pt>
                <c:pt idx="3610">
                  <c:v>1.3498061192088631</c:v>
                </c:pt>
                <c:pt idx="3611">
                  <c:v>1.2888451354752841</c:v>
                </c:pt>
                <c:pt idx="3612">
                  <c:v>1.7126988201347635</c:v>
                </c:pt>
                <c:pt idx="3613">
                  <c:v>1.5711964938915668</c:v>
                </c:pt>
                <c:pt idx="3614">
                  <c:v>1.0864249065959195</c:v>
                </c:pt>
                <c:pt idx="3615">
                  <c:v>1.0057850930064915</c:v>
                </c:pt>
                <c:pt idx="3616">
                  <c:v>1.0864873741871712</c:v>
                </c:pt>
                <c:pt idx="3617">
                  <c:v>1.5714719051929114</c:v>
                </c:pt>
                <c:pt idx="3618">
                  <c:v>2.036634823277077</c:v>
                </c:pt>
                <c:pt idx="3619">
                  <c:v>2.0571965079078449</c:v>
                </c:pt>
                <c:pt idx="3620">
                  <c:v>1.6937742172058396</c:v>
                </c:pt>
                <c:pt idx="3621">
                  <c:v>1.3501412286023458</c:v>
                </c:pt>
                <c:pt idx="3622">
                  <c:v>0.94637687511266866</c:v>
                </c:pt>
                <c:pt idx="3623">
                  <c:v>0.82583288731860072</c:v>
                </c:pt>
                <c:pt idx="3624">
                  <c:v>0.60237369679350949</c:v>
                </c:pt>
                <c:pt idx="3625">
                  <c:v>0.61896084246543603</c:v>
                </c:pt>
                <c:pt idx="3626">
                  <c:v>0.55481247296724334</c:v>
                </c:pt>
                <c:pt idx="3627">
                  <c:v>0.5109026798691938</c:v>
                </c:pt>
                <c:pt idx="3628">
                  <c:v>0.51101715249947333</c:v>
                </c:pt>
                <c:pt idx="3629">
                  <c:v>0.65253301851614698</c:v>
                </c:pt>
                <c:pt idx="3630">
                  <c:v>1.0128470080395113</c:v>
                </c:pt>
                <c:pt idx="3631">
                  <c:v>1.4112653050618635</c:v>
                </c:pt>
                <c:pt idx="3632">
                  <c:v>2.0181634950374052</c:v>
                </c:pt>
                <c:pt idx="3633">
                  <c:v>2.0002214488517138</c:v>
                </c:pt>
                <c:pt idx="3634">
                  <c:v>1.8435124183866789</c:v>
                </c:pt>
                <c:pt idx="3635">
                  <c:v>1.9469799823310132</c:v>
                </c:pt>
                <c:pt idx="3636">
                  <c:v>1.963343414018492</c:v>
                </c:pt>
                <c:pt idx="3637">
                  <c:v>1.6515959765018329</c:v>
                </c:pt>
                <c:pt idx="3638">
                  <c:v>1.4091072498033952</c:v>
                </c:pt>
                <c:pt idx="3639">
                  <c:v>1.2014209722090485</c:v>
                </c:pt>
                <c:pt idx="3640">
                  <c:v>1.4091407915149554</c:v>
                </c:pt>
                <c:pt idx="3641">
                  <c:v>1.686366730227107</c:v>
                </c:pt>
                <c:pt idx="3642">
                  <c:v>2.1714875821339596</c:v>
                </c:pt>
                <c:pt idx="3643">
                  <c:v>1.8079345095290784</c:v>
                </c:pt>
                <c:pt idx="3644">
                  <c:v>1.2022416671148397</c:v>
                </c:pt>
                <c:pt idx="3645">
                  <c:v>1.1851517034916319</c:v>
                </c:pt>
                <c:pt idx="3646">
                  <c:v>1.0469420039795903</c:v>
                </c:pt>
                <c:pt idx="3647">
                  <c:v>0.80559554180695536</c:v>
                </c:pt>
                <c:pt idx="3648">
                  <c:v>0.6546790726117635</c:v>
                </c:pt>
                <c:pt idx="3649">
                  <c:v>0.59967558920670638</c:v>
                </c:pt>
                <c:pt idx="3650">
                  <c:v>0.56434539665925687</c:v>
                </c:pt>
                <c:pt idx="3651">
                  <c:v>0.51078543773979468</c:v>
                </c:pt>
                <c:pt idx="3652">
                  <c:v>0.51087498487799721</c:v>
                </c:pt>
                <c:pt idx="3653">
                  <c:v>0.56442325035673191</c:v>
                </c:pt>
                <c:pt idx="3654">
                  <c:v>0.82427088981510643</c:v>
                </c:pt>
                <c:pt idx="3655">
                  <c:v>1.2248321637118278</c:v>
                </c:pt>
                <c:pt idx="3656">
                  <c:v>1.6837203199572077</c:v>
                </c:pt>
                <c:pt idx="3657">
                  <c:v>2.08509459570661</c:v>
                </c:pt>
                <c:pt idx="3658">
                  <c:v>2.2566672202247653</c:v>
                </c:pt>
                <c:pt idx="3659">
                  <c:v>2.3517828979905646</c:v>
                </c:pt>
                <c:pt idx="3660">
                  <c:v>2.0827956037151663</c:v>
                </c:pt>
                <c:pt idx="3661">
                  <c:v>1.8534339951218159</c:v>
                </c:pt>
                <c:pt idx="3662">
                  <c:v>1.5475495872414855</c:v>
                </c:pt>
                <c:pt idx="3663">
                  <c:v>1.4139237164946148</c:v>
                </c:pt>
                <c:pt idx="3664">
                  <c:v>0.99416365925612271</c:v>
                </c:pt>
                <c:pt idx="3665">
                  <c:v>1.4906228405588862</c:v>
                </c:pt>
                <c:pt idx="3666">
                  <c:v>1.815642333301235</c:v>
                </c:pt>
                <c:pt idx="3667">
                  <c:v>1.9307288692189368</c:v>
                </c:pt>
                <c:pt idx="3668">
                  <c:v>1.2047123680517089</c:v>
                </c:pt>
                <c:pt idx="3669">
                  <c:v>1.1475628305510357</c:v>
                </c:pt>
                <c:pt idx="3670">
                  <c:v>1.0904271405459609</c:v>
                </c:pt>
                <c:pt idx="3671">
                  <c:v>0.80484993109951652</c:v>
                </c:pt>
                <c:pt idx="3672">
                  <c:v>0.60753388909769535</c:v>
                </c:pt>
                <c:pt idx="3673">
                  <c:v>0.53480345727190781</c:v>
                </c:pt>
                <c:pt idx="3674">
                  <c:v>0.51993340105417463</c:v>
                </c:pt>
                <c:pt idx="3675">
                  <c:v>0.52005525901543992</c:v>
                </c:pt>
                <c:pt idx="3676">
                  <c:v>0.51048633183487047</c:v>
                </c:pt>
                <c:pt idx="3677">
                  <c:v>1.2088743097843144</c:v>
                </c:pt>
                <c:pt idx="3678">
                  <c:v>2.4636494295984712</c:v>
                </c:pt>
                <c:pt idx="3679">
                  <c:v>2.0794081985696904</c:v>
                </c:pt>
                <c:pt idx="3680">
                  <c:v>1.7957751775052484</c:v>
                </c:pt>
                <c:pt idx="3681">
                  <c:v>1.4713308174134201</c:v>
                </c:pt>
                <c:pt idx="3682">
                  <c:v>1.3493759236789447</c:v>
                </c:pt>
                <c:pt idx="3683">
                  <c:v>1.2880875236049905</c:v>
                </c:pt>
                <c:pt idx="3684">
                  <c:v>1.7112279083800996</c:v>
                </c:pt>
                <c:pt idx="3685">
                  <c:v>1.5701705483287929</c:v>
                </c:pt>
                <c:pt idx="3686">
                  <c:v>1.0859682469632992</c:v>
                </c:pt>
                <c:pt idx="3687">
                  <c:v>1.0054496758908875</c:v>
                </c:pt>
                <c:pt idx="3688">
                  <c:v>1.085887931488829</c:v>
                </c:pt>
                <c:pt idx="3689">
                  <c:v>1.5703665673220404</c:v>
                </c:pt>
                <c:pt idx="3690">
                  <c:v>2.034977124192892</c:v>
                </c:pt>
                <c:pt idx="3691">
                  <c:v>2.055434491023489</c:v>
                </c:pt>
                <c:pt idx="3692">
                  <c:v>1.6920460497551684</c:v>
                </c:pt>
                <c:pt idx="3693">
                  <c:v>1.3485419967218009</c:v>
                </c:pt>
                <c:pt idx="3694">
                  <c:v>0.94519429898856844</c:v>
                </c:pt>
                <c:pt idx="3695">
                  <c:v>0.82468846873793011</c:v>
                </c:pt>
                <c:pt idx="3696">
                  <c:v>0.60690552051965596</c:v>
                </c:pt>
                <c:pt idx="3697">
                  <c:v>0.53408338750079476</c:v>
                </c:pt>
                <c:pt idx="3698">
                  <c:v>0.51771441681507357</c:v>
                </c:pt>
                <c:pt idx="3699">
                  <c:v>0.51766487355304402</c:v>
                </c:pt>
                <c:pt idx="3700">
                  <c:v>0.50899787991911238</c:v>
                </c:pt>
                <c:pt idx="3701">
                  <c:v>1.2070987531264843</c:v>
                </c:pt>
                <c:pt idx="3702">
                  <c:v>2.4590597541129364</c:v>
                </c:pt>
                <c:pt idx="3703">
                  <c:v>2.0751871741891925</c:v>
                </c:pt>
                <c:pt idx="3704">
                  <c:v>1.7921489799912362</c:v>
                </c:pt>
                <c:pt idx="3705">
                  <c:v>1.4688130349915165</c:v>
                </c:pt>
                <c:pt idx="3706">
                  <c:v>1.3475277445997516</c:v>
                </c:pt>
                <c:pt idx="3707">
                  <c:v>1.2868849455428097</c:v>
                </c:pt>
                <c:pt idx="3708">
                  <c:v>1.7101324176172066</c:v>
                </c:pt>
                <c:pt idx="3709">
                  <c:v>1.5690418235764638</c:v>
                </c:pt>
                <c:pt idx="3710">
                  <c:v>1.0851321659512847</c:v>
                </c:pt>
                <c:pt idx="3711">
                  <c:v>1.004804074873878</c:v>
                </c:pt>
                <c:pt idx="3712">
                  <c:v>1.0850260018183639</c:v>
                </c:pt>
                <c:pt idx="3713">
                  <c:v>1.5688058007070436</c:v>
                </c:pt>
                <c:pt idx="3714">
                  <c:v>2.0326608997624782</c:v>
                </c:pt>
                <c:pt idx="3715">
                  <c:v>2.0528674730616863</c:v>
                </c:pt>
                <c:pt idx="3716">
                  <c:v>1.6901621749095499</c:v>
                </c:pt>
                <c:pt idx="3717">
                  <c:v>1.3473668059286894</c:v>
                </c:pt>
                <c:pt idx="3718">
                  <c:v>0.9445317732547196</c:v>
                </c:pt>
                <c:pt idx="3719">
                  <c:v>0.82420719133535414</c:v>
                </c:pt>
                <c:pt idx="3720">
                  <c:v>0.60666918992811125</c:v>
                </c:pt>
                <c:pt idx="3721">
                  <c:v>0.53384397968800623</c:v>
                </c:pt>
                <c:pt idx="3722">
                  <c:v>0.51735192015252185</c:v>
                </c:pt>
                <c:pt idx="3723">
                  <c:v>0.51758701985556876</c:v>
                </c:pt>
                <c:pt idx="3724">
                  <c:v>0.5091397398184645</c:v>
                </c:pt>
                <c:pt idx="3725">
                  <c:v>1.2076129567963689</c:v>
                </c:pt>
                <c:pt idx="3726">
                  <c:v>2.4598699864665008</c:v>
                </c:pt>
                <c:pt idx="3727">
                  <c:v>2.0754256588356115</c:v>
                </c:pt>
                <c:pt idx="3728">
                  <c:v>1.7919544996086105</c:v>
                </c:pt>
                <c:pt idx="3729">
                  <c:v>1.4683532981376552</c:v>
                </c:pt>
                <c:pt idx="3730">
                  <c:v>1.3468372161525815</c:v>
                </c:pt>
                <c:pt idx="3731">
                  <c:v>1.2860744054671178</c:v>
                </c:pt>
                <c:pt idx="3732">
                  <c:v>1.708692585797108</c:v>
                </c:pt>
                <c:pt idx="3733">
                  <c:v>1.5676306099139352</c:v>
                </c:pt>
                <c:pt idx="3734">
                  <c:v>1.0842203852966656</c:v>
                </c:pt>
                <c:pt idx="3735">
                  <c:v>1.0037830528650977</c:v>
                </c:pt>
                <c:pt idx="3736">
                  <c:v>1.0842736212241881</c:v>
                </c:pt>
                <c:pt idx="3737">
                  <c:v>1.5678463231231416</c:v>
                </c:pt>
                <c:pt idx="3738">
                  <c:v>2.0316817279626145</c:v>
                </c:pt>
                <c:pt idx="3739">
                  <c:v>2.0523381910077028</c:v>
                </c:pt>
                <c:pt idx="3740">
                  <c:v>1.6899415381463467</c:v>
                </c:pt>
                <c:pt idx="3741">
                  <c:v>1.3472587954630226</c:v>
                </c:pt>
                <c:pt idx="3742">
                  <c:v>0.94456131457866577</c:v>
                </c:pt>
                <c:pt idx="3743">
                  <c:v>0.82429889252843047</c:v>
                </c:pt>
                <c:pt idx="3744">
                  <c:v>0.60658979762001408</c:v>
                </c:pt>
                <c:pt idx="3745">
                  <c:v>0.53355718266805863</c:v>
                </c:pt>
                <c:pt idx="3746">
                  <c:v>0.51621057879309484</c:v>
                </c:pt>
                <c:pt idx="3747">
                  <c:v>0.51627858538258886</c:v>
                </c:pt>
                <c:pt idx="3748">
                  <c:v>0.50833381557464152</c:v>
                </c:pt>
                <c:pt idx="3749">
                  <c:v>1.2068002626658094</c:v>
                </c:pt>
                <c:pt idx="3750">
                  <c:v>2.4582913719682913</c:v>
                </c:pt>
                <c:pt idx="3751">
                  <c:v>2.0748151381407842</c:v>
                </c:pt>
                <c:pt idx="3752">
                  <c:v>1.7920252756972213</c:v>
                </c:pt>
                <c:pt idx="3753">
                  <c:v>1.4684939271485062</c:v>
                </c:pt>
                <c:pt idx="3754">
                  <c:v>1.3470837015742316</c:v>
                </c:pt>
                <c:pt idx="3755">
                  <c:v>1.2863984368641188</c:v>
                </c:pt>
                <c:pt idx="3756">
                  <c:v>1.7089572268240985</c:v>
                </c:pt>
                <c:pt idx="3757">
                  <c:v>1.5674576700800185</c:v>
                </c:pt>
                <c:pt idx="3758">
                  <c:v>1.0838634276323533</c:v>
                </c:pt>
                <c:pt idx="3759">
                  <c:v>1.0032750036377012</c:v>
                </c:pt>
                <c:pt idx="3760">
                  <c:v>1.0835923244407504</c:v>
                </c:pt>
                <c:pt idx="3761">
                  <c:v>1.5665437353705287</c:v>
                </c:pt>
                <c:pt idx="3762">
                  <c:v>2.0298107774462211</c:v>
                </c:pt>
                <c:pt idx="3763">
                  <c:v>2.0502496809493502</c:v>
                </c:pt>
                <c:pt idx="3764">
                  <c:v>1.6882333726337619</c:v>
                </c:pt>
                <c:pt idx="3765">
                  <c:v>1.3459488223794207</c:v>
                </c:pt>
                <c:pt idx="3766">
                  <c:v>0.94372061773478499</c:v>
                </c:pt>
                <c:pt idx="3767">
                  <c:v>0.82357943820156321</c:v>
                </c:pt>
                <c:pt idx="3768">
                  <c:v>0.60611529010417808</c:v>
                </c:pt>
                <c:pt idx="3769">
                  <c:v>0.53307405893273885</c:v>
                </c:pt>
                <c:pt idx="3770">
                  <c:v>0.51495907291313081</c:v>
                </c:pt>
                <c:pt idx="3771">
                  <c:v>0.51517263206746944</c:v>
                </c:pt>
                <c:pt idx="3772">
                  <c:v>0.50778514702682331</c:v>
                </c:pt>
                <c:pt idx="3773">
                  <c:v>1.2063817605766185</c:v>
                </c:pt>
                <c:pt idx="3774">
                  <c:v>2.4572949677294611</c:v>
                </c:pt>
                <c:pt idx="3775">
                  <c:v>2.0737122620469086</c:v>
                </c:pt>
                <c:pt idx="3776">
                  <c:v>1.7908365451306358</c:v>
                </c:pt>
                <c:pt idx="3777">
                  <c:v>1.4683560676367717</c:v>
                </c:pt>
                <c:pt idx="3778">
                  <c:v>1.3471815572097934</c:v>
                </c:pt>
                <c:pt idx="3779">
                  <c:v>1.2866452300078934</c:v>
                </c:pt>
                <c:pt idx="3780">
                  <c:v>1.709666526320857</c:v>
                </c:pt>
                <c:pt idx="3781">
                  <c:v>1.5683756051771252</c:v>
                </c:pt>
                <c:pt idx="3782">
                  <c:v>1.0844687170510594</c:v>
                </c:pt>
                <c:pt idx="3783">
                  <c:v>1.0038664455608091</c:v>
                </c:pt>
                <c:pt idx="3784">
                  <c:v>1.0842459262329915</c:v>
                </c:pt>
                <c:pt idx="3785">
                  <c:v>1.5677690848699184</c:v>
                </c:pt>
                <c:pt idx="3786">
                  <c:v>2.0312142980556427</c:v>
                </c:pt>
                <c:pt idx="3787">
                  <c:v>2.0516248911233266</c:v>
                </c:pt>
                <c:pt idx="3788">
                  <c:v>1.6892636263062806</c:v>
                </c:pt>
                <c:pt idx="3789">
                  <c:v>1.3466922790319857</c:v>
                </c:pt>
                <c:pt idx="3790">
                  <c:v>0.9441674302594214</c:v>
                </c:pt>
                <c:pt idx="3791">
                  <c:v>0.82393178003400958</c:v>
                </c:pt>
                <c:pt idx="3792">
                  <c:v>0.60072492165093561</c:v>
                </c:pt>
                <c:pt idx="3793">
                  <c:v>0.61725636961834374</c:v>
                </c:pt>
                <c:pt idx="3794">
                  <c:v>0.55283105020818479</c:v>
                </c:pt>
                <c:pt idx="3795">
                  <c:v>0.50660841762308984</c:v>
                </c:pt>
                <c:pt idx="3796">
                  <c:v>0.50665980721786608</c:v>
                </c:pt>
                <c:pt idx="3797">
                  <c:v>0.65072761281224945</c:v>
                </c:pt>
                <c:pt idx="3798">
                  <c:v>1.0100442749304097</c:v>
                </c:pt>
                <c:pt idx="3799">
                  <c:v>1.4068501080208677</c:v>
                </c:pt>
                <c:pt idx="3800">
                  <c:v>2.0111258900522104</c:v>
                </c:pt>
                <c:pt idx="3801">
                  <c:v>1.9931509175992077</c:v>
                </c:pt>
                <c:pt idx="3802">
                  <c:v>1.8369400892535881</c:v>
                </c:pt>
                <c:pt idx="3803">
                  <c:v>1.940185477824097</c:v>
                </c:pt>
                <c:pt idx="3804">
                  <c:v>1.9566827686356993</c:v>
                </c:pt>
                <c:pt idx="3805">
                  <c:v>1.6462905393549268</c:v>
                </c:pt>
                <c:pt idx="3806">
                  <c:v>1.4045566550276569</c:v>
                </c:pt>
                <c:pt idx="3807">
                  <c:v>1.1975067467865879</c:v>
                </c:pt>
                <c:pt idx="3808">
                  <c:v>1.4041193818888773</c:v>
                </c:pt>
                <c:pt idx="3809">
                  <c:v>1.6799024115596863</c:v>
                </c:pt>
                <c:pt idx="3810">
                  <c:v>2.1626701123811931</c:v>
                </c:pt>
                <c:pt idx="3811">
                  <c:v>1.8009181373704708</c:v>
                </c:pt>
                <c:pt idx="3812">
                  <c:v>1.1980129496812377</c:v>
                </c:pt>
                <c:pt idx="3813">
                  <c:v>1.1809574509359637</c:v>
                </c:pt>
                <c:pt idx="3814">
                  <c:v>1.0433478095665163</c:v>
                </c:pt>
                <c:pt idx="3815">
                  <c:v>0.80299252035659108</c:v>
                </c:pt>
                <c:pt idx="3816">
                  <c:v>0.65253147990552496</c:v>
                </c:pt>
                <c:pt idx="3817">
                  <c:v>0.59753107372171232</c:v>
                </c:pt>
                <c:pt idx="3818">
                  <c:v>0.56203994250319744</c:v>
                </c:pt>
                <c:pt idx="3819">
                  <c:v>0.50614714215860324</c:v>
                </c:pt>
                <c:pt idx="3820">
                  <c:v>0.50621237924897788</c:v>
                </c:pt>
                <c:pt idx="3821">
                  <c:v>0.56212795103077762</c:v>
                </c:pt>
                <c:pt idx="3822">
                  <c:v>0.82182880703581318</c:v>
                </c:pt>
                <c:pt idx="3823">
                  <c:v>1.221072722517947</c:v>
                </c:pt>
                <c:pt idx="3824">
                  <c:v>1.6781951692134744</c:v>
                </c:pt>
                <c:pt idx="3825">
                  <c:v>2.0780132941797524</c:v>
                </c:pt>
                <c:pt idx="3826">
                  <c:v>2.2492141903716241</c:v>
                </c:pt>
                <c:pt idx="3827">
                  <c:v>2.3439716795846102</c:v>
                </c:pt>
                <c:pt idx="3828">
                  <c:v>2.0761408050527344</c:v>
                </c:pt>
                <c:pt idx="3829">
                  <c:v>1.8476909771140058</c:v>
                </c:pt>
                <c:pt idx="3830">
                  <c:v>1.5430405349525456</c:v>
                </c:pt>
                <c:pt idx="3831">
                  <c:v>1.409678382066295</c:v>
                </c:pt>
                <c:pt idx="3832">
                  <c:v>0.99141262346392467</c:v>
                </c:pt>
                <c:pt idx="3833">
                  <c:v>1.4861747172505788</c:v>
                </c:pt>
                <c:pt idx="3834">
                  <c:v>1.8097005268010518</c:v>
                </c:pt>
                <c:pt idx="3835">
                  <c:v>1.924177772912433</c:v>
                </c:pt>
                <c:pt idx="3836">
                  <c:v>1.2011427914085844</c:v>
                </c:pt>
                <c:pt idx="3837">
                  <c:v>1.1442880517030902</c:v>
                </c:pt>
                <c:pt idx="3838">
                  <c:v>1.0874419282170826</c:v>
                </c:pt>
                <c:pt idx="3839">
                  <c:v>0.80288020178118547</c:v>
                </c:pt>
                <c:pt idx="3840">
                  <c:v>0.60589280700823156</c:v>
                </c:pt>
                <c:pt idx="3841">
                  <c:v>0.53268663677811001</c:v>
                </c:pt>
                <c:pt idx="3842">
                  <c:v>0.51361248089672418</c:v>
                </c:pt>
                <c:pt idx="3843">
                  <c:v>0.51383034816080486</c:v>
                </c:pt>
                <c:pt idx="3844">
                  <c:v>0.50709677263452446</c:v>
                </c:pt>
                <c:pt idx="3845">
                  <c:v>1.2059961847547362</c:v>
                </c:pt>
                <c:pt idx="3846">
                  <c:v>2.4558228250862961</c:v>
                </c:pt>
                <c:pt idx="3847">
                  <c:v>2.0720317915255233</c:v>
                </c:pt>
                <c:pt idx="3848">
                  <c:v>1.7892050024270285</c:v>
                </c:pt>
                <c:pt idx="3849">
                  <c:v>1.4662352467553597</c:v>
                </c:pt>
                <c:pt idx="3850">
                  <c:v>1.3449887293512668</c:v>
                </c:pt>
                <c:pt idx="3851">
                  <c:v>1.2842499209915101</c:v>
                </c:pt>
                <c:pt idx="3852">
                  <c:v>1.7060449446387078</c:v>
                </c:pt>
                <c:pt idx="3853">
                  <c:v>1.5652313005099314</c:v>
                </c:pt>
                <c:pt idx="3854">
                  <c:v>1.0827128546091915</c:v>
                </c:pt>
                <c:pt idx="3855">
                  <c:v>1.0023813785884226</c:v>
                </c:pt>
                <c:pt idx="3856">
                  <c:v>1.0827297793260338</c:v>
                </c:pt>
                <c:pt idx="3857">
                  <c:v>1.5652962298781814</c:v>
                </c:pt>
                <c:pt idx="3858">
                  <c:v>2.0282183154524134</c:v>
                </c:pt>
                <c:pt idx="3859">
                  <c:v>2.0488353900655776</c:v>
                </c:pt>
                <c:pt idx="3860">
                  <c:v>1.6871058787699367</c:v>
                </c:pt>
                <c:pt idx="3861">
                  <c:v>1.3451028942594221</c:v>
                </c:pt>
                <c:pt idx="3862">
                  <c:v>0.94318702757105966</c:v>
                </c:pt>
                <c:pt idx="3863">
                  <c:v>0.82310431524147831</c:v>
                </c:pt>
                <c:pt idx="3864">
                  <c:v>0.60560662543253274</c:v>
                </c:pt>
                <c:pt idx="3865">
                  <c:v>0.53228444396150976</c:v>
                </c:pt>
                <c:pt idx="3866">
                  <c:v>0.51238374645396589</c:v>
                </c:pt>
                <c:pt idx="3867">
                  <c:v>0.51251852874445647</c:v>
                </c:pt>
                <c:pt idx="3868">
                  <c:v>0.50627884722784988</c:v>
                </c:pt>
                <c:pt idx="3869">
                  <c:v>1.2050262446186044</c:v>
                </c:pt>
                <c:pt idx="3870">
                  <c:v>2.4535404500895646</c:v>
                </c:pt>
                <c:pt idx="3871">
                  <c:v>2.0700885263098914</c:v>
                </c:pt>
                <c:pt idx="3872">
                  <c:v>1.7872854318149758</c:v>
                </c:pt>
                <c:pt idx="3873">
                  <c:v>1.4646923280235815</c:v>
                </c:pt>
                <c:pt idx="3874">
                  <c:v>1.3434833527186696</c:v>
                </c:pt>
                <c:pt idx="3875">
                  <c:v>1.2827082331482265</c:v>
                </c:pt>
                <c:pt idx="3876">
                  <c:v>1.7040899859823484</c:v>
                </c:pt>
                <c:pt idx="3877">
                  <c:v>1.5632744955208255</c:v>
                </c:pt>
                <c:pt idx="3878">
                  <c:v>1.0814702726708347</c:v>
                </c:pt>
                <c:pt idx="3879">
                  <c:v>1.0013034279866206</c:v>
                </c:pt>
                <c:pt idx="3880">
                  <c:v>1.0815275089859775</c:v>
                </c:pt>
                <c:pt idx="3881">
                  <c:v>1.563439434579508</c:v>
                </c:pt>
                <c:pt idx="3882">
                  <c:v>2.0259580964486417</c:v>
                </c:pt>
                <c:pt idx="3883">
                  <c:v>2.0464665451518873</c:v>
                </c:pt>
                <c:pt idx="3884">
                  <c:v>1.6851739992729076</c:v>
                </c:pt>
                <c:pt idx="3885">
                  <c:v>1.3437959983970673</c:v>
                </c:pt>
                <c:pt idx="3886">
                  <c:v>0.94251588561773048</c:v>
                </c:pt>
                <c:pt idx="3887">
                  <c:v>0.82267535060005459</c:v>
                </c:pt>
                <c:pt idx="3888">
                  <c:v>0.6053702948409877</c:v>
                </c:pt>
                <c:pt idx="3889">
                  <c:v>0.53209488713287512</c:v>
                </c:pt>
                <c:pt idx="3890">
                  <c:v>0.5118560030106073</c:v>
                </c:pt>
                <c:pt idx="3891">
                  <c:v>0.51220957573155157</c:v>
                </c:pt>
                <c:pt idx="3892">
                  <c:v>0.50624161285079661</c:v>
                </c:pt>
                <c:pt idx="3893">
                  <c:v>1.2053259659677771</c:v>
                </c:pt>
                <c:pt idx="3894">
                  <c:v>2.4542817526872645</c:v>
                </c:pt>
                <c:pt idx="3895">
                  <c:v>2.0709649189202004</c:v>
                </c:pt>
                <c:pt idx="3896">
                  <c:v>1.7882993762148978</c:v>
                </c:pt>
                <c:pt idx="3897">
                  <c:v>1.4656179561737956</c:v>
                </c:pt>
                <c:pt idx="3898">
                  <c:v>1.344513606391182</c:v>
                </c:pt>
                <c:pt idx="3899">
                  <c:v>1.2838354192899304</c:v>
                </c:pt>
                <c:pt idx="3900">
                  <c:v>1.7055575127936464</c:v>
                </c:pt>
                <c:pt idx="3901">
                  <c:v>1.5647629474365805</c:v>
                </c:pt>
                <c:pt idx="3902">
                  <c:v>1.0824199031467587</c:v>
                </c:pt>
                <c:pt idx="3903">
                  <c:v>1.0021561259933534</c:v>
                </c:pt>
                <c:pt idx="3904">
                  <c:v>1.0824879097362496</c:v>
                </c:pt>
                <c:pt idx="3905">
                  <c:v>1.5649669672050657</c:v>
                </c:pt>
                <c:pt idx="3906">
                  <c:v>2.0277751955932639</c:v>
                </c:pt>
                <c:pt idx="3907">
                  <c:v>2.0483058002894725</c:v>
                </c:pt>
                <c:pt idx="3908">
                  <c:v>1.686880318452743</c:v>
                </c:pt>
                <c:pt idx="3909">
                  <c:v>1.3451161263107716</c:v>
                </c:pt>
                <c:pt idx="3910">
                  <c:v>0.94330088475709362</c:v>
                </c:pt>
                <c:pt idx="3911">
                  <c:v>0.82330279601172096</c:v>
                </c:pt>
                <c:pt idx="3912">
                  <c:v>0.60579864403816297</c:v>
                </c:pt>
                <c:pt idx="3913">
                  <c:v>0.53249738767159993</c:v>
                </c:pt>
                <c:pt idx="3914">
                  <c:v>0.51281825009362925</c:v>
                </c:pt>
                <c:pt idx="3915">
                  <c:v>0.5130444258550686</c:v>
                </c:pt>
                <c:pt idx="3916">
                  <c:v>0.50673396824984829</c:v>
                </c:pt>
                <c:pt idx="3917">
                  <c:v>1.2058810966802078</c:v>
                </c:pt>
                <c:pt idx="3918">
                  <c:v>2.4556775802435764</c:v>
                </c:pt>
                <c:pt idx="3919">
                  <c:v>2.0719523992174262</c:v>
                </c:pt>
                <c:pt idx="3920">
                  <c:v>1.7890474486993322</c:v>
                </c:pt>
                <c:pt idx="3921">
                  <c:v>1.4661386220082959</c:v>
                </c:pt>
                <c:pt idx="3922">
                  <c:v>1.3448496389510378</c:v>
                </c:pt>
                <c:pt idx="3923">
                  <c:v>1.2841625279081783</c:v>
                </c:pt>
                <c:pt idx="3924">
                  <c:v>1.7059760148828376</c:v>
                </c:pt>
                <c:pt idx="3925">
                  <c:v>1.565140214761104</c:v>
                </c:pt>
                <c:pt idx="3926">
                  <c:v>1.0826814669525049</c:v>
                </c:pt>
                <c:pt idx="3927">
                  <c:v>1.0023881484751593</c:v>
                </c:pt>
                <c:pt idx="3928">
                  <c:v>1.0827491658198714</c:v>
                </c:pt>
                <c:pt idx="3929">
                  <c:v>1.5653965472907352</c:v>
                </c:pt>
                <c:pt idx="3930">
                  <c:v>2.0283534054650252</c:v>
                </c:pt>
                <c:pt idx="3931">
                  <c:v>2.0489830966852929</c:v>
                </c:pt>
                <c:pt idx="3932">
                  <c:v>1.6873311313650028</c:v>
                </c:pt>
                <c:pt idx="3933">
                  <c:v>1.3453247619111228</c:v>
                </c:pt>
                <c:pt idx="3934">
                  <c:v>0.94338643150767876</c:v>
                </c:pt>
                <c:pt idx="3935">
                  <c:v>0.82331295084182643</c:v>
                </c:pt>
                <c:pt idx="3936">
                  <c:v>0.60578633515318669</c:v>
                </c:pt>
                <c:pt idx="3937">
                  <c:v>0.53248169384325483</c:v>
                </c:pt>
                <c:pt idx="3938">
                  <c:v>0.51293487677877958</c:v>
                </c:pt>
                <c:pt idx="3939">
                  <c:v>0.51304196407807301</c:v>
                </c:pt>
                <c:pt idx="3940">
                  <c:v>0.50664503655589455</c:v>
                </c:pt>
                <c:pt idx="3941">
                  <c:v>1.2057060027914202</c:v>
                </c:pt>
                <c:pt idx="3942">
                  <c:v>2.4564145747315314</c:v>
                </c:pt>
                <c:pt idx="3943">
                  <c:v>2.0729860378333105</c:v>
                </c:pt>
                <c:pt idx="3944">
                  <c:v>1.7903081862430319</c:v>
                </c:pt>
                <c:pt idx="3945">
                  <c:v>1.4673698182280495</c:v>
                </c:pt>
                <c:pt idx="3946">
                  <c:v>1.3460669876751901</c:v>
                </c:pt>
                <c:pt idx="3947">
                  <c:v>1.2853835692978266</c:v>
                </c:pt>
                <c:pt idx="3948">
                  <c:v>1.7077358777123259</c:v>
                </c:pt>
                <c:pt idx="3949">
                  <c:v>1.5668136076736336</c:v>
                </c:pt>
                <c:pt idx="3950">
                  <c:v>1.0837329534516016</c:v>
                </c:pt>
                <c:pt idx="3951">
                  <c:v>1.0033060835722634</c:v>
                </c:pt>
                <c:pt idx="3952">
                  <c:v>1.0836135572673347</c:v>
                </c:pt>
                <c:pt idx="3953">
                  <c:v>1.5665825083582039</c:v>
                </c:pt>
                <c:pt idx="3954">
                  <c:v>2.02961660478572</c:v>
                </c:pt>
                <c:pt idx="3955">
                  <c:v>2.0500453534587439</c:v>
                </c:pt>
                <c:pt idx="3956">
                  <c:v>1.6881265930565956</c:v>
                </c:pt>
                <c:pt idx="3957">
                  <c:v>1.3458949710076464</c:v>
                </c:pt>
                <c:pt idx="3958">
                  <c:v>0.94364245631518551</c:v>
                </c:pt>
                <c:pt idx="3959">
                  <c:v>0.82349635322797632</c:v>
                </c:pt>
                <c:pt idx="3960">
                  <c:v>0.60039535125569499</c:v>
                </c:pt>
                <c:pt idx="3961">
                  <c:v>0.61698095831699917</c:v>
                </c:pt>
                <c:pt idx="3962">
                  <c:v>0.55250701881118391</c:v>
                </c:pt>
                <c:pt idx="3963">
                  <c:v>0.50580126249076973</c:v>
                </c:pt>
                <c:pt idx="3964">
                  <c:v>0.50590404168032155</c:v>
                </c:pt>
                <c:pt idx="3965">
                  <c:v>0.65053405559599731</c:v>
                </c:pt>
                <c:pt idx="3966">
                  <c:v>1.0096466979456786</c:v>
                </c:pt>
                <c:pt idx="3967">
                  <c:v>1.4063635993421766</c:v>
                </c:pt>
                <c:pt idx="3968">
                  <c:v>2.0107409296745766</c:v>
                </c:pt>
                <c:pt idx="3969">
                  <c:v>1.9929527445510891</c:v>
                </c:pt>
                <c:pt idx="3970">
                  <c:v>1.8367092976602795</c:v>
                </c:pt>
                <c:pt idx="3971">
                  <c:v>1.9395109509273996</c:v>
                </c:pt>
                <c:pt idx="3972">
                  <c:v>1.9557719111474539</c:v>
                </c:pt>
                <c:pt idx="3973">
                  <c:v>1.6453390625462563</c:v>
                </c:pt>
                <c:pt idx="3974">
                  <c:v>1.4040827629560697</c:v>
                </c:pt>
                <c:pt idx="3975">
                  <c:v>1.1974255081457443</c:v>
                </c:pt>
                <c:pt idx="3976">
                  <c:v>1.4043117082166288</c:v>
                </c:pt>
                <c:pt idx="3977">
                  <c:v>1.6803969210136087</c:v>
                </c:pt>
                <c:pt idx="3978">
                  <c:v>2.1635074242817054</c:v>
                </c:pt>
                <c:pt idx="3979">
                  <c:v>1.8015040402953393</c:v>
                </c:pt>
                <c:pt idx="3980">
                  <c:v>1.1983271339702577</c:v>
                </c:pt>
                <c:pt idx="3981">
                  <c:v>1.1812528641753948</c:v>
                </c:pt>
                <c:pt idx="3982">
                  <c:v>1.04357429305008</c:v>
                </c:pt>
                <c:pt idx="3983">
                  <c:v>0.80311745553910341</c:v>
                </c:pt>
                <c:pt idx="3984">
                  <c:v>0.6525871776100427</c:v>
                </c:pt>
                <c:pt idx="3985">
                  <c:v>0.59755292199254517</c:v>
                </c:pt>
                <c:pt idx="3986">
                  <c:v>0.56204240428019236</c:v>
                </c:pt>
                <c:pt idx="3987">
                  <c:v>0.50602897686283121</c:v>
                </c:pt>
                <c:pt idx="3988">
                  <c:v>0.5061163699461626</c:v>
                </c:pt>
                <c:pt idx="3989">
                  <c:v>0.56211841164492093</c:v>
                </c:pt>
                <c:pt idx="3990">
                  <c:v>0.82177033983217584</c:v>
                </c:pt>
                <c:pt idx="3991">
                  <c:v>1.2207256119616157</c:v>
                </c:pt>
                <c:pt idx="3992">
                  <c:v>1.6776938898728153</c:v>
                </c:pt>
                <c:pt idx="3993">
                  <c:v>2.0771944456067049</c:v>
                </c:pt>
                <c:pt idx="3994">
                  <c:v>2.2480842347307974</c:v>
                </c:pt>
                <c:pt idx="3995">
                  <c:v>2.342779564074656</c:v>
                </c:pt>
                <c:pt idx="3996">
                  <c:v>2.0754161194497547</c:v>
                </c:pt>
                <c:pt idx="3997">
                  <c:v>1.8470367598775157</c:v>
                </c:pt>
                <c:pt idx="3998">
                  <c:v>1.542385086827561</c:v>
                </c:pt>
                <c:pt idx="3999">
                  <c:v>1.4091740255043914</c:v>
                </c:pt>
                <c:pt idx="4000">
                  <c:v>0.99105166541199163</c:v>
                </c:pt>
                <c:pt idx="4001">
                  <c:v>1.4852164705551745</c:v>
                </c:pt>
                <c:pt idx="4002">
                  <c:v>1.8088050554190294</c:v>
                </c:pt>
                <c:pt idx="4003">
                  <c:v>1.9233632324491237</c:v>
                </c:pt>
                <c:pt idx="4004">
                  <c:v>1.200644589289166</c:v>
                </c:pt>
                <c:pt idx="4005">
                  <c:v>1.1437984658031584</c:v>
                </c:pt>
                <c:pt idx="4006">
                  <c:v>1.086936033044557</c:v>
                </c:pt>
                <c:pt idx="4007">
                  <c:v>0.80250416534515656</c:v>
                </c:pt>
                <c:pt idx="4008">
                  <c:v>0.60554231150853166</c:v>
                </c:pt>
                <c:pt idx="4009">
                  <c:v>0.5322118215401499</c:v>
                </c:pt>
                <c:pt idx="4010">
                  <c:v>0.5121954205138286</c:v>
                </c:pt>
                <c:pt idx="4011">
                  <c:v>0.51232189430695996</c:v>
                </c:pt>
                <c:pt idx="4012">
                  <c:v>0.5061785298152931</c:v>
                </c:pt>
                <c:pt idx="4013">
                  <c:v>1.2049240808733011</c:v>
                </c:pt>
                <c:pt idx="4014">
                  <c:v>2.4531878005349936</c:v>
                </c:pt>
                <c:pt idx="4015">
                  <c:v>2.0699278953609479</c:v>
                </c:pt>
                <c:pt idx="4016">
                  <c:v>1.7876143867659704</c:v>
                </c:pt>
                <c:pt idx="4017">
                  <c:v>1.4651757594810253</c:v>
                </c:pt>
                <c:pt idx="4018">
                  <c:v>1.343863081820188</c:v>
                </c:pt>
                <c:pt idx="4019">
                  <c:v>1.2832248985951094</c:v>
                </c:pt>
                <c:pt idx="4020">
                  <c:v>1.7051165469893708</c:v>
                </c:pt>
                <c:pt idx="4021">
                  <c:v>1.5643345982394055</c:v>
                </c:pt>
                <c:pt idx="4022">
                  <c:v>1.082085409197528</c:v>
                </c:pt>
                <c:pt idx="4023">
                  <c:v>1.0017465478457672</c:v>
                </c:pt>
                <c:pt idx="4024">
                  <c:v>1.0820140176646655</c:v>
                </c:pt>
                <c:pt idx="4025">
                  <c:v>1.5641413487452809</c:v>
                </c:pt>
                <c:pt idx="4026">
                  <c:v>2.0266658573347756</c:v>
                </c:pt>
                <c:pt idx="4027">
                  <c:v>2.0470887592874418</c:v>
                </c:pt>
                <c:pt idx="4028">
                  <c:v>1.6857365153163242</c:v>
                </c:pt>
                <c:pt idx="4029">
                  <c:v>1.3442163468190047</c:v>
                </c:pt>
                <c:pt idx="4030">
                  <c:v>0.942705134724241</c:v>
                </c:pt>
                <c:pt idx="4031">
                  <c:v>0.82280120894894027</c:v>
                </c:pt>
                <c:pt idx="4032">
                  <c:v>0.60546476553318107</c:v>
                </c:pt>
                <c:pt idx="4033">
                  <c:v>0.5321813570498336</c:v>
                </c:pt>
                <c:pt idx="4034">
                  <c:v>0.51208587143753992</c:v>
                </c:pt>
                <c:pt idx="4035">
                  <c:v>0.51240405611417705</c:v>
                </c:pt>
                <c:pt idx="4036">
                  <c:v>0.5063745488085406</c:v>
                </c:pt>
                <c:pt idx="4037">
                  <c:v>1.2054462853184171</c:v>
                </c:pt>
                <c:pt idx="4038">
                  <c:v>2.4547214876030394</c:v>
                </c:pt>
                <c:pt idx="4039">
                  <c:v>2.0713252615278841</c:v>
                </c:pt>
                <c:pt idx="4040">
                  <c:v>1.788595712620705</c:v>
                </c:pt>
                <c:pt idx="4041">
                  <c:v>1.4658155137776681</c:v>
                </c:pt>
                <c:pt idx="4042">
                  <c:v>1.3448487157846616</c:v>
                </c:pt>
                <c:pt idx="4043">
                  <c:v>1.2843206970801238</c:v>
                </c:pt>
                <c:pt idx="4044">
                  <c:v>1.70633974243389</c:v>
                </c:pt>
                <c:pt idx="4045">
                  <c:v>1.5661280027804543</c:v>
                </c:pt>
                <c:pt idx="4046">
                  <c:v>1.0835018541361716</c:v>
                </c:pt>
                <c:pt idx="4047">
                  <c:v>1.0030740610904634</c:v>
                </c:pt>
                <c:pt idx="4048">
                  <c:v>1.0834070757218544</c:v>
                </c:pt>
                <c:pt idx="4049">
                  <c:v>1.5664009523048006</c:v>
                </c:pt>
                <c:pt idx="4050">
                  <c:v>2.0294885923819663</c:v>
                </c:pt>
                <c:pt idx="4051">
                  <c:v>2.0499671920391473</c:v>
                </c:pt>
                <c:pt idx="4052">
                  <c:v>1.6880976671768984</c:v>
                </c:pt>
                <c:pt idx="4053">
                  <c:v>1.34588266212267</c:v>
                </c:pt>
                <c:pt idx="4054">
                  <c:v>0.94368953780021991</c:v>
                </c:pt>
                <c:pt idx="4055">
                  <c:v>0.82355728220860891</c:v>
                </c:pt>
                <c:pt idx="4056">
                  <c:v>0.60592665644191612</c:v>
                </c:pt>
                <c:pt idx="4057">
                  <c:v>0.53260139774964921</c:v>
                </c:pt>
                <c:pt idx="4058">
                  <c:v>0.5130952000055955</c:v>
                </c:pt>
                <c:pt idx="4059">
                  <c:v>0.5131970560287743</c:v>
                </c:pt>
                <c:pt idx="4060">
                  <c:v>0.50673827635959001</c:v>
                </c:pt>
                <c:pt idx="4061">
                  <c:v>1.205678000078096</c:v>
                </c:pt>
                <c:pt idx="4062">
                  <c:v>2.4553935527227484</c:v>
                </c:pt>
                <c:pt idx="4063">
                  <c:v>2.0716837578028184</c:v>
                </c:pt>
                <c:pt idx="4064">
                  <c:v>1.7887003381430004</c:v>
                </c:pt>
                <c:pt idx="4065">
                  <c:v>1.4657321210819538</c:v>
                </c:pt>
                <c:pt idx="4066">
                  <c:v>1.3446643902321416</c:v>
                </c:pt>
                <c:pt idx="4067">
                  <c:v>1.2839705093025484</c:v>
                </c:pt>
                <c:pt idx="4068">
                  <c:v>1.7056532143743373</c:v>
                </c:pt>
                <c:pt idx="4069">
                  <c:v>1.5648780355111118</c:v>
                </c:pt>
                <c:pt idx="4070">
                  <c:v>1.0826319236904756</c:v>
                </c:pt>
                <c:pt idx="4071">
                  <c:v>1.0023859944202886</c:v>
                </c:pt>
                <c:pt idx="4072">
                  <c:v>1.0828125565774995</c:v>
                </c:pt>
                <c:pt idx="4073">
                  <c:v>1.5655399458007091</c:v>
                </c:pt>
                <c:pt idx="4074">
                  <c:v>2.0284703398723032</c:v>
                </c:pt>
                <c:pt idx="4075">
                  <c:v>2.0490027909012518</c:v>
                </c:pt>
                <c:pt idx="4076">
                  <c:v>1.6872517390569057</c:v>
                </c:pt>
                <c:pt idx="4077">
                  <c:v>1.3452582939322477</c:v>
                </c:pt>
                <c:pt idx="4078">
                  <c:v>0.94331350136419423</c:v>
                </c:pt>
                <c:pt idx="4079">
                  <c:v>0.82323540486647584</c:v>
                </c:pt>
                <c:pt idx="4080">
                  <c:v>0.60577402626821009</c:v>
                </c:pt>
                <c:pt idx="4081">
                  <c:v>0.53254293054601221</c:v>
                </c:pt>
                <c:pt idx="4082">
                  <c:v>0.51306165829403505</c:v>
                </c:pt>
                <c:pt idx="4083">
                  <c:v>0.51332783793164771</c:v>
                </c:pt>
                <c:pt idx="4084">
                  <c:v>0.50684536365888377</c:v>
                </c:pt>
                <c:pt idx="4085">
                  <c:v>1.2058977136749258</c:v>
                </c:pt>
                <c:pt idx="4086">
                  <c:v>2.4562640986126962</c:v>
                </c:pt>
                <c:pt idx="4087">
                  <c:v>2.0728681802596594</c:v>
                </c:pt>
                <c:pt idx="4088">
                  <c:v>1.7899626142973222</c:v>
                </c:pt>
                <c:pt idx="4089">
                  <c:v>1.4669762416309324</c:v>
                </c:pt>
                <c:pt idx="4090">
                  <c:v>1.3455894029381099</c:v>
                </c:pt>
                <c:pt idx="4091">
                  <c:v>1.2847358142259462</c:v>
                </c:pt>
                <c:pt idx="4092">
                  <c:v>1.7065579174200947</c:v>
                </c:pt>
                <c:pt idx="4093">
                  <c:v>1.5656473408221303</c:v>
                </c:pt>
                <c:pt idx="4094">
                  <c:v>1.082967956250328</c:v>
                </c:pt>
                <c:pt idx="4095">
                  <c:v>1.0026841771588393</c:v>
                </c:pt>
                <c:pt idx="4096">
                  <c:v>1.0829802651353044</c:v>
                </c:pt>
                <c:pt idx="4097">
                  <c:v>1.5656821134221883</c:v>
                </c:pt>
                <c:pt idx="4098">
                  <c:v>2.0286355866531065</c:v>
                </c:pt>
                <c:pt idx="4099">
                  <c:v>2.0492268126078232</c:v>
                </c:pt>
                <c:pt idx="4100">
                  <c:v>1.6875105333635323</c:v>
                </c:pt>
                <c:pt idx="4101">
                  <c:v>1.3454207712139377</c:v>
                </c:pt>
                <c:pt idx="4102">
                  <c:v>0.94341751144224384</c:v>
                </c:pt>
                <c:pt idx="4103">
                  <c:v>0.82333633772328141</c:v>
                </c:pt>
                <c:pt idx="4104">
                  <c:v>0.60581926142049825</c:v>
                </c:pt>
                <c:pt idx="4105">
                  <c:v>0.53253123710528472</c:v>
                </c:pt>
                <c:pt idx="4106">
                  <c:v>0.51304996485330789</c:v>
                </c:pt>
                <c:pt idx="4107">
                  <c:v>0.5132182888553587</c:v>
                </c:pt>
                <c:pt idx="4108">
                  <c:v>0.5067425844693314</c:v>
                </c:pt>
                <c:pt idx="4109">
                  <c:v>1.2056549209187684</c:v>
                </c:pt>
                <c:pt idx="4110">
                  <c:v>2.4553212380235125</c:v>
                </c:pt>
                <c:pt idx="4111">
                  <c:v>2.0718274640349139</c:v>
                </c:pt>
                <c:pt idx="4112">
                  <c:v>1.7890825290215142</c:v>
                </c:pt>
                <c:pt idx="4113">
                  <c:v>1.4662327849783614</c:v>
                </c:pt>
                <c:pt idx="4114">
                  <c:v>1.3450219633407059</c:v>
                </c:pt>
                <c:pt idx="4115">
                  <c:v>1.2842154561135763</c:v>
                </c:pt>
                <c:pt idx="4116">
                  <c:v>1.7059563206668753</c:v>
                </c:pt>
                <c:pt idx="4117">
                  <c:v>1.5649906618086451</c:v>
                </c:pt>
                <c:pt idx="4118">
                  <c:v>1.082487294292001</c:v>
                </c:pt>
                <c:pt idx="4119">
                  <c:v>1.0021601263809705</c:v>
                </c:pt>
                <c:pt idx="4120">
                  <c:v>1.0824112869272722</c:v>
                </c:pt>
                <c:pt idx="4121">
                  <c:v>1.5648189528632226</c:v>
                </c:pt>
                <c:pt idx="4122">
                  <c:v>2.02758410015401</c:v>
                </c:pt>
                <c:pt idx="4123">
                  <c:v>2.048110396740471</c:v>
                </c:pt>
                <c:pt idx="4124">
                  <c:v>1.6865012047954764</c:v>
                </c:pt>
                <c:pt idx="4125">
                  <c:v>1.3446139238037389</c:v>
                </c:pt>
                <c:pt idx="4126">
                  <c:v>0.94286145756343687</c:v>
                </c:pt>
                <c:pt idx="4127">
                  <c:v>0.82282798077376373</c:v>
                </c:pt>
                <c:pt idx="4128">
                  <c:v>0.59986422286896834</c:v>
                </c:pt>
                <c:pt idx="4129">
                  <c:v>0.61643905965591816</c:v>
                </c:pt>
                <c:pt idx="4130">
                  <c:v>0.5519118842225802</c:v>
                </c:pt>
                <c:pt idx="4131">
                  <c:v>0.50464299641450072</c:v>
                </c:pt>
                <c:pt idx="4132">
                  <c:v>0.50469746323052078</c:v>
                </c:pt>
                <c:pt idx="4133">
                  <c:v>0.64993676695252245</c:v>
                </c:pt>
                <c:pt idx="4134">
                  <c:v>1.0088715459142965</c:v>
                </c:pt>
                <c:pt idx="4135">
                  <c:v>1.4050320857098693</c:v>
                </c:pt>
                <c:pt idx="4136">
                  <c:v>2.00824314919076</c:v>
                </c:pt>
                <c:pt idx="4137">
                  <c:v>1.9902438666899318</c:v>
                </c:pt>
                <c:pt idx="4138">
                  <c:v>1.8346881787471754</c:v>
                </c:pt>
                <c:pt idx="4139">
                  <c:v>1.9373218157343659</c:v>
                </c:pt>
                <c:pt idx="4140">
                  <c:v>1.9537443300697344</c:v>
                </c:pt>
                <c:pt idx="4141">
                  <c:v>1.6435041155184189</c:v>
                </c:pt>
                <c:pt idx="4142">
                  <c:v>1.4025066102348587</c:v>
                </c:pt>
                <c:pt idx="4143">
                  <c:v>1.1961296902798653</c:v>
                </c:pt>
                <c:pt idx="4144">
                  <c:v>1.4026869353997584</c:v>
                </c:pt>
                <c:pt idx="4145">
                  <c:v>1.6783259511163477</c:v>
                </c:pt>
                <c:pt idx="4146">
                  <c:v>2.1608582445126832</c:v>
                </c:pt>
                <c:pt idx="4147">
                  <c:v>1.7993339838740188</c:v>
                </c:pt>
                <c:pt idx="4148">
                  <c:v>1.1968217573376572</c:v>
                </c:pt>
                <c:pt idx="4149">
                  <c:v>1.1797031755568796</c:v>
                </c:pt>
                <c:pt idx="4150">
                  <c:v>1.0422120072053258</c:v>
                </c:pt>
                <c:pt idx="4151">
                  <c:v>0.80211151191441599</c:v>
                </c:pt>
                <c:pt idx="4152">
                  <c:v>0.6517498657095302</c:v>
                </c:pt>
                <c:pt idx="4153">
                  <c:v>0.59671776414690381</c:v>
                </c:pt>
                <c:pt idx="4154">
                  <c:v>0.56113739351231051</c:v>
                </c:pt>
                <c:pt idx="4155">
                  <c:v>0.50429927080153747</c:v>
                </c:pt>
                <c:pt idx="4156">
                  <c:v>0.50434204417683037</c:v>
                </c:pt>
                <c:pt idx="4157">
                  <c:v>0.56118232094247433</c:v>
                </c:pt>
                <c:pt idx="4158">
                  <c:v>0.82065023129933323</c:v>
                </c:pt>
                <c:pt idx="4159">
                  <c:v>1.2188829718806615</c:v>
                </c:pt>
                <c:pt idx="4160">
                  <c:v>1.6748865409318443</c:v>
                </c:pt>
                <c:pt idx="4161">
                  <c:v>2.0737858076346449</c:v>
                </c:pt>
                <c:pt idx="4162">
                  <c:v>2.2444921943725942</c:v>
                </c:pt>
                <c:pt idx="4163">
                  <c:v>2.3395457122692598</c:v>
                </c:pt>
                <c:pt idx="4164">
                  <c:v>2.0732974526232106</c:v>
                </c:pt>
                <c:pt idx="4165">
                  <c:v>1.8450522598972099</c:v>
                </c:pt>
                <c:pt idx="4166">
                  <c:v>1.5408935576905558</c:v>
                </c:pt>
                <c:pt idx="4167">
                  <c:v>1.4078889779128665</c:v>
                </c:pt>
                <c:pt idx="4168">
                  <c:v>0.99029959253994027</c:v>
                </c:pt>
                <c:pt idx="4169">
                  <c:v>1.4841108249621793</c:v>
                </c:pt>
                <c:pt idx="4170">
                  <c:v>1.8075550881496869</c:v>
                </c:pt>
                <c:pt idx="4171">
                  <c:v>1.9220191022097157</c:v>
                </c:pt>
                <c:pt idx="4172">
                  <c:v>1.1995241730342019</c:v>
                </c:pt>
                <c:pt idx="4173">
                  <c:v>1.1424764915567076</c:v>
                </c:pt>
                <c:pt idx="4174">
                  <c:v>1.0856866812194665</c:v>
                </c:pt>
                <c:pt idx="4175">
                  <c:v>0.80164500517381465</c:v>
                </c:pt>
                <c:pt idx="4176">
                  <c:v>0.60484839811799329</c:v>
                </c:pt>
                <c:pt idx="4177">
                  <c:v>0.53129542505366467</c:v>
                </c:pt>
                <c:pt idx="4178">
                  <c:v>0.50973025857520171</c:v>
                </c:pt>
                <c:pt idx="4179">
                  <c:v>0.50970071725125898</c:v>
                </c:pt>
                <c:pt idx="4180">
                  <c:v>0.50465745935434791</c:v>
                </c:pt>
                <c:pt idx="4181">
                  <c:v>1.2034562463398784</c:v>
                </c:pt>
                <c:pt idx="4182">
                  <c:v>2.4504192245817014</c:v>
                </c:pt>
                <c:pt idx="4183">
                  <c:v>2.0679572428762465</c:v>
                </c:pt>
                <c:pt idx="4184">
                  <c:v>1.785888681092294</c:v>
                </c:pt>
                <c:pt idx="4185">
                  <c:v>1.4640418034525815</c:v>
                </c:pt>
                <c:pt idx="4186">
                  <c:v>1.3434276550141517</c:v>
                </c:pt>
                <c:pt idx="4187">
                  <c:v>1.2830621135912978</c:v>
                </c:pt>
                <c:pt idx="4188">
                  <c:v>1.7049971508051007</c:v>
                </c:pt>
                <c:pt idx="4189">
                  <c:v>1.5639797946299669</c:v>
                </c:pt>
                <c:pt idx="4190">
                  <c:v>1.0818521558272243</c:v>
                </c:pt>
                <c:pt idx="4191">
                  <c:v>1.0015714539569824</c:v>
                </c:pt>
                <c:pt idx="4192">
                  <c:v>1.0817435299173115</c:v>
                </c:pt>
                <c:pt idx="4193">
                  <c:v>1.5636080663036831</c:v>
                </c:pt>
                <c:pt idx="4194">
                  <c:v>2.0259571732822685</c:v>
                </c:pt>
                <c:pt idx="4195">
                  <c:v>2.0462612944949075</c:v>
                </c:pt>
                <c:pt idx="4196">
                  <c:v>1.6847068770880573</c:v>
                </c:pt>
                <c:pt idx="4197">
                  <c:v>1.3429005270150389</c:v>
                </c:pt>
                <c:pt idx="4198">
                  <c:v>0.94183951238828323</c:v>
                </c:pt>
                <c:pt idx="4199">
                  <c:v>0.82203159591579444</c:v>
                </c:pt>
                <c:pt idx="4200">
                  <c:v>0.60484101278700753</c:v>
                </c:pt>
                <c:pt idx="4201">
                  <c:v>0.53139635791047057</c:v>
                </c:pt>
                <c:pt idx="4202">
                  <c:v>0.5099176613489661</c:v>
                </c:pt>
                <c:pt idx="4203">
                  <c:v>0.5101561459953815</c:v>
                </c:pt>
                <c:pt idx="4204">
                  <c:v>0.50504734328597167</c:v>
                </c:pt>
                <c:pt idx="4205">
                  <c:v>1.203992298280596</c:v>
                </c:pt>
                <c:pt idx="4206">
                  <c:v>2.4511811445617369</c:v>
                </c:pt>
                <c:pt idx="4207">
                  <c:v>2.0683972855141488</c:v>
                </c:pt>
                <c:pt idx="4208">
                  <c:v>1.7861748626679901</c:v>
                </c:pt>
                <c:pt idx="4209">
                  <c:v>1.4640113389622651</c:v>
                </c:pt>
                <c:pt idx="4210">
                  <c:v>1.3431694761517712</c:v>
                </c:pt>
                <c:pt idx="4211">
                  <c:v>1.2827091563145998</c:v>
                </c:pt>
                <c:pt idx="4212">
                  <c:v>1.704450020867905</c:v>
                </c:pt>
                <c:pt idx="4213">
                  <c:v>1.563656378677212</c:v>
                </c:pt>
                <c:pt idx="4214">
                  <c:v>1.0817256820340959</c:v>
                </c:pt>
                <c:pt idx="4215">
                  <c:v>1.0015289883038143</c:v>
                </c:pt>
                <c:pt idx="4216">
                  <c:v>1.0817570696907823</c:v>
                </c:pt>
                <c:pt idx="4217">
                  <c:v>1.5638040852969306</c:v>
                </c:pt>
                <c:pt idx="4218">
                  <c:v>2.0263929078104295</c:v>
                </c:pt>
                <c:pt idx="4219">
                  <c:v>2.0468376580339256</c:v>
                </c:pt>
                <c:pt idx="4220">
                  <c:v>1.6851930780446178</c:v>
                </c:pt>
                <c:pt idx="4221">
                  <c:v>1.3434627353363311</c:v>
                </c:pt>
                <c:pt idx="4222">
                  <c:v>0.94223339670752471</c:v>
                </c:pt>
                <c:pt idx="4223">
                  <c:v>0.82238824585798254</c:v>
                </c:pt>
                <c:pt idx="4224">
                  <c:v>0.60507365071305907</c:v>
                </c:pt>
                <c:pt idx="4225">
                  <c:v>0.53162161050553647</c:v>
                </c:pt>
                <c:pt idx="4226">
                  <c:v>0.51040909358164421</c:v>
                </c:pt>
                <c:pt idx="4227">
                  <c:v>0.51061649829349509</c:v>
                </c:pt>
                <c:pt idx="4228">
                  <c:v>0.5053092148138425</c:v>
                </c:pt>
                <c:pt idx="4229">
                  <c:v>1.2043397165590517</c:v>
                </c:pt>
                <c:pt idx="4230">
                  <c:v>2.4518682880655351</c:v>
                </c:pt>
                <c:pt idx="4231">
                  <c:v>2.0688487138706542</c:v>
                </c:pt>
                <c:pt idx="4232">
                  <c:v>1.7864222712560134</c:v>
                </c:pt>
                <c:pt idx="4233">
                  <c:v>1.4641067328208344</c:v>
                </c:pt>
                <c:pt idx="4234">
                  <c:v>1.3432331746315262</c:v>
                </c:pt>
                <c:pt idx="4235">
                  <c:v>1.282746390691653</c:v>
                </c:pt>
                <c:pt idx="4236">
                  <c:v>1.7044786390254745</c:v>
                </c:pt>
                <c:pt idx="4237">
                  <c:v>1.563656378677212</c:v>
                </c:pt>
                <c:pt idx="4238">
                  <c:v>1.0817256820340959</c:v>
                </c:pt>
                <c:pt idx="4239">
                  <c:v>1.0015428357994127</c:v>
                </c:pt>
                <c:pt idx="4240">
                  <c:v>1.081771840352757</c:v>
                </c:pt>
                <c:pt idx="4241">
                  <c:v>1.5638308571217538</c:v>
                </c:pt>
                <c:pt idx="4242">
                  <c:v>2.026459375789301</c:v>
                </c:pt>
                <c:pt idx="4243">
                  <c:v>2.0469407449456019</c:v>
                </c:pt>
                <c:pt idx="4244">
                  <c:v>1.6852737012412125</c:v>
                </c:pt>
                <c:pt idx="4245">
                  <c:v>1.3436175195649112</c:v>
                </c:pt>
                <c:pt idx="4246">
                  <c:v>0.94233125234308313</c:v>
                </c:pt>
                <c:pt idx="4247">
                  <c:v>0.82247471577494413</c:v>
                </c:pt>
                <c:pt idx="4248">
                  <c:v>0.60515550479815172</c:v>
                </c:pt>
                <c:pt idx="4249">
                  <c:v>0.53175054607566308</c:v>
                </c:pt>
                <c:pt idx="4250">
                  <c:v>0.5107565118601004</c:v>
                </c:pt>
                <c:pt idx="4251">
                  <c:v>0.51101315211185605</c:v>
                </c:pt>
                <c:pt idx="4252">
                  <c:v>0.50554831490450702</c:v>
                </c:pt>
                <c:pt idx="4253">
                  <c:v>1.2046258981347475</c:v>
                </c:pt>
                <c:pt idx="4254">
                  <c:v>2.4526975991908158</c:v>
                </c:pt>
                <c:pt idx="4255">
                  <c:v>2.0695484739815568</c:v>
                </c:pt>
                <c:pt idx="4256">
                  <c:v>1.7870580251650419</c:v>
                </c:pt>
                <c:pt idx="4257">
                  <c:v>1.4645280044091482</c:v>
                </c:pt>
                <c:pt idx="4258">
                  <c:v>1.3435021237682583</c:v>
                </c:pt>
                <c:pt idx="4259">
                  <c:v>1.2829627193451145</c:v>
                </c:pt>
                <c:pt idx="4260">
                  <c:v>1.7047808221516396</c:v>
                </c:pt>
                <c:pt idx="4261">
                  <c:v>1.5639034795431142</c:v>
                </c:pt>
                <c:pt idx="4262">
                  <c:v>1.0818706191546887</c:v>
                </c:pt>
                <c:pt idx="4263">
                  <c:v>1.0016726945359093</c:v>
                </c:pt>
                <c:pt idx="4264">
                  <c:v>1.0819023145335056</c:v>
                </c:pt>
                <c:pt idx="4265">
                  <c:v>1.5640284147256234</c:v>
                </c:pt>
                <c:pt idx="4266">
                  <c:v>2.0266947832144728</c:v>
                </c:pt>
                <c:pt idx="4267">
                  <c:v>2.0471761523707732</c:v>
                </c:pt>
                <c:pt idx="4268">
                  <c:v>1.6855186480522406</c:v>
                </c:pt>
                <c:pt idx="4269">
                  <c:v>1.3440018644982927</c:v>
                </c:pt>
                <c:pt idx="4270">
                  <c:v>0.94262266519489679</c:v>
                </c:pt>
                <c:pt idx="4271">
                  <c:v>0.82273904907980688</c:v>
                </c:pt>
                <c:pt idx="4272">
                  <c:v>0.60538383461446166</c:v>
                </c:pt>
                <c:pt idx="4273">
                  <c:v>0.53203549676286455</c:v>
                </c:pt>
                <c:pt idx="4274">
                  <c:v>0.51152581717111856</c:v>
                </c:pt>
                <c:pt idx="4275">
                  <c:v>0.51185231034511447</c:v>
                </c:pt>
                <c:pt idx="4276">
                  <c:v>0.50605144057791296</c:v>
                </c:pt>
                <c:pt idx="4277">
                  <c:v>1.2052693450968861</c:v>
                </c:pt>
                <c:pt idx="4278">
                  <c:v>2.4543623758838593</c:v>
                </c:pt>
                <c:pt idx="4279">
                  <c:v>2.0711252421470197</c:v>
                </c:pt>
                <c:pt idx="4280">
                  <c:v>1.7884055403478185</c:v>
                </c:pt>
                <c:pt idx="4281">
                  <c:v>1.4656398044446315</c:v>
                </c:pt>
                <c:pt idx="4282">
                  <c:v>1.3444034418706443</c:v>
                </c:pt>
                <c:pt idx="4283">
                  <c:v>1.2837147922171628</c:v>
                </c:pt>
                <c:pt idx="4284">
                  <c:v>1.7054962760908894</c:v>
                </c:pt>
                <c:pt idx="4285">
                  <c:v>1.5646570910257875</c:v>
                </c:pt>
                <c:pt idx="4286">
                  <c:v>1.0823629745537404</c:v>
                </c:pt>
                <c:pt idx="4287">
                  <c:v>1.002115814395059</c:v>
                </c:pt>
                <c:pt idx="4288">
                  <c:v>1.0824094405945288</c:v>
                </c:pt>
                <c:pt idx="4289">
                  <c:v>1.5648312617482021</c:v>
                </c:pt>
                <c:pt idx="4290">
                  <c:v>2.0276671851276</c:v>
                </c:pt>
                <c:pt idx="4291">
                  <c:v>2.0481457847847806</c:v>
                </c:pt>
                <c:pt idx="4292">
                  <c:v>1.6866593739674185</c:v>
                </c:pt>
                <c:pt idx="4293">
                  <c:v>1.3448924123263304</c:v>
                </c:pt>
                <c:pt idx="4294">
                  <c:v>0.94313871519753079</c:v>
                </c:pt>
                <c:pt idx="4295">
                  <c:v>0.82314616545040076</c:v>
                </c:pt>
                <c:pt idx="4296">
                  <c:v>0.60008547507641719</c:v>
                </c:pt>
                <c:pt idx="4297">
                  <c:v>0.61670923968114755</c:v>
                </c:pt>
                <c:pt idx="4298">
                  <c:v>0.55216544725309191</c:v>
                </c:pt>
                <c:pt idx="4299">
                  <c:v>0.50501010890891862</c:v>
                </c:pt>
                <c:pt idx="4300">
                  <c:v>0.50513042825956189</c:v>
                </c:pt>
                <c:pt idx="4301">
                  <c:v>0.6503140342770457</c:v>
                </c:pt>
                <c:pt idx="4302">
                  <c:v>1.0093845186956836</c:v>
                </c:pt>
                <c:pt idx="4303">
                  <c:v>1.4059266339255212</c:v>
                </c:pt>
                <c:pt idx="4304">
                  <c:v>2.009802684917259</c:v>
                </c:pt>
                <c:pt idx="4305">
                  <c:v>1.9918197116890215</c:v>
                </c:pt>
                <c:pt idx="4306">
                  <c:v>1.8358855255332442</c:v>
                </c:pt>
                <c:pt idx="4307">
                  <c:v>1.9386905637437264</c:v>
                </c:pt>
                <c:pt idx="4308">
                  <c:v>1.9548493602184809</c:v>
                </c:pt>
                <c:pt idx="4309">
                  <c:v>1.6446509958760815</c:v>
                </c:pt>
                <c:pt idx="4310">
                  <c:v>1.4035242473002738</c:v>
                </c:pt>
                <c:pt idx="4311">
                  <c:v>1.197009775555667</c:v>
                </c:pt>
                <c:pt idx="4312">
                  <c:v>1.403723958959014</c:v>
                </c:pt>
                <c:pt idx="4313">
                  <c:v>1.6797113161204296</c:v>
                </c:pt>
                <c:pt idx="4314">
                  <c:v>2.1624402439542578</c:v>
                </c:pt>
                <c:pt idx="4315">
                  <c:v>1.8007027318833855</c:v>
                </c:pt>
                <c:pt idx="4316">
                  <c:v>1.1980237199555921</c:v>
                </c:pt>
                <c:pt idx="4317">
                  <c:v>1.1810771548423551</c:v>
                </c:pt>
                <c:pt idx="4318">
                  <c:v>1.0435613687208518</c:v>
                </c:pt>
                <c:pt idx="4319">
                  <c:v>0.8032171575074083</c:v>
                </c:pt>
                <c:pt idx="4320">
                  <c:v>0.65273673056250459</c:v>
                </c:pt>
                <c:pt idx="4321">
                  <c:v>0.5977526336512855</c:v>
                </c:pt>
                <c:pt idx="4322">
                  <c:v>0.56228027348235954</c:v>
                </c:pt>
                <c:pt idx="4323">
                  <c:v>0.50634623837309478</c:v>
                </c:pt>
                <c:pt idx="4324">
                  <c:v>0.50653702609022733</c:v>
                </c:pt>
                <c:pt idx="4325">
                  <c:v>0.56249414035882261</c:v>
                </c:pt>
                <c:pt idx="4326">
                  <c:v>0.82234024120657501</c:v>
                </c:pt>
                <c:pt idx="4327">
                  <c:v>1.22174971119164</c:v>
                </c:pt>
                <c:pt idx="4328">
                  <c:v>1.6791675711265985</c:v>
                </c:pt>
                <c:pt idx="4329">
                  <c:v>2.0792186417410554</c:v>
                </c:pt>
                <c:pt idx="4330">
                  <c:v>2.2502746008123284</c:v>
                </c:pt>
                <c:pt idx="4331">
                  <c:v>2.3449250027260207</c:v>
                </c:pt>
                <c:pt idx="4332">
                  <c:v>2.0769236501372261</c:v>
                </c:pt>
                <c:pt idx="4333">
                  <c:v>1.8482987283097099</c:v>
                </c:pt>
                <c:pt idx="4334">
                  <c:v>1.5434245721638089</c:v>
                </c:pt>
                <c:pt idx="4335">
                  <c:v>1.4100707277749143</c:v>
                </c:pt>
                <c:pt idx="4336">
                  <c:v>0.99170218998299187</c:v>
                </c:pt>
                <c:pt idx="4337">
                  <c:v>1.4865227509732835</c:v>
                </c:pt>
                <c:pt idx="4338">
                  <c:v>1.8104873722731611</c:v>
                </c:pt>
                <c:pt idx="4339">
                  <c:v>1.9253252687143447</c:v>
                </c:pt>
                <c:pt idx="4340">
                  <c:v>1.2015511386676729</c:v>
                </c:pt>
                <c:pt idx="4341">
                  <c:v>1.1444280652696985</c:v>
                </c:pt>
                <c:pt idx="4342">
                  <c:v>1.0873373026947872</c:v>
                </c:pt>
                <c:pt idx="4343">
                  <c:v>0.80264633296663279</c:v>
                </c:pt>
                <c:pt idx="4344">
                  <c:v>0.60553246440055064</c:v>
                </c:pt>
                <c:pt idx="4345">
                  <c:v>0.53206903847442488</c:v>
                </c:pt>
                <c:pt idx="4346">
                  <c:v>0.51159751642610551</c:v>
                </c:pt>
                <c:pt idx="4347">
                  <c:v>0.51151843184013257</c:v>
                </c:pt>
                <c:pt idx="4348">
                  <c:v>0.50560155083202951</c:v>
                </c:pt>
                <c:pt idx="4349">
                  <c:v>1.2041701616685001</c:v>
                </c:pt>
                <c:pt idx="4350">
                  <c:v>2.4520901557172357</c:v>
                </c:pt>
                <c:pt idx="4351">
                  <c:v>2.0692724472359636</c:v>
                </c:pt>
                <c:pt idx="4352">
                  <c:v>1.7869638621949702</c:v>
                </c:pt>
                <c:pt idx="4353">
                  <c:v>1.4646270909332071</c:v>
                </c:pt>
                <c:pt idx="4354">
                  <c:v>1.3436362906144999</c:v>
                </c:pt>
                <c:pt idx="4355">
                  <c:v>1.2830962707471041</c:v>
                </c:pt>
                <c:pt idx="4356">
                  <c:v>1.7047414337197184</c:v>
                </c:pt>
                <c:pt idx="4357">
                  <c:v>1.5640456471645903</c:v>
                </c:pt>
                <c:pt idx="4358">
                  <c:v>1.0820094018327995</c:v>
                </c:pt>
                <c:pt idx="4359">
                  <c:v>1.0017853208334424</c:v>
                </c:pt>
                <c:pt idx="4360">
                  <c:v>1.0820872555302745</c:v>
                </c:pt>
                <c:pt idx="4361">
                  <c:v>1.5644278380431011</c:v>
                </c:pt>
                <c:pt idx="4362">
                  <c:v>2.0263636742086106</c:v>
                </c:pt>
                <c:pt idx="4363">
                  <c:v>2.0466397927079285</c:v>
                </c:pt>
                <c:pt idx="4364">
                  <c:v>1.685001982605361</c:v>
                </c:pt>
                <c:pt idx="4365">
                  <c:v>1.343172553373015</c:v>
                </c:pt>
                <c:pt idx="4366">
                  <c:v>0.94181335600770866</c:v>
                </c:pt>
                <c:pt idx="4367">
                  <c:v>0.82185988697037837</c:v>
                </c:pt>
                <c:pt idx="4368">
                  <c:v>0.60464007023976918</c:v>
                </c:pt>
                <c:pt idx="4369">
                  <c:v>0.53111940799850377</c:v>
                </c:pt>
                <c:pt idx="4370">
                  <c:v>0.50922559429117387</c:v>
                </c:pt>
                <c:pt idx="4371">
                  <c:v>0.50927052172133724</c:v>
                </c:pt>
                <c:pt idx="4372">
                  <c:v>0.50437589361051494</c:v>
                </c:pt>
                <c:pt idx="4373">
                  <c:v>1.2029251179531515</c:v>
                </c:pt>
                <c:pt idx="4374">
                  <c:v>2.449374815691463</c:v>
                </c:pt>
                <c:pt idx="4375">
                  <c:v>2.0669771479100061</c:v>
                </c:pt>
                <c:pt idx="4376">
                  <c:v>1.7852609279585003</c:v>
                </c:pt>
                <c:pt idx="4377">
                  <c:v>1.4635054437897426</c:v>
                </c:pt>
                <c:pt idx="4378">
                  <c:v>1.3428996038486658</c:v>
                </c:pt>
                <c:pt idx="4379">
                  <c:v>1.2825697581922464</c:v>
                </c:pt>
                <c:pt idx="4380">
                  <c:v>1.7044229413209537</c:v>
                </c:pt>
                <c:pt idx="4381">
                  <c:v>1.563656378677212</c:v>
                </c:pt>
                <c:pt idx="4382">
                  <c:v>1.0817435299173115</c:v>
                </c:pt>
                <c:pt idx="4383">
                  <c:v>1.0015566832950078</c:v>
                </c:pt>
                <c:pt idx="4384">
                  <c:v>1.081771840352757</c:v>
                </c:pt>
                <c:pt idx="4385">
                  <c:v>1.563706229661366</c:v>
                </c:pt>
                <c:pt idx="4386">
                  <c:v>2.0260922632948835</c:v>
                </c:pt>
                <c:pt idx="4387">
                  <c:v>2.0462985288719637</c:v>
                </c:pt>
                <c:pt idx="4388">
                  <c:v>1.6848127334988536</c:v>
                </c:pt>
                <c:pt idx="4389">
                  <c:v>1.3429749957691455</c:v>
                </c:pt>
                <c:pt idx="4390">
                  <c:v>0.94178196835101913</c:v>
                </c:pt>
                <c:pt idx="4391">
                  <c:v>0.82215006893369447</c:v>
                </c:pt>
                <c:pt idx="4392">
                  <c:v>0.60485732205960108</c:v>
                </c:pt>
                <c:pt idx="4393">
                  <c:v>0.53130096405190408</c:v>
                </c:pt>
                <c:pt idx="4394">
                  <c:v>0.51021430547689473</c:v>
                </c:pt>
                <c:pt idx="4395">
                  <c:v>0.50993120112244006</c:v>
                </c:pt>
                <c:pt idx="4396">
                  <c:v>0.50473715938456909</c:v>
                </c:pt>
                <c:pt idx="4397">
                  <c:v>1.2036258012304237</c:v>
                </c:pt>
                <c:pt idx="4398">
                  <c:v>2.4507598729734235</c:v>
                </c:pt>
                <c:pt idx="4399">
                  <c:v>2.0685585319073381</c:v>
                </c:pt>
                <c:pt idx="4400">
                  <c:v>1.7866912203927483</c:v>
                </c:pt>
                <c:pt idx="4401">
                  <c:v>1.4647104836289186</c:v>
                </c:pt>
                <c:pt idx="4402">
                  <c:v>1.343942474128285</c:v>
                </c:pt>
                <c:pt idx="4403">
                  <c:v>1.2835249276664036</c:v>
                </c:pt>
                <c:pt idx="4404">
                  <c:v>1.7056042865565533</c:v>
                </c:pt>
                <c:pt idx="4405">
                  <c:v>1.5647595624932154</c:v>
                </c:pt>
                <c:pt idx="4406">
                  <c:v>1.0824574452459366</c:v>
                </c:pt>
                <c:pt idx="4407">
                  <c:v>1.0022090541987514</c:v>
                </c:pt>
                <c:pt idx="4408">
                  <c:v>1.0824817552937644</c:v>
                </c:pt>
                <c:pt idx="4409">
                  <c:v>1.5648247995835896</c:v>
                </c:pt>
                <c:pt idx="4410">
                  <c:v>2.0276616461293604</c:v>
                </c:pt>
                <c:pt idx="4411">
                  <c:v>2.0478152912231673</c:v>
                </c:pt>
                <c:pt idx="4412">
                  <c:v>1.6860556231593316</c:v>
                </c:pt>
                <c:pt idx="4413">
                  <c:v>1.3442631205819175</c:v>
                </c:pt>
                <c:pt idx="4414">
                  <c:v>0.9426614381825722</c:v>
                </c:pt>
                <c:pt idx="4415">
                  <c:v>0.82266396488145455</c:v>
                </c:pt>
                <c:pt idx="4416">
                  <c:v>0.60528290175765642</c:v>
                </c:pt>
                <c:pt idx="4417">
                  <c:v>0.53183578510412421</c:v>
                </c:pt>
                <c:pt idx="4418">
                  <c:v>0.51096053162858213</c:v>
                </c:pt>
                <c:pt idx="4419">
                  <c:v>0.51110331469430736</c:v>
                </c:pt>
                <c:pt idx="4420">
                  <c:v>0.50555293073637309</c:v>
                </c:pt>
                <c:pt idx="4421">
                  <c:v>1.2046723641755328</c:v>
                </c:pt>
                <c:pt idx="4422">
                  <c:v>2.4532868870590558</c:v>
                </c:pt>
                <c:pt idx="4423">
                  <c:v>2.0707353582153956</c:v>
                </c:pt>
                <c:pt idx="4424">
                  <c:v>1.7884800091019251</c:v>
                </c:pt>
                <c:pt idx="4425">
                  <c:v>1.4657902805634668</c:v>
                </c:pt>
                <c:pt idx="4426">
                  <c:v>1.344567150040832</c:v>
                </c:pt>
                <c:pt idx="4427">
                  <c:v>1.284134217472733</c:v>
                </c:pt>
                <c:pt idx="4428">
                  <c:v>1.7061166438936946</c:v>
                </c:pt>
                <c:pt idx="4429">
                  <c:v>1.5652629958887454</c:v>
                </c:pt>
                <c:pt idx="4430">
                  <c:v>1.0827316256587833</c:v>
                </c:pt>
                <c:pt idx="4431">
                  <c:v>1.0024383071814378</c:v>
                </c:pt>
                <c:pt idx="4432">
                  <c:v>1.0827445499880084</c:v>
                </c:pt>
                <c:pt idx="4433">
                  <c:v>1.5651943738550027</c:v>
                </c:pt>
                <c:pt idx="4434">
                  <c:v>2.0278182766906836</c:v>
                </c:pt>
                <c:pt idx="4435">
                  <c:v>2.0481097812962248</c:v>
                </c:pt>
                <c:pt idx="4436">
                  <c:v>1.6865304383972919</c:v>
                </c:pt>
                <c:pt idx="4437">
                  <c:v>1.344648080959548</c:v>
                </c:pt>
                <c:pt idx="4438">
                  <c:v>0.94288761394401144</c:v>
                </c:pt>
                <c:pt idx="4439">
                  <c:v>0.82285475259858709</c:v>
                </c:pt>
                <c:pt idx="4440">
                  <c:v>0.60542876204462537</c:v>
                </c:pt>
                <c:pt idx="4441">
                  <c:v>0.53204442070447233</c:v>
                </c:pt>
                <c:pt idx="4442">
                  <c:v>0.51161321025445028</c:v>
                </c:pt>
                <c:pt idx="4443">
                  <c:v>0.51179507402997504</c:v>
                </c:pt>
                <c:pt idx="4444">
                  <c:v>0.50593727566975777</c:v>
                </c:pt>
                <c:pt idx="4445">
                  <c:v>1.2049317739264112</c:v>
                </c:pt>
                <c:pt idx="4446">
                  <c:v>2.4533518164273058</c:v>
                </c:pt>
                <c:pt idx="4447">
                  <c:v>2.0700208274425189</c:v>
                </c:pt>
                <c:pt idx="4448">
                  <c:v>1.7873909805036505</c:v>
                </c:pt>
                <c:pt idx="4449">
                  <c:v>1.4647461793953529</c:v>
                </c:pt>
                <c:pt idx="4450">
                  <c:v>1.3436209045082794</c:v>
                </c:pt>
                <c:pt idx="4451">
                  <c:v>1.282951949070757</c:v>
                </c:pt>
                <c:pt idx="4452">
                  <c:v>1.7047229703922508</c:v>
                </c:pt>
                <c:pt idx="4453">
                  <c:v>1.5638816312722812</c:v>
                </c:pt>
                <c:pt idx="4454">
                  <c:v>1.0818712345989374</c:v>
                </c:pt>
                <c:pt idx="4455">
                  <c:v>1.0016865420315078</c:v>
                </c:pt>
                <c:pt idx="4456">
                  <c:v>1.0819650898468847</c:v>
                </c:pt>
                <c:pt idx="4457">
                  <c:v>1.5641527344638839</c:v>
                </c:pt>
                <c:pt idx="4458">
                  <c:v>2.0268944948732104</c:v>
                </c:pt>
                <c:pt idx="4459">
                  <c:v>2.0473426300400774</c:v>
                </c:pt>
                <c:pt idx="4460">
                  <c:v>1.6855318801035934</c:v>
                </c:pt>
                <c:pt idx="4461">
                  <c:v>1.3438618509316906</c:v>
                </c:pt>
                <c:pt idx="4462">
                  <c:v>0.94235956277853172</c:v>
                </c:pt>
                <c:pt idx="4463">
                  <c:v>0.82240270879782962</c:v>
                </c:pt>
                <c:pt idx="4464">
                  <c:v>0.59947803160283719</c:v>
                </c:pt>
                <c:pt idx="4465">
                  <c:v>0.6160485602800454</c:v>
                </c:pt>
                <c:pt idx="4466">
                  <c:v>0.55144137709436147</c:v>
                </c:pt>
                <c:pt idx="4467">
                  <c:v>0.5036407454553059</c:v>
                </c:pt>
                <c:pt idx="4468">
                  <c:v>0.5036718253898711</c:v>
                </c:pt>
                <c:pt idx="4469">
                  <c:v>0.64948749265088768</c:v>
                </c:pt>
                <c:pt idx="4470">
                  <c:v>1.0079963841924824</c:v>
                </c:pt>
                <c:pt idx="4471">
                  <c:v>1.4036467207057877</c:v>
                </c:pt>
                <c:pt idx="4472">
                  <c:v>2.006188796288217</c:v>
                </c:pt>
                <c:pt idx="4473">
                  <c:v>1.9884649250887332</c:v>
                </c:pt>
                <c:pt idx="4474">
                  <c:v>1.8330406344930958</c:v>
                </c:pt>
                <c:pt idx="4475">
                  <c:v>1.9358964468541113</c:v>
                </c:pt>
                <c:pt idx="4476">
                  <c:v>1.9527282316149415</c:v>
                </c:pt>
                <c:pt idx="4477">
                  <c:v>1.6428883635474767</c:v>
                </c:pt>
                <c:pt idx="4478">
                  <c:v>1.4020776455934321</c:v>
                </c:pt>
                <c:pt idx="4479">
                  <c:v>1.1958478168139079</c:v>
                </c:pt>
                <c:pt idx="4480">
                  <c:v>1.4023844445514659</c:v>
                </c:pt>
                <c:pt idx="4481">
                  <c:v>1.6780096127724571</c:v>
                </c:pt>
                <c:pt idx="4482">
                  <c:v>2.1604942092395061</c:v>
                </c:pt>
                <c:pt idx="4483">
                  <c:v>1.799006875255774</c:v>
                </c:pt>
                <c:pt idx="4484">
                  <c:v>1.1965888116894807</c:v>
                </c:pt>
                <c:pt idx="4485">
                  <c:v>1.1793302163420949</c:v>
                </c:pt>
                <c:pt idx="4486">
                  <c:v>1.0419926013306233</c:v>
                </c:pt>
                <c:pt idx="4487">
                  <c:v>0.80205119837802918</c:v>
                </c:pt>
                <c:pt idx="4488">
                  <c:v>0.65177263714673661</c:v>
                </c:pt>
                <c:pt idx="4489">
                  <c:v>0.59682023561433151</c:v>
                </c:pt>
                <c:pt idx="4490">
                  <c:v>0.56129771673912676</c:v>
                </c:pt>
                <c:pt idx="4491">
                  <c:v>0.50454206355769515</c:v>
                </c:pt>
                <c:pt idx="4492">
                  <c:v>0.50469869411901813</c:v>
                </c:pt>
                <c:pt idx="4493">
                  <c:v>0.56148235001377145</c:v>
                </c:pt>
                <c:pt idx="4494">
                  <c:v>0.82107642644163426</c:v>
                </c:pt>
                <c:pt idx="4495">
                  <c:v>1.2195747312163323</c:v>
                </c:pt>
                <c:pt idx="4496">
                  <c:v>1.6758530961246108</c:v>
                </c:pt>
                <c:pt idx="4497">
                  <c:v>2.0749268412719442</c:v>
                </c:pt>
                <c:pt idx="4498">
                  <c:v>2.2457270832578407</c:v>
                </c:pt>
                <c:pt idx="4499">
                  <c:v>2.3404451840389022</c:v>
                </c:pt>
                <c:pt idx="4500">
                  <c:v>2.073775345082415</c:v>
                </c:pt>
                <c:pt idx="4501">
                  <c:v>1.8453532121348803</c:v>
                </c:pt>
                <c:pt idx="4502">
                  <c:v>1.541039417977528</c:v>
                </c:pt>
                <c:pt idx="4503">
                  <c:v>1.4079766787183225</c:v>
                </c:pt>
                <c:pt idx="4504">
                  <c:v>0.99032974930813222</c:v>
                </c:pt>
                <c:pt idx="4505">
                  <c:v>1.4841812933286653</c:v>
                </c:pt>
                <c:pt idx="4506">
                  <c:v>1.8076726380012107</c:v>
                </c:pt>
                <c:pt idx="4507">
                  <c:v>1.9221781945480345</c:v>
                </c:pt>
                <c:pt idx="4508">
                  <c:v>1.1997060368097268</c:v>
                </c:pt>
                <c:pt idx="4509">
                  <c:v>1.1427617499660332</c:v>
                </c:pt>
                <c:pt idx="4510">
                  <c:v>1.0860202520023241</c:v>
                </c:pt>
                <c:pt idx="4511">
                  <c:v>0.80192780180614487</c:v>
                </c:pt>
                <c:pt idx="4512">
                  <c:v>0.60503610861388168</c:v>
                </c:pt>
                <c:pt idx="4513">
                  <c:v>0.53153298653370706</c:v>
                </c:pt>
                <c:pt idx="4514">
                  <c:v>0.5101727629900995</c:v>
                </c:pt>
                <c:pt idx="4515">
                  <c:v>0.51030631439209251</c:v>
                </c:pt>
                <c:pt idx="4516">
                  <c:v>0.50508580855152285</c:v>
                </c:pt>
                <c:pt idx="4517">
                  <c:v>1.2040199932717894</c:v>
                </c:pt>
                <c:pt idx="4518">
                  <c:v>2.4512599214255819</c:v>
                </c:pt>
                <c:pt idx="4519">
                  <c:v>2.0684157488416104</c:v>
                </c:pt>
                <c:pt idx="4520">
                  <c:v>1.7861360896803178</c:v>
                </c:pt>
                <c:pt idx="4521">
                  <c:v>1.4639876443586857</c:v>
                </c:pt>
                <c:pt idx="4522">
                  <c:v>1.343147627880938</c:v>
                </c:pt>
                <c:pt idx="4523">
                  <c:v>1.2826485350560917</c:v>
                </c:pt>
                <c:pt idx="4524">
                  <c:v>1.704286312697717</c:v>
                </c:pt>
                <c:pt idx="4525">
                  <c:v>1.5634068160343206</c:v>
                </c:pt>
                <c:pt idx="4526">
                  <c:v>1.081532432539968</c:v>
                </c:pt>
                <c:pt idx="4527">
                  <c:v>1.0013388160309276</c:v>
                </c:pt>
                <c:pt idx="4528">
                  <c:v>1.0815198159328676</c:v>
                </c:pt>
                <c:pt idx="4529">
                  <c:v>1.5633825059864894</c:v>
                </c:pt>
                <c:pt idx="4530">
                  <c:v>2.0258251604908981</c:v>
                </c:pt>
                <c:pt idx="4531">
                  <c:v>2.0462985288719637</c:v>
                </c:pt>
                <c:pt idx="4532">
                  <c:v>1.6846228689480942</c:v>
                </c:pt>
                <c:pt idx="4533">
                  <c:v>1.3425909585578883</c:v>
                </c:pt>
                <c:pt idx="4534">
                  <c:v>0.94158164124803001</c:v>
                </c:pt>
                <c:pt idx="4535">
                  <c:v>0.82173495178786893</c:v>
                </c:pt>
                <c:pt idx="4536">
                  <c:v>0.60452867483073414</c:v>
                </c:pt>
                <c:pt idx="4537">
                  <c:v>0.53093600561235732</c:v>
                </c:pt>
                <c:pt idx="4538">
                  <c:v>0.50858245505116284</c:v>
                </c:pt>
                <c:pt idx="4539">
                  <c:v>0.50865630836102027</c:v>
                </c:pt>
                <c:pt idx="4540">
                  <c:v>0.50406417109849033</c:v>
                </c:pt>
                <c:pt idx="4541">
                  <c:v>1.202795566938776</c:v>
                </c:pt>
                <c:pt idx="4542">
                  <c:v>2.4497825475063055</c:v>
                </c:pt>
                <c:pt idx="4543">
                  <c:v>2.0674599639232012</c:v>
                </c:pt>
                <c:pt idx="4544">
                  <c:v>1.7856831227131871</c:v>
                </c:pt>
                <c:pt idx="4545">
                  <c:v>1.4638020879176714</c:v>
                </c:pt>
                <c:pt idx="4546">
                  <c:v>1.3430045370930888</c:v>
                </c:pt>
                <c:pt idx="4547">
                  <c:v>1.2825697581922464</c:v>
                </c:pt>
                <c:pt idx="4548">
                  <c:v>1.7041761481771822</c:v>
                </c:pt>
                <c:pt idx="4549">
                  <c:v>1.5633308086695921</c:v>
                </c:pt>
                <c:pt idx="4550">
                  <c:v>1.0815010448832785</c:v>
                </c:pt>
                <c:pt idx="4551">
                  <c:v>1.0013105055954821</c:v>
                </c:pt>
                <c:pt idx="4552">
                  <c:v>1.0814548865646174</c:v>
                </c:pt>
                <c:pt idx="4553">
                  <c:v>1.5632061812092071</c:v>
                </c:pt>
                <c:pt idx="4554">
                  <c:v>2.025424814007041</c:v>
                </c:pt>
                <c:pt idx="4555">
                  <c:v>2.0457572456551314</c:v>
                </c:pt>
                <c:pt idx="4556">
                  <c:v>1.6842179066323741</c:v>
                </c:pt>
                <c:pt idx="4557">
                  <c:v>1.3420693695570181</c:v>
                </c:pt>
                <c:pt idx="4558">
                  <c:v>0.94124253146693015</c:v>
                </c:pt>
                <c:pt idx="4559">
                  <c:v>0.82146261770776841</c:v>
                </c:pt>
                <c:pt idx="4560">
                  <c:v>0.60433665622510391</c:v>
                </c:pt>
                <c:pt idx="4561">
                  <c:v>0.53073875573061191</c:v>
                </c:pt>
                <c:pt idx="4562">
                  <c:v>0.50812271819729804</c:v>
                </c:pt>
                <c:pt idx="4563">
                  <c:v>0.5082233433319796</c:v>
                </c:pt>
                <c:pt idx="4564">
                  <c:v>0.50383368722730926</c:v>
                </c:pt>
                <c:pt idx="4565">
                  <c:v>1.2025410807418879</c:v>
                </c:pt>
                <c:pt idx="4566">
                  <c:v>2.4493280419285561</c:v>
                </c:pt>
                <c:pt idx="4567">
                  <c:v>2.066707275606904</c:v>
                </c:pt>
                <c:pt idx="4568">
                  <c:v>1.784784881832042</c:v>
                </c:pt>
                <c:pt idx="4569">
                  <c:v>1.4629281570843546</c:v>
                </c:pt>
                <c:pt idx="4570">
                  <c:v>1.3421512236421074</c:v>
                </c:pt>
                <c:pt idx="4571">
                  <c:v>1.2819023089044068</c:v>
                </c:pt>
                <c:pt idx="4572">
                  <c:v>1.7035179305530719</c:v>
                </c:pt>
                <c:pt idx="4573">
                  <c:v>1.5629609266760545</c:v>
                </c:pt>
                <c:pt idx="4574">
                  <c:v>1.0813576463733017</c:v>
                </c:pt>
                <c:pt idx="4575">
                  <c:v>1.0012818874379152</c:v>
                </c:pt>
                <c:pt idx="4576">
                  <c:v>1.0815198159328676</c:v>
                </c:pt>
                <c:pt idx="4577">
                  <c:v>1.5634068160343206</c:v>
                </c:pt>
                <c:pt idx="4578">
                  <c:v>2.0257916187793374</c:v>
                </c:pt>
                <c:pt idx="4579">
                  <c:v>2.0461274353707934</c:v>
                </c:pt>
                <c:pt idx="4580">
                  <c:v>1.6845157816487975</c:v>
                </c:pt>
                <c:pt idx="4581">
                  <c:v>1.3423463194689846</c:v>
                </c:pt>
                <c:pt idx="4582">
                  <c:v>0.94142316435395723</c:v>
                </c:pt>
                <c:pt idx="4583">
                  <c:v>0.82160078494162736</c:v>
                </c:pt>
                <c:pt idx="4584">
                  <c:v>0.60443328097216753</c:v>
                </c:pt>
                <c:pt idx="4585">
                  <c:v>0.53085261291664265</c:v>
                </c:pt>
                <c:pt idx="4586">
                  <c:v>0.50817133829295447</c:v>
                </c:pt>
                <c:pt idx="4587">
                  <c:v>0.50824642249131013</c:v>
                </c:pt>
                <c:pt idx="4588">
                  <c:v>0.50383307178306047</c:v>
                </c:pt>
                <c:pt idx="4589">
                  <c:v>1.202551543294121</c:v>
                </c:pt>
                <c:pt idx="4590">
                  <c:v>2.4497825475063055</c:v>
                </c:pt>
                <c:pt idx="4591">
                  <c:v>2.0674925824683883</c:v>
                </c:pt>
                <c:pt idx="4592">
                  <c:v>1.7858859115931716</c:v>
                </c:pt>
                <c:pt idx="4593">
                  <c:v>1.4639639497551065</c:v>
                </c:pt>
                <c:pt idx="4594">
                  <c:v>1.3433784194742466</c:v>
                </c:pt>
                <c:pt idx="4595">
                  <c:v>1.2829227154689415</c:v>
                </c:pt>
                <c:pt idx="4596">
                  <c:v>1.7047229703922508</c:v>
                </c:pt>
                <c:pt idx="4597">
                  <c:v>1.5638536285589602</c:v>
                </c:pt>
                <c:pt idx="4598">
                  <c:v>1.0818063052306877</c:v>
                </c:pt>
                <c:pt idx="4599">
                  <c:v>1.0015289883038143</c:v>
                </c:pt>
                <c:pt idx="4600">
                  <c:v>1.0816299804534053</c:v>
                </c:pt>
                <c:pt idx="4601">
                  <c:v>1.5634068160343206</c:v>
                </c:pt>
                <c:pt idx="4602">
                  <c:v>2.0256577596552172</c:v>
                </c:pt>
                <c:pt idx="4603">
                  <c:v>2.0459237233244356</c:v>
                </c:pt>
                <c:pt idx="4604">
                  <c:v>1.684379460747685</c:v>
                </c:pt>
                <c:pt idx="4605">
                  <c:v>1.3423087773698039</c:v>
                </c:pt>
                <c:pt idx="4606">
                  <c:v>0.94141824079996672</c:v>
                </c:pt>
                <c:pt idx="4607">
                  <c:v>0.82163032626557042</c:v>
                </c:pt>
                <c:pt idx="4608">
                  <c:v>0.60451267328026492</c:v>
                </c:pt>
                <c:pt idx="4609">
                  <c:v>0.53099108787262617</c:v>
                </c:pt>
                <c:pt idx="4610">
                  <c:v>0.50877847404441034</c:v>
                </c:pt>
                <c:pt idx="4611">
                  <c:v>0.50901018880408877</c:v>
                </c:pt>
                <c:pt idx="4612">
                  <c:v>0.50434512139807453</c:v>
                </c:pt>
                <c:pt idx="4613">
                  <c:v>1.2032673049554923</c:v>
                </c:pt>
                <c:pt idx="4614">
                  <c:v>2.4504835385057024</c:v>
                </c:pt>
                <c:pt idx="4615">
                  <c:v>2.0679717058160936</c:v>
                </c:pt>
                <c:pt idx="4616">
                  <c:v>1.7862336375937549</c:v>
                </c:pt>
                <c:pt idx="4617">
                  <c:v>1.4643073676459482</c:v>
                </c:pt>
                <c:pt idx="4618">
                  <c:v>1.3435024314903796</c:v>
                </c:pt>
                <c:pt idx="4619">
                  <c:v>1.2830605749806729</c:v>
                </c:pt>
                <c:pt idx="4620">
                  <c:v>1.7050257689626676</c:v>
                </c:pt>
                <c:pt idx="4621">
                  <c:v>1.5642262800516173</c:v>
                </c:pt>
                <c:pt idx="4622">
                  <c:v>1.0821251053515766</c:v>
                </c:pt>
                <c:pt idx="4623">
                  <c:v>1.00190502473984</c:v>
                </c:pt>
                <c:pt idx="4624">
                  <c:v>1.0821398760135481</c:v>
                </c:pt>
                <c:pt idx="4625">
                  <c:v>1.5642512055436912</c:v>
                </c:pt>
                <c:pt idx="4626">
                  <c:v>2.0268280268943411</c:v>
                </c:pt>
                <c:pt idx="4627">
                  <c:v>2.0471419952149641</c:v>
                </c:pt>
                <c:pt idx="4628">
                  <c:v>1.685329091223609</c:v>
                </c:pt>
                <c:pt idx="4629">
                  <c:v>1.3434418102318746</c:v>
                </c:pt>
                <c:pt idx="4630">
                  <c:v>0.94213984918170479</c:v>
                </c:pt>
                <c:pt idx="4631">
                  <c:v>0.82223684657277718</c:v>
                </c:pt>
                <c:pt idx="4632">
                  <c:v>0.59934632653359055</c:v>
                </c:pt>
                <c:pt idx="4633">
                  <c:v>0.61592916409577514</c:v>
                </c:pt>
                <c:pt idx="4634">
                  <c:v>0.55129859402863657</c:v>
                </c:pt>
                <c:pt idx="4635">
                  <c:v>0.50328871134498399</c:v>
                </c:pt>
                <c:pt idx="4636">
                  <c:v>0.50334133182825758</c:v>
                </c:pt>
                <c:pt idx="4637">
                  <c:v>0.64941948606139399</c:v>
                </c:pt>
                <c:pt idx="4638">
                  <c:v>1.0080865467749336</c:v>
                </c:pt>
                <c:pt idx="4639">
                  <c:v>1.4041495386570693</c:v>
                </c:pt>
                <c:pt idx="4640">
                  <c:v>2.0075249257523931</c:v>
                </c:pt>
                <c:pt idx="4641">
                  <c:v>1.9900201527054879</c:v>
                </c:pt>
                <c:pt idx="4642">
                  <c:v>1.8347047957418936</c:v>
                </c:pt>
                <c:pt idx="4643">
                  <c:v>1.9380443472824742</c:v>
                </c:pt>
                <c:pt idx="4644">
                  <c:v>1.9550696892595565</c:v>
                </c:pt>
                <c:pt idx="4645">
                  <c:v>1.6448516307011953</c:v>
                </c:pt>
                <c:pt idx="4646">
                  <c:v>1.4036128712720999</c:v>
                </c:pt>
                <c:pt idx="4647">
                  <c:v>1.1970177763309016</c:v>
                </c:pt>
                <c:pt idx="4648">
                  <c:v>1.4036821087500915</c:v>
                </c:pt>
                <c:pt idx="4649">
                  <c:v>1.6794728314740106</c:v>
                </c:pt>
                <c:pt idx="4650">
                  <c:v>2.1624343972338971</c:v>
                </c:pt>
                <c:pt idx="4651">
                  <c:v>1.8006965774408945</c:v>
                </c:pt>
                <c:pt idx="4652">
                  <c:v>1.1973098046269641</c:v>
                </c:pt>
                <c:pt idx="4653">
                  <c:v>1.1801192158690783</c:v>
                </c:pt>
                <c:pt idx="4654">
                  <c:v>1.0426342019600128</c:v>
                </c:pt>
                <c:pt idx="4655">
                  <c:v>0.80235245833782698</c:v>
                </c:pt>
                <c:pt idx="4656">
                  <c:v>0.65183356612736887</c:v>
                </c:pt>
                <c:pt idx="4657">
                  <c:v>0.59674022786198555</c:v>
                </c:pt>
                <c:pt idx="4658">
                  <c:v>0.5611232382945881</c:v>
                </c:pt>
                <c:pt idx="4659">
                  <c:v>0.50415217962607084</c:v>
                </c:pt>
                <c:pt idx="4660">
                  <c:v>0.50416941206503763</c:v>
                </c:pt>
                <c:pt idx="4661">
                  <c:v>0.56112970045920063</c:v>
                </c:pt>
                <c:pt idx="4662">
                  <c:v>0.82067515679141023</c:v>
                </c:pt>
                <c:pt idx="4663">
                  <c:v>1.2190676051553089</c:v>
                </c:pt>
                <c:pt idx="4664">
                  <c:v>1.6753505858954507</c:v>
                </c:pt>
                <c:pt idx="4665">
                  <c:v>2.0746895875140292</c:v>
                </c:pt>
                <c:pt idx="4666">
                  <c:v>2.2456519990594823</c:v>
                </c:pt>
                <c:pt idx="4667">
                  <c:v>2.3405630416125502</c:v>
                </c:pt>
                <c:pt idx="4668">
                  <c:v>2.0740504486616325</c:v>
                </c:pt>
                <c:pt idx="4669">
                  <c:v>1.8456833979743696</c:v>
                </c:pt>
                <c:pt idx="4670">
                  <c:v>1.5414065304719458</c:v>
                </c:pt>
                <c:pt idx="4671">
                  <c:v>1.4083074800020574</c:v>
                </c:pt>
                <c:pt idx="4672">
                  <c:v>0.99064454904140398</c:v>
                </c:pt>
                <c:pt idx="4673">
                  <c:v>1.484484707343334</c:v>
                </c:pt>
                <c:pt idx="4674">
                  <c:v>1.8078203446209231</c:v>
                </c:pt>
                <c:pt idx="4675">
                  <c:v>1.9221144960682819</c:v>
                </c:pt>
                <c:pt idx="4676">
                  <c:v>1.1996134124502771</c:v>
                </c:pt>
                <c:pt idx="4677">
                  <c:v>1.1426118892914467</c:v>
                </c:pt>
                <c:pt idx="4678">
                  <c:v>1.0857636117505682</c:v>
                </c:pt>
                <c:pt idx="4679">
                  <c:v>0.80168162410661603</c:v>
                </c:pt>
                <c:pt idx="4680">
                  <c:v>0.60486809233395533</c:v>
                </c:pt>
                <c:pt idx="4681">
                  <c:v>0.53137789458300611</c:v>
                </c:pt>
                <c:pt idx="4682">
                  <c:v>0.50977333967261906</c:v>
                </c:pt>
                <c:pt idx="4683">
                  <c:v>0.51015276105201324</c:v>
                </c:pt>
                <c:pt idx="4684">
                  <c:v>0.50483409185375772</c:v>
                </c:pt>
                <c:pt idx="4685">
                  <c:v>1.2036842684340641</c:v>
                </c:pt>
                <c:pt idx="4686">
                  <c:v>2.4508404961700179</c:v>
                </c:pt>
                <c:pt idx="4687">
                  <c:v>2.0686133064454828</c:v>
                </c:pt>
                <c:pt idx="4688">
                  <c:v>1.7870063278481414</c:v>
                </c:pt>
                <c:pt idx="4689">
                  <c:v>1.4648643446911223</c:v>
                </c:pt>
                <c:pt idx="4690">
                  <c:v>1.3439624760663718</c:v>
                </c:pt>
                <c:pt idx="4691">
                  <c:v>1.2833261391740365</c:v>
                </c:pt>
                <c:pt idx="4692">
                  <c:v>1.7053008725418879</c:v>
                </c:pt>
                <c:pt idx="4693">
                  <c:v>1.5643770638925738</c:v>
                </c:pt>
                <c:pt idx="4694">
                  <c:v>1.0822044976596705</c:v>
                </c:pt>
                <c:pt idx="4695">
                  <c:v>1.0019779548833245</c:v>
                </c:pt>
                <c:pt idx="4696">
                  <c:v>1.0822044976596705</c:v>
                </c:pt>
                <c:pt idx="4697">
                  <c:v>1.5643770638925738</c:v>
                </c:pt>
                <c:pt idx="4698">
                  <c:v>2.0269954277300188</c:v>
                </c:pt>
                <c:pt idx="4699">
                  <c:v>2.0473093960506414</c:v>
                </c:pt>
                <c:pt idx="4700">
                  <c:v>1.6853832503175015</c:v>
                </c:pt>
                <c:pt idx="4701">
                  <c:v>1.3436624469950746</c:v>
                </c:pt>
                <c:pt idx="4702">
                  <c:v>0.94225124459074028</c:v>
                </c:pt>
                <c:pt idx="4703">
                  <c:v>0.82231346938175465</c:v>
                </c:pt>
                <c:pt idx="4704">
                  <c:v>0.60499548929345992</c:v>
                </c:pt>
                <c:pt idx="4705">
                  <c:v>0.53151606181686473</c:v>
                </c:pt>
                <c:pt idx="4706">
                  <c:v>0.51015368421838647</c:v>
                </c:pt>
                <c:pt idx="4707">
                  <c:v>0.51031431516732706</c:v>
                </c:pt>
                <c:pt idx="4708">
                  <c:v>0.5050750382771686</c:v>
                </c:pt>
                <c:pt idx="4709">
                  <c:v>1.2039827588947363</c:v>
                </c:pt>
                <c:pt idx="4710">
                  <c:v>2.4513903956063339</c:v>
                </c:pt>
                <c:pt idx="4711">
                  <c:v>2.0685806879002957</c:v>
                </c:pt>
                <c:pt idx="4712">
                  <c:v>1.7861400900679321</c:v>
                </c:pt>
                <c:pt idx="4713">
                  <c:v>1.4638488616805811</c:v>
                </c:pt>
                <c:pt idx="4714">
                  <c:v>1.3429426849460859</c:v>
                </c:pt>
                <c:pt idx="4715">
                  <c:v>1.2825509871426544</c:v>
                </c:pt>
                <c:pt idx="4716">
                  <c:v>1.7043395486252395</c:v>
                </c:pt>
                <c:pt idx="4717">
                  <c:v>1.5638308571217538</c:v>
                </c:pt>
                <c:pt idx="4718">
                  <c:v>1.0818521558272243</c:v>
                </c:pt>
                <c:pt idx="4719">
                  <c:v>1.0016865420315078</c:v>
                </c:pt>
                <c:pt idx="4720">
                  <c:v>1.0818706191546887</c:v>
                </c:pt>
                <c:pt idx="4721">
                  <c:v>1.5638804003837836</c:v>
                </c:pt>
                <c:pt idx="4722">
                  <c:v>2.0264264495219897</c:v>
                </c:pt>
                <c:pt idx="4723">
                  <c:v>2.0468031931559918</c:v>
                </c:pt>
                <c:pt idx="4724">
                  <c:v>1.6850853753010753</c:v>
                </c:pt>
                <c:pt idx="4725">
                  <c:v>1.343265485454586</c:v>
                </c:pt>
                <c:pt idx="4726">
                  <c:v>0.94201583716556558</c:v>
                </c:pt>
                <c:pt idx="4727">
                  <c:v>0.82214883804519678</c:v>
                </c:pt>
                <c:pt idx="4728">
                  <c:v>0.60483578151089257</c:v>
                </c:pt>
                <c:pt idx="4729">
                  <c:v>0.53140743590694928</c:v>
                </c:pt>
                <c:pt idx="4730">
                  <c:v>0.50968256164591863</c:v>
                </c:pt>
                <c:pt idx="4731">
                  <c:v>0.50979118755583441</c:v>
                </c:pt>
                <c:pt idx="4732">
                  <c:v>0.50470484856150666</c:v>
                </c:pt>
                <c:pt idx="4733">
                  <c:v>1.2036587274977353</c:v>
                </c:pt>
                <c:pt idx="4734">
                  <c:v>2.4514624025834451</c:v>
                </c:pt>
                <c:pt idx="4735">
                  <c:v>2.0689388764531058</c:v>
                </c:pt>
                <c:pt idx="4736">
                  <c:v>1.7870774116588795</c:v>
                </c:pt>
                <c:pt idx="4737">
                  <c:v>1.4651409868809673</c:v>
                </c:pt>
                <c:pt idx="4738">
                  <c:v>1.344419751143241</c:v>
                </c:pt>
                <c:pt idx="4739">
                  <c:v>1.2840363618371684</c:v>
                </c:pt>
                <c:pt idx="4740">
                  <c:v>1.7061858813716864</c:v>
                </c:pt>
                <c:pt idx="4741">
                  <c:v>1.5655974898379763</c:v>
                </c:pt>
                <c:pt idx="4742">
                  <c:v>1.083069812273507</c:v>
                </c:pt>
                <c:pt idx="4743">
                  <c:v>1.0027986497891188</c:v>
                </c:pt>
                <c:pt idx="4744">
                  <c:v>1.0831279717550197</c:v>
                </c:pt>
                <c:pt idx="4745">
                  <c:v>1.56592521390047</c:v>
                </c:pt>
                <c:pt idx="4746">
                  <c:v>2.0285389619060461</c:v>
                </c:pt>
                <c:pt idx="4747">
                  <c:v>2.0487686143645814</c:v>
                </c:pt>
                <c:pt idx="4748">
                  <c:v>1.6872560471666442</c:v>
                </c:pt>
                <c:pt idx="4749">
                  <c:v>1.3452182900560778</c:v>
                </c:pt>
                <c:pt idx="4750">
                  <c:v>0.94315933257986617</c:v>
                </c:pt>
                <c:pt idx="4751">
                  <c:v>0.82284213599148637</c:v>
                </c:pt>
                <c:pt idx="4752">
                  <c:v>0.60541645315964876</c:v>
                </c:pt>
                <c:pt idx="4753">
                  <c:v>0.53179762756069771</c:v>
                </c:pt>
                <c:pt idx="4754">
                  <c:v>0.51062111412536093</c:v>
                </c:pt>
                <c:pt idx="4755">
                  <c:v>0.51065096317142866</c:v>
                </c:pt>
                <c:pt idx="4756">
                  <c:v>0.50520366612517087</c:v>
                </c:pt>
                <c:pt idx="4757">
                  <c:v>1.2039181372486105</c:v>
                </c:pt>
                <c:pt idx="4758">
                  <c:v>2.4514768655232895</c:v>
                </c:pt>
                <c:pt idx="4759">
                  <c:v>2.0689622633345603</c:v>
                </c:pt>
                <c:pt idx="4760">
                  <c:v>1.7869604772516017</c:v>
                </c:pt>
                <c:pt idx="4761">
                  <c:v>1.4647169457935343</c:v>
                </c:pt>
                <c:pt idx="4762">
                  <c:v>1.3438393872166057</c:v>
                </c:pt>
                <c:pt idx="4763">
                  <c:v>1.2833615272183432</c:v>
                </c:pt>
                <c:pt idx="4764">
                  <c:v>1.7051660902514005</c:v>
                </c:pt>
                <c:pt idx="4765">
                  <c:v>1.5644096824377609</c:v>
                </c:pt>
                <c:pt idx="4766">
                  <c:v>1.082231269484494</c:v>
                </c:pt>
                <c:pt idx="4767">
                  <c:v>1.0019751853842049</c:v>
                </c:pt>
                <c:pt idx="4768">
                  <c:v>1.0823035841837298</c:v>
                </c:pt>
                <c:pt idx="4769">
                  <c:v>1.564433069319219</c:v>
                </c:pt>
                <c:pt idx="4770">
                  <c:v>2.0269597319635841</c:v>
                </c:pt>
                <c:pt idx="4771">
                  <c:v>2.0472078477495872</c:v>
                </c:pt>
                <c:pt idx="4772">
                  <c:v>1.6853130896731399</c:v>
                </c:pt>
                <c:pt idx="4773">
                  <c:v>1.343500277435512</c:v>
                </c:pt>
                <c:pt idx="4774">
                  <c:v>0.94203706999214964</c:v>
                </c:pt>
                <c:pt idx="4775">
                  <c:v>0.82208698589819085</c:v>
                </c:pt>
                <c:pt idx="4776">
                  <c:v>0.60493640664557369</c:v>
                </c:pt>
                <c:pt idx="4777">
                  <c:v>0.53118772231012246</c:v>
                </c:pt>
                <c:pt idx="4778">
                  <c:v>0.50930714065414207</c:v>
                </c:pt>
                <c:pt idx="4779">
                  <c:v>0.5093406823657024</c:v>
                </c:pt>
                <c:pt idx="4780">
                  <c:v>0.50439928049197014</c:v>
                </c:pt>
                <c:pt idx="4781">
                  <c:v>1.2029958940417651</c:v>
                </c:pt>
                <c:pt idx="4782">
                  <c:v>2.4496585354901694</c:v>
                </c:pt>
                <c:pt idx="4783">
                  <c:v>2.0673110264149912</c:v>
                </c:pt>
                <c:pt idx="4784">
                  <c:v>1.785543109146585</c:v>
                </c:pt>
                <c:pt idx="4785">
                  <c:v>1.4637334658839252</c:v>
                </c:pt>
                <c:pt idx="4786">
                  <c:v>1.343045464135638</c:v>
                </c:pt>
                <c:pt idx="4787">
                  <c:v>1.2827091563145998</c:v>
                </c:pt>
                <c:pt idx="4788">
                  <c:v>1.7045872649353904</c:v>
                </c:pt>
                <c:pt idx="4789">
                  <c:v>1.5638040852969306</c:v>
                </c:pt>
                <c:pt idx="4790">
                  <c:v>1.0819023145335056</c:v>
                </c:pt>
                <c:pt idx="4791">
                  <c:v>1.001717006521827</c:v>
                </c:pt>
                <c:pt idx="4792">
                  <c:v>1.0818706191546887</c:v>
                </c:pt>
                <c:pt idx="4793">
                  <c:v>1.5638308571217538</c:v>
                </c:pt>
                <c:pt idx="4794">
                  <c:v>2.0262248915304997</c:v>
                </c:pt>
                <c:pt idx="4795">
                  <c:v>2.0464646988191406</c:v>
                </c:pt>
                <c:pt idx="4796">
                  <c:v>1.6847336489128808</c:v>
                </c:pt>
                <c:pt idx="4797">
                  <c:v>1.3428346744804158</c:v>
                </c:pt>
                <c:pt idx="4798">
                  <c:v>0.941689036269445</c:v>
                </c:pt>
                <c:pt idx="4799">
                  <c:v>0.82181095915259439</c:v>
                </c:pt>
                <c:pt idx="4800">
                  <c:v>0.599080454618103</c:v>
                </c:pt>
                <c:pt idx="4801">
                  <c:v>0.61578238064243274</c:v>
                </c:pt>
                <c:pt idx="4802">
                  <c:v>0.55103856883351199</c:v>
                </c:pt>
                <c:pt idx="4803">
                  <c:v>0.50290744363284334</c:v>
                </c:pt>
                <c:pt idx="4804">
                  <c:v>0.50296252589311252</c:v>
                </c:pt>
                <c:pt idx="4805">
                  <c:v>0.64920931185042352</c:v>
                </c:pt>
                <c:pt idx="4806">
                  <c:v>1.0078019038098538</c:v>
                </c:pt>
                <c:pt idx="4807">
                  <c:v>1.4035654820649441</c:v>
                </c:pt>
                <c:pt idx="4808">
                  <c:v>2.0064500523718389</c:v>
                </c:pt>
                <c:pt idx="4809">
                  <c:v>1.9889215847213506</c:v>
                </c:pt>
                <c:pt idx="4810">
                  <c:v>1.8338167096908511</c:v>
                </c:pt>
                <c:pt idx="4811">
                  <c:v>1.937101178971163</c:v>
                </c:pt>
                <c:pt idx="4812">
                  <c:v>1.9542006819802273</c:v>
                </c:pt>
                <c:pt idx="4813">
                  <c:v>1.6440727860043205</c:v>
                </c:pt>
                <c:pt idx="4814">
                  <c:v>1.4029531150373737</c:v>
                </c:pt>
                <c:pt idx="4815">
                  <c:v>1.1964460286237526</c:v>
                </c:pt>
                <c:pt idx="4816">
                  <c:v>1.403021429348992</c:v>
                </c:pt>
                <c:pt idx="4817">
                  <c:v>1.6786275187982638</c:v>
                </c:pt>
                <c:pt idx="4818">
                  <c:v>2.1611748905786952</c:v>
                </c:pt>
                <c:pt idx="4819">
                  <c:v>1.7994453792830543</c:v>
                </c:pt>
                <c:pt idx="4820">
                  <c:v>1.1967512889711649</c:v>
                </c:pt>
                <c:pt idx="4821">
                  <c:v>1.1794031464855794</c:v>
                </c:pt>
                <c:pt idx="4822">
                  <c:v>1.0419156707995216</c:v>
                </c:pt>
                <c:pt idx="4823">
                  <c:v>0.80188010487685868</c:v>
                </c:pt>
                <c:pt idx="4824">
                  <c:v>0.65151045789674156</c:v>
                </c:pt>
                <c:pt idx="4825">
                  <c:v>0.59642112001897485</c:v>
                </c:pt>
                <c:pt idx="4826">
                  <c:v>0.56080166867458225</c:v>
                </c:pt>
                <c:pt idx="4827">
                  <c:v>0.5035628917578312</c:v>
                </c:pt>
                <c:pt idx="4828">
                  <c:v>0.50357920103042475</c:v>
                </c:pt>
                <c:pt idx="4829">
                  <c:v>0.56080351500732861</c:v>
                </c:pt>
                <c:pt idx="4830">
                  <c:v>0.82042190148301997</c:v>
                </c:pt>
                <c:pt idx="4831">
                  <c:v>1.2184857026180518</c:v>
                </c:pt>
                <c:pt idx="4832">
                  <c:v>1.6743517198796245</c:v>
                </c:pt>
                <c:pt idx="4833">
                  <c:v>2.0733999240906384</c:v>
                </c:pt>
                <c:pt idx="4834">
                  <c:v>2.2444500364415507</c:v>
                </c:pt>
                <c:pt idx="4835">
                  <c:v>2.3392312202581156</c:v>
                </c:pt>
                <c:pt idx="4836">
                  <c:v>2.0727466300205188</c:v>
                </c:pt>
                <c:pt idx="4837">
                  <c:v>1.8445996006522101</c:v>
                </c:pt>
                <c:pt idx="4838">
                  <c:v>1.5405261374740136</c:v>
                </c:pt>
                <c:pt idx="4839">
                  <c:v>1.4076898816983752</c:v>
                </c:pt>
                <c:pt idx="4840">
                  <c:v>0.99022758556282908</c:v>
                </c:pt>
                <c:pt idx="4841">
                  <c:v>1.4840178928806051</c:v>
                </c:pt>
                <c:pt idx="4842">
                  <c:v>1.8074089201405936</c:v>
                </c:pt>
                <c:pt idx="4843">
                  <c:v>1.9216726070976331</c:v>
                </c:pt>
                <c:pt idx="4844">
                  <c:v>1.1992887656090305</c:v>
                </c:pt>
                <c:pt idx="4845">
                  <c:v>1.1419148986796612</c:v>
                </c:pt>
                <c:pt idx="4846">
                  <c:v>1.0851017014609652</c:v>
                </c:pt>
                <c:pt idx="4847">
                  <c:v>0.80112033895169699</c:v>
                </c:pt>
                <c:pt idx="4848">
                  <c:v>0.60437819871189891</c:v>
                </c:pt>
                <c:pt idx="4849">
                  <c:v>0.53076737388818174</c:v>
                </c:pt>
                <c:pt idx="4850">
                  <c:v>0.5082344213284582</c:v>
                </c:pt>
                <c:pt idx="4851">
                  <c:v>0.50842920943320802</c:v>
                </c:pt>
                <c:pt idx="4852">
                  <c:v>0.50379552968388275</c:v>
                </c:pt>
                <c:pt idx="4853">
                  <c:v>1.2024053752850274</c:v>
                </c:pt>
                <c:pt idx="4854">
                  <c:v>2.449246495565585</c:v>
                </c:pt>
                <c:pt idx="4855">
                  <c:v>2.0668789845523232</c:v>
                </c:pt>
                <c:pt idx="4856">
                  <c:v>1.7851341464432473</c:v>
                </c:pt>
                <c:pt idx="4857">
                  <c:v>1.463387278493967</c:v>
                </c:pt>
                <c:pt idx="4858">
                  <c:v>1.3427122010749017</c:v>
                </c:pt>
                <c:pt idx="4859">
                  <c:v>1.2823540449830368</c:v>
                </c:pt>
                <c:pt idx="4860">
                  <c:v>1.7040355191663279</c:v>
                </c:pt>
                <c:pt idx="4861">
                  <c:v>1.5633308086695921</c:v>
                </c:pt>
                <c:pt idx="4862">
                  <c:v>1.0815512035895569</c:v>
                </c:pt>
                <c:pt idx="4863">
                  <c:v>1.0013702036876202</c:v>
                </c:pt>
                <c:pt idx="4864">
                  <c:v>1.0815512035895569</c:v>
                </c:pt>
                <c:pt idx="4865">
                  <c:v>1.5633825059864894</c:v>
                </c:pt>
                <c:pt idx="4866">
                  <c:v>2.0256577596552172</c:v>
                </c:pt>
                <c:pt idx="4867">
                  <c:v>2.0459237233244356</c:v>
                </c:pt>
                <c:pt idx="4868">
                  <c:v>1.68432653254229</c:v>
                </c:pt>
                <c:pt idx="4869">
                  <c:v>1.3422010746262643</c:v>
                </c:pt>
                <c:pt idx="4870">
                  <c:v>0.94132561644052304</c:v>
                </c:pt>
                <c:pt idx="4871">
                  <c:v>0.82151739224590992</c:v>
                </c:pt>
                <c:pt idx="4872">
                  <c:v>0.6043837377101382</c:v>
                </c:pt>
                <c:pt idx="4873">
                  <c:v>0.53077414377491872</c:v>
                </c:pt>
                <c:pt idx="4874">
                  <c:v>0.50817256918145204</c:v>
                </c:pt>
                <c:pt idx="4875">
                  <c:v>0.50830950552681331</c:v>
                </c:pt>
                <c:pt idx="4876">
                  <c:v>0.50388446137783649</c:v>
                </c:pt>
                <c:pt idx="4877">
                  <c:v>1.202620473049985</c:v>
                </c:pt>
                <c:pt idx="4878">
                  <c:v>2.4495769891271983</c:v>
                </c:pt>
                <c:pt idx="4879">
                  <c:v>2.0670153054534328</c:v>
                </c:pt>
                <c:pt idx="4880">
                  <c:v>1.7851341464432473</c:v>
                </c:pt>
                <c:pt idx="4881">
                  <c:v>1.463294961856648</c:v>
                </c:pt>
                <c:pt idx="4882">
                  <c:v>1.3425266446338873</c:v>
                </c:pt>
                <c:pt idx="4883">
                  <c:v>1.2820786336816923</c:v>
                </c:pt>
                <c:pt idx="4884">
                  <c:v>1.7035720896469708</c:v>
                </c:pt>
                <c:pt idx="4885">
                  <c:v>1.5628612247077467</c:v>
                </c:pt>
                <c:pt idx="4886">
                  <c:v>1.0812130169748333</c:v>
                </c:pt>
                <c:pt idx="4887">
                  <c:v>1.0010775599473087</c:v>
                </c:pt>
                <c:pt idx="4888">
                  <c:v>1.0812600984598677</c:v>
                </c:pt>
                <c:pt idx="4889">
                  <c:v>1.5630335490974117</c:v>
                </c:pt>
                <c:pt idx="4890">
                  <c:v>2.025325112038733</c:v>
                </c:pt>
                <c:pt idx="4891">
                  <c:v>2.0457215498886971</c:v>
                </c:pt>
                <c:pt idx="4892">
                  <c:v>1.684108973000334</c:v>
                </c:pt>
                <c:pt idx="4893">
                  <c:v>1.341775494928209</c:v>
                </c:pt>
                <c:pt idx="4894">
                  <c:v>0.94098958388067033</c:v>
                </c:pt>
                <c:pt idx="4895">
                  <c:v>0.82121028556575149</c:v>
                </c:pt>
                <c:pt idx="4896">
                  <c:v>0.60408155458397028</c:v>
                </c:pt>
                <c:pt idx="4897">
                  <c:v>0.53037072006982111</c:v>
                </c:pt>
                <c:pt idx="4898">
                  <c:v>0.50705030659373862</c:v>
                </c:pt>
                <c:pt idx="4899">
                  <c:v>0.5070173803264274</c:v>
                </c:pt>
                <c:pt idx="4900">
                  <c:v>0.50305761202955435</c:v>
                </c:pt>
                <c:pt idx="4901">
                  <c:v>1.2015696019951374</c:v>
                </c:pt>
                <c:pt idx="4902">
                  <c:v>2.4483402539092087</c:v>
                </c:pt>
                <c:pt idx="4903">
                  <c:v>2.0660946008572063</c:v>
                </c:pt>
                <c:pt idx="4904">
                  <c:v>1.7844408484969578</c:v>
                </c:pt>
                <c:pt idx="4905">
                  <c:v>1.4628361481691567</c:v>
                </c:pt>
                <c:pt idx="4906">
                  <c:v>1.3424032480619998</c:v>
                </c:pt>
                <c:pt idx="4907">
                  <c:v>1.2820786336816923</c:v>
                </c:pt>
                <c:pt idx="4908">
                  <c:v>1.7034080737546617</c:v>
                </c:pt>
                <c:pt idx="4909">
                  <c:v>1.5624876500487161</c:v>
                </c:pt>
                <c:pt idx="4910">
                  <c:v>1.080909910682289</c:v>
                </c:pt>
                <c:pt idx="4911">
                  <c:v>1.0007006003449099</c:v>
                </c:pt>
                <c:pt idx="4912">
                  <c:v>1.08079943843963</c:v>
                </c:pt>
                <c:pt idx="4913">
                  <c:v>1.5623384048183755</c:v>
                </c:pt>
                <c:pt idx="4914">
                  <c:v>2.0243564027911018</c:v>
                </c:pt>
                <c:pt idx="4915">
                  <c:v>2.0446749869435878</c:v>
                </c:pt>
                <c:pt idx="4916">
                  <c:v>1.6833787483991156</c:v>
                </c:pt>
                <c:pt idx="4917">
                  <c:v>1.3409544923002903</c:v>
                </c:pt>
                <c:pt idx="4918">
                  <c:v>0.94055877290649703</c:v>
                </c:pt>
                <c:pt idx="4919">
                  <c:v>0.8209111796608306</c:v>
                </c:pt>
                <c:pt idx="4920">
                  <c:v>0.60397477500680097</c:v>
                </c:pt>
                <c:pt idx="4921">
                  <c:v>0.53037902856718011</c:v>
                </c:pt>
                <c:pt idx="4922">
                  <c:v>0.50717339544350193</c:v>
                </c:pt>
                <c:pt idx="4923">
                  <c:v>0.507403879314683</c:v>
                </c:pt>
                <c:pt idx="4924">
                  <c:v>0.50340810752925425</c:v>
                </c:pt>
                <c:pt idx="4925">
                  <c:v>1.2021819690227078</c:v>
                </c:pt>
                <c:pt idx="4926">
                  <c:v>2.449246495565585</c:v>
                </c:pt>
                <c:pt idx="4927">
                  <c:v>2.0666731184510949</c:v>
                </c:pt>
                <c:pt idx="4928">
                  <c:v>1.784816269488732</c:v>
                </c:pt>
                <c:pt idx="4929">
                  <c:v>1.4629970868402218</c:v>
                </c:pt>
                <c:pt idx="4930">
                  <c:v>1.342237078114817</c:v>
                </c:pt>
                <c:pt idx="4931">
                  <c:v>1.2817850667750077</c:v>
                </c:pt>
                <c:pt idx="4932">
                  <c:v>1.7031615883330113</c:v>
                </c:pt>
                <c:pt idx="4933">
                  <c:v>1.5624630322787636</c:v>
                </c:pt>
                <c:pt idx="4934">
                  <c:v>1.0809428369496008</c:v>
                </c:pt>
                <c:pt idx="4935">
                  <c:v>1.0008169193079326</c:v>
                </c:pt>
                <c:pt idx="4936">
                  <c:v>1.080974840050539</c:v>
                </c:pt>
                <c:pt idx="4937">
                  <c:v>1.5625636574134416</c:v>
                </c:pt>
                <c:pt idx="4938">
                  <c:v>2.0247552106643307</c:v>
                </c:pt>
                <c:pt idx="4939">
                  <c:v>2.045215962438296</c:v>
                </c:pt>
                <c:pt idx="4940">
                  <c:v>1.6838120211502809</c:v>
                </c:pt>
                <c:pt idx="4941">
                  <c:v>1.3413576082832639</c:v>
                </c:pt>
                <c:pt idx="4942">
                  <c:v>0.94082249076711721</c:v>
                </c:pt>
                <c:pt idx="4943">
                  <c:v>0.82112412337092056</c:v>
                </c:pt>
                <c:pt idx="4944">
                  <c:v>0.60404555109541436</c:v>
                </c:pt>
                <c:pt idx="4945">
                  <c:v>0.53034333280074852</c:v>
                </c:pt>
                <c:pt idx="4946">
                  <c:v>0.50695306640242599</c:v>
                </c:pt>
                <c:pt idx="4947">
                  <c:v>0.50699737838834091</c:v>
                </c:pt>
                <c:pt idx="4948">
                  <c:v>0.50309515412873174</c:v>
                </c:pt>
                <c:pt idx="4949">
                  <c:v>1.2017440804396731</c:v>
                </c:pt>
                <c:pt idx="4950">
                  <c:v>2.44883537880738</c:v>
                </c:pt>
                <c:pt idx="4951">
                  <c:v>2.0665383361606047</c:v>
                </c:pt>
                <c:pt idx="4952">
                  <c:v>1.784930434396887</c:v>
                </c:pt>
                <c:pt idx="4953">
                  <c:v>1.4632278784335273</c:v>
                </c:pt>
                <c:pt idx="4954">
                  <c:v>1.3425663407879358</c:v>
                </c:pt>
                <c:pt idx="4955">
                  <c:v>1.2822152623049292</c:v>
                </c:pt>
                <c:pt idx="4956">
                  <c:v>1.7038468855040665</c:v>
                </c:pt>
                <c:pt idx="4957">
                  <c:v>1.5631600228905429</c:v>
                </c:pt>
                <c:pt idx="4958">
                  <c:v>1.0815010448832785</c:v>
                </c:pt>
                <c:pt idx="4959">
                  <c:v>1.0012818874379152</c:v>
                </c:pt>
                <c:pt idx="4960">
                  <c:v>1.0814225757415517</c:v>
                </c:pt>
                <c:pt idx="4961">
                  <c:v>1.5631600228905429</c:v>
                </c:pt>
                <c:pt idx="4962">
                  <c:v>2.0253568074175501</c:v>
                </c:pt>
                <c:pt idx="4963">
                  <c:v>2.045622463364638</c:v>
                </c:pt>
                <c:pt idx="4964">
                  <c:v>1.684136975713652</c:v>
                </c:pt>
                <c:pt idx="4965">
                  <c:v>1.3418382702415852</c:v>
                </c:pt>
                <c:pt idx="4966">
                  <c:v>0.94111236500830886</c:v>
                </c:pt>
                <c:pt idx="4967">
                  <c:v>0.82139153389702724</c:v>
                </c:pt>
                <c:pt idx="4968">
                  <c:v>0.5987410371148818</c:v>
                </c:pt>
                <c:pt idx="4969">
                  <c:v>0.61535126194613854</c:v>
                </c:pt>
                <c:pt idx="4970">
                  <c:v>0.55070161310728605</c:v>
                </c:pt>
                <c:pt idx="4971">
                  <c:v>0.50221291479805608</c:v>
                </c:pt>
                <c:pt idx="4972">
                  <c:v>0.50229538432739718</c:v>
                </c:pt>
                <c:pt idx="4973">
                  <c:v>0.64890282061451421</c:v>
                </c:pt>
                <c:pt idx="4974">
                  <c:v>1.0076575821335099</c:v>
                </c:pt>
                <c:pt idx="4975">
                  <c:v>1.4032165251758633</c:v>
                </c:pt>
                <c:pt idx="4976">
                  <c:v>2.0058235301265452</c:v>
                </c:pt>
                <c:pt idx="4977">
                  <c:v>1.9882362875502955</c:v>
                </c:pt>
                <c:pt idx="4978">
                  <c:v>1.8329513950770209</c:v>
                </c:pt>
                <c:pt idx="4979">
                  <c:v>1.9360223052029939</c:v>
                </c:pt>
                <c:pt idx="4980">
                  <c:v>1.9530168749676353</c:v>
                </c:pt>
                <c:pt idx="4981">
                  <c:v>1.6430477636079228</c:v>
                </c:pt>
                <c:pt idx="4982">
                  <c:v>1.4020776455934321</c:v>
                </c:pt>
                <c:pt idx="4983">
                  <c:v>1.195702571971188</c:v>
                </c:pt>
                <c:pt idx="4984">
                  <c:v>1.4020776455934321</c:v>
                </c:pt>
                <c:pt idx="4985">
                  <c:v>1.6774680218334972</c:v>
                </c:pt>
                <c:pt idx="4986">
                  <c:v>2.1597036711019038</c:v>
                </c:pt>
                <c:pt idx="4987">
                  <c:v>1.7983929696175847</c:v>
                </c:pt>
                <c:pt idx="4988">
                  <c:v>1.196226315026929</c:v>
                </c:pt>
                <c:pt idx="4989">
                  <c:v>1.1785692195284387</c:v>
                </c:pt>
                <c:pt idx="4990">
                  <c:v>1.0413811574694292</c:v>
                </c:pt>
                <c:pt idx="4991">
                  <c:v>0.80161084801800531</c:v>
                </c:pt>
                <c:pt idx="4992">
                  <c:v>0.65137875282749491</c:v>
                </c:pt>
                <c:pt idx="4993">
                  <c:v>0.59637588486668736</c:v>
                </c:pt>
                <c:pt idx="4994">
                  <c:v>0.56078535940198859</c:v>
                </c:pt>
                <c:pt idx="4995">
                  <c:v>0.50353827398787854</c:v>
                </c:pt>
                <c:pt idx="4996">
                  <c:v>0.50363459101281804</c:v>
                </c:pt>
                <c:pt idx="4997">
                  <c:v>0.56091398724999109</c:v>
                </c:pt>
                <c:pt idx="4998">
                  <c:v>0.82064776952233798</c:v>
                </c:pt>
                <c:pt idx="4999">
                  <c:v>1.2188931267107699</c:v>
                </c:pt>
                <c:pt idx="5000">
                  <c:v>1.6749979363408798</c:v>
                </c:pt>
                <c:pt idx="5001">
                  <c:v>2.0740849135395685</c:v>
                </c:pt>
                <c:pt idx="5002">
                  <c:v>2.2448263805997004</c:v>
                </c:pt>
                <c:pt idx="5003">
                  <c:v>2.3395444813807593</c:v>
                </c:pt>
                <c:pt idx="5004">
                  <c:v>2.0730214258776143</c:v>
                </c:pt>
                <c:pt idx="5005">
                  <c:v>1.8447214586134753</c:v>
                </c:pt>
                <c:pt idx="5006">
                  <c:v>1.5406002985059988</c:v>
                </c:pt>
                <c:pt idx="5007">
                  <c:v>1.4076046426699111</c:v>
                </c:pt>
                <c:pt idx="5008">
                  <c:v>0.99010080404757628</c:v>
                </c:pt>
                <c:pt idx="5009">
                  <c:v>1.4838086418360081</c:v>
                </c:pt>
                <c:pt idx="5010">
                  <c:v>1.8072039772057353</c:v>
                </c:pt>
                <c:pt idx="5011">
                  <c:v>1.9216095240621298</c:v>
                </c:pt>
                <c:pt idx="5012">
                  <c:v>1.1993420015365499</c:v>
                </c:pt>
                <c:pt idx="5013">
                  <c:v>1.1420050612621127</c:v>
                </c:pt>
                <c:pt idx="5014">
                  <c:v>1.0852420227496982</c:v>
                </c:pt>
                <c:pt idx="5015">
                  <c:v>0.80134036027064837</c:v>
                </c:pt>
                <c:pt idx="5016">
                  <c:v>0.60457298681664873</c:v>
                </c:pt>
                <c:pt idx="5017">
                  <c:v>0.53096462376992715</c:v>
                </c:pt>
                <c:pt idx="5018">
                  <c:v>0.50861999715034056</c:v>
                </c:pt>
                <c:pt idx="5019">
                  <c:v>0.50871662189740441</c:v>
                </c:pt>
                <c:pt idx="5020">
                  <c:v>0.50413587035347751</c:v>
                </c:pt>
                <c:pt idx="5021">
                  <c:v>1.2029451198912349</c:v>
                </c:pt>
                <c:pt idx="5022">
                  <c:v>2.4500702676926238</c:v>
                </c:pt>
                <c:pt idx="5023">
                  <c:v>2.0674261144895194</c:v>
                </c:pt>
                <c:pt idx="5024">
                  <c:v>1.785509875157149</c:v>
                </c:pt>
                <c:pt idx="5025">
                  <c:v>1.4636436110235984</c:v>
                </c:pt>
                <c:pt idx="5026">
                  <c:v>1.3428805250769555</c:v>
                </c:pt>
                <c:pt idx="5027">
                  <c:v>1.2824352836238804</c:v>
                </c:pt>
                <c:pt idx="5028">
                  <c:v>1.7041204504726615</c:v>
                </c:pt>
                <c:pt idx="5029">
                  <c:v>1.5633825059864894</c:v>
                </c:pt>
                <c:pt idx="5030">
                  <c:v>1.0815512035895569</c:v>
                </c:pt>
                <c:pt idx="5031">
                  <c:v>1.0013702036876202</c:v>
                </c:pt>
                <c:pt idx="5032">
                  <c:v>1.0815512035895569</c:v>
                </c:pt>
                <c:pt idx="5033">
                  <c:v>1.5633825059864894</c:v>
                </c:pt>
                <c:pt idx="5034">
                  <c:v>2.0257242276340892</c:v>
                </c:pt>
                <c:pt idx="5035">
                  <c:v>2.0460926627707354</c:v>
                </c:pt>
                <c:pt idx="5036">
                  <c:v>1.6845437843621185</c:v>
                </c:pt>
                <c:pt idx="5037">
                  <c:v>1.3425284909666337</c:v>
                </c:pt>
                <c:pt idx="5038">
                  <c:v>0.94158194897015446</c:v>
                </c:pt>
                <c:pt idx="5039">
                  <c:v>0.82180788193135035</c:v>
                </c:pt>
                <c:pt idx="5040">
                  <c:v>0.60463453124153022</c:v>
                </c:pt>
                <c:pt idx="5041">
                  <c:v>0.53112371610824538</c:v>
                </c:pt>
                <c:pt idx="5042">
                  <c:v>0.50911512204851161</c:v>
                </c:pt>
                <c:pt idx="5043">
                  <c:v>0.50933422020108987</c:v>
                </c:pt>
                <c:pt idx="5044">
                  <c:v>0.50456175777365697</c:v>
                </c:pt>
                <c:pt idx="5045">
                  <c:v>1.2035313305382338</c:v>
                </c:pt>
                <c:pt idx="5046">
                  <c:v>2.4507706432477745</c:v>
                </c:pt>
                <c:pt idx="5047">
                  <c:v>2.0680058629719027</c:v>
                </c:pt>
                <c:pt idx="5048">
                  <c:v>1.7859449942410606</c:v>
                </c:pt>
                <c:pt idx="5049">
                  <c:v>1.463917483714321</c:v>
                </c:pt>
                <c:pt idx="5050">
                  <c:v>1.343087006622433</c:v>
                </c:pt>
                <c:pt idx="5051">
                  <c:v>1.282608838902046</c:v>
                </c:pt>
                <c:pt idx="5052">
                  <c:v>1.7043121613561705</c:v>
                </c:pt>
                <c:pt idx="5053">
                  <c:v>1.5634809770662998</c:v>
                </c:pt>
                <c:pt idx="5054">
                  <c:v>1.0815816680798733</c:v>
                </c:pt>
                <c:pt idx="5055">
                  <c:v>1.0013969755124434</c:v>
                </c:pt>
                <c:pt idx="5056">
                  <c:v>1.081600439129462</c:v>
                </c:pt>
                <c:pt idx="5057">
                  <c:v>1.5635077488911262</c:v>
                </c:pt>
                <c:pt idx="5058">
                  <c:v>2.025991022715953</c:v>
                </c:pt>
                <c:pt idx="5059">
                  <c:v>2.0464320802739535</c:v>
                </c:pt>
                <c:pt idx="5060">
                  <c:v>1.6847607284598256</c:v>
                </c:pt>
                <c:pt idx="5061">
                  <c:v>1.3426977381350576</c:v>
                </c:pt>
                <c:pt idx="5062">
                  <c:v>0.94165487911363588</c:v>
                </c:pt>
                <c:pt idx="5063">
                  <c:v>0.82181957537208095</c:v>
                </c:pt>
                <c:pt idx="5064">
                  <c:v>0.60458591114587379</c:v>
                </c:pt>
                <c:pt idx="5065">
                  <c:v>0.53099847320361193</c:v>
                </c:pt>
                <c:pt idx="5066">
                  <c:v>0.50869815856993972</c:v>
                </c:pt>
                <c:pt idx="5067">
                  <c:v>0.50880155320374054</c:v>
                </c:pt>
                <c:pt idx="5068">
                  <c:v>0.50418325956063625</c:v>
                </c:pt>
                <c:pt idx="5069">
                  <c:v>1.2029691222169385</c:v>
                </c:pt>
                <c:pt idx="5070">
                  <c:v>2.4499056363560654</c:v>
                </c:pt>
                <c:pt idx="5071">
                  <c:v>2.0671519340766724</c:v>
                </c:pt>
                <c:pt idx="5072">
                  <c:v>1.7852486190735242</c:v>
                </c:pt>
                <c:pt idx="5073">
                  <c:v>1.463387278493967</c:v>
                </c:pt>
                <c:pt idx="5074">
                  <c:v>1.3426297315455606</c:v>
                </c:pt>
                <c:pt idx="5075">
                  <c:v>1.2821758738730051</c:v>
                </c:pt>
                <c:pt idx="5076">
                  <c:v>1.7036834850560034</c:v>
                </c:pt>
                <c:pt idx="5077">
                  <c:v>1.5629344625733554</c:v>
                </c:pt>
                <c:pt idx="5078">
                  <c:v>1.0813428757113333</c:v>
                </c:pt>
                <c:pt idx="5079">
                  <c:v>1.0012221893457802</c:v>
                </c:pt>
                <c:pt idx="5080">
                  <c:v>1.0813914958069866</c:v>
                </c:pt>
                <c:pt idx="5081">
                  <c:v>1.5631831020498737</c:v>
                </c:pt>
                <c:pt idx="5082">
                  <c:v>2.0255242082532274</c:v>
                </c:pt>
                <c:pt idx="5083">
                  <c:v>2.0459237233244356</c:v>
                </c:pt>
                <c:pt idx="5084">
                  <c:v>1.6842988375510932</c:v>
                </c:pt>
                <c:pt idx="5085">
                  <c:v>1.3420890637729801</c:v>
                </c:pt>
                <c:pt idx="5086">
                  <c:v>0.94121206697661375</c:v>
                </c:pt>
                <c:pt idx="5087">
                  <c:v>0.8214056891147532</c:v>
                </c:pt>
                <c:pt idx="5088">
                  <c:v>0.60427111141260492</c:v>
                </c:pt>
                <c:pt idx="5089">
                  <c:v>0.53064059237292593</c:v>
                </c:pt>
                <c:pt idx="5090">
                  <c:v>0.50779068602506261</c:v>
                </c:pt>
                <c:pt idx="5091">
                  <c:v>0.507820227349006</c:v>
                </c:pt>
                <c:pt idx="5092">
                  <c:v>0.50359058674902757</c:v>
                </c:pt>
                <c:pt idx="5093">
                  <c:v>1.2022499756121987</c:v>
                </c:pt>
                <c:pt idx="5094">
                  <c:v>2.4490806333405297</c:v>
                </c:pt>
                <c:pt idx="5095">
                  <c:v>2.0666731184510949</c:v>
                </c:pt>
                <c:pt idx="5096">
                  <c:v>1.784784881832042</c:v>
                </c:pt>
                <c:pt idx="5097">
                  <c:v>1.4632278784335273</c:v>
                </c:pt>
                <c:pt idx="5098">
                  <c:v>1.3425663407879358</c:v>
                </c:pt>
                <c:pt idx="5099">
                  <c:v>1.2821986453102112</c:v>
                </c:pt>
                <c:pt idx="5100">
                  <c:v>1.7040665991008932</c:v>
                </c:pt>
                <c:pt idx="5101">
                  <c:v>1.5636299145745161</c:v>
                </c:pt>
                <c:pt idx="5102">
                  <c:v>1.0816616758322193</c:v>
                </c:pt>
                <c:pt idx="5103">
                  <c:v>1.0014708288222982</c:v>
                </c:pt>
                <c:pt idx="5104">
                  <c:v>1.0816462897259955</c:v>
                </c:pt>
                <c:pt idx="5105">
                  <c:v>1.5635314434947059</c:v>
                </c:pt>
                <c:pt idx="5106">
                  <c:v>2.0258251604908981</c:v>
                </c:pt>
                <c:pt idx="5107">
                  <c:v>2.0460926627707354</c:v>
                </c:pt>
                <c:pt idx="5108">
                  <c:v>1.6844610071106529</c:v>
                </c:pt>
                <c:pt idx="5109">
                  <c:v>1.3423432422477375</c:v>
                </c:pt>
                <c:pt idx="5110">
                  <c:v>0.9414603987310135</c:v>
                </c:pt>
                <c:pt idx="5111">
                  <c:v>0.82155185712384671</c:v>
                </c:pt>
                <c:pt idx="5112">
                  <c:v>0.60437450604640608</c:v>
                </c:pt>
                <c:pt idx="5113">
                  <c:v>0.53074706422797124</c:v>
                </c:pt>
                <c:pt idx="5114">
                  <c:v>0.50805471160780435</c:v>
                </c:pt>
                <c:pt idx="5115">
                  <c:v>0.50811779464330753</c:v>
                </c:pt>
                <c:pt idx="5116">
                  <c:v>0.50377091191393053</c:v>
                </c:pt>
                <c:pt idx="5117">
                  <c:v>1.2024819980940049</c:v>
                </c:pt>
                <c:pt idx="5118">
                  <c:v>2.4494539002774354</c:v>
                </c:pt>
                <c:pt idx="5119">
                  <c:v>2.0669469911418172</c:v>
                </c:pt>
                <c:pt idx="5120">
                  <c:v>1.785103681952928</c:v>
                </c:pt>
                <c:pt idx="5121">
                  <c:v>1.4632278784335273</c:v>
                </c:pt>
                <c:pt idx="5122">
                  <c:v>1.3424841789807191</c:v>
                </c:pt>
                <c:pt idx="5123">
                  <c:v>1.2820786336816923</c:v>
                </c:pt>
                <c:pt idx="5124">
                  <c:v>1.7035453178221442</c:v>
                </c:pt>
                <c:pt idx="5125">
                  <c:v>1.5627861405093912</c:v>
                </c:pt>
                <c:pt idx="5126">
                  <c:v>1.0811671663782967</c:v>
                </c:pt>
                <c:pt idx="5127">
                  <c:v>1.0009904745861016</c:v>
                </c:pt>
                <c:pt idx="5128">
                  <c:v>1.0811360864437314</c:v>
                </c:pt>
                <c:pt idx="5129">
                  <c:v>1.5627612150173111</c:v>
                </c:pt>
                <c:pt idx="5130">
                  <c:v>2.0249558454894472</c:v>
                </c:pt>
                <c:pt idx="5131">
                  <c:v>2.0453178184614744</c:v>
                </c:pt>
                <c:pt idx="5132">
                  <c:v>1.6838661802441734</c:v>
                </c:pt>
                <c:pt idx="5133">
                  <c:v>1.3415240859525681</c:v>
                </c:pt>
                <c:pt idx="5134">
                  <c:v>0.94088865102386166</c:v>
                </c:pt>
                <c:pt idx="5135">
                  <c:v>0.82116105002584938</c:v>
                </c:pt>
                <c:pt idx="5136">
                  <c:v>0.598547787620754</c:v>
                </c:pt>
                <c:pt idx="5137">
                  <c:v>0.61513893368029715</c:v>
                </c:pt>
                <c:pt idx="5138">
                  <c:v>0.5504662056821148</c:v>
                </c:pt>
                <c:pt idx="5139">
                  <c:v>0.50174702350170375</c:v>
                </c:pt>
                <c:pt idx="5140">
                  <c:v>0.50179072004336922</c:v>
                </c:pt>
                <c:pt idx="5141">
                  <c:v>0.6486243320919256</c:v>
                </c:pt>
                <c:pt idx="5142">
                  <c:v>1.0074243287632092</c:v>
                </c:pt>
                <c:pt idx="5143">
                  <c:v>1.4028875702248751</c:v>
                </c:pt>
                <c:pt idx="5144">
                  <c:v>2.0053604083293157</c:v>
                </c:pt>
                <c:pt idx="5145">
                  <c:v>1.9878433263974304</c:v>
                </c:pt>
                <c:pt idx="5146">
                  <c:v>1.8325938219684597</c:v>
                </c:pt>
                <c:pt idx="5147">
                  <c:v>1.9357038128042294</c:v>
                </c:pt>
                <c:pt idx="5148">
                  <c:v>1.9527602347158797</c:v>
                </c:pt>
                <c:pt idx="5149">
                  <c:v>1.6428634380553999</c:v>
                </c:pt>
                <c:pt idx="5150">
                  <c:v>1.4019456328020612</c:v>
                </c:pt>
                <c:pt idx="5151">
                  <c:v>1.1956133325551066</c:v>
                </c:pt>
                <c:pt idx="5152">
                  <c:v>1.4019687119613946</c:v>
                </c:pt>
                <c:pt idx="5153">
                  <c:v>1.6773870909147779</c:v>
                </c:pt>
                <c:pt idx="5154">
                  <c:v>2.1595971992468619</c:v>
                </c:pt>
                <c:pt idx="5155">
                  <c:v>1.7983055765342497</c:v>
                </c:pt>
                <c:pt idx="5156">
                  <c:v>1.1961013798444198</c:v>
                </c:pt>
                <c:pt idx="5157">
                  <c:v>1.1782981163368329</c:v>
                </c:pt>
                <c:pt idx="5158">
                  <c:v>1.0410983608370989</c:v>
                </c:pt>
                <c:pt idx="5159">
                  <c:v>0.80136990159459454</c:v>
                </c:pt>
                <c:pt idx="5160">
                  <c:v>0.6511658091174054</c:v>
                </c:pt>
                <c:pt idx="5161">
                  <c:v>0.59616417204509475</c:v>
                </c:pt>
                <c:pt idx="5162">
                  <c:v>0.5605462593113244</c:v>
                </c:pt>
                <c:pt idx="5163">
                  <c:v>0.5031003854048467</c:v>
                </c:pt>
                <c:pt idx="5164">
                  <c:v>0.50318593215543217</c:v>
                </c:pt>
                <c:pt idx="5165">
                  <c:v>0.56065150027787169</c:v>
                </c:pt>
                <c:pt idx="5166">
                  <c:v>0.82048990807251709</c:v>
                </c:pt>
                <c:pt idx="5167">
                  <c:v>1.2186537188979811</c:v>
                </c:pt>
                <c:pt idx="5168">
                  <c:v>1.6747040617120741</c:v>
                </c:pt>
                <c:pt idx="5169">
                  <c:v>2.073810117682473</c:v>
                </c:pt>
                <c:pt idx="5170">
                  <c:v>2.2446020511710074</c:v>
                </c:pt>
                <c:pt idx="5171">
                  <c:v>2.3393103048440849</c:v>
                </c:pt>
                <c:pt idx="5172">
                  <c:v>2.0727807871763306</c:v>
                </c:pt>
                <c:pt idx="5173">
                  <c:v>1.8444823585228109</c:v>
                </c:pt>
                <c:pt idx="5174">
                  <c:v>1.5403295030365172</c:v>
                </c:pt>
                <c:pt idx="5175">
                  <c:v>1.4073406170871727</c:v>
                </c:pt>
                <c:pt idx="5176">
                  <c:v>0.98990109238883606</c:v>
                </c:pt>
                <c:pt idx="5177">
                  <c:v>1.4834569154478137</c:v>
                </c:pt>
                <c:pt idx="5178">
                  <c:v>1.8067337777996439</c:v>
                </c:pt>
                <c:pt idx="5179">
                  <c:v>1.9210771647869052</c:v>
                </c:pt>
                <c:pt idx="5180">
                  <c:v>1.19903458713427</c:v>
                </c:pt>
                <c:pt idx="5181">
                  <c:v>1.1414619317125367</c:v>
                </c:pt>
                <c:pt idx="5182">
                  <c:v>1.0847019704213601</c:v>
                </c:pt>
                <c:pt idx="5183">
                  <c:v>0.80095170722752185</c:v>
                </c:pt>
                <c:pt idx="5184">
                  <c:v>0.60424741680902549</c:v>
                </c:pt>
                <c:pt idx="5185">
                  <c:v>0.53057473983830317</c:v>
                </c:pt>
                <c:pt idx="5186">
                  <c:v>0.50759343614331787</c:v>
                </c:pt>
                <c:pt idx="5187">
                  <c:v>0.50762205430088769</c:v>
                </c:pt>
                <c:pt idx="5188">
                  <c:v>0.50347765272937006</c:v>
                </c:pt>
                <c:pt idx="5189">
                  <c:v>1.20214811958902</c:v>
                </c:pt>
                <c:pt idx="5190">
                  <c:v>2.4492055685230421</c:v>
                </c:pt>
                <c:pt idx="5191">
                  <c:v>2.0668789845523232</c:v>
                </c:pt>
                <c:pt idx="5192">
                  <c:v>1.7851341464432473</c:v>
                </c:pt>
                <c:pt idx="5193">
                  <c:v>1.463387278493967</c:v>
                </c:pt>
                <c:pt idx="5194">
                  <c:v>1.3426943531916862</c:v>
                </c:pt>
                <c:pt idx="5195">
                  <c:v>1.2823346584891961</c:v>
                </c:pt>
                <c:pt idx="5196">
                  <c:v>1.7040355191663279</c:v>
                </c:pt>
                <c:pt idx="5197">
                  <c:v>1.5634320492485221</c:v>
                </c:pt>
                <c:pt idx="5198">
                  <c:v>1.0815198159328676</c:v>
                </c:pt>
                <c:pt idx="5199">
                  <c:v>1.001324045368956</c:v>
                </c:pt>
                <c:pt idx="5200">
                  <c:v>1.0815010448832785</c:v>
                </c:pt>
                <c:pt idx="5201">
                  <c:v>1.5633308086695921</c:v>
                </c:pt>
                <c:pt idx="5202">
                  <c:v>2.0256229870551592</c:v>
                </c:pt>
                <c:pt idx="5203">
                  <c:v>2.0459578804802421</c:v>
                </c:pt>
                <c:pt idx="5204">
                  <c:v>1.6842988375510932</c:v>
                </c:pt>
                <c:pt idx="5205">
                  <c:v>1.3420349046790845</c:v>
                </c:pt>
                <c:pt idx="5206">
                  <c:v>0.94120160442438694</c:v>
                </c:pt>
                <c:pt idx="5207">
                  <c:v>0.8214299991625813</c:v>
                </c:pt>
                <c:pt idx="5208">
                  <c:v>0.60430157590292122</c:v>
                </c:pt>
                <c:pt idx="5209">
                  <c:v>0.53067044141899344</c:v>
                </c:pt>
                <c:pt idx="5210">
                  <c:v>0.50787746366414577</c:v>
                </c:pt>
                <c:pt idx="5211">
                  <c:v>0.50798270463069273</c:v>
                </c:pt>
                <c:pt idx="5212">
                  <c:v>0.50371983004127885</c:v>
                </c:pt>
                <c:pt idx="5213">
                  <c:v>1.2024583034904255</c:v>
                </c:pt>
                <c:pt idx="5214">
                  <c:v>2.4494951350421093</c:v>
                </c:pt>
                <c:pt idx="5215">
                  <c:v>2.0670153054534328</c:v>
                </c:pt>
                <c:pt idx="5216">
                  <c:v>1.7851910750362598</c:v>
                </c:pt>
                <c:pt idx="5217">
                  <c:v>1.4633438896744289</c:v>
                </c:pt>
                <c:pt idx="5218">
                  <c:v>1.3426084987189766</c:v>
                </c:pt>
                <c:pt idx="5219">
                  <c:v>1.2821758738730051</c:v>
                </c:pt>
                <c:pt idx="5220">
                  <c:v>1.7036834850560034</c:v>
                </c:pt>
                <c:pt idx="5221">
                  <c:v>1.5629609266760545</c:v>
                </c:pt>
                <c:pt idx="5222">
                  <c:v>1.0812794849537022</c:v>
                </c:pt>
                <c:pt idx="5223">
                  <c:v>1.0011360271509462</c:v>
                </c:pt>
                <c:pt idx="5224">
                  <c:v>1.0813428757113333</c:v>
                </c:pt>
                <c:pt idx="5225">
                  <c:v>1.5631335587878439</c:v>
                </c:pt>
                <c:pt idx="5226">
                  <c:v>2.025424814007041</c:v>
                </c:pt>
                <c:pt idx="5227">
                  <c:v>2.0457914028109405</c:v>
                </c:pt>
                <c:pt idx="5228">
                  <c:v>1.6842179066323741</c:v>
                </c:pt>
                <c:pt idx="5229">
                  <c:v>1.3419105849408237</c:v>
                </c:pt>
                <c:pt idx="5230">
                  <c:v>0.94113759822251031</c:v>
                </c:pt>
                <c:pt idx="5231">
                  <c:v>0.82133983658012999</c:v>
                </c:pt>
                <c:pt idx="5232">
                  <c:v>0.60421695231870953</c:v>
                </c:pt>
                <c:pt idx="5233">
                  <c:v>0.53055443017809223</c:v>
                </c:pt>
                <c:pt idx="5234">
                  <c:v>0.5075349689396802</c:v>
                </c:pt>
                <c:pt idx="5235">
                  <c:v>0.50766175045493622</c:v>
                </c:pt>
                <c:pt idx="5236">
                  <c:v>0.50345672762491034</c:v>
                </c:pt>
                <c:pt idx="5237">
                  <c:v>1.2021401188137883</c:v>
                </c:pt>
                <c:pt idx="5238">
                  <c:v>2.4491652569247413</c:v>
                </c:pt>
                <c:pt idx="5239">
                  <c:v>2.066810670240705</c:v>
                </c:pt>
                <c:pt idx="5240">
                  <c:v>1.7851910750362598</c:v>
                </c:pt>
                <c:pt idx="5241">
                  <c:v>1.463387278493967</c:v>
                </c:pt>
                <c:pt idx="5242">
                  <c:v>1.3425891122251388</c:v>
                </c:pt>
                <c:pt idx="5243">
                  <c:v>1.2821758738730051</c:v>
                </c:pt>
                <c:pt idx="5244">
                  <c:v>1.7037364132614043</c:v>
                </c:pt>
                <c:pt idx="5245">
                  <c:v>1.5628852270334503</c:v>
                </c:pt>
                <c:pt idx="5246">
                  <c:v>1.0811508571057</c:v>
                </c:pt>
                <c:pt idx="5247">
                  <c:v>1.0009769348126276</c:v>
                </c:pt>
                <c:pt idx="5248">
                  <c:v>1.0811185462826405</c:v>
                </c:pt>
                <c:pt idx="5249">
                  <c:v>1.5627122871995336</c:v>
                </c:pt>
                <c:pt idx="5250">
                  <c:v>2.0248253713086988</c:v>
                </c:pt>
                <c:pt idx="5251">
                  <c:v>2.0451808821161137</c:v>
                </c:pt>
                <c:pt idx="5252">
                  <c:v>1.6837837107148326</c:v>
                </c:pt>
                <c:pt idx="5253">
                  <c:v>1.3414271534833799</c:v>
                </c:pt>
                <c:pt idx="5254">
                  <c:v>0.94084064637245723</c:v>
                </c:pt>
                <c:pt idx="5255">
                  <c:v>0.82111950753905427</c:v>
                </c:pt>
                <c:pt idx="5256">
                  <c:v>0.60409909474506152</c:v>
                </c:pt>
                <c:pt idx="5257">
                  <c:v>0.53045688226465515</c:v>
                </c:pt>
                <c:pt idx="5258">
                  <c:v>0.50737803065623277</c:v>
                </c:pt>
                <c:pt idx="5259">
                  <c:v>0.50750204267236854</c:v>
                </c:pt>
                <c:pt idx="5260">
                  <c:v>0.50345395812579063</c:v>
                </c:pt>
                <c:pt idx="5261">
                  <c:v>1.2021653520279898</c:v>
                </c:pt>
                <c:pt idx="5262">
                  <c:v>2.4492055685230421</c:v>
                </c:pt>
                <c:pt idx="5263">
                  <c:v>2.066707275606904</c:v>
                </c:pt>
                <c:pt idx="5264">
                  <c:v>1.7848750444144967</c:v>
                </c:pt>
                <c:pt idx="5265">
                  <c:v>1.4630210891659226</c:v>
                </c:pt>
                <c:pt idx="5266">
                  <c:v>1.3422773897131173</c:v>
                </c:pt>
                <c:pt idx="5267">
                  <c:v>1.281842610812272</c:v>
                </c:pt>
                <c:pt idx="5268">
                  <c:v>1.7032425192517275</c:v>
                </c:pt>
                <c:pt idx="5269">
                  <c:v>1.5625134987071634</c:v>
                </c:pt>
                <c:pt idx="5270">
                  <c:v>1.0809911493231326</c:v>
                </c:pt>
                <c:pt idx="5271">
                  <c:v>1.000860923571723</c:v>
                </c:pt>
                <c:pt idx="5272">
                  <c:v>1.0810074585957294</c:v>
                </c:pt>
                <c:pt idx="5273">
                  <c:v>1.5626128929533498</c:v>
                </c:pt>
                <c:pt idx="5274">
                  <c:v>2.0247552106643307</c:v>
                </c:pt>
                <c:pt idx="5275">
                  <c:v>2.0451808821161137</c:v>
                </c:pt>
                <c:pt idx="5276">
                  <c:v>1.6838120211502809</c:v>
                </c:pt>
                <c:pt idx="5277">
                  <c:v>1.3414148445984035</c:v>
                </c:pt>
                <c:pt idx="5278">
                  <c:v>0.94085972514416749</c:v>
                </c:pt>
                <c:pt idx="5279">
                  <c:v>0.82117274346657676</c:v>
                </c:pt>
                <c:pt idx="5280">
                  <c:v>0.60410832640879342</c:v>
                </c:pt>
                <c:pt idx="5281">
                  <c:v>0.5304574977089036</c:v>
                </c:pt>
                <c:pt idx="5282">
                  <c:v>0.50727309741180959</c:v>
                </c:pt>
                <c:pt idx="5283">
                  <c:v>0.5073983403164436</c:v>
                </c:pt>
                <c:pt idx="5284">
                  <c:v>0.50336379554333965</c:v>
                </c:pt>
                <c:pt idx="5285">
                  <c:v>1.2021293485394309</c:v>
                </c:pt>
                <c:pt idx="5286">
                  <c:v>2.449246495565585</c:v>
                </c:pt>
                <c:pt idx="5287">
                  <c:v>2.0667423559290832</c:v>
                </c:pt>
                <c:pt idx="5288">
                  <c:v>1.784930434396887</c:v>
                </c:pt>
                <c:pt idx="5289">
                  <c:v>1.4631134058032447</c:v>
                </c:pt>
                <c:pt idx="5290">
                  <c:v>1.3423801689026664</c:v>
                </c:pt>
                <c:pt idx="5291">
                  <c:v>1.2819607761080443</c:v>
                </c:pt>
                <c:pt idx="5292">
                  <c:v>1.7033794555970887</c:v>
                </c:pt>
                <c:pt idx="5293">
                  <c:v>1.5626375107233024</c:v>
                </c:pt>
                <c:pt idx="5294">
                  <c:v>1.0810714647976061</c:v>
                </c:pt>
                <c:pt idx="5295">
                  <c:v>1.0009323151045886</c:v>
                </c:pt>
                <c:pt idx="5296">
                  <c:v>1.0810846968489556</c:v>
                </c:pt>
                <c:pt idx="5297">
                  <c:v>1.5627122871995336</c:v>
                </c:pt>
                <c:pt idx="5298">
                  <c:v>2.024889992954821</c:v>
                </c:pt>
                <c:pt idx="5299">
                  <c:v>2.0452824304171711</c:v>
                </c:pt>
                <c:pt idx="5300">
                  <c:v>1.6838397161414747</c:v>
                </c:pt>
                <c:pt idx="5301">
                  <c:v>1.341424999428509</c:v>
                </c:pt>
                <c:pt idx="5302">
                  <c:v>0.94082710659898328</c:v>
                </c:pt>
                <c:pt idx="5303">
                  <c:v>0.8211127376523174</c:v>
                </c:pt>
                <c:pt idx="5304">
                  <c:v>0.59849855208084857</c:v>
                </c:pt>
                <c:pt idx="5305">
                  <c:v>0.61507862014391357</c:v>
                </c:pt>
                <c:pt idx="5306">
                  <c:v>0.55039912225899401</c:v>
                </c:pt>
                <c:pt idx="5307">
                  <c:v>0.50157931494390173</c:v>
                </c:pt>
                <c:pt idx="5308">
                  <c:v>0.50161285665546185</c:v>
                </c:pt>
                <c:pt idx="5309">
                  <c:v>0.64853293862097638</c:v>
                </c:pt>
                <c:pt idx="5310">
                  <c:v>1.0073655538374473</c:v>
                </c:pt>
                <c:pt idx="5311">
                  <c:v>1.4027564805998742</c:v>
                </c:pt>
                <c:pt idx="5312">
                  <c:v>2.005099459967818</c:v>
                </c:pt>
                <c:pt idx="5313">
                  <c:v>1.9874500575224379</c:v>
                </c:pt>
                <c:pt idx="5314">
                  <c:v>1.8321159295092551</c:v>
                </c:pt>
                <c:pt idx="5315">
                  <c:v>1.935069597505829</c:v>
                </c:pt>
                <c:pt idx="5316">
                  <c:v>1.9519915448491103</c:v>
                </c:pt>
                <c:pt idx="5317">
                  <c:v>1.6421513690595213</c:v>
                </c:pt>
                <c:pt idx="5318">
                  <c:v>1.401312956114283</c:v>
                </c:pt>
                <c:pt idx="5319">
                  <c:v>1.1950714338940285</c:v>
                </c:pt>
                <c:pt idx="5320">
                  <c:v>1.4013338812187426</c:v>
                </c:pt>
                <c:pt idx="5321">
                  <c:v>1.6766334794321047</c:v>
                </c:pt>
                <c:pt idx="5322">
                  <c:v>2.1586644934877834</c:v>
                </c:pt>
                <c:pt idx="5323">
                  <c:v>1.7975473492197132</c:v>
                </c:pt>
                <c:pt idx="5324">
                  <c:v>1.1956677993711267</c:v>
                </c:pt>
                <c:pt idx="5325">
                  <c:v>1.1775331191355594</c:v>
                </c:pt>
                <c:pt idx="5326">
                  <c:v>1.0403869072854663</c:v>
                </c:pt>
                <c:pt idx="5327">
                  <c:v>0.8008446199282282</c:v>
                </c:pt>
                <c:pt idx="5328">
                  <c:v>0.6507162270936464</c:v>
                </c:pt>
                <c:pt idx="5329">
                  <c:v>0.59570874330097201</c:v>
                </c:pt>
                <c:pt idx="5330">
                  <c:v>0.56006252013175584</c:v>
                </c:pt>
                <c:pt idx="5331">
                  <c:v>0.50222583912728114</c:v>
                </c:pt>
                <c:pt idx="5332">
                  <c:v>0.50225661133972188</c:v>
                </c:pt>
                <c:pt idx="5333">
                  <c:v>0.5601225259460153</c:v>
                </c:pt>
                <c:pt idx="5334">
                  <c:v>0.82014187434981245</c:v>
                </c:pt>
                <c:pt idx="5335">
                  <c:v>1.2180610460863697</c:v>
                </c:pt>
                <c:pt idx="5336">
                  <c:v>1.6738424397637304</c:v>
                </c:pt>
                <c:pt idx="5337">
                  <c:v>2.0726447739973426</c:v>
                </c:pt>
                <c:pt idx="5338">
                  <c:v>2.2432923858095299</c:v>
                </c:pt>
                <c:pt idx="5339">
                  <c:v>2.3378969371266827</c:v>
                </c:pt>
                <c:pt idx="5340">
                  <c:v>2.0715492832344524</c:v>
                </c:pt>
                <c:pt idx="5341">
                  <c:v>1.8433702507652026</c:v>
                </c:pt>
                <c:pt idx="5342">
                  <c:v>1.5394269540456338</c:v>
                </c:pt>
                <c:pt idx="5343">
                  <c:v>1.4065263843459881</c:v>
                </c:pt>
                <c:pt idx="5344">
                  <c:v>0.9893847346640805</c:v>
                </c:pt>
                <c:pt idx="5345">
                  <c:v>1.4826377591526414</c:v>
                </c:pt>
                <c:pt idx="5346">
                  <c:v>1.8057087554032434</c:v>
                </c:pt>
                <c:pt idx="5347">
                  <c:v>1.9200059840718402</c:v>
                </c:pt>
                <c:pt idx="5348">
                  <c:v>1.1984742251457212</c:v>
                </c:pt>
                <c:pt idx="5349">
                  <c:v>1.1405978479871981</c:v>
                </c:pt>
                <c:pt idx="5350">
                  <c:v>1.0839625141564124</c:v>
                </c:pt>
                <c:pt idx="5351">
                  <c:v>0.80048335415417404</c:v>
                </c:pt>
                <c:pt idx="5352">
                  <c:v>0.60393261707575718</c:v>
                </c:pt>
                <c:pt idx="5353">
                  <c:v>0.53026363277052702</c:v>
                </c:pt>
                <c:pt idx="5354">
                  <c:v>0.50678843506586835</c:v>
                </c:pt>
                <c:pt idx="5355">
                  <c:v>0.50692383280060727</c:v>
                </c:pt>
                <c:pt idx="5356">
                  <c:v>0.50310038540484703</c:v>
                </c:pt>
                <c:pt idx="5357">
                  <c:v>1.2018379356876203</c:v>
                </c:pt>
                <c:pt idx="5358">
                  <c:v>2.4489990869775644</c:v>
                </c:pt>
                <c:pt idx="5359">
                  <c:v>2.0665709547057918</c:v>
                </c:pt>
                <c:pt idx="5360">
                  <c:v>1.7847571868408487</c:v>
                </c:pt>
                <c:pt idx="5361">
                  <c:v>1.4629500053551874</c:v>
                </c:pt>
                <c:pt idx="5362">
                  <c:v>1.342237078114817</c:v>
                </c:pt>
                <c:pt idx="5363">
                  <c:v>1.2818219934299335</c:v>
                </c:pt>
                <c:pt idx="5364">
                  <c:v>1.7032166705932803</c:v>
                </c:pt>
                <c:pt idx="5365">
                  <c:v>1.5625390396434919</c:v>
                </c:pt>
                <c:pt idx="5366">
                  <c:v>1.0809911493231326</c:v>
                </c:pt>
                <c:pt idx="5367">
                  <c:v>1.000860923571723</c:v>
                </c:pt>
                <c:pt idx="5368">
                  <c:v>1.0810234601461985</c:v>
                </c:pt>
                <c:pt idx="5369">
                  <c:v>1.5626621284932551</c:v>
                </c:pt>
                <c:pt idx="5370">
                  <c:v>2.0248253713086988</c:v>
                </c:pt>
                <c:pt idx="5371">
                  <c:v>2.045215962438296</c:v>
                </c:pt>
                <c:pt idx="5372">
                  <c:v>1.6838120211502809</c:v>
                </c:pt>
                <c:pt idx="5373">
                  <c:v>1.3413219125168296</c:v>
                </c:pt>
                <c:pt idx="5374">
                  <c:v>0.94080187338478183</c:v>
                </c:pt>
                <c:pt idx="5375">
                  <c:v>0.82110412143283407</c:v>
                </c:pt>
                <c:pt idx="5376">
                  <c:v>0.60405232098215134</c:v>
                </c:pt>
                <c:pt idx="5377">
                  <c:v>0.53037687451230897</c:v>
                </c:pt>
                <c:pt idx="5378">
                  <c:v>0.50704445987337521</c:v>
                </c:pt>
                <c:pt idx="5379">
                  <c:v>0.50714939311779783</c:v>
                </c:pt>
                <c:pt idx="5380">
                  <c:v>0.50321455031300177</c:v>
                </c:pt>
                <c:pt idx="5381">
                  <c:v>1.2019585627603881</c:v>
                </c:pt>
                <c:pt idx="5382">
                  <c:v>2.4491652569247413</c:v>
                </c:pt>
                <c:pt idx="5383">
                  <c:v>2.0667774362512659</c:v>
                </c:pt>
                <c:pt idx="5384">
                  <c:v>1.7850178274802184</c:v>
                </c:pt>
                <c:pt idx="5385">
                  <c:v>1.4632528039256043</c:v>
                </c:pt>
                <c:pt idx="5386">
                  <c:v>1.3425663407879358</c:v>
                </c:pt>
                <c:pt idx="5387">
                  <c:v>1.2821986453102112</c:v>
                </c:pt>
                <c:pt idx="5388">
                  <c:v>1.7037924186880462</c:v>
                </c:pt>
                <c:pt idx="5389">
                  <c:v>1.5630840155258174</c:v>
                </c:pt>
                <c:pt idx="5390">
                  <c:v>1.0813754942565175</c:v>
                </c:pt>
                <c:pt idx="5391">
                  <c:v>1.0012221893457802</c:v>
                </c:pt>
                <c:pt idx="5392">
                  <c:v>1.0813914958069866</c:v>
                </c:pt>
                <c:pt idx="5393">
                  <c:v>1.5632320298676543</c:v>
                </c:pt>
                <c:pt idx="5394">
                  <c:v>2.0254568171079823</c:v>
                </c:pt>
                <c:pt idx="5395">
                  <c:v>2.0457572456551314</c:v>
                </c:pt>
                <c:pt idx="5396">
                  <c:v>1.6842431398465754</c:v>
                </c:pt>
                <c:pt idx="5397">
                  <c:v>1.3418979683337231</c:v>
                </c:pt>
                <c:pt idx="5398">
                  <c:v>0.94115544610572588</c:v>
                </c:pt>
                <c:pt idx="5399">
                  <c:v>0.82140845861387279</c:v>
                </c:pt>
                <c:pt idx="5400">
                  <c:v>0.60428988246219373</c:v>
                </c:pt>
                <c:pt idx="5401">
                  <c:v>0.5306590557003904</c:v>
                </c:pt>
                <c:pt idx="5402">
                  <c:v>0.50779776363392426</c:v>
                </c:pt>
                <c:pt idx="5403">
                  <c:v>0.50790946676508386</c:v>
                </c:pt>
                <c:pt idx="5404">
                  <c:v>0.50366505550313412</c:v>
                </c:pt>
                <c:pt idx="5405">
                  <c:v>1.2024801517612584</c:v>
                </c:pt>
                <c:pt idx="5406">
                  <c:v>2.4497403895752621</c:v>
                </c:pt>
                <c:pt idx="5407">
                  <c:v>2.0672562518768465</c:v>
                </c:pt>
                <c:pt idx="5408">
                  <c:v>1.7855683423607831</c:v>
                </c:pt>
                <c:pt idx="5409">
                  <c:v>1.4638257825212475</c:v>
                </c:pt>
                <c:pt idx="5410">
                  <c:v>1.3431919398668559</c:v>
                </c:pt>
                <c:pt idx="5411">
                  <c:v>1.2829048675857257</c:v>
                </c:pt>
                <c:pt idx="5412">
                  <c:v>1.7047229703922508</c:v>
                </c:pt>
                <c:pt idx="5413">
                  <c:v>1.5638040852969306</c:v>
                </c:pt>
                <c:pt idx="5414">
                  <c:v>1.0817906114023457</c:v>
                </c:pt>
                <c:pt idx="5415">
                  <c:v>1.0015566832950078</c:v>
                </c:pt>
                <c:pt idx="5416">
                  <c:v>1.0817570696907823</c:v>
                </c:pt>
                <c:pt idx="5417">
                  <c:v>1.5636791501144183</c:v>
                </c:pt>
                <c:pt idx="5418">
                  <c:v>2.0260584138611955</c:v>
                </c:pt>
                <c:pt idx="5419">
                  <c:v>2.0463646891287084</c:v>
                </c:pt>
                <c:pt idx="5420">
                  <c:v>1.6846484098844199</c:v>
                </c:pt>
                <c:pt idx="5421">
                  <c:v>1.3424771013718577</c:v>
                </c:pt>
                <c:pt idx="5422">
                  <c:v>0.94148994005495656</c:v>
                </c:pt>
                <c:pt idx="5423">
                  <c:v>0.8216592521452617</c:v>
                </c:pt>
                <c:pt idx="5424">
                  <c:v>0.60445328291025402</c:v>
                </c:pt>
                <c:pt idx="5425">
                  <c:v>0.53083814997679546</c:v>
                </c:pt>
                <c:pt idx="5426">
                  <c:v>0.50827288659400915</c:v>
                </c:pt>
                <c:pt idx="5427">
                  <c:v>0.50835320206847945</c:v>
                </c:pt>
                <c:pt idx="5428">
                  <c:v>0.50391400270177955</c:v>
                </c:pt>
                <c:pt idx="5429">
                  <c:v>1.2026792479757469</c:v>
                </c:pt>
                <c:pt idx="5430">
                  <c:v>2.4498644015913977</c:v>
                </c:pt>
                <c:pt idx="5431">
                  <c:v>2.0673910341673341</c:v>
                </c:pt>
                <c:pt idx="5432">
                  <c:v>1.7856541968334958</c:v>
                </c:pt>
                <c:pt idx="5433">
                  <c:v>1.4636629975174362</c:v>
                </c:pt>
                <c:pt idx="5434">
                  <c:v>1.3429823811001314</c:v>
                </c:pt>
                <c:pt idx="5435">
                  <c:v>1.282608838902046</c:v>
                </c:pt>
                <c:pt idx="5436">
                  <c:v>1.7043395486252395</c:v>
                </c:pt>
                <c:pt idx="5437">
                  <c:v>1.5635077488911262</c:v>
                </c:pt>
                <c:pt idx="5438">
                  <c:v>1.0816136711808118</c:v>
                </c:pt>
                <c:pt idx="5439">
                  <c:v>1.0014120538965394</c:v>
                </c:pt>
                <c:pt idx="5440">
                  <c:v>1.0815816680798733</c:v>
                </c:pt>
                <c:pt idx="5441">
                  <c:v>1.5633825059864894</c:v>
                </c:pt>
                <c:pt idx="5442">
                  <c:v>2.0257242276340892</c:v>
                </c:pt>
                <c:pt idx="5443">
                  <c:v>2.0460271179582366</c:v>
                </c:pt>
                <c:pt idx="5444">
                  <c:v>1.6844342352858293</c:v>
                </c:pt>
                <c:pt idx="5445">
                  <c:v>1.3423035460936921</c:v>
                </c:pt>
                <c:pt idx="5446">
                  <c:v>0.94139885430612891</c:v>
                </c:pt>
                <c:pt idx="5447">
                  <c:v>0.8216038621628714</c:v>
                </c:pt>
                <c:pt idx="5448">
                  <c:v>0.60445328291025402</c:v>
                </c:pt>
                <c:pt idx="5449">
                  <c:v>0.53086922991136087</c:v>
                </c:pt>
                <c:pt idx="5450">
                  <c:v>0.50842459360134196</c:v>
                </c:pt>
                <c:pt idx="5451">
                  <c:v>0.50855660639271238</c:v>
                </c:pt>
                <c:pt idx="5452">
                  <c:v>0.50404263054978182</c:v>
                </c:pt>
                <c:pt idx="5453">
                  <c:v>1.2028638812503942</c:v>
                </c:pt>
                <c:pt idx="5454">
                  <c:v>2.4499905676624052</c:v>
                </c:pt>
                <c:pt idx="5455">
                  <c:v>2.0673556461230271</c:v>
                </c:pt>
                <c:pt idx="5456">
                  <c:v>1.7854230975180629</c:v>
                </c:pt>
                <c:pt idx="5457">
                  <c:v>1.4635035974569961</c:v>
                </c:pt>
                <c:pt idx="5458">
                  <c:v>1.3427343570678623</c:v>
                </c:pt>
                <c:pt idx="5459">
                  <c:v>1.2822965009457696</c:v>
                </c:pt>
                <c:pt idx="5460">
                  <c:v>1.703873041884638</c:v>
                </c:pt>
                <c:pt idx="5461">
                  <c:v>1.5631335587878439</c:v>
                </c:pt>
                <c:pt idx="5462">
                  <c:v>1.0813754942565175</c:v>
                </c:pt>
                <c:pt idx="5463">
                  <c:v>1.0012083418501818</c:v>
                </c:pt>
                <c:pt idx="5464">
                  <c:v>1.0814041124140872</c:v>
                </c:pt>
                <c:pt idx="5465">
                  <c:v>1.5632061812092071</c:v>
                </c:pt>
                <c:pt idx="5466">
                  <c:v>2.0255574422426634</c:v>
                </c:pt>
                <c:pt idx="5467">
                  <c:v>2.0459237233244356</c:v>
                </c:pt>
                <c:pt idx="5468">
                  <c:v>1.6844065402946358</c:v>
                </c:pt>
                <c:pt idx="5469">
                  <c:v>1.3422724661591239</c:v>
                </c:pt>
                <c:pt idx="5470">
                  <c:v>0.94141916396634295</c:v>
                </c:pt>
                <c:pt idx="5471">
                  <c:v>0.82165402086914674</c:v>
                </c:pt>
                <c:pt idx="5472">
                  <c:v>0.59892967077714343</c:v>
                </c:pt>
                <c:pt idx="5473">
                  <c:v>0.61554451144026601</c:v>
                </c:pt>
                <c:pt idx="5474">
                  <c:v>0.55091517226162501</c:v>
                </c:pt>
                <c:pt idx="5475">
                  <c:v>0.50257664234910582</c:v>
                </c:pt>
                <c:pt idx="5476">
                  <c:v>0.50266372771031276</c:v>
                </c:pt>
                <c:pt idx="5477">
                  <c:v>0.64908437666791441</c:v>
                </c:pt>
                <c:pt idx="5478">
                  <c:v>1.0078603710134912</c:v>
                </c:pt>
                <c:pt idx="5479">
                  <c:v>1.4035224009675271</c:v>
                </c:pt>
                <c:pt idx="5480">
                  <c:v>2.0062192607785332</c:v>
                </c:pt>
                <c:pt idx="5481">
                  <c:v>1.9886932549050407</c:v>
                </c:pt>
                <c:pt idx="5482">
                  <c:v>1.8333382017873978</c:v>
                </c:pt>
                <c:pt idx="5483">
                  <c:v>1.9365288158197653</c:v>
                </c:pt>
                <c:pt idx="5484">
                  <c:v>1.9535609276835875</c:v>
                </c:pt>
                <c:pt idx="5485">
                  <c:v>1.6434413402050396</c:v>
                </c:pt>
                <c:pt idx="5486">
                  <c:v>1.4023629040027605</c:v>
                </c:pt>
                <c:pt idx="5487">
                  <c:v>1.195921054679514</c:v>
                </c:pt>
                <c:pt idx="5488">
                  <c:v>1.4023629040027605</c:v>
                </c:pt>
                <c:pt idx="5489">
                  <c:v>1.6778459046022693</c:v>
                </c:pt>
                <c:pt idx="5490">
                  <c:v>2.1602067967753129</c:v>
                </c:pt>
                <c:pt idx="5491">
                  <c:v>1.7987733141633517</c:v>
                </c:pt>
                <c:pt idx="5492">
                  <c:v>1.1964460286237526</c:v>
                </c:pt>
                <c:pt idx="5493">
                  <c:v>1.1789184841396378</c:v>
                </c:pt>
                <c:pt idx="5494">
                  <c:v>1.0416417981087991</c:v>
                </c:pt>
                <c:pt idx="5495">
                  <c:v>0.80176778630145307</c:v>
                </c:pt>
                <c:pt idx="5496">
                  <c:v>0.65149661040114293</c:v>
                </c:pt>
                <c:pt idx="5497">
                  <c:v>0.59647620227924414</c:v>
                </c:pt>
                <c:pt idx="5498">
                  <c:v>0.56087983009418196</c:v>
                </c:pt>
                <c:pt idx="5499">
                  <c:v>0.50372659992801549</c:v>
                </c:pt>
                <c:pt idx="5500">
                  <c:v>0.50382045517596008</c:v>
                </c:pt>
                <c:pt idx="5501">
                  <c:v>0.56098999461471977</c:v>
                </c:pt>
                <c:pt idx="5502">
                  <c:v>0.82071362205695797</c:v>
                </c:pt>
                <c:pt idx="5503">
                  <c:v>1.2190411410526101</c:v>
                </c:pt>
                <c:pt idx="5504">
                  <c:v>1.6752951959130604</c:v>
                </c:pt>
                <c:pt idx="5505">
                  <c:v>2.0745292642872131</c:v>
                </c:pt>
                <c:pt idx="5506">
                  <c:v>2.2453888966431172</c:v>
                </c:pt>
                <c:pt idx="5507">
                  <c:v>2.340170695903931</c:v>
                </c:pt>
                <c:pt idx="5508">
                  <c:v>2.0736042515812416</c:v>
                </c:pt>
                <c:pt idx="5509">
                  <c:v>1.8451735024142297</c:v>
                </c:pt>
                <c:pt idx="5510">
                  <c:v>1.5408670935878568</c:v>
                </c:pt>
                <c:pt idx="5511">
                  <c:v>1.4078018925516593</c:v>
                </c:pt>
                <c:pt idx="5512">
                  <c:v>0.99018604307603697</c:v>
                </c:pt>
                <c:pt idx="5513">
                  <c:v>1.4839015739175823</c:v>
                </c:pt>
                <c:pt idx="5514">
                  <c:v>1.8072913702890669</c:v>
                </c:pt>
                <c:pt idx="5515">
                  <c:v>1.9216726070976331</c:v>
                </c:pt>
                <c:pt idx="5516">
                  <c:v>1.1993601571418899</c:v>
                </c:pt>
                <c:pt idx="5517">
                  <c:v>1.1420567585790129</c:v>
                </c:pt>
                <c:pt idx="5518">
                  <c:v>1.0852663327975263</c:v>
                </c:pt>
                <c:pt idx="5519">
                  <c:v>0.8013406679927727</c:v>
                </c:pt>
                <c:pt idx="5520">
                  <c:v>0.6045665246520362</c:v>
                </c:pt>
                <c:pt idx="5521">
                  <c:v>0.53097416315578383</c:v>
                </c:pt>
                <c:pt idx="5522">
                  <c:v>0.50864553808666613</c:v>
                </c:pt>
                <c:pt idx="5523">
                  <c:v>0.50872708444963433</c:v>
                </c:pt>
                <c:pt idx="5524">
                  <c:v>0.50415925723493249</c:v>
                </c:pt>
                <c:pt idx="5525">
                  <c:v>1.2029478893903542</c:v>
                </c:pt>
                <c:pt idx="5526">
                  <c:v>2.4501115024572973</c:v>
                </c:pt>
                <c:pt idx="5527">
                  <c:v>2.0675615122242585</c:v>
                </c:pt>
                <c:pt idx="5528">
                  <c:v>1.7858859115931716</c:v>
                </c:pt>
                <c:pt idx="5529">
                  <c:v>1.4636436110235984</c:v>
                </c:pt>
                <c:pt idx="5530">
                  <c:v>1.342756205338695</c:v>
                </c:pt>
                <c:pt idx="5531">
                  <c:v>1.2824934431053931</c:v>
                </c:pt>
                <c:pt idx="5532">
                  <c:v>1.704532798119367</c:v>
                </c:pt>
                <c:pt idx="5533">
                  <c:v>1.5639034795431142</c:v>
                </c:pt>
                <c:pt idx="5534">
                  <c:v>1.0818389237758779</c:v>
                </c:pt>
                <c:pt idx="5535">
                  <c:v>1.0016299211606199</c:v>
                </c:pt>
                <c:pt idx="5536">
                  <c:v>1.0818389237758779</c:v>
                </c:pt>
                <c:pt idx="5537">
                  <c:v>1.5638308571217538</c:v>
                </c:pt>
                <c:pt idx="5538">
                  <c:v>2.026293205842121</c:v>
                </c:pt>
                <c:pt idx="5539">
                  <c:v>2.0466010197202533</c:v>
                </c:pt>
                <c:pt idx="5540">
                  <c:v>1.6848659694263761</c:v>
                </c:pt>
                <c:pt idx="5541">
                  <c:v>1.3428063640449734</c:v>
                </c:pt>
                <c:pt idx="5542">
                  <c:v>0.94168257410483558</c:v>
                </c:pt>
                <c:pt idx="5543">
                  <c:v>0.82180942054197248</c:v>
                </c:pt>
                <c:pt idx="5544">
                  <c:v>0.60457021731752902</c:v>
                </c:pt>
                <c:pt idx="5545">
                  <c:v>0.53097200910091291</c:v>
                </c:pt>
                <c:pt idx="5546">
                  <c:v>0.50866123191501111</c:v>
                </c:pt>
                <c:pt idx="5547">
                  <c:v>0.50874985588684041</c:v>
                </c:pt>
                <c:pt idx="5548">
                  <c:v>0.50411802247026194</c:v>
                </c:pt>
                <c:pt idx="5549">
                  <c:v>1.2029032696823154</c:v>
                </c:pt>
                <c:pt idx="5550">
                  <c:v>2.4499056363560654</c:v>
                </c:pt>
                <c:pt idx="5551">
                  <c:v>2.0674261144895194</c:v>
                </c:pt>
                <c:pt idx="5552">
                  <c:v>1.7859449942410606</c:v>
                </c:pt>
                <c:pt idx="5553">
                  <c:v>1.4638488616805811</c:v>
                </c:pt>
                <c:pt idx="5554">
                  <c:v>1.3430676201285952</c:v>
                </c:pt>
                <c:pt idx="5555">
                  <c:v>1.2825509871426544</c:v>
                </c:pt>
                <c:pt idx="5556">
                  <c:v>1.704286312697717</c:v>
                </c:pt>
                <c:pt idx="5557">
                  <c:v>1.5634320492485221</c:v>
                </c:pt>
                <c:pt idx="5558">
                  <c:v>1.0816299804534053</c:v>
                </c:pt>
                <c:pt idx="5559">
                  <c:v>1.0014846763178966</c:v>
                </c:pt>
                <c:pt idx="5560">
                  <c:v>1.0816299804534053</c:v>
                </c:pt>
                <c:pt idx="5561">
                  <c:v>1.5634809770662998</c:v>
                </c:pt>
                <c:pt idx="5562">
                  <c:v>2.0258580867582094</c:v>
                </c:pt>
                <c:pt idx="5563">
                  <c:v>2.0461939033496654</c:v>
                </c:pt>
                <c:pt idx="5564">
                  <c:v>1.6844896252682258</c:v>
                </c:pt>
                <c:pt idx="5565">
                  <c:v>1.3423189321999094</c:v>
                </c:pt>
                <c:pt idx="5566">
                  <c:v>0.9413419257131137</c:v>
                </c:pt>
                <c:pt idx="5567">
                  <c:v>0.8214936976423306</c:v>
                </c:pt>
                <c:pt idx="5568">
                  <c:v>0.60433327128173553</c:v>
                </c:pt>
                <c:pt idx="5569">
                  <c:v>0.53069444374469754</c:v>
                </c:pt>
                <c:pt idx="5570">
                  <c:v>0.50792054476156245</c:v>
                </c:pt>
                <c:pt idx="5571">
                  <c:v>0.50794085442177339</c:v>
                </c:pt>
                <c:pt idx="5572">
                  <c:v>0.50363120606944922</c:v>
                </c:pt>
                <c:pt idx="5573">
                  <c:v>1.2022530528334459</c:v>
                </c:pt>
                <c:pt idx="5574">
                  <c:v>2.4493280419285561</c:v>
                </c:pt>
                <c:pt idx="5575">
                  <c:v>2.0670823888765537</c:v>
                </c:pt>
                <c:pt idx="5576">
                  <c:v>1.7853643225923044</c:v>
                </c:pt>
                <c:pt idx="5577">
                  <c:v>1.4636882307316375</c:v>
                </c:pt>
                <c:pt idx="5578">
                  <c:v>1.3430676201285952</c:v>
                </c:pt>
                <c:pt idx="5579">
                  <c:v>1.2827091563145998</c:v>
                </c:pt>
                <c:pt idx="5580">
                  <c:v>1.704506026294544</c:v>
                </c:pt>
                <c:pt idx="5581">
                  <c:v>1.563656378677212</c:v>
                </c:pt>
                <c:pt idx="5582">
                  <c:v>1.0817256820340959</c:v>
                </c:pt>
                <c:pt idx="5583">
                  <c:v>1.0015566832950078</c:v>
                </c:pt>
                <c:pt idx="5584">
                  <c:v>1.0817435299173115</c:v>
                </c:pt>
                <c:pt idx="5585">
                  <c:v>1.5636791501144183</c:v>
                </c:pt>
                <c:pt idx="5586">
                  <c:v>2.0260254875938841</c:v>
                </c:pt>
                <c:pt idx="5587">
                  <c:v>2.0464320802739535</c:v>
                </c:pt>
                <c:pt idx="5588">
                  <c:v>1.6845967125675165</c:v>
                </c:pt>
                <c:pt idx="5589">
                  <c:v>1.3424429442160484</c:v>
                </c:pt>
                <c:pt idx="5590">
                  <c:v>0.94140131608312427</c:v>
                </c:pt>
                <c:pt idx="5591">
                  <c:v>0.82156355056457409</c:v>
                </c:pt>
                <c:pt idx="5592">
                  <c:v>0.6043991238163583</c:v>
                </c:pt>
                <c:pt idx="5593">
                  <c:v>0.53086830674498742</c:v>
                </c:pt>
                <c:pt idx="5594">
                  <c:v>0.50824519160281245</c:v>
                </c:pt>
                <c:pt idx="5595">
                  <c:v>0.50828673408960745</c:v>
                </c:pt>
                <c:pt idx="5596">
                  <c:v>0.50386230538487919</c:v>
                </c:pt>
                <c:pt idx="5597">
                  <c:v>1.2026469371526873</c:v>
                </c:pt>
                <c:pt idx="5598">
                  <c:v>2.4497825475063055</c:v>
                </c:pt>
                <c:pt idx="5599">
                  <c:v>2.0674261144895194</c:v>
                </c:pt>
                <c:pt idx="5600">
                  <c:v>1.7857714389628949</c:v>
                </c:pt>
                <c:pt idx="5601">
                  <c:v>1.4639639497551065</c:v>
                </c:pt>
                <c:pt idx="5602">
                  <c:v>1.343313797828118</c:v>
                </c:pt>
                <c:pt idx="5603">
                  <c:v>1.2830021077770386</c:v>
                </c:pt>
                <c:pt idx="5604">
                  <c:v>1.7050257689626676</c:v>
                </c:pt>
                <c:pt idx="5605">
                  <c:v>1.5642755155915224</c:v>
                </c:pt>
                <c:pt idx="5606">
                  <c:v>1.0821734177251086</c:v>
                </c:pt>
                <c:pt idx="5607">
                  <c:v>1.0019484135593815</c:v>
                </c:pt>
                <c:pt idx="5608">
                  <c:v>1.0822044976596705</c:v>
                </c:pt>
                <c:pt idx="5609">
                  <c:v>1.564351522956251</c:v>
                </c:pt>
                <c:pt idx="5610">
                  <c:v>2.0268600299952797</c:v>
                </c:pt>
                <c:pt idx="5611">
                  <c:v>2.0471761523707732</c:v>
                </c:pt>
                <c:pt idx="5612">
                  <c:v>1.685515878553121</c:v>
                </c:pt>
                <c:pt idx="5613">
                  <c:v>1.3433005657767685</c:v>
                </c:pt>
                <c:pt idx="5614">
                  <c:v>0.94200045105934516</c:v>
                </c:pt>
                <c:pt idx="5615">
                  <c:v>0.82205929090699115</c:v>
                </c:pt>
                <c:pt idx="5616">
                  <c:v>0.6047822378612453</c:v>
                </c:pt>
                <c:pt idx="5617">
                  <c:v>0.5312240335208025</c:v>
                </c:pt>
                <c:pt idx="5618">
                  <c:v>0.50932745031435289</c:v>
                </c:pt>
                <c:pt idx="5619">
                  <c:v>0.50946684843670942</c:v>
                </c:pt>
                <c:pt idx="5620">
                  <c:v>0.50453252417183825</c:v>
                </c:pt>
                <c:pt idx="5621">
                  <c:v>1.2033688532565467</c:v>
                </c:pt>
                <c:pt idx="5622">
                  <c:v>2.4505235423818754</c:v>
                </c:pt>
                <c:pt idx="5623">
                  <c:v>2.0678707729592882</c:v>
                </c:pt>
                <c:pt idx="5624">
                  <c:v>1.7859145297507413</c:v>
                </c:pt>
                <c:pt idx="5625">
                  <c:v>1.463917483714321</c:v>
                </c:pt>
                <c:pt idx="5626">
                  <c:v>1.3431091626153902</c:v>
                </c:pt>
                <c:pt idx="5627">
                  <c:v>1.2826694601605544</c:v>
                </c:pt>
                <c:pt idx="5628">
                  <c:v>1.7043684745049337</c:v>
                </c:pt>
                <c:pt idx="5629">
                  <c:v>1.5635819099231085</c:v>
                </c:pt>
                <c:pt idx="5630">
                  <c:v>1.0816616758322193</c:v>
                </c:pt>
                <c:pt idx="5631">
                  <c:v>1.0014545195497047</c:v>
                </c:pt>
                <c:pt idx="5632">
                  <c:v>1.0816767542163122</c:v>
                </c:pt>
                <c:pt idx="5633">
                  <c:v>1.5636299145745161</c:v>
                </c:pt>
                <c:pt idx="5634">
                  <c:v>2.0260922632948835</c:v>
                </c:pt>
                <c:pt idx="5635">
                  <c:v>2.0464320802739535</c:v>
                </c:pt>
                <c:pt idx="5636">
                  <c:v>1.6848127334988536</c:v>
                </c:pt>
                <c:pt idx="5637">
                  <c:v>1.3428737551902186</c:v>
                </c:pt>
                <c:pt idx="5638">
                  <c:v>0.9418081247315937</c:v>
                </c:pt>
                <c:pt idx="5639">
                  <c:v>0.82197035921304051</c:v>
                </c:pt>
                <c:pt idx="5640">
                  <c:v>0.59921062107672729</c:v>
                </c:pt>
                <c:pt idx="5641">
                  <c:v>0.61585838800716175</c:v>
                </c:pt>
                <c:pt idx="5642">
                  <c:v>0.55127613031355449</c:v>
                </c:pt>
                <c:pt idx="5643">
                  <c:v>0.50332963838753009</c:v>
                </c:pt>
                <c:pt idx="5644">
                  <c:v>0.50345211179304417</c:v>
                </c:pt>
                <c:pt idx="5645">
                  <c:v>0.64948718492876334</c:v>
                </c:pt>
                <c:pt idx="5646">
                  <c:v>1.008185017854744</c:v>
                </c:pt>
                <c:pt idx="5647">
                  <c:v>1.4041138428906379</c:v>
                </c:pt>
                <c:pt idx="5648">
                  <c:v>2.0070525722914279</c:v>
                </c:pt>
                <c:pt idx="5649">
                  <c:v>1.9893810138530907</c:v>
                </c:pt>
                <c:pt idx="5650">
                  <c:v>1.8339647240326939</c:v>
                </c:pt>
                <c:pt idx="5651">
                  <c:v>1.9370396345462846</c:v>
                </c:pt>
                <c:pt idx="5652">
                  <c:v>1.9540431282525337</c:v>
                </c:pt>
                <c:pt idx="5653">
                  <c:v>1.6438629195154746</c:v>
                </c:pt>
                <c:pt idx="5654">
                  <c:v>1.4027789443149561</c:v>
                </c:pt>
                <c:pt idx="5655">
                  <c:v>1.1962807818429493</c:v>
                </c:pt>
                <c:pt idx="5656">
                  <c:v>1.4028217176902518</c:v>
                </c:pt>
                <c:pt idx="5657">
                  <c:v>1.6784678110156965</c:v>
                </c:pt>
                <c:pt idx="5658">
                  <c:v>2.1610674955572802</c:v>
                </c:pt>
                <c:pt idx="5659">
                  <c:v>1.7994752283291249</c:v>
                </c:pt>
                <c:pt idx="5660">
                  <c:v>1.1968423747199894</c:v>
                </c:pt>
                <c:pt idx="5661">
                  <c:v>1.1795536226044177</c:v>
                </c:pt>
                <c:pt idx="5662">
                  <c:v>1.0421436928937104</c:v>
                </c:pt>
                <c:pt idx="5663">
                  <c:v>0.8020970489745658</c:v>
                </c:pt>
                <c:pt idx="5664">
                  <c:v>0.65171416994309916</c:v>
                </c:pt>
                <c:pt idx="5665">
                  <c:v>0.59664821894678777</c:v>
                </c:pt>
                <c:pt idx="5666">
                  <c:v>0.56104046104312255</c:v>
                </c:pt>
                <c:pt idx="5667">
                  <c:v>0.50399985717448925</c:v>
                </c:pt>
                <c:pt idx="5668">
                  <c:v>0.50405247765776284</c:v>
                </c:pt>
                <c:pt idx="5669">
                  <c:v>0.56108508075116137</c:v>
                </c:pt>
                <c:pt idx="5670">
                  <c:v>0.82070439039322585</c:v>
                </c:pt>
                <c:pt idx="5671">
                  <c:v>1.2191340731341811</c:v>
                </c:pt>
                <c:pt idx="5672">
                  <c:v>1.6756392292481446</c:v>
                </c:pt>
                <c:pt idx="5673">
                  <c:v>2.0750643930615573</c:v>
                </c:pt>
                <c:pt idx="5674">
                  <c:v>2.2458738667111828</c:v>
                </c:pt>
                <c:pt idx="5675">
                  <c:v>2.3405248840691208</c:v>
                </c:pt>
                <c:pt idx="5676">
                  <c:v>2.0737408802044786</c:v>
                </c:pt>
                <c:pt idx="5677">
                  <c:v>1.8452313541736183</c:v>
                </c:pt>
                <c:pt idx="5678">
                  <c:v>1.5409424855083396</c:v>
                </c:pt>
                <c:pt idx="5679">
                  <c:v>1.4079766787183225</c:v>
                </c:pt>
                <c:pt idx="5680">
                  <c:v>0.99040267945161675</c:v>
                </c:pt>
                <c:pt idx="5681">
                  <c:v>1.4842991509023136</c:v>
                </c:pt>
                <c:pt idx="5682">
                  <c:v>1.8077320283712182</c:v>
                </c:pt>
                <c:pt idx="5683">
                  <c:v>1.9220840315779657</c:v>
                </c:pt>
                <c:pt idx="5684">
                  <c:v>1.1995414054731688</c:v>
                </c:pt>
                <c:pt idx="5685">
                  <c:v>1.1423515563741951</c:v>
                </c:pt>
                <c:pt idx="5686">
                  <c:v>1.0855229730492788</c:v>
                </c:pt>
                <c:pt idx="5687">
                  <c:v>0.80148252789212449</c:v>
                </c:pt>
                <c:pt idx="5688">
                  <c:v>0.60470746138501441</c:v>
                </c:pt>
                <c:pt idx="5689">
                  <c:v>0.53116156592954789</c:v>
                </c:pt>
                <c:pt idx="5690">
                  <c:v>0.5092425190080162</c:v>
                </c:pt>
                <c:pt idx="5691">
                  <c:v>0.50937545496576042</c:v>
                </c:pt>
                <c:pt idx="5692">
                  <c:v>0.50451867667624017</c:v>
                </c:pt>
                <c:pt idx="5693">
                  <c:v>1.2034063953557244</c:v>
                </c:pt>
                <c:pt idx="5694">
                  <c:v>2.4506906354954316</c:v>
                </c:pt>
                <c:pt idx="5695">
                  <c:v>2.0680006316957877</c:v>
                </c:pt>
                <c:pt idx="5696">
                  <c:v>1.786093316305025</c:v>
                </c:pt>
                <c:pt idx="5697">
                  <c:v>1.4639639497551065</c:v>
                </c:pt>
                <c:pt idx="5698">
                  <c:v>1.3431919398668559</c:v>
                </c:pt>
                <c:pt idx="5699">
                  <c:v>1.2827876254563266</c:v>
                </c:pt>
                <c:pt idx="5700">
                  <c:v>1.704697429455925</c:v>
                </c:pt>
                <c:pt idx="5701">
                  <c:v>1.563951791916643</c:v>
                </c:pt>
                <c:pt idx="5702">
                  <c:v>1.0819817068416027</c:v>
                </c:pt>
                <c:pt idx="5703">
                  <c:v>1.0018773297486434</c:v>
                </c:pt>
                <c:pt idx="5704">
                  <c:v>1.0821734177251086</c:v>
                </c:pt>
                <c:pt idx="5705">
                  <c:v>1.5643770638925738</c:v>
                </c:pt>
                <c:pt idx="5706">
                  <c:v>2.0270261999424597</c:v>
                </c:pt>
                <c:pt idx="5707">
                  <c:v>2.0473093960506414</c:v>
                </c:pt>
                <c:pt idx="5708">
                  <c:v>1.6854100221423252</c:v>
                </c:pt>
                <c:pt idx="5709">
                  <c:v>1.3435704380798767</c:v>
                </c:pt>
                <c:pt idx="5710">
                  <c:v>0.94219739321896889</c:v>
                </c:pt>
                <c:pt idx="5711">
                  <c:v>0.82219561180810663</c:v>
                </c:pt>
                <c:pt idx="5712">
                  <c:v>0.60490009543489331</c:v>
                </c:pt>
                <c:pt idx="5713">
                  <c:v>0.53134342970507253</c:v>
                </c:pt>
                <c:pt idx="5714">
                  <c:v>0.50970594852737361</c:v>
                </c:pt>
                <c:pt idx="5715">
                  <c:v>0.50995335711539735</c:v>
                </c:pt>
                <c:pt idx="5716">
                  <c:v>0.5047903953120918</c:v>
                </c:pt>
                <c:pt idx="5717">
                  <c:v>1.2037153483686294</c:v>
                </c:pt>
                <c:pt idx="5718">
                  <c:v>2.4510168209473004</c:v>
                </c:pt>
                <c:pt idx="5719">
                  <c:v>2.0685188357532867</c:v>
                </c:pt>
                <c:pt idx="5720">
                  <c:v>1.7867678432017258</c:v>
                </c:pt>
                <c:pt idx="5721">
                  <c:v>1.4649095798434131</c:v>
                </c:pt>
                <c:pt idx="5722">
                  <c:v>1.3439178563583294</c:v>
                </c:pt>
                <c:pt idx="5723">
                  <c:v>1.2837283319906367</c:v>
                </c:pt>
                <c:pt idx="5724">
                  <c:v>1.7057409151797904</c:v>
                </c:pt>
                <c:pt idx="5725">
                  <c:v>1.5646998644010801</c:v>
                </c:pt>
                <c:pt idx="5726">
                  <c:v>1.0823152776244573</c:v>
                </c:pt>
                <c:pt idx="5727">
                  <c:v>1.0019930332674205</c:v>
                </c:pt>
                <c:pt idx="5728">
                  <c:v>1.0822044976596705</c:v>
                </c:pt>
                <c:pt idx="5729">
                  <c:v>1.564351522956251</c:v>
                </c:pt>
                <c:pt idx="5730">
                  <c:v>2.0269954277300188</c:v>
                </c:pt>
                <c:pt idx="5731">
                  <c:v>2.0472761620612054</c:v>
                </c:pt>
                <c:pt idx="5732">
                  <c:v>1.6853552476041835</c:v>
                </c:pt>
                <c:pt idx="5733">
                  <c:v>1.3435541288072801</c:v>
                </c:pt>
                <c:pt idx="5734">
                  <c:v>0.94216108200828907</c:v>
                </c:pt>
                <c:pt idx="5735">
                  <c:v>0.82220084308422159</c:v>
                </c:pt>
                <c:pt idx="5736">
                  <c:v>0.60489640276940049</c:v>
                </c:pt>
                <c:pt idx="5737">
                  <c:v>0.53139758879896826</c:v>
                </c:pt>
                <c:pt idx="5738">
                  <c:v>0.50990904512948276</c:v>
                </c:pt>
                <c:pt idx="5739">
                  <c:v>0.51002167142701582</c:v>
                </c:pt>
                <c:pt idx="5740">
                  <c:v>0.50492548532470638</c:v>
                </c:pt>
                <c:pt idx="5741">
                  <c:v>1.2038815183158091</c:v>
                </c:pt>
                <c:pt idx="5742">
                  <c:v>2.4514048585461778</c:v>
                </c:pt>
                <c:pt idx="5743">
                  <c:v>2.0683920542380339</c:v>
                </c:pt>
                <c:pt idx="5744">
                  <c:v>1.7862302526503864</c:v>
                </c:pt>
                <c:pt idx="5745">
                  <c:v>1.4641882791838023</c:v>
                </c:pt>
                <c:pt idx="5746">
                  <c:v>1.3435052009894994</c:v>
                </c:pt>
                <c:pt idx="5747">
                  <c:v>1.2830827309736332</c:v>
                </c:pt>
                <c:pt idx="5748">
                  <c:v>1.7050257689626676</c:v>
                </c:pt>
                <c:pt idx="5749">
                  <c:v>1.5642013545595403</c:v>
                </c:pt>
                <c:pt idx="5750">
                  <c:v>1.0821251053515766</c:v>
                </c:pt>
                <c:pt idx="5751">
                  <c:v>1.0018924081327394</c:v>
                </c:pt>
                <c:pt idx="5752">
                  <c:v>1.0821583393410126</c:v>
                </c:pt>
                <c:pt idx="5753">
                  <c:v>1.5644269148767278</c:v>
                </c:pt>
                <c:pt idx="5754">
                  <c:v>2.0271280559656386</c:v>
                </c:pt>
                <c:pt idx="5755">
                  <c:v>2.0474774123305681</c:v>
                </c:pt>
                <c:pt idx="5756">
                  <c:v>1.6855454198770674</c:v>
                </c:pt>
                <c:pt idx="5757">
                  <c:v>1.3437421470252962</c:v>
                </c:pt>
                <c:pt idx="5758">
                  <c:v>0.94228970985628813</c:v>
                </c:pt>
                <c:pt idx="5759">
                  <c:v>0.82232947093222386</c:v>
                </c:pt>
                <c:pt idx="5760">
                  <c:v>0.60496687113589009</c:v>
                </c:pt>
                <c:pt idx="5761">
                  <c:v>0.53145144017073953</c:v>
                </c:pt>
                <c:pt idx="5762">
                  <c:v>0.50999551504644114</c:v>
                </c:pt>
                <c:pt idx="5763">
                  <c:v>0.51009337068200267</c:v>
                </c:pt>
                <c:pt idx="5764">
                  <c:v>0.50494517954066842</c:v>
                </c:pt>
                <c:pt idx="5765">
                  <c:v>1.2038501306591196</c:v>
                </c:pt>
                <c:pt idx="5766">
                  <c:v>2.4513279280150759</c:v>
                </c:pt>
                <c:pt idx="5767">
                  <c:v>2.068412671620369</c:v>
                </c:pt>
                <c:pt idx="5768">
                  <c:v>1.7861354742360656</c:v>
                </c:pt>
                <c:pt idx="5769">
                  <c:v>1.4639654883657285</c:v>
                </c:pt>
                <c:pt idx="5770">
                  <c:v>1.3431279336649791</c:v>
                </c:pt>
                <c:pt idx="5771">
                  <c:v>1.2826485350560917</c:v>
                </c:pt>
                <c:pt idx="5772">
                  <c:v>1.7043684745049337</c:v>
                </c:pt>
                <c:pt idx="5773">
                  <c:v>1.5635566767089071</c:v>
                </c:pt>
                <c:pt idx="5774">
                  <c:v>1.0816767542163122</c:v>
                </c:pt>
                <c:pt idx="5775">
                  <c:v>1.0015126790312205</c:v>
                </c:pt>
                <c:pt idx="5776">
                  <c:v>1.081771840352757</c:v>
                </c:pt>
                <c:pt idx="5777">
                  <c:v>1.5638308571217538</c:v>
                </c:pt>
                <c:pt idx="5778">
                  <c:v>2.0264264495219897</c:v>
                </c:pt>
                <c:pt idx="5779">
                  <c:v>2.0468031931559918</c:v>
                </c:pt>
                <c:pt idx="5780">
                  <c:v>1.6850853753010753</c:v>
                </c:pt>
                <c:pt idx="5781">
                  <c:v>1.3432759480068159</c:v>
                </c:pt>
                <c:pt idx="5782">
                  <c:v>0.94202537655142216</c:v>
                </c:pt>
                <c:pt idx="5783">
                  <c:v>0.82215437704343608</c:v>
                </c:pt>
                <c:pt idx="5784">
                  <c:v>0.60491209659774525</c:v>
                </c:pt>
                <c:pt idx="5785">
                  <c:v>0.53144897839374428</c:v>
                </c:pt>
                <c:pt idx="5786">
                  <c:v>0.51015399194051059</c:v>
                </c:pt>
                <c:pt idx="5787">
                  <c:v>0.51037801364707913</c:v>
                </c:pt>
                <c:pt idx="5788">
                  <c:v>0.5051756634118495</c:v>
                </c:pt>
                <c:pt idx="5789">
                  <c:v>1.2043120215678549</c:v>
                </c:pt>
                <c:pt idx="5790">
                  <c:v>2.4525526620702172</c:v>
                </c:pt>
                <c:pt idx="5791">
                  <c:v>2.0695487817036811</c:v>
                </c:pt>
                <c:pt idx="5792">
                  <c:v>1.7872038854520078</c:v>
                </c:pt>
                <c:pt idx="5793">
                  <c:v>1.464730485567008</c:v>
                </c:pt>
                <c:pt idx="5794">
                  <c:v>1.3437523018554016</c:v>
                </c:pt>
                <c:pt idx="5795">
                  <c:v>1.2832821349102461</c:v>
                </c:pt>
                <c:pt idx="5796">
                  <c:v>1.7052725621064455</c:v>
                </c:pt>
                <c:pt idx="5797">
                  <c:v>1.5644269148767278</c:v>
                </c:pt>
                <c:pt idx="5798">
                  <c:v>1.0822361930384876</c:v>
                </c:pt>
                <c:pt idx="5799">
                  <c:v>1.0020065730408945</c:v>
                </c:pt>
                <c:pt idx="5800">
                  <c:v>1.0823011224067345</c:v>
                </c:pt>
                <c:pt idx="5801">
                  <c:v>1.5646503211390506</c:v>
                </c:pt>
                <c:pt idx="5802">
                  <c:v>2.0274942452936831</c:v>
                </c:pt>
                <c:pt idx="5803">
                  <c:v>2.0479165318020973</c:v>
                </c:pt>
                <c:pt idx="5804">
                  <c:v>1.6860245432247694</c:v>
                </c:pt>
                <c:pt idx="5805">
                  <c:v>1.3443031244580905</c:v>
                </c:pt>
                <c:pt idx="5806">
                  <c:v>0.94269436444988375</c:v>
                </c:pt>
                <c:pt idx="5807">
                  <c:v>0.82271320042135665</c:v>
                </c:pt>
                <c:pt idx="5808">
                  <c:v>0.59972390158023869</c:v>
                </c:pt>
                <c:pt idx="5809">
                  <c:v>0.61630058469993498</c:v>
                </c:pt>
                <c:pt idx="5810">
                  <c:v>0.55174786833027123</c:v>
                </c:pt>
                <c:pt idx="5811">
                  <c:v>0.50415741090218602</c:v>
                </c:pt>
                <c:pt idx="5812">
                  <c:v>0.50425495881562288</c:v>
                </c:pt>
                <c:pt idx="5813">
                  <c:v>0.64988137697012904</c:v>
                </c:pt>
                <c:pt idx="5814">
                  <c:v>1.0088761617461597</c:v>
                </c:pt>
                <c:pt idx="5815">
                  <c:v>1.4052893414058707</c:v>
                </c:pt>
                <c:pt idx="5816">
                  <c:v>2.0088164355085305</c:v>
                </c:pt>
                <c:pt idx="5817">
                  <c:v>1.9911882658897375</c:v>
                </c:pt>
                <c:pt idx="5818">
                  <c:v>1.8354544068369467</c:v>
                </c:pt>
                <c:pt idx="5819">
                  <c:v>1.9387807263261807</c:v>
                </c:pt>
                <c:pt idx="5820">
                  <c:v>1.9551770842809748</c:v>
                </c:pt>
                <c:pt idx="5821">
                  <c:v>1.6448590160321841</c:v>
                </c:pt>
                <c:pt idx="5822">
                  <c:v>1.4036276419340743</c:v>
                </c:pt>
                <c:pt idx="5823">
                  <c:v>1.1970270079946368</c:v>
                </c:pt>
                <c:pt idx="5824">
                  <c:v>1.4036436434845407</c:v>
                </c:pt>
                <c:pt idx="5825">
                  <c:v>1.6794109793270047</c:v>
                </c:pt>
                <c:pt idx="5826">
                  <c:v>2.1621556009891809</c:v>
                </c:pt>
                <c:pt idx="5827">
                  <c:v>1.8003383888880844</c:v>
                </c:pt>
                <c:pt idx="5828">
                  <c:v>1.1975307491122915</c:v>
                </c:pt>
                <c:pt idx="5829">
                  <c:v>1.1803946271704198</c:v>
                </c:pt>
                <c:pt idx="5830">
                  <c:v>1.0427776004699896</c:v>
                </c:pt>
                <c:pt idx="5831">
                  <c:v>0.80250939662127152</c:v>
                </c:pt>
                <c:pt idx="5832">
                  <c:v>0.65204220172771743</c:v>
                </c:pt>
                <c:pt idx="5833">
                  <c:v>0.5969476325738361</c:v>
                </c:pt>
                <c:pt idx="5834">
                  <c:v>0.56136233838525262</c:v>
                </c:pt>
                <c:pt idx="5835">
                  <c:v>0.5045986844285858</c:v>
                </c:pt>
                <c:pt idx="5836">
                  <c:v>0.50465161263398384</c:v>
                </c:pt>
                <c:pt idx="5837">
                  <c:v>0.56139649554106175</c:v>
                </c:pt>
                <c:pt idx="5838">
                  <c:v>0.82104073067520611</c:v>
                </c:pt>
                <c:pt idx="5839">
                  <c:v>1.2194448724798324</c:v>
                </c:pt>
                <c:pt idx="5840">
                  <c:v>1.6756503072446263</c:v>
                </c:pt>
                <c:pt idx="5841">
                  <c:v>2.0748957613373817</c:v>
                </c:pt>
                <c:pt idx="5842">
                  <c:v>2.2454621345087262</c:v>
                </c:pt>
                <c:pt idx="5843">
                  <c:v>2.3398152768502403</c:v>
                </c:pt>
                <c:pt idx="5844">
                  <c:v>2.0722241178532781</c:v>
                </c:pt>
                <c:pt idx="5845">
                  <c:v>1.8441207850266321</c:v>
                </c:pt>
                <c:pt idx="5846">
                  <c:v>1.5400094720271367</c:v>
                </c:pt>
                <c:pt idx="5847">
                  <c:v>1.406991660198095</c:v>
                </c:pt>
                <c:pt idx="5848">
                  <c:v>0.98983770163120499</c:v>
                </c:pt>
                <c:pt idx="5849">
                  <c:v>1.4835046123770967</c:v>
                </c:pt>
                <c:pt idx="5850">
                  <c:v>1.8065679155745855</c:v>
                </c:pt>
                <c:pt idx="5851">
                  <c:v>1.9209811554840901</c:v>
                </c:pt>
                <c:pt idx="5852">
                  <c:v>1.1993940065755777</c:v>
                </c:pt>
                <c:pt idx="5853">
                  <c:v>1.1426666638295913</c:v>
                </c:pt>
                <c:pt idx="5854">
                  <c:v>1.0859753245721606</c:v>
                </c:pt>
                <c:pt idx="5855">
                  <c:v>0.80189918364857193</c:v>
                </c:pt>
                <c:pt idx="5856">
                  <c:v>0.60513150247244796</c:v>
                </c:pt>
                <c:pt idx="5857">
                  <c:v>0.53179024222971161</c:v>
                </c:pt>
                <c:pt idx="5858">
                  <c:v>0.51113931818286307</c:v>
                </c:pt>
                <c:pt idx="5859">
                  <c:v>0.5115184318401329</c:v>
                </c:pt>
                <c:pt idx="5860">
                  <c:v>0.50595481583084867</c:v>
                </c:pt>
                <c:pt idx="5861">
                  <c:v>1.2053632003448305</c:v>
                </c:pt>
                <c:pt idx="5862">
                  <c:v>2.4549199683732823</c:v>
                </c:pt>
                <c:pt idx="5863">
                  <c:v>2.0709809204706726</c:v>
                </c:pt>
                <c:pt idx="5864">
                  <c:v>1.7878562563557514</c:v>
                </c:pt>
                <c:pt idx="5865">
                  <c:v>1.464939121167353</c:v>
                </c:pt>
                <c:pt idx="5866">
                  <c:v>1.3436698323260603</c:v>
                </c:pt>
                <c:pt idx="5867">
                  <c:v>1.2828734799290362</c:v>
                </c:pt>
                <c:pt idx="5868">
                  <c:v>1.7038293453429751</c:v>
                </c:pt>
                <c:pt idx="5869">
                  <c:v>1.56310863329577</c:v>
                </c:pt>
                <c:pt idx="5870">
                  <c:v>1.0813407216564623</c:v>
                </c:pt>
                <c:pt idx="5871">
                  <c:v>1.0012141885705426</c:v>
                </c:pt>
                <c:pt idx="5872">
                  <c:v>1.0815438182585682</c:v>
                </c:pt>
                <c:pt idx="5873">
                  <c:v>1.5637000752188808</c:v>
                </c:pt>
                <c:pt idx="5874">
                  <c:v>2.0264959947221057</c:v>
                </c:pt>
                <c:pt idx="5875">
                  <c:v>2.0468376580339225</c:v>
                </c:pt>
                <c:pt idx="5876">
                  <c:v>1.6855878855302322</c:v>
                </c:pt>
                <c:pt idx="5877">
                  <c:v>1.3439720154522281</c:v>
                </c:pt>
                <c:pt idx="5878">
                  <c:v>0.94248726746016076</c:v>
                </c:pt>
                <c:pt idx="5879">
                  <c:v>0.82255533897153876</c:v>
                </c:pt>
                <c:pt idx="5880">
                  <c:v>0.60512319397508862</c:v>
                </c:pt>
                <c:pt idx="5881">
                  <c:v>0.53159299234796653</c:v>
                </c:pt>
                <c:pt idx="5882">
                  <c:v>0.51024107730171786</c:v>
                </c:pt>
                <c:pt idx="5883">
                  <c:v>0.51030631439209251</c:v>
                </c:pt>
                <c:pt idx="5884">
                  <c:v>0.50506426800281401</c:v>
                </c:pt>
                <c:pt idx="5885">
                  <c:v>1.2040252245479073</c:v>
                </c:pt>
                <c:pt idx="5886">
                  <c:v>2.4517990505875464</c:v>
                </c:pt>
                <c:pt idx="5887">
                  <c:v>2.0691472043313297</c:v>
                </c:pt>
                <c:pt idx="5888">
                  <c:v>1.7869647853613466</c:v>
                </c:pt>
                <c:pt idx="5889">
                  <c:v>1.4645412364604944</c:v>
                </c:pt>
                <c:pt idx="5890">
                  <c:v>1.3433707264211334</c:v>
                </c:pt>
                <c:pt idx="5891">
                  <c:v>1.2826993092066188</c:v>
                </c:pt>
                <c:pt idx="5892">
                  <c:v>1.7039868990706719</c:v>
                </c:pt>
                <c:pt idx="5893">
                  <c:v>1.5634920550627815</c:v>
                </c:pt>
                <c:pt idx="5894">
                  <c:v>1.0815662819736529</c:v>
                </c:pt>
                <c:pt idx="5895">
                  <c:v>1.0013345079211857</c:v>
                </c:pt>
                <c:pt idx="5896">
                  <c:v>1.0815022757717732</c:v>
                </c:pt>
                <c:pt idx="5897">
                  <c:v>1.5633289623368425</c:v>
                </c:pt>
                <c:pt idx="5898">
                  <c:v>2.0255125148124971</c:v>
                </c:pt>
                <c:pt idx="5899">
                  <c:v>2.0458652561207984</c:v>
                </c:pt>
                <c:pt idx="5900">
                  <c:v>1.6848748933679807</c:v>
                </c:pt>
                <c:pt idx="5901">
                  <c:v>1.3434873531062836</c:v>
                </c:pt>
                <c:pt idx="5902">
                  <c:v>0.9421856997782414</c:v>
                </c:pt>
                <c:pt idx="5903">
                  <c:v>0.82231285393750586</c:v>
                </c:pt>
                <c:pt idx="5904">
                  <c:v>0.60503918583512584</c:v>
                </c:pt>
                <c:pt idx="5905">
                  <c:v>0.53161391745242659</c:v>
                </c:pt>
                <c:pt idx="5906">
                  <c:v>0.51056695503146554</c:v>
                </c:pt>
                <c:pt idx="5907">
                  <c:v>0.51083251922482897</c:v>
                </c:pt>
                <c:pt idx="5908">
                  <c:v>0.5054941558106113</c:v>
                </c:pt>
                <c:pt idx="5909">
                  <c:v>1.2047372935437859</c:v>
                </c:pt>
                <c:pt idx="5910">
                  <c:v>2.4537056968703741</c:v>
                </c:pt>
                <c:pt idx="5911">
                  <c:v>2.0709338389856384</c:v>
                </c:pt>
                <c:pt idx="5912">
                  <c:v>1.7887889621148299</c:v>
                </c:pt>
                <c:pt idx="5913">
                  <c:v>1.4664558835185566</c:v>
                </c:pt>
                <c:pt idx="5914">
                  <c:v>1.3450539664416443</c:v>
                </c:pt>
                <c:pt idx="5915">
                  <c:v>1.2843203893579995</c:v>
                </c:pt>
                <c:pt idx="5916">
                  <c:v>1.7059763226049651</c:v>
                </c:pt>
                <c:pt idx="5917">
                  <c:v>1.5650660537291219</c:v>
                </c:pt>
                <c:pt idx="5918">
                  <c:v>1.0823645131643653</c:v>
                </c:pt>
                <c:pt idx="5919">
                  <c:v>1.0019093328495787</c:v>
                </c:pt>
                <c:pt idx="5920">
                  <c:v>1.0820820242541564</c:v>
                </c:pt>
                <c:pt idx="5921">
                  <c:v>1.5642776696463903</c:v>
                </c:pt>
                <c:pt idx="5922">
                  <c:v>2.0269095732573095</c:v>
                </c:pt>
                <c:pt idx="5923">
                  <c:v>2.0473109346612639</c:v>
                </c:pt>
                <c:pt idx="5924">
                  <c:v>1.6859943864565776</c:v>
                </c:pt>
                <c:pt idx="5925">
                  <c:v>1.3443095866227031</c:v>
                </c:pt>
                <c:pt idx="5926">
                  <c:v>0.94271621272071959</c:v>
                </c:pt>
                <c:pt idx="5927">
                  <c:v>0.82273320235944314</c:v>
                </c:pt>
                <c:pt idx="5928">
                  <c:v>0.60535029290290154</c:v>
                </c:pt>
                <c:pt idx="5929">
                  <c:v>0.53196379750787737</c:v>
                </c:pt>
                <c:pt idx="5930">
                  <c:v>0.51143134647892552</c:v>
                </c:pt>
                <c:pt idx="5931">
                  <c:v>0.5116584454067381</c:v>
                </c:pt>
                <c:pt idx="5932">
                  <c:v>0.50593666022550898</c:v>
                </c:pt>
                <c:pt idx="5933">
                  <c:v>1.2051102527585644</c:v>
                </c:pt>
                <c:pt idx="5934">
                  <c:v>2.4543983793724151</c:v>
                </c:pt>
                <c:pt idx="5935">
                  <c:v>2.0710104617946157</c:v>
                </c:pt>
                <c:pt idx="5936">
                  <c:v>1.7880932023915479</c:v>
                </c:pt>
                <c:pt idx="5937">
                  <c:v>1.4651148305003927</c:v>
                </c:pt>
                <c:pt idx="5938">
                  <c:v>1.3436458300003566</c:v>
                </c:pt>
                <c:pt idx="5939">
                  <c:v>1.282821782612136</c:v>
                </c:pt>
                <c:pt idx="5940">
                  <c:v>1.7036253255744931</c:v>
                </c:pt>
                <c:pt idx="5941">
                  <c:v>1.5628852270334472</c:v>
                </c:pt>
                <c:pt idx="5942">
                  <c:v>1.0812031698668523</c:v>
                </c:pt>
                <c:pt idx="5943">
                  <c:v>1.0010621738410883</c:v>
                </c:pt>
                <c:pt idx="5944">
                  <c:v>1.0813391830458405</c:v>
                </c:pt>
                <c:pt idx="5945">
                  <c:v>1.5633434252766896</c:v>
                </c:pt>
                <c:pt idx="5946">
                  <c:v>2.025869780198934</c:v>
                </c:pt>
                <c:pt idx="5947">
                  <c:v>2.0461348207017793</c:v>
                </c:pt>
                <c:pt idx="5948">
                  <c:v>1.6850059829929782</c:v>
                </c:pt>
                <c:pt idx="5949">
                  <c:v>1.3434818141080445</c:v>
                </c:pt>
                <c:pt idx="5950">
                  <c:v>0.94215738934279591</c:v>
                </c:pt>
                <c:pt idx="5951">
                  <c:v>0.82225007862412369</c:v>
                </c:pt>
                <c:pt idx="5952">
                  <c:v>0.60493517575707578</c:v>
                </c:pt>
                <c:pt idx="5953">
                  <c:v>0.53142374517954283</c:v>
                </c:pt>
                <c:pt idx="5954">
                  <c:v>0.50997274360923472</c:v>
                </c:pt>
                <c:pt idx="5955">
                  <c:v>0.51008998573863384</c:v>
                </c:pt>
                <c:pt idx="5956">
                  <c:v>0.50494148687517548</c:v>
                </c:pt>
                <c:pt idx="5957">
                  <c:v>1.2039073669742595</c:v>
                </c:pt>
                <c:pt idx="5958">
                  <c:v>2.4515264087853188</c:v>
                </c:pt>
                <c:pt idx="5959">
                  <c:v>2.0686708504827469</c:v>
                </c:pt>
                <c:pt idx="5960">
                  <c:v>1.7863973457639395</c:v>
                </c:pt>
                <c:pt idx="5961">
                  <c:v>1.463965180643604</c:v>
                </c:pt>
                <c:pt idx="5962">
                  <c:v>1.3427285103474984</c:v>
                </c:pt>
                <c:pt idx="5963">
                  <c:v>1.2820170892568108</c:v>
                </c:pt>
                <c:pt idx="5964">
                  <c:v>1.7027504715748032</c:v>
                </c:pt>
                <c:pt idx="5965">
                  <c:v>1.5622193163562299</c:v>
                </c:pt>
                <c:pt idx="5966">
                  <c:v>1.0809336052858716</c:v>
                </c:pt>
                <c:pt idx="5967">
                  <c:v>1.0008960038939054</c:v>
                </c:pt>
                <c:pt idx="5968">
                  <c:v>1.0811982463128589</c:v>
                </c:pt>
                <c:pt idx="5969">
                  <c:v>1.5630812460266978</c:v>
                </c:pt>
                <c:pt idx="5970">
                  <c:v>2.0252278718474233</c:v>
                </c:pt>
                <c:pt idx="5971">
                  <c:v>2.0453107408526163</c:v>
                </c:pt>
                <c:pt idx="5972">
                  <c:v>1.6841797490889476</c:v>
                </c:pt>
                <c:pt idx="5973">
                  <c:v>1.3427605134484337</c:v>
                </c:pt>
                <c:pt idx="5974">
                  <c:v>0.94159395013300329</c:v>
                </c:pt>
                <c:pt idx="5975">
                  <c:v>0.82169771741081565</c:v>
                </c:pt>
                <c:pt idx="5976">
                  <c:v>0.59892782444439696</c:v>
                </c:pt>
                <c:pt idx="5977">
                  <c:v>0.61547619712864787</c:v>
                </c:pt>
                <c:pt idx="5978">
                  <c:v>0.55081885523668561</c:v>
                </c:pt>
                <c:pt idx="5979">
                  <c:v>0.50235631330802988</c:v>
                </c:pt>
                <c:pt idx="5980">
                  <c:v>0.50238893185321731</c:v>
                </c:pt>
                <c:pt idx="5981">
                  <c:v>0.64893913182519425</c:v>
                </c:pt>
                <c:pt idx="5982">
                  <c:v>1.0073384742904965</c:v>
                </c:pt>
                <c:pt idx="5983">
                  <c:v>1.4028635678991679</c:v>
                </c:pt>
                <c:pt idx="5984">
                  <c:v>2.0051936229378864</c:v>
                </c:pt>
                <c:pt idx="5985">
                  <c:v>1.9874109768126382</c:v>
                </c:pt>
                <c:pt idx="5986">
                  <c:v>1.8321073132897685</c:v>
                </c:pt>
                <c:pt idx="5987">
                  <c:v>1.9349618947622864</c:v>
                </c:pt>
                <c:pt idx="5988">
                  <c:v>1.951409642311853</c:v>
                </c:pt>
                <c:pt idx="5989">
                  <c:v>1.641939656237932</c:v>
                </c:pt>
                <c:pt idx="5990">
                  <c:v>1.4012104846468521</c:v>
                </c:pt>
                <c:pt idx="5991">
                  <c:v>1.1950028118602856</c:v>
                </c:pt>
                <c:pt idx="5992">
                  <c:v>1.40127295223811</c:v>
                </c:pt>
                <c:pt idx="5993">
                  <c:v>1.6764793106477798</c:v>
                </c:pt>
                <c:pt idx="5994">
                  <c:v>2.1581081318868551</c:v>
                </c:pt>
                <c:pt idx="5995">
                  <c:v>1.796853743551299</c:v>
                </c:pt>
                <c:pt idx="5996">
                  <c:v>1.195488089650476</c:v>
                </c:pt>
                <c:pt idx="5997">
                  <c:v>1.1783962796945218</c:v>
                </c:pt>
                <c:pt idx="5998">
                  <c:v>1.0411026689468377</c:v>
                </c:pt>
                <c:pt idx="5999">
                  <c:v>0.80129020156436992</c:v>
                </c:pt>
                <c:pt idx="6000">
                  <c:v>0.65105595231899205</c:v>
                </c:pt>
                <c:pt idx="6001">
                  <c:v>0.59599677120941719</c:v>
                </c:pt>
                <c:pt idx="6002">
                  <c:v>0.56037762758714926</c:v>
                </c:pt>
                <c:pt idx="6003">
                  <c:v>0.50268988409088766</c:v>
                </c:pt>
                <c:pt idx="6004">
                  <c:v>0.5027443509069075</c:v>
                </c:pt>
                <c:pt idx="6005">
                  <c:v>0.56043886428990597</c:v>
                </c:pt>
                <c:pt idx="6006">
                  <c:v>0.81999324456372369</c:v>
                </c:pt>
                <c:pt idx="6007">
                  <c:v>1.218009041047345</c:v>
                </c:pt>
                <c:pt idx="6008">
                  <c:v>1.6738245918805179</c:v>
                </c:pt>
                <c:pt idx="6009">
                  <c:v>2.0725690743547354</c:v>
                </c:pt>
                <c:pt idx="6010">
                  <c:v>2.2431969919509638</c:v>
                </c:pt>
                <c:pt idx="6011">
                  <c:v>2.3378018509902407</c:v>
                </c:pt>
                <c:pt idx="6012">
                  <c:v>2.0708732177271298</c:v>
                </c:pt>
                <c:pt idx="6013">
                  <c:v>1.8431766935489506</c:v>
                </c:pt>
                <c:pt idx="6014">
                  <c:v>1.5393681791198688</c:v>
                </c:pt>
                <c:pt idx="6015">
                  <c:v>1.4064925349123032</c:v>
                </c:pt>
                <c:pt idx="6016">
                  <c:v>0.98953859572628122</c:v>
                </c:pt>
                <c:pt idx="6017">
                  <c:v>1.4825817537259993</c:v>
                </c:pt>
                <c:pt idx="6018">
                  <c:v>1.8052690204874653</c:v>
                </c:pt>
                <c:pt idx="6019">
                  <c:v>1.9194970116780707</c:v>
                </c:pt>
                <c:pt idx="6020">
                  <c:v>1.1984720710908505</c:v>
                </c:pt>
                <c:pt idx="6021">
                  <c:v>1.1417013395253226</c:v>
                </c:pt>
                <c:pt idx="6022">
                  <c:v>1.0849964604944209</c:v>
                </c:pt>
                <c:pt idx="6023">
                  <c:v>0.80117942159958633</c:v>
                </c:pt>
                <c:pt idx="6024">
                  <c:v>0.60447974701295304</c:v>
                </c:pt>
                <c:pt idx="6025">
                  <c:v>0.53081722487233607</c:v>
                </c:pt>
                <c:pt idx="6026">
                  <c:v>0.50815564446460992</c:v>
                </c:pt>
                <c:pt idx="6027">
                  <c:v>0.50849567741207968</c:v>
                </c:pt>
                <c:pt idx="6028">
                  <c:v>0.50408663481357208</c:v>
                </c:pt>
                <c:pt idx="6029">
                  <c:v>1.203306385665289</c:v>
                </c:pt>
                <c:pt idx="6030">
                  <c:v>2.4502742874611054</c:v>
                </c:pt>
                <c:pt idx="6031">
                  <c:v>2.0682068055191376</c:v>
                </c:pt>
                <c:pt idx="6032">
                  <c:v>1.7863908835993267</c:v>
                </c:pt>
                <c:pt idx="6033">
                  <c:v>1.4646544782022766</c:v>
                </c:pt>
                <c:pt idx="6034">
                  <c:v>1.3437319921951907</c:v>
                </c:pt>
                <c:pt idx="6035">
                  <c:v>1.2833587577192236</c:v>
                </c:pt>
                <c:pt idx="6036">
                  <c:v>1.705074389058324</c:v>
                </c:pt>
                <c:pt idx="6037">
                  <c:v>1.564648474806301</c:v>
                </c:pt>
                <c:pt idx="6038">
                  <c:v>1.082488832902623</c:v>
                </c:pt>
                <c:pt idx="6039">
                  <c:v>1.0022773685103696</c:v>
                </c:pt>
                <c:pt idx="6040">
                  <c:v>1.0825854576496867</c:v>
                </c:pt>
                <c:pt idx="6041">
                  <c:v>1.5649845073661568</c:v>
                </c:pt>
                <c:pt idx="6042">
                  <c:v>2.0284771097590371</c:v>
                </c:pt>
                <c:pt idx="6043">
                  <c:v>2.0478285232745135</c:v>
                </c:pt>
                <c:pt idx="6044">
                  <c:v>1.686238102379108</c:v>
                </c:pt>
                <c:pt idx="6045">
                  <c:v>1.3443911329856679</c:v>
                </c:pt>
                <c:pt idx="6046">
                  <c:v>0.94270174978087251</c:v>
                </c:pt>
                <c:pt idx="6047">
                  <c:v>0.82282890394013686</c:v>
                </c:pt>
                <c:pt idx="6048">
                  <c:v>0.60521612605665998</c:v>
                </c:pt>
                <c:pt idx="6049">
                  <c:v>0.53169207887202574</c:v>
                </c:pt>
                <c:pt idx="6050">
                  <c:v>0.51039555380817059</c:v>
                </c:pt>
                <c:pt idx="6051">
                  <c:v>0.51051987354643091</c:v>
                </c:pt>
                <c:pt idx="6052">
                  <c:v>0.50523382289336272</c:v>
                </c:pt>
                <c:pt idx="6053">
                  <c:v>1.2043581798865131</c:v>
                </c:pt>
                <c:pt idx="6054">
                  <c:v>2.4527976088812449</c:v>
                </c:pt>
                <c:pt idx="6055">
                  <c:v>2.0700023641150573</c:v>
                </c:pt>
                <c:pt idx="6056">
                  <c:v>1.7878027127061076</c:v>
                </c:pt>
                <c:pt idx="6057">
                  <c:v>1.4654234757911702</c:v>
                </c:pt>
                <c:pt idx="6058">
                  <c:v>1.3445086828371946</c:v>
                </c:pt>
                <c:pt idx="6059">
                  <c:v>1.28402251434157</c:v>
                </c:pt>
                <c:pt idx="6060">
                  <c:v>1.7059289333978063</c:v>
                </c:pt>
                <c:pt idx="6061">
                  <c:v>1.5652869982144462</c:v>
                </c:pt>
                <c:pt idx="6062">
                  <c:v>1.0828448674005622</c:v>
                </c:pt>
                <c:pt idx="6063">
                  <c:v>1.0025703199728055</c:v>
                </c:pt>
                <c:pt idx="6064">
                  <c:v>1.0829473388679929</c:v>
                </c:pt>
                <c:pt idx="6065">
                  <c:v>1.5655260983051107</c:v>
                </c:pt>
                <c:pt idx="6066">
                  <c:v>2.0283081703127404</c:v>
                </c:pt>
                <c:pt idx="6067">
                  <c:v>2.0486378324617047</c:v>
                </c:pt>
                <c:pt idx="6068">
                  <c:v>1.6870720293362489</c:v>
                </c:pt>
                <c:pt idx="6069">
                  <c:v>1.3451438213019713</c:v>
                </c:pt>
                <c:pt idx="6070">
                  <c:v>0.94338550834130541</c:v>
                </c:pt>
                <c:pt idx="6071">
                  <c:v>0.82318339982745403</c:v>
                </c:pt>
                <c:pt idx="6072">
                  <c:v>0.60564724475295462</c:v>
                </c:pt>
                <c:pt idx="6073">
                  <c:v>0.5323198320058169</c:v>
                </c:pt>
                <c:pt idx="6074">
                  <c:v>0.5124108260009137</c:v>
                </c:pt>
                <c:pt idx="6075">
                  <c:v>0.51263823265085073</c:v>
                </c:pt>
                <c:pt idx="6076">
                  <c:v>0.50652625581587341</c:v>
                </c:pt>
                <c:pt idx="6077">
                  <c:v>1.2057807792676478</c:v>
                </c:pt>
                <c:pt idx="6078">
                  <c:v>2.455991149088347</c:v>
                </c:pt>
                <c:pt idx="6079">
                  <c:v>2.0728672570932862</c:v>
                </c:pt>
                <c:pt idx="6080">
                  <c:v>1.789799213849262</c:v>
                </c:pt>
                <c:pt idx="6081">
                  <c:v>1.4667051384393297</c:v>
                </c:pt>
                <c:pt idx="6082">
                  <c:v>1.345454928369747</c:v>
                </c:pt>
                <c:pt idx="6083">
                  <c:v>1.284413013717443</c:v>
                </c:pt>
                <c:pt idx="6084">
                  <c:v>1.7058440020914667</c:v>
                </c:pt>
                <c:pt idx="6085">
                  <c:v>1.5653417727525938</c:v>
                </c:pt>
                <c:pt idx="6086">
                  <c:v>1.0829334913723945</c:v>
                </c:pt>
                <c:pt idx="6087">
                  <c:v>1.0028860428724473</c:v>
                </c:pt>
                <c:pt idx="6088">
                  <c:v>1.0834753900334726</c:v>
                </c:pt>
                <c:pt idx="6089">
                  <c:v>1.5665754307493427</c:v>
                </c:pt>
                <c:pt idx="6090">
                  <c:v>2.0299194033561339</c:v>
                </c:pt>
                <c:pt idx="6091">
                  <c:v>2.0503933871814515</c:v>
                </c:pt>
                <c:pt idx="6092">
                  <c:v>1.6884690877810609</c:v>
                </c:pt>
                <c:pt idx="6093">
                  <c:v>1.3462039240205512</c:v>
                </c:pt>
                <c:pt idx="6094">
                  <c:v>0.94395633288207792</c:v>
                </c:pt>
                <c:pt idx="6095">
                  <c:v>0.82378653519128919</c:v>
                </c:pt>
                <c:pt idx="6096">
                  <c:v>0.60621468435036163</c:v>
                </c:pt>
                <c:pt idx="6097">
                  <c:v>0.5330755975433612</c:v>
                </c:pt>
                <c:pt idx="6098">
                  <c:v>0.5146251944081488</c:v>
                </c:pt>
                <c:pt idx="6099">
                  <c:v>0.51498276751671013</c:v>
                </c:pt>
                <c:pt idx="6100">
                  <c:v>0.50793439225716086</c:v>
                </c:pt>
                <c:pt idx="6101">
                  <c:v>1.2074144760261294</c:v>
                </c:pt>
                <c:pt idx="6102">
                  <c:v>2.4600450803552891</c:v>
                </c:pt>
                <c:pt idx="6103">
                  <c:v>2.075369653408969</c:v>
                </c:pt>
                <c:pt idx="6104">
                  <c:v>1.7916495469833229</c:v>
                </c:pt>
                <c:pt idx="6105">
                  <c:v>1.4679511053210517</c:v>
                </c:pt>
                <c:pt idx="6106">
                  <c:v>1.3463814796863374</c:v>
                </c:pt>
                <c:pt idx="6107">
                  <c:v>1.2854395747244687</c:v>
                </c:pt>
                <c:pt idx="6108">
                  <c:v>1.7075927869244765</c:v>
                </c:pt>
                <c:pt idx="6109">
                  <c:v>1.5665548133670073</c:v>
                </c:pt>
                <c:pt idx="6110">
                  <c:v>1.0835633985610562</c:v>
                </c:pt>
                <c:pt idx="6111">
                  <c:v>1.0032073047703285</c:v>
                </c:pt>
                <c:pt idx="6112">
                  <c:v>1.0837615716091715</c:v>
                </c:pt>
                <c:pt idx="6113">
                  <c:v>1.5672838070797253</c:v>
                </c:pt>
                <c:pt idx="6114">
                  <c:v>2.0315346367871507</c:v>
                </c:pt>
                <c:pt idx="6115">
                  <c:v>2.0520523171541281</c:v>
                </c:pt>
                <c:pt idx="6116">
                  <c:v>1.6898430670665363</c:v>
                </c:pt>
                <c:pt idx="6117">
                  <c:v>1.3472507946877881</c:v>
                </c:pt>
                <c:pt idx="6118">
                  <c:v>0.94460254934333321</c:v>
                </c:pt>
                <c:pt idx="6119">
                  <c:v>0.82435551339932145</c:v>
                </c:pt>
                <c:pt idx="6120">
                  <c:v>0.6065581022412001</c:v>
                </c:pt>
                <c:pt idx="6121">
                  <c:v>0.53335993278631322</c:v>
                </c:pt>
                <c:pt idx="6122">
                  <c:v>0.51518094056482844</c:v>
                </c:pt>
                <c:pt idx="6123">
                  <c:v>0.51526217920567197</c:v>
                </c:pt>
                <c:pt idx="6124">
                  <c:v>0.50786607794554239</c:v>
                </c:pt>
                <c:pt idx="6125">
                  <c:v>1.2068461132623491</c:v>
                </c:pt>
                <c:pt idx="6126">
                  <c:v>2.4586166342537901</c:v>
                </c:pt>
                <c:pt idx="6127">
                  <c:v>2.0746123492608031</c:v>
                </c:pt>
                <c:pt idx="6128">
                  <c:v>1.7911113409877315</c:v>
                </c:pt>
                <c:pt idx="6129">
                  <c:v>1.4682686745534399</c:v>
                </c:pt>
                <c:pt idx="6130">
                  <c:v>1.3466759697593922</c:v>
                </c:pt>
                <c:pt idx="6131">
                  <c:v>1.2860436332546772</c:v>
                </c:pt>
                <c:pt idx="6132">
                  <c:v>1.7081531489130219</c:v>
                </c:pt>
                <c:pt idx="6133">
                  <c:v>1.5668886918719862</c:v>
                </c:pt>
                <c:pt idx="6134">
                  <c:v>1.0834295394369391</c:v>
                </c:pt>
                <c:pt idx="6135">
                  <c:v>1.0028454235520257</c:v>
                </c:pt>
                <c:pt idx="6136">
                  <c:v>1.0833282988580091</c:v>
                </c:pt>
                <c:pt idx="6137">
                  <c:v>1.5661929321487011</c:v>
                </c:pt>
                <c:pt idx="6138">
                  <c:v>2.0296575318282661</c:v>
                </c:pt>
                <c:pt idx="6139">
                  <c:v>2.0498554889079847</c:v>
                </c:pt>
                <c:pt idx="6140">
                  <c:v>1.6878487199782559</c:v>
                </c:pt>
                <c:pt idx="6141">
                  <c:v>1.345552476283181</c:v>
                </c:pt>
                <c:pt idx="6142">
                  <c:v>0.94342181955198567</c:v>
                </c:pt>
                <c:pt idx="6143">
                  <c:v>0.82326248441342376</c:v>
                </c:pt>
                <c:pt idx="6144">
                  <c:v>0.60027195468380778</c:v>
                </c:pt>
                <c:pt idx="6145">
                  <c:v>0.61687694823894956</c:v>
                </c:pt>
                <c:pt idx="6146">
                  <c:v>0.55250609564481068</c:v>
                </c:pt>
                <c:pt idx="6147">
                  <c:v>0.50590404168032177</c:v>
                </c:pt>
                <c:pt idx="6148">
                  <c:v>0.5060268228079603</c:v>
                </c:pt>
                <c:pt idx="6149">
                  <c:v>0.65054082548273384</c:v>
                </c:pt>
                <c:pt idx="6150">
                  <c:v>1.0099313409107522</c:v>
                </c:pt>
                <c:pt idx="6151">
                  <c:v>1.40710582510625</c:v>
                </c:pt>
                <c:pt idx="6152">
                  <c:v>2.0120152069917476</c:v>
                </c:pt>
                <c:pt idx="6153">
                  <c:v>1.9944781231217763</c:v>
                </c:pt>
                <c:pt idx="6154">
                  <c:v>1.8386387153803165</c:v>
                </c:pt>
                <c:pt idx="6155">
                  <c:v>1.9418142510285847</c:v>
                </c:pt>
                <c:pt idx="6156">
                  <c:v>1.9583327746667716</c:v>
                </c:pt>
                <c:pt idx="6157">
                  <c:v>1.6478953102337108</c:v>
                </c:pt>
                <c:pt idx="6158">
                  <c:v>1.4059490976406031</c:v>
                </c:pt>
                <c:pt idx="6159">
                  <c:v>1.1989213453924852</c:v>
                </c:pt>
                <c:pt idx="6160">
                  <c:v>1.4060623393823848</c:v>
                </c:pt>
                <c:pt idx="6161">
                  <c:v>1.6824549665816451</c:v>
                </c:pt>
                <c:pt idx="6162">
                  <c:v>2.166082443018746</c:v>
                </c:pt>
                <c:pt idx="6163">
                  <c:v>1.8034891557198935</c:v>
                </c:pt>
                <c:pt idx="6164">
                  <c:v>1.1995512525811469</c:v>
                </c:pt>
                <c:pt idx="6165">
                  <c:v>1.1824892916712633</c:v>
                </c:pt>
                <c:pt idx="6166">
                  <c:v>1.0446583980943669</c:v>
                </c:pt>
                <c:pt idx="6167">
                  <c:v>0.80393753500064591</c:v>
                </c:pt>
                <c:pt idx="6168">
                  <c:v>0.65328570683244724</c:v>
                </c:pt>
                <c:pt idx="6169">
                  <c:v>0.59825452843619387</c:v>
                </c:pt>
                <c:pt idx="6170">
                  <c:v>0.56283571191691473</c:v>
                </c:pt>
                <c:pt idx="6171">
                  <c:v>0.50758020409196836</c:v>
                </c:pt>
                <c:pt idx="6172">
                  <c:v>0.50770144660898453</c:v>
                </c:pt>
                <c:pt idx="6173">
                  <c:v>0.56300403591896542</c:v>
                </c:pt>
                <c:pt idx="6174">
                  <c:v>0.82293937618279911</c:v>
                </c:pt>
                <c:pt idx="6175">
                  <c:v>1.2224193145343534</c:v>
                </c:pt>
                <c:pt idx="6176">
                  <c:v>1.6796282311468393</c:v>
                </c:pt>
                <c:pt idx="6177">
                  <c:v>2.0791494042630609</c:v>
                </c:pt>
                <c:pt idx="6178">
                  <c:v>2.2494548290729077</c:v>
                </c:pt>
                <c:pt idx="6179">
                  <c:v>2.3434700925218257</c:v>
                </c:pt>
                <c:pt idx="6180">
                  <c:v>2.0752628738317971</c:v>
                </c:pt>
                <c:pt idx="6181">
                  <c:v>1.84655948286256</c:v>
                </c:pt>
                <c:pt idx="6182">
                  <c:v>1.5418687291028026</c:v>
                </c:pt>
                <c:pt idx="6183">
                  <c:v>1.4086893631584469</c:v>
                </c:pt>
                <c:pt idx="6184">
                  <c:v>0.99089349624004641</c:v>
                </c:pt>
                <c:pt idx="6185">
                  <c:v>1.4854214134900268</c:v>
                </c:pt>
                <c:pt idx="6186">
                  <c:v>1.8095214325246498</c:v>
                </c:pt>
                <c:pt idx="6187">
                  <c:v>1.924072224223758</c:v>
                </c:pt>
                <c:pt idx="6188">
                  <c:v>1.2010732462084652</c:v>
                </c:pt>
                <c:pt idx="6189">
                  <c:v>1.1442188142250986</c:v>
                </c:pt>
                <c:pt idx="6190">
                  <c:v>1.0873760756824595</c:v>
                </c:pt>
                <c:pt idx="6191">
                  <c:v>0.8028334280182724</c:v>
                </c:pt>
                <c:pt idx="6192">
                  <c:v>0.60586449657278574</c:v>
                </c:pt>
                <c:pt idx="6193">
                  <c:v>0.53267463561525819</c:v>
                </c:pt>
                <c:pt idx="6194">
                  <c:v>0.51375557168457386</c:v>
                </c:pt>
                <c:pt idx="6195">
                  <c:v>0.51392851151849073</c:v>
                </c:pt>
                <c:pt idx="6196">
                  <c:v>0.50714600817442967</c:v>
                </c:pt>
                <c:pt idx="6197">
                  <c:v>1.2060561905689955</c:v>
                </c:pt>
                <c:pt idx="6198">
                  <c:v>2.456871849808401</c:v>
                </c:pt>
                <c:pt idx="6199">
                  <c:v>2.0732512943045496</c:v>
                </c:pt>
                <c:pt idx="6200">
                  <c:v>1.7908183895252958</c:v>
                </c:pt>
                <c:pt idx="6201">
                  <c:v>1.4667746836394457</c:v>
                </c:pt>
                <c:pt idx="6202">
                  <c:v>1.3452592170986239</c:v>
                </c:pt>
                <c:pt idx="6203">
                  <c:v>1.2844831743618079</c:v>
                </c:pt>
                <c:pt idx="6204">
                  <c:v>1.7070548886510124</c:v>
                </c:pt>
                <c:pt idx="6205">
                  <c:v>1.5662504761859655</c:v>
                </c:pt>
                <c:pt idx="6206">
                  <c:v>1.0836452526461486</c:v>
                </c:pt>
                <c:pt idx="6207">
                  <c:v>1.0033451642820661</c:v>
                </c:pt>
                <c:pt idx="6208">
                  <c:v>1.0839742075971399</c:v>
                </c:pt>
                <c:pt idx="6209">
                  <c:v>1.5673465823931072</c:v>
                </c:pt>
                <c:pt idx="6210">
                  <c:v>2.0309108840409773</c:v>
                </c:pt>
                <c:pt idx="6211">
                  <c:v>2.0510983785684687</c:v>
                </c:pt>
                <c:pt idx="6212">
                  <c:v>1.6887866570134462</c:v>
                </c:pt>
                <c:pt idx="6213">
                  <c:v>1.3462553136153304</c:v>
                </c:pt>
                <c:pt idx="6214">
                  <c:v>0.9438397061969277</c:v>
                </c:pt>
                <c:pt idx="6215">
                  <c:v>0.823605594582141</c:v>
                </c:pt>
                <c:pt idx="6216">
                  <c:v>0.60601343408099928</c:v>
                </c:pt>
                <c:pt idx="6217">
                  <c:v>0.53276941402957589</c:v>
                </c:pt>
                <c:pt idx="6218">
                  <c:v>0.51382111649707263</c:v>
                </c:pt>
                <c:pt idx="6219">
                  <c:v>0.51391835668838537</c:v>
                </c:pt>
                <c:pt idx="6220">
                  <c:v>0.50706661586633262</c:v>
                </c:pt>
                <c:pt idx="6221">
                  <c:v>1.2057915495420053</c:v>
                </c:pt>
                <c:pt idx="6222">
                  <c:v>2.4561120838832391</c:v>
                </c:pt>
                <c:pt idx="6223">
                  <c:v>2.0730882015786136</c:v>
                </c:pt>
                <c:pt idx="6224">
                  <c:v>1.790313109797022</c:v>
                </c:pt>
                <c:pt idx="6225">
                  <c:v>1.4673313529624983</c:v>
                </c:pt>
                <c:pt idx="6226">
                  <c:v>1.3460195984680343</c:v>
                </c:pt>
                <c:pt idx="6227">
                  <c:v>1.2851992437453066</c:v>
                </c:pt>
                <c:pt idx="6228">
                  <c:v>1.7072662937504803</c:v>
                </c:pt>
                <c:pt idx="6229">
                  <c:v>1.5662864796745211</c:v>
                </c:pt>
                <c:pt idx="6230">
                  <c:v>1.0832827559835969</c:v>
                </c:pt>
                <c:pt idx="6231">
                  <c:v>1.0029014289786709</c:v>
                </c:pt>
                <c:pt idx="6232">
                  <c:v>1.0831322798647585</c:v>
                </c:pt>
                <c:pt idx="6233">
                  <c:v>1.5659150590703614</c:v>
                </c:pt>
                <c:pt idx="6234">
                  <c:v>2.0290436261900737</c:v>
                </c:pt>
                <c:pt idx="6235">
                  <c:v>2.0493831354470196</c:v>
                </c:pt>
                <c:pt idx="6236">
                  <c:v>1.6875588457370641</c:v>
                </c:pt>
                <c:pt idx="6237">
                  <c:v>1.3454358495980339</c:v>
                </c:pt>
                <c:pt idx="6238">
                  <c:v>0.94341104927763131</c:v>
                </c:pt>
                <c:pt idx="6239">
                  <c:v>0.82330371917809431</c:v>
                </c:pt>
                <c:pt idx="6240">
                  <c:v>0.6058586498524221</c:v>
                </c:pt>
                <c:pt idx="6241">
                  <c:v>0.53269986882945985</c:v>
                </c:pt>
                <c:pt idx="6242">
                  <c:v>0.5138666593714849</c:v>
                </c:pt>
                <c:pt idx="6243">
                  <c:v>0.51410298996302972</c:v>
                </c:pt>
                <c:pt idx="6244">
                  <c:v>0.50728725262953256</c:v>
                </c:pt>
                <c:pt idx="6245">
                  <c:v>1.2062337462347754</c:v>
                </c:pt>
                <c:pt idx="6246">
                  <c:v>2.4573066611701884</c:v>
                </c:pt>
                <c:pt idx="6247">
                  <c:v>2.0736799512238488</c:v>
                </c:pt>
                <c:pt idx="6248">
                  <c:v>1.7905045129584034</c:v>
                </c:pt>
                <c:pt idx="6249">
                  <c:v>1.4672378054366755</c:v>
                </c:pt>
                <c:pt idx="6250">
                  <c:v>1.3459038949492541</c:v>
                </c:pt>
                <c:pt idx="6251">
                  <c:v>1.2850047633626811</c:v>
                </c:pt>
                <c:pt idx="6252">
                  <c:v>1.7069317998012465</c:v>
                </c:pt>
                <c:pt idx="6253">
                  <c:v>1.5660716896316849</c:v>
                </c:pt>
                <c:pt idx="6254">
                  <c:v>1.0831972092330087</c:v>
                </c:pt>
                <c:pt idx="6255">
                  <c:v>1.0029161996406393</c:v>
                </c:pt>
                <c:pt idx="6256">
                  <c:v>1.0833550706828294</c:v>
                </c:pt>
                <c:pt idx="6257">
                  <c:v>1.5664049526924209</c:v>
                </c:pt>
                <c:pt idx="6258">
                  <c:v>2.0298772454250931</c:v>
                </c:pt>
                <c:pt idx="6259">
                  <c:v>2.0501985990767015</c:v>
                </c:pt>
                <c:pt idx="6260">
                  <c:v>1.6881816753168646</c:v>
                </c:pt>
                <c:pt idx="6261">
                  <c:v>1.345890970620029</c:v>
                </c:pt>
                <c:pt idx="6262">
                  <c:v>0.94366830497363585</c:v>
                </c:pt>
                <c:pt idx="6263">
                  <c:v>0.82353081810590678</c:v>
                </c:pt>
                <c:pt idx="6264">
                  <c:v>0.60596727576233811</c:v>
                </c:pt>
                <c:pt idx="6265">
                  <c:v>0.53273710320651291</c:v>
                </c:pt>
                <c:pt idx="6266">
                  <c:v>0.51377341956778944</c:v>
                </c:pt>
                <c:pt idx="6267">
                  <c:v>0.5138998933609209</c:v>
                </c:pt>
                <c:pt idx="6268">
                  <c:v>0.50707677069643797</c:v>
                </c:pt>
                <c:pt idx="6269">
                  <c:v>1.2059134075032707</c:v>
                </c:pt>
                <c:pt idx="6270">
                  <c:v>2.4563361055898079</c:v>
                </c:pt>
                <c:pt idx="6271">
                  <c:v>2.0722259641860243</c:v>
                </c:pt>
                <c:pt idx="6272">
                  <c:v>1.7888674312565538</c:v>
                </c:pt>
                <c:pt idx="6273">
                  <c:v>1.4656502669968614</c:v>
                </c:pt>
                <c:pt idx="6274">
                  <c:v>1.344133569567542</c:v>
                </c:pt>
                <c:pt idx="6275">
                  <c:v>1.2831848947189364</c:v>
                </c:pt>
                <c:pt idx="6276">
                  <c:v>1.7042730806463704</c:v>
                </c:pt>
                <c:pt idx="6277">
                  <c:v>1.5633917376502247</c:v>
                </c:pt>
                <c:pt idx="6278">
                  <c:v>1.0814570406194852</c:v>
                </c:pt>
                <c:pt idx="6279">
                  <c:v>1.0012412681174934</c:v>
                </c:pt>
                <c:pt idx="6280">
                  <c:v>1.08152997076297</c:v>
                </c:pt>
                <c:pt idx="6281">
                  <c:v>1.5636816118914163</c:v>
                </c:pt>
                <c:pt idx="6282">
                  <c:v>2.0263799834812044</c:v>
                </c:pt>
                <c:pt idx="6283">
                  <c:v>2.046709953352293</c:v>
                </c:pt>
                <c:pt idx="6284">
                  <c:v>1.6854709511229575</c:v>
                </c:pt>
                <c:pt idx="6285">
                  <c:v>1.3438864687016399</c:v>
                </c:pt>
                <c:pt idx="6286">
                  <c:v>0.9424426477521215</c:v>
                </c:pt>
                <c:pt idx="6287">
                  <c:v>0.8225036416546383</c:v>
                </c:pt>
                <c:pt idx="6288">
                  <c:v>0.60519766272919517</c:v>
                </c:pt>
                <c:pt idx="6289">
                  <c:v>0.53185794109708151</c:v>
                </c:pt>
                <c:pt idx="6290">
                  <c:v>0.51144765575151885</c:v>
                </c:pt>
                <c:pt idx="6291">
                  <c:v>0.51163505852528324</c:v>
                </c:pt>
                <c:pt idx="6292">
                  <c:v>0.50584095864481837</c:v>
                </c:pt>
                <c:pt idx="6293">
                  <c:v>1.2047120603295844</c:v>
                </c:pt>
                <c:pt idx="6294">
                  <c:v>2.4536032254029467</c:v>
                </c:pt>
                <c:pt idx="6295">
                  <c:v>2.0699672837928751</c:v>
                </c:pt>
                <c:pt idx="6296">
                  <c:v>1.7869995579614044</c:v>
                </c:pt>
                <c:pt idx="6297">
                  <c:v>1.4642587475502917</c:v>
                </c:pt>
                <c:pt idx="6298">
                  <c:v>1.3430233081426775</c:v>
                </c:pt>
                <c:pt idx="6299">
                  <c:v>1.2822312638553952</c:v>
                </c:pt>
                <c:pt idx="6300">
                  <c:v>1.7030406535381191</c:v>
                </c:pt>
                <c:pt idx="6301">
                  <c:v>1.5624556469477777</c:v>
                </c:pt>
                <c:pt idx="6302">
                  <c:v>1.0809268353991346</c:v>
                </c:pt>
                <c:pt idx="6303">
                  <c:v>1.000800610035339</c:v>
                </c:pt>
                <c:pt idx="6304">
                  <c:v>1.0810779269622155</c:v>
                </c:pt>
                <c:pt idx="6305">
                  <c:v>1.5628744567590962</c:v>
                </c:pt>
                <c:pt idx="6306">
                  <c:v>2.0251687891995371</c:v>
                </c:pt>
                <c:pt idx="6307">
                  <c:v>2.0454975281821315</c:v>
                </c:pt>
                <c:pt idx="6308">
                  <c:v>1.68452224381341</c:v>
                </c:pt>
                <c:pt idx="6309">
                  <c:v>1.3431716302066417</c:v>
                </c:pt>
                <c:pt idx="6310">
                  <c:v>0.94197121745752654</c:v>
                </c:pt>
                <c:pt idx="6311">
                  <c:v>0.82210483378140342</c:v>
                </c:pt>
                <c:pt idx="6312">
                  <c:v>0.59929555238306365</c:v>
                </c:pt>
                <c:pt idx="6313">
                  <c:v>0.61591777837717199</c:v>
                </c:pt>
                <c:pt idx="6314">
                  <c:v>0.55135952300926883</c:v>
                </c:pt>
                <c:pt idx="6315">
                  <c:v>0.50350842494181103</c:v>
                </c:pt>
                <c:pt idx="6316">
                  <c:v>0.50360935779861637</c:v>
                </c:pt>
                <c:pt idx="6317">
                  <c:v>0.64954965252001828</c:v>
                </c:pt>
                <c:pt idx="6318">
                  <c:v>1.0083834986249836</c:v>
                </c:pt>
                <c:pt idx="6319">
                  <c:v>1.4044723391655694</c:v>
                </c:pt>
                <c:pt idx="6320">
                  <c:v>2.0077443316270958</c:v>
                </c:pt>
                <c:pt idx="6321">
                  <c:v>1.9900164600399948</c:v>
                </c:pt>
                <c:pt idx="6322">
                  <c:v>1.8344924674760528</c:v>
                </c:pt>
                <c:pt idx="6323">
                  <c:v>1.9375876876498508</c:v>
                </c:pt>
                <c:pt idx="6324">
                  <c:v>1.9540812857959604</c:v>
                </c:pt>
                <c:pt idx="6325">
                  <c:v>1.6441884895231005</c:v>
                </c:pt>
                <c:pt idx="6326">
                  <c:v>1.4031149768748119</c:v>
                </c:pt>
                <c:pt idx="6327">
                  <c:v>1.196606967294821</c:v>
                </c:pt>
                <c:pt idx="6328">
                  <c:v>1.4032214487298538</c:v>
                </c:pt>
                <c:pt idx="6329">
                  <c:v>1.6789389335881639</c:v>
                </c:pt>
                <c:pt idx="6330">
                  <c:v>2.1613564466320985</c:v>
                </c:pt>
                <c:pt idx="6331">
                  <c:v>1.799818338497839</c:v>
                </c:pt>
                <c:pt idx="6332">
                  <c:v>1.197439663363467</c:v>
                </c:pt>
                <c:pt idx="6333">
                  <c:v>1.1804672495917798</c:v>
                </c:pt>
                <c:pt idx="6334">
                  <c:v>1.042986543792459</c:v>
                </c:pt>
                <c:pt idx="6335">
                  <c:v>0.80276665231727917</c:v>
                </c:pt>
                <c:pt idx="6336">
                  <c:v>0.65236500223622029</c:v>
                </c:pt>
                <c:pt idx="6337">
                  <c:v>0.59739413737635105</c:v>
                </c:pt>
                <c:pt idx="6338">
                  <c:v>0.56194239458976003</c:v>
                </c:pt>
                <c:pt idx="6339">
                  <c:v>0.50570679179857669</c:v>
                </c:pt>
                <c:pt idx="6340">
                  <c:v>0.50590188762545096</c:v>
                </c:pt>
                <c:pt idx="6341">
                  <c:v>0.56222611438846348</c:v>
                </c:pt>
                <c:pt idx="6342">
                  <c:v>0.82220853613733191</c:v>
                </c:pt>
                <c:pt idx="6343">
                  <c:v>1.2212702801218134</c:v>
                </c:pt>
                <c:pt idx="6344">
                  <c:v>1.6779979193317298</c:v>
                </c:pt>
                <c:pt idx="6345">
                  <c:v>2.0770925895835228</c:v>
                </c:pt>
                <c:pt idx="6346">
                  <c:v>2.2473340081914923</c:v>
                </c:pt>
                <c:pt idx="6347">
                  <c:v>2.3413345009784394</c:v>
                </c:pt>
                <c:pt idx="6348">
                  <c:v>2.0735060882235556</c:v>
                </c:pt>
                <c:pt idx="6349">
                  <c:v>1.8451599626407527</c:v>
                </c:pt>
                <c:pt idx="6350">
                  <c:v>1.540833244154175</c:v>
                </c:pt>
                <c:pt idx="6351">
                  <c:v>1.4077988153304151</c:v>
                </c:pt>
                <c:pt idx="6352">
                  <c:v>0.9903814466250358</c:v>
                </c:pt>
                <c:pt idx="6353">
                  <c:v>1.484539789603603</c:v>
                </c:pt>
                <c:pt idx="6354">
                  <c:v>1.808352703896148</c:v>
                </c:pt>
                <c:pt idx="6355">
                  <c:v>1.9230472018273603</c:v>
                </c:pt>
                <c:pt idx="6356">
                  <c:v>1.2006685916148696</c:v>
                </c:pt>
                <c:pt idx="6357">
                  <c:v>1.1439760214689412</c:v>
                </c:pt>
                <c:pt idx="6358">
                  <c:v>1.0872732964929106</c:v>
                </c:pt>
                <c:pt idx="6359">
                  <c:v>0.80285127590149119</c:v>
                </c:pt>
                <c:pt idx="6360">
                  <c:v>0.60585649579755119</c:v>
                </c:pt>
                <c:pt idx="6361">
                  <c:v>0.53263463173908554</c:v>
                </c:pt>
                <c:pt idx="6362">
                  <c:v>0.51337030358481595</c:v>
                </c:pt>
                <c:pt idx="6363">
                  <c:v>0.51376634195892812</c:v>
                </c:pt>
                <c:pt idx="6364">
                  <c:v>0.50730048468088207</c:v>
                </c:pt>
                <c:pt idx="6365">
                  <c:v>1.2069101194642227</c:v>
                </c:pt>
                <c:pt idx="6366">
                  <c:v>2.458971745585353</c:v>
                </c:pt>
                <c:pt idx="6367">
                  <c:v>2.0747397462203079</c:v>
                </c:pt>
                <c:pt idx="6368">
                  <c:v>1.7913150530340893</c:v>
                </c:pt>
                <c:pt idx="6369">
                  <c:v>1.4678215543066793</c:v>
                </c:pt>
                <c:pt idx="6370">
                  <c:v>1.3463802487978398</c:v>
                </c:pt>
                <c:pt idx="6371">
                  <c:v>1.2855205056431847</c:v>
                </c:pt>
                <c:pt idx="6372">
                  <c:v>1.7078506580647266</c:v>
                </c:pt>
                <c:pt idx="6373">
                  <c:v>1.5668566887710478</c:v>
                </c:pt>
                <c:pt idx="6374">
                  <c:v>1.0838086530942088</c:v>
                </c:pt>
                <c:pt idx="6375">
                  <c:v>1.0034704071866969</c:v>
                </c:pt>
                <c:pt idx="6376">
                  <c:v>1.0840692937335819</c:v>
                </c:pt>
                <c:pt idx="6377">
                  <c:v>1.5677924717513734</c:v>
                </c:pt>
                <c:pt idx="6378">
                  <c:v>2.0320343775171881</c:v>
                </c:pt>
                <c:pt idx="6379">
                  <c:v>2.052612679142674</c:v>
                </c:pt>
                <c:pt idx="6380">
                  <c:v>1.6902640309327286</c:v>
                </c:pt>
                <c:pt idx="6381">
                  <c:v>1.3476271388459351</c:v>
                </c:pt>
                <c:pt idx="6382">
                  <c:v>0.94487826836680533</c:v>
                </c:pt>
                <c:pt idx="6383">
                  <c:v>0.82459553665635599</c:v>
                </c:pt>
                <c:pt idx="6384">
                  <c:v>0.60672950346449506</c:v>
                </c:pt>
                <c:pt idx="6385">
                  <c:v>0.53354087339546497</c:v>
                </c:pt>
                <c:pt idx="6386">
                  <c:v>0.51558836465754365</c:v>
                </c:pt>
                <c:pt idx="6387">
                  <c:v>0.51574776471798667</c:v>
                </c:pt>
                <c:pt idx="6388">
                  <c:v>0.50821441939037171</c:v>
                </c:pt>
                <c:pt idx="6389">
                  <c:v>1.2074104756385122</c:v>
                </c:pt>
                <c:pt idx="6390">
                  <c:v>2.4599764583215431</c:v>
                </c:pt>
                <c:pt idx="6391">
                  <c:v>2.0754010410656587</c:v>
                </c:pt>
                <c:pt idx="6392">
                  <c:v>1.7916338531549785</c:v>
                </c:pt>
                <c:pt idx="6393">
                  <c:v>1.4679184867758677</c:v>
                </c:pt>
                <c:pt idx="6394">
                  <c:v>1.346319319817207</c:v>
                </c:pt>
                <c:pt idx="6395">
                  <c:v>1.285451883609442</c:v>
                </c:pt>
                <c:pt idx="6396">
                  <c:v>1.7075777085403805</c:v>
                </c:pt>
                <c:pt idx="6397">
                  <c:v>1.5665083473262187</c:v>
                </c:pt>
                <c:pt idx="6398">
                  <c:v>1.0834827753644616</c:v>
                </c:pt>
                <c:pt idx="6399">
                  <c:v>1.0031165267436284</c:v>
                </c:pt>
                <c:pt idx="6400">
                  <c:v>1.0836347900939156</c:v>
                </c:pt>
                <c:pt idx="6401">
                  <c:v>1.5670810181997405</c:v>
                </c:pt>
                <c:pt idx="6402">
                  <c:v>2.0309336554781803</c:v>
                </c:pt>
                <c:pt idx="6403">
                  <c:v>2.0509562109469925</c:v>
                </c:pt>
                <c:pt idx="6404">
                  <c:v>1.6885392484254229</c:v>
                </c:pt>
                <c:pt idx="6405">
                  <c:v>1.3459602080980237</c:v>
                </c:pt>
                <c:pt idx="6406">
                  <c:v>0.94358337366729628</c:v>
                </c:pt>
                <c:pt idx="6407">
                  <c:v>0.82331848984006584</c:v>
                </c:pt>
                <c:pt idx="6408">
                  <c:v>0.60578541198681313</c:v>
                </c:pt>
                <c:pt idx="6409">
                  <c:v>0.53255800893010807</c:v>
                </c:pt>
                <c:pt idx="6410">
                  <c:v>0.51310350850295483</c:v>
                </c:pt>
                <c:pt idx="6411">
                  <c:v>0.51319336336328147</c:v>
                </c:pt>
                <c:pt idx="6412">
                  <c:v>0.50653394886898329</c:v>
                </c:pt>
                <c:pt idx="6413">
                  <c:v>1.2049945492397904</c:v>
                </c:pt>
                <c:pt idx="6414">
                  <c:v>2.4544725404043972</c:v>
                </c:pt>
                <c:pt idx="6415">
                  <c:v>2.0715452828468353</c:v>
                </c:pt>
                <c:pt idx="6416">
                  <c:v>1.7892902414554923</c:v>
                </c:pt>
                <c:pt idx="6417">
                  <c:v>1.4667063693278273</c:v>
                </c:pt>
                <c:pt idx="6418">
                  <c:v>1.3457777288782502</c:v>
                </c:pt>
                <c:pt idx="6419">
                  <c:v>1.2853057156003516</c:v>
                </c:pt>
                <c:pt idx="6420">
                  <c:v>1.7078574279514667</c:v>
                </c:pt>
                <c:pt idx="6421">
                  <c:v>1.5671247147414096</c:v>
                </c:pt>
                <c:pt idx="6422">
                  <c:v>1.0840492917954923</c:v>
                </c:pt>
                <c:pt idx="6423">
                  <c:v>1.0039461455910335</c:v>
                </c:pt>
                <c:pt idx="6424">
                  <c:v>1.08419484436034</c:v>
                </c:pt>
                <c:pt idx="6425">
                  <c:v>1.5675573720483262</c:v>
                </c:pt>
                <c:pt idx="6426">
                  <c:v>2.0314435510383229</c:v>
                </c:pt>
                <c:pt idx="6427">
                  <c:v>2.0515913494117659</c:v>
                </c:pt>
                <c:pt idx="6428">
                  <c:v>1.6884075433561765</c:v>
                </c:pt>
                <c:pt idx="6429">
                  <c:v>1.3458180404765476</c:v>
                </c:pt>
                <c:pt idx="6430">
                  <c:v>0.94350705858044637</c:v>
                </c:pt>
                <c:pt idx="6431">
                  <c:v>0.82348835245274166</c:v>
                </c:pt>
                <c:pt idx="6432">
                  <c:v>0.6058438791904508</c:v>
                </c:pt>
                <c:pt idx="6433">
                  <c:v>0.53270386921707713</c:v>
                </c:pt>
                <c:pt idx="6434">
                  <c:v>0.51360601873211187</c:v>
                </c:pt>
                <c:pt idx="6435">
                  <c:v>0.51380480722447897</c:v>
                </c:pt>
                <c:pt idx="6436">
                  <c:v>0.50697553011750773</c:v>
                </c:pt>
                <c:pt idx="6437">
                  <c:v>1.2056573826957606</c:v>
                </c:pt>
                <c:pt idx="6438">
                  <c:v>2.455938220882949</c:v>
                </c:pt>
                <c:pt idx="6439">
                  <c:v>2.0727515535745091</c:v>
                </c:pt>
                <c:pt idx="6440">
                  <c:v>1.7901164753595229</c:v>
                </c:pt>
                <c:pt idx="6441">
                  <c:v>1.467278117034976</c:v>
                </c:pt>
                <c:pt idx="6442">
                  <c:v>1.3462614680578184</c:v>
                </c:pt>
                <c:pt idx="6443">
                  <c:v>1.2857266794665407</c:v>
                </c:pt>
                <c:pt idx="6444">
                  <c:v>1.7085516490641297</c:v>
                </c:pt>
                <c:pt idx="6445">
                  <c:v>1.5676678442909886</c:v>
                </c:pt>
                <c:pt idx="6446">
                  <c:v>1.0843176254879785</c:v>
                </c:pt>
                <c:pt idx="6447">
                  <c:v>1.0038910633307616</c:v>
                </c:pt>
                <c:pt idx="6448">
                  <c:v>1.084452407778469</c:v>
                </c:pt>
                <c:pt idx="6449">
                  <c:v>1.5683676044018875</c:v>
                </c:pt>
                <c:pt idx="6450">
                  <c:v>2.0314103170488873</c:v>
                </c:pt>
                <c:pt idx="6451">
                  <c:v>2.0517578270810706</c:v>
                </c:pt>
                <c:pt idx="6452">
                  <c:v>1.6893901000994118</c:v>
                </c:pt>
                <c:pt idx="6453">
                  <c:v>1.3468045976073943</c:v>
                </c:pt>
                <c:pt idx="6454">
                  <c:v>0.94425297701000654</c:v>
                </c:pt>
                <c:pt idx="6455">
                  <c:v>0.82400840284298693</c:v>
                </c:pt>
                <c:pt idx="6456">
                  <c:v>0.60638916279490052</c:v>
                </c:pt>
                <c:pt idx="6457">
                  <c:v>0.53331254357915481</c:v>
                </c:pt>
                <c:pt idx="6458">
                  <c:v>0.51548343141312081</c:v>
                </c:pt>
                <c:pt idx="6459">
                  <c:v>0.51568714345947841</c:v>
                </c:pt>
                <c:pt idx="6460">
                  <c:v>0.50817841590181612</c:v>
                </c:pt>
                <c:pt idx="6461">
                  <c:v>1.2071150623990812</c:v>
                </c:pt>
                <c:pt idx="6462">
                  <c:v>2.459347782021382</c:v>
                </c:pt>
                <c:pt idx="6463">
                  <c:v>2.0748911455055161</c:v>
                </c:pt>
                <c:pt idx="6464">
                  <c:v>1.7911698081913723</c:v>
                </c:pt>
                <c:pt idx="6465">
                  <c:v>1.4675999943771059</c:v>
                </c:pt>
                <c:pt idx="6466">
                  <c:v>1.3460802197265427</c:v>
                </c:pt>
                <c:pt idx="6467">
                  <c:v>1.2851712410319855</c:v>
                </c:pt>
                <c:pt idx="6468">
                  <c:v>1.7073656879966606</c:v>
                </c:pt>
                <c:pt idx="6469">
                  <c:v>1.5663280221613192</c:v>
                </c:pt>
                <c:pt idx="6470">
                  <c:v>1.0833723031217963</c:v>
                </c:pt>
                <c:pt idx="6471">
                  <c:v>1.0030322108815408</c:v>
                </c:pt>
                <c:pt idx="6472">
                  <c:v>1.0835283182388709</c:v>
                </c:pt>
                <c:pt idx="6473">
                  <c:v>1.5668828451516255</c:v>
                </c:pt>
                <c:pt idx="6474">
                  <c:v>2.0306342418511347</c:v>
                </c:pt>
                <c:pt idx="6475">
                  <c:v>2.0510143704285055</c:v>
                </c:pt>
                <c:pt idx="6476">
                  <c:v>1.6888765118737732</c:v>
                </c:pt>
                <c:pt idx="6477">
                  <c:v>1.3464507171643292</c:v>
                </c:pt>
                <c:pt idx="6478">
                  <c:v>0.94402403174944749</c:v>
                </c:pt>
                <c:pt idx="6479">
                  <c:v>0.82383177034358024</c:v>
                </c:pt>
                <c:pt idx="6480">
                  <c:v>0.60069199538362394</c:v>
                </c:pt>
                <c:pt idx="6481">
                  <c:v>0.61727760244492813</c:v>
                </c:pt>
                <c:pt idx="6482">
                  <c:v>0.55289444096581275</c:v>
                </c:pt>
                <c:pt idx="6483">
                  <c:v>0.50668965626393336</c:v>
                </c:pt>
                <c:pt idx="6484">
                  <c:v>0.5068136682800698</c:v>
                </c:pt>
                <c:pt idx="6485">
                  <c:v>0.65090639936652983</c:v>
                </c:pt>
                <c:pt idx="6486">
                  <c:v>1.010506781283397</c:v>
                </c:pt>
                <c:pt idx="6487">
                  <c:v>1.4075486372432722</c:v>
                </c:pt>
                <c:pt idx="6488">
                  <c:v>2.0121189093476697</c:v>
                </c:pt>
                <c:pt idx="6489">
                  <c:v>1.9938789881455521</c:v>
                </c:pt>
                <c:pt idx="6490">
                  <c:v>1.837626925035265</c:v>
                </c:pt>
                <c:pt idx="6491">
                  <c:v>1.9405332038246805</c:v>
                </c:pt>
                <c:pt idx="6492">
                  <c:v>1.9567676999420327</c:v>
                </c:pt>
                <c:pt idx="6493">
                  <c:v>1.646184990666252</c:v>
                </c:pt>
                <c:pt idx="6494">
                  <c:v>1.4046375859463762</c:v>
                </c:pt>
                <c:pt idx="6495">
                  <c:v>1.1978486260668042</c:v>
                </c:pt>
                <c:pt idx="6496">
                  <c:v>1.4048751474264216</c:v>
                </c:pt>
                <c:pt idx="6497">
                  <c:v>1.6812640819601856</c:v>
                </c:pt>
                <c:pt idx="6498">
                  <c:v>2.164799857204216</c:v>
                </c:pt>
                <c:pt idx="6499">
                  <c:v>1.8022438042824174</c:v>
                </c:pt>
                <c:pt idx="6500">
                  <c:v>1.1986951696310488</c:v>
                </c:pt>
                <c:pt idx="6501">
                  <c:v>1.1814965800979222</c:v>
                </c:pt>
                <c:pt idx="6502">
                  <c:v>1.0436995359547139</c:v>
                </c:pt>
                <c:pt idx="6503">
                  <c:v>0.80316976830025277</c:v>
                </c:pt>
                <c:pt idx="6504">
                  <c:v>0.65259887105076986</c:v>
                </c:pt>
                <c:pt idx="6505">
                  <c:v>0.59750861000663058</c:v>
                </c:pt>
                <c:pt idx="6506">
                  <c:v>0.56203471122708215</c:v>
                </c:pt>
                <c:pt idx="6507">
                  <c:v>0.506021283809721</c:v>
                </c:pt>
                <c:pt idx="6508">
                  <c:v>0.5060323618061997</c:v>
                </c:pt>
                <c:pt idx="6509">
                  <c:v>0.5619925532960387</c:v>
                </c:pt>
                <c:pt idx="6510">
                  <c:v>0.82168110041609455</c:v>
                </c:pt>
                <c:pt idx="6511">
                  <c:v>1.2208976286291562</c:v>
                </c:pt>
                <c:pt idx="6512">
                  <c:v>1.6783259511163446</c:v>
                </c:pt>
                <c:pt idx="6513">
                  <c:v>2.0785930426621326</c:v>
                </c:pt>
                <c:pt idx="6514">
                  <c:v>2.2500065748419726</c:v>
                </c:pt>
                <c:pt idx="6515">
                  <c:v>2.345099788892687</c:v>
                </c:pt>
                <c:pt idx="6516">
                  <c:v>2.0774640101876853</c:v>
                </c:pt>
                <c:pt idx="6517">
                  <c:v>1.84902156757994</c:v>
                </c:pt>
                <c:pt idx="6518">
                  <c:v>1.5441129465561048</c:v>
                </c:pt>
                <c:pt idx="6519">
                  <c:v>1.4110166655853393</c:v>
                </c:pt>
                <c:pt idx="6520">
                  <c:v>0.99211269129695112</c:v>
                </c:pt>
                <c:pt idx="6521">
                  <c:v>1.4871385029442226</c:v>
                </c:pt>
                <c:pt idx="6522">
                  <c:v>1.810901258530492</c:v>
                </c:pt>
                <c:pt idx="6523">
                  <c:v>1.9254760525553074</c:v>
                </c:pt>
                <c:pt idx="6524">
                  <c:v>1.2016459170819902</c:v>
                </c:pt>
                <c:pt idx="6525">
                  <c:v>1.1450573570141116</c:v>
                </c:pt>
                <c:pt idx="6526">
                  <c:v>1.0875714792314581</c:v>
                </c:pt>
                <c:pt idx="6527">
                  <c:v>0.8030349860097592</c:v>
                </c:pt>
                <c:pt idx="6528">
                  <c:v>0.60590357728258581</c:v>
                </c:pt>
                <c:pt idx="6529">
                  <c:v>0.53278418469154754</c:v>
                </c:pt>
                <c:pt idx="6530">
                  <c:v>0.51423992630839088</c:v>
                </c:pt>
                <c:pt idx="6531">
                  <c:v>0.51440148042370448</c:v>
                </c:pt>
                <c:pt idx="6532">
                  <c:v>0.50739895576069216</c:v>
                </c:pt>
                <c:pt idx="6533">
                  <c:v>1.2063060609340142</c:v>
                </c:pt>
                <c:pt idx="6534">
                  <c:v>2.4574796010041053</c:v>
                </c:pt>
                <c:pt idx="6535">
                  <c:v>2.0741030691449058</c:v>
                </c:pt>
                <c:pt idx="6536">
                  <c:v>1.7913704430164827</c:v>
                </c:pt>
                <c:pt idx="6537">
                  <c:v>1.4683212950367168</c:v>
                </c:pt>
                <c:pt idx="6538">
                  <c:v>1.34709662590346</c:v>
                </c:pt>
                <c:pt idx="6539">
                  <c:v>1.286527064712121</c:v>
                </c:pt>
                <c:pt idx="6540">
                  <c:v>1.7094926633205638</c:v>
                </c:pt>
                <c:pt idx="6541">
                  <c:v>1.5685808558341048</c:v>
                </c:pt>
                <c:pt idx="6542">
                  <c:v>1.0849681500589756</c:v>
                </c:pt>
                <c:pt idx="6543">
                  <c:v>1.0045145083548139</c:v>
                </c:pt>
                <c:pt idx="6544">
                  <c:v>1.0851032400715905</c:v>
                </c:pt>
                <c:pt idx="6545">
                  <c:v>1.5690165903622657</c:v>
                </c:pt>
                <c:pt idx="6546">
                  <c:v>2.0330710933543137</c:v>
                </c:pt>
                <c:pt idx="6547">
                  <c:v>2.0534173724980023</c:v>
                </c:pt>
                <c:pt idx="6548">
                  <c:v>1.6906825330219195</c:v>
                </c:pt>
                <c:pt idx="6549">
                  <c:v>1.3477342261452319</c:v>
                </c:pt>
                <c:pt idx="6550">
                  <c:v>0.94478779806222635</c:v>
                </c:pt>
                <c:pt idx="6551">
                  <c:v>0.82443305937466893</c:v>
                </c:pt>
                <c:pt idx="6552">
                  <c:v>0.60666549726261831</c:v>
                </c:pt>
                <c:pt idx="6553">
                  <c:v>0.53358733943625047</c:v>
                </c:pt>
                <c:pt idx="6554">
                  <c:v>0.51609272121944694</c:v>
                </c:pt>
                <c:pt idx="6555">
                  <c:v>0.51618473013464494</c:v>
                </c:pt>
                <c:pt idx="6556">
                  <c:v>0.50836981906319711</c:v>
                </c:pt>
                <c:pt idx="6557">
                  <c:v>1.2071350643371677</c:v>
                </c:pt>
                <c:pt idx="6558">
                  <c:v>2.4593884013418035</c:v>
                </c:pt>
                <c:pt idx="6559">
                  <c:v>2.0751585560316226</c:v>
                </c:pt>
                <c:pt idx="6560">
                  <c:v>1.7911608842497611</c:v>
                </c:pt>
                <c:pt idx="6561">
                  <c:v>1.4669574705813437</c:v>
                </c:pt>
                <c:pt idx="6562">
                  <c:v>1.3459257432200902</c:v>
                </c:pt>
                <c:pt idx="6563">
                  <c:v>1.2856691354292766</c:v>
                </c:pt>
                <c:pt idx="6564">
                  <c:v>1.707653715905106</c:v>
                </c:pt>
                <c:pt idx="6565">
                  <c:v>1.5668120690630118</c:v>
                </c:pt>
                <c:pt idx="6566">
                  <c:v>1.0835212406300123</c:v>
                </c:pt>
                <c:pt idx="6567">
                  <c:v>1.0030755997010854</c:v>
                </c:pt>
                <c:pt idx="6568">
                  <c:v>1.0833969208917489</c:v>
                </c:pt>
                <c:pt idx="6569">
                  <c:v>1.5665978944644212</c:v>
                </c:pt>
                <c:pt idx="6570">
                  <c:v>2.0301880447707412</c:v>
                </c:pt>
                <c:pt idx="6571">
                  <c:v>2.0506506428774531</c:v>
                </c:pt>
                <c:pt idx="6572">
                  <c:v>1.6886432585034725</c:v>
                </c:pt>
                <c:pt idx="6573">
                  <c:v>1.3463190120950794</c:v>
                </c:pt>
                <c:pt idx="6574">
                  <c:v>0.94397233443254724</c:v>
                </c:pt>
                <c:pt idx="6575">
                  <c:v>0.82381884601435207</c:v>
                </c:pt>
                <c:pt idx="6576">
                  <c:v>0.60629223032571222</c:v>
                </c:pt>
                <c:pt idx="6577">
                  <c:v>0.53325899992950765</c:v>
                </c:pt>
                <c:pt idx="6578">
                  <c:v>0.51547481519363736</c:v>
                </c:pt>
                <c:pt idx="6579">
                  <c:v>0.51571730022767004</c:v>
                </c:pt>
                <c:pt idx="6580">
                  <c:v>0.50819503289653378</c:v>
                </c:pt>
                <c:pt idx="6581">
                  <c:v>1.2071366029477895</c:v>
                </c:pt>
                <c:pt idx="6582">
                  <c:v>2.4594662550392785</c:v>
                </c:pt>
                <c:pt idx="6583">
                  <c:v>2.0751080896032201</c:v>
                </c:pt>
                <c:pt idx="6584">
                  <c:v>1.7916750879196457</c:v>
                </c:pt>
                <c:pt idx="6585">
                  <c:v>1.4680760405035611</c:v>
                </c:pt>
                <c:pt idx="6586">
                  <c:v>1.3466673535399116</c:v>
                </c:pt>
                <c:pt idx="6587">
                  <c:v>1.2857996096100222</c:v>
                </c:pt>
                <c:pt idx="6588">
                  <c:v>1.7084214826055022</c:v>
                </c:pt>
                <c:pt idx="6589">
                  <c:v>1.5671942599415256</c:v>
                </c:pt>
                <c:pt idx="6590">
                  <c:v>1.0838129612039473</c:v>
                </c:pt>
                <c:pt idx="6591">
                  <c:v>1.0033876299352311</c:v>
                </c:pt>
                <c:pt idx="6592">
                  <c:v>1.0838477338040085</c:v>
                </c:pt>
                <c:pt idx="6593">
                  <c:v>1.567299500908073</c:v>
                </c:pt>
                <c:pt idx="6594">
                  <c:v>2.0311542922413834</c:v>
                </c:pt>
                <c:pt idx="6595">
                  <c:v>2.0516482780047847</c:v>
                </c:pt>
                <c:pt idx="6596">
                  <c:v>1.6894839553473533</c:v>
                </c:pt>
                <c:pt idx="6597">
                  <c:v>1.3469753833864435</c:v>
                </c:pt>
                <c:pt idx="6598">
                  <c:v>0.94443699484040522</c:v>
                </c:pt>
                <c:pt idx="6599">
                  <c:v>0.82422134655307988</c:v>
                </c:pt>
                <c:pt idx="6600">
                  <c:v>0.60655964085182212</c:v>
                </c:pt>
                <c:pt idx="6601">
                  <c:v>0.53352548728924432</c:v>
                </c:pt>
                <c:pt idx="6602">
                  <c:v>0.51605979495213561</c:v>
                </c:pt>
                <c:pt idx="6603">
                  <c:v>0.51625396761263631</c:v>
                </c:pt>
                <c:pt idx="6604">
                  <c:v>0.50848429169347664</c:v>
                </c:pt>
                <c:pt idx="6605">
                  <c:v>1.2074224768013639</c:v>
                </c:pt>
                <c:pt idx="6606">
                  <c:v>2.4601093942792898</c:v>
                </c:pt>
                <c:pt idx="6607">
                  <c:v>2.0755188986393067</c:v>
                </c:pt>
                <c:pt idx="6608">
                  <c:v>1.7917501721180042</c:v>
                </c:pt>
                <c:pt idx="6609">
                  <c:v>1.4678849450643072</c:v>
                </c:pt>
                <c:pt idx="6610">
                  <c:v>1.3461990004665638</c:v>
                </c:pt>
                <c:pt idx="6611">
                  <c:v>1.2851792418072201</c:v>
                </c:pt>
                <c:pt idx="6612">
                  <c:v>1.7071327423484874</c:v>
                </c:pt>
                <c:pt idx="6613">
                  <c:v>1.5661209251715931</c:v>
                </c:pt>
                <c:pt idx="6614">
                  <c:v>1.0832119798949831</c:v>
                </c:pt>
                <c:pt idx="6615">
                  <c:v>1.0029266621928692</c:v>
                </c:pt>
                <c:pt idx="6616">
                  <c:v>1.0834433869325342</c:v>
                </c:pt>
                <c:pt idx="6617">
                  <c:v>1.5667779119072025</c:v>
                </c:pt>
                <c:pt idx="6618">
                  <c:v>2.030523769608473</c:v>
                </c:pt>
                <c:pt idx="6619">
                  <c:v>2.0510119086515104</c:v>
                </c:pt>
                <c:pt idx="6620">
                  <c:v>1.6889435952968939</c:v>
                </c:pt>
                <c:pt idx="6621">
                  <c:v>1.3465461110228922</c:v>
                </c:pt>
                <c:pt idx="6622">
                  <c:v>0.94412157966288768</c:v>
                </c:pt>
                <c:pt idx="6623">
                  <c:v>0.82394901247297936</c:v>
                </c:pt>
                <c:pt idx="6624">
                  <c:v>0.60639931762500565</c:v>
                </c:pt>
                <c:pt idx="6625">
                  <c:v>0.53338578144476378</c:v>
                </c:pt>
                <c:pt idx="6626">
                  <c:v>0.51579730798001622</c:v>
                </c:pt>
                <c:pt idx="6627">
                  <c:v>0.51610410693805031</c:v>
                </c:pt>
                <c:pt idx="6628">
                  <c:v>0.5084479804827966</c:v>
                </c:pt>
                <c:pt idx="6629">
                  <c:v>1.2075129471059396</c:v>
                </c:pt>
                <c:pt idx="6630">
                  <c:v>2.4603737275841526</c:v>
                </c:pt>
                <c:pt idx="6631">
                  <c:v>2.0758697018611283</c:v>
                </c:pt>
                <c:pt idx="6632">
                  <c:v>1.7920588174087848</c:v>
                </c:pt>
                <c:pt idx="6633">
                  <c:v>1.4683136019836065</c:v>
                </c:pt>
                <c:pt idx="6634">
                  <c:v>1.3466531983221859</c:v>
                </c:pt>
                <c:pt idx="6635">
                  <c:v>1.2857300644099061</c:v>
                </c:pt>
                <c:pt idx="6636">
                  <c:v>1.7081192994793375</c:v>
                </c:pt>
                <c:pt idx="6637">
                  <c:v>1.5671637954512092</c:v>
                </c:pt>
                <c:pt idx="6638">
                  <c:v>1.0838763519615784</c:v>
                </c:pt>
                <c:pt idx="6639">
                  <c:v>1.0035436450523088</c:v>
                </c:pt>
                <c:pt idx="6640">
                  <c:v>1.0841323767690854</c:v>
                </c:pt>
                <c:pt idx="6641">
                  <c:v>1.5678869424435664</c:v>
                </c:pt>
                <c:pt idx="6642">
                  <c:v>2.0319759103135508</c:v>
                </c:pt>
                <c:pt idx="6643">
                  <c:v>2.0523911192131039</c:v>
                </c:pt>
                <c:pt idx="6644">
                  <c:v>1.6899889273535085</c:v>
                </c:pt>
                <c:pt idx="6645">
                  <c:v>1.3473043383374348</c:v>
                </c:pt>
                <c:pt idx="6646">
                  <c:v>0.94459639490084513</c:v>
                </c:pt>
                <c:pt idx="6647">
                  <c:v>0.82432166396563367</c:v>
                </c:pt>
                <c:pt idx="6648">
                  <c:v>0.60105572293467313</c:v>
                </c:pt>
                <c:pt idx="6649">
                  <c:v>0.61762040489151748</c:v>
                </c:pt>
                <c:pt idx="6650">
                  <c:v>0.55326524612572325</c:v>
                </c:pt>
                <c:pt idx="6651">
                  <c:v>0.50743003569525758</c:v>
                </c:pt>
                <c:pt idx="6652">
                  <c:v>0.50753589210605343</c:v>
                </c:pt>
                <c:pt idx="6653">
                  <c:v>0.65122335315466962</c:v>
                </c:pt>
                <c:pt idx="6654">
                  <c:v>1.0110416023356168</c:v>
                </c:pt>
                <c:pt idx="6655">
                  <c:v>1.4085238086555187</c:v>
                </c:pt>
                <c:pt idx="6656">
                  <c:v>2.0139913984746909</c:v>
                </c:pt>
                <c:pt idx="6657">
                  <c:v>1.9960631997845981</c:v>
                </c:pt>
                <c:pt idx="6658">
                  <c:v>1.8397409760299432</c:v>
                </c:pt>
                <c:pt idx="6659">
                  <c:v>1.9431700747087233</c:v>
                </c:pt>
                <c:pt idx="6660">
                  <c:v>1.9596270539220284</c:v>
                </c:pt>
                <c:pt idx="6661">
                  <c:v>1.6485418344170906</c:v>
                </c:pt>
                <c:pt idx="6662">
                  <c:v>1.4066119310965732</c:v>
                </c:pt>
                <c:pt idx="6663">
                  <c:v>1.1994669367190622</c:v>
                </c:pt>
                <c:pt idx="6664">
                  <c:v>1.4068451844668741</c:v>
                </c:pt>
                <c:pt idx="6665">
                  <c:v>1.6836083091039205</c:v>
                </c:pt>
                <c:pt idx="6666">
                  <c:v>2.1678059946375479</c:v>
                </c:pt>
                <c:pt idx="6667">
                  <c:v>1.8047381998228629</c:v>
                </c:pt>
                <c:pt idx="6668">
                  <c:v>1.2002387038070759</c:v>
                </c:pt>
                <c:pt idx="6669">
                  <c:v>1.1831364312988917</c:v>
                </c:pt>
                <c:pt idx="6670">
                  <c:v>1.0453735443114864</c:v>
                </c:pt>
                <c:pt idx="6671">
                  <c:v>0.80428279922423385</c:v>
                </c:pt>
                <c:pt idx="6672">
                  <c:v>0.65349957370891032</c:v>
                </c:pt>
                <c:pt idx="6673">
                  <c:v>0.59847485747726947</c:v>
                </c:pt>
                <c:pt idx="6674">
                  <c:v>0.56310558422001955</c:v>
                </c:pt>
                <c:pt idx="6675">
                  <c:v>0.508061481494541</c:v>
                </c:pt>
                <c:pt idx="6676">
                  <c:v>0.50810610120258004</c:v>
                </c:pt>
                <c:pt idx="6677">
                  <c:v>0.56310466105364632</c:v>
                </c:pt>
                <c:pt idx="6678">
                  <c:v>0.82303753954048497</c:v>
                </c:pt>
                <c:pt idx="6679">
                  <c:v>1.2347088130168071</c:v>
                </c:pt>
                <c:pt idx="6680">
                  <c:v>1.7075700154872702</c:v>
                </c:pt>
                <c:pt idx="6681">
                  <c:v>2.0890531331149851</c:v>
                </c:pt>
                <c:pt idx="6682">
                  <c:v>2.2549039724519151</c:v>
                </c:pt>
                <c:pt idx="6683">
                  <c:v>2.3500664239806204</c:v>
                </c:pt>
                <c:pt idx="6684">
                  <c:v>2.0809637339085691</c:v>
                </c:pt>
                <c:pt idx="6685">
                  <c:v>1.8513436387307201</c:v>
                </c:pt>
                <c:pt idx="6686">
                  <c:v>1.5453866084290298</c:v>
                </c:pt>
                <c:pt idx="6687">
                  <c:v>1.4115505634711889</c:v>
                </c:pt>
                <c:pt idx="6688">
                  <c:v>0.99252596211003019</c:v>
                </c:pt>
                <c:pt idx="6689">
                  <c:v>1.4879121163649824</c:v>
                </c:pt>
                <c:pt idx="6690">
                  <c:v>1.8122580053770008</c:v>
                </c:pt>
                <c:pt idx="6691">
                  <c:v>1.926927885538261</c:v>
                </c:pt>
                <c:pt idx="6692">
                  <c:v>1.2026361668783299</c:v>
                </c:pt>
                <c:pt idx="6693">
                  <c:v>1.1456374132186193</c:v>
                </c:pt>
                <c:pt idx="6694">
                  <c:v>1.0886506607217576</c:v>
                </c:pt>
                <c:pt idx="6695">
                  <c:v>0.80367289397365549</c:v>
                </c:pt>
                <c:pt idx="6696">
                  <c:v>0.60661749261121078</c:v>
                </c:pt>
                <c:pt idx="6697">
                  <c:v>0.53369658079041515</c:v>
                </c:pt>
                <c:pt idx="6698">
                  <c:v>0.5167734025586358</c:v>
                </c:pt>
                <c:pt idx="6699">
                  <c:v>0.51704019764049725</c:v>
                </c:pt>
                <c:pt idx="6700">
                  <c:v>0.50893848954910181</c:v>
                </c:pt>
                <c:pt idx="6701">
                  <c:v>1.207792666517026</c:v>
                </c:pt>
                <c:pt idx="6702">
                  <c:v>2.4956956116342464</c:v>
                </c:pt>
                <c:pt idx="6703">
                  <c:v>2.2790053846797398</c:v>
                </c:pt>
                <c:pt idx="6704">
                  <c:v>1.8244351852840457</c:v>
                </c:pt>
                <c:pt idx="6705">
                  <c:v>1.471391130949804</c:v>
                </c:pt>
                <c:pt idx="6706">
                  <c:v>1.3477625365806742</c:v>
                </c:pt>
                <c:pt idx="6707">
                  <c:v>1.286837556335648</c:v>
                </c:pt>
                <c:pt idx="6708">
                  <c:v>1.7096994525881686</c:v>
                </c:pt>
                <c:pt idx="6709">
                  <c:v>1.5685110029118614</c:v>
                </c:pt>
                <c:pt idx="6710">
                  <c:v>1.0847933638923122</c:v>
                </c:pt>
                <c:pt idx="6711">
                  <c:v>1.0043104885863288</c:v>
                </c:pt>
                <c:pt idx="6712">
                  <c:v>1.0849616878943629</c:v>
                </c:pt>
                <c:pt idx="6713">
                  <c:v>1.5690845969517597</c:v>
                </c:pt>
                <c:pt idx="6714">
                  <c:v>2.0334609772859373</c:v>
                </c:pt>
                <c:pt idx="6715">
                  <c:v>2.0538924954580868</c:v>
                </c:pt>
                <c:pt idx="6716">
                  <c:v>1.691163502702371</c:v>
                </c:pt>
                <c:pt idx="6717">
                  <c:v>1.3481791923371247</c:v>
                </c:pt>
                <c:pt idx="6718">
                  <c:v>0.94514229394954685</c:v>
                </c:pt>
                <c:pt idx="6719">
                  <c:v>0.82478201626375003</c:v>
                </c:pt>
                <c:pt idx="6720">
                  <c:v>0.60700645337646131</c:v>
                </c:pt>
                <c:pt idx="6721">
                  <c:v>0.53406123150783746</c:v>
                </c:pt>
                <c:pt idx="6722">
                  <c:v>0.51759132796531071</c:v>
                </c:pt>
                <c:pt idx="6723">
                  <c:v>0.51802613932709818</c:v>
                </c:pt>
                <c:pt idx="6724">
                  <c:v>0.50966286742995659</c:v>
                </c:pt>
                <c:pt idx="6725">
                  <c:v>1.2082474798168967</c:v>
                </c:pt>
                <c:pt idx="6726">
                  <c:v>3.3132419046515555</c:v>
                </c:pt>
                <c:pt idx="6727">
                  <c:v>4.0957497256953532</c:v>
                </c:pt>
                <c:pt idx="6728">
                  <c:v>3.2837347378642616</c:v>
                </c:pt>
                <c:pt idx="6729">
                  <c:v>1.778379338090377</c:v>
                </c:pt>
                <c:pt idx="6730">
                  <c:v>1.3823292705374695</c:v>
                </c:pt>
                <c:pt idx="6731">
                  <c:v>1.2893984198549686</c:v>
                </c:pt>
                <c:pt idx="6732">
                  <c:v>1.710936495528286</c:v>
                </c:pt>
                <c:pt idx="6733">
                  <c:v>1.5698028203901231</c:v>
                </c:pt>
                <c:pt idx="6734">
                  <c:v>1.0855712854228139</c:v>
                </c:pt>
                <c:pt idx="6735">
                  <c:v>1.0050225575822103</c:v>
                </c:pt>
                <c:pt idx="6736">
                  <c:v>1.0857586881965777</c:v>
                </c:pt>
                <c:pt idx="6737">
                  <c:v>1.5701240822880045</c:v>
                </c:pt>
                <c:pt idx="6738">
                  <c:v>2.0347235611623837</c:v>
                </c:pt>
                <c:pt idx="6739">
                  <c:v>2.0552347793647514</c:v>
                </c:pt>
                <c:pt idx="6740">
                  <c:v>1.9149325694067374</c:v>
                </c:pt>
                <c:pt idx="6741">
                  <c:v>1.3490235818464984</c:v>
                </c:pt>
                <c:pt idx="6742">
                  <c:v>0.94568357716637919</c:v>
                </c:pt>
                <c:pt idx="6743">
                  <c:v>0.82525990872295441</c:v>
                </c:pt>
                <c:pt idx="6744">
                  <c:v>0.60742218596653552</c:v>
                </c:pt>
                <c:pt idx="6745">
                  <c:v>0.53464313404509167</c:v>
                </c:pt>
                <c:pt idx="6746">
                  <c:v>0.51934165140893906</c:v>
                </c:pt>
                <c:pt idx="6747">
                  <c:v>0.51959675305007269</c:v>
                </c:pt>
                <c:pt idx="6748">
                  <c:v>0.51039432291967302</c:v>
                </c:pt>
                <c:pt idx="6749">
                  <c:v>1.2093417396912922</c:v>
                </c:pt>
                <c:pt idx="6750">
                  <c:v>12.310369680755018</c:v>
                </c:pt>
                <c:pt idx="6751">
                  <c:v>12.330694419349992</c:v>
                </c:pt>
                <c:pt idx="6752">
                  <c:v>9.119707906407859</c:v>
                </c:pt>
                <c:pt idx="6753">
                  <c:v>5.4226450643625599</c:v>
                </c:pt>
                <c:pt idx="6754">
                  <c:v>1.9299574098530476</c:v>
                </c:pt>
                <c:pt idx="6755">
                  <c:v>1.292328857645699</c:v>
                </c:pt>
                <c:pt idx="6756">
                  <c:v>1.7105118389966039</c:v>
                </c:pt>
                <c:pt idx="6757">
                  <c:v>1.5692726151697693</c:v>
                </c:pt>
                <c:pt idx="6758">
                  <c:v>1.0852558702452964</c:v>
                </c:pt>
                <c:pt idx="6759">
                  <c:v>1.0048280771995817</c:v>
                </c:pt>
                <c:pt idx="6760">
                  <c:v>1.0855759012546771</c:v>
                </c:pt>
                <c:pt idx="6761">
                  <c:v>1.5710598652683301</c:v>
                </c:pt>
                <c:pt idx="6762">
                  <c:v>2.0351159068710025</c:v>
                </c:pt>
                <c:pt idx="6763">
                  <c:v>2.0556372799034763</c:v>
                </c:pt>
                <c:pt idx="6764">
                  <c:v>3.1000283222586051</c:v>
                </c:pt>
                <c:pt idx="6765">
                  <c:v>1.3492965313708476</c:v>
                </c:pt>
                <c:pt idx="6766">
                  <c:v>0.94587498032776063</c:v>
                </c:pt>
                <c:pt idx="6767">
                  <c:v>0.82542300144889036</c:v>
                </c:pt>
                <c:pt idx="6768">
                  <c:v>0.60754835203754254</c:v>
                </c:pt>
                <c:pt idx="6769">
                  <c:v>0.53479884144004197</c:v>
                </c:pt>
                <c:pt idx="6770">
                  <c:v>0.51977030832823878</c:v>
                </c:pt>
                <c:pt idx="6771">
                  <c:v>0.52004879685082706</c:v>
                </c:pt>
                <c:pt idx="6772">
                  <c:v>0.51065957939091178</c:v>
                </c:pt>
                <c:pt idx="6773">
                  <c:v>1.2095946872775549</c:v>
                </c:pt>
                <c:pt idx="6774">
                  <c:v>14.312521217557887</c:v>
                </c:pt>
                <c:pt idx="6775">
                  <c:v>13.983189922408341</c:v>
                </c:pt>
                <c:pt idx="6776">
                  <c:v>10.931148348887184</c:v>
                </c:pt>
                <c:pt idx="6777">
                  <c:v>6.7864553645179528</c:v>
                </c:pt>
                <c:pt idx="6778">
                  <c:v>3.1498734596922193</c:v>
                </c:pt>
                <c:pt idx="6779">
                  <c:v>1.3944701392338379</c:v>
                </c:pt>
                <c:pt idx="6780">
                  <c:v>1.7108331008944853</c:v>
                </c:pt>
                <c:pt idx="6781">
                  <c:v>1.5694698650515175</c:v>
                </c:pt>
                <c:pt idx="6782">
                  <c:v>1.0853512641038627</c:v>
                </c:pt>
                <c:pt idx="6783">
                  <c:v>1.0048502331925391</c:v>
                </c:pt>
                <c:pt idx="6784">
                  <c:v>1.0855854406405365</c:v>
                </c:pt>
                <c:pt idx="6785">
                  <c:v>1.5761889776379507</c:v>
                </c:pt>
                <c:pt idx="6786">
                  <c:v>2.0350528238354992</c:v>
                </c:pt>
                <c:pt idx="6787">
                  <c:v>2.0556163547990165</c:v>
                </c:pt>
                <c:pt idx="6788">
                  <c:v>3.2389005475044925</c:v>
                </c:pt>
                <c:pt idx="6789">
                  <c:v>1.3492783757655076</c:v>
                </c:pt>
                <c:pt idx="6790">
                  <c:v>0.94586390233128181</c:v>
                </c:pt>
                <c:pt idx="6791">
                  <c:v>0.82541346206303379</c:v>
                </c:pt>
                <c:pt idx="6792">
                  <c:v>0.60753019643220252</c:v>
                </c:pt>
                <c:pt idx="6793">
                  <c:v>0.53478899433206073</c:v>
                </c:pt>
                <c:pt idx="6794">
                  <c:v>0.51972445773170206</c:v>
                </c:pt>
                <c:pt idx="6795">
                  <c:v>0.51997186631972547</c:v>
                </c:pt>
                <c:pt idx="6796">
                  <c:v>0.51059341913416456</c:v>
                </c:pt>
                <c:pt idx="6797">
                  <c:v>1.2095023706402328</c:v>
                </c:pt>
                <c:pt idx="6798">
                  <c:v>14.224755790455683</c:v>
                </c:pt>
                <c:pt idx="6799">
                  <c:v>13.895580202701087</c:v>
                </c:pt>
                <c:pt idx="6800">
                  <c:v>10.915861944635129</c:v>
                </c:pt>
                <c:pt idx="6801">
                  <c:v>6.6275282729801868</c:v>
                </c:pt>
                <c:pt idx="6802">
                  <c:v>3.156431325885463</c:v>
                </c:pt>
                <c:pt idx="6803">
                  <c:v>1.3065080776941351</c:v>
                </c:pt>
                <c:pt idx="6804">
                  <c:v>1.7104161374159135</c:v>
                </c:pt>
                <c:pt idx="6805">
                  <c:v>1.5689507378276395</c:v>
                </c:pt>
                <c:pt idx="6806">
                  <c:v>1.0849872288306857</c:v>
                </c:pt>
                <c:pt idx="6807">
                  <c:v>1.0044920446397321</c:v>
                </c:pt>
                <c:pt idx="6808">
                  <c:v>1.0852204822009897</c:v>
                </c:pt>
                <c:pt idx="6809">
                  <c:v>1.5697437377422401</c:v>
                </c:pt>
                <c:pt idx="6810">
                  <c:v>2.0343450629493627</c:v>
                </c:pt>
                <c:pt idx="6811">
                  <c:v>2.0549990642174558</c:v>
                </c:pt>
                <c:pt idx="6812">
                  <c:v>2.0384977730182388</c:v>
                </c:pt>
                <c:pt idx="6813">
                  <c:v>1.3490605085014271</c:v>
                </c:pt>
                <c:pt idx="6814">
                  <c:v>0.94576727758421786</c:v>
                </c:pt>
                <c:pt idx="6815">
                  <c:v>0.8253679191886214</c:v>
                </c:pt>
                <c:pt idx="6816">
                  <c:v>0.60200227618934987</c:v>
                </c:pt>
                <c:pt idx="6817">
                  <c:v>0.61866081339413892</c:v>
                </c:pt>
                <c:pt idx="6818">
                  <c:v>0.55452413733667338</c:v>
                </c:pt>
                <c:pt idx="6819">
                  <c:v>0.51007152241116982</c:v>
                </c:pt>
                <c:pt idx="6820">
                  <c:v>0.51031954644344169</c:v>
                </c:pt>
                <c:pt idx="6821">
                  <c:v>0.65255763628609953</c:v>
                </c:pt>
                <c:pt idx="6822">
                  <c:v>14.944408905812294</c:v>
                </c:pt>
                <c:pt idx="6823">
                  <c:v>15.519114745742966</c:v>
                </c:pt>
                <c:pt idx="6824">
                  <c:v>13.904109644545411</c:v>
                </c:pt>
                <c:pt idx="6825">
                  <c:v>10.339128831348829</c:v>
                </c:pt>
                <c:pt idx="6826">
                  <c:v>7.8416459148291819</c:v>
                </c:pt>
                <c:pt idx="6827">
                  <c:v>5.4431042775259373</c:v>
                </c:pt>
                <c:pt idx="6828">
                  <c:v>1.9634668105903796</c:v>
                </c:pt>
                <c:pt idx="6829">
                  <c:v>1.8904163477552083</c:v>
                </c:pt>
                <c:pt idx="6830">
                  <c:v>2.1451945729360999</c:v>
                </c:pt>
                <c:pt idx="6831">
                  <c:v>2.2247038154404528</c:v>
                </c:pt>
                <c:pt idx="6832">
                  <c:v>3.6808864506225469</c:v>
                </c:pt>
                <c:pt idx="6833">
                  <c:v>5.4252859356342258</c:v>
                </c:pt>
                <c:pt idx="6834">
                  <c:v>4.2944003585507247</c:v>
                </c:pt>
                <c:pt idx="6835">
                  <c:v>4.2069792725057331</c:v>
                </c:pt>
                <c:pt idx="6836">
                  <c:v>8.4380224699269899</c:v>
                </c:pt>
                <c:pt idx="6837">
                  <c:v>1.1854338846797166</c:v>
                </c:pt>
                <c:pt idx="6838">
                  <c:v>1.0472383403853975</c:v>
                </c:pt>
                <c:pt idx="6839">
                  <c:v>0.80584571989409848</c:v>
                </c:pt>
                <c:pt idx="6840">
                  <c:v>0.65488309238024511</c:v>
                </c:pt>
                <c:pt idx="6841">
                  <c:v>0.59986791553446128</c:v>
                </c:pt>
                <c:pt idx="6842">
                  <c:v>0.56457372647556681</c:v>
                </c:pt>
                <c:pt idx="6843">
                  <c:v>0.5109949965065157</c:v>
                </c:pt>
                <c:pt idx="6844">
                  <c:v>0.51247760170191037</c:v>
                </c:pt>
                <c:pt idx="6845">
                  <c:v>0.56857626814773232</c:v>
                </c:pt>
                <c:pt idx="6846">
                  <c:v>19.882253204064298</c:v>
                </c:pt>
                <c:pt idx="6847">
                  <c:v>20.428370120026912</c:v>
                </c:pt>
                <c:pt idx="6848">
                  <c:v>18.664281342607129</c:v>
                </c:pt>
                <c:pt idx="6849">
                  <c:v>15.131536883719241</c:v>
                </c:pt>
                <c:pt idx="6850">
                  <c:v>11.481987568570926</c:v>
                </c:pt>
                <c:pt idx="6851">
                  <c:v>8.5855509185324621</c:v>
                </c:pt>
                <c:pt idx="6852">
                  <c:v>2.541094472092297</c:v>
                </c:pt>
                <c:pt idx="6853">
                  <c:v>4.1842407615669055</c:v>
                </c:pt>
                <c:pt idx="6854">
                  <c:v>3.2702432767638725</c:v>
                </c:pt>
                <c:pt idx="6855">
                  <c:v>3.2086259217389306</c:v>
                </c:pt>
                <c:pt idx="6856">
                  <c:v>4.1021463454954059</c:v>
                </c:pt>
                <c:pt idx="6857">
                  <c:v>6.5505241962906338</c:v>
                </c:pt>
                <c:pt idx="6858">
                  <c:v>4.8105460627624383</c:v>
                </c:pt>
                <c:pt idx="6859">
                  <c:v>4.9421563535944442</c:v>
                </c:pt>
                <c:pt idx="6860">
                  <c:v>8.9022902243512263</c:v>
                </c:pt>
                <c:pt idx="6861">
                  <c:v>1.14821735550965</c:v>
                </c:pt>
                <c:pt idx="6862">
                  <c:v>1.0911133608833861</c:v>
                </c:pt>
                <c:pt idx="6863">
                  <c:v>0.80539275292697088</c:v>
                </c:pt>
                <c:pt idx="6864">
                  <c:v>0.60796654640461201</c:v>
                </c:pt>
                <c:pt idx="6865">
                  <c:v>0.53530258255769669</c:v>
                </c:pt>
                <c:pt idx="6866">
                  <c:v>0.52112490111987964</c:v>
                </c:pt>
                <c:pt idx="6867">
                  <c:v>0.52137907959464003</c:v>
                </c:pt>
                <c:pt idx="6868">
                  <c:v>0.51202401929053398</c:v>
                </c:pt>
                <c:pt idx="6869">
                  <c:v>1.212641136309184</c:v>
                </c:pt>
                <c:pt idx="6870">
                  <c:v>20.89146268365803</c:v>
                </c:pt>
                <c:pt idx="6871">
                  <c:v>20.111216927950778</c:v>
                </c:pt>
                <c:pt idx="6872">
                  <c:v>16.205278770022431</c:v>
                </c:pt>
                <c:pt idx="6873">
                  <c:v>11.510993763739679</c:v>
                </c:pt>
                <c:pt idx="6874">
                  <c:v>7.6781746906803008</c:v>
                </c:pt>
                <c:pt idx="6875">
                  <c:v>4.692745417707437</c:v>
                </c:pt>
                <c:pt idx="6876">
                  <c:v>1.7121686149144129</c:v>
                </c:pt>
                <c:pt idx="6877">
                  <c:v>1.6142271248801845</c:v>
                </c:pt>
                <c:pt idx="6878">
                  <c:v>1.1415157830843081</c:v>
                </c:pt>
                <c:pt idx="6879">
                  <c:v>1.0688804373949594</c:v>
                </c:pt>
                <c:pt idx="6880">
                  <c:v>1.9272297609423044</c:v>
                </c:pt>
                <c:pt idx="6881">
                  <c:v>4.2962593079042692</c:v>
                </c:pt>
                <c:pt idx="6882">
                  <c:v>3.2726699734369484</c:v>
                </c:pt>
                <c:pt idx="6883">
                  <c:v>4.1364164353242669</c:v>
                </c:pt>
                <c:pt idx="6884">
                  <c:v>8.9895983763765912</c:v>
                </c:pt>
                <c:pt idx="6885">
                  <c:v>1.3503864831354953</c:v>
                </c:pt>
                <c:pt idx="6886">
                  <c:v>0.94666951885297701</c:v>
                </c:pt>
                <c:pt idx="6887">
                  <c:v>0.82617292026607081</c:v>
                </c:pt>
                <c:pt idx="6888">
                  <c:v>0.60820349244040561</c:v>
                </c:pt>
                <c:pt idx="6889">
                  <c:v>0.53567246455123396</c:v>
                </c:pt>
                <c:pt idx="6890">
                  <c:v>0.52632878996573107</c:v>
                </c:pt>
                <c:pt idx="6891">
                  <c:v>0.55597535487537852</c:v>
                </c:pt>
                <c:pt idx="6892">
                  <c:v>1.0419009001375528</c:v>
                </c:pt>
                <c:pt idx="6893">
                  <c:v>3.039871416436096</c:v>
                </c:pt>
                <c:pt idx="6894">
                  <c:v>27.929649263667894</c:v>
                </c:pt>
                <c:pt idx="6895">
                  <c:v>27.708565380221138</c:v>
                </c:pt>
                <c:pt idx="6896">
                  <c:v>24.953107928814312</c:v>
                </c:pt>
                <c:pt idx="6897">
                  <c:v>21.464726537713762</c:v>
                </c:pt>
                <c:pt idx="6898">
                  <c:v>18.487811628201154</c:v>
                </c:pt>
                <c:pt idx="6899">
                  <c:v>15.877965516564776</c:v>
                </c:pt>
                <c:pt idx="6900">
                  <c:v>10.928243759754908</c:v>
                </c:pt>
                <c:pt idx="6901">
                  <c:v>12.518280595500183</c:v>
                </c:pt>
                <c:pt idx="6902">
                  <c:v>12.096888072391675</c:v>
                </c:pt>
                <c:pt idx="6903">
                  <c:v>12.000470422317518</c:v>
                </c:pt>
                <c:pt idx="6904">
                  <c:v>13.081321920583074</c:v>
                </c:pt>
                <c:pt idx="6905">
                  <c:v>14.597190339015201</c:v>
                </c:pt>
                <c:pt idx="6906">
                  <c:v>12.983841090569083</c:v>
                </c:pt>
                <c:pt idx="6907">
                  <c:v>12.857555623377793</c:v>
                </c:pt>
                <c:pt idx="6908">
                  <c:v>16.574272677508983</c:v>
                </c:pt>
                <c:pt idx="6909">
                  <c:v>1.3523682136166781</c:v>
                </c:pt>
                <c:pt idx="6910">
                  <c:v>0.94786409613992917</c:v>
                </c:pt>
                <c:pt idx="6911">
                  <c:v>0.82911689783027542</c:v>
                </c:pt>
                <c:pt idx="6912">
                  <c:v>0.62050006853172124</c:v>
                </c:pt>
                <c:pt idx="6913">
                  <c:v>0.57762760671504843</c:v>
                </c:pt>
                <c:pt idx="6914">
                  <c:v>0.67963964501093643</c:v>
                </c:pt>
                <c:pt idx="6915">
                  <c:v>1.0096888558767221</c:v>
                </c:pt>
                <c:pt idx="6916">
                  <c:v>1.7542382297085064</c:v>
                </c:pt>
                <c:pt idx="6917">
                  <c:v>2.8537678454813067</c:v>
                </c:pt>
                <c:pt idx="6918">
                  <c:v>27.581177036936001</c:v>
                </c:pt>
                <c:pt idx="6919">
                  <c:v>26.46206798555351</c:v>
                </c:pt>
                <c:pt idx="6920">
                  <c:v>22.467317837577873</c:v>
                </c:pt>
                <c:pt idx="6921">
                  <c:v>17.833697786345024</c:v>
                </c:pt>
                <c:pt idx="6922">
                  <c:v>14.461791988831749</c:v>
                </c:pt>
                <c:pt idx="6923">
                  <c:v>11.821262904170723</c:v>
                </c:pt>
                <c:pt idx="6924">
                  <c:v>6.4741371024605145</c:v>
                </c:pt>
                <c:pt idx="6925">
                  <c:v>6.9279099938318689</c:v>
                </c:pt>
                <c:pt idx="6926">
                  <c:v>5.9930603347126263</c:v>
                </c:pt>
                <c:pt idx="6927">
                  <c:v>5.9503140389669884</c:v>
                </c:pt>
                <c:pt idx="6928">
                  <c:v>7.2691132085410777</c:v>
                </c:pt>
                <c:pt idx="6929">
                  <c:v>9.525189964795981</c:v>
                </c:pt>
                <c:pt idx="6930">
                  <c:v>7.9374973561944362</c:v>
                </c:pt>
                <c:pt idx="6931">
                  <c:v>8.0098388272549759</c:v>
                </c:pt>
                <c:pt idx="6932">
                  <c:v>11.9699413103551</c:v>
                </c:pt>
                <c:pt idx="6933">
                  <c:v>1.3510323918746259</c:v>
                </c:pt>
                <c:pt idx="6934">
                  <c:v>0.94703047690490672</c:v>
                </c:pt>
                <c:pt idx="6935">
                  <c:v>0.82641540530010382</c:v>
                </c:pt>
                <c:pt idx="6936">
                  <c:v>0.60835919983535569</c:v>
                </c:pt>
                <c:pt idx="6937">
                  <c:v>0.53710644965097232</c:v>
                </c:pt>
                <c:pt idx="6938">
                  <c:v>0.54119053768610581</c:v>
                </c:pt>
                <c:pt idx="6939">
                  <c:v>0.72795632665262278</c:v>
                </c:pt>
                <c:pt idx="6940">
                  <c:v>1.7496974820407527</c:v>
                </c:pt>
                <c:pt idx="6941">
                  <c:v>3.7485376210628738</c:v>
                </c:pt>
                <c:pt idx="6942">
                  <c:v>28.549887207736525</c:v>
                </c:pt>
                <c:pt idx="6943">
                  <c:v>27.918651890385828</c:v>
                </c:pt>
                <c:pt idx="6944">
                  <c:v>24.625878375774516</c:v>
                </c:pt>
                <c:pt idx="6945">
                  <c:v>20.576455237955429</c:v>
                </c:pt>
                <c:pt idx="6946">
                  <c:v>16.793361290701089</c:v>
                </c:pt>
                <c:pt idx="6947">
                  <c:v>13.721928299788281</c:v>
                </c:pt>
                <c:pt idx="6948">
                  <c:v>7.9326725810058578</c:v>
                </c:pt>
                <c:pt idx="6949">
                  <c:v>9.1346668943195155</c:v>
                </c:pt>
                <c:pt idx="6950">
                  <c:v>8.453362110106573</c:v>
                </c:pt>
                <c:pt idx="6951">
                  <c:v>8.5512725202062363</c:v>
                </c:pt>
                <c:pt idx="6952">
                  <c:v>9.9008891373733388</c:v>
                </c:pt>
                <c:pt idx="6953">
                  <c:v>12.117048795094378</c:v>
                </c:pt>
                <c:pt idx="6954">
                  <c:v>10.24967339433941</c:v>
                </c:pt>
                <c:pt idx="6955">
                  <c:v>9.9510023007773167</c:v>
                </c:pt>
                <c:pt idx="6956">
                  <c:v>13.610695060312439</c:v>
                </c:pt>
                <c:pt idx="6957">
                  <c:v>1.3515127461108258</c:v>
                </c:pt>
                <c:pt idx="6958">
                  <c:v>0.94725788355484375</c:v>
                </c:pt>
                <c:pt idx="6959">
                  <c:v>0.82657480536054684</c:v>
                </c:pt>
                <c:pt idx="6960">
                  <c:v>0.60835796894685834</c:v>
                </c:pt>
                <c:pt idx="6961">
                  <c:v>0.5356724645512343</c:v>
                </c:pt>
                <c:pt idx="6962">
                  <c:v>0.52258935070993362</c:v>
                </c:pt>
                <c:pt idx="6963">
                  <c:v>0.5247944874534366</c:v>
                </c:pt>
                <c:pt idx="6964">
                  <c:v>0.52382147009606039</c:v>
                </c:pt>
                <c:pt idx="6965">
                  <c:v>1.228779930845852</c:v>
                </c:pt>
                <c:pt idx="6966">
                  <c:v>22.976161295777402</c:v>
                </c:pt>
                <c:pt idx="6967">
                  <c:v>22.716873710585475</c:v>
                </c:pt>
                <c:pt idx="6968">
                  <c:v>19.674994352500718</c:v>
                </c:pt>
                <c:pt idx="6969">
                  <c:v>16.016847588918619</c:v>
                </c:pt>
                <c:pt idx="6970">
                  <c:v>12.707532471509783</c:v>
                </c:pt>
                <c:pt idx="6971">
                  <c:v>9.9117369577029137</c:v>
                </c:pt>
                <c:pt idx="6972">
                  <c:v>4.1615837969910423</c:v>
                </c:pt>
                <c:pt idx="6973">
                  <c:v>5.5045686946550454</c:v>
                </c:pt>
                <c:pt idx="6974">
                  <c:v>4.9039572676811449</c:v>
                </c:pt>
                <c:pt idx="6975">
                  <c:v>4.9202988510977974</c:v>
                </c:pt>
                <c:pt idx="6976">
                  <c:v>6.400303794540851</c:v>
                </c:pt>
                <c:pt idx="6977">
                  <c:v>8.2052300673686283</c:v>
                </c:pt>
                <c:pt idx="6978">
                  <c:v>6.1402595206450084</c:v>
                </c:pt>
                <c:pt idx="6979">
                  <c:v>5.8334347139524887</c:v>
                </c:pt>
                <c:pt idx="6980">
                  <c:v>9.5266390282798135</c:v>
                </c:pt>
                <c:pt idx="6981">
                  <c:v>1.3502172359670743</c:v>
                </c:pt>
                <c:pt idx="6982">
                  <c:v>0.94640426238174102</c:v>
                </c:pt>
                <c:pt idx="6983">
                  <c:v>0.82580580777165302</c:v>
                </c:pt>
                <c:pt idx="6984">
                  <c:v>0.60227461026945073</c:v>
                </c:pt>
                <c:pt idx="6985">
                  <c:v>0.61886698721749178</c:v>
                </c:pt>
                <c:pt idx="6986">
                  <c:v>0.55467061306789156</c:v>
                </c:pt>
                <c:pt idx="6987">
                  <c:v>0.51037032059396892</c:v>
                </c:pt>
                <c:pt idx="6988">
                  <c:v>0.51050879554995221</c:v>
                </c:pt>
                <c:pt idx="6989">
                  <c:v>0.65252994129490294</c:v>
                </c:pt>
                <c:pt idx="6990">
                  <c:v>16.474807039792566</c:v>
                </c:pt>
                <c:pt idx="6991">
                  <c:v>16.928608857043585</c:v>
                </c:pt>
                <c:pt idx="6992">
                  <c:v>14.245429178217584</c:v>
                </c:pt>
                <c:pt idx="6993">
                  <c:v>10.081166297624574</c:v>
                </c:pt>
                <c:pt idx="6994">
                  <c:v>6.3502817168857</c:v>
                </c:pt>
                <c:pt idx="6995">
                  <c:v>4.2434800400144246</c:v>
                </c:pt>
                <c:pt idx="6996">
                  <c:v>1.9617420280830795</c:v>
                </c:pt>
                <c:pt idx="6997">
                  <c:v>1.651698140247136</c:v>
                </c:pt>
                <c:pt idx="6998">
                  <c:v>1.4131713359004392</c:v>
                </c:pt>
                <c:pt idx="6999">
                  <c:v>1.2495330186380007</c:v>
                </c:pt>
                <c:pt idx="7000">
                  <c:v>2.8488596775970079</c:v>
                </c:pt>
                <c:pt idx="7001">
                  <c:v>4.6062687308622783</c:v>
                </c:pt>
                <c:pt idx="7002">
                  <c:v>2.9950144546391178</c:v>
                </c:pt>
                <c:pt idx="7003">
                  <c:v>2.8945130242519488</c:v>
                </c:pt>
                <c:pt idx="7004">
                  <c:v>7.2338208658149297</c:v>
                </c:pt>
                <c:pt idx="7005">
                  <c:v>1.1850304609746187</c:v>
                </c:pt>
                <c:pt idx="7006">
                  <c:v>1.0468573803953785</c:v>
                </c:pt>
                <c:pt idx="7007">
                  <c:v>0.80556692364938542</c:v>
                </c:pt>
                <c:pt idx="7008">
                  <c:v>0.65469722821710352</c:v>
                </c:pt>
                <c:pt idx="7009">
                  <c:v>0.59974113401920515</c:v>
                </c:pt>
                <c:pt idx="7010">
                  <c:v>0.56447956350549811</c:v>
                </c:pt>
                <c:pt idx="7011">
                  <c:v>0.51088513970810268</c:v>
                </c:pt>
                <c:pt idx="7012">
                  <c:v>0.51131195029465559</c:v>
                </c:pt>
                <c:pt idx="7013">
                  <c:v>0.56701734786548541</c:v>
                </c:pt>
                <c:pt idx="7014">
                  <c:v>19.700840856896061</c:v>
                </c:pt>
                <c:pt idx="7015">
                  <c:v>20.328543216536438</c:v>
                </c:pt>
                <c:pt idx="7016">
                  <c:v>17.923695122015587</c:v>
                </c:pt>
                <c:pt idx="7017">
                  <c:v>14.491334851385469</c:v>
                </c:pt>
                <c:pt idx="7018">
                  <c:v>12.268374842437121</c:v>
                </c:pt>
                <c:pt idx="7019">
                  <c:v>9.8410390305088349</c:v>
                </c:pt>
                <c:pt idx="7020">
                  <c:v>3.0086139262051805</c:v>
                </c:pt>
                <c:pt idx="7021">
                  <c:v>5.505452164874189</c:v>
                </c:pt>
                <c:pt idx="7022">
                  <c:v>5.4697859397668864</c:v>
                </c:pt>
                <c:pt idx="7023">
                  <c:v>5.3819635840716984</c:v>
                </c:pt>
                <c:pt idx="7024">
                  <c:v>6.1981943650071383</c:v>
                </c:pt>
                <c:pt idx="7025">
                  <c:v>8.1624526916883955</c:v>
                </c:pt>
                <c:pt idx="7026">
                  <c:v>6.4132613577553936</c:v>
                </c:pt>
                <c:pt idx="7027">
                  <c:v>6.5265778760135076</c:v>
                </c:pt>
                <c:pt idx="7028">
                  <c:v>10.158743352909806</c:v>
                </c:pt>
                <c:pt idx="7029">
                  <c:v>1.148516461414574</c:v>
                </c:pt>
                <c:pt idx="7030">
                  <c:v>1.0914155440095539</c:v>
                </c:pt>
                <c:pt idx="7031">
                  <c:v>0.80558569469897434</c:v>
                </c:pt>
                <c:pt idx="7032">
                  <c:v>0.6081062522490932</c:v>
                </c:pt>
                <c:pt idx="7033">
                  <c:v>0.53542813318445459</c:v>
                </c:pt>
                <c:pt idx="7034">
                  <c:v>0.5214012355875971</c:v>
                </c:pt>
                <c:pt idx="7035">
                  <c:v>0.52166341483759238</c:v>
                </c:pt>
                <c:pt idx="7036">
                  <c:v>0.51322413557572211</c:v>
                </c:pt>
                <c:pt idx="7037">
                  <c:v>1.2139569561131527</c:v>
                </c:pt>
                <c:pt idx="7038">
                  <c:v>21.657693235209212</c:v>
                </c:pt>
                <c:pt idx="7039">
                  <c:v>21.4254978135722</c:v>
                </c:pt>
                <c:pt idx="7040">
                  <c:v>18.249161427282573</c:v>
                </c:pt>
                <c:pt idx="7041">
                  <c:v>14.305551003717905</c:v>
                </c:pt>
                <c:pt idx="7042">
                  <c:v>10.404252372259302</c:v>
                </c:pt>
                <c:pt idx="7043">
                  <c:v>7.0601080339214901</c:v>
                </c:pt>
                <c:pt idx="7044">
                  <c:v>1.8301348144723204</c:v>
                </c:pt>
                <c:pt idx="7045">
                  <c:v>2.8039399404866532</c:v>
                </c:pt>
                <c:pt idx="7046">
                  <c:v>2.1591937755417643</c:v>
                </c:pt>
                <c:pt idx="7047">
                  <c:v>2.4860894500766211</c:v>
                </c:pt>
                <c:pt idx="7048">
                  <c:v>4.3279629952155796</c:v>
                </c:pt>
                <c:pt idx="7049">
                  <c:v>6.8434513486785775</c:v>
                </c:pt>
                <c:pt idx="7050">
                  <c:v>4.5699470576299888</c:v>
                </c:pt>
                <c:pt idx="7051">
                  <c:v>4.4061794970752999</c:v>
                </c:pt>
                <c:pt idx="7052">
                  <c:v>8.3235221446562839</c:v>
                </c:pt>
                <c:pt idx="7053">
                  <c:v>1.3499449018869738</c:v>
                </c:pt>
                <c:pt idx="7054">
                  <c:v>0.94623316888057052</c:v>
                </c:pt>
                <c:pt idx="7055">
                  <c:v>0.82566917914841309</c:v>
                </c:pt>
                <c:pt idx="7056">
                  <c:v>0.60769236599176546</c:v>
                </c:pt>
                <c:pt idx="7057">
                  <c:v>0.53494562489338393</c:v>
                </c:pt>
                <c:pt idx="7058">
                  <c:v>0.52009926327923017</c:v>
                </c:pt>
                <c:pt idx="7059">
                  <c:v>0.5202740494458935</c:v>
                </c:pt>
                <c:pt idx="7060">
                  <c:v>0.51071312304055894</c:v>
                </c:pt>
                <c:pt idx="7061">
                  <c:v>1.2095002165853619</c:v>
                </c:pt>
                <c:pt idx="7062">
                  <c:v>15.360160574658261</c:v>
                </c:pt>
                <c:pt idx="7063">
                  <c:v>15.529079403575524</c:v>
                </c:pt>
                <c:pt idx="7064">
                  <c:v>12.809549741081788</c:v>
                </c:pt>
                <c:pt idx="7065">
                  <c:v>9.0039019161632901</c:v>
                </c:pt>
                <c:pt idx="7066">
                  <c:v>5.6497873809946846</c:v>
                </c:pt>
                <c:pt idx="7067">
                  <c:v>2.4906625085674379</c:v>
                </c:pt>
                <c:pt idx="7068">
                  <c:v>1.7110201959461249</c:v>
                </c:pt>
                <c:pt idx="7069">
                  <c:v>1.569604031897756</c:v>
                </c:pt>
                <c:pt idx="7070">
                  <c:v>1.0854386571871943</c:v>
                </c:pt>
                <c:pt idx="7071">
                  <c:v>1.0049576282139572</c:v>
                </c:pt>
                <c:pt idx="7072">
                  <c:v>1.085709760378794</c:v>
                </c:pt>
                <c:pt idx="7073">
                  <c:v>1.6304043846824003</c:v>
                </c:pt>
                <c:pt idx="7074">
                  <c:v>2.0350820574373181</c:v>
                </c:pt>
                <c:pt idx="7075">
                  <c:v>2.055423105304889</c:v>
                </c:pt>
                <c:pt idx="7076">
                  <c:v>3.1945017839507601</c:v>
                </c:pt>
                <c:pt idx="7077">
                  <c:v>1.3489691150304783</c:v>
                </c:pt>
                <c:pt idx="7078">
                  <c:v>0.94561587829900651</c:v>
                </c:pt>
                <c:pt idx="7079">
                  <c:v>0.82514266659355529</c:v>
                </c:pt>
                <c:pt idx="7080">
                  <c:v>0.60731232916812239</c:v>
                </c:pt>
                <c:pt idx="7081">
                  <c:v>0.53450896719885033</c:v>
                </c:pt>
                <c:pt idx="7082">
                  <c:v>0.51901085012520154</c:v>
                </c:pt>
                <c:pt idx="7083">
                  <c:v>0.51920286873083143</c:v>
                </c:pt>
                <c:pt idx="7084">
                  <c:v>0.51007613824303588</c:v>
                </c:pt>
                <c:pt idx="7085">
                  <c:v>1.2087739923717606</c:v>
                </c:pt>
                <c:pt idx="7086">
                  <c:v>10.395010861419099</c:v>
                </c:pt>
                <c:pt idx="7087">
                  <c:v>11.328552701509611</c:v>
                </c:pt>
                <c:pt idx="7088">
                  <c:v>9.7074186987602058</c:v>
                </c:pt>
                <c:pt idx="7089">
                  <c:v>5.8570382317830232</c:v>
                </c:pt>
                <c:pt idx="7090">
                  <c:v>2.2633958721970555</c:v>
                </c:pt>
                <c:pt idx="7091">
                  <c:v>1.2903748221557096</c:v>
                </c:pt>
                <c:pt idx="7092">
                  <c:v>1.7103545929910318</c:v>
                </c:pt>
                <c:pt idx="7093">
                  <c:v>1.5689399675532882</c:v>
                </c:pt>
                <c:pt idx="7094">
                  <c:v>1.0849552257297472</c:v>
                </c:pt>
                <c:pt idx="7095">
                  <c:v>1.0045345102929004</c:v>
                </c:pt>
                <c:pt idx="7096">
                  <c:v>1.0852607937992869</c:v>
                </c:pt>
                <c:pt idx="7097">
                  <c:v>1.5696751157084972</c:v>
                </c:pt>
                <c:pt idx="7098">
                  <c:v>2.0340299554939665</c:v>
                </c:pt>
                <c:pt idx="7099">
                  <c:v>2.0544731671068432</c:v>
                </c:pt>
                <c:pt idx="7100">
                  <c:v>1.6932249332137723</c:v>
                </c:pt>
                <c:pt idx="7101">
                  <c:v>1.3484983001801321</c:v>
                </c:pt>
                <c:pt idx="7102">
                  <c:v>0.9453152337834605</c:v>
                </c:pt>
                <c:pt idx="7103">
                  <c:v>0.82492418388522615</c:v>
                </c:pt>
                <c:pt idx="7104">
                  <c:v>0.60715415999617706</c:v>
                </c:pt>
                <c:pt idx="7105">
                  <c:v>0.53434125864104809</c:v>
                </c:pt>
                <c:pt idx="7106">
                  <c:v>0.51860065653336662</c:v>
                </c:pt>
                <c:pt idx="7107">
                  <c:v>0.51877605814427874</c:v>
                </c:pt>
                <c:pt idx="7108">
                  <c:v>0.50988196558253485</c:v>
                </c:pt>
                <c:pt idx="7109">
                  <c:v>1.2086136691449445</c:v>
                </c:pt>
                <c:pt idx="7110">
                  <c:v>8.4598510465439176</c:v>
                </c:pt>
                <c:pt idx="7111">
                  <c:v>9.5847791232989561</c:v>
                </c:pt>
                <c:pt idx="7112">
                  <c:v>7.6983938805865746</c:v>
                </c:pt>
                <c:pt idx="7113">
                  <c:v>4.3712102625797771</c:v>
                </c:pt>
                <c:pt idx="7114">
                  <c:v>2.1739468973522227</c:v>
                </c:pt>
                <c:pt idx="7115">
                  <c:v>1.2933572649854683</c:v>
                </c:pt>
                <c:pt idx="7116">
                  <c:v>1.7106746240004151</c:v>
                </c:pt>
                <c:pt idx="7117">
                  <c:v>1.5692901553308638</c:v>
                </c:pt>
                <c:pt idx="7118">
                  <c:v>1.0852395609727028</c:v>
                </c:pt>
                <c:pt idx="7119">
                  <c:v>1.004702834294948</c:v>
                </c:pt>
                <c:pt idx="7120">
                  <c:v>1.0853694197091996</c:v>
                </c:pt>
                <c:pt idx="7121">
                  <c:v>1.5698255918273294</c:v>
                </c:pt>
                <c:pt idx="7122">
                  <c:v>2.034455227469897</c:v>
                </c:pt>
                <c:pt idx="7123">
                  <c:v>2.0549996796617043</c:v>
                </c:pt>
                <c:pt idx="7124">
                  <c:v>1.8277555070064035</c:v>
                </c:pt>
                <c:pt idx="7125">
                  <c:v>1.3489346501525414</c:v>
                </c:pt>
                <c:pt idx="7126">
                  <c:v>0.94566203661767068</c:v>
                </c:pt>
                <c:pt idx="7127">
                  <c:v>0.82525683150171036</c:v>
                </c:pt>
                <c:pt idx="7128">
                  <c:v>0.60743110990814364</c:v>
                </c:pt>
                <c:pt idx="7129">
                  <c:v>0.53468990780800185</c:v>
                </c:pt>
                <c:pt idx="7130">
                  <c:v>0.51952043796322001</c:v>
                </c:pt>
                <c:pt idx="7131">
                  <c:v>0.51980754270529206</c:v>
                </c:pt>
                <c:pt idx="7132">
                  <c:v>0.51052756659954102</c:v>
                </c:pt>
                <c:pt idx="7133">
                  <c:v>1.2094916003658787</c:v>
                </c:pt>
                <c:pt idx="7134">
                  <c:v>13.849257560425563</c:v>
                </c:pt>
                <c:pt idx="7135">
                  <c:v>14.295440485598407</c:v>
                </c:pt>
                <c:pt idx="7136">
                  <c:v>11.856562016783574</c:v>
                </c:pt>
                <c:pt idx="7137">
                  <c:v>8.7019935858523958</c:v>
                </c:pt>
                <c:pt idx="7138">
                  <c:v>6.3482735223018487</c:v>
                </c:pt>
                <c:pt idx="7139">
                  <c:v>4.1525644615246646</c:v>
                </c:pt>
                <c:pt idx="7140">
                  <c:v>1.711874124841352</c:v>
                </c:pt>
                <c:pt idx="7141">
                  <c:v>1.585495110124276</c:v>
                </c:pt>
                <c:pt idx="7142">
                  <c:v>1.1220911317032218</c:v>
                </c:pt>
                <c:pt idx="7143">
                  <c:v>1.0847216646373221</c:v>
                </c:pt>
                <c:pt idx="7144">
                  <c:v>1.8228611866177025</c:v>
                </c:pt>
                <c:pt idx="7145">
                  <c:v>3.5146014153680851</c:v>
                </c:pt>
                <c:pt idx="7146">
                  <c:v>2.3254855806829657</c:v>
                </c:pt>
                <c:pt idx="7147">
                  <c:v>2.6228587023243155</c:v>
                </c:pt>
                <c:pt idx="7148">
                  <c:v>6.7587289856646073</c:v>
                </c:pt>
                <c:pt idx="7149">
                  <c:v>1.3498735103541113</c:v>
                </c:pt>
                <c:pt idx="7150">
                  <c:v>0.94624978587528852</c:v>
                </c:pt>
                <c:pt idx="7151">
                  <c:v>0.82572610774142841</c:v>
                </c:pt>
                <c:pt idx="7152">
                  <c:v>0.60225522377561302</c:v>
                </c:pt>
                <c:pt idx="7153">
                  <c:v>0.61883436867230435</c:v>
                </c:pt>
                <c:pt idx="7154">
                  <c:v>0.5546410717439485</c:v>
                </c:pt>
                <c:pt idx="7155">
                  <c:v>0.51035062637800721</c:v>
                </c:pt>
                <c:pt idx="7156">
                  <c:v>0.51043401907372155</c:v>
                </c:pt>
                <c:pt idx="7157">
                  <c:v>0.65280473715199827</c:v>
                </c:pt>
                <c:pt idx="7158">
                  <c:v>16.040484956182837</c:v>
                </c:pt>
                <c:pt idx="7159">
                  <c:v>18.125001396804592</c:v>
                </c:pt>
                <c:pt idx="7160">
                  <c:v>19.831694151302049</c:v>
                </c:pt>
                <c:pt idx="7161">
                  <c:v>17.803440393018462</c:v>
                </c:pt>
                <c:pt idx="7162">
                  <c:v>16.830091003470368</c:v>
                </c:pt>
                <c:pt idx="7163">
                  <c:v>16.654902951712554</c:v>
                </c:pt>
                <c:pt idx="7164">
                  <c:v>11.204153263218817</c:v>
                </c:pt>
                <c:pt idx="7165">
                  <c:v>9.8998899636353848</c:v>
                </c:pt>
                <c:pt idx="7166">
                  <c:v>8.9974917565897652</c:v>
                </c:pt>
                <c:pt idx="7167">
                  <c:v>8.5242028203663764</c:v>
                </c:pt>
                <c:pt idx="7168">
                  <c:v>9.016736390528072</c:v>
                </c:pt>
                <c:pt idx="7169">
                  <c:v>9.401929098365521</c:v>
                </c:pt>
                <c:pt idx="7170">
                  <c:v>7.9034959077801465</c:v>
                </c:pt>
                <c:pt idx="7171">
                  <c:v>7.3989168627806814</c:v>
                </c:pt>
                <c:pt idx="7172">
                  <c:v>11.060663052051977</c:v>
                </c:pt>
                <c:pt idx="7173">
                  <c:v>1.1859914771691396</c:v>
                </c:pt>
                <c:pt idx="7174">
                  <c:v>1.0477500822782839</c:v>
                </c:pt>
                <c:pt idx="7175">
                  <c:v>0.80608266592989208</c:v>
                </c:pt>
                <c:pt idx="7176">
                  <c:v>0.65509357431334003</c:v>
                </c:pt>
                <c:pt idx="7177">
                  <c:v>0.60010424612600599</c:v>
                </c:pt>
                <c:pt idx="7178">
                  <c:v>0.56711181855767812</c:v>
                </c:pt>
                <c:pt idx="7179">
                  <c:v>0.52448738077327806</c:v>
                </c:pt>
                <c:pt idx="7180">
                  <c:v>0.58273487081383657</c:v>
                </c:pt>
                <c:pt idx="7181">
                  <c:v>0.76597754917801431</c:v>
                </c:pt>
                <c:pt idx="7182">
                  <c:v>23.416817839318046</c:v>
                </c:pt>
                <c:pt idx="7183">
                  <c:v>23.99645154134895</c:v>
                </c:pt>
                <c:pt idx="7184">
                  <c:v>21.571289170785356</c:v>
                </c:pt>
                <c:pt idx="7185">
                  <c:v>17.971608379952144</c:v>
                </c:pt>
                <c:pt idx="7186">
                  <c:v>14.481907476382128</c:v>
                </c:pt>
                <c:pt idx="7187">
                  <c:v>11.70868338040056</c:v>
                </c:pt>
                <c:pt idx="7188">
                  <c:v>5.3300702481780267</c:v>
                </c:pt>
                <c:pt idx="7189">
                  <c:v>6.7327904723540684</c:v>
                </c:pt>
                <c:pt idx="7190">
                  <c:v>6.8255576148664181</c:v>
                </c:pt>
                <c:pt idx="7191">
                  <c:v>7.2219132504888623</c:v>
                </c:pt>
                <c:pt idx="7192">
                  <c:v>8.4449123682924743</c:v>
                </c:pt>
                <c:pt idx="7193">
                  <c:v>10.424098295228701</c:v>
                </c:pt>
                <c:pt idx="7194">
                  <c:v>8.1032152595736182</c:v>
                </c:pt>
                <c:pt idx="7195">
                  <c:v>7.6481028537947227</c:v>
                </c:pt>
                <c:pt idx="7196">
                  <c:v>10.734823787570203</c:v>
                </c:pt>
                <c:pt idx="7197">
                  <c:v>1.1485638506217326</c:v>
                </c:pt>
                <c:pt idx="7198">
                  <c:v>1.0913376903120819</c:v>
                </c:pt>
                <c:pt idx="7199">
                  <c:v>0.80545983635009177</c:v>
                </c:pt>
                <c:pt idx="7200">
                  <c:v>0.60793885141341564</c:v>
                </c:pt>
                <c:pt idx="7201">
                  <c:v>0.53518841764954139</c:v>
                </c:pt>
                <c:pt idx="7202">
                  <c:v>0.52061346694911437</c:v>
                </c:pt>
                <c:pt idx="7203">
                  <c:v>0.52075871179183497</c:v>
                </c:pt>
                <c:pt idx="7204">
                  <c:v>0.5109663783489462</c:v>
                </c:pt>
                <c:pt idx="7205">
                  <c:v>1.2097703966105917</c:v>
                </c:pt>
                <c:pt idx="7206">
                  <c:v>17.070364746317324</c:v>
                </c:pt>
                <c:pt idx="7207">
                  <c:v>17.114380395826171</c:v>
                </c:pt>
                <c:pt idx="7208">
                  <c:v>15.151742226129944</c:v>
                </c:pt>
                <c:pt idx="7209">
                  <c:v>12.302020256353442</c:v>
                </c:pt>
                <c:pt idx="7210">
                  <c:v>9.1573020106245462</c:v>
                </c:pt>
                <c:pt idx="7211">
                  <c:v>6.3659340027437077</c:v>
                </c:pt>
                <c:pt idx="7212">
                  <c:v>1.7135312084812881</c:v>
                </c:pt>
                <c:pt idx="7213">
                  <c:v>1.591033185197231</c:v>
                </c:pt>
                <c:pt idx="7214">
                  <c:v>1.1041444696856646</c:v>
                </c:pt>
                <c:pt idx="7215">
                  <c:v>1.0170797258607336</c:v>
                </c:pt>
                <c:pt idx="7216">
                  <c:v>1.3013700413829066</c:v>
                </c:pt>
                <c:pt idx="7217">
                  <c:v>3.0839655350866662</c:v>
                </c:pt>
                <c:pt idx="7218">
                  <c:v>2.0575328481898252</c:v>
                </c:pt>
                <c:pt idx="7219">
                  <c:v>2.0657367200265204</c:v>
                </c:pt>
                <c:pt idx="7220">
                  <c:v>4.7690808142206862</c:v>
                </c:pt>
                <c:pt idx="7221">
                  <c:v>1.3491014355439734</c:v>
                </c:pt>
                <c:pt idx="7222">
                  <c:v>0.94567773044601533</c:v>
                </c:pt>
                <c:pt idx="7223">
                  <c:v>0.82517990097060856</c:v>
                </c:pt>
                <c:pt idx="7224">
                  <c:v>0.60734894810092654</c:v>
                </c:pt>
                <c:pt idx="7225">
                  <c:v>0.53458282050870776</c:v>
                </c:pt>
                <c:pt idx="7226">
                  <c:v>0.51929333903540742</c:v>
                </c:pt>
                <c:pt idx="7227">
                  <c:v>0.51945981670471153</c:v>
                </c:pt>
                <c:pt idx="7228">
                  <c:v>0.51024230819021554</c:v>
                </c:pt>
                <c:pt idx="7229">
                  <c:v>1.208914621382615</c:v>
                </c:pt>
                <c:pt idx="7230">
                  <c:v>12.031686677783792</c:v>
                </c:pt>
                <c:pt idx="7231">
                  <c:v>12.725844707411136</c:v>
                </c:pt>
                <c:pt idx="7232">
                  <c:v>10.423739183509518</c:v>
                </c:pt>
                <c:pt idx="7233">
                  <c:v>7.0114396258916027</c:v>
                </c:pt>
                <c:pt idx="7234">
                  <c:v>3.8571441444848067</c:v>
                </c:pt>
                <c:pt idx="7235">
                  <c:v>1.3615786445223157</c:v>
                </c:pt>
                <c:pt idx="7236">
                  <c:v>1.7105223015488336</c:v>
                </c:pt>
                <c:pt idx="7237">
                  <c:v>1.5691941460280487</c:v>
                </c:pt>
                <c:pt idx="7238">
                  <c:v>1.0851635536079742</c:v>
                </c:pt>
                <c:pt idx="7239">
                  <c:v>1.00466806169489</c:v>
                </c:pt>
                <c:pt idx="7240">
                  <c:v>1.0854288100792133</c:v>
                </c:pt>
                <c:pt idx="7241">
                  <c:v>1.5702397858067845</c:v>
                </c:pt>
                <c:pt idx="7242">
                  <c:v>2.0344478421389143</c:v>
                </c:pt>
                <c:pt idx="7243">
                  <c:v>2.0548858224756739</c:v>
                </c:pt>
                <c:pt idx="7244">
                  <c:v>1.9133182591420963</c:v>
                </c:pt>
                <c:pt idx="7245">
                  <c:v>1.3487198601097083</c:v>
                </c:pt>
                <c:pt idx="7246">
                  <c:v>0.94547494156603107</c:v>
                </c:pt>
                <c:pt idx="7247">
                  <c:v>0.82504050284824904</c:v>
                </c:pt>
                <c:pt idx="7248">
                  <c:v>0.60725109246536513</c:v>
                </c:pt>
                <c:pt idx="7249">
                  <c:v>0.53444557644122248</c:v>
                </c:pt>
                <c:pt idx="7250">
                  <c:v>0.5188508346205094</c:v>
                </c:pt>
                <c:pt idx="7251">
                  <c:v>0.51903700650577622</c:v>
                </c:pt>
                <c:pt idx="7252">
                  <c:v>0.51002321003763784</c:v>
                </c:pt>
                <c:pt idx="7253">
                  <c:v>1.2087509132124301</c:v>
                </c:pt>
                <c:pt idx="7254">
                  <c:v>9.8064079826280679</c:v>
                </c:pt>
                <c:pt idx="7255">
                  <c:v>10.822844624035667</c:v>
                </c:pt>
                <c:pt idx="7256">
                  <c:v>9.1813455710930132</c:v>
                </c:pt>
                <c:pt idx="7257">
                  <c:v>5.6772832759768805</c:v>
                </c:pt>
                <c:pt idx="7258">
                  <c:v>2.1723885925142241</c:v>
                </c:pt>
                <c:pt idx="7259">
                  <c:v>1.2941914996647335</c:v>
                </c:pt>
                <c:pt idx="7260">
                  <c:v>1.7106850865526453</c:v>
                </c:pt>
                <c:pt idx="7261">
                  <c:v>1.5693627777522237</c:v>
                </c:pt>
                <c:pt idx="7262">
                  <c:v>1.0853604957675949</c:v>
                </c:pt>
                <c:pt idx="7263">
                  <c:v>1.0049250096687701</c:v>
                </c:pt>
                <c:pt idx="7264">
                  <c:v>1.0857125298779138</c:v>
                </c:pt>
                <c:pt idx="7265">
                  <c:v>1.5793520533547332</c:v>
                </c:pt>
                <c:pt idx="7266">
                  <c:v>2.0349725083610259</c:v>
                </c:pt>
                <c:pt idx="7267">
                  <c:v>2.0554215666942666</c:v>
                </c:pt>
                <c:pt idx="7268">
                  <c:v>2.7147445286723322</c:v>
                </c:pt>
                <c:pt idx="7269">
                  <c:v>1.349044506950958</c:v>
                </c:pt>
                <c:pt idx="7270">
                  <c:v>0.94568880844249414</c:v>
                </c:pt>
                <c:pt idx="7271">
                  <c:v>0.8252239052343957</c:v>
                </c:pt>
                <c:pt idx="7272">
                  <c:v>0.60739633730808562</c:v>
                </c:pt>
                <c:pt idx="7273">
                  <c:v>0.53462682477249801</c:v>
                </c:pt>
                <c:pt idx="7274">
                  <c:v>0.51931457186199126</c:v>
                </c:pt>
                <c:pt idx="7275">
                  <c:v>0.51955613372965093</c:v>
                </c:pt>
                <c:pt idx="7276">
                  <c:v>0.51032723949655223</c:v>
                </c:pt>
                <c:pt idx="7277">
                  <c:v>1.2091798778538509</c:v>
                </c:pt>
                <c:pt idx="7278">
                  <c:v>12.166913011299677</c:v>
                </c:pt>
                <c:pt idx="7279">
                  <c:v>13.527404220621207</c:v>
                </c:pt>
                <c:pt idx="7280">
                  <c:v>12.065520417640252</c:v>
                </c:pt>
                <c:pt idx="7281">
                  <c:v>9.6994970081115852</c:v>
                </c:pt>
                <c:pt idx="7282">
                  <c:v>7.8106918386129296</c:v>
                </c:pt>
                <c:pt idx="7283">
                  <c:v>6.8943307401722969</c:v>
                </c:pt>
                <c:pt idx="7284">
                  <c:v>2.5921797296872757</c:v>
                </c:pt>
                <c:pt idx="7285">
                  <c:v>4.4600099437421195</c:v>
                </c:pt>
                <c:pt idx="7286">
                  <c:v>4.230752960671067</c:v>
                </c:pt>
                <c:pt idx="7287">
                  <c:v>3.8908443329392743</c:v>
                </c:pt>
                <c:pt idx="7288">
                  <c:v>4.4363224177716161</c:v>
                </c:pt>
                <c:pt idx="7289">
                  <c:v>5.8229133867968486</c:v>
                </c:pt>
                <c:pt idx="7290">
                  <c:v>4.1467183566051773</c:v>
                </c:pt>
                <c:pt idx="7291">
                  <c:v>4.1417160257508128</c:v>
                </c:pt>
                <c:pt idx="7292">
                  <c:v>8.2221883259225876</c:v>
                </c:pt>
                <c:pt idx="7293">
                  <c:v>1.3501418440465944</c:v>
                </c:pt>
                <c:pt idx="7294">
                  <c:v>0.94638487588790343</c:v>
                </c:pt>
                <c:pt idx="7295">
                  <c:v>0.82582334793274115</c:v>
                </c:pt>
                <c:pt idx="7296">
                  <c:v>0.60783514905749014</c:v>
                </c:pt>
                <c:pt idx="7297">
                  <c:v>0.53511948789367436</c:v>
                </c:pt>
                <c:pt idx="7298">
                  <c:v>0.52059715767652082</c:v>
                </c:pt>
                <c:pt idx="7299">
                  <c:v>0.52083071876894627</c:v>
                </c:pt>
                <c:pt idx="7300">
                  <c:v>0.51108546681109146</c:v>
                </c:pt>
                <c:pt idx="7301">
                  <c:v>1.2100627326287785</c:v>
                </c:pt>
                <c:pt idx="7302">
                  <c:v>18.020343871405149</c:v>
                </c:pt>
                <c:pt idx="7303">
                  <c:v>19.072397502380142</c:v>
                </c:pt>
                <c:pt idx="7304">
                  <c:v>17.709632842003519</c:v>
                </c:pt>
                <c:pt idx="7305">
                  <c:v>15.325515371559739</c:v>
                </c:pt>
                <c:pt idx="7306">
                  <c:v>13.377961124957709</c:v>
                </c:pt>
                <c:pt idx="7307">
                  <c:v>11.785935788844482</c:v>
                </c:pt>
                <c:pt idx="7308">
                  <c:v>7.0457598744267473</c:v>
                </c:pt>
                <c:pt idx="7309">
                  <c:v>9.1865205340591736</c:v>
                </c:pt>
                <c:pt idx="7310">
                  <c:v>9.1378579727496181</c:v>
                </c:pt>
                <c:pt idx="7311">
                  <c:v>9.2312147108523064</c:v>
                </c:pt>
                <c:pt idx="7312">
                  <c:v>9.8873312082940785</c:v>
                </c:pt>
                <c:pt idx="7313">
                  <c:v>11.618041059157246</c:v>
                </c:pt>
                <c:pt idx="7314">
                  <c:v>8.540151134908001</c:v>
                </c:pt>
                <c:pt idx="7315">
                  <c:v>7.693096136492807</c:v>
                </c:pt>
                <c:pt idx="7316">
                  <c:v>10.914281176082051</c:v>
                </c:pt>
                <c:pt idx="7317">
                  <c:v>1.350757288295406</c:v>
                </c:pt>
                <c:pt idx="7318">
                  <c:v>0.94665844085649842</c:v>
                </c:pt>
                <c:pt idx="7319">
                  <c:v>0.82598428660380918</c:v>
                </c:pt>
                <c:pt idx="7320">
                  <c:v>0.60240200722895532</c:v>
                </c:pt>
                <c:pt idx="7321">
                  <c:v>0.61896022702118714</c:v>
                </c:pt>
                <c:pt idx="7322">
                  <c:v>0.55468199878649471</c:v>
                </c:pt>
                <c:pt idx="7323">
                  <c:v>0.51032108505406382</c:v>
                </c:pt>
                <c:pt idx="7324">
                  <c:v>0.51037401325946208</c:v>
                </c:pt>
                <c:pt idx="7325">
                  <c:v>0.65246131926116013</c:v>
                </c:pt>
                <c:pt idx="7326">
                  <c:v>15.300852058732746</c:v>
                </c:pt>
                <c:pt idx="7327">
                  <c:v>17.502316446402677</c:v>
                </c:pt>
                <c:pt idx="7328">
                  <c:v>17.257532728100415</c:v>
                </c:pt>
                <c:pt idx="7329">
                  <c:v>15.892375528206523</c:v>
                </c:pt>
                <c:pt idx="7330">
                  <c:v>14.434386256432001</c:v>
                </c:pt>
                <c:pt idx="7331">
                  <c:v>13.896017783561996</c:v>
                </c:pt>
                <c:pt idx="7332">
                  <c:v>10.377781499673505</c:v>
                </c:pt>
                <c:pt idx="7333">
                  <c:v>7.9487378299547551</c:v>
                </c:pt>
                <c:pt idx="7334">
                  <c:v>6.172208154767346</c:v>
                </c:pt>
                <c:pt idx="7335">
                  <c:v>4.8914582104319697</c:v>
                </c:pt>
                <c:pt idx="7336">
                  <c:v>5.7492247082756558</c:v>
                </c:pt>
                <c:pt idx="7337">
                  <c:v>7.1333049724879061</c:v>
                </c:pt>
                <c:pt idx="7338">
                  <c:v>5.1252651728345047</c:v>
                </c:pt>
                <c:pt idx="7339">
                  <c:v>4.4995817780523923</c:v>
                </c:pt>
                <c:pt idx="7340">
                  <c:v>8.2746558713003768</c:v>
                </c:pt>
                <c:pt idx="7341">
                  <c:v>1.1852147865271385</c:v>
                </c:pt>
                <c:pt idx="7342">
                  <c:v>1.0469453889229587</c:v>
                </c:pt>
                <c:pt idx="7343">
                  <c:v>0.80557246264762483</c:v>
                </c:pt>
                <c:pt idx="7344">
                  <c:v>0.65468553477637603</c:v>
                </c:pt>
                <c:pt idx="7345">
                  <c:v>0.59970174558728095</c:v>
                </c:pt>
                <c:pt idx="7346">
                  <c:v>0.56443278974258826</c:v>
                </c:pt>
                <c:pt idx="7347">
                  <c:v>0.51077866785305737</c:v>
                </c:pt>
                <c:pt idx="7348">
                  <c:v>0.51095560807459195</c:v>
                </c:pt>
                <c:pt idx="7349">
                  <c:v>0.56548796890718078</c:v>
                </c:pt>
                <c:pt idx="7350">
                  <c:v>18.937645676380065</c:v>
                </c:pt>
                <c:pt idx="7351">
                  <c:v>20.389353724151182</c:v>
                </c:pt>
                <c:pt idx="7352">
                  <c:v>16.889906337734754</c:v>
                </c:pt>
                <c:pt idx="7353">
                  <c:v>12.816994770159663</c:v>
                </c:pt>
                <c:pt idx="7354">
                  <c:v>9.5436609853134939</c:v>
                </c:pt>
                <c:pt idx="7355">
                  <c:v>6.4753439886324369</c:v>
                </c:pt>
                <c:pt idx="7356">
                  <c:v>2.088130582186015</c:v>
                </c:pt>
                <c:pt idx="7357">
                  <c:v>2.0051443873979813</c:v>
                </c:pt>
                <c:pt idx="7358">
                  <c:v>1.8537155608656484</c:v>
                </c:pt>
                <c:pt idx="7359">
                  <c:v>2.4311610508699166</c:v>
                </c:pt>
                <c:pt idx="7360">
                  <c:v>4.1701064689486325</c:v>
                </c:pt>
                <c:pt idx="7361">
                  <c:v>6.6945363041804988</c:v>
                </c:pt>
                <c:pt idx="7362">
                  <c:v>4.6795204439668119</c:v>
                </c:pt>
                <c:pt idx="7363">
                  <c:v>4.5607412425562233</c:v>
                </c:pt>
                <c:pt idx="7364">
                  <c:v>8.0759726198998436</c:v>
                </c:pt>
                <c:pt idx="7365">
                  <c:v>1.1480748801660494</c:v>
                </c:pt>
                <c:pt idx="7366">
                  <c:v>1.0909398056052233</c:v>
                </c:pt>
                <c:pt idx="7367">
                  <c:v>0.80522042853730291</c:v>
                </c:pt>
                <c:pt idx="7368">
                  <c:v>0.60778560579546081</c:v>
                </c:pt>
                <c:pt idx="7369">
                  <c:v>0.53500963109526067</c:v>
                </c:pt>
                <c:pt idx="7370">
                  <c:v>0.52021835174137543</c:v>
                </c:pt>
                <c:pt idx="7371">
                  <c:v>0.52037375141420117</c:v>
                </c:pt>
                <c:pt idx="7372">
                  <c:v>0.51075958908134445</c:v>
                </c:pt>
                <c:pt idx="7373">
                  <c:v>1.2095294501871807</c:v>
                </c:pt>
                <c:pt idx="7374">
                  <c:v>15.5138034618757</c:v>
                </c:pt>
                <c:pt idx="7375">
                  <c:v>16.370720031211796</c:v>
                </c:pt>
                <c:pt idx="7376">
                  <c:v>12.477909606832815</c:v>
                </c:pt>
                <c:pt idx="7377">
                  <c:v>8.5157284607822898</c:v>
                </c:pt>
                <c:pt idx="7378">
                  <c:v>4.9700562877259555</c:v>
                </c:pt>
                <c:pt idx="7379">
                  <c:v>2.1232912198429137</c:v>
                </c:pt>
                <c:pt idx="7380">
                  <c:v>1.7108986457069837</c:v>
                </c:pt>
                <c:pt idx="7381">
                  <c:v>1.5695843376817973</c:v>
                </c:pt>
                <c:pt idx="7382">
                  <c:v>1.0854774301748666</c:v>
                </c:pt>
                <c:pt idx="7383">
                  <c:v>1.004983169150286</c:v>
                </c:pt>
                <c:pt idx="7384">
                  <c:v>1.0958101236682176</c:v>
                </c:pt>
                <c:pt idx="7385">
                  <c:v>1.8217727734636773</c:v>
                </c:pt>
                <c:pt idx="7386">
                  <c:v>2.0368603835942647</c:v>
                </c:pt>
                <c:pt idx="7387">
                  <c:v>2.0574756118746853</c:v>
                </c:pt>
                <c:pt idx="7388">
                  <c:v>4.0490067349978824</c:v>
                </c:pt>
                <c:pt idx="7389">
                  <c:v>1.3491380544767779</c:v>
                </c:pt>
                <c:pt idx="7390">
                  <c:v>0.94572604281954731</c:v>
                </c:pt>
                <c:pt idx="7391">
                  <c:v>0.82525652377958603</c:v>
                </c:pt>
                <c:pt idx="7392">
                  <c:v>0.60745326590110071</c:v>
                </c:pt>
                <c:pt idx="7393">
                  <c:v>0.53473360434966732</c:v>
                </c:pt>
                <c:pt idx="7394">
                  <c:v>0.51978261721321473</c:v>
                </c:pt>
                <c:pt idx="7395">
                  <c:v>0.52003956518709515</c:v>
                </c:pt>
                <c:pt idx="7396">
                  <c:v>0.51065065544930432</c:v>
                </c:pt>
                <c:pt idx="7397">
                  <c:v>1.2095645305093601</c:v>
                </c:pt>
                <c:pt idx="7398">
                  <c:v>15.403686022822891</c:v>
                </c:pt>
                <c:pt idx="7399">
                  <c:v>16.381977737411113</c:v>
                </c:pt>
                <c:pt idx="7400">
                  <c:v>12.922646238020953</c:v>
                </c:pt>
                <c:pt idx="7401">
                  <c:v>9.0799545160441504</c:v>
                </c:pt>
                <c:pt idx="7402">
                  <c:v>5.8196986137631654</c:v>
                </c:pt>
                <c:pt idx="7403">
                  <c:v>2.7557143445937915</c:v>
                </c:pt>
                <c:pt idx="7404">
                  <c:v>1.7113411501218816</c:v>
                </c:pt>
                <c:pt idx="7405">
                  <c:v>1.5742370962028323</c:v>
                </c:pt>
                <c:pt idx="7406">
                  <c:v>1.102870192368494</c:v>
                </c:pt>
                <c:pt idx="7407">
                  <c:v>1.0773800301932133</c:v>
                </c:pt>
                <c:pt idx="7408">
                  <c:v>2.2176785193402404</c:v>
                </c:pt>
                <c:pt idx="7409">
                  <c:v>4.4637352277801901</c:v>
                </c:pt>
                <c:pt idx="7410">
                  <c:v>3.0943410019553035</c:v>
                </c:pt>
                <c:pt idx="7411">
                  <c:v>3.5155842798334445</c:v>
                </c:pt>
                <c:pt idx="7412">
                  <c:v>7.9248447456051512</c:v>
                </c:pt>
                <c:pt idx="7413">
                  <c:v>1.3501427672129647</c:v>
                </c:pt>
                <c:pt idx="7414">
                  <c:v>0.94644611259066047</c:v>
                </c:pt>
                <c:pt idx="7415">
                  <c:v>0.82591320279307112</c:v>
                </c:pt>
                <c:pt idx="7416">
                  <c:v>0.60793454330367358</c:v>
                </c:pt>
                <c:pt idx="7417">
                  <c:v>0.53527057945675838</c:v>
                </c:pt>
                <c:pt idx="7418">
                  <c:v>0.52108428179945754</c:v>
                </c:pt>
                <c:pt idx="7419">
                  <c:v>0.52134615332732848</c:v>
                </c:pt>
                <c:pt idx="7420">
                  <c:v>0.51143103875680118</c:v>
                </c:pt>
                <c:pt idx="7421">
                  <c:v>1.2122678693722779</c:v>
                </c:pt>
                <c:pt idx="7422">
                  <c:v>21.014890027757826</c:v>
                </c:pt>
                <c:pt idx="7423">
                  <c:v>21.804448070393917</c:v>
                </c:pt>
                <c:pt idx="7424">
                  <c:v>18.241728091645388</c:v>
                </c:pt>
                <c:pt idx="7425">
                  <c:v>14.0946296434297</c:v>
                </c:pt>
                <c:pt idx="7426">
                  <c:v>10.461010794939854</c:v>
                </c:pt>
                <c:pt idx="7427">
                  <c:v>7.3996680124863623</c:v>
                </c:pt>
                <c:pt idx="7428">
                  <c:v>1.9348594232948586</c:v>
                </c:pt>
                <c:pt idx="7429">
                  <c:v>3.2608152863162823</c:v>
                </c:pt>
                <c:pt idx="7430">
                  <c:v>3.400716842068312</c:v>
                </c:pt>
                <c:pt idx="7431">
                  <c:v>4.5182472789525709</c:v>
                </c:pt>
                <c:pt idx="7432">
                  <c:v>6.5827180849461557</c:v>
                </c:pt>
                <c:pt idx="7433">
                  <c:v>8.447550777787141</c:v>
                </c:pt>
                <c:pt idx="7434">
                  <c:v>6.7582667870337474</c:v>
                </c:pt>
                <c:pt idx="7435">
                  <c:v>6.6009130787181096</c:v>
                </c:pt>
                <c:pt idx="7436">
                  <c:v>10.665994041393375</c:v>
                </c:pt>
                <c:pt idx="7437">
                  <c:v>1.3506511241624855</c:v>
                </c:pt>
                <c:pt idx="7438">
                  <c:v>0.94671444628314361</c:v>
                </c:pt>
                <c:pt idx="7439">
                  <c:v>0.82612553105891218</c:v>
                </c:pt>
                <c:pt idx="7440">
                  <c:v>0.60807055648266162</c:v>
                </c:pt>
                <c:pt idx="7441">
                  <c:v>0.53540843896849255</c:v>
                </c:pt>
                <c:pt idx="7442">
                  <c:v>0.52135138460344344</c:v>
                </c:pt>
                <c:pt idx="7443">
                  <c:v>0.5215763294763851</c:v>
                </c:pt>
                <c:pt idx="7444">
                  <c:v>0.51320844174737767</c:v>
                </c:pt>
                <c:pt idx="7445">
                  <c:v>1.2140043453203115</c:v>
                </c:pt>
                <c:pt idx="7446">
                  <c:v>21.722413352414552</c:v>
                </c:pt>
                <c:pt idx="7447">
                  <c:v>22.315994867456372</c:v>
                </c:pt>
                <c:pt idx="7448">
                  <c:v>19.487831294271622</c:v>
                </c:pt>
                <c:pt idx="7449">
                  <c:v>15.340237413435599</c:v>
                </c:pt>
                <c:pt idx="7450">
                  <c:v>11.116986663370705</c:v>
                </c:pt>
                <c:pt idx="7451">
                  <c:v>8.8353738943440199</c:v>
                </c:pt>
                <c:pt idx="7452">
                  <c:v>4.1142047446624277</c:v>
                </c:pt>
                <c:pt idx="7453">
                  <c:v>6.915294925341823</c:v>
                </c:pt>
                <c:pt idx="7454">
                  <c:v>8.4996469025607997</c:v>
                </c:pt>
                <c:pt idx="7455">
                  <c:v>9.541970667684156</c:v>
                </c:pt>
                <c:pt idx="7456">
                  <c:v>10.45447385385107</c:v>
                </c:pt>
                <c:pt idx="7457">
                  <c:v>11.263140824968572</c:v>
                </c:pt>
                <c:pt idx="7458">
                  <c:v>9.3802996179630558</c:v>
                </c:pt>
                <c:pt idx="7459">
                  <c:v>9.0445403153567661</c:v>
                </c:pt>
                <c:pt idx="7460">
                  <c:v>12.608601962567683</c:v>
                </c:pt>
                <c:pt idx="7461">
                  <c:v>1.3511167077367137</c:v>
                </c:pt>
                <c:pt idx="7462">
                  <c:v>0.94701724485355743</c:v>
                </c:pt>
                <c:pt idx="7463">
                  <c:v>0.82635109137610274</c:v>
                </c:pt>
                <c:pt idx="7464">
                  <c:v>0.60825703609005255</c:v>
                </c:pt>
                <c:pt idx="7465">
                  <c:v>0.53563430700780745</c:v>
                </c:pt>
                <c:pt idx="7466">
                  <c:v>0.52326080038539069</c:v>
                </c:pt>
                <c:pt idx="7467">
                  <c:v>0.53174192985617996</c:v>
                </c:pt>
                <c:pt idx="7468">
                  <c:v>0.55391977108433754</c:v>
                </c:pt>
                <c:pt idx="7469">
                  <c:v>1.3241839442422172</c:v>
                </c:pt>
                <c:pt idx="7470">
                  <c:v>24.954080330727471</c:v>
                </c:pt>
                <c:pt idx="7471">
                  <c:v>25.641650337393354</c:v>
                </c:pt>
                <c:pt idx="7472">
                  <c:v>22.602971904846736</c:v>
                </c:pt>
                <c:pt idx="7473">
                  <c:v>18.559592429551021</c:v>
                </c:pt>
                <c:pt idx="7474">
                  <c:v>15.305700836246999</c:v>
                </c:pt>
                <c:pt idx="7475">
                  <c:v>12.348552149673599</c:v>
                </c:pt>
                <c:pt idx="7476">
                  <c:v>7.6270706620357336</c:v>
                </c:pt>
                <c:pt idx="7477">
                  <c:v>9.8511461636850246</c:v>
                </c:pt>
                <c:pt idx="7478">
                  <c:v>9.2378707404032667</c:v>
                </c:pt>
                <c:pt idx="7479">
                  <c:v>9.0185181016283593</c:v>
                </c:pt>
                <c:pt idx="7480">
                  <c:v>10.580548223664954</c:v>
                </c:pt>
                <c:pt idx="7481">
                  <c:v>11.992383177165967</c:v>
                </c:pt>
                <c:pt idx="7482">
                  <c:v>10.270467716896206</c:v>
                </c:pt>
                <c:pt idx="7483">
                  <c:v>9.995050261109224</c:v>
                </c:pt>
                <c:pt idx="7484">
                  <c:v>13.799561052778028</c:v>
                </c:pt>
                <c:pt idx="7485">
                  <c:v>1.3514979754488545</c:v>
                </c:pt>
                <c:pt idx="7486">
                  <c:v>0.94729050210003396</c:v>
                </c:pt>
                <c:pt idx="7487">
                  <c:v>0.82662065595708045</c:v>
                </c:pt>
                <c:pt idx="7488">
                  <c:v>0.6028952857943799</c:v>
                </c:pt>
                <c:pt idx="7489">
                  <c:v>0.62154447742195962</c:v>
                </c:pt>
                <c:pt idx="7490">
                  <c:v>0.5728471435123812</c:v>
                </c:pt>
                <c:pt idx="7491">
                  <c:v>0.58740640038446335</c:v>
                </c:pt>
                <c:pt idx="7492">
                  <c:v>0.82609045073672949</c:v>
                </c:pt>
                <c:pt idx="7493">
                  <c:v>1.2089607797012729</c:v>
                </c:pt>
                <c:pt idx="7494">
                  <c:v>25.154433897819324</c:v>
                </c:pt>
                <c:pt idx="7495">
                  <c:v>26.112942157029373</c:v>
                </c:pt>
                <c:pt idx="7496">
                  <c:v>25.657702662013094</c:v>
                </c:pt>
                <c:pt idx="7497">
                  <c:v>23.525174492374937</c:v>
                </c:pt>
                <c:pt idx="7498">
                  <c:v>21.080177276838423</c:v>
                </c:pt>
                <c:pt idx="7499">
                  <c:v>17.946040056357297</c:v>
                </c:pt>
                <c:pt idx="7500">
                  <c:v>11.321879747241809</c:v>
                </c:pt>
                <c:pt idx="7501">
                  <c:v>11.058770253264745</c:v>
                </c:pt>
                <c:pt idx="7502">
                  <c:v>11.755619928314248</c:v>
                </c:pt>
                <c:pt idx="7503">
                  <c:v>11.190877207605544</c:v>
                </c:pt>
                <c:pt idx="7504">
                  <c:v>12.971150322436399</c:v>
                </c:pt>
                <c:pt idx="7505">
                  <c:v>13.689780261729329</c:v>
                </c:pt>
                <c:pt idx="7506">
                  <c:v>11.779272373962598</c:v>
                </c:pt>
                <c:pt idx="7507">
                  <c:v>11.015052478772329</c:v>
                </c:pt>
                <c:pt idx="7508">
                  <c:v>14.407624586438676</c:v>
                </c:pt>
                <c:pt idx="7509">
                  <c:v>1.1866272310781649</c:v>
                </c:pt>
                <c:pt idx="7510">
                  <c:v>1.0481845859179502</c:v>
                </c:pt>
                <c:pt idx="7511">
                  <c:v>0.80646947264027213</c:v>
                </c:pt>
                <c:pt idx="7512">
                  <c:v>0.65578133326139032</c:v>
                </c:pt>
                <c:pt idx="7513">
                  <c:v>0.60895310353546184</c:v>
                </c:pt>
                <c:pt idx="7514">
                  <c:v>0.62228516457540795</c:v>
                </c:pt>
                <c:pt idx="7515">
                  <c:v>0.75668957229702904</c:v>
                </c:pt>
                <c:pt idx="7516">
                  <c:v>1.3701037782568952</c:v>
                </c:pt>
                <c:pt idx="7517">
                  <c:v>2.2032257343232033</c:v>
                </c:pt>
                <c:pt idx="7518">
                  <c:v>26.232074931160877</c:v>
                </c:pt>
                <c:pt idx="7519">
                  <c:v>27.599201244928881</c:v>
                </c:pt>
                <c:pt idx="7520">
                  <c:v>25.203307248784061</c:v>
                </c:pt>
                <c:pt idx="7521">
                  <c:v>22.004238198275942</c:v>
                </c:pt>
                <c:pt idx="7522">
                  <c:v>19.487688511205896</c:v>
                </c:pt>
                <c:pt idx="7523">
                  <c:v>17.049944306141626</c:v>
                </c:pt>
                <c:pt idx="7524">
                  <c:v>11.528813644242009</c:v>
                </c:pt>
                <c:pt idx="7525">
                  <c:v>13.058608335136322</c:v>
                </c:pt>
                <c:pt idx="7526">
                  <c:v>12.914748549698038</c:v>
                </c:pt>
                <c:pt idx="7527">
                  <c:v>13.082762675569544</c:v>
                </c:pt>
                <c:pt idx="7528">
                  <c:v>13.918388566562122</c:v>
                </c:pt>
                <c:pt idx="7529">
                  <c:v>14.961363163978604</c:v>
                </c:pt>
                <c:pt idx="7530">
                  <c:v>12.825472514687119</c:v>
                </c:pt>
                <c:pt idx="7531">
                  <c:v>12.631195536385945</c:v>
                </c:pt>
                <c:pt idx="7532">
                  <c:v>15.908811274593242</c:v>
                </c:pt>
                <c:pt idx="7533">
                  <c:v>1.1497021147599151</c:v>
                </c:pt>
                <c:pt idx="7534">
                  <c:v>1.0924799548378819</c:v>
                </c:pt>
                <c:pt idx="7535">
                  <c:v>0.80630391813734104</c:v>
                </c:pt>
                <c:pt idx="7536">
                  <c:v>0.611321640727025</c:v>
                </c:pt>
                <c:pt idx="7537">
                  <c:v>0.56636897734935887</c:v>
                </c:pt>
                <c:pt idx="7538">
                  <c:v>0.69624494628820255</c:v>
                </c:pt>
                <c:pt idx="7539">
                  <c:v>1.0918248144350187</c:v>
                </c:pt>
                <c:pt idx="7540">
                  <c:v>2.3882433539009624</c:v>
                </c:pt>
                <c:pt idx="7541">
                  <c:v>3.8510481692003018</c:v>
                </c:pt>
                <c:pt idx="7542">
                  <c:v>28.748733244140869</c:v>
                </c:pt>
                <c:pt idx="7543">
                  <c:v>29.190726840312031</c:v>
                </c:pt>
                <c:pt idx="7544">
                  <c:v>25.638951922084456</c:v>
                </c:pt>
                <c:pt idx="7545">
                  <c:v>22.164665127448064</c:v>
                </c:pt>
                <c:pt idx="7546">
                  <c:v>19.654902559553921</c:v>
                </c:pt>
                <c:pt idx="7547">
                  <c:v>16.662952039320647</c:v>
                </c:pt>
                <c:pt idx="7548">
                  <c:v>10.600555393027575</c:v>
                </c:pt>
                <c:pt idx="7549">
                  <c:v>11.203217787960616</c:v>
                </c:pt>
                <c:pt idx="7550">
                  <c:v>10.361511923233969</c:v>
                </c:pt>
                <c:pt idx="7551">
                  <c:v>10.659864832119426</c:v>
                </c:pt>
                <c:pt idx="7552">
                  <c:v>12.208771220994331</c:v>
                </c:pt>
                <c:pt idx="7553">
                  <c:v>13.797407305629307</c:v>
                </c:pt>
                <c:pt idx="7554">
                  <c:v>11.793993492672087</c:v>
                </c:pt>
                <c:pt idx="7555">
                  <c:v>11.413649870071083</c:v>
                </c:pt>
                <c:pt idx="7556">
                  <c:v>14.905545755554527</c:v>
                </c:pt>
                <c:pt idx="7557">
                  <c:v>1.351769694084709</c:v>
                </c:pt>
                <c:pt idx="7558">
                  <c:v>0.94740959056217666</c:v>
                </c:pt>
                <c:pt idx="7559">
                  <c:v>0.82669173976781851</c:v>
                </c:pt>
                <c:pt idx="7560">
                  <c:v>0.60913465958886237</c:v>
                </c:pt>
                <c:pt idx="7561">
                  <c:v>0.53949529650274608</c:v>
                </c:pt>
                <c:pt idx="7562">
                  <c:v>0.54295593951383014</c:v>
                </c:pt>
                <c:pt idx="7563">
                  <c:v>0.61669816168466918</c:v>
                </c:pt>
                <c:pt idx="7564">
                  <c:v>0.86644020657750787</c:v>
                </c:pt>
                <c:pt idx="7565">
                  <c:v>1.8584052460416156</c:v>
                </c:pt>
                <c:pt idx="7566">
                  <c:v>26.776248581907858</c:v>
                </c:pt>
                <c:pt idx="7567">
                  <c:v>27.177226819283185</c:v>
                </c:pt>
                <c:pt idx="7568">
                  <c:v>23.484305609310312</c:v>
                </c:pt>
                <c:pt idx="7569">
                  <c:v>19.076546827505684</c:v>
                </c:pt>
                <c:pt idx="7570">
                  <c:v>15.464901492753361</c:v>
                </c:pt>
                <c:pt idx="7571">
                  <c:v>12.79577794512606</c:v>
                </c:pt>
                <c:pt idx="7572">
                  <c:v>7.8782765410743814</c:v>
                </c:pt>
                <c:pt idx="7573">
                  <c:v>9.5250308724576627</c:v>
                </c:pt>
                <c:pt idx="7574">
                  <c:v>9.4092858111937261</c:v>
                </c:pt>
                <c:pt idx="7575">
                  <c:v>10.122861722315388</c:v>
                </c:pt>
                <c:pt idx="7576">
                  <c:v>11.510755279093296</c:v>
                </c:pt>
                <c:pt idx="7577">
                  <c:v>12.661374152848692</c:v>
                </c:pt>
                <c:pt idx="7578">
                  <c:v>10.755396550197457</c:v>
                </c:pt>
                <c:pt idx="7579">
                  <c:v>10.534220657835467</c:v>
                </c:pt>
                <c:pt idx="7580">
                  <c:v>14.114577730144401</c:v>
                </c:pt>
                <c:pt idx="7581">
                  <c:v>1.3515804449781985</c:v>
                </c:pt>
                <c:pt idx="7582">
                  <c:v>0.94732373608946996</c:v>
                </c:pt>
                <c:pt idx="7583">
                  <c:v>0.8266298876208158</c:v>
                </c:pt>
                <c:pt idx="7584">
                  <c:v>0.60847182613288908</c:v>
                </c:pt>
                <c:pt idx="7585">
                  <c:v>0.5382945647733085</c:v>
                </c:pt>
                <c:pt idx="7586">
                  <c:v>0.55023541408880938</c:v>
                </c:pt>
                <c:pt idx="7587">
                  <c:v>0.68093484743256671</c:v>
                </c:pt>
                <c:pt idx="7588">
                  <c:v>1.2704898184765134</c:v>
                </c:pt>
                <c:pt idx="7589">
                  <c:v>2.8661591999869369</c:v>
                </c:pt>
                <c:pt idx="7590">
                  <c:v>28.03076306108267</c:v>
                </c:pt>
                <c:pt idx="7591">
                  <c:v>28.618609251169755</c:v>
                </c:pt>
                <c:pt idx="7592">
                  <c:v>24.823782167033947</c:v>
                </c:pt>
                <c:pt idx="7593">
                  <c:v>20.671408130717381</c:v>
                </c:pt>
                <c:pt idx="7594">
                  <c:v>17.571253587600932</c:v>
                </c:pt>
                <c:pt idx="7595">
                  <c:v>15.190125022151483</c:v>
                </c:pt>
                <c:pt idx="7596">
                  <c:v>9.8846675655852092</c:v>
                </c:pt>
                <c:pt idx="7597">
                  <c:v>11.126693450063049</c:v>
                </c:pt>
                <c:pt idx="7598">
                  <c:v>10.557175497427753</c:v>
                </c:pt>
                <c:pt idx="7599">
                  <c:v>10.589137979045656</c:v>
                </c:pt>
                <c:pt idx="7600">
                  <c:v>12.459882321618659</c:v>
                </c:pt>
                <c:pt idx="7601">
                  <c:v>13.786765659123056</c:v>
                </c:pt>
                <c:pt idx="7602">
                  <c:v>11.932227194509865</c:v>
                </c:pt>
                <c:pt idx="7603">
                  <c:v>11.742476808658722</c:v>
                </c:pt>
                <c:pt idx="7604">
                  <c:v>15.316736982516739</c:v>
                </c:pt>
                <c:pt idx="7605">
                  <c:v>1.3519530964708559</c:v>
                </c:pt>
                <c:pt idx="7606">
                  <c:v>0.94754683462966227</c:v>
                </c:pt>
                <c:pt idx="7607">
                  <c:v>0.8268219062264428</c:v>
                </c:pt>
                <c:pt idx="7608">
                  <c:v>0.6105209477593172</c:v>
                </c:pt>
                <c:pt idx="7609">
                  <c:v>0.54809920710117388</c:v>
                </c:pt>
                <c:pt idx="7610">
                  <c:v>0.60295375299801723</c:v>
                </c:pt>
                <c:pt idx="7611">
                  <c:v>0.86666453600620419</c:v>
                </c:pt>
                <c:pt idx="7612">
                  <c:v>1.6739615282258791</c:v>
                </c:pt>
                <c:pt idx="7613">
                  <c:v>3.3771982555441142</c:v>
                </c:pt>
                <c:pt idx="7614">
                  <c:v>28.231076008854092</c:v>
                </c:pt>
                <c:pt idx="7615">
                  <c:v>28.914372370656235</c:v>
                </c:pt>
                <c:pt idx="7616">
                  <c:v>24.890950213738922</c:v>
                </c:pt>
                <c:pt idx="7617">
                  <c:v>20.275574391817962</c:v>
                </c:pt>
                <c:pt idx="7618">
                  <c:v>16.642902712027045</c:v>
                </c:pt>
                <c:pt idx="7619">
                  <c:v>13.644795595250756</c:v>
                </c:pt>
                <c:pt idx="7620">
                  <c:v>7.9360076733901836</c:v>
                </c:pt>
                <c:pt idx="7621">
                  <c:v>9.2295440874388994</c:v>
                </c:pt>
                <c:pt idx="7622">
                  <c:v>8.4271035657866484</c:v>
                </c:pt>
                <c:pt idx="7623">
                  <c:v>8.7830272837610988</c:v>
                </c:pt>
                <c:pt idx="7624">
                  <c:v>10.607894873416782</c:v>
                </c:pt>
                <c:pt idx="7625">
                  <c:v>12.58780548595602</c:v>
                </c:pt>
                <c:pt idx="7626">
                  <c:v>10.629223093859483</c:v>
                </c:pt>
                <c:pt idx="7627">
                  <c:v>10.440724521610427</c:v>
                </c:pt>
                <c:pt idx="7628">
                  <c:v>13.987903917632106</c:v>
                </c:pt>
                <c:pt idx="7629">
                  <c:v>1.3514985908931032</c:v>
                </c:pt>
                <c:pt idx="7630">
                  <c:v>0.94725172911235567</c:v>
                </c:pt>
                <c:pt idx="7631">
                  <c:v>0.82653757098349057</c:v>
                </c:pt>
                <c:pt idx="7632">
                  <c:v>0.6083896643256721</c:v>
                </c:pt>
                <c:pt idx="7633">
                  <c:v>0.53794406927360894</c:v>
                </c:pt>
                <c:pt idx="7634">
                  <c:v>0.53276049008796811</c:v>
                </c:pt>
                <c:pt idx="7635">
                  <c:v>0.54928301411376879</c:v>
                </c:pt>
                <c:pt idx="7636">
                  <c:v>0.65760920268036971</c:v>
                </c:pt>
                <c:pt idx="7637">
                  <c:v>1.5364952853664056</c:v>
                </c:pt>
                <c:pt idx="7638">
                  <c:v>25.640267126444176</c:v>
                </c:pt>
                <c:pt idx="7639">
                  <c:v>26.380765030785987</c:v>
                </c:pt>
                <c:pt idx="7640">
                  <c:v>22.53734431509649</c:v>
                </c:pt>
                <c:pt idx="7641">
                  <c:v>18.040996334062648</c:v>
                </c:pt>
                <c:pt idx="7642">
                  <c:v>14.490860343869631</c:v>
                </c:pt>
                <c:pt idx="7643">
                  <c:v>11.377541140548852</c:v>
                </c:pt>
                <c:pt idx="7644">
                  <c:v>5.8815215271672088</c:v>
                </c:pt>
                <c:pt idx="7645">
                  <c:v>7.5244191771653233</c:v>
                </c:pt>
                <c:pt idx="7646">
                  <c:v>7.2943371910787107</c:v>
                </c:pt>
                <c:pt idx="7647">
                  <c:v>7.8404230271067883</c:v>
                </c:pt>
                <c:pt idx="7648">
                  <c:v>9.5377958016223214</c:v>
                </c:pt>
                <c:pt idx="7649">
                  <c:v>11.262542920880881</c:v>
                </c:pt>
                <c:pt idx="7650">
                  <c:v>9.2997776619472461</c:v>
                </c:pt>
                <c:pt idx="7651">
                  <c:v>8.9793423056921888</c:v>
                </c:pt>
                <c:pt idx="7652">
                  <c:v>12.6732974620031</c:v>
                </c:pt>
                <c:pt idx="7653">
                  <c:v>1.3511767135509731</c:v>
                </c:pt>
                <c:pt idx="7654">
                  <c:v>0.94706063367310178</c:v>
                </c:pt>
                <c:pt idx="7655">
                  <c:v>0.82638924891952925</c:v>
                </c:pt>
                <c:pt idx="7656">
                  <c:v>0.60274265562067408</c:v>
                </c:pt>
                <c:pt idx="7657">
                  <c:v>0.61935072639706001</c:v>
                </c:pt>
                <c:pt idx="7658">
                  <c:v>0.55712777423128346</c:v>
                </c:pt>
                <c:pt idx="7659">
                  <c:v>0.5216074094109503</c:v>
                </c:pt>
                <c:pt idx="7660">
                  <c:v>0.55221683684786793</c:v>
                </c:pt>
                <c:pt idx="7661">
                  <c:v>0.76652252506033935</c:v>
                </c:pt>
                <c:pt idx="7662">
                  <c:v>23.480496317132278</c:v>
                </c:pt>
                <c:pt idx="7663">
                  <c:v>24.884818234965884</c:v>
                </c:pt>
                <c:pt idx="7664">
                  <c:v>21.65080456773223</c:v>
                </c:pt>
                <c:pt idx="7665">
                  <c:v>17.142079079688287</c:v>
                </c:pt>
                <c:pt idx="7666">
                  <c:v>13.033341579223332</c:v>
                </c:pt>
                <c:pt idx="7667">
                  <c:v>9.9648337948251395</c:v>
                </c:pt>
                <c:pt idx="7668">
                  <c:v>3.6753329894433717</c:v>
                </c:pt>
                <c:pt idx="7669">
                  <c:v>5.189724649400473</c:v>
                </c:pt>
                <c:pt idx="7670">
                  <c:v>5.1934360859429187</c:v>
                </c:pt>
                <c:pt idx="7671">
                  <c:v>5.8540924078860446</c:v>
                </c:pt>
                <c:pt idx="7672">
                  <c:v>8.0590885223778344</c:v>
                </c:pt>
                <c:pt idx="7673">
                  <c:v>9.9599567068754133</c:v>
                </c:pt>
                <c:pt idx="7674">
                  <c:v>8.5196642267534894</c:v>
                </c:pt>
                <c:pt idx="7675">
                  <c:v>8.4807604571753021</c:v>
                </c:pt>
                <c:pt idx="7676">
                  <c:v>12.594339042101431</c:v>
                </c:pt>
                <c:pt idx="7677">
                  <c:v>1.1862373471465411</c:v>
                </c:pt>
                <c:pt idx="7678">
                  <c:v>1.0479433317724147</c:v>
                </c:pt>
                <c:pt idx="7679">
                  <c:v>0.80636176989672648</c:v>
                </c:pt>
                <c:pt idx="7680">
                  <c:v>0.65609921021590278</c:v>
                </c:pt>
                <c:pt idx="7681">
                  <c:v>0.61470596865125637</c:v>
                </c:pt>
                <c:pt idx="7682">
                  <c:v>0.77973765169301035</c:v>
                </c:pt>
                <c:pt idx="7683">
                  <c:v>1.8358664467615278</c:v>
                </c:pt>
                <c:pt idx="7684">
                  <c:v>3.6752268253104234</c:v>
                </c:pt>
                <c:pt idx="7685">
                  <c:v>4.8368652283408755</c:v>
                </c:pt>
                <c:pt idx="7686">
                  <c:v>28.948316582755325</c:v>
                </c:pt>
                <c:pt idx="7687">
                  <c:v>30.242137947491297</c:v>
                </c:pt>
                <c:pt idx="7688">
                  <c:v>27.464718983509787</c:v>
                </c:pt>
                <c:pt idx="7689">
                  <c:v>23.909953006232964</c:v>
                </c:pt>
                <c:pt idx="7690">
                  <c:v>20.485462113490318</c:v>
                </c:pt>
                <c:pt idx="7691">
                  <c:v>18.048536449276966</c:v>
                </c:pt>
                <c:pt idx="7692">
                  <c:v>12.250286320520242</c:v>
                </c:pt>
                <c:pt idx="7693">
                  <c:v>13.936037353563254</c:v>
                </c:pt>
                <c:pt idx="7694">
                  <c:v>13.851328222600667</c:v>
                </c:pt>
                <c:pt idx="7695">
                  <c:v>14.181664538208558</c:v>
                </c:pt>
                <c:pt idx="7696">
                  <c:v>15.121029404059225</c:v>
                </c:pt>
                <c:pt idx="7697">
                  <c:v>16.520863194708358</c:v>
                </c:pt>
                <c:pt idx="7698">
                  <c:v>14.655752321066874</c:v>
                </c:pt>
                <c:pt idx="7699">
                  <c:v>14.505211888307706</c:v>
                </c:pt>
                <c:pt idx="7700">
                  <c:v>17.751876012075776</c:v>
                </c:pt>
                <c:pt idx="7701">
                  <c:v>1.1502800169095522</c:v>
                </c:pt>
                <c:pt idx="7702">
                  <c:v>1.0939597905341565</c:v>
                </c:pt>
                <c:pt idx="7703">
                  <c:v>0.82370960466019061</c:v>
                </c:pt>
                <c:pt idx="7704">
                  <c:v>0.76607140442595822</c:v>
                </c:pt>
                <c:pt idx="7705">
                  <c:v>1.4870452631405271</c:v>
                </c:pt>
                <c:pt idx="7706">
                  <c:v>3.2445570955953507</c:v>
                </c:pt>
                <c:pt idx="7707">
                  <c:v>4.4956337031962219</c:v>
                </c:pt>
                <c:pt idx="7708">
                  <c:v>5.8094708535142408</c:v>
                </c:pt>
                <c:pt idx="7709">
                  <c:v>7.1606183882503007</c:v>
                </c:pt>
                <c:pt idx="7710">
                  <c:v>31.661837970770012</c:v>
                </c:pt>
                <c:pt idx="7711">
                  <c:v>32.177232525276047</c:v>
                </c:pt>
                <c:pt idx="7712">
                  <c:v>28.487687950174333</c:v>
                </c:pt>
                <c:pt idx="7713">
                  <c:v>23.981957829289399</c:v>
                </c:pt>
                <c:pt idx="7714">
                  <c:v>20.291493165035671</c:v>
                </c:pt>
                <c:pt idx="7715">
                  <c:v>17.408106394849046</c:v>
                </c:pt>
                <c:pt idx="7716">
                  <c:v>12.114820579191514</c:v>
                </c:pt>
                <c:pt idx="7717">
                  <c:v>13.578107287337675</c:v>
                </c:pt>
                <c:pt idx="7718">
                  <c:v>13.300999206199199</c:v>
                </c:pt>
                <c:pt idx="7719">
                  <c:v>13.695995633198136</c:v>
                </c:pt>
                <c:pt idx="7720">
                  <c:v>15.007306077152613</c:v>
                </c:pt>
                <c:pt idx="7721">
                  <c:v>16.32657113802308</c:v>
                </c:pt>
                <c:pt idx="7722">
                  <c:v>14.85845688518922</c:v>
                </c:pt>
                <c:pt idx="7723">
                  <c:v>15.120000381275176</c:v>
                </c:pt>
                <c:pt idx="7724">
                  <c:v>19.026473052533628</c:v>
                </c:pt>
                <c:pt idx="7725">
                  <c:v>1.3530402787363869</c:v>
                </c:pt>
                <c:pt idx="7726">
                  <c:v>0.95404807995201812</c:v>
                </c:pt>
                <c:pt idx="7727">
                  <c:v>0.9775466645381321</c:v>
                </c:pt>
                <c:pt idx="7728">
                  <c:v>2.2953558920379997</c:v>
                </c:pt>
                <c:pt idx="7729">
                  <c:v>4.9717324501375746</c:v>
                </c:pt>
                <c:pt idx="7730">
                  <c:v>7.6390964426575385</c:v>
                </c:pt>
                <c:pt idx="7731">
                  <c:v>9.4892415585005647</c:v>
                </c:pt>
                <c:pt idx="7732">
                  <c:v>11.234609445037782</c:v>
                </c:pt>
                <c:pt idx="7733">
                  <c:v>12.847290321029687</c:v>
                </c:pt>
                <c:pt idx="7734">
                  <c:v>37.539233922201923</c:v>
                </c:pt>
                <c:pt idx="7735">
                  <c:v>38.036791979211245</c:v>
                </c:pt>
                <c:pt idx="7736">
                  <c:v>34.590908552101617</c:v>
                </c:pt>
                <c:pt idx="7737">
                  <c:v>30.395398951552323</c:v>
                </c:pt>
                <c:pt idx="7738">
                  <c:v>27.009639503998226</c:v>
                </c:pt>
                <c:pt idx="7739">
                  <c:v>24.193659265162985</c:v>
                </c:pt>
                <c:pt idx="7740">
                  <c:v>19.271286927604088</c:v>
                </c:pt>
                <c:pt idx="7741">
                  <c:v>20.615753199574986</c:v>
                </c:pt>
                <c:pt idx="7742">
                  <c:v>20.17075592774745</c:v>
                </c:pt>
                <c:pt idx="7743">
                  <c:v>20.489699754865526</c:v>
                </c:pt>
                <c:pt idx="7744">
                  <c:v>21.866169435496911</c:v>
                </c:pt>
                <c:pt idx="7745">
                  <c:v>23.170485047841492</c:v>
                </c:pt>
                <c:pt idx="7746">
                  <c:v>20.980519312794275</c:v>
                </c:pt>
                <c:pt idx="7747">
                  <c:v>20.345305148375029</c:v>
                </c:pt>
                <c:pt idx="7748">
                  <c:v>23.314192818550342</c:v>
                </c:pt>
                <c:pt idx="7749">
                  <c:v>1.380526942054819</c:v>
                </c:pt>
                <c:pt idx="7750">
                  <c:v>1.2080951573653154</c:v>
                </c:pt>
                <c:pt idx="7751">
                  <c:v>2.7950560027550146</c:v>
                </c:pt>
                <c:pt idx="7752">
                  <c:v>3.8427064378518376</c:v>
                </c:pt>
                <c:pt idx="7753">
                  <c:v>4.882117613067714</c:v>
                </c:pt>
                <c:pt idx="7754">
                  <c:v>5.7720776918447951</c:v>
                </c:pt>
                <c:pt idx="7755">
                  <c:v>6.7953873069010289</c:v>
                </c:pt>
                <c:pt idx="7756">
                  <c:v>7.7508235761431195</c:v>
                </c:pt>
                <c:pt idx="7757">
                  <c:v>8.8259160548503655</c:v>
                </c:pt>
                <c:pt idx="7758">
                  <c:v>32.909827817741011</c:v>
                </c:pt>
                <c:pt idx="7759">
                  <c:v>33.273155022306582</c:v>
                </c:pt>
                <c:pt idx="7760">
                  <c:v>29.307496923972405</c:v>
                </c:pt>
                <c:pt idx="7761">
                  <c:v>24.418041314339206</c:v>
                </c:pt>
                <c:pt idx="7762">
                  <c:v>20.503361386300718</c:v>
                </c:pt>
                <c:pt idx="7763">
                  <c:v>17.255721167954054</c:v>
                </c:pt>
                <c:pt idx="7764">
                  <c:v>11.881355188347097</c:v>
                </c:pt>
                <c:pt idx="7765">
                  <c:v>13.297574258954516</c:v>
                </c:pt>
                <c:pt idx="7766">
                  <c:v>12.851136847584812</c:v>
                </c:pt>
                <c:pt idx="7767">
                  <c:v>13.51422909786471</c:v>
                </c:pt>
                <c:pt idx="7768">
                  <c:v>15.088563796767883</c:v>
                </c:pt>
                <c:pt idx="7769">
                  <c:v>16.674482079600065</c:v>
                </c:pt>
                <c:pt idx="7770">
                  <c:v>14.356173447237808</c:v>
                </c:pt>
                <c:pt idx="7771">
                  <c:v>13.647726956207856</c:v>
                </c:pt>
                <c:pt idx="7772">
                  <c:v>16.89808989991127</c:v>
                </c:pt>
                <c:pt idx="7773">
                  <c:v>1.3523331332944988</c:v>
                </c:pt>
                <c:pt idx="7774">
                  <c:v>0.9477554702300135</c:v>
                </c:pt>
                <c:pt idx="7775">
                  <c:v>0.82816695963223008</c:v>
                </c:pt>
                <c:pt idx="7776">
                  <c:v>0.61596732163920187</c:v>
                </c:pt>
                <c:pt idx="7777">
                  <c:v>0.57578527435622195</c:v>
                </c:pt>
                <c:pt idx="7778">
                  <c:v>0.76204793764933321</c:v>
                </c:pt>
                <c:pt idx="7779">
                  <c:v>1.2683394562711556</c:v>
                </c:pt>
                <c:pt idx="7780">
                  <c:v>2.7385099083403044</c:v>
                </c:pt>
                <c:pt idx="7781">
                  <c:v>4.1518548543057845</c:v>
                </c:pt>
                <c:pt idx="7782">
                  <c:v>29.077684194744673</c:v>
                </c:pt>
                <c:pt idx="7783">
                  <c:v>29.717136000539139</c:v>
                </c:pt>
                <c:pt idx="7784">
                  <c:v>26.581738042514264</c:v>
                </c:pt>
                <c:pt idx="7785">
                  <c:v>22.566462828840685</c:v>
                </c:pt>
                <c:pt idx="7786">
                  <c:v>21.933583044457158</c:v>
                </c:pt>
                <c:pt idx="7787">
                  <c:v>18.38544017046393</c:v>
                </c:pt>
                <c:pt idx="7788">
                  <c:v>14.762498664246802</c:v>
                </c:pt>
                <c:pt idx="7789">
                  <c:v>15.551032915374961</c:v>
                </c:pt>
                <c:pt idx="7790">
                  <c:v>16.909189744660765</c:v>
                </c:pt>
                <c:pt idx="7791">
                  <c:v>17.099193693542425</c:v>
                </c:pt>
                <c:pt idx="7792">
                  <c:v>17.633495618538422</c:v>
                </c:pt>
                <c:pt idx="7793">
                  <c:v>17.764424304864828</c:v>
                </c:pt>
                <c:pt idx="7794">
                  <c:v>15.898957704447596</c:v>
                </c:pt>
                <c:pt idx="7795">
                  <c:v>15.374759219962266</c:v>
                </c:pt>
                <c:pt idx="7796">
                  <c:v>18.821965236762285</c:v>
                </c:pt>
                <c:pt idx="7797">
                  <c:v>1.352896880226413</c:v>
                </c:pt>
                <c:pt idx="7798">
                  <c:v>0.9500953892640065</c:v>
                </c:pt>
                <c:pt idx="7799">
                  <c:v>0.86090397783729666</c:v>
                </c:pt>
                <c:pt idx="7800">
                  <c:v>0.85633984328809087</c:v>
                </c:pt>
                <c:pt idx="7801">
                  <c:v>1.9378760232804235</c:v>
                </c:pt>
                <c:pt idx="7802">
                  <c:v>4.0390805424308791</c:v>
                </c:pt>
                <c:pt idx="7803">
                  <c:v>5.6313606724630825</c:v>
                </c:pt>
                <c:pt idx="7804">
                  <c:v>7.0849895217347214</c:v>
                </c:pt>
                <c:pt idx="7805">
                  <c:v>8.5592812962160263</c:v>
                </c:pt>
                <c:pt idx="7806">
                  <c:v>33.092688920670895</c:v>
                </c:pt>
                <c:pt idx="7807">
                  <c:v>33.71353369276855</c:v>
                </c:pt>
                <c:pt idx="7808">
                  <c:v>31.135624521814083</c:v>
                </c:pt>
                <c:pt idx="7809">
                  <c:v>27.247228679031817</c:v>
                </c:pt>
                <c:pt idx="7810">
                  <c:v>23.866705738868735</c:v>
                </c:pt>
                <c:pt idx="7811">
                  <c:v>22.018497118354638</c:v>
                </c:pt>
                <c:pt idx="7812">
                  <c:v>18.551067911260692</c:v>
                </c:pt>
                <c:pt idx="7813">
                  <c:v>21.385902592380461</c:v>
                </c:pt>
                <c:pt idx="7814">
                  <c:v>21.241047325869687</c:v>
                </c:pt>
                <c:pt idx="7815">
                  <c:v>21.378769593536667</c:v>
                </c:pt>
                <c:pt idx="7816">
                  <c:v>21.880813931397423</c:v>
                </c:pt>
                <c:pt idx="7817">
                  <c:v>22.096259422358727</c:v>
                </c:pt>
                <c:pt idx="7818">
                  <c:v>19.70690698313453</c:v>
                </c:pt>
                <c:pt idx="7819">
                  <c:v>18.83619461551697</c:v>
                </c:pt>
                <c:pt idx="7820">
                  <c:v>21.78315769977252</c:v>
                </c:pt>
                <c:pt idx="7821">
                  <c:v>1.3566200102096138</c:v>
                </c:pt>
                <c:pt idx="7822">
                  <c:v>1.0191411563721411</c:v>
                </c:pt>
                <c:pt idx="7823">
                  <c:v>1.0617437458857084</c:v>
                </c:pt>
                <c:pt idx="7824">
                  <c:v>1.5353961019380225</c:v>
                </c:pt>
                <c:pt idx="7825">
                  <c:v>2.744363706312904</c:v>
                </c:pt>
                <c:pt idx="7826">
                  <c:v>4.080887977974947</c:v>
                </c:pt>
                <c:pt idx="7827">
                  <c:v>5.1805111412735672</c:v>
                </c:pt>
                <c:pt idx="7828">
                  <c:v>6.2065644067910464</c:v>
                </c:pt>
                <c:pt idx="7829">
                  <c:v>6.8347945098747509</c:v>
                </c:pt>
                <c:pt idx="7830">
                  <c:v>30.267136061989618</c:v>
                </c:pt>
                <c:pt idx="7831">
                  <c:v>31.838837582674241</c:v>
                </c:pt>
                <c:pt idx="7832">
                  <c:v>30.371042437683389</c:v>
                </c:pt>
                <c:pt idx="7833">
                  <c:v>27.699349102595132</c:v>
                </c:pt>
                <c:pt idx="7834">
                  <c:v>23.779243725781196</c:v>
                </c:pt>
                <c:pt idx="7835">
                  <c:v>21.083827476678138</c:v>
                </c:pt>
                <c:pt idx="7836">
                  <c:v>15.846932355762521</c:v>
                </c:pt>
                <c:pt idx="7837">
                  <c:v>17.612329567655284</c:v>
                </c:pt>
                <c:pt idx="7838">
                  <c:v>17.437034120876078</c:v>
                </c:pt>
                <c:pt idx="7839">
                  <c:v>17.494129191560731</c:v>
                </c:pt>
                <c:pt idx="7840">
                  <c:v>18.051065617417503</c:v>
                </c:pt>
                <c:pt idx="7841">
                  <c:v>18.635225911898466</c:v>
                </c:pt>
                <c:pt idx="7842">
                  <c:v>16.829939296463035</c:v>
                </c:pt>
                <c:pt idx="7843">
                  <c:v>14.708892854730802</c:v>
                </c:pt>
                <c:pt idx="7844">
                  <c:v>17.372517100272844</c:v>
                </c:pt>
                <c:pt idx="7845">
                  <c:v>1.1872962189766294</c:v>
                </c:pt>
                <c:pt idx="7846">
                  <c:v>1.0486498617700539</c:v>
                </c:pt>
                <c:pt idx="7847">
                  <c:v>0.80721046751584491</c:v>
                </c:pt>
                <c:pt idx="7848">
                  <c:v>0.7292102943095824</c:v>
                </c:pt>
                <c:pt idx="7849">
                  <c:v>0.67181580999788104</c:v>
                </c:pt>
                <c:pt idx="7850">
                  <c:v>0.70994258121194431</c:v>
                </c:pt>
                <c:pt idx="7851">
                  <c:v>0.81902207353909395</c:v>
                </c:pt>
                <c:pt idx="7852">
                  <c:v>0.96491897944095428</c:v>
                </c:pt>
                <c:pt idx="7853">
                  <c:v>1.5088175266087158</c:v>
                </c:pt>
                <c:pt idx="7854">
                  <c:v>25.032803958648191</c:v>
                </c:pt>
                <c:pt idx="7855">
                  <c:v>26.661100809287433</c:v>
                </c:pt>
                <c:pt idx="7856">
                  <c:v>26.639389167077713</c:v>
                </c:pt>
                <c:pt idx="7857">
                  <c:v>25.315438113696835</c:v>
                </c:pt>
                <c:pt idx="7858">
                  <c:v>24.400087882434907</c:v>
                </c:pt>
                <c:pt idx="7859">
                  <c:v>23.239728987997747</c:v>
                </c:pt>
                <c:pt idx="7860">
                  <c:v>18.609094764538018</c:v>
                </c:pt>
                <c:pt idx="7861">
                  <c:v>17.224379977305301</c:v>
                </c:pt>
                <c:pt idx="7862">
                  <c:v>15.387881722235457</c:v>
                </c:pt>
                <c:pt idx="7863">
                  <c:v>13.955373073250421</c:v>
                </c:pt>
                <c:pt idx="7864">
                  <c:v>13.833731440638593</c:v>
                </c:pt>
                <c:pt idx="7865">
                  <c:v>14.590697094468085</c:v>
                </c:pt>
                <c:pt idx="7866">
                  <c:v>12.614091417545012</c:v>
                </c:pt>
                <c:pt idx="7867">
                  <c:v>12.388240918391155</c:v>
                </c:pt>
                <c:pt idx="7868">
                  <c:v>15.412709974121135</c:v>
                </c:pt>
                <c:pt idx="7869">
                  <c:v>1.149717193144008</c:v>
                </c:pt>
                <c:pt idx="7870">
                  <c:v>1.0924919560007307</c:v>
                </c:pt>
                <c:pt idx="7871">
                  <c:v>0.80637469422595465</c:v>
                </c:pt>
                <c:pt idx="7872">
                  <c:v>0.6168541768017437</c:v>
                </c:pt>
                <c:pt idx="7873">
                  <c:v>0.63094723465534885</c:v>
                </c:pt>
                <c:pt idx="7874">
                  <c:v>1.3103456803076186</c:v>
                </c:pt>
                <c:pt idx="7875">
                  <c:v>3.1160237182852959</c:v>
                </c:pt>
                <c:pt idx="7876">
                  <c:v>4.9142976542276067</c:v>
                </c:pt>
                <c:pt idx="7877">
                  <c:v>6.5307342787479072</c:v>
                </c:pt>
                <c:pt idx="7878">
                  <c:v>31.307970452030883</c:v>
                </c:pt>
                <c:pt idx="7879">
                  <c:v>32.274988151147134</c:v>
                </c:pt>
                <c:pt idx="7880">
                  <c:v>30.288737539678763</c:v>
                </c:pt>
                <c:pt idx="7881">
                  <c:v>27.26285296217651</c:v>
                </c:pt>
                <c:pt idx="7882">
                  <c:v>24.60851330857205</c:v>
                </c:pt>
                <c:pt idx="7883">
                  <c:v>22.169349581347944</c:v>
                </c:pt>
                <c:pt idx="7884">
                  <c:v>18.22667309443089</c:v>
                </c:pt>
                <c:pt idx="7885">
                  <c:v>19.444292921777706</c:v>
                </c:pt>
                <c:pt idx="7886">
                  <c:v>19.084815936432722</c:v>
                </c:pt>
                <c:pt idx="7887">
                  <c:v>19.031306136219566</c:v>
                </c:pt>
                <c:pt idx="7888">
                  <c:v>19.76336476129951</c:v>
                </c:pt>
                <c:pt idx="7889">
                  <c:v>20.15555168530264</c:v>
                </c:pt>
                <c:pt idx="7890">
                  <c:v>18.628115069047663</c:v>
                </c:pt>
                <c:pt idx="7891">
                  <c:v>18.450568019484141</c:v>
                </c:pt>
                <c:pt idx="7892">
                  <c:v>22.130194095071964</c:v>
                </c:pt>
                <c:pt idx="7893">
                  <c:v>1.3701736311791328</c:v>
                </c:pt>
                <c:pt idx="7894">
                  <c:v>1.1636511586592946</c:v>
                </c:pt>
                <c:pt idx="7895">
                  <c:v>3.06581300696788</c:v>
                </c:pt>
                <c:pt idx="7896">
                  <c:v>5.0342249668843628</c:v>
                </c:pt>
                <c:pt idx="7897">
                  <c:v>7.1649631169248087</c:v>
                </c:pt>
                <c:pt idx="7898">
                  <c:v>8.9309265375264761</c:v>
                </c:pt>
                <c:pt idx="7899">
                  <c:v>10.383443894484726</c:v>
                </c:pt>
                <c:pt idx="7900">
                  <c:v>11.750284026677061</c:v>
                </c:pt>
                <c:pt idx="7901">
                  <c:v>13.029973252849571</c:v>
                </c:pt>
                <c:pt idx="7902">
                  <c:v>37.326853343599737</c:v>
                </c:pt>
                <c:pt idx="7903">
                  <c:v>37.858465777228723</c:v>
                </c:pt>
                <c:pt idx="7904">
                  <c:v>33.808308722142932</c:v>
                </c:pt>
                <c:pt idx="7905">
                  <c:v>28.613129335578336</c:v>
                </c:pt>
                <c:pt idx="7906">
                  <c:v>24.332132990257762</c:v>
                </c:pt>
                <c:pt idx="7907">
                  <c:v>20.79732186958239</c:v>
                </c:pt>
                <c:pt idx="7908">
                  <c:v>15.193619206874128</c:v>
                </c:pt>
                <c:pt idx="7909">
                  <c:v>16.195867704291704</c:v>
                </c:pt>
                <c:pt idx="7910">
                  <c:v>15.647931227407446</c:v>
                </c:pt>
                <c:pt idx="7911">
                  <c:v>16.268820311491321</c:v>
                </c:pt>
                <c:pt idx="7912">
                  <c:v>18.197329328091659</c:v>
                </c:pt>
                <c:pt idx="7913">
                  <c:v>20.199817512898598</c:v>
                </c:pt>
                <c:pt idx="7914">
                  <c:v>18.525736841423701</c:v>
                </c:pt>
                <c:pt idx="7915">
                  <c:v>18.483941714764576</c:v>
                </c:pt>
                <c:pt idx="7916">
                  <c:v>22.118424031535511</c:v>
                </c:pt>
                <c:pt idx="7917">
                  <c:v>1.3705173567920956</c:v>
                </c:pt>
                <c:pt idx="7918">
                  <c:v>1.1363383583411555</c:v>
                </c:pt>
                <c:pt idx="7919">
                  <c:v>2.8547233226775885</c:v>
                </c:pt>
                <c:pt idx="7920">
                  <c:v>5.0383982943355434</c:v>
                </c:pt>
                <c:pt idx="7921">
                  <c:v>7.4366171311302889</c:v>
                </c:pt>
                <c:pt idx="7922">
                  <c:v>9.5763752320813609</c:v>
                </c:pt>
                <c:pt idx="7923">
                  <c:v>11.010823453616599</c:v>
                </c:pt>
                <c:pt idx="7924">
                  <c:v>12.484629027141374</c:v>
                </c:pt>
                <c:pt idx="7925">
                  <c:v>13.992084322692207</c:v>
                </c:pt>
                <c:pt idx="7926">
                  <c:v>38.345030769065104</c:v>
                </c:pt>
                <c:pt idx="7927">
                  <c:v>38.828356677820601</c:v>
                </c:pt>
                <c:pt idx="7928">
                  <c:v>36.14427783494677</c:v>
                </c:pt>
                <c:pt idx="7929">
                  <c:v>32.306187481896266</c:v>
                </c:pt>
                <c:pt idx="7930">
                  <c:v>28.527955236485766</c:v>
                </c:pt>
                <c:pt idx="7931">
                  <c:v>24.832760883179873</c:v>
                </c:pt>
                <c:pt idx="7932">
                  <c:v>20.081114934296981</c:v>
                </c:pt>
                <c:pt idx="7933">
                  <c:v>21.822803387392682</c:v>
                </c:pt>
                <c:pt idx="7934">
                  <c:v>21.44269948032656</c:v>
                </c:pt>
                <c:pt idx="7935">
                  <c:v>21.432469258300639</c:v>
                </c:pt>
                <c:pt idx="7936">
                  <c:v>22.465024076862569</c:v>
                </c:pt>
                <c:pt idx="7937">
                  <c:v>23.713614597420356</c:v>
                </c:pt>
                <c:pt idx="7938">
                  <c:v>21.591959173603946</c:v>
                </c:pt>
                <c:pt idx="7939">
                  <c:v>21.141122566743658</c:v>
                </c:pt>
                <c:pt idx="7940">
                  <c:v>24.34496623373408</c:v>
                </c:pt>
                <c:pt idx="7941">
                  <c:v>1.4729374346249502</c:v>
                </c:pt>
                <c:pt idx="7942">
                  <c:v>1.7505138688368023</c:v>
                </c:pt>
                <c:pt idx="7943">
                  <c:v>4.032543909064219</c:v>
                </c:pt>
                <c:pt idx="7944">
                  <c:v>5.4595667957374783</c:v>
                </c:pt>
                <c:pt idx="7945">
                  <c:v>6.8580296843223723</c:v>
                </c:pt>
                <c:pt idx="7946">
                  <c:v>8.1438133471687699</c:v>
                </c:pt>
                <c:pt idx="7947">
                  <c:v>9.1965993567998847</c:v>
                </c:pt>
                <c:pt idx="7948">
                  <c:v>10.310056783645452</c:v>
                </c:pt>
                <c:pt idx="7949">
                  <c:v>11.378798800871333</c:v>
                </c:pt>
                <c:pt idx="7950">
                  <c:v>35.434799551633986</c:v>
                </c:pt>
                <c:pt idx="7951">
                  <c:v>35.868777909630722</c:v>
                </c:pt>
                <c:pt idx="7952">
                  <c:v>33.420532071626837</c:v>
                </c:pt>
                <c:pt idx="7953">
                  <c:v>29.661029333318083</c:v>
                </c:pt>
                <c:pt idx="7954">
                  <c:v>25.61265337388836</c:v>
                </c:pt>
                <c:pt idx="7955">
                  <c:v>21.563324399039352</c:v>
                </c:pt>
                <c:pt idx="7956">
                  <c:v>16.378145366073717</c:v>
                </c:pt>
                <c:pt idx="7957">
                  <c:v>16.911383187963544</c:v>
                </c:pt>
                <c:pt idx="7958">
                  <c:v>16.00432576023227</c:v>
                </c:pt>
                <c:pt idx="7959">
                  <c:v>15.762992837833105</c:v>
                </c:pt>
                <c:pt idx="7960">
                  <c:v>17.362077011758043</c:v>
                </c:pt>
                <c:pt idx="7961">
                  <c:v>18.810517050567928</c:v>
                </c:pt>
                <c:pt idx="7962">
                  <c:v>16.807405420736941</c:v>
                </c:pt>
                <c:pt idx="7963">
                  <c:v>16.247219449246394</c:v>
                </c:pt>
                <c:pt idx="7964">
                  <c:v>19.437589503019645</c:v>
                </c:pt>
                <c:pt idx="7965">
                  <c:v>1.3534658584344421</c:v>
                </c:pt>
                <c:pt idx="7966">
                  <c:v>0.95229252523227448</c:v>
                </c:pt>
                <c:pt idx="7967">
                  <c:v>0.86821453234684376</c:v>
                </c:pt>
                <c:pt idx="7968">
                  <c:v>0.96280338983565139</c:v>
                </c:pt>
                <c:pt idx="7969">
                  <c:v>2.1164631736244428</c:v>
                </c:pt>
                <c:pt idx="7970">
                  <c:v>4.1447538585629644</c:v>
                </c:pt>
                <c:pt idx="7971">
                  <c:v>5.7827110298536883</c:v>
                </c:pt>
                <c:pt idx="7972">
                  <c:v>7.1497859540268847</c:v>
                </c:pt>
                <c:pt idx="7973">
                  <c:v>8.6167782519951892</c:v>
                </c:pt>
                <c:pt idx="7974">
                  <c:v>33.080528973202817</c:v>
                </c:pt>
                <c:pt idx="7975">
                  <c:v>33.747144026362996</c:v>
                </c:pt>
                <c:pt idx="7976">
                  <c:v>30.382848504708395</c:v>
                </c:pt>
                <c:pt idx="7977">
                  <c:v>26.071440904999061</c:v>
                </c:pt>
                <c:pt idx="7978">
                  <c:v>22.378052572841341</c:v>
                </c:pt>
                <c:pt idx="7979">
                  <c:v>19.268161086264325</c:v>
                </c:pt>
                <c:pt idx="7980">
                  <c:v>14.408168639154628</c:v>
                </c:pt>
                <c:pt idx="7981">
                  <c:v>15.968453361301615</c:v>
                </c:pt>
                <c:pt idx="7982">
                  <c:v>15.854348151238613</c:v>
                </c:pt>
                <c:pt idx="7983">
                  <c:v>16.291933012533427</c:v>
                </c:pt>
                <c:pt idx="7984">
                  <c:v>17.526940678519875</c:v>
                </c:pt>
                <c:pt idx="7985">
                  <c:v>18.893618025708367</c:v>
                </c:pt>
                <c:pt idx="7986">
                  <c:v>16.693526386435384</c:v>
                </c:pt>
                <c:pt idx="7987">
                  <c:v>16.137249716813361</c:v>
                </c:pt>
                <c:pt idx="7988">
                  <c:v>19.296164415029669</c:v>
                </c:pt>
                <c:pt idx="7989">
                  <c:v>1.3530218154089224</c:v>
                </c:pt>
                <c:pt idx="7990">
                  <c:v>0.95112164254890175</c:v>
                </c:pt>
                <c:pt idx="7991">
                  <c:v>0.85192649257983843</c:v>
                </c:pt>
                <c:pt idx="7992">
                  <c:v>0.73095815597621527</c:v>
                </c:pt>
                <c:pt idx="7993">
                  <c:v>1.1002785566367359</c:v>
                </c:pt>
                <c:pt idx="7994">
                  <c:v>1.9067871647736796</c:v>
                </c:pt>
                <c:pt idx="7995">
                  <c:v>3.0583436678421414</c:v>
                </c:pt>
                <c:pt idx="7996">
                  <c:v>4.3062713549439566</c:v>
                </c:pt>
                <c:pt idx="7997">
                  <c:v>5.051861445000517</c:v>
                </c:pt>
                <c:pt idx="7998">
                  <c:v>28.648090877020721</c:v>
                </c:pt>
                <c:pt idx="7999">
                  <c:v>30.124837658610577</c:v>
                </c:pt>
                <c:pt idx="8000">
                  <c:v>27.608817869038731</c:v>
                </c:pt>
                <c:pt idx="8001">
                  <c:v>23.37131558422616</c:v>
                </c:pt>
                <c:pt idx="8002">
                  <c:v>18.934475523054452</c:v>
                </c:pt>
                <c:pt idx="8003">
                  <c:v>15.617780305935899</c:v>
                </c:pt>
                <c:pt idx="8004">
                  <c:v>9.802999344656012</c:v>
                </c:pt>
                <c:pt idx="8005">
                  <c:v>11.127759091779863</c:v>
                </c:pt>
                <c:pt idx="8006">
                  <c:v>10.865542607407798</c:v>
                </c:pt>
                <c:pt idx="8007">
                  <c:v>11.483610802777202</c:v>
                </c:pt>
                <c:pt idx="8008">
                  <c:v>13.424176679933909</c:v>
                </c:pt>
                <c:pt idx="8009">
                  <c:v>14.729676099291144</c:v>
                </c:pt>
                <c:pt idx="8010">
                  <c:v>12.553897277345456</c:v>
                </c:pt>
                <c:pt idx="8011">
                  <c:v>11.61898330430221</c:v>
                </c:pt>
                <c:pt idx="8012">
                  <c:v>14.601682774309426</c:v>
                </c:pt>
                <c:pt idx="8013">
                  <c:v>1.1866069214179542</c:v>
                </c:pt>
                <c:pt idx="8014">
                  <c:v>1.0481479669851455</c:v>
                </c:pt>
                <c:pt idx="8015">
                  <c:v>0.80640823593751199</c:v>
                </c:pt>
                <c:pt idx="8016">
                  <c:v>0.65532528907301846</c:v>
                </c:pt>
                <c:pt idx="8017">
                  <c:v>0.60340025780053219</c:v>
                </c:pt>
                <c:pt idx="8018">
                  <c:v>0.5826810194420653</c:v>
                </c:pt>
                <c:pt idx="8019">
                  <c:v>0.58403622767795493</c:v>
                </c:pt>
                <c:pt idx="8020">
                  <c:v>0.76767186719500058</c:v>
                </c:pt>
                <c:pt idx="8021">
                  <c:v>1.0343013945531907</c:v>
                </c:pt>
                <c:pt idx="8022">
                  <c:v>24.737808605862138</c:v>
                </c:pt>
                <c:pt idx="8023">
                  <c:v>26.422837415079226</c:v>
                </c:pt>
                <c:pt idx="8024">
                  <c:v>24.938990253190795</c:v>
                </c:pt>
                <c:pt idx="8025">
                  <c:v>22.286843427444897</c:v>
                </c:pt>
                <c:pt idx="8026">
                  <c:v>19.447414762729842</c:v>
                </c:pt>
                <c:pt idx="8027">
                  <c:v>17.013241057475099</c:v>
                </c:pt>
                <c:pt idx="8028">
                  <c:v>11.115077863033038</c:v>
                </c:pt>
                <c:pt idx="8029">
                  <c:v>10.599260498328066</c:v>
                </c:pt>
                <c:pt idx="8030">
                  <c:v>9.8906324512447199</c:v>
                </c:pt>
                <c:pt idx="8031">
                  <c:v>9.696165916114877</c:v>
                </c:pt>
                <c:pt idx="8032">
                  <c:v>10.807509599687952</c:v>
                </c:pt>
                <c:pt idx="8033">
                  <c:v>12.232140870010291</c:v>
                </c:pt>
                <c:pt idx="8034">
                  <c:v>10.115981055613672</c:v>
                </c:pt>
                <c:pt idx="8035">
                  <c:v>9.9433951021398439</c:v>
                </c:pt>
                <c:pt idx="8036">
                  <c:v>13.11416664153168</c:v>
                </c:pt>
                <c:pt idx="8037">
                  <c:v>1.1491291361642657</c:v>
                </c:pt>
                <c:pt idx="8038">
                  <c:v>1.0919254395697</c:v>
                </c:pt>
                <c:pt idx="8039">
                  <c:v>0.80590326393135969</c:v>
                </c:pt>
                <c:pt idx="8040">
                  <c:v>0.60839274154691614</c:v>
                </c:pt>
                <c:pt idx="8041">
                  <c:v>0.53579863062224098</c:v>
                </c:pt>
                <c:pt idx="8042">
                  <c:v>0.5255557919892202</c:v>
                </c:pt>
                <c:pt idx="8043">
                  <c:v>0.54000396117439131</c:v>
                </c:pt>
                <c:pt idx="8044">
                  <c:v>0.59218532497650855</c:v>
                </c:pt>
                <c:pt idx="8045">
                  <c:v>1.4189565118392988</c:v>
                </c:pt>
                <c:pt idx="8046">
                  <c:v>25.48128464492402</c:v>
                </c:pt>
                <c:pt idx="8047">
                  <c:v>26.253976437921313</c:v>
                </c:pt>
                <c:pt idx="8048">
                  <c:v>23.396585109638238</c:v>
                </c:pt>
                <c:pt idx="8049">
                  <c:v>21.182662591761673</c:v>
                </c:pt>
                <c:pt idx="8050">
                  <c:v>17.676843511037301</c:v>
                </c:pt>
                <c:pt idx="8051">
                  <c:v>16.069882881615992</c:v>
                </c:pt>
                <c:pt idx="8052">
                  <c:v>12.788274448844517</c:v>
                </c:pt>
                <c:pt idx="8053">
                  <c:v>14.220707705909071</c:v>
                </c:pt>
                <c:pt idx="8054">
                  <c:v>12.787425751225369</c:v>
                </c:pt>
                <c:pt idx="8055">
                  <c:v>12.894033927171437</c:v>
                </c:pt>
                <c:pt idx="8056">
                  <c:v>13.496439681852726</c:v>
                </c:pt>
                <c:pt idx="8057">
                  <c:v>14.380567810928039</c:v>
                </c:pt>
                <c:pt idx="8058">
                  <c:v>12.513437664706258</c:v>
                </c:pt>
                <c:pt idx="8059">
                  <c:v>12.273479029314698</c:v>
                </c:pt>
                <c:pt idx="8060">
                  <c:v>15.993694268556091</c:v>
                </c:pt>
                <c:pt idx="8061">
                  <c:v>1.3521149583082939</c:v>
                </c:pt>
                <c:pt idx="8062">
                  <c:v>0.94766930803517635</c:v>
                </c:pt>
                <c:pt idx="8063">
                  <c:v>0.82693022441423725</c:v>
                </c:pt>
                <c:pt idx="8064">
                  <c:v>0.6135107759200582</c:v>
                </c:pt>
                <c:pt idx="8065">
                  <c:v>0.57847968927753257</c:v>
                </c:pt>
                <c:pt idx="8066">
                  <c:v>0.84143162952693051</c:v>
                </c:pt>
                <c:pt idx="8067">
                  <c:v>1.5673176565134128</c:v>
                </c:pt>
                <c:pt idx="8068">
                  <c:v>3.1060996797731604</c:v>
                </c:pt>
                <c:pt idx="8069">
                  <c:v>4.7218057719701161</c:v>
                </c:pt>
                <c:pt idx="8070">
                  <c:v>29.418165801072121</c:v>
                </c:pt>
                <c:pt idx="8071">
                  <c:v>30.337010524778783</c:v>
                </c:pt>
                <c:pt idx="8072">
                  <c:v>26.893418396607803</c:v>
                </c:pt>
                <c:pt idx="8073">
                  <c:v>22.943084552346985</c:v>
                </c:pt>
                <c:pt idx="8074">
                  <c:v>19.389119575759974</c:v>
                </c:pt>
                <c:pt idx="8075">
                  <c:v>16.155350547615217</c:v>
                </c:pt>
                <c:pt idx="8076">
                  <c:v>10.199637776910759</c:v>
                </c:pt>
                <c:pt idx="8077">
                  <c:v>11.193894423035355</c:v>
                </c:pt>
                <c:pt idx="8078">
                  <c:v>10.86998519171784</c:v>
                </c:pt>
                <c:pt idx="8079">
                  <c:v>11.238423660769834</c:v>
                </c:pt>
                <c:pt idx="8080">
                  <c:v>12.881239148960702</c:v>
                </c:pt>
                <c:pt idx="8081">
                  <c:v>14.574513680223379</c:v>
                </c:pt>
                <c:pt idx="8082">
                  <c:v>12.743501802909599</c:v>
                </c:pt>
                <c:pt idx="8083">
                  <c:v>12.533804561232284</c:v>
                </c:pt>
                <c:pt idx="8084">
                  <c:v>16.102253095048741</c:v>
                </c:pt>
                <c:pt idx="8085">
                  <c:v>1.3521275749153916</c:v>
                </c:pt>
                <c:pt idx="8086">
                  <c:v>0.94768223236440452</c:v>
                </c:pt>
                <c:pt idx="8087">
                  <c:v>0.82819034651368206</c:v>
                </c:pt>
                <c:pt idx="8088">
                  <c:v>0.61787242931140707</c:v>
                </c:pt>
                <c:pt idx="8089">
                  <c:v>0.60574971622038221</c:v>
                </c:pt>
                <c:pt idx="8090">
                  <c:v>1.0206957685446467</c:v>
                </c:pt>
                <c:pt idx="8091">
                  <c:v>2.3059403022291098</c:v>
                </c:pt>
                <c:pt idx="8092">
                  <c:v>3.9849174481475784</c:v>
                </c:pt>
                <c:pt idx="8093">
                  <c:v>5.4735343029643229</c:v>
                </c:pt>
                <c:pt idx="8094">
                  <c:v>30.218241170476169</c:v>
                </c:pt>
                <c:pt idx="8095">
                  <c:v>31.071485076257503</c:v>
                </c:pt>
                <c:pt idx="8096">
                  <c:v>29.291676006390251</c:v>
                </c:pt>
                <c:pt idx="8097">
                  <c:v>27.687607657216255</c:v>
                </c:pt>
                <c:pt idx="8098">
                  <c:v>22.256371551797585</c:v>
                </c:pt>
                <c:pt idx="8099">
                  <c:v>19.680423186219514</c:v>
                </c:pt>
                <c:pt idx="8100">
                  <c:v>14.91699701897006</c:v>
                </c:pt>
                <c:pt idx="8101">
                  <c:v>15.842258672137019</c:v>
                </c:pt>
                <c:pt idx="8102">
                  <c:v>14.52372014320234</c:v>
                </c:pt>
                <c:pt idx="8103">
                  <c:v>14.559984887841614</c:v>
                </c:pt>
                <c:pt idx="8104">
                  <c:v>16.299353423841385</c:v>
                </c:pt>
                <c:pt idx="8105">
                  <c:v>17.070585383080527</c:v>
                </c:pt>
                <c:pt idx="8106">
                  <c:v>15.196631806472107</c:v>
                </c:pt>
                <c:pt idx="8107">
                  <c:v>14.900811142948365</c:v>
                </c:pt>
                <c:pt idx="8108">
                  <c:v>18.432333329558137</c:v>
                </c:pt>
                <c:pt idx="8109">
                  <c:v>1.3527827153182548</c:v>
                </c:pt>
                <c:pt idx="8110">
                  <c:v>0.94993445059293835</c:v>
                </c:pt>
                <c:pt idx="8111">
                  <c:v>0.85222682937326</c:v>
                </c:pt>
                <c:pt idx="8112">
                  <c:v>0.78740577931111577</c:v>
                </c:pt>
                <c:pt idx="8113">
                  <c:v>1.6127555976812689</c:v>
                </c:pt>
                <c:pt idx="8114">
                  <c:v>3.4968735437809841</c:v>
                </c:pt>
                <c:pt idx="8115">
                  <c:v>5.091493900569275</c:v>
                </c:pt>
                <c:pt idx="8116">
                  <c:v>6.5359994042964846</c:v>
                </c:pt>
                <c:pt idx="8117">
                  <c:v>7.9474629371933361</c:v>
                </c:pt>
                <c:pt idx="8118">
                  <c:v>32.466352539540821</c:v>
                </c:pt>
                <c:pt idx="8119">
                  <c:v>33.234295872436427</c:v>
                </c:pt>
                <c:pt idx="8120">
                  <c:v>29.657182191318714</c:v>
                </c:pt>
                <c:pt idx="8121">
                  <c:v>24.732881974650404</c:v>
                </c:pt>
                <c:pt idx="8122">
                  <c:v>21.173255834140665</c:v>
                </c:pt>
                <c:pt idx="8123">
                  <c:v>18.045775874098908</c:v>
                </c:pt>
                <c:pt idx="8124">
                  <c:v>15.235278012632143</c:v>
                </c:pt>
                <c:pt idx="8125">
                  <c:v>16.568481347127609</c:v>
                </c:pt>
                <c:pt idx="8126">
                  <c:v>15.693064831394263</c:v>
                </c:pt>
                <c:pt idx="8127">
                  <c:v>15.622560769138593</c:v>
                </c:pt>
                <c:pt idx="8128">
                  <c:v>17.556859577509655</c:v>
                </c:pt>
                <c:pt idx="8129">
                  <c:v>18.589698731314527</c:v>
                </c:pt>
                <c:pt idx="8130">
                  <c:v>16.707091700845631</c:v>
                </c:pt>
                <c:pt idx="8131">
                  <c:v>16.421039060717003</c:v>
                </c:pt>
                <c:pt idx="8132">
                  <c:v>19.853492878872942</c:v>
                </c:pt>
                <c:pt idx="8133">
                  <c:v>1.3534353939441257</c:v>
                </c:pt>
                <c:pt idx="8134">
                  <c:v>0.95902486987005719</c:v>
                </c:pt>
                <c:pt idx="8135">
                  <c:v>0.99456923701609457</c:v>
                </c:pt>
                <c:pt idx="8136">
                  <c:v>1.9515081133916665</c:v>
                </c:pt>
                <c:pt idx="8137">
                  <c:v>4.0395304321767309</c:v>
                </c:pt>
                <c:pt idx="8138">
                  <c:v>5.4756997435537791</c:v>
                </c:pt>
                <c:pt idx="8139">
                  <c:v>6.8108263413267611</c:v>
                </c:pt>
                <c:pt idx="8140">
                  <c:v>8.1533234994236068</c:v>
                </c:pt>
                <c:pt idx="8141">
                  <c:v>9.4163418795063549</c:v>
                </c:pt>
                <c:pt idx="8142">
                  <c:v>33.862261642215266</c:v>
                </c:pt>
                <c:pt idx="8143">
                  <c:v>34.575365199875677</c:v>
                </c:pt>
                <c:pt idx="8144">
                  <c:v>33.320252508891365</c:v>
                </c:pt>
                <c:pt idx="8145">
                  <c:v>28.870856769599524</c:v>
                </c:pt>
                <c:pt idx="8146">
                  <c:v>27.026773471885189</c:v>
                </c:pt>
                <c:pt idx="8147">
                  <c:v>23.935526253381834</c:v>
                </c:pt>
                <c:pt idx="8148">
                  <c:v>19.005054977230628</c:v>
                </c:pt>
                <c:pt idx="8149">
                  <c:v>22.255118507306968</c:v>
                </c:pt>
                <c:pt idx="8150">
                  <c:v>22.538599205919855</c:v>
                </c:pt>
                <c:pt idx="8151">
                  <c:v>22.69924154057906</c:v>
                </c:pt>
                <c:pt idx="8152">
                  <c:v>23.28393080939189</c:v>
                </c:pt>
                <c:pt idx="8153">
                  <c:v>23.169774825178386</c:v>
                </c:pt>
                <c:pt idx="8154">
                  <c:v>20.910100489567039</c:v>
                </c:pt>
                <c:pt idx="8155">
                  <c:v>20.092469265243391</c:v>
                </c:pt>
                <c:pt idx="8156">
                  <c:v>23.232108249586794</c:v>
                </c:pt>
                <c:pt idx="8157">
                  <c:v>1.3885034072415772</c:v>
                </c:pt>
                <c:pt idx="8158">
                  <c:v>1.3744771250889718</c:v>
                </c:pt>
                <c:pt idx="8159">
                  <c:v>2.3201524485448606</c:v>
                </c:pt>
                <c:pt idx="8160">
                  <c:v>3.9284073572214235</c:v>
                </c:pt>
                <c:pt idx="8161">
                  <c:v>5.7299939218329792</c:v>
                </c:pt>
                <c:pt idx="8162">
                  <c:v>7.2671231695625345</c:v>
                </c:pt>
                <c:pt idx="8163">
                  <c:v>8.4331663070817218</c:v>
                </c:pt>
                <c:pt idx="8164">
                  <c:v>9.4945162234350295</c:v>
                </c:pt>
                <c:pt idx="8165">
                  <c:v>10.219187055752259</c:v>
                </c:pt>
                <c:pt idx="8166">
                  <c:v>33.586121039435895</c:v>
                </c:pt>
                <c:pt idx="8167">
                  <c:v>34.96952585358504</c:v>
                </c:pt>
                <c:pt idx="8168">
                  <c:v>32.066752897282875</c:v>
                </c:pt>
                <c:pt idx="8169">
                  <c:v>27.071551041374072</c:v>
                </c:pt>
                <c:pt idx="8170">
                  <c:v>22.666315580989579</c:v>
                </c:pt>
                <c:pt idx="8171">
                  <c:v>19.010235171472875</c:v>
                </c:pt>
                <c:pt idx="8172">
                  <c:v>12.786397036163473</c:v>
                </c:pt>
                <c:pt idx="8173">
                  <c:v>13.744062444474803</c:v>
                </c:pt>
                <c:pt idx="8174">
                  <c:v>13.324837823732782</c:v>
                </c:pt>
                <c:pt idx="8175">
                  <c:v>13.677789869151797</c:v>
                </c:pt>
                <c:pt idx="8176">
                  <c:v>15.739993378532782</c:v>
                </c:pt>
                <c:pt idx="8177">
                  <c:v>17.424382125731036</c:v>
                </c:pt>
                <c:pt idx="8178">
                  <c:v>15.636688907314381</c:v>
                </c:pt>
                <c:pt idx="8179">
                  <c:v>14.906254439607034</c:v>
                </c:pt>
                <c:pt idx="8180">
                  <c:v>18.064970657053095</c:v>
                </c:pt>
                <c:pt idx="8181">
                  <c:v>1.187577784720462</c:v>
                </c:pt>
                <c:pt idx="8182">
                  <c:v>1.0512254959513427</c:v>
                </c:pt>
                <c:pt idx="8183">
                  <c:v>0.82511558704660748</c:v>
                </c:pt>
                <c:pt idx="8184">
                  <c:v>0.79975897627332238</c:v>
                </c:pt>
                <c:pt idx="8185">
                  <c:v>1.6360036964581155</c:v>
                </c:pt>
                <c:pt idx="8186">
                  <c:v>3.5862625128115599</c:v>
                </c:pt>
                <c:pt idx="8187">
                  <c:v>5.1005704723508227</c:v>
                </c:pt>
                <c:pt idx="8188">
                  <c:v>6.7088669235141483</c:v>
                </c:pt>
                <c:pt idx="8189">
                  <c:v>7.5869990869954149</c:v>
                </c:pt>
                <c:pt idx="8190">
                  <c:v>31.216153863160855</c:v>
                </c:pt>
                <c:pt idx="8191">
                  <c:v>32.711025477878302</c:v>
                </c:pt>
                <c:pt idx="8192">
                  <c:v>29.832355780136684</c:v>
                </c:pt>
                <c:pt idx="8193">
                  <c:v>25.830361237908253</c:v>
                </c:pt>
                <c:pt idx="8194">
                  <c:v>21.715703163769732</c:v>
                </c:pt>
                <c:pt idx="8195">
                  <c:v>18.370181153480978</c:v>
                </c:pt>
                <c:pt idx="8196">
                  <c:v>12.687946266013354</c:v>
                </c:pt>
                <c:pt idx="8197">
                  <c:v>14.657285392690701</c:v>
                </c:pt>
                <c:pt idx="8198">
                  <c:v>14.890775093582972</c:v>
                </c:pt>
                <c:pt idx="8199">
                  <c:v>15.678238471718222</c:v>
                </c:pt>
                <c:pt idx="8200">
                  <c:v>16.914122838037109</c:v>
                </c:pt>
                <c:pt idx="8201">
                  <c:v>18.019007126496753</c:v>
                </c:pt>
                <c:pt idx="8202">
                  <c:v>15.814767392986726</c:v>
                </c:pt>
                <c:pt idx="8203">
                  <c:v>15.26904559223185</c:v>
                </c:pt>
                <c:pt idx="8204">
                  <c:v>18.006404674613776</c:v>
                </c:pt>
                <c:pt idx="8205">
                  <c:v>1.1502443211431177</c:v>
                </c:pt>
                <c:pt idx="8206">
                  <c:v>1.0936231425300551</c:v>
                </c:pt>
                <c:pt idx="8207">
                  <c:v>0.81679631941325326</c:v>
                </c:pt>
                <c:pt idx="8208">
                  <c:v>0.6538106807766858</c:v>
                </c:pt>
                <c:pt idx="8209">
                  <c:v>0.7626886151123492</c:v>
                </c:pt>
                <c:pt idx="8210">
                  <c:v>1.256718945687163</c:v>
                </c:pt>
                <c:pt idx="8211">
                  <c:v>2.5039613356179511</c:v>
                </c:pt>
                <c:pt idx="8212">
                  <c:v>3.9655411091400241</c:v>
                </c:pt>
                <c:pt idx="8213">
                  <c:v>5.1362671619484113</c:v>
                </c:pt>
                <c:pt idx="8214">
                  <c:v>29.670664113033244</c:v>
                </c:pt>
                <c:pt idx="8215">
                  <c:v>30.372205935035741</c:v>
                </c:pt>
                <c:pt idx="8216">
                  <c:v>27.551706489081486</c:v>
                </c:pt>
                <c:pt idx="8217">
                  <c:v>24.828549090463138</c:v>
                </c:pt>
                <c:pt idx="8218">
                  <c:v>21.714725530580484</c:v>
                </c:pt>
                <c:pt idx="8219">
                  <c:v>20.655485049389959</c:v>
                </c:pt>
                <c:pt idx="8220">
                  <c:v>17.105407526400548</c:v>
                </c:pt>
                <c:pt idx="8221">
                  <c:v>16.113386481509831</c:v>
                </c:pt>
                <c:pt idx="8222">
                  <c:v>14.697573296384448</c:v>
                </c:pt>
                <c:pt idx="8223">
                  <c:v>13.938692380052675</c:v>
                </c:pt>
                <c:pt idx="8224">
                  <c:v>15.426862730066903</c:v>
                </c:pt>
                <c:pt idx="8225">
                  <c:v>16.192453835043501</c:v>
                </c:pt>
                <c:pt idx="8226">
                  <c:v>14.110065600634185</c:v>
                </c:pt>
                <c:pt idx="8227">
                  <c:v>13.601304611963995</c:v>
                </c:pt>
                <c:pt idx="8228">
                  <c:v>16.834791458920662</c:v>
                </c:pt>
                <c:pt idx="8229">
                  <c:v>1.3523229784643933</c:v>
                </c:pt>
                <c:pt idx="8230">
                  <c:v>0.94776562506011897</c:v>
                </c:pt>
                <c:pt idx="8231">
                  <c:v>0.82802202251163126</c:v>
                </c:pt>
                <c:pt idx="8232">
                  <c:v>0.61959228826471946</c:v>
                </c:pt>
                <c:pt idx="8233">
                  <c:v>0.58991648975325384</c:v>
                </c:pt>
                <c:pt idx="8234">
                  <c:v>0.85426641161383143</c:v>
                </c:pt>
                <c:pt idx="8235">
                  <c:v>1.5447046962013402</c:v>
                </c:pt>
                <c:pt idx="8236">
                  <c:v>2.8997895355191639</c:v>
                </c:pt>
                <c:pt idx="8237">
                  <c:v>4.4786646743679066</c:v>
                </c:pt>
                <c:pt idx="8238">
                  <c:v>29.233116486115541</c:v>
                </c:pt>
                <c:pt idx="8239">
                  <c:v>30.13599874006286</c:v>
                </c:pt>
                <c:pt idx="8240">
                  <c:v>27.603233020202897</c:v>
                </c:pt>
                <c:pt idx="8241">
                  <c:v>23.948348111139509</c:v>
                </c:pt>
                <c:pt idx="8242">
                  <c:v>20.595173051616715</c:v>
                </c:pt>
                <c:pt idx="8243">
                  <c:v>17.671277125528867</c:v>
                </c:pt>
                <c:pt idx="8244">
                  <c:v>11.875510314316077</c:v>
                </c:pt>
                <c:pt idx="8245">
                  <c:v>12.877466475715439</c:v>
                </c:pt>
                <c:pt idx="8246">
                  <c:v>12.26020635864476</c:v>
                </c:pt>
                <c:pt idx="8247">
                  <c:v>12.643806604488404</c:v>
                </c:pt>
                <c:pt idx="8248">
                  <c:v>13.888738001264862</c:v>
                </c:pt>
                <c:pt idx="8249">
                  <c:v>15.165514945252045</c:v>
                </c:pt>
                <c:pt idx="8250">
                  <c:v>13.173814574960423</c:v>
                </c:pt>
                <c:pt idx="8251">
                  <c:v>12.843662277182958</c:v>
                </c:pt>
                <c:pt idx="8252">
                  <c:v>16.294165228823879</c:v>
                </c:pt>
                <c:pt idx="8253">
                  <c:v>1.3522066595013673</c:v>
                </c:pt>
                <c:pt idx="8254">
                  <c:v>0.94771762040871121</c:v>
                </c:pt>
                <c:pt idx="8255">
                  <c:v>0.82806510360904828</c:v>
                </c:pt>
                <c:pt idx="8256">
                  <c:v>0.61977969103848352</c:v>
                </c:pt>
                <c:pt idx="8257">
                  <c:v>0.6059537359888636</c:v>
                </c:pt>
                <c:pt idx="8258">
                  <c:v>0.9782824281375897</c:v>
                </c:pt>
                <c:pt idx="8259">
                  <c:v>2.2403536395214405</c:v>
                </c:pt>
                <c:pt idx="8260">
                  <c:v>3.7855965965052434</c:v>
                </c:pt>
                <c:pt idx="8261">
                  <c:v>5.3580714228884361</c:v>
                </c:pt>
                <c:pt idx="8262">
                  <c:v>29.985890041444236</c:v>
                </c:pt>
                <c:pt idx="8263">
                  <c:v>30.782990968793769</c:v>
                </c:pt>
                <c:pt idx="8264">
                  <c:v>28.145376628095132</c:v>
                </c:pt>
                <c:pt idx="8265">
                  <c:v>24.440461025157145</c:v>
                </c:pt>
                <c:pt idx="8266">
                  <c:v>20.819680651419695</c:v>
                </c:pt>
                <c:pt idx="8267">
                  <c:v>17.924785689224485</c:v>
                </c:pt>
                <c:pt idx="8268">
                  <c:v>12.567642916920605</c:v>
                </c:pt>
                <c:pt idx="8269">
                  <c:v>13.794816285341797</c:v>
                </c:pt>
                <c:pt idx="8270">
                  <c:v>13.063948544883281</c:v>
                </c:pt>
                <c:pt idx="8271">
                  <c:v>13.258637563109042</c:v>
                </c:pt>
                <c:pt idx="8272">
                  <c:v>14.622968836821052</c:v>
                </c:pt>
                <c:pt idx="8273">
                  <c:v>15.71818049574417</c:v>
                </c:pt>
                <c:pt idx="8274">
                  <c:v>13.882478010088073</c:v>
                </c:pt>
                <c:pt idx="8275">
                  <c:v>13.648089145148285</c:v>
                </c:pt>
                <c:pt idx="8276">
                  <c:v>17.166636843826616</c:v>
                </c:pt>
                <c:pt idx="8277">
                  <c:v>1.3524559144221342</c:v>
                </c:pt>
                <c:pt idx="8278">
                  <c:v>0.94789394518599357</c:v>
                </c:pt>
                <c:pt idx="8279">
                  <c:v>0.82993728501394526</c:v>
                </c:pt>
                <c:pt idx="8280">
                  <c:v>0.63608834818782134</c:v>
                </c:pt>
                <c:pt idx="8281">
                  <c:v>0.75193372686431414</c:v>
                </c:pt>
                <c:pt idx="8282">
                  <c:v>1.8156404869684883</c:v>
                </c:pt>
                <c:pt idx="8283">
                  <c:v>3.4085154438671692</c:v>
                </c:pt>
                <c:pt idx="8284">
                  <c:v>4.8895063289968572</c:v>
                </c:pt>
                <c:pt idx="8285">
                  <c:v>6.3033737871295497</c:v>
                </c:pt>
                <c:pt idx="8286">
                  <c:v>31.021037726626389</c:v>
                </c:pt>
                <c:pt idx="8287">
                  <c:v>31.825319349749002</c:v>
                </c:pt>
                <c:pt idx="8288">
                  <c:v>29.179162027432568</c:v>
                </c:pt>
                <c:pt idx="8289">
                  <c:v>25.28784190130208</c:v>
                </c:pt>
                <c:pt idx="8290">
                  <c:v>21.984828933001079</c:v>
                </c:pt>
                <c:pt idx="8291">
                  <c:v>19.244155375617193</c:v>
                </c:pt>
                <c:pt idx="8292">
                  <c:v>13.882986982481846</c:v>
                </c:pt>
                <c:pt idx="8293">
                  <c:v>15.151508357315395</c:v>
                </c:pt>
                <c:pt idx="8294">
                  <c:v>14.841784500488838</c:v>
                </c:pt>
                <c:pt idx="8295">
                  <c:v>14.847603525861347</c:v>
                </c:pt>
                <c:pt idx="8296">
                  <c:v>15.943330003898625</c:v>
                </c:pt>
                <c:pt idx="8297">
                  <c:v>17.020050948088205</c:v>
                </c:pt>
                <c:pt idx="8298">
                  <c:v>15.331818751556098</c:v>
                </c:pt>
                <c:pt idx="8299">
                  <c:v>15.187168120258088</c:v>
                </c:pt>
                <c:pt idx="8300">
                  <c:v>18.790079685675451</c:v>
                </c:pt>
                <c:pt idx="8301">
                  <c:v>1.3529768879787556</c:v>
                </c:pt>
                <c:pt idx="8302">
                  <c:v>0.95047604153189535</c:v>
                </c:pt>
                <c:pt idx="8303">
                  <c:v>0.87155424056303299</c:v>
                </c:pt>
                <c:pt idx="8304">
                  <c:v>1.0274555004514982</c:v>
                </c:pt>
                <c:pt idx="8305">
                  <c:v>2.8670860590256515</c:v>
                </c:pt>
                <c:pt idx="8306">
                  <c:v>4.9105699084125369</c:v>
                </c:pt>
                <c:pt idx="8307">
                  <c:v>6.5611753821827437</c:v>
                </c:pt>
                <c:pt idx="8308">
                  <c:v>7.9564745796066063</c:v>
                </c:pt>
                <c:pt idx="8309">
                  <c:v>9.5107861075966937</c:v>
                </c:pt>
                <c:pt idx="8310">
                  <c:v>33.963350514137623</c:v>
                </c:pt>
                <c:pt idx="8311">
                  <c:v>34.741903182716406</c:v>
                </c:pt>
                <c:pt idx="8312">
                  <c:v>31.960821094566256</c:v>
                </c:pt>
                <c:pt idx="8313">
                  <c:v>27.673798319161321</c:v>
                </c:pt>
                <c:pt idx="8314">
                  <c:v>24.002030851186611</c:v>
                </c:pt>
                <c:pt idx="8315">
                  <c:v>20.796304232516977</c:v>
                </c:pt>
                <c:pt idx="8316">
                  <c:v>16.254153351875697</c:v>
                </c:pt>
                <c:pt idx="8317">
                  <c:v>18.879195705181676</c:v>
                </c:pt>
                <c:pt idx="8318">
                  <c:v>19.144198613390216</c:v>
                </c:pt>
                <c:pt idx="8319">
                  <c:v>20.000511739640359</c:v>
                </c:pt>
                <c:pt idx="8320">
                  <c:v>20.890585675603496</c:v>
                </c:pt>
                <c:pt idx="8321">
                  <c:v>21.441360889085363</c:v>
                </c:pt>
                <c:pt idx="8322">
                  <c:v>19.446597452767392</c:v>
                </c:pt>
                <c:pt idx="8323">
                  <c:v>19.040995382750783</c:v>
                </c:pt>
                <c:pt idx="8324">
                  <c:v>22.302030437450739</c:v>
                </c:pt>
                <c:pt idx="8325">
                  <c:v>1.3648894268588139</c:v>
                </c:pt>
                <c:pt idx="8326">
                  <c:v>1.0909062638936597</c:v>
                </c:pt>
                <c:pt idx="8327">
                  <c:v>2.1583943134625478</c:v>
                </c:pt>
                <c:pt idx="8328">
                  <c:v>3.9754903808663302</c:v>
                </c:pt>
                <c:pt idx="8329">
                  <c:v>6.0031330030108503</c:v>
                </c:pt>
                <c:pt idx="8330">
                  <c:v>7.6688574801974978</c:v>
                </c:pt>
                <c:pt idx="8331">
                  <c:v>9.0625315970823657</c:v>
                </c:pt>
                <c:pt idx="8332">
                  <c:v>10.242271138636767</c:v>
                </c:pt>
                <c:pt idx="8333">
                  <c:v>11.0874284147108</c:v>
                </c:pt>
                <c:pt idx="8334">
                  <c:v>34.478440731462619</c:v>
                </c:pt>
                <c:pt idx="8335">
                  <c:v>35.958811556511932</c:v>
                </c:pt>
                <c:pt idx="8336">
                  <c:v>33.618978069269481</c:v>
                </c:pt>
                <c:pt idx="8337">
                  <c:v>30.730776371002218</c:v>
                </c:pt>
                <c:pt idx="8338">
                  <c:v>26.819882655982436</c:v>
                </c:pt>
                <c:pt idx="8339">
                  <c:v>22.84817720245945</c:v>
                </c:pt>
                <c:pt idx="8340">
                  <c:v>18.330312982764887</c:v>
                </c:pt>
                <c:pt idx="8341">
                  <c:v>21.476345201964975</c:v>
                </c:pt>
                <c:pt idx="8342">
                  <c:v>20.866395331681716</c:v>
                </c:pt>
                <c:pt idx="8343">
                  <c:v>19.700186639659602</c:v>
                </c:pt>
                <c:pt idx="8344">
                  <c:v>20.92044733827808</c:v>
                </c:pt>
                <c:pt idx="8345">
                  <c:v>21.900473682481589</c:v>
                </c:pt>
                <c:pt idx="8346">
                  <c:v>19.869497506563331</c:v>
                </c:pt>
                <c:pt idx="8347">
                  <c:v>18.804438307722386</c:v>
                </c:pt>
                <c:pt idx="8348">
                  <c:v>21.690333628667219</c:v>
                </c:pt>
                <c:pt idx="8349">
                  <c:v>1.1991899868070925</c:v>
                </c:pt>
                <c:pt idx="8350">
                  <c:v>1.1406646236881941</c:v>
                </c:pt>
                <c:pt idx="8351">
                  <c:v>1.5828096191445704</c:v>
                </c:pt>
                <c:pt idx="8352">
                  <c:v>3.1661836554521821</c:v>
                </c:pt>
                <c:pt idx="8353">
                  <c:v>4.7842201272972771</c:v>
                </c:pt>
                <c:pt idx="8354">
                  <c:v>6.2904891540584922</c:v>
                </c:pt>
                <c:pt idx="8355">
                  <c:v>7.5079575821201283</c:v>
                </c:pt>
                <c:pt idx="8356">
                  <c:v>8.7078436911595372</c:v>
                </c:pt>
                <c:pt idx="8357">
                  <c:v>9.2055340686820522</c:v>
                </c:pt>
                <c:pt idx="8358">
                  <c:v>32.496677939456916</c:v>
                </c:pt>
                <c:pt idx="8359">
                  <c:v>34.198552380930401</c:v>
                </c:pt>
                <c:pt idx="8360">
                  <c:v>33.194043049064831</c:v>
                </c:pt>
                <c:pt idx="8361">
                  <c:v>30.359217599608794</c:v>
                </c:pt>
                <c:pt idx="8362">
                  <c:v>26.771012997683222</c:v>
                </c:pt>
                <c:pt idx="8363">
                  <c:v>22.644715641911088</c:v>
                </c:pt>
                <c:pt idx="8364">
                  <c:v>17.879516379780775</c:v>
                </c:pt>
                <c:pt idx="8365">
                  <c:v>18.935147895896279</c:v>
                </c:pt>
                <c:pt idx="8366">
                  <c:v>18.839326303577092</c:v>
                </c:pt>
                <c:pt idx="8367">
                  <c:v>18.891602138071377</c:v>
                </c:pt>
                <c:pt idx="8368">
                  <c:v>19.791821364754071</c:v>
                </c:pt>
                <c:pt idx="8369">
                  <c:v>20.399608871669148</c:v>
                </c:pt>
                <c:pt idx="8370">
                  <c:v>18.608385465041291</c:v>
                </c:pt>
                <c:pt idx="8371">
                  <c:v>18.418403979874718</c:v>
                </c:pt>
                <c:pt idx="8372">
                  <c:v>21.580454366538735</c:v>
                </c:pt>
                <c:pt idx="8373">
                  <c:v>1.164399538865853</c:v>
                </c:pt>
                <c:pt idx="8374">
                  <c:v>1.2695928084838664</c:v>
                </c:pt>
                <c:pt idx="8375">
                  <c:v>2.4385033007582773</c:v>
                </c:pt>
                <c:pt idx="8376">
                  <c:v>5.0260543290370689</c:v>
                </c:pt>
                <c:pt idx="8377">
                  <c:v>7.4953357437433459</c:v>
                </c:pt>
                <c:pt idx="8378">
                  <c:v>9.9575383186997257</c:v>
                </c:pt>
                <c:pt idx="8379">
                  <c:v>11.669625442038043</c:v>
                </c:pt>
                <c:pt idx="8380">
                  <c:v>13.220214455489145</c:v>
                </c:pt>
                <c:pt idx="8381">
                  <c:v>14.732489910396692</c:v>
                </c:pt>
                <c:pt idx="8382">
                  <c:v>39.134642047629029</c:v>
                </c:pt>
                <c:pt idx="8383">
                  <c:v>39.71079510471079</c:v>
                </c:pt>
                <c:pt idx="8384">
                  <c:v>37.082153941159561</c:v>
                </c:pt>
                <c:pt idx="8385">
                  <c:v>33.246124095454391</c:v>
                </c:pt>
                <c:pt idx="8386">
                  <c:v>30.057340349232462</c:v>
                </c:pt>
                <c:pt idx="8387">
                  <c:v>27.382968600773371</c:v>
                </c:pt>
                <c:pt idx="8388">
                  <c:v>22.314762440348108</c:v>
                </c:pt>
                <c:pt idx="8389">
                  <c:v>23.417010473367903</c:v>
                </c:pt>
                <c:pt idx="8390">
                  <c:v>22.837450624646827</c:v>
                </c:pt>
                <c:pt idx="8391">
                  <c:v>22.90375766484777</c:v>
                </c:pt>
                <c:pt idx="8392">
                  <c:v>24.200627324948087</c:v>
                </c:pt>
                <c:pt idx="8393">
                  <c:v>25.064431023150526</c:v>
                </c:pt>
                <c:pt idx="8394">
                  <c:v>23.004497272159234</c:v>
                </c:pt>
                <c:pt idx="8395">
                  <c:v>22.483416628238398</c:v>
                </c:pt>
                <c:pt idx="8396">
                  <c:v>25.552757416427355</c:v>
                </c:pt>
                <c:pt idx="8397">
                  <c:v>1.686800310700397</c:v>
                </c:pt>
                <c:pt idx="8398">
                  <c:v>2.8567625971960355</c:v>
                </c:pt>
                <c:pt idx="8399">
                  <c:v>5.3810121072630333</c:v>
                </c:pt>
                <c:pt idx="8400">
                  <c:v>6.7791263466809752</c:v>
                </c:pt>
                <c:pt idx="8401">
                  <c:v>7.9845683786764932</c:v>
                </c:pt>
                <c:pt idx="8402">
                  <c:v>9.1358559326082283</c:v>
                </c:pt>
                <c:pt idx="8403">
                  <c:v>10.376621694986648</c:v>
                </c:pt>
                <c:pt idx="8404">
                  <c:v>11.322197008752108</c:v>
                </c:pt>
                <c:pt idx="8405">
                  <c:v>12.480173826224206</c:v>
                </c:pt>
                <c:pt idx="8406">
                  <c:v>36.386613623749376</c:v>
                </c:pt>
                <c:pt idx="8407">
                  <c:v>37.138736346784953</c:v>
                </c:pt>
                <c:pt idx="8408">
                  <c:v>34.630415457043952</c:v>
                </c:pt>
                <c:pt idx="8409">
                  <c:v>30.763038881691479</c:v>
                </c:pt>
                <c:pt idx="8410">
                  <c:v>28.037997300505328</c:v>
                </c:pt>
                <c:pt idx="8411">
                  <c:v>24.53732579547804</c:v>
                </c:pt>
                <c:pt idx="8412">
                  <c:v>20.458517964277181</c:v>
                </c:pt>
                <c:pt idx="8413">
                  <c:v>22.641236227850413</c:v>
                </c:pt>
                <c:pt idx="8414">
                  <c:v>23.055154796001283</c:v>
                </c:pt>
                <c:pt idx="8415">
                  <c:v>23.20649469083963</c:v>
                </c:pt>
                <c:pt idx="8416">
                  <c:v>24.075227482030879</c:v>
                </c:pt>
                <c:pt idx="8417">
                  <c:v>24.26797292731888</c:v>
                </c:pt>
                <c:pt idx="8418">
                  <c:v>22.18230222100847</c:v>
                </c:pt>
                <c:pt idx="8419">
                  <c:v>20.819023664684092</c:v>
                </c:pt>
                <c:pt idx="8420">
                  <c:v>23.402464756269321</c:v>
                </c:pt>
                <c:pt idx="8421">
                  <c:v>1.3873023677900187</c:v>
                </c:pt>
                <c:pt idx="8422">
                  <c:v>1.1089590900441413</c:v>
                </c:pt>
                <c:pt idx="8423">
                  <c:v>1.5146233199299055</c:v>
                </c:pt>
                <c:pt idx="8424">
                  <c:v>3.078517930318283</c:v>
                </c:pt>
                <c:pt idx="8425">
                  <c:v>4.4020504816100052</c:v>
                </c:pt>
                <c:pt idx="8426">
                  <c:v>5.7859762693157748</c:v>
                </c:pt>
                <c:pt idx="8427">
                  <c:v>7.0420007409550234</c:v>
                </c:pt>
                <c:pt idx="8428">
                  <c:v>8.0423949048508945</c:v>
                </c:pt>
                <c:pt idx="8429">
                  <c:v>9.2422231621308839</c:v>
                </c:pt>
                <c:pt idx="8430">
                  <c:v>33.584297170404533</c:v>
                </c:pt>
                <c:pt idx="8431">
                  <c:v>34.255780387572493</c:v>
                </c:pt>
                <c:pt idx="8432">
                  <c:v>32.179129632173016</c:v>
                </c:pt>
                <c:pt idx="8433">
                  <c:v>28.693920240730851</c:v>
                </c:pt>
                <c:pt idx="8434">
                  <c:v>24.282454638215608</c:v>
                </c:pt>
                <c:pt idx="8435">
                  <c:v>21.245823788684771</c:v>
                </c:pt>
                <c:pt idx="8436">
                  <c:v>16.499298028229891</c:v>
                </c:pt>
                <c:pt idx="8437">
                  <c:v>17.719202384628307</c:v>
                </c:pt>
                <c:pt idx="8438">
                  <c:v>16.981774316199555</c:v>
                </c:pt>
                <c:pt idx="8439">
                  <c:v>16.295089010641345</c:v>
                </c:pt>
                <c:pt idx="8440">
                  <c:v>17.597101015162643</c:v>
                </c:pt>
                <c:pt idx="8441">
                  <c:v>18.770630108802287</c:v>
                </c:pt>
                <c:pt idx="8442">
                  <c:v>16.880306330619653</c:v>
                </c:pt>
                <c:pt idx="8443">
                  <c:v>16.341727068094364</c:v>
                </c:pt>
                <c:pt idx="8444">
                  <c:v>19.530851462708011</c:v>
                </c:pt>
                <c:pt idx="8445">
                  <c:v>1.3532129108481792</c:v>
                </c:pt>
                <c:pt idx="8446">
                  <c:v>0.95327600514188027</c:v>
                </c:pt>
                <c:pt idx="8447">
                  <c:v>0.90153376081128889</c:v>
                </c:pt>
                <c:pt idx="8448">
                  <c:v>1.1177107072622843</c:v>
                </c:pt>
                <c:pt idx="8449">
                  <c:v>2.823032251973379</c:v>
                </c:pt>
                <c:pt idx="8450">
                  <c:v>4.7918556363701947</c:v>
                </c:pt>
                <c:pt idx="8451">
                  <c:v>6.3367899480632168</c:v>
                </c:pt>
                <c:pt idx="8452">
                  <c:v>7.7303394374877001</c:v>
                </c:pt>
                <c:pt idx="8453">
                  <c:v>9.2060593503484132</c:v>
                </c:pt>
                <c:pt idx="8454">
                  <c:v>33.514043901679912</c:v>
                </c:pt>
                <c:pt idx="8455">
                  <c:v>34.450897447273604</c:v>
                </c:pt>
                <c:pt idx="8456">
                  <c:v>31.731213923717664</c:v>
                </c:pt>
                <c:pt idx="8457">
                  <c:v>27.919222099482383</c:v>
                </c:pt>
                <c:pt idx="8458">
                  <c:v>24.364349034906216</c:v>
                </c:pt>
                <c:pt idx="8459">
                  <c:v>21.560478277110679</c:v>
                </c:pt>
                <c:pt idx="8460">
                  <c:v>16.248374022657174</c:v>
                </c:pt>
                <c:pt idx="8461">
                  <c:v>17.44234140435573</c:v>
                </c:pt>
                <c:pt idx="8462">
                  <c:v>16.875352004416669</c:v>
                </c:pt>
                <c:pt idx="8463">
                  <c:v>16.957890463513685</c:v>
                </c:pt>
                <c:pt idx="8464">
                  <c:v>18.010970347773604</c:v>
                </c:pt>
                <c:pt idx="8465">
                  <c:v>19.161264574687749</c:v>
                </c:pt>
                <c:pt idx="8466">
                  <c:v>17.173191632798645</c:v>
                </c:pt>
                <c:pt idx="8467">
                  <c:v>16.648575261668338</c:v>
                </c:pt>
                <c:pt idx="8468">
                  <c:v>19.960503247635547</c:v>
                </c:pt>
                <c:pt idx="8469">
                  <c:v>1.3535446352982874</c:v>
                </c:pt>
                <c:pt idx="8470">
                  <c:v>0.95579686478502479</c:v>
                </c:pt>
                <c:pt idx="8471">
                  <c:v>0.90927020274101222</c:v>
                </c:pt>
                <c:pt idx="8472">
                  <c:v>1.1073438566131242</c:v>
                </c:pt>
                <c:pt idx="8473">
                  <c:v>2.531927737728334</c:v>
                </c:pt>
                <c:pt idx="8474">
                  <c:v>4.2141298115105883</c:v>
                </c:pt>
                <c:pt idx="8475">
                  <c:v>5.6247526475635299</c:v>
                </c:pt>
                <c:pt idx="8476">
                  <c:v>6.7799193465955723</c:v>
                </c:pt>
                <c:pt idx="8477">
                  <c:v>8.1420307129021054</c:v>
                </c:pt>
                <c:pt idx="8478">
                  <c:v>32.573591853564018</c:v>
                </c:pt>
                <c:pt idx="8479">
                  <c:v>33.363146818978556</c:v>
                </c:pt>
                <c:pt idx="8480">
                  <c:v>31.150856459250093</c:v>
                </c:pt>
                <c:pt idx="8481">
                  <c:v>27.04148043537699</c:v>
                </c:pt>
                <c:pt idx="8482">
                  <c:v>23.699352600120452</c:v>
                </c:pt>
                <c:pt idx="8483">
                  <c:v>21.353275123251652</c:v>
                </c:pt>
                <c:pt idx="8484">
                  <c:v>15.143568818783566</c:v>
                </c:pt>
                <c:pt idx="8485">
                  <c:v>15.588534087510135</c:v>
                </c:pt>
                <c:pt idx="8486">
                  <c:v>14.39600407585468</c:v>
                </c:pt>
                <c:pt idx="8487">
                  <c:v>14.402046199767453</c:v>
                </c:pt>
                <c:pt idx="8488">
                  <c:v>15.769390380799532</c:v>
                </c:pt>
                <c:pt idx="8489">
                  <c:v>17.131771003964928</c:v>
                </c:pt>
                <c:pt idx="8490">
                  <c:v>15.564057254290525</c:v>
                </c:pt>
                <c:pt idx="8491">
                  <c:v>15.605872075165612</c:v>
                </c:pt>
                <c:pt idx="8492">
                  <c:v>19.369565681086669</c:v>
                </c:pt>
                <c:pt idx="8493">
                  <c:v>1.3538868223006313</c:v>
                </c:pt>
                <c:pt idx="8494">
                  <c:v>0.96275538518424697</c:v>
                </c:pt>
                <c:pt idx="8495">
                  <c:v>1.0786838488343296</c:v>
                </c:pt>
                <c:pt idx="8496">
                  <c:v>2.716585630142661</c:v>
                </c:pt>
                <c:pt idx="8497">
                  <c:v>5.544596880875825</c:v>
                </c:pt>
                <c:pt idx="8498">
                  <c:v>8.1192100401560641</c:v>
                </c:pt>
                <c:pt idx="8499">
                  <c:v>9.8209992426010615</c:v>
                </c:pt>
                <c:pt idx="8500">
                  <c:v>11.434995322952716</c:v>
                </c:pt>
                <c:pt idx="8501">
                  <c:v>12.491462304635929</c:v>
                </c:pt>
                <c:pt idx="8502">
                  <c:v>36.16614179960834</c:v>
                </c:pt>
                <c:pt idx="8503">
                  <c:v>37.753433446281775</c:v>
                </c:pt>
                <c:pt idx="8504">
                  <c:v>36.010883986681698</c:v>
                </c:pt>
                <c:pt idx="8505">
                  <c:v>32.587929858228655</c:v>
                </c:pt>
                <c:pt idx="8506">
                  <c:v>29.258018899033207</c:v>
                </c:pt>
                <c:pt idx="8507">
                  <c:v>26.246208608334904</c:v>
                </c:pt>
                <c:pt idx="8508">
                  <c:v>20.76289145652667</c:v>
                </c:pt>
                <c:pt idx="8509">
                  <c:v>21.639911204528207</c:v>
                </c:pt>
                <c:pt idx="8510">
                  <c:v>21.366040667860563</c:v>
                </c:pt>
                <c:pt idx="8511">
                  <c:v>21.335870667617328</c:v>
                </c:pt>
                <c:pt idx="8512">
                  <c:v>22.719394570228587</c:v>
                </c:pt>
                <c:pt idx="8513">
                  <c:v>23.45890961010511</c:v>
                </c:pt>
                <c:pt idx="8514">
                  <c:v>21.700922962412285</c:v>
                </c:pt>
                <c:pt idx="8515">
                  <c:v>21.118140032160202</c:v>
                </c:pt>
                <c:pt idx="8516">
                  <c:v>24.371105997313943</c:v>
                </c:pt>
                <c:pt idx="8517">
                  <c:v>1.4412300546481474</c:v>
                </c:pt>
                <c:pt idx="8518">
                  <c:v>3.0130392780762776</c:v>
                </c:pt>
                <c:pt idx="8519">
                  <c:v>5.5122017419509381</c:v>
                </c:pt>
                <c:pt idx="8520">
                  <c:v>7.0544259448943096</c:v>
                </c:pt>
                <c:pt idx="8521">
                  <c:v>8.6583330476751179</c:v>
                </c:pt>
                <c:pt idx="8522">
                  <c:v>10.042771500440182</c:v>
                </c:pt>
                <c:pt idx="8523">
                  <c:v>11.092973567392617</c:v>
                </c:pt>
                <c:pt idx="8524">
                  <c:v>12.383707556054386</c:v>
                </c:pt>
                <c:pt idx="8525">
                  <c:v>12.816096221556396</c:v>
                </c:pt>
                <c:pt idx="8526">
                  <c:v>35.930694986004838</c:v>
                </c:pt>
                <c:pt idx="8527">
                  <c:v>37.290216255189932</c:v>
                </c:pt>
                <c:pt idx="8528">
                  <c:v>34.961723559120692</c:v>
                </c:pt>
                <c:pt idx="8529">
                  <c:v>31.250143002690137</c:v>
                </c:pt>
                <c:pt idx="8530">
                  <c:v>27.165149649066567</c:v>
                </c:pt>
                <c:pt idx="8531">
                  <c:v>23.456921417459309</c:v>
                </c:pt>
                <c:pt idx="8532">
                  <c:v>17.14514214571464</c:v>
                </c:pt>
                <c:pt idx="8533">
                  <c:v>17.792640885062383</c:v>
                </c:pt>
                <c:pt idx="8534">
                  <c:v>17.644489299154966</c:v>
                </c:pt>
                <c:pt idx="8535">
                  <c:v>17.900005134268092</c:v>
                </c:pt>
                <c:pt idx="8536">
                  <c:v>18.901048284124307</c:v>
                </c:pt>
                <c:pt idx="8537">
                  <c:v>20.504062377300087</c:v>
                </c:pt>
                <c:pt idx="8538">
                  <c:v>18.90553641130882</c:v>
                </c:pt>
                <c:pt idx="8539">
                  <c:v>18.969322899588704</c:v>
                </c:pt>
                <c:pt idx="8540">
                  <c:v>22.264905917195897</c:v>
                </c:pt>
                <c:pt idx="8541">
                  <c:v>1.1835198530659001</c:v>
                </c:pt>
                <c:pt idx="8542">
                  <c:v>1.5405359845819977</c:v>
                </c:pt>
                <c:pt idx="8543">
                  <c:v>3.8261669891092258</c:v>
                </c:pt>
                <c:pt idx="8544">
                  <c:v>6.6067382585331087</c:v>
                </c:pt>
                <c:pt idx="8545">
                  <c:v>9.0260517546781003</c:v>
                </c:pt>
                <c:pt idx="8546">
                  <c:v>11.497217044229966</c:v>
                </c:pt>
                <c:pt idx="8547">
                  <c:v>13.124339011798217</c:v>
                </c:pt>
                <c:pt idx="8548">
                  <c:v>14.834804747263028</c:v>
                </c:pt>
                <c:pt idx="8549">
                  <c:v>16.473406904126513</c:v>
                </c:pt>
                <c:pt idx="8550">
                  <c:v>40.776253111424651</c:v>
                </c:pt>
                <c:pt idx="8551">
                  <c:v>41.556725042893376</c:v>
                </c:pt>
                <c:pt idx="8552">
                  <c:v>38.643092265099064</c:v>
                </c:pt>
                <c:pt idx="8553">
                  <c:v>34.302457218013522</c:v>
                </c:pt>
                <c:pt idx="8554">
                  <c:v>30.246401745247084</c:v>
                </c:pt>
                <c:pt idx="8555">
                  <c:v>26.746141356978004</c:v>
                </c:pt>
                <c:pt idx="8556">
                  <c:v>21.216556029710244</c:v>
                </c:pt>
                <c:pt idx="8557">
                  <c:v>22.131922570244782</c:v>
                </c:pt>
                <c:pt idx="8558">
                  <c:v>21.517597199074519</c:v>
                </c:pt>
                <c:pt idx="8559">
                  <c:v>22.049387188368982</c:v>
                </c:pt>
                <c:pt idx="8560">
                  <c:v>23.794483971714623</c:v>
                </c:pt>
                <c:pt idx="8561">
                  <c:v>25.034784150518785</c:v>
                </c:pt>
                <c:pt idx="8562">
                  <c:v>23.515464013017173</c:v>
                </c:pt>
                <c:pt idx="8563">
                  <c:v>23.389539811599935</c:v>
                </c:pt>
                <c:pt idx="8564">
                  <c:v>27.003731854653822</c:v>
                </c:pt>
                <c:pt idx="8565">
                  <c:v>2.946400205703136</c:v>
                </c:pt>
                <c:pt idx="8566">
                  <c:v>5.318238640216693</c:v>
                </c:pt>
                <c:pt idx="8567">
                  <c:v>8.0977294972617777</c:v>
                </c:pt>
                <c:pt idx="8568">
                  <c:v>9.9600444076808987</c:v>
                </c:pt>
                <c:pt idx="8569">
                  <c:v>11.752146360973974</c:v>
                </c:pt>
                <c:pt idx="8570">
                  <c:v>13.429599359210249</c:v>
                </c:pt>
                <c:pt idx="8571">
                  <c:v>14.709271968388071</c:v>
                </c:pt>
                <c:pt idx="8572">
                  <c:v>15.847020364290133</c:v>
                </c:pt>
                <c:pt idx="8573">
                  <c:v>17.201357438845612</c:v>
                </c:pt>
                <c:pt idx="8574">
                  <c:v>41.141533120592015</c:v>
                </c:pt>
                <c:pt idx="8575">
                  <c:v>41.848055425177741</c:v>
                </c:pt>
                <c:pt idx="8576">
                  <c:v>39.586948643077278</c:v>
                </c:pt>
                <c:pt idx="8577">
                  <c:v>36.985454725341562</c:v>
                </c:pt>
                <c:pt idx="8578">
                  <c:v>34.005467825861302</c:v>
                </c:pt>
                <c:pt idx="8579">
                  <c:v>29.764600291896219</c:v>
                </c:pt>
                <c:pt idx="8580">
                  <c:v>23.705612899019393</c:v>
                </c:pt>
                <c:pt idx="8581">
                  <c:v>24.131253526055339</c:v>
                </c:pt>
                <c:pt idx="8582">
                  <c:v>22.755601463108508</c:v>
                </c:pt>
                <c:pt idx="8583">
                  <c:v>23.238693810771235</c:v>
                </c:pt>
                <c:pt idx="8584">
                  <c:v>24.376747159298581</c:v>
                </c:pt>
                <c:pt idx="8585">
                  <c:v>25.732801323308319</c:v>
                </c:pt>
                <c:pt idx="8586">
                  <c:v>23.618524152868787</c:v>
                </c:pt>
                <c:pt idx="8587">
                  <c:v>23.194443061559372</c:v>
                </c:pt>
                <c:pt idx="8588">
                  <c:v>26.354621574540587</c:v>
                </c:pt>
                <c:pt idx="8589">
                  <c:v>2.025826699101517</c:v>
                </c:pt>
                <c:pt idx="8590">
                  <c:v>3.8749021728401054</c:v>
                </c:pt>
                <c:pt idx="8591">
                  <c:v>6.4669130178679586</c:v>
                </c:pt>
                <c:pt idx="8592">
                  <c:v>8.206036607056701</c:v>
                </c:pt>
                <c:pt idx="8593">
                  <c:v>9.8173191937153064</c:v>
                </c:pt>
                <c:pt idx="8594">
                  <c:v>11.575568636102302</c:v>
                </c:pt>
                <c:pt idx="8595">
                  <c:v>12.672227512176539</c:v>
                </c:pt>
                <c:pt idx="8596">
                  <c:v>13.890171063198258</c:v>
                </c:pt>
                <c:pt idx="8597">
                  <c:v>15.11590583068784</c:v>
                </c:pt>
                <c:pt idx="8598">
                  <c:v>39.155618541683502</c:v>
                </c:pt>
                <c:pt idx="8599">
                  <c:v>39.788763582537939</c:v>
                </c:pt>
                <c:pt idx="8600">
                  <c:v>36.987564160504377</c:v>
                </c:pt>
                <c:pt idx="8601">
                  <c:v>32.337147712555307</c:v>
                </c:pt>
                <c:pt idx="8602">
                  <c:v>28.231425581187416</c:v>
                </c:pt>
                <c:pt idx="8603">
                  <c:v>25.462483130844856</c:v>
                </c:pt>
                <c:pt idx="8604">
                  <c:v>19.594909977345878</c:v>
                </c:pt>
                <c:pt idx="8605">
                  <c:v>20.640962719172801</c:v>
                </c:pt>
                <c:pt idx="8606">
                  <c:v>20.867257261352183</c:v>
                </c:pt>
                <c:pt idx="8607">
                  <c:v>21.611455216517868</c:v>
                </c:pt>
                <c:pt idx="8608">
                  <c:v>23.122485935432223</c:v>
                </c:pt>
                <c:pt idx="8609">
                  <c:v>24.110877705587711</c:v>
                </c:pt>
                <c:pt idx="8610">
                  <c:v>22.306182224353268</c:v>
                </c:pt>
                <c:pt idx="8611">
                  <c:v>22.124860039767483</c:v>
                </c:pt>
                <c:pt idx="8612">
                  <c:v>25.570856400896467</c:v>
                </c:pt>
                <c:pt idx="8613">
                  <c:v>1.8343299901943624</c:v>
                </c:pt>
                <c:pt idx="8614">
                  <c:v>3.7205158289700946</c:v>
                </c:pt>
                <c:pt idx="8615">
                  <c:v>6.5766125702757874</c:v>
                </c:pt>
                <c:pt idx="8616">
                  <c:v>8.8975036067060742</c:v>
                </c:pt>
                <c:pt idx="8617">
                  <c:v>11.289193195465176</c:v>
                </c:pt>
                <c:pt idx="8618">
                  <c:v>13.390479260978598</c:v>
                </c:pt>
                <c:pt idx="8619">
                  <c:v>14.900324326547551</c:v>
                </c:pt>
                <c:pt idx="8620">
                  <c:v>16.33459806963825</c:v>
                </c:pt>
                <c:pt idx="8621">
                  <c:v>17.861341695669061</c:v>
                </c:pt>
                <c:pt idx="8622">
                  <c:v>41.90936228857916</c:v>
                </c:pt>
                <c:pt idx="8623">
                  <c:v>42.461905057943952</c:v>
                </c:pt>
                <c:pt idx="8624">
                  <c:v>39.99284612633334</c:v>
                </c:pt>
                <c:pt idx="8625">
                  <c:v>35.97639941453243</c:v>
                </c:pt>
                <c:pt idx="8626">
                  <c:v>32.020031447134116</c:v>
                </c:pt>
                <c:pt idx="8627">
                  <c:v>29.618780624247588</c:v>
                </c:pt>
                <c:pt idx="8628">
                  <c:v>25.521979357266225</c:v>
                </c:pt>
                <c:pt idx="8629">
                  <c:v>26.624399406953614</c:v>
                </c:pt>
                <c:pt idx="8630">
                  <c:v>27.108261983093769</c:v>
                </c:pt>
                <c:pt idx="8631">
                  <c:v>27.99782263855337</c:v>
                </c:pt>
                <c:pt idx="8632">
                  <c:v>28.928315875557381</c:v>
                </c:pt>
                <c:pt idx="8633">
                  <c:v>29.011688877055789</c:v>
                </c:pt>
                <c:pt idx="8634">
                  <c:v>27.142287126111608</c:v>
                </c:pt>
                <c:pt idx="8635">
                  <c:v>26.726595463079903</c:v>
                </c:pt>
                <c:pt idx="8636">
                  <c:v>29.909644192069219</c:v>
                </c:pt>
                <c:pt idx="8637">
                  <c:v>5.7524659454120366</c:v>
                </c:pt>
                <c:pt idx="8638">
                  <c:v>7.8599895383871985</c:v>
                </c:pt>
                <c:pt idx="8639">
                  <c:v>10.458336689678754</c:v>
                </c:pt>
                <c:pt idx="8640">
                  <c:v>12.202135193381459</c:v>
                </c:pt>
                <c:pt idx="8641">
                  <c:v>14.050388741325785</c:v>
                </c:pt>
                <c:pt idx="8642">
                  <c:v>15.738870500500818</c:v>
                </c:pt>
                <c:pt idx="8643">
                  <c:v>17.09396180198322</c:v>
                </c:pt>
                <c:pt idx="8644">
                  <c:v>18.38098158460339</c:v>
                </c:pt>
                <c:pt idx="8645">
                  <c:v>19.750700149547434</c:v>
                </c:pt>
                <c:pt idx="8646">
                  <c:v>43.846757396966318</c:v>
                </c:pt>
                <c:pt idx="8647">
                  <c:v>44.546202400412788</c:v>
                </c:pt>
                <c:pt idx="8648">
                  <c:v>42.437731023294774</c:v>
                </c:pt>
                <c:pt idx="8649">
                  <c:v>38.663595790248017</c:v>
                </c:pt>
                <c:pt idx="8650">
                  <c:v>35.490294467271724</c:v>
                </c:pt>
                <c:pt idx="8651">
                  <c:v>32.603007319158237</c:v>
                </c:pt>
                <c:pt idx="8652">
                  <c:v>27.418169550028598</c:v>
                </c:pt>
                <c:pt idx="8653">
                  <c:v>28.523892073555068</c:v>
                </c:pt>
                <c:pt idx="8654">
                  <c:v>28.01424946099845</c:v>
                </c:pt>
                <c:pt idx="8655">
                  <c:v>28.099644504576339</c:v>
                </c:pt>
                <c:pt idx="8656">
                  <c:v>29.265303604884263</c:v>
                </c:pt>
                <c:pt idx="8657">
                  <c:v>30.420040108386385</c:v>
                </c:pt>
                <c:pt idx="8658">
                  <c:v>28.154326110639296</c:v>
                </c:pt>
                <c:pt idx="8659">
                  <c:v>27.594976220160799</c:v>
                </c:pt>
                <c:pt idx="8660">
                  <c:v>30.413905975558457</c:v>
                </c:pt>
                <c:pt idx="8661">
                  <c:v>6.1082730367013367</c:v>
                </c:pt>
                <c:pt idx="8662">
                  <c:v>7.9398249663434228</c:v>
                </c:pt>
                <c:pt idx="8663">
                  <c:v>10.12263093072211</c:v>
                </c:pt>
                <c:pt idx="8664">
                  <c:v>11.227716161728962</c:v>
                </c:pt>
                <c:pt idx="8665">
                  <c:v>12.45075928379636</c:v>
                </c:pt>
                <c:pt idx="8666">
                  <c:v>13.380463521273391</c:v>
                </c:pt>
                <c:pt idx="8667">
                  <c:v>14.289601150565629</c:v>
                </c:pt>
                <c:pt idx="8668">
                  <c:v>15.095824500293247</c:v>
                </c:pt>
                <c:pt idx="8669">
                  <c:v>15.558741046869233</c:v>
                </c:pt>
                <c:pt idx="8670">
                  <c:v>38.57548725297741</c:v>
                </c:pt>
                <c:pt idx="8671">
                  <c:v>40.137587843380182</c:v>
                </c:pt>
                <c:pt idx="8672">
                  <c:v>38.396124335157758</c:v>
                </c:pt>
                <c:pt idx="8673">
                  <c:v>35.959005729172127</c:v>
                </c:pt>
                <c:pt idx="8674">
                  <c:v>34.418744177938542</c:v>
                </c:pt>
                <c:pt idx="8675">
                  <c:v>29.781900737452489</c:v>
                </c:pt>
                <c:pt idx="8676">
                  <c:v>26.86989673286239</c:v>
                </c:pt>
                <c:pt idx="8677">
                  <c:v>27.014531362609901</c:v>
                </c:pt>
                <c:pt idx="8678">
                  <c:v>26.227738510983727</c:v>
                </c:pt>
                <c:pt idx="8679">
                  <c:v>24.625040756151872</c:v>
                </c:pt>
                <c:pt idx="8680">
                  <c:v>25.601727392139125</c:v>
                </c:pt>
                <c:pt idx="8681">
                  <c:v>26.30954059103707</c:v>
                </c:pt>
                <c:pt idx="8682">
                  <c:v>24.172175952769646</c:v>
                </c:pt>
                <c:pt idx="8683">
                  <c:v>23.256293669954619</c:v>
                </c:pt>
                <c:pt idx="8684">
                  <c:v>25.903504017380747</c:v>
                </c:pt>
                <c:pt idx="8685">
                  <c:v>1.8526440724284654</c:v>
                </c:pt>
                <c:pt idx="8686">
                  <c:v>3.7324409844572504</c:v>
                </c:pt>
                <c:pt idx="8687">
                  <c:v>5.9820121872800618</c:v>
                </c:pt>
                <c:pt idx="8688">
                  <c:v>8.0507397134205387</c:v>
                </c:pt>
                <c:pt idx="8689">
                  <c:v>9.9090840852684305</c:v>
                </c:pt>
                <c:pt idx="8690">
                  <c:v>11.729724188379004</c:v>
                </c:pt>
                <c:pt idx="8691">
                  <c:v>13.130717783715054</c:v>
                </c:pt>
                <c:pt idx="8692">
                  <c:v>14.401396290640704</c:v>
                </c:pt>
                <c:pt idx="8693">
                  <c:v>15.158463185049095</c:v>
                </c:pt>
                <c:pt idx="8694">
                  <c:v>38.174121901169613</c:v>
                </c:pt>
                <c:pt idx="8695">
                  <c:v>39.654047144582165</c:v>
                </c:pt>
                <c:pt idx="8696">
                  <c:v>38.290345778058814</c:v>
                </c:pt>
                <c:pt idx="8697">
                  <c:v>35.361828788829037</c:v>
                </c:pt>
                <c:pt idx="8698">
                  <c:v>32.484206577198933</c:v>
                </c:pt>
                <c:pt idx="8699">
                  <c:v>29.184568397436273</c:v>
                </c:pt>
                <c:pt idx="8700">
                  <c:v>23.223408329685579</c:v>
                </c:pt>
                <c:pt idx="8701">
                  <c:v>23.838160819164496</c:v>
                </c:pt>
                <c:pt idx="8702">
                  <c:v>23.498040786333231</c:v>
                </c:pt>
                <c:pt idx="8703">
                  <c:v>23.41126991713708</c:v>
                </c:pt>
                <c:pt idx="8704">
                  <c:v>24.046832730723324</c:v>
                </c:pt>
                <c:pt idx="8705">
                  <c:v>25.15327563174305</c:v>
                </c:pt>
                <c:pt idx="8706">
                  <c:v>23.052208664382206</c:v>
                </c:pt>
                <c:pt idx="8707">
                  <c:v>22.507778373383438</c:v>
                </c:pt>
                <c:pt idx="8708">
                  <c:v>25.291395784116865</c:v>
                </c:pt>
                <c:pt idx="8709">
                  <c:v>1.6423095382314696</c:v>
                </c:pt>
                <c:pt idx="8710">
                  <c:v>3.4352672667525175</c:v>
                </c:pt>
                <c:pt idx="8711">
                  <c:v>5.885855793289517</c:v>
                </c:pt>
                <c:pt idx="8712">
                  <c:v>7.579375271363225</c:v>
                </c:pt>
                <c:pt idx="8713">
                  <c:v>9.2873272247937582</c:v>
                </c:pt>
                <c:pt idx="8714">
                  <c:v>10.721699131242081</c:v>
                </c:pt>
                <c:pt idx="8715">
                  <c:v>11.917663014083793</c:v>
                </c:pt>
                <c:pt idx="8716">
                  <c:v>12.94715076623172</c:v>
                </c:pt>
                <c:pt idx="8717">
                  <c:v>14.293210731084924</c:v>
                </c:pt>
                <c:pt idx="8718">
                  <c:v>38.259734504289455</c:v>
                </c:pt>
                <c:pt idx="8719">
                  <c:v>38.962971875197134</c:v>
                </c:pt>
                <c:pt idx="8720">
                  <c:v>36.238702984265394</c:v>
                </c:pt>
                <c:pt idx="8721">
                  <c:v>32.297172454539933</c:v>
                </c:pt>
                <c:pt idx="8722">
                  <c:v>28.196714525554277</c:v>
                </c:pt>
                <c:pt idx="8723">
                  <c:v>24.612378913898887</c:v>
                </c:pt>
                <c:pt idx="8724">
                  <c:v>18.971191080605951</c:v>
                </c:pt>
                <c:pt idx="8725">
                  <c:v>19.380778152133665</c:v>
                </c:pt>
                <c:pt idx="8726">
                  <c:v>18.592654402319436</c:v>
                </c:pt>
                <c:pt idx="8727">
                  <c:v>18.685628026377263</c:v>
                </c:pt>
                <c:pt idx="8728">
                  <c:v>20.142449492689629</c:v>
                </c:pt>
                <c:pt idx="8729">
                  <c:v>21.552298407599679</c:v>
                </c:pt>
                <c:pt idx="8730">
                  <c:v>20.161975692371765</c:v>
                </c:pt>
                <c:pt idx="8731">
                  <c:v>20.218556867108628</c:v>
                </c:pt>
                <c:pt idx="8732">
                  <c:v>24.099535991248402</c:v>
                </c:pt>
                <c:pt idx="8733">
                  <c:v>1.508019603140125</c:v>
                </c:pt>
                <c:pt idx="8734">
                  <c:v>2.6941006822343452</c:v>
                </c:pt>
                <c:pt idx="8735">
                  <c:v>5.8571043920397745</c:v>
                </c:pt>
                <c:pt idx="8736">
                  <c:v>8.5200522643523406</c:v>
                </c:pt>
                <c:pt idx="8737">
                  <c:v>11.403696597957129</c:v>
                </c:pt>
                <c:pt idx="8738">
                  <c:v>13.971971296918827</c:v>
                </c:pt>
                <c:pt idx="8739">
                  <c:v>15.922282118311266</c:v>
                </c:pt>
                <c:pt idx="8740">
                  <c:v>17.720823772501809</c:v>
                </c:pt>
                <c:pt idx="8741">
                  <c:v>19.459937206860477</c:v>
                </c:pt>
                <c:pt idx="8742">
                  <c:v>43.91760764661197</c:v>
                </c:pt>
                <c:pt idx="8743">
                  <c:v>44.683188596758498</c:v>
                </c:pt>
                <c:pt idx="8744">
                  <c:v>42.481578656523375</c:v>
                </c:pt>
                <c:pt idx="8745">
                  <c:v>38.921420772182664</c:v>
                </c:pt>
                <c:pt idx="8746">
                  <c:v>35.807788615461696</c:v>
                </c:pt>
                <c:pt idx="8747">
                  <c:v>32.936720577359033</c:v>
                </c:pt>
                <c:pt idx="8748">
                  <c:v>27.881508599081371</c:v>
                </c:pt>
                <c:pt idx="8749">
                  <c:v>28.766568510749419</c:v>
                </c:pt>
                <c:pt idx="8750">
                  <c:v>28.15724700904417</c:v>
                </c:pt>
                <c:pt idx="8751">
                  <c:v>28.211238394382054</c:v>
                </c:pt>
                <c:pt idx="8752">
                  <c:v>29.561138731347853</c:v>
                </c:pt>
                <c:pt idx="8753">
                  <c:v>30.907859375602136</c:v>
                </c:pt>
                <c:pt idx="8754">
                  <c:v>27.896881165528288</c:v>
                </c:pt>
                <c:pt idx="8755">
                  <c:v>26.632050917577008</c:v>
                </c:pt>
                <c:pt idx="8756">
                  <c:v>28.983629542863802</c:v>
                </c:pt>
                <c:pt idx="8757">
                  <c:v>4.0665321254271234</c:v>
                </c:pt>
                <c:pt idx="8758">
                  <c:v>5.3351415087882579</c:v>
                </c:pt>
                <c:pt idx="8759">
                  <c:v>7.0657815067292145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3-48BA-B028-A40101AFD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32639"/>
        <c:axId val="2067429759"/>
      </c:lineChart>
      <c:catAx>
        <c:axId val="12193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1487"/>
        <c:crosses val="autoZero"/>
        <c:auto val="1"/>
        <c:lblAlgn val="ctr"/>
        <c:lblOffset val="100"/>
        <c:noMultiLvlLbl val="0"/>
      </c:catAx>
      <c:valAx>
        <c:axId val="121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0047"/>
        <c:crosses val="autoZero"/>
        <c:crossBetween val="between"/>
      </c:valAx>
      <c:catAx>
        <c:axId val="2067432639"/>
        <c:scaling>
          <c:orientation val="minMax"/>
        </c:scaling>
        <c:delete val="1"/>
        <c:axPos val="b"/>
        <c:majorTickMark val="out"/>
        <c:minorTickMark val="none"/>
        <c:tickLblPos val="nextTo"/>
        <c:crossAx val="2067429759"/>
        <c:crosses val="autoZero"/>
        <c:auto val="1"/>
        <c:lblAlgn val="ctr"/>
        <c:lblOffset val="100"/>
        <c:noMultiLvlLbl val="0"/>
      </c:catAx>
      <c:valAx>
        <c:axId val="2067429759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7432639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hourly1!$B$2</c:f>
              <c:strCache>
                <c:ptCount val="1"/>
                <c:pt idx="0">
                  <c:v>주거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hourly1!$B$3:$B$26</c:f>
              <c:numCache>
                <c:formatCode>_(* #,##0_);_(* \(#,##0\);_(* "-"_);_(@_)</c:formatCode>
                <c:ptCount val="24"/>
                <c:pt idx="0">
                  <c:v>1032.623999999998</c:v>
                </c:pt>
                <c:pt idx="1">
                  <c:v>1032.623999999998</c:v>
                </c:pt>
                <c:pt idx="2">
                  <c:v>1032.623999999998</c:v>
                </c:pt>
                <c:pt idx="3">
                  <c:v>1032.623999999998</c:v>
                </c:pt>
                <c:pt idx="4">
                  <c:v>1032.623999999998</c:v>
                </c:pt>
                <c:pt idx="5">
                  <c:v>1762.222</c:v>
                </c:pt>
                <c:pt idx="6">
                  <c:v>6139.8579999999993</c:v>
                </c:pt>
                <c:pt idx="7">
                  <c:v>1762.222</c:v>
                </c:pt>
                <c:pt idx="8">
                  <c:v>1032.623999999998</c:v>
                </c:pt>
                <c:pt idx="9">
                  <c:v>1153.2399999999991</c:v>
                </c:pt>
                <c:pt idx="10">
                  <c:v>1213.5469999999989</c:v>
                </c:pt>
                <c:pt idx="11">
                  <c:v>1213.5469999999989</c:v>
                </c:pt>
                <c:pt idx="12">
                  <c:v>6200.1660000000002</c:v>
                </c:pt>
                <c:pt idx="13">
                  <c:v>1762.222</c:v>
                </c:pt>
                <c:pt idx="14">
                  <c:v>1032.623999999998</c:v>
                </c:pt>
                <c:pt idx="15">
                  <c:v>1032.623999999998</c:v>
                </c:pt>
                <c:pt idx="16">
                  <c:v>1032.623999999998</c:v>
                </c:pt>
                <c:pt idx="17">
                  <c:v>1762.222</c:v>
                </c:pt>
                <c:pt idx="18">
                  <c:v>6139.8579999999993</c:v>
                </c:pt>
                <c:pt idx="19">
                  <c:v>7599.07</c:v>
                </c:pt>
                <c:pt idx="20">
                  <c:v>1762.222</c:v>
                </c:pt>
                <c:pt idx="21">
                  <c:v>1762.222</c:v>
                </c:pt>
                <c:pt idx="22">
                  <c:v>1762.222</c:v>
                </c:pt>
                <c:pt idx="23">
                  <c:v>1032.623999999998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1-4402-8E94-0E8D4FDC9BE3}"/>
            </c:ext>
          </c:extLst>
        </c:ser>
        <c:ser>
          <c:idx val="1"/>
          <c:order val="1"/>
          <c:tx>
            <c:strRef>
              <c:f>hourly1!$C$2</c:f>
              <c:strCache>
                <c:ptCount val="1"/>
                <c:pt idx="0">
                  <c:v>상업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hourly1!$C$3:$C$26</c:f>
              <c:numCache>
                <c:formatCode>_(* #,##0_);_(* \(#,##0\);_(* "-"_);_(@_)</c:formatCode>
                <c:ptCount val="24"/>
                <c:pt idx="0">
                  <c:v>19197.06899999989</c:v>
                </c:pt>
                <c:pt idx="1">
                  <c:v>19478.836999999901</c:v>
                </c:pt>
                <c:pt idx="2">
                  <c:v>19822.987999999899</c:v>
                </c:pt>
                <c:pt idx="3">
                  <c:v>20101.538999999892</c:v>
                </c:pt>
                <c:pt idx="4">
                  <c:v>20371.989999999889</c:v>
                </c:pt>
                <c:pt idx="5">
                  <c:v>20633.7609999999</c:v>
                </c:pt>
                <c:pt idx="6">
                  <c:v>20986.695999999902</c:v>
                </c:pt>
                <c:pt idx="7">
                  <c:v>51500.969999999892</c:v>
                </c:pt>
                <c:pt idx="8">
                  <c:v>80940.807999999903</c:v>
                </c:pt>
                <c:pt idx="9">
                  <c:v>98806.635999999999</c:v>
                </c:pt>
                <c:pt idx="10">
                  <c:v>116281.8599999998</c:v>
                </c:pt>
                <c:pt idx="11">
                  <c:v>98594.885999999999</c:v>
                </c:pt>
                <c:pt idx="12">
                  <c:v>57303.958999999901</c:v>
                </c:pt>
                <c:pt idx="13">
                  <c:v>79254.837999999902</c:v>
                </c:pt>
                <c:pt idx="14">
                  <c:v>113742.9359999998</c:v>
                </c:pt>
                <c:pt idx="15">
                  <c:v>96411.795999999988</c:v>
                </c:pt>
                <c:pt idx="16">
                  <c:v>84644.649000000005</c:v>
                </c:pt>
                <c:pt idx="17">
                  <c:v>50322.270999999892</c:v>
                </c:pt>
                <c:pt idx="18">
                  <c:v>33096.456999999893</c:v>
                </c:pt>
                <c:pt idx="19">
                  <c:v>34368.177999999898</c:v>
                </c:pt>
                <c:pt idx="20">
                  <c:v>19476.102999999901</c:v>
                </c:pt>
                <c:pt idx="21">
                  <c:v>19061.20899999989</c:v>
                </c:pt>
                <c:pt idx="22">
                  <c:v>18655.1149999999</c:v>
                </c:pt>
                <c:pt idx="23">
                  <c:v>18722.2389999999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D1-4402-8E94-0E8D4FDC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196752"/>
        <c:axId val="502193872"/>
      </c:lineChart>
      <c:catAx>
        <c:axId val="5021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3872"/>
        <c:crosses val="autoZero"/>
        <c:auto val="1"/>
        <c:lblAlgn val="ctr"/>
        <c:lblOffset val="100"/>
        <c:noMultiLvlLbl val="0"/>
      </c:catAx>
      <c:valAx>
        <c:axId val="5021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675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2-48FD-95DB-B8E4DD02A7FE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2-48FD-95DB-B8E4DD02A7FE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12-48FD-95DB-B8E4DD02A7FE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12-48FD-95DB-B8E4DD02A7FE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12-48FD-95DB-B8E4DD02A7FE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12-48FD-95DB-B8E4DD02A7FE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12-48FD-95DB-B8E4DD02A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E-4BC4-95C0-4A635F5247C7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E-4BC4-95C0-4A635F5247C7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E-4BC4-95C0-4A635F5247C7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EE-4BC4-95C0-4A635F5247C7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EE-4BC4-95C0-4A635F5247C7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EE-4BC4-95C0-4A635F5247C7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EE-4BC4-95C0-4A635F524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342899</xdr:colOff>
      <xdr:row>3</xdr:row>
      <xdr:rowOff>195262</xdr:rowOff>
    </xdr:from>
    <xdr:to>
      <xdr:col>7</xdr:col>
      <xdr:colOff>533399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304799</xdr:colOff>
      <xdr:row>3</xdr:row>
      <xdr:rowOff>185737</xdr:rowOff>
    </xdr:from>
    <xdr:to>
      <xdr:col>15</xdr:col>
      <xdr:colOff>666749</xdr:colOff>
      <xdr:row>16</xdr:row>
      <xdr:rowOff>204787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8762</xdr:row>
      <xdr:rowOff>152400</xdr:rowOff>
    </xdr:from>
    <xdr:to>
      <xdr:col>30</xdr:col>
      <xdr:colOff>66675</xdr:colOff>
      <xdr:row>8775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10</xdr:row>
      <xdr:rowOff>28575</xdr:rowOff>
    </xdr:from>
    <xdr:to>
      <xdr:col>13</xdr:col>
      <xdr:colOff>9524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"/>
      <sheetName val="rep_h"/>
      <sheetName val="rep_g"/>
      <sheetName val="new_invest"/>
      <sheetName val="rep_annual"/>
      <sheetName val="rep_ind_h"/>
      <sheetName val="rep_economic"/>
      <sheetName val="설비구성"/>
      <sheetName val="발전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Wind_on</v>
          </cell>
          <cell r="C1" t="str">
            <v>Wind_off</v>
          </cell>
          <cell r="D1" t="str">
            <v>PV</v>
          </cell>
          <cell r="E1" t="str">
            <v>CHP</v>
          </cell>
          <cell r="F1" t="str">
            <v>Waste</v>
          </cell>
          <cell r="G1" t="str">
            <v>Fcell</v>
          </cell>
          <cell r="H1" t="str">
            <v>PP</v>
          </cell>
          <cell r="I1" t="str">
            <v>DH_HP</v>
          </cell>
          <cell r="J1" t="str">
            <v>DH_boiler</v>
          </cell>
          <cell r="K1" t="str">
            <v>Electronic boiler</v>
          </cell>
          <cell r="L1" t="str">
            <v>Electrolysis</v>
          </cell>
          <cell r="M1" t="str">
            <v>Gas_interface</v>
          </cell>
          <cell r="N1" t="str">
            <v>b_interface</v>
          </cell>
          <cell r="O1" t="str">
            <v>TES_DH</v>
          </cell>
          <cell r="P1" t="str">
            <v>Gas_storage</v>
          </cell>
          <cell r="Q1" t="str">
            <v>Battery</v>
          </cell>
          <cell r="R1" t="str">
            <v>SMR</v>
          </cell>
          <cell r="S1" t="str">
            <v>National_Grid</v>
          </cell>
        </row>
        <row r="2">
          <cell r="B2">
            <v>120</v>
          </cell>
          <cell r="C2">
            <v>39.252715420055758</v>
          </cell>
          <cell r="D2">
            <v>2540.8316546668102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599.53874773040457</v>
          </cell>
          <cell r="M2">
            <v>0</v>
          </cell>
          <cell r="N2">
            <v>267.69610965596218</v>
          </cell>
          <cell r="O2">
            <v>0</v>
          </cell>
          <cell r="P2">
            <v>0</v>
          </cell>
          <cell r="Q2">
            <v>1614.981633571934</v>
          </cell>
          <cell r="R2">
            <v>120.0988536774359</v>
          </cell>
          <cell r="S2">
            <v>1905.7683968775841</v>
          </cell>
        </row>
      </sheetData>
      <sheetData sheetId="8">
        <row r="1">
          <cell r="B1" t="str">
            <v>WT</v>
          </cell>
          <cell r="C1" t="str">
            <v>PV</v>
          </cell>
          <cell r="D1" t="str">
            <v>CHP</v>
          </cell>
          <cell r="E1" t="str">
            <v>Fcell</v>
          </cell>
          <cell r="F1" t="str">
            <v>PP</v>
          </cell>
          <cell r="G1" t="str">
            <v>Waste</v>
          </cell>
          <cell r="H1" t="str">
            <v>Electrolysis</v>
          </cell>
          <cell r="I1" t="str">
            <v>SMR</v>
          </cell>
          <cell r="J1" t="str">
            <v>Electric boiler</v>
          </cell>
          <cell r="K1" t="str">
            <v>EV</v>
          </cell>
          <cell r="L1" t="str">
            <v>Electricity demand</v>
          </cell>
          <cell r="M1" t="str">
            <v>P2H</v>
          </cell>
          <cell r="N1" t="str">
            <v>Curtailment</v>
          </cell>
        </row>
        <row r="2">
          <cell r="B2">
            <v>0.36856423461611038</v>
          </cell>
          <cell r="C2">
            <v>4.4551706319412778</v>
          </cell>
          <cell r="D2">
            <v>0</v>
          </cell>
          <cell r="E2">
            <v>0</v>
          </cell>
          <cell r="F2">
            <v>0</v>
          </cell>
          <cell r="G2">
            <v>3.3644725838318311E-2</v>
          </cell>
          <cell r="H2">
            <v>1.9135536232699311</v>
          </cell>
          <cell r="I2">
            <v>1.052065958214188</v>
          </cell>
          <cell r="J2">
            <v>0</v>
          </cell>
          <cell r="K2">
            <v>0</v>
          </cell>
          <cell r="L2">
            <v>0.12743739543583721</v>
          </cell>
          <cell r="M2">
            <v>0</v>
          </cell>
          <cell r="N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mand"/>
      <sheetName val="Supply"/>
      <sheetName val="Scenario"/>
      <sheetName val="Rules"/>
      <sheetName val="유형화"/>
      <sheetName val="시나리오"/>
      <sheetName val="유형별 주요가정"/>
      <sheetName val="Inputdata"/>
      <sheetName val="ES"/>
      <sheetName val="control"/>
      <sheetName val="TechDB"/>
      <sheetName val="Hourly"/>
      <sheetName val="Potential"/>
      <sheetName val="hourly1"/>
      <sheetName val="1.수요도시형"/>
      <sheetName val="유형화_수요형"/>
      <sheetName val="주거중심형"/>
      <sheetName val="상업중심형"/>
      <sheetName val="교통연계형"/>
      <sheetName val="2.산업중심형"/>
      <sheetName val="산업중심형"/>
      <sheetName val="온산국가산업단지 2050"/>
      <sheetName val="3.항만연계형"/>
      <sheetName val="항만인프라형"/>
      <sheetName val="해상풍력연계형"/>
      <sheetName val="4.농어촌연계형"/>
      <sheetName val="농어촌지역형(농촌)"/>
      <sheetName val="농어촌지역형(어촌)"/>
      <sheetName val="참고_농어촌연계형 자료"/>
      <sheetName val="환경연계형"/>
      <sheetName val="발전연계형"/>
      <sheetName val="농어촌지역형_자료"/>
      <sheetName val="환경연계형(물재생센터)"/>
      <sheetName val="환경연계형(자원회수)"/>
      <sheetName val="참고_산업단지연계형"/>
    </sheetNames>
    <sheetDataSet>
      <sheetData sheetId="0"/>
      <sheetData sheetId="1"/>
      <sheetData sheetId="2"/>
      <sheetData sheetId="3"/>
      <sheetData sheetId="4"/>
      <sheetData sheetId="5">
        <row r="19">
          <cell r="C19">
            <v>0.9367854741089443</v>
          </cell>
        </row>
        <row r="21">
          <cell r="C21">
            <v>0.35</v>
          </cell>
        </row>
        <row r="24">
          <cell r="X24">
            <v>2.1582737065927681E-2</v>
          </cell>
        </row>
        <row r="25">
          <cell r="X25">
            <v>-9.3948112700430464E-3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산업중심형"/>
      <sheetName val="온산국가산업단지"/>
      <sheetName val="온산국가산업단지 2050"/>
      <sheetName val="울산항"/>
      <sheetName val="울산항 2050"/>
    </sheetNames>
    <sheetDataSet>
      <sheetData sheetId="0">
        <row r="50">
          <cell r="Y50">
            <v>0.25641831372611984</v>
          </cell>
        </row>
        <row r="51">
          <cell r="Y51">
            <v>0.27772897318448825</v>
          </cell>
        </row>
        <row r="52">
          <cell r="Y52">
            <v>0.27420204489971611</v>
          </cell>
        </row>
        <row r="53">
          <cell r="Y53">
            <v>4.8762287480207382E-2</v>
          </cell>
        </row>
        <row r="54">
          <cell r="Y54">
            <v>0.14288838070946838</v>
          </cell>
        </row>
        <row r="70">
          <cell r="AC70">
            <v>1.1210132531400019E-2</v>
          </cell>
          <cell r="AD70">
            <v>0.16766234585462722</v>
          </cell>
          <cell r="AE70">
            <v>0.73014347614948916</v>
          </cell>
          <cell r="AF70">
            <v>4.402918379205268E-2</v>
          </cell>
          <cell r="AG70">
            <v>2.3477430836215517E-2</v>
          </cell>
          <cell r="AH70">
            <v>2.3477430836215517E-2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daily.co.kr/news/read?newsId=01295606616062088&amp;mediaCodeNo=257&amp;OutLnkChk=Y" TargetMode="External"/><Relationship Id="rId2" Type="http://schemas.openxmlformats.org/officeDocument/2006/relationships/hyperlink" Target="https://www.sisul.or.kr/open_content/traffic/intro/present.jsp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nlic.go.kr/nlic/WhsInfoWarehouseSch.action" TargetMode="External"/><Relationship Id="rId5" Type="http://schemas.openxmlformats.org/officeDocument/2006/relationships/hyperlink" Target="https://nlic.go.kr/nlic/fmComplex0010.action" TargetMode="External"/><Relationship Id="rId4" Type="http://schemas.openxmlformats.org/officeDocument/2006/relationships/hyperlink" Target="https://www.kgnews.co.kr/news/article.html?no=672027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etroleum.or.kr/ko/industry_new/industry2.php" TargetMode="External"/><Relationship Id="rId2" Type="http://schemas.openxmlformats.org/officeDocument/2006/relationships/hyperlink" Target="https://blog.naver.com/esjpark/222186749986" TargetMode="External"/><Relationship Id="rId1" Type="http://schemas.openxmlformats.org/officeDocument/2006/relationships/hyperlink" Target="http://www.energy-news.co.kr/news/articleView.html?idxno=80956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eiec.kdi.re.kr/policy/materialView.do?num=211080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2news.kr/mobile/article.html?no=9479" TargetMode="External"/><Relationship Id="rId2" Type="http://schemas.openxmlformats.org/officeDocument/2006/relationships/hyperlink" Target="https://www.asiae.co.kr/article/2021090108390396483" TargetMode="External"/><Relationship Id="rId1" Type="http://schemas.openxmlformats.org/officeDocument/2006/relationships/hyperlink" Target="http://www.ei.co.kr/content/view.asp?idx=13738" TargetMode="External"/><Relationship Id="rId5" Type="http://schemas.openxmlformats.org/officeDocument/2006/relationships/hyperlink" Target="https://m.ekn.kr/view.php?key=20210831010005270" TargetMode="External"/><Relationship Id="rId4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4" Type="http://schemas.openxmlformats.org/officeDocument/2006/relationships/hyperlink" Target="https://academic.naver.com/article.naver?doc_id=846681887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7030A0"/>
  </sheetPr>
  <dimension ref="A1:AN57"/>
  <sheetViews>
    <sheetView topLeftCell="A36" zoomScale="85" zoomScaleNormal="85" workbookViewId="0">
      <selection activeCell="E19" sqref="E19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0" max="10" width="12.625" bestFit="1" customWidth="1"/>
    <col min="11" max="12" width="15.375" bestFit="1" customWidth="1"/>
    <col min="13" max="13" width="12.625" bestFit="1" customWidth="1"/>
    <col min="15" max="15" width="11.5" bestFit="1" customWidth="1"/>
    <col min="16" max="16" width="14.25" customWidth="1"/>
  </cols>
  <sheetData>
    <row r="1" spans="1:31">
      <c r="A1" s="3"/>
    </row>
    <row r="2" spans="1:31">
      <c r="B2" s="655" t="s">
        <v>0</v>
      </c>
      <c r="C2" s="653"/>
      <c r="D2" s="653"/>
      <c r="E2" s="653"/>
      <c r="F2" s="653"/>
      <c r="H2" t="s">
        <v>1</v>
      </c>
      <c r="I2" t="s">
        <v>2</v>
      </c>
      <c r="M2" t="s">
        <v>3</v>
      </c>
      <c r="P2" t="s">
        <v>4</v>
      </c>
    </row>
    <row r="3" spans="1:31">
      <c r="B3" s="653"/>
      <c r="C3" s="653"/>
      <c r="D3" s="653"/>
      <c r="E3" s="653"/>
      <c r="F3" s="653"/>
      <c r="H3" t="s">
        <v>5</v>
      </c>
      <c r="I3" s="774">
        <f>(유형화!D60+유형화!D63)/1000000*((1-Scenario!$E$7)^(Scenario!$H$4-Scenario!$I$4))</f>
        <v>7.8366799407561852E-4</v>
      </c>
      <c r="J3" s="432"/>
      <c r="M3" s="20" t="s">
        <v>6</v>
      </c>
      <c r="O3" s="13">
        <f>ES!N61</f>
        <v>4993747.649539927</v>
      </c>
      <c r="Q3" t="s">
        <v>7</v>
      </c>
    </row>
    <row r="4" spans="1:31">
      <c r="B4" s="653" t="s">
        <v>8</v>
      </c>
      <c r="C4" s="653"/>
      <c r="D4" s="653"/>
      <c r="E4" s="817">
        <v>10</v>
      </c>
      <c r="F4" s="653" t="s">
        <v>9</v>
      </c>
      <c r="H4" t="s">
        <v>10</v>
      </c>
      <c r="I4" s="775">
        <f>(유형화!E60+유형화!E63)/1000000*((1-Scenario!$E$7)^((Scenario!$H$4-Scenario!$I$4)))+'1.수요도시형'!E25/1000000</f>
        <v>0.1183909236641701</v>
      </c>
      <c r="J4" s="432"/>
      <c r="L4" s="20"/>
      <c r="M4" s="20" t="s">
        <v>11</v>
      </c>
      <c r="O4" s="13">
        <f>ES!O61</f>
        <v>73394.104977402661</v>
      </c>
      <c r="Q4" t="s">
        <v>12</v>
      </c>
    </row>
    <row r="5" spans="1:31">
      <c r="B5" s="653" t="s">
        <v>13</v>
      </c>
      <c r="C5" s="653" t="s">
        <v>14</v>
      </c>
      <c r="D5" s="653"/>
      <c r="E5" s="19">
        <v>0.5</v>
      </c>
      <c r="F5" s="653" t="s">
        <v>15</v>
      </c>
      <c r="H5" t="s">
        <v>16</v>
      </c>
      <c r="I5" s="775">
        <f>(유형화!F60+유형화!F63)/1000000*((1-Scenario!$E$7)^((Scenario!$H$4-Scenario!$I$4)))</f>
        <v>0.34164468099877443</v>
      </c>
      <c r="J5" s="432"/>
      <c r="L5" s="20"/>
      <c r="M5" s="20" t="s">
        <v>17</v>
      </c>
      <c r="O5" s="13">
        <f>ES!P61</f>
        <v>3596.7619092576842</v>
      </c>
      <c r="Q5" t="s">
        <v>18</v>
      </c>
    </row>
    <row r="6" spans="1:31">
      <c r="B6" s="653"/>
      <c r="C6" s="653" t="s">
        <v>19</v>
      </c>
      <c r="D6" s="653"/>
      <c r="E6" s="19">
        <v>0.1</v>
      </c>
      <c r="F6" s="653" t="s">
        <v>15</v>
      </c>
      <c r="H6" t="s">
        <v>20</v>
      </c>
      <c r="I6" s="774">
        <f>(유형화!G60+유형화!G63)/1000000*((1-Scenario!$E$7)^((Scenario!$H$4-Scenario!$I$4)))+'1.수요도시형'!E26/1000000</f>
        <v>1.3155505882817817</v>
      </c>
      <c r="J6" s="19">
        <f>(O3/1000000)/I6</f>
        <v>3.7959373771115681</v>
      </c>
      <c r="L6" s="23"/>
      <c r="M6" s="20" t="s">
        <v>21</v>
      </c>
      <c r="O6" s="13">
        <f>SUM(O3:O5)</f>
        <v>5070738.5164265875</v>
      </c>
    </row>
    <row r="7" spans="1:31">
      <c r="B7" s="653"/>
      <c r="C7" s="653" t="s">
        <v>22</v>
      </c>
      <c r="D7" s="653"/>
      <c r="E7" s="19">
        <v>0.01</v>
      </c>
      <c r="F7" s="653" t="s">
        <v>15</v>
      </c>
      <c r="H7" t="s">
        <v>23</v>
      </c>
      <c r="I7" s="775">
        <f>(유형화!H60+유형화!H63)/1000000*((1-Scenario!$E$7)^((Scenario!$H$4-Scenario!$I$4)))</f>
        <v>0.14390135228454534</v>
      </c>
      <c r="J7" s="19">
        <f>(O4/1000000)/I7</f>
        <v>0.5100306829103024</v>
      </c>
      <c r="L7" s="23"/>
    </row>
    <row r="8" spans="1:31">
      <c r="B8" s="653"/>
      <c r="C8" s="653" t="s">
        <v>24</v>
      </c>
      <c r="D8" s="653"/>
      <c r="E8" s="19">
        <v>0.01</v>
      </c>
      <c r="F8" s="653" t="s">
        <v>15</v>
      </c>
      <c r="H8" t="s">
        <v>25</v>
      </c>
      <c r="I8" s="775">
        <f>(유형화!I60+유형화!I63)/1000000*(1-Scenario!$E$7)^(Scenario!$H$4-Scenario!$I$4)+'1.수요도시형'!E27/1000000</f>
        <v>0.49596068456266995</v>
      </c>
      <c r="J8" s="19">
        <f>(O5/1000000)/I8</f>
        <v>7.2521109459094532E-3</v>
      </c>
      <c r="L8" s="23"/>
    </row>
    <row r="9" spans="1:31">
      <c r="B9" s="653"/>
      <c r="C9" s="653" t="s">
        <v>26</v>
      </c>
      <c r="D9" s="653"/>
      <c r="E9" s="657">
        <f>1-SUM(E5:E8)</f>
        <v>0.38</v>
      </c>
      <c r="F9" s="653" t="s">
        <v>15</v>
      </c>
      <c r="H9" t="s">
        <v>27</v>
      </c>
      <c r="I9" s="775">
        <f>(유형화!J60+유형화!J63)/1000000*((1-Scenario!$E$7)^((Scenario!$H$4-Scenario!$I$4)))</f>
        <v>4.6671973769942679E-3</v>
      </c>
      <c r="J9" s="432"/>
      <c r="L9" s="23"/>
    </row>
    <row r="10" spans="1:31">
      <c r="B10" s="653"/>
      <c r="C10" s="653"/>
      <c r="D10" s="653"/>
      <c r="E10" s="653"/>
      <c r="F10" s="653"/>
      <c r="H10" t="s">
        <v>28</v>
      </c>
      <c r="I10" s="775">
        <f>I3+I4+I5+I6+I7+I8+I9</f>
        <v>2.4208990951630116</v>
      </c>
      <c r="J10" s="805">
        <f>O6/1000000/SUM(I6:I8)</f>
        <v>2.5931808208981337</v>
      </c>
      <c r="L10" s="20"/>
    </row>
    <row r="11" spans="1:31">
      <c r="B11" s="653" t="s">
        <v>29</v>
      </c>
      <c r="C11" s="653"/>
      <c r="D11" s="653"/>
      <c r="E11" s="658">
        <f>$E$4*($E$5*Scenario!$H$22*(1-Scenario!E22)^(Scenario!$H$4-(Scenario!$E$4-1))+Demand!$E$6*Scenario!$H$23*(1-Scenario!E23)^(Scenario!$H$4-(Scenario!$E$4-1)))</f>
        <v>205157.83129313902</v>
      </c>
      <c r="F11" s="653" t="s">
        <v>30</v>
      </c>
    </row>
    <row r="12" spans="1:31">
      <c r="B12" s="653"/>
      <c r="C12" s="653"/>
      <c r="D12" s="653"/>
      <c r="E12" s="653"/>
      <c r="F12" s="653"/>
    </row>
    <row r="13" spans="1:31">
      <c r="B13" s="653" t="s">
        <v>31</v>
      </c>
      <c r="C13" s="653" t="s">
        <v>32</v>
      </c>
      <c r="D13" s="653"/>
      <c r="E13" s="658">
        <f>E11*'환경연계형(자원회수)'!$Q$44</f>
        <v>79062.270222931649</v>
      </c>
      <c r="F13" s="653" t="s">
        <v>33</v>
      </c>
    </row>
    <row r="14" spans="1:31">
      <c r="B14" s="653"/>
      <c r="C14" s="653" t="s">
        <v>34</v>
      </c>
      <c r="D14" s="653"/>
      <c r="E14" s="658">
        <f>E11*'환경연계형(물재생센터)'!$AF$48*365</f>
        <v>1052921.9339379</v>
      </c>
      <c r="F14" s="653" t="s">
        <v>35</v>
      </c>
      <c r="AE14" t="s">
        <v>36</v>
      </c>
    </row>
    <row r="16" spans="1:31">
      <c r="B16" s="655" t="s">
        <v>37</v>
      </c>
      <c r="C16" s="653"/>
      <c r="D16" s="653"/>
      <c r="E16" s="653"/>
      <c r="F16" s="653"/>
      <c r="AA16" t="s">
        <v>38</v>
      </c>
    </row>
    <row r="17" spans="2:40">
      <c r="B17" s="653"/>
      <c r="C17" s="653"/>
      <c r="D17" s="653"/>
      <c r="E17" s="653"/>
      <c r="F17" s="653"/>
      <c r="AA17" s="725" t="s">
        <v>39</v>
      </c>
      <c r="AB17">
        <v>77000</v>
      </c>
      <c r="AC17" t="s">
        <v>30</v>
      </c>
      <c r="AE17" s="6" t="s">
        <v>40</v>
      </c>
    </row>
    <row r="18" spans="2:40">
      <c r="B18" s="653" t="s">
        <v>8</v>
      </c>
      <c r="C18" s="653"/>
      <c r="D18" s="653"/>
      <c r="E18" s="817">
        <v>0</v>
      </c>
      <c r="F18" s="653" t="s">
        <v>9</v>
      </c>
      <c r="AB18" s="20"/>
      <c r="AC18" s="19"/>
    </row>
    <row r="19" spans="2:40">
      <c r="B19" s="653" t="s">
        <v>41</v>
      </c>
      <c r="C19" s="653" t="s">
        <v>42</v>
      </c>
      <c r="D19" s="653"/>
      <c r="E19" s="19">
        <v>8.2000000000000003E-2</v>
      </c>
      <c r="F19" s="653" t="s">
        <v>15</v>
      </c>
      <c r="AA19" s="654" t="s">
        <v>43</v>
      </c>
      <c r="AB19" s="20">
        <v>6862463</v>
      </c>
      <c r="AC19" s="19" t="s">
        <v>44</v>
      </c>
      <c r="AE19" t="s">
        <v>45</v>
      </c>
    </row>
    <row r="20" spans="2:40">
      <c r="B20" s="653"/>
      <c r="C20" s="653" t="s">
        <v>46</v>
      </c>
      <c r="D20" s="653"/>
      <c r="E20" s="19">
        <v>0</v>
      </c>
      <c r="F20" s="653" t="s">
        <v>15</v>
      </c>
      <c r="AA20" s="20"/>
      <c r="AB20" s="20"/>
      <c r="AC20" s="19"/>
    </row>
    <row r="21" spans="2:40">
      <c r="B21" s="653"/>
      <c r="C21" s="653" t="s">
        <v>47</v>
      </c>
      <c r="D21" s="653"/>
      <c r="E21" s="19">
        <v>0.31</v>
      </c>
      <c r="F21" s="653" t="s">
        <v>15</v>
      </c>
      <c r="AA21" s="20"/>
      <c r="AB21" s="20"/>
      <c r="AC21" s="19"/>
      <c r="AE21" t="s">
        <v>48</v>
      </c>
    </row>
    <row r="22" spans="2:40">
      <c r="B22" s="653"/>
      <c r="C22" s="653" t="s">
        <v>49</v>
      </c>
      <c r="D22" s="653"/>
      <c r="E22" s="19">
        <v>0</v>
      </c>
      <c r="F22" s="653" t="s">
        <v>15</v>
      </c>
      <c r="AA22" s="20"/>
      <c r="AB22" s="20"/>
      <c r="AC22" s="19"/>
      <c r="AF22" t="s">
        <v>50</v>
      </c>
      <c r="AG22">
        <v>23.3</v>
      </c>
    </row>
    <row r="23" spans="2:40">
      <c r="B23" s="653"/>
      <c r="C23" s="653" t="s">
        <v>51</v>
      </c>
      <c r="D23" s="653"/>
      <c r="E23" s="657">
        <f>1-SUM(E19:E22)</f>
        <v>0.60799999999999998</v>
      </c>
      <c r="F23" s="653" t="s">
        <v>15</v>
      </c>
      <c r="AA23" s="20"/>
      <c r="AB23" s="20"/>
      <c r="AF23" t="s">
        <v>52</v>
      </c>
      <c r="AG23">
        <f>0.2+5.5+12</f>
        <v>17.7</v>
      </c>
      <c r="AI23" t="s">
        <v>53</v>
      </c>
    </row>
    <row r="24" spans="2:40">
      <c r="B24" s="653"/>
      <c r="C24" s="653"/>
      <c r="D24" s="653"/>
      <c r="E24" s="653"/>
      <c r="F24" s="653"/>
      <c r="J24" s="20"/>
      <c r="K24" s="20"/>
      <c r="L24" s="20"/>
      <c r="M24" s="20"/>
      <c r="AF24" t="s">
        <v>54</v>
      </c>
      <c r="AG24">
        <v>0.9</v>
      </c>
      <c r="AI24" t="s">
        <v>55</v>
      </c>
    </row>
    <row r="25" spans="2:40">
      <c r="B25" s="653" t="s">
        <v>31</v>
      </c>
      <c r="C25" s="653" t="s">
        <v>32</v>
      </c>
      <c r="D25" s="653"/>
      <c r="E25" s="20">
        <f>$E$18/산업중심형!$Q$38*산업중심형!$P$85</f>
        <v>0</v>
      </c>
      <c r="F25" s="653" t="s">
        <v>33</v>
      </c>
      <c r="J25" s="2"/>
      <c r="K25" s="2"/>
      <c r="Z25" t="s">
        <v>56</v>
      </c>
      <c r="AA25" t="s">
        <v>57</v>
      </c>
      <c r="AF25" t="s">
        <v>58</v>
      </c>
      <c r="AG25">
        <v>0.9</v>
      </c>
      <c r="AI25" t="s">
        <v>59</v>
      </c>
    </row>
    <row r="26" spans="2:40">
      <c r="B26" s="653"/>
      <c r="C26" s="653" t="s">
        <v>60</v>
      </c>
      <c r="D26" s="653"/>
      <c r="E26" s="20">
        <f>$E$18/산업중심형!$Q$38*산업중심형!$Q$111</f>
        <v>0</v>
      </c>
      <c r="F26" s="653" t="s">
        <v>61</v>
      </c>
      <c r="AF26" t="s">
        <v>26</v>
      </c>
      <c r="AG26">
        <f>100-SUM(AG22:AG25)</f>
        <v>57.2</v>
      </c>
    </row>
    <row r="27" spans="2:40">
      <c r="B27" s="653"/>
      <c r="C27" s="653" t="s">
        <v>34</v>
      </c>
      <c r="D27" s="653"/>
      <c r="E27" s="20">
        <f>'온산국가산업단지 2050'!$K$41*Demand!E18</f>
        <v>0</v>
      </c>
      <c r="F27" s="653" t="s">
        <v>35</v>
      </c>
      <c r="J27" s="20"/>
      <c r="Z27" s="725"/>
    </row>
    <row r="28" spans="2:40">
      <c r="J28" s="20"/>
      <c r="AE28" t="s">
        <v>62</v>
      </c>
      <c r="AH28" s="6"/>
    </row>
    <row r="29" spans="2:40">
      <c r="B29" s="655" t="s">
        <v>63</v>
      </c>
      <c r="C29" s="653"/>
      <c r="D29" s="653"/>
      <c r="E29" s="653"/>
      <c r="F29" s="653"/>
      <c r="J29" s="20"/>
      <c r="AD29" t="s">
        <v>21</v>
      </c>
      <c r="AE29">
        <v>46.9</v>
      </c>
      <c r="AF29">
        <v>36</v>
      </c>
      <c r="AG29">
        <f>AF29/AE29</f>
        <v>0.76759061833688702</v>
      </c>
      <c r="AI29" s="787">
        <f>(AF29/AE29)^(1/30)-1</f>
        <v>-8.7778721044271535E-3</v>
      </c>
      <c r="AN29" t="s">
        <v>64</v>
      </c>
    </row>
    <row r="30" spans="2:40">
      <c r="B30" s="653"/>
      <c r="C30" s="653"/>
      <c r="D30" s="653"/>
      <c r="E30" s="653"/>
      <c r="F30" s="653"/>
      <c r="J30" s="20"/>
      <c r="AD30" t="s">
        <v>65</v>
      </c>
      <c r="AE30">
        <v>0.4</v>
      </c>
      <c r="AF30">
        <v>0</v>
      </c>
      <c r="AN30" t="s">
        <v>66</v>
      </c>
    </row>
    <row r="31" spans="2:40">
      <c r="B31" s="653" t="s">
        <v>8</v>
      </c>
      <c r="C31" s="653"/>
      <c r="D31" s="653"/>
      <c r="E31" s="817">
        <v>0</v>
      </c>
      <c r="F31" s="653" t="s">
        <v>9</v>
      </c>
      <c r="J31" s="20"/>
      <c r="AD31" t="s">
        <v>67</v>
      </c>
      <c r="AE31">
        <v>6.8</v>
      </c>
      <c r="AF31">
        <v>0</v>
      </c>
      <c r="AN31" t="s">
        <v>68</v>
      </c>
    </row>
    <row r="32" spans="2:40">
      <c r="B32" s="653" t="s">
        <v>69</v>
      </c>
      <c r="C32" s="653" t="s">
        <v>70</v>
      </c>
      <c r="D32" s="653"/>
      <c r="E32" s="19">
        <v>0.5</v>
      </c>
      <c r="F32" s="653" t="s">
        <v>15</v>
      </c>
      <c r="J32" s="20"/>
      <c r="AD32" t="s">
        <v>71</v>
      </c>
      <c r="AE32">
        <v>14.7</v>
      </c>
      <c r="AF32">
        <v>2.9</v>
      </c>
      <c r="AI32" t="s">
        <v>72</v>
      </c>
      <c r="AN32" t="s">
        <v>73</v>
      </c>
    </row>
    <row r="33" spans="2:34">
      <c r="B33" s="653"/>
      <c r="C33" s="653" t="s">
        <v>74</v>
      </c>
      <c r="D33" s="653"/>
      <c r="E33" s="19">
        <v>0.5</v>
      </c>
      <c r="F33" s="653" t="s">
        <v>15</v>
      </c>
      <c r="J33" s="20"/>
      <c r="K33" s="20"/>
      <c r="L33" s="20"/>
      <c r="AD33" t="s">
        <v>6</v>
      </c>
      <c r="AE33">
        <v>20.6</v>
      </c>
      <c r="AF33">
        <v>23.8</v>
      </c>
    </row>
    <row r="34" spans="2:34">
      <c r="B34" s="653"/>
      <c r="C34" s="653"/>
      <c r="D34" s="653"/>
      <c r="E34" s="653"/>
      <c r="F34" s="653"/>
      <c r="J34" s="20"/>
      <c r="K34" s="20"/>
      <c r="L34" s="19"/>
      <c r="M34" s="20"/>
      <c r="AD34" t="s">
        <v>11</v>
      </c>
      <c r="AE34">
        <v>2.7</v>
      </c>
      <c r="AF34">
        <v>2.7</v>
      </c>
    </row>
    <row r="35" spans="2:34">
      <c r="B35" s="653" t="s">
        <v>75</v>
      </c>
      <c r="C35" s="653" t="s">
        <v>76</v>
      </c>
      <c r="D35" s="653"/>
      <c r="E35" s="432">
        <f>$E$31*'4.농어촌연계형'!$C$7/'4.농어촌연계형'!$A$7</f>
        <v>0</v>
      </c>
      <c r="F35" s="653" t="s">
        <v>9</v>
      </c>
      <c r="J35" s="20"/>
      <c r="K35" s="20"/>
      <c r="L35" s="19"/>
      <c r="M35" s="20"/>
      <c r="AD35" t="s">
        <v>77</v>
      </c>
      <c r="AE35">
        <v>1.7</v>
      </c>
      <c r="AF35">
        <v>6.6</v>
      </c>
    </row>
    <row r="36" spans="2:34">
      <c r="B36" s="653" t="s">
        <v>78</v>
      </c>
      <c r="C36" s="653"/>
      <c r="D36" s="653"/>
      <c r="E36" s="432">
        <f>$E$31*'4.농어촌연계형'!$B$7/'4.농어촌연계형'!$A$7</f>
        <v>0</v>
      </c>
      <c r="F36" s="653" t="s">
        <v>9</v>
      </c>
      <c r="J36" s="20"/>
      <c r="K36" s="20"/>
      <c r="L36" s="19"/>
      <c r="M36" s="20"/>
    </row>
    <row r="37" spans="2:34">
      <c r="B37" s="653" t="s">
        <v>79</v>
      </c>
      <c r="C37" s="653" t="s">
        <v>80</v>
      </c>
      <c r="D37" s="653"/>
      <c r="E37" s="20">
        <f>'4.농어촌연계형'!$B$18/'4.농어촌연계형'!$G$18*Demand!$E$31</f>
        <v>0</v>
      </c>
      <c r="F37" s="653" t="s">
        <v>81</v>
      </c>
      <c r="K37" s="20"/>
      <c r="L37" s="19"/>
      <c r="M37" s="20"/>
    </row>
    <row r="38" spans="2:34">
      <c r="B38" s="653"/>
      <c r="C38" s="653" t="s">
        <v>82</v>
      </c>
      <c r="D38" s="653"/>
      <c r="E38" s="20">
        <f>'4.농어촌연계형'!$B$19/'4.농어촌연계형'!$G$18*Demand!$E$31</f>
        <v>0</v>
      </c>
      <c r="F38" s="653" t="s">
        <v>81</v>
      </c>
      <c r="K38" s="20"/>
      <c r="L38" s="19"/>
      <c r="M38" s="20"/>
      <c r="AD38" t="s">
        <v>83</v>
      </c>
      <c r="AE38" s="23">
        <f>AE33/AE29</f>
        <v>0.43923240938166314</v>
      </c>
      <c r="AF38" s="23">
        <f>AF33/AF29</f>
        <v>0.66111111111111109</v>
      </c>
      <c r="AH38" s="432">
        <f>AF38/AE38</f>
        <v>1.5051510248112188</v>
      </c>
    </row>
    <row r="39" spans="2:34">
      <c r="B39" s="653"/>
      <c r="C39" s="653" t="s">
        <v>84</v>
      </c>
      <c r="D39" s="653"/>
      <c r="E39" s="20">
        <f>'4.농어촌연계형'!$B$20/'4.농어촌연계형'!$G$18*Demand!$E$31</f>
        <v>0</v>
      </c>
      <c r="F39" s="653" t="s">
        <v>81</v>
      </c>
      <c r="K39" s="20"/>
      <c r="L39" s="19"/>
      <c r="M39" s="20"/>
      <c r="AD39" t="s">
        <v>85</v>
      </c>
      <c r="AE39" s="23">
        <f>AE34/AE29</f>
        <v>5.7569296375266532E-2</v>
      </c>
      <c r="AF39" s="23">
        <f>(AF34+AF35)/AF29</f>
        <v>0.25833333333333336</v>
      </c>
      <c r="AH39" s="432">
        <f>AF39/AE39</f>
        <v>4.4873456790123454</v>
      </c>
    </row>
    <row r="40" spans="2:34">
      <c r="B40" s="653"/>
      <c r="C40" s="653"/>
      <c r="D40" s="653"/>
      <c r="E40" s="653"/>
      <c r="F40" s="653"/>
      <c r="K40" s="20"/>
      <c r="L40" s="19"/>
      <c r="M40" s="20"/>
      <c r="AD40" t="s">
        <v>17</v>
      </c>
      <c r="AF40" s="782">
        <f>(1-AF39-AF38)</f>
        <v>8.0555555555555602E-2</v>
      </c>
    </row>
    <row r="41" spans="2:34">
      <c r="B41" s="653" t="s">
        <v>86</v>
      </c>
      <c r="C41" s="653"/>
      <c r="D41" s="653"/>
      <c r="E41" s="658">
        <f>'4.농어촌연계형'!$H$7*Demand!$E$31/'4.농어촌연계형'!$A$7</f>
        <v>0</v>
      </c>
      <c r="F41" s="653" t="s">
        <v>9</v>
      </c>
      <c r="K41" s="20"/>
      <c r="L41" s="19"/>
      <c r="M41" s="20"/>
    </row>
    <row r="42" spans="2:34">
      <c r="B42" s="653" t="s">
        <v>87</v>
      </c>
      <c r="C42" s="653"/>
      <c r="D42" s="653"/>
      <c r="E42" s="20">
        <f>'4.농어촌연계형'!$B$25*Demand!$E$31/'4.농어촌연계형'!$A$7</f>
        <v>0</v>
      </c>
      <c r="F42" s="653" t="s">
        <v>88</v>
      </c>
      <c r="K42" s="20"/>
      <c r="L42" s="19"/>
      <c r="M42" s="20"/>
    </row>
    <row r="43" spans="2:34">
      <c r="B43" s="653" t="s">
        <v>89</v>
      </c>
      <c r="C43" s="653"/>
      <c r="D43" s="653"/>
      <c r="E43" s="20">
        <f>'4.농어촌연계형'!$C$25*Demand!$E$31/'4.농어촌연계형'!$A$7</f>
        <v>0</v>
      </c>
      <c r="F43" s="653" t="s">
        <v>90</v>
      </c>
      <c r="K43" s="20"/>
      <c r="L43" s="19"/>
      <c r="M43" s="20"/>
    </row>
    <row r="44" spans="2:34">
      <c r="K44" s="20"/>
      <c r="L44" s="19"/>
      <c r="M44" s="20"/>
    </row>
    <row r="45" spans="2:34">
      <c r="B45" s="655" t="s">
        <v>91</v>
      </c>
      <c r="C45" s="653"/>
      <c r="D45" s="653"/>
      <c r="E45" s="653"/>
      <c r="F45" s="653"/>
      <c r="K45" s="20"/>
      <c r="L45" s="19"/>
      <c r="M45" s="20"/>
    </row>
    <row r="46" spans="2:34">
      <c r="B46" s="653"/>
      <c r="C46" s="653"/>
      <c r="D46" s="653"/>
      <c r="E46" s="653"/>
      <c r="F46" s="653"/>
      <c r="L46" s="20"/>
      <c r="M46" s="20"/>
    </row>
    <row r="47" spans="2:34">
      <c r="B47" s="653" t="s">
        <v>8</v>
      </c>
      <c r="C47" s="653" t="s">
        <v>92</v>
      </c>
      <c r="D47" s="653"/>
      <c r="E47" s="817">
        <v>5</v>
      </c>
      <c r="F47" s="653" t="s">
        <v>9</v>
      </c>
      <c r="L47" s="20"/>
      <c r="M47" s="20"/>
    </row>
    <row r="48" spans="2:34">
      <c r="B48" s="653"/>
      <c r="C48" s="653" t="s">
        <v>93</v>
      </c>
      <c r="D48" s="653"/>
      <c r="E48" s="817">
        <v>500</v>
      </c>
      <c r="F48" s="653" t="s">
        <v>9</v>
      </c>
      <c r="L48" s="20"/>
      <c r="M48" s="20"/>
    </row>
    <row r="49" spans="2:13">
      <c r="B49" s="653"/>
      <c r="C49" s="653"/>
      <c r="D49" s="653"/>
      <c r="E49" s="653"/>
      <c r="F49" s="653"/>
      <c r="L49" s="20"/>
      <c r="M49" s="20"/>
    </row>
    <row r="50" spans="2:13">
      <c r="B50" s="653" t="s">
        <v>94</v>
      </c>
      <c r="C50" s="653"/>
      <c r="D50" s="653"/>
      <c r="E50" s="20">
        <f>'울산항 2050'!O54/'울산항 2050'!N50*Demand!E47</f>
        <v>68306399.335134193</v>
      </c>
      <c r="F50" s="653" t="s">
        <v>33</v>
      </c>
      <c r="I50" t="s">
        <v>95</v>
      </c>
      <c r="L50" s="20"/>
      <c r="M50" s="20"/>
    </row>
    <row r="51" spans="2:13">
      <c r="B51" s="653" t="s">
        <v>96</v>
      </c>
      <c r="C51" s="653" t="s">
        <v>97</v>
      </c>
      <c r="D51" s="653"/>
      <c r="E51" s="19">
        <v>0.5</v>
      </c>
      <c r="F51" s="653" t="s">
        <v>15</v>
      </c>
      <c r="L51" s="20"/>
      <c r="M51" s="20"/>
    </row>
    <row r="52" spans="2:13">
      <c r="B52" s="653"/>
      <c r="C52" s="653" t="s">
        <v>98</v>
      </c>
      <c r="D52" s="653"/>
      <c r="E52" s="19">
        <f>1-E51</f>
        <v>0.5</v>
      </c>
      <c r="F52" s="653" t="s">
        <v>15</v>
      </c>
      <c r="L52" s="20"/>
      <c r="M52" s="20"/>
    </row>
    <row r="53" spans="2:13">
      <c r="B53" s="655"/>
      <c r="C53" s="653"/>
      <c r="D53" s="653"/>
      <c r="E53" s="653"/>
      <c r="F53" s="653"/>
      <c r="L53" s="20"/>
      <c r="M53" s="20"/>
    </row>
    <row r="54" spans="2:13">
      <c r="B54" s="653" t="s">
        <v>99</v>
      </c>
      <c r="C54" s="653"/>
      <c r="D54" s="653"/>
      <c r="E54" s="653"/>
      <c r="F54" s="653"/>
      <c r="L54" s="20"/>
      <c r="M54" s="20"/>
    </row>
    <row r="55" spans="2:13">
      <c r="B55" s="653"/>
      <c r="C55" s="653" t="s">
        <v>100</v>
      </c>
      <c r="D55" s="653"/>
      <c r="E55" s="19">
        <v>0.5</v>
      </c>
      <c r="F55" s="653" t="s">
        <v>15</v>
      </c>
      <c r="M55" s="13"/>
    </row>
    <row r="56" spans="2:13">
      <c r="I56" s="23"/>
    </row>
    <row r="57" spans="2:13">
      <c r="I57" s="725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7030A0"/>
  </sheetPr>
  <dimension ref="B2:S49"/>
  <sheetViews>
    <sheetView zoomScale="85" zoomScaleNormal="85" workbookViewId="0">
      <selection activeCell="D49" sqref="D49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55" t="s">
        <v>101</v>
      </c>
      <c r="C2" s="653"/>
      <c r="D2" s="653"/>
      <c r="E2" s="653"/>
      <c r="F2" s="653"/>
      <c r="O2" t="s">
        <v>102</v>
      </c>
    </row>
    <row r="3" spans="2:15">
      <c r="B3" s="653"/>
      <c r="C3" s="653"/>
      <c r="D3" s="653"/>
      <c r="E3" s="653"/>
      <c r="F3" s="653"/>
      <c r="O3" t="s">
        <v>103</v>
      </c>
    </row>
    <row r="4" spans="2:15">
      <c r="B4" s="653" t="s">
        <v>104</v>
      </c>
      <c r="C4" s="653" t="s">
        <v>105</v>
      </c>
      <c r="D4" s="653"/>
      <c r="E4" s="20">
        <v>0</v>
      </c>
      <c r="F4" s="653" t="s">
        <v>106</v>
      </c>
      <c r="O4" t="s">
        <v>107</v>
      </c>
    </row>
    <row r="5" spans="2:15">
      <c r="B5" s="653"/>
      <c r="C5" s="653" t="s">
        <v>108</v>
      </c>
      <c r="D5" s="653"/>
      <c r="E5" s="20">
        <v>0</v>
      </c>
      <c r="F5" s="653" t="s">
        <v>106</v>
      </c>
    </row>
    <row r="6" spans="2:15">
      <c r="B6" s="653" t="s">
        <v>109</v>
      </c>
      <c r="C6" s="653"/>
      <c r="D6" s="653"/>
      <c r="E6" s="20">
        <v>0</v>
      </c>
      <c r="F6" s="653" t="s">
        <v>106</v>
      </c>
    </row>
    <row r="7" spans="2:15">
      <c r="B7" s="653" t="s">
        <v>110</v>
      </c>
      <c r="C7" s="653"/>
      <c r="D7" s="653"/>
      <c r="E7" s="20">
        <v>0</v>
      </c>
      <c r="F7" s="653" t="s">
        <v>106</v>
      </c>
    </row>
    <row r="8" spans="2:15">
      <c r="B8" s="653" t="s">
        <v>111</v>
      </c>
      <c r="C8" s="653"/>
      <c r="D8" s="653"/>
      <c r="E8" s="20">
        <v>200</v>
      </c>
      <c r="F8" s="653" t="s">
        <v>106</v>
      </c>
    </row>
    <row r="9" spans="2:15">
      <c r="B9" s="653" t="s">
        <v>112</v>
      </c>
      <c r="C9" s="653"/>
      <c r="D9" s="653"/>
      <c r="E9" s="20">
        <v>0</v>
      </c>
      <c r="F9" s="653" t="s">
        <v>106</v>
      </c>
    </row>
    <row r="10" spans="2:15">
      <c r="B10" s="653" t="s">
        <v>31</v>
      </c>
      <c r="C10" s="653"/>
      <c r="D10" s="653"/>
      <c r="E10" s="20">
        <v>0</v>
      </c>
      <c r="F10" s="653" t="s">
        <v>106</v>
      </c>
    </row>
    <row r="11" spans="2:15">
      <c r="B11" s="653" t="s">
        <v>113</v>
      </c>
      <c r="C11" s="653"/>
      <c r="D11" s="653"/>
      <c r="E11" s="20">
        <v>0</v>
      </c>
      <c r="F11" s="653" t="s">
        <v>106</v>
      </c>
    </row>
    <row r="12" spans="2:15">
      <c r="B12" s="653" t="s">
        <v>114</v>
      </c>
      <c r="C12" s="653"/>
      <c r="D12" s="653"/>
      <c r="E12" s="20">
        <v>0</v>
      </c>
      <c r="F12" s="653" t="s">
        <v>106</v>
      </c>
    </row>
    <row r="13" spans="2:15">
      <c r="B13" s="653"/>
      <c r="C13" s="653"/>
      <c r="D13" s="653"/>
      <c r="E13" s="653"/>
      <c r="F13" s="653"/>
    </row>
    <row r="14" spans="2:15">
      <c r="B14" s="655" t="s">
        <v>115</v>
      </c>
      <c r="C14" s="653"/>
      <c r="D14" s="653"/>
      <c r="E14" s="653"/>
      <c r="F14" s="653"/>
    </row>
    <row r="15" spans="2:15">
      <c r="B15" s="655"/>
      <c r="C15" s="653"/>
      <c r="D15" s="653"/>
      <c r="E15" s="653"/>
      <c r="F15" s="653"/>
    </row>
    <row r="16" spans="2:15">
      <c r="B16" s="653" t="s">
        <v>116</v>
      </c>
      <c r="C16" s="653"/>
      <c r="D16" s="653"/>
      <c r="E16" s="20">
        <v>0</v>
      </c>
      <c r="F16" s="653" t="s">
        <v>106</v>
      </c>
    </row>
    <row r="17" spans="2:6">
      <c r="B17" s="653" t="s">
        <v>117</v>
      </c>
      <c r="C17" s="653"/>
      <c r="D17" s="653"/>
      <c r="E17" s="20">
        <v>0</v>
      </c>
      <c r="F17" s="653" t="s">
        <v>106</v>
      </c>
    </row>
    <row r="18" spans="2:6">
      <c r="B18" s="653" t="s">
        <v>18</v>
      </c>
      <c r="C18" s="653"/>
      <c r="D18" s="653"/>
      <c r="E18" s="20">
        <v>0</v>
      </c>
      <c r="F18" s="653" t="s">
        <v>106</v>
      </c>
    </row>
    <row r="19" spans="2:6">
      <c r="B19" s="653" t="s">
        <v>118</v>
      </c>
      <c r="C19" s="653"/>
      <c r="D19" s="653"/>
      <c r="E19" s="20">
        <v>0</v>
      </c>
      <c r="F19" s="653" t="s">
        <v>106</v>
      </c>
    </row>
    <row r="20" spans="2:6">
      <c r="B20" s="653" t="s">
        <v>119</v>
      </c>
      <c r="C20" s="653"/>
      <c r="D20" s="653"/>
      <c r="E20" s="20">
        <v>0</v>
      </c>
      <c r="F20" s="653" t="s">
        <v>106</v>
      </c>
    </row>
    <row r="21" spans="2:6">
      <c r="B21" s="653"/>
      <c r="C21" s="653"/>
      <c r="D21" s="653"/>
      <c r="E21" s="653"/>
      <c r="F21" s="653"/>
    </row>
    <row r="22" spans="2:6">
      <c r="B22" s="655" t="s">
        <v>120</v>
      </c>
      <c r="C22" s="653"/>
      <c r="D22" s="653"/>
      <c r="E22" s="653"/>
      <c r="F22" s="653"/>
    </row>
    <row r="23" spans="2:6">
      <c r="B23" s="655"/>
      <c r="C23" s="653"/>
      <c r="D23" s="653"/>
      <c r="E23" s="653"/>
      <c r="F23" s="653"/>
    </row>
    <row r="24" spans="2:6">
      <c r="B24" s="653" t="s">
        <v>121</v>
      </c>
      <c r="C24" s="653"/>
      <c r="D24" s="653"/>
      <c r="E24" s="20">
        <v>0</v>
      </c>
      <c r="F24" s="653" t="s">
        <v>122</v>
      </c>
    </row>
    <row r="25" spans="2:6">
      <c r="B25" s="653" t="s">
        <v>123</v>
      </c>
      <c r="C25" s="653"/>
      <c r="D25" s="653"/>
      <c r="E25" s="20">
        <v>0</v>
      </c>
      <c r="F25" s="653" t="s">
        <v>122</v>
      </c>
    </row>
    <row r="26" spans="2:6">
      <c r="B26" s="653" t="s">
        <v>124</v>
      </c>
      <c r="C26" s="653"/>
      <c r="D26" s="653"/>
      <c r="E26" s="20"/>
      <c r="F26" s="653" t="s">
        <v>122</v>
      </c>
    </row>
    <row r="28" spans="2:6">
      <c r="B28" s="655" t="s">
        <v>125</v>
      </c>
      <c r="C28" s="653"/>
      <c r="D28" s="653"/>
      <c r="E28" s="653"/>
      <c r="F28" s="653"/>
    </row>
    <row r="29" spans="2:6">
      <c r="B29" s="653"/>
      <c r="C29" s="653"/>
      <c r="D29" s="653"/>
      <c r="E29" s="653"/>
      <c r="F29" s="653"/>
    </row>
    <row r="30" spans="2:6">
      <c r="B30" s="653" t="s">
        <v>126</v>
      </c>
      <c r="C30" s="653"/>
      <c r="D30" s="653"/>
      <c r="E30" s="20">
        <v>0</v>
      </c>
      <c r="F30" s="653" t="s">
        <v>106</v>
      </c>
    </row>
    <row r="31" spans="2:6">
      <c r="B31" s="653" t="s">
        <v>127</v>
      </c>
      <c r="C31" s="653"/>
      <c r="D31" s="653"/>
      <c r="E31" s="19">
        <v>0.05</v>
      </c>
      <c r="F31" s="653" t="s">
        <v>15</v>
      </c>
    </row>
    <row r="32" spans="2:6">
      <c r="B32" s="653"/>
      <c r="C32" s="653"/>
      <c r="D32" s="653"/>
      <c r="E32" s="653"/>
      <c r="F32" s="653"/>
    </row>
    <row r="33" spans="2:19">
      <c r="B33" s="655" t="s">
        <v>128</v>
      </c>
      <c r="C33" s="653"/>
      <c r="D33" s="653"/>
      <c r="E33" s="654"/>
      <c r="F33" s="653" t="s">
        <v>15</v>
      </c>
      <c r="H33" t="s">
        <v>129</v>
      </c>
    </row>
    <row r="34" spans="2:19">
      <c r="B34" s="653" t="s">
        <v>109</v>
      </c>
      <c r="C34" s="653"/>
      <c r="D34" s="653"/>
      <c r="E34" s="654"/>
      <c r="F34" s="653" t="s">
        <v>15</v>
      </c>
      <c r="H34" t="s">
        <v>130</v>
      </c>
    </row>
    <row r="35" spans="2:19">
      <c r="B35" s="653" t="s">
        <v>104</v>
      </c>
      <c r="C35" s="653"/>
      <c r="D35" s="653"/>
      <c r="E35" s="654"/>
      <c r="F35" s="653" t="s">
        <v>15</v>
      </c>
      <c r="H35" t="s">
        <v>131</v>
      </c>
    </row>
    <row r="36" spans="2:19">
      <c r="B36" s="653"/>
      <c r="C36" s="653"/>
      <c r="D36" s="653"/>
      <c r="E36" s="653"/>
      <c r="F36" s="653"/>
    </row>
    <row r="37" spans="2:19">
      <c r="B37" s="653" t="s">
        <v>132</v>
      </c>
      <c r="C37" s="653"/>
      <c r="D37" s="653"/>
      <c r="E37" s="654">
        <v>0</v>
      </c>
      <c r="F37" s="653" t="s">
        <v>133</v>
      </c>
      <c r="H37" t="s">
        <v>134</v>
      </c>
      <c r="K37">
        <v>2018</v>
      </c>
      <c r="L37">
        <v>0.45669999999999999</v>
      </c>
    </row>
    <row r="38" spans="2:19">
      <c r="B38" s="653" t="s">
        <v>135</v>
      </c>
      <c r="C38" s="653"/>
      <c r="D38" s="653"/>
      <c r="E38" s="654">
        <v>100</v>
      </c>
      <c r="F38" s="653" t="s">
        <v>136</v>
      </c>
    </row>
    <row r="40" spans="2:19">
      <c r="B40" s="653" t="s">
        <v>137</v>
      </c>
      <c r="C40" s="653"/>
      <c r="D40" s="653"/>
      <c r="E40" s="653"/>
      <c r="F40" s="653"/>
      <c r="P40" t="s">
        <v>138</v>
      </c>
    </row>
    <row r="41" spans="2:19">
      <c r="B41" s="653"/>
      <c r="C41" s="653"/>
      <c r="D41" s="653"/>
      <c r="E41" s="653"/>
      <c r="F41" s="653"/>
      <c r="N41">
        <v>2020</v>
      </c>
      <c r="P41">
        <v>2020</v>
      </c>
      <c r="Q41">
        <v>2030</v>
      </c>
      <c r="R41">
        <v>2040</v>
      </c>
      <c r="S41">
        <v>2050</v>
      </c>
    </row>
    <row r="42" spans="2:19">
      <c r="B42" s="653" t="s">
        <v>139</v>
      </c>
      <c r="C42" s="653"/>
      <c r="D42" s="653"/>
      <c r="E42" s="718">
        <f>N43</f>
        <v>240.24024024024027</v>
      </c>
      <c r="F42" s="653" t="s">
        <v>136</v>
      </c>
      <c r="M42" t="s">
        <v>140</v>
      </c>
      <c r="N42">
        <v>8000</v>
      </c>
      <c r="Q42">
        <v>12000</v>
      </c>
      <c r="R42">
        <v>10000</v>
      </c>
      <c r="S42">
        <v>8000</v>
      </c>
    </row>
    <row r="43" spans="2:19">
      <c r="B43" s="653" t="s">
        <v>141</v>
      </c>
      <c r="C43" s="720"/>
      <c r="D43" s="720"/>
      <c r="E43" s="719">
        <v>0.01</v>
      </c>
      <c r="F43" s="653" t="s">
        <v>15</v>
      </c>
      <c r="M43" t="s">
        <v>142</v>
      </c>
      <c r="N43">
        <f>N42/33.3</f>
        <v>240.24024024024027</v>
      </c>
    </row>
    <row r="44" spans="2:19">
      <c r="B44" s="653" t="s">
        <v>143</v>
      </c>
      <c r="C44" s="720"/>
      <c r="D44" s="720"/>
      <c r="E44" s="719">
        <v>0.05</v>
      </c>
      <c r="F44" s="653" t="s">
        <v>15</v>
      </c>
    </row>
    <row r="46" spans="2:19">
      <c r="O46">
        <v>3650000</v>
      </c>
      <c r="Q46">
        <v>3000000</v>
      </c>
      <c r="R46">
        <f>2800000*3</f>
        <v>8400000</v>
      </c>
    </row>
    <row r="47" spans="2:19">
      <c r="O47" s="20">
        <f>O46*12</f>
        <v>43800000</v>
      </c>
      <c r="Q47">
        <f>Q46*12</f>
        <v>36000000</v>
      </c>
    </row>
    <row r="48" spans="2:19">
      <c r="Q48" s="20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K239"/>
  <sheetViews>
    <sheetView topLeftCell="A136" workbookViewId="0">
      <selection activeCell="C168" sqref="C168"/>
    </sheetView>
  </sheetViews>
  <sheetFormatPr defaultRowHeight="16.5"/>
  <cols>
    <col min="9" max="9" width="10.875" style="20" bestFit="1" customWidth="1"/>
  </cols>
  <sheetData>
    <row r="1" spans="1:9">
      <c r="A1" t="s">
        <v>144</v>
      </c>
    </row>
    <row r="2" spans="1:9">
      <c r="A2" t="s">
        <v>145</v>
      </c>
      <c r="H2">
        <v>1</v>
      </c>
      <c r="I2" s="20">
        <f>H1+H2</f>
        <v>1</v>
      </c>
    </row>
    <row r="3" spans="1:9">
      <c r="A3" t="s">
        <v>146</v>
      </c>
      <c r="H3">
        <v>1</v>
      </c>
      <c r="I3" s="20">
        <f t="shared" ref="I3:I66" si="0">I2+H3</f>
        <v>2</v>
      </c>
    </row>
    <row r="4" spans="1:9">
      <c r="A4" t="s">
        <v>147</v>
      </c>
      <c r="H4">
        <v>1</v>
      </c>
      <c r="I4" s="20">
        <f t="shared" si="0"/>
        <v>3</v>
      </c>
    </row>
    <row r="5" spans="1:9">
      <c r="A5" t="s">
        <v>148</v>
      </c>
      <c r="H5">
        <v>1</v>
      </c>
      <c r="I5" s="20">
        <f t="shared" si="0"/>
        <v>4</v>
      </c>
    </row>
    <row r="6" spans="1:9">
      <c r="A6" t="s">
        <v>149</v>
      </c>
      <c r="H6">
        <v>1</v>
      </c>
      <c r="I6" s="20">
        <f t="shared" si="0"/>
        <v>5</v>
      </c>
    </row>
    <row r="7" spans="1:9">
      <c r="A7" t="s">
        <v>150</v>
      </c>
      <c r="H7">
        <v>1</v>
      </c>
      <c r="I7" s="20">
        <f t="shared" si="0"/>
        <v>6</v>
      </c>
    </row>
    <row r="8" spans="1:9">
      <c r="A8" t="s">
        <v>151</v>
      </c>
      <c r="H8">
        <v>1</v>
      </c>
      <c r="I8" s="20">
        <f t="shared" si="0"/>
        <v>7</v>
      </c>
    </row>
    <row r="9" spans="1:9">
      <c r="A9" t="s">
        <v>152</v>
      </c>
      <c r="H9">
        <v>1</v>
      </c>
      <c r="I9" s="20">
        <f t="shared" si="0"/>
        <v>8</v>
      </c>
    </row>
    <row r="10" spans="1:9">
      <c r="A10" t="s">
        <v>153</v>
      </c>
      <c r="H10">
        <v>1</v>
      </c>
      <c r="I10" s="20">
        <f t="shared" si="0"/>
        <v>9</v>
      </c>
    </row>
    <row r="11" spans="1:9">
      <c r="A11" t="s">
        <v>154</v>
      </c>
      <c r="H11">
        <v>1</v>
      </c>
      <c r="I11" s="20">
        <f t="shared" si="0"/>
        <v>10</v>
      </c>
    </row>
    <row r="12" spans="1:9">
      <c r="A12" t="s">
        <v>155</v>
      </c>
      <c r="H12">
        <v>1</v>
      </c>
      <c r="I12" s="20">
        <f t="shared" si="0"/>
        <v>11</v>
      </c>
    </row>
    <row r="13" spans="1:9">
      <c r="A13" t="s">
        <v>156</v>
      </c>
      <c r="H13">
        <v>1</v>
      </c>
      <c r="I13" s="20">
        <f t="shared" si="0"/>
        <v>12</v>
      </c>
    </row>
    <row r="14" spans="1:9">
      <c r="A14" t="s">
        <v>157</v>
      </c>
      <c r="H14">
        <v>1</v>
      </c>
      <c r="I14" s="20">
        <f t="shared" si="0"/>
        <v>13</v>
      </c>
    </row>
    <row r="15" spans="1:9">
      <c r="A15" t="s">
        <v>158</v>
      </c>
      <c r="H15">
        <v>1</v>
      </c>
      <c r="I15" s="20">
        <f t="shared" si="0"/>
        <v>14</v>
      </c>
    </row>
    <row r="16" spans="1:9">
      <c r="A16" t="s">
        <v>159</v>
      </c>
      <c r="H16">
        <v>1</v>
      </c>
      <c r="I16" s="20">
        <f t="shared" si="0"/>
        <v>15</v>
      </c>
    </row>
    <row r="17" spans="1:9">
      <c r="A17" t="s">
        <v>160</v>
      </c>
      <c r="H17">
        <v>1</v>
      </c>
      <c r="I17" s="20">
        <f t="shared" si="0"/>
        <v>16</v>
      </c>
    </row>
    <row r="18" spans="1:9">
      <c r="A18" t="s">
        <v>161</v>
      </c>
      <c r="H18">
        <v>1</v>
      </c>
      <c r="I18" s="20">
        <f t="shared" si="0"/>
        <v>17</v>
      </c>
    </row>
    <row r="19" spans="1:9">
      <c r="A19" t="s">
        <v>162</v>
      </c>
      <c r="H19">
        <v>1</v>
      </c>
      <c r="I19" s="20">
        <f t="shared" si="0"/>
        <v>18</v>
      </c>
    </row>
    <row r="20" spans="1:9">
      <c r="A20" t="s">
        <v>163</v>
      </c>
      <c r="H20">
        <v>1</v>
      </c>
      <c r="I20" s="20">
        <f t="shared" si="0"/>
        <v>19</v>
      </c>
    </row>
    <row r="21" spans="1:9">
      <c r="A21" t="s">
        <v>164</v>
      </c>
      <c r="H21">
        <v>1</v>
      </c>
      <c r="I21" s="20">
        <f t="shared" si="0"/>
        <v>20</v>
      </c>
    </row>
    <row r="22" spans="1:9">
      <c r="A22" t="s">
        <v>165</v>
      </c>
      <c r="H22">
        <v>1</v>
      </c>
      <c r="I22" s="20">
        <f t="shared" si="0"/>
        <v>21</v>
      </c>
    </row>
    <row r="23" spans="1:9">
      <c r="A23" t="s">
        <v>166</v>
      </c>
      <c r="H23">
        <v>1</v>
      </c>
      <c r="I23" s="20">
        <f t="shared" si="0"/>
        <v>22</v>
      </c>
    </row>
    <row r="24" spans="1:9">
      <c r="A24" t="s">
        <v>167</v>
      </c>
      <c r="H24">
        <v>1</v>
      </c>
      <c r="I24" s="20">
        <f t="shared" si="0"/>
        <v>23</v>
      </c>
    </row>
    <row r="25" spans="1:9">
      <c r="A25" t="s">
        <v>168</v>
      </c>
      <c r="H25">
        <v>1</v>
      </c>
      <c r="I25" s="20">
        <f t="shared" si="0"/>
        <v>24</v>
      </c>
    </row>
    <row r="26" spans="1:9">
      <c r="A26" t="s">
        <v>169</v>
      </c>
      <c r="H26">
        <v>1</v>
      </c>
      <c r="I26" s="20">
        <f t="shared" si="0"/>
        <v>25</v>
      </c>
    </row>
    <row r="27" spans="1:9">
      <c r="A27" t="s">
        <v>170</v>
      </c>
      <c r="H27">
        <v>1</v>
      </c>
      <c r="I27" s="20">
        <f t="shared" si="0"/>
        <v>26</v>
      </c>
    </row>
    <row r="28" spans="1:9">
      <c r="A28" t="s">
        <v>171</v>
      </c>
      <c r="H28">
        <v>1</v>
      </c>
      <c r="I28" s="20">
        <f t="shared" si="0"/>
        <v>27</v>
      </c>
    </row>
    <row r="29" spans="1:9">
      <c r="A29" t="s">
        <v>172</v>
      </c>
      <c r="H29">
        <v>1</v>
      </c>
      <c r="I29" s="20">
        <f t="shared" si="0"/>
        <v>28</v>
      </c>
    </row>
    <row r="30" spans="1:9">
      <c r="A30" t="s">
        <v>173</v>
      </c>
      <c r="H30">
        <v>1</v>
      </c>
      <c r="I30" s="20">
        <f t="shared" si="0"/>
        <v>29</v>
      </c>
    </row>
    <row r="31" spans="1:9">
      <c r="A31" t="s">
        <v>174</v>
      </c>
      <c r="H31">
        <v>1</v>
      </c>
      <c r="I31" s="20">
        <f t="shared" si="0"/>
        <v>30</v>
      </c>
    </row>
    <row r="32" spans="1:9">
      <c r="A32" t="s">
        <v>175</v>
      </c>
      <c r="H32">
        <v>1</v>
      </c>
      <c r="I32" s="20">
        <f t="shared" si="0"/>
        <v>31</v>
      </c>
    </row>
    <row r="33" spans="1:9">
      <c r="A33" t="s">
        <v>176</v>
      </c>
      <c r="H33">
        <v>1</v>
      </c>
      <c r="I33" s="20">
        <f t="shared" si="0"/>
        <v>32</v>
      </c>
    </row>
    <row r="34" spans="1:9">
      <c r="A34" t="s">
        <v>177</v>
      </c>
      <c r="H34">
        <v>1</v>
      </c>
      <c r="I34" s="20">
        <f t="shared" si="0"/>
        <v>33</v>
      </c>
    </row>
    <row r="35" spans="1:9">
      <c r="A35" t="s">
        <v>178</v>
      </c>
      <c r="H35">
        <v>1</v>
      </c>
      <c r="I35" s="20">
        <f t="shared" si="0"/>
        <v>34</v>
      </c>
    </row>
    <row r="36" spans="1:9">
      <c r="A36" t="s">
        <v>179</v>
      </c>
      <c r="H36">
        <v>8760</v>
      </c>
      <c r="I36" s="20">
        <f t="shared" si="0"/>
        <v>8794</v>
      </c>
    </row>
    <row r="37" spans="1:9">
      <c r="A37" t="s">
        <v>180</v>
      </c>
      <c r="H37">
        <v>8760</v>
      </c>
      <c r="I37" s="20">
        <f t="shared" si="0"/>
        <v>17554</v>
      </c>
    </row>
    <row r="38" spans="1:9">
      <c r="A38" t="s">
        <v>181</v>
      </c>
      <c r="H38">
        <v>8760</v>
      </c>
      <c r="I38" s="20">
        <f t="shared" si="0"/>
        <v>26314</v>
      </c>
    </row>
    <row r="39" spans="1:9">
      <c r="A39" t="s">
        <v>182</v>
      </c>
      <c r="H39">
        <v>1</v>
      </c>
      <c r="I39" s="20">
        <f t="shared" si="0"/>
        <v>26315</v>
      </c>
    </row>
    <row r="40" spans="1:9">
      <c r="A40" t="s">
        <v>182</v>
      </c>
      <c r="H40">
        <v>1</v>
      </c>
      <c r="I40" s="20">
        <f t="shared" si="0"/>
        <v>26316</v>
      </c>
    </row>
    <row r="41" spans="1:9">
      <c r="A41" t="s">
        <v>183</v>
      </c>
      <c r="H41">
        <v>43800</v>
      </c>
      <c r="I41" s="20">
        <f t="shared" si="0"/>
        <v>70116</v>
      </c>
    </row>
    <row r="42" spans="1:9">
      <c r="A42" t="s">
        <v>184</v>
      </c>
      <c r="H42">
        <v>1</v>
      </c>
      <c r="I42" s="20">
        <f t="shared" si="0"/>
        <v>70117</v>
      </c>
    </row>
    <row r="43" spans="1:9">
      <c r="A43" t="s">
        <v>184</v>
      </c>
      <c r="H43">
        <v>1</v>
      </c>
      <c r="I43" s="20">
        <f t="shared" si="0"/>
        <v>70118</v>
      </c>
    </row>
    <row r="44" spans="1:9">
      <c r="A44" t="s">
        <v>185</v>
      </c>
      <c r="H44">
        <v>84</v>
      </c>
      <c r="I44" s="20">
        <f t="shared" si="0"/>
        <v>70202</v>
      </c>
    </row>
    <row r="45" spans="1:9">
      <c r="A45" t="s">
        <v>186</v>
      </c>
      <c r="H45">
        <v>1</v>
      </c>
      <c r="I45" s="20">
        <f t="shared" si="0"/>
        <v>70203</v>
      </c>
    </row>
    <row r="46" spans="1:9">
      <c r="A46" t="s">
        <v>186</v>
      </c>
      <c r="H46">
        <v>1</v>
      </c>
      <c r="I46" s="20">
        <f t="shared" si="0"/>
        <v>70204</v>
      </c>
    </row>
    <row r="47" spans="1:9">
      <c r="A47" t="s">
        <v>187</v>
      </c>
      <c r="H47">
        <v>105</v>
      </c>
      <c r="I47" s="20">
        <f t="shared" si="0"/>
        <v>70309</v>
      </c>
    </row>
    <row r="48" spans="1:9">
      <c r="A48" t="s">
        <v>188</v>
      </c>
      <c r="H48">
        <v>1</v>
      </c>
      <c r="I48" s="20">
        <f t="shared" si="0"/>
        <v>70310</v>
      </c>
    </row>
    <row r="49" spans="1:9">
      <c r="A49" t="s">
        <v>188</v>
      </c>
      <c r="H49">
        <v>1</v>
      </c>
      <c r="I49" s="20">
        <f t="shared" si="0"/>
        <v>70311</v>
      </c>
    </row>
    <row r="50" spans="1:9">
      <c r="A50" t="s">
        <v>189</v>
      </c>
      <c r="H50">
        <v>12</v>
      </c>
      <c r="I50" s="20">
        <f t="shared" si="0"/>
        <v>70323</v>
      </c>
    </row>
    <row r="51" spans="1:9">
      <c r="A51" t="s">
        <v>190</v>
      </c>
      <c r="H51">
        <v>11</v>
      </c>
      <c r="I51" s="20">
        <f t="shared" si="0"/>
        <v>70334</v>
      </c>
    </row>
    <row r="52" spans="1:9">
      <c r="A52" t="s">
        <v>191</v>
      </c>
      <c r="H52">
        <v>1</v>
      </c>
      <c r="I52" s="20">
        <f t="shared" si="0"/>
        <v>70335</v>
      </c>
    </row>
    <row r="53" spans="1:9">
      <c r="A53" t="s">
        <v>192</v>
      </c>
      <c r="H53">
        <v>1</v>
      </c>
      <c r="I53" s="20">
        <f t="shared" si="0"/>
        <v>70336</v>
      </c>
    </row>
    <row r="54" spans="1:9">
      <c r="A54" t="s">
        <v>193</v>
      </c>
      <c r="H54">
        <v>1</v>
      </c>
      <c r="I54" s="20">
        <f t="shared" si="0"/>
        <v>70337</v>
      </c>
    </row>
    <row r="55" spans="1:9">
      <c r="A55" t="s">
        <v>194</v>
      </c>
      <c r="H55">
        <v>1</v>
      </c>
      <c r="I55" s="20">
        <f t="shared" si="0"/>
        <v>70338</v>
      </c>
    </row>
    <row r="56" spans="1:9">
      <c r="A56" t="s">
        <v>195</v>
      </c>
      <c r="H56">
        <v>1</v>
      </c>
      <c r="I56" s="20">
        <f t="shared" si="0"/>
        <v>70339</v>
      </c>
    </row>
    <row r="57" spans="1:9">
      <c r="A57" t="s">
        <v>196</v>
      </c>
      <c r="H57">
        <v>1</v>
      </c>
      <c r="I57" s="20">
        <f t="shared" si="0"/>
        <v>70340</v>
      </c>
    </row>
    <row r="58" spans="1:9">
      <c r="A58" t="s">
        <v>197</v>
      </c>
      <c r="H58">
        <v>1</v>
      </c>
      <c r="I58" s="20">
        <f t="shared" si="0"/>
        <v>70341</v>
      </c>
    </row>
    <row r="59" spans="1:9">
      <c r="A59" t="s">
        <v>198</v>
      </c>
      <c r="H59">
        <v>1</v>
      </c>
      <c r="I59" s="20">
        <f t="shared" si="0"/>
        <v>70342</v>
      </c>
    </row>
    <row r="60" spans="1:9">
      <c r="A60" t="s">
        <v>199</v>
      </c>
      <c r="H60">
        <v>1</v>
      </c>
      <c r="I60" s="20">
        <f t="shared" si="0"/>
        <v>70343</v>
      </c>
    </row>
    <row r="61" spans="1:9">
      <c r="A61" t="s">
        <v>200</v>
      </c>
      <c r="H61">
        <v>1</v>
      </c>
      <c r="I61" s="20">
        <f t="shared" si="0"/>
        <v>70344</v>
      </c>
    </row>
    <row r="62" spans="1:9">
      <c r="A62" t="s">
        <v>201</v>
      </c>
      <c r="H62">
        <v>1</v>
      </c>
      <c r="I62" s="20">
        <f t="shared" si="0"/>
        <v>70345</v>
      </c>
    </row>
    <row r="63" spans="1:9">
      <c r="A63" t="s">
        <v>202</v>
      </c>
      <c r="H63">
        <v>1</v>
      </c>
      <c r="I63" s="20">
        <f t="shared" si="0"/>
        <v>70346</v>
      </c>
    </row>
    <row r="64" spans="1:9">
      <c r="A64" t="s">
        <v>203</v>
      </c>
      <c r="H64">
        <v>1</v>
      </c>
      <c r="I64" s="20">
        <f t="shared" si="0"/>
        <v>70347</v>
      </c>
    </row>
    <row r="65" spans="1:9">
      <c r="A65" t="s">
        <v>204</v>
      </c>
      <c r="H65">
        <v>8760</v>
      </c>
      <c r="I65" s="20">
        <f t="shared" si="0"/>
        <v>79107</v>
      </c>
    </row>
    <row r="66" spans="1:9">
      <c r="A66" t="s">
        <v>205</v>
      </c>
      <c r="H66">
        <v>8760</v>
      </c>
      <c r="I66" s="20">
        <f t="shared" si="0"/>
        <v>87867</v>
      </c>
    </row>
    <row r="67" spans="1:9">
      <c r="A67" t="s">
        <v>206</v>
      </c>
      <c r="H67">
        <v>8760</v>
      </c>
      <c r="I67" s="20">
        <f t="shared" ref="I67:I130" si="1">I66+H67</f>
        <v>96627</v>
      </c>
    </row>
    <row r="68" spans="1:9">
      <c r="A68" t="s">
        <v>207</v>
      </c>
      <c r="H68">
        <v>8760</v>
      </c>
      <c r="I68" s="20">
        <f t="shared" si="1"/>
        <v>105387</v>
      </c>
    </row>
    <row r="69" spans="1:9">
      <c r="A69" t="s">
        <v>208</v>
      </c>
      <c r="H69">
        <v>8760</v>
      </c>
      <c r="I69" s="20">
        <f t="shared" si="1"/>
        <v>114147</v>
      </c>
    </row>
    <row r="70" spans="1:9">
      <c r="A70" t="s">
        <v>209</v>
      </c>
      <c r="H70">
        <v>1</v>
      </c>
      <c r="I70" s="20">
        <f t="shared" si="1"/>
        <v>114148</v>
      </c>
    </row>
    <row r="71" spans="1:9">
      <c r="A71" t="s">
        <v>210</v>
      </c>
      <c r="H71">
        <v>8760</v>
      </c>
      <c r="I71" s="20">
        <f t="shared" si="1"/>
        <v>122908</v>
      </c>
    </row>
    <row r="72" spans="1:9">
      <c r="A72" t="s">
        <v>211</v>
      </c>
      <c r="H72">
        <v>1</v>
      </c>
      <c r="I72" s="20">
        <f t="shared" si="1"/>
        <v>122909</v>
      </c>
    </row>
    <row r="73" spans="1:9">
      <c r="A73" t="s">
        <v>212</v>
      </c>
      <c r="H73">
        <v>1</v>
      </c>
      <c r="I73" s="20">
        <f t="shared" si="1"/>
        <v>122910</v>
      </c>
    </row>
    <row r="74" spans="1:9">
      <c r="A74" t="s">
        <v>213</v>
      </c>
      <c r="H74">
        <v>1</v>
      </c>
      <c r="I74" s="20">
        <f t="shared" si="1"/>
        <v>122911</v>
      </c>
    </row>
    <row r="75" spans="1:9">
      <c r="A75" t="s">
        <v>214</v>
      </c>
      <c r="H75">
        <v>1</v>
      </c>
      <c r="I75" s="20">
        <f t="shared" si="1"/>
        <v>122912</v>
      </c>
    </row>
    <row r="76" spans="1:9">
      <c r="A76" t="s">
        <v>215</v>
      </c>
      <c r="H76">
        <v>1</v>
      </c>
      <c r="I76" s="20">
        <f t="shared" si="1"/>
        <v>122913</v>
      </c>
    </row>
    <row r="77" spans="1:9">
      <c r="A77" t="s">
        <v>216</v>
      </c>
      <c r="H77">
        <v>1</v>
      </c>
      <c r="I77" s="20">
        <f t="shared" si="1"/>
        <v>122914</v>
      </c>
    </row>
    <row r="78" spans="1:9">
      <c r="A78" t="s">
        <v>217</v>
      </c>
      <c r="H78">
        <v>1</v>
      </c>
      <c r="I78" s="20">
        <f t="shared" si="1"/>
        <v>122915</v>
      </c>
    </row>
    <row r="79" spans="1:9">
      <c r="A79" t="s">
        <v>218</v>
      </c>
      <c r="H79">
        <v>1</v>
      </c>
      <c r="I79" s="20">
        <f t="shared" si="1"/>
        <v>122916</v>
      </c>
    </row>
    <row r="80" spans="1:9">
      <c r="A80" t="s">
        <v>219</v>
      </c>
      <c r="H80">
        <v>1</v>
      </c>
      <c r="I80" s="20">
        <f t="shared" si="1"/>
        <v>122917</v>
      </c>
    </row>
    <row r="81" spans="1:9">
      <c r="A81" t="s">
        <v>220</v>
      </c>
      <c r="H81">
        <v>1</v>
      </c>
      <c r="I81" s="20">
        <f t="shared" si="1"/>
        <v>122918</v>
      </c>
    </row>
    <row r="82" spans="1:9">
      <c r="A82" t="s">
        <v>221</v>
      </c>
      <c r="H82">
        <v>1</v>
      </c>
      <c r="I82" s="20">
        <f t="shared" si="1"/>
        <v>122919</v>
      </c>
    </row>
    <row r="83" spans="1:9">
      <c r="A83" t="s">
        <v>222</v>
      </c>
      <c r="H83">
        <v>1</v>
      </c>
      <c r="I83" s="20">
        <f t="shared" si="1"/>
        <v>122920</v>
      </c>
    </row>
    <row r="84" spans="1:9">
      <c r="A84" t="s">
        <v>223</v>
      </c>
      <c r="H84">
        <v>1</v>
      </c>
      <c r="I84" s="20">
        <f t="shared" si="1"/>
        <v>122921</v>
      </c>
    </row>
    <row r="85" spans="1:9">
      <c r="A85" t="s">
        <v>224</v>
      </c>
      <c r="H85">
        <v>8760</v>
      </c>
      <c r="I85" s="20">
        <f t="shared" si="1"/>
        <v>131681</v>
      </c>
    </row>
    <row r="86" spans="1:9">
      <c r="A86" t="s">
        <v>225</v>
      </c>
      <c r="H86">
        <v>8760</v>
      </c>
      <c r="I86" s="20">
        <f t="shared" si="1"/>
        <v>140441</v>
      </c>
    </row>
    <row r="87" spans="1:9">
      <c r="A87" t="s">
        <v>226</v>
      </c>
      <c r="H87">
        <v>21</v>
      </c>
      <c r="I87" s="20">
        <f t="shared" si="1"/>
        <v>140462</v>
      </c>
    </row>
    <row r="88" spans="1:9">
      <c r="A88" t="s">
        <v>227</v>
      </c>
      <c r="H88">
        <v>8760</v>
      </c>
      <c r="I88" s="20">
        <f t="shared" si="1"/>
        <v>149222</v>
      </c>
    </row>
    <row r="89" spans="1:9">
      <c r="A89" t="s">
        <v>228</v>
      </c>
      <c r="H89">
        <v>1</v>
      </c>
      <c r="I89" s="20">
        <f t="shared" si="1"/>
        <v>149223</v>
      </c>
    </row>
    <row r="90" spans="1:9">
      <c r="A90" t="s">
        <v>229</v>
      </c>
      <c r="H90">
        <v>8760</v>
      </c>
      <c r="I90" s="20">
        <f t="shared" si="1"/>
        <v>157983</v>
      </c>
    </row>
    <row r="91" spans="1:9">
      <c r="A91" t="s">
        <v>230</v>
      </c>
      <c r="H91">
        <v>8760</v>
      </c>
      <c r="I91" s="20">
        <f t="shared" si="1"/>
        <v>166743</v>
      </c>
    </row>
    <row r="92" spans="1:9">
      <c r="A92" t="s">
        <v>231</v>
      </c>
      <c r="H92">
        <v>8760</v>
      </c>
      <c r="I92" s="20">
        <f t="shared" si="1"/>
        <v>175503</v>
      </c>
    </row>
    <row r="93" spans="1:9">
      <c r="A93" t="s">
        <v>232</v>
      </c>
      <c r="H93">
        <v>1</v>
      </c>
      <c r="I93" s="20">
        <f t="shared" si="1"/>
        <v>175504</v>
      </c>
    </row>
    <row r="94" spans="1:9">
      <c r="A94" t="s">
        <v>233</v>
      </c>
      <c r="H94">
        <v>1</v>
      </c>
      <c r="I94" s="20">
        <f t="shared" si="1"/>
        <v>175505</v>
      </c>
    </row>
    <row r="95" spans="1:9">
      <c r="A95" t="s">
        <v>234</v>
      </c>
      <c r="H95">
        <v>1</v>
      </c>
      <c r="I95" s="20">
        <f t="shared" si="1"/>
        <v>175506</v>
      </c>
    </row>
    <row r="96" spans="1:9">
      <c r="A96" t="s">
        <v>235</v>
      </c>
      <c r="H96">
        <v>1</v>
      </c>
      <c r="I96" s="20">
        <f t="shared" si="1"/>
        <v>175507</v>
      </c>
    </row>
    <row r="97" spans="1:9">
      <c r="A97" t="s">
        <v>236</v>
      </c>
      <c r="H97">
        <v>8760</v>
      </c>
      <c r="I97" s="20">
        <f t="shared" si="1"/>
        <v>184267</v>
      </c>
    </row>
    <row r="98" spans="1:9">
      <c r="A98" t="s">
        <v>237</v>
      </c>
      <c r="H98">
        <v>8760</v>
      </c>
      <c r="I98" s="20">
        <f t="shared" si="1"/>
        <v>193027</v>
      </c>
    </row>
    <row r="99" spans="1:9">
      <c r="A99" t="s">
        <v>238</v>
      </c>
      <c r="H99">
        <v>1</v>
      </c>
      <c r="I99" s="20">
        <f t="shared" si="1"/>
        <v>193028</v>
      </c>
    </row>
    <row r="100" spans="1:9">
      <c r="A100" t="s">
        <v>238</v>
      </c>
      <c r="H100">
        <v>1</v>
      </c>
      <c r="I100" s="20">
        <f t="shared" si="1"/>
        <v>193029</v>
      </c>
    </row>
    <row r="101" spans="1:9">
      <c r="A101" t="s">
        <v>239</v>
      </c>
      <c r="H101">
        <v>183960</v>
      </c>
      <c r="I101" s="20">
        <f t="shared" si="1"/>
        <v>376989</v>
      </c>
    </row>
    <row r="102" spans="1:9">
      <c r="A102" t="s">
        <v>240</v>
      </c>
      <c r="H102">
        <v>1</v>
      </c>
      <c r="I102" s="20">
        <f t="shared" si="1"/>
        <v>376990</v>
      </c>
    </row>
    <row r="103" spans="1:9">
      <c r="A103" t="s">
        <v>240</v>
      </c>
      <c r="H103">
        <v>1</v>
      </c>
      <c r="I103" s="20">
        <f t="shared" si="1"/>
        <v>376991</v>
      </c>
    </row>
    <row r="104" spans="1:9">
      <c r="A104" t="s">
        <v>241</v>
      </c>
      <c r="H104">
        <v>183960</v>
      </c>
      <c r="I104" s="20">
        <f t="shared" si="1"/>
        <v>560951</v>
      </c>
    </row>
    <row r="105" spans="1:9">
      <c r="A105" t="s">
        <v>242</v>
      </c>
      <c r="H105">
        <v>1</v>
      </c>
      <c r="I105" s="20">
        <f t="shared" si="1"/>
        <v>560952</v>
      </c>
    </row>
    <row r="106" spans="1:9">
      <c r="A106" t="s">
        <v>242</v>
      </c>
      <c r="H106">
        <v>1</v>
      </c>
      <c r="I106" s="20">
        <f t="shared" si="1"/>
        <v>560953</v>
      </c>
    </row>
    <row r="107" spans="1:9">
      <c r="A107" t="s">
        <v>243</v>
      </c>
      <c r="H107">
        <v>183960</v>
      </c>
      <c r="I107" s="20">
        <f t="shared" si="1"/>
        <v>744913</v>
      </c>
    </row>
    <row r="108" spans="1:9">
      <c r="A108" t="s">
        <v>244</v>
      </c>
      <c r="H108">
        <v>8760</v>
      </c>
      <c r="I108" s="20">
        <f t="shared" si="1"/>
        <v>753673</v>
      </c>
    </row>
    <row r="109" spans="1:9">
      <c r="A109" t="s">
        <v>245</v>
      </c>
      <c r="H109">
        <v>8760</v>
      </c>
      <c r="I109" s="20">
        <f t="shared" si="1"/>
        <v>762433</v>
      </c>
    </row>
    <row r="110" spans="1:9">
      <c r="A110" t="s">
        <v>246</v>
      </c>
      <c r="H110">
        <v>8760</v>
      </c>
      <c r="I110" s="20">
        <f t="shared" si="1"/>
        <v>771193</v>
      </c>
    </row>
    <row r="111" spans="1:9">
      <c r="A111" t="s">
        <v>247</v>
      </c>
      <c r="H111">
        <v>8760</v>
      </c>
      <c r="I111" s="20">
        <f t="shared" si="1"/>
        <v>779953</v>
      </c>
    </row>
    <row r="112" spans="1:9">
      <c r="A112" t="s">
        <v>248</v>
      </c>
      <c r="H112">
        <v>8760</v>
      </c>
      <c r="I112" s="20">
        <f t="shared" si="1"/>
        <v>788713</v>
      </c>
    </row>
    <row r="113" spans="1:9">
      <c r="A113" t="s">
        <v>249</v>
      </c>
      <c r="H113">
        <v>8760</v>
      </c>
      <c r="I113" s="20">
        <f t="shared" si="1"/>
        <v>797473</v>
      </c>
    </row>
    <row r="114" spans="1:9">
      <c r="A114" t="s">
        <v>250</v>
      </c>
      <c r="H114">
        <v>8760</v>
      </c>
      <c r="I114" s="20">
        <f t="shared" si="1"/>
        <v>806233</v>
      </c>
    </row>
    <row r="115" spans="1:9">
      <c r="A115" t="s">
        <v>251</v>
      </c>
      <c r="H115">
        <v>8760</v>
      </c>
      <c r="I115" s="20">
        <f t="shared" si="1"/>
        <v>814993</v>
      </c>
    </row>
    <row r="116" spans="1:9">
      <c r="A116" t="s">
        <v>252</v>
      </c>
      <c r="H116">
        <v>8760</v>
      </c>
      <c r="I116" s="20">
        <f t="shared" si="1"/>
        <v>823753</v>
      </c>
    </row>
    <row r="117" spans="1:9">
      <c r="A117" t="s">
        <v>253</v>
      </c>
      <c r="H117">
        <v>8760</v>
      </c>
      <c r="I117" s="20">
        <f t="shared" si="1"/>
        <v>832513</v>
      </c>
    </row>
    <row r="118" spans="1:9">
      <c r="A118" t="s">
        <v>254</v>
      </c>
      <c r="H118">
        <v>1</v>
      </c>
      <c r="I118" s="20">
        <f t="shared" si="1"/>
        <v>832514</v>
      </c>
    </row>
    <row r="119" spans="1:9">
      <c r="A119" t="s">
        <v>254</v>
      </c>
      <c r="H119">
        <v>1</v>
      </c>
      <c r="I119" s="20">
        <f t="shared" si="1"/>
        <v>832515</v>
      </c>
    </row>
    <row r="120" spans="1:9">
      <c r="A120" t="s">
        <v>255</v>
      </c>
      <c r="H120">
        <v>183960</v>
      </c>
      <c r="I120" s="20">
        <f t="shared" si="1"/>
        <v>1016475</v>
      </c>
    </row>
    <row r="121" spans="1:9">
      <c r="A121" t="s">
        <v>256</v>
      </c>
      <c r="H121">
        <v>1</v>
      </c>
      <c r="I121" s="20">
        <f t="shared" si="1"/>
        <v>1016476</v>
      </c>
    </row>
    <row r="122" spans="1:9">
      <c r="A122" t="s">
        <v>256</v>
      </c>
      <c r="H122">
        <v>1</v>
      </c>
      <c r="I122" s="20">
        <f t="shared" si="1"/>
        <v>1016477</v>
      </c>
    </row>
    <row r="123" spans="1:9">
      <c r="A123" t="s">
        <v>257</v>
      </c>
      <c r="H123">
        <v>183960</v>
      </c>
      <c r="I123" s="20">
        <f t="shared" si="1"/>
        <v>1200437</v>
      </c>
    </row>
    <row r="124" spans="1:9">
      <c r="A124" t="s">
        <v>258</v>
      </c>
      <c r="H124">
        <v>1</v>
      </c>
      <c r="I124" s="20">
        <f t="shared" si="1"/>
        <v>1200438</v>
      </c>
    </row>
    <row r="125" spans="1:9">
      <c r="A125" t="s">
        <v>258</v>
      </c>
      <c r="H125">
        <v>1</v>
      </c>
      <c r="I125" s="20">
        <f t="shared" si="1"/>
        <v>1200439</v>
      </c>
    </row>
    <row r="126" spans="1:9">
      <c r="A126" t="s">
        <v>259</v>
      </c>
      <c r="H126">
        <v>43800</v>
      </c>
      <c r="I126" s="20">
        <f t="shared" si="1"/>
        <v>1244239</v>
      </c>
    </row>
    <row r="127" spans="1:9">
      <c r="A127" t="s">
        <v>260</v>
      </c>
      <c r="H127">
        <v>1</v>
      </c>
      <c r="I127" s="20">
        <f t="shared" si="1"/>
        <v>1244240</v>
      </c>
    </row>
    <row r="128" spans="1:9">
      <c r="A128" t="s">
        <v>260</v>
      </c>
      <c r="H128">
        <v>1</v>
      </c>
      <c r="I128" s="20">
        <f t="shared" si="1"/>
        <v>1244241</v>
      </c>
    </row>
    <row r="129" spans="1:9">
      <c r="A129" t="s">
        <v>261</v>
      </c>
      <c r="H129">
        <v>183960</v>
      </c>
      <c r="I129" s="20">
        <f t="shared" si="1"/>
        <v>1428201</v>
      </c>
    </row>
    <row r="130" spans="1:9">
      <c r="A130" t="s">
        <v>262</v>
      </c>
      <c r="H130">
        <v>8760</v>
      </c>
      <c r="I130" s="20">
        <f t="shared" si="1"/>
        <v>1436961</v>
      </c>
    </row>
    <row r="131" spans="1:9">
      <c r="A131" t="s">
        <v>263</v>
      </c>
      <c r="H131">
        <v>1</v>
      </c>
      <c r="I131" s="20">
        <f t="shared" ref="I131:I194" si="2">I130+H131</f>
        <v>1436962</v>
      </c>
    </row>
    <row r="132" spans="1:9">
      <c r="A132" t="s">
        <v>263</v>
      </c>
      <c r="H132">
        <v>1</v>
      </c>
      <c r="I132" s="20">
        <f t="shared" si="2"/>
        <v>1436963</v>
      </c>
    </row>
    <row r="133" spans="1:9">
      <c r="A133" t="s">
        <v>264</v>
      </c>
      <c r="H133">
        <v>183960</v>
      </c>
      <c r="I133" s="20">
        <f t="shared" si="2"/>
        <v>1620923</v>
      </c>
    </row>
    <row r="134" spans="1:9">
      <c r="A134" t="s">
        <v>265</v>
      </c>
      <c r="H134">
        <v>1</v>
      </c>
      <c r="I134" s="20">
        <f t="shared" si="2"/>
        <v>1620924</v>
      </c>
    </row>
    <row r="135" spans="1:9">
      <c r="A135" t="s">
        <v>265</v>
      </c>
      <c r="H135">
        <v>1</v>
      </c>
      <c r="I135" s="20">
        <f t="shared" si="2"/>
        <v>1620925</v>
      </c>
    </row>
    <row r="136" spans="1:9">
      <c r="A136" t="s">
        <v>266</v>
      </c>
      <c r="H136">
        <v>183960</v>
      </c>
      <c r="I136" s="20">
        <f t="shared" si="2"/>
        <v>1804885</v>
      </c>
    </row>
    <row r="137" spans="1:9">
      <c r="A137" t="s">
        <v>267</v>
      </c>
      <c r="H137">
        <v>1</v>
      </c>
      <c r="I137" s="20">
        <f t="shared" si="2"/>
        <v>1804886</v>
      </c>
    </row>
    <row r="138" spans="1:9">
      <c r="A138" t="s">
        <v>267</v>
      </c>
      <c r="H138">
        <v>1</v>
      </c>
      <c r="I138" s="20">
        <f t="shared" si="2"/>
        <v>1804887</v>
      </c>
    </row>
    <row r="139" spans="1:9">
      <c r="A139" t="s">
        <v>268</v>
      </c>
      <c r="H139">
        <v>183960</v>
      </c>
      <c r="I139" s="20">
        <f t="shared" si="2"/>
        <v>1988847</v>
      </c>
    </row>
    <row r="140" spans="1:9">
      <c r="A140" t="s">
        <v>269</v>
      </c>
      <c r="H140">
        <v>1</v>
      </c>
      <c r="I140" s="20">
        <f t="shared" si="2"/>
        <v>1988848</v>
      </c>
    </row>
    <row r="141" spans="1:9">
      <c r="A141" t="s">
        <v>269</v>
      </c>
      <c r="H141">
        <v>1</v>
      </c>
      <c r="I141" s="20">
        <f t="shared" si="2"/>
        <v>1988849</v>
      </c>
    </row>
    <row r="142" spans="1:9">
      <c r="A142" t="s">
        <v>270</v>
      </c>
      <c r="H142">
        <v>43800</v>
      </c>
      <c r="I142" s="20">
        <f t="shared" si="2"/>
        <v>2032649</v>
      </c>
    </row>
    <row r="143" spans="1:9">
      <c r="A143" t="s">
        <v>271</v>
      </c>
      <c r="H143">
        <v>1</v>
      </c>
      <c r="I143" s="20">
        <f t="shared" si="2"/>
        <v>2032650</v>
      </c>
    </row>
    <row r="144" spans="1:9">
      <c r="A144" t="s">
        <v>271</v>
      </c>
      <c r="H144">
        <v>1</v>
      </c>
      <c r="I144" s="20">
        <f t="shared" si="2"/>
        <v>2032651</v>
      </c>
    </row>
    <row r="145" spans="1:9">
      <c r="A145" t="s">
        <v>272</v>
      </c>
      <c r="H145">
        <v>183960</v>
      </c>
      <c r="I145" s="20">
        <f t="shared" si="2"/>
        <v>2216611</v>
      </c>
    </row>
    <row r="146" spans="1:9">
      <c r="A146" t="s">
        <v>273</v>
      </c>
      <c r="H146">
        <v>8760</v>
      </c>
      <c r="I146" s="20">
        <f t="shared" si="2"/>
        <v>2225371</v>
      </c>
    </row>
    <row r="147" spans="1:9">
      <c r="A147" t="s">
        <v>274</v>
      </c>
      <c r="H147">
        <v>21</v>
      </c>
      <c r="I147" s="20">
        <f t="shared" si="2"/>
        <v>2225392</v>
      </c>
    </row>
    <row r="148" spans="1:9">
      <c r="A148" t="s">
        <v>275</v>
      </c>
      <c r="H148">
        <v>1</v>
      </c>
      <c r="I148" s="20">
        <f t="shared" si="2"/>
        <v>2225393</v>
      </c>
    </row>
    <row r="149" spans="1:9">
      <c r="A149" t="s">
        <v>276</v>
      </c>
      <c r="H149">
        <v>8760</v>
      </c>
      <c r="I149" s="20">
        <f t="shared" si="2"/>
        <v>2234153</v>
      </c>
    </row>
    <row r="150" spans="1:9">
      <c r="A150" t="s">
        <v>277</v>
      </c>
      <c r="H150">
        <v>8760</v>
      </c>
      <c r="I150" s="20">
        <f t="shared" si="2"/>
        <v>2242913</v>
      </c>
    </row>
    <row r="151" spans="1:9">
      <c r="A151" t="s">
        <v>278</v>
      </c>
      <c r="H151">
        <v>8760</v>
      </c>
      <c r="I151" s="20">
        <f t="shared" si="2"/>
        <v>2251673</v>
      </c>
    </row>
    <row r="152" spans="1:9">
      <c r="A152" t="s">
        <v>279</v>
      </c>
      <c r="H152">
        <v>8760</v>
      </c>
      <c r="I152" s="20">
        <f t="shared" si="2"/>
        <v>2260433</v>
      </c>
    </row>
    <row r="153" spans="1:9">
      <c r="A153" t="s">
        <v>280</v>
      </c>
      <c r="H153">
        <v>8760</v>
      </c>
      <c r="I153" s="20">
        <f t="shared" si="2"/>
        <v>2269193</v>
      </c>
    </row>
    <row r="154" spans="1:9">
      <c r="A154" t="s">
        <v>281</v>
      </c>
      <c r="H154">
        <v>8760</v>
      </c>
      <c r="I154" s="20">
        <f t="shared" si="2"/>
        <v>2277953</v>
      </c>
    </row>
    <row r="155" spans="1:9">
      <c r="A155" t="s">
        <v>282</v>
      </c>
      <c r="H155">
        <v>8760</v>
      </c>
      <c r="I155" s="20">
        <f t="shared" si="2"/>
        <v>2286713</v>
      </c>
    </row>
    <row r="156" spans="1:9">
      <c r="A156" t="s">
        <v>283</v>
      </c>
      <c r="H156">
        <v>8760</v>
      </c>
      <c r="I156" s="20">
        <f t="shared" si="2"/>
        <v>2295473</v>
      </c>
    </row>
    <row r="157" spans="1:9">
      <c r="A157" t="s">
        <v>284</v>
      </c>
      <c r="H157">
        <v>8760</v>
      </c>
      <c r="I157" s="20">
        <f t="shared" si="2"/>
        <v>2304233</v>
      </c>
    </row>
    <row r="158" spans="1:9">
      <c r="A158" t="s">
        <v>285</v>
      </c>
      <c r="H158">
        <v>8760</v>
      </c>
      <c r="I158" s="20">
        <f t="shared" si="2"/>
        <v>2312993</v>
      </c>
    </row>
    <row r="159" spans="1:9">
      <c r="A159" t="s">
        <v>286</v>
      </c>
      <c r="H159">
        <v>1</v>
      </c>
      <c r="I159" s="20">
        <f t="shared" si="2"/>
        <v>2312994</v>
      </c>
    </row>
    <row r="160" spans="1:9">
      <c r="A160" t="s">
        <v>286</v>
      </c>
      <c r="H160">
        <v>1</v>
      </c>
      <c r="I160" s="20">
        <f t="shared" si="2"/>
        <v>2312995</v>
      </c>
    </row>
    <row r="161" spans="1:9">
      <c r="A161" t="s">
        <v>287</v>
      </c>
      <c r="H161">
        <v>8760</v>
      </c>
      <c r="I161" s="20">
        <f t="shared" si="2"/>
        <v>2321755</v>
      </c>
    </row>
    <row r="162" spans="1:9">
      <c r="A162" t="s">
        <v>288</v>
      </c>
      <c r="H162">
        <v>1</v>
      </c>
      <c r="I162" s="20">
        <f t="shared" si="2"/>
        <v>2321756</v>
      </c>
    </row>
    <row r="163" spans="1:9">
      <c r="A163" t="s">
        <v>288</v>
      </c>
      <c r="H163">
        <v>1</v>
      </c>
      <c r="I163" s="20">
        <f t="shared" si="2"/>
        <v>2321757</v>
      </c>
    </row>
    <row r="164" spans="1:9">
      <c r="A164" t="s">
        <v>289</v>
      </c>
      <c r="H164">
        <v>8760</v>
      </c>
      <c r="I164" s="20">
        <f t="shared" si="2"/>
        <v>2330517</v>
      </c>
    </row>
    <row r="165" spans="1:9">
      <c r="A165" t="s">
        <v>290</v>
      </c>
      <c r="H165">
        <v>1</v>
      </c>
      <c r="I165" s="20">
        <f t="shared" si="2"/>
        <v>2330518</v>
      </c>
    </row>
    <row r="166" spans="1:9">
      <c r="A166" t="s">
        <v>290</v>
      </c>
      <c r="H166">
        <v>1</v>
      </c>
      <c r="I166" s="20">
        <f t="shared" si="2"/>
        <v>2330519</v>
      </c>
    </row>
    <row r="167" spans="1:9">
      <c r="A167" t="s">
        <v>291</v>
      </c>
      <c r="H167">
        <v>17520</v>
      </c>
      <c r="I167" s="20">
        <f t="shared" si="2"/>
        <v>2348039</v>
      </c>
    </row>
    <row r="168" spans="1:9">
      <c r="A168" t="s">
        <v>292</v>
      </c>
      <c r="H168">
        <v>1</v>
      </c>
      <c r="I168" s="20">
        <f t="shared" si="2"/>
        <v>2348040</v>
      </c>
    </row>
    <row r="169" spans="1:9">
      <c r="A169" t="s">
        <v>292</v>
      </c>
      <c r="H169">
        <v>1</v>
      </c>
      <c r="I169" s="20">
        <f t="shared" si="2"/>
        <v>2348041</v>
      </c>
    </row>
    <row r="170" spans="1:9">
      <c r="A170" t="s">
        <v>293</v>
      </c>
      <c r="H170">
        <v>8760</v>
      </c>
      <c r="I170" s="20">
        <f t="shared" si="2"/>
        <v>2356801</v>
      </c>
    </row>
    <row r="171" spans="1:9">
      <c r="A171" t="s">
        <v>294</v>
      </c>
      <c r="H171">
        <v>1</v>
      </c>
      <c r="I171" s="20">
        <f t="shared" si="2"/>
        <v>2356802</v>
      </c>
    </row>
    <row r="172" spans="1:9">
      <c r="A172" t="s">
        <v>294</v>
      </c>
      <c r="H172">
        <v>1</v>
      </c>
      <c r="I172" s="20">
        <f t="shared" si="2"/>
        <v>2356803</v>
      </c>
    </row>
    <row r="173" spans="1:9">
      <c r="A173" t="s">
        <v>295</v>
      </c>
      <c r="H173">
        <v>17520</v>
      </c>
      <c r="I173" s="20">
        <f t="shared" si="2"/>
        <v>2374323</v>
      </c>
    </row>
    <row r="174" spans="1:9">
      <c r="A174" t="s">
        <v>296</v>
      </c>
      <c r="H174">
        <v>1</v>
      </c>
      <c r="I174" s="20">
        <f t="shared" si="2"/>
        <v>2374324</v>
      </c>
    </row>
    <row r="175" spans="1:9">
      <c r="A175" t="s">
        <v>296</v>
      </c>
      <c r="H175">
        <v>1</v>
      </c>
      <c r="I175" s="20">
        <f t="shared" si="2"/>
        <v>2374325</v>
      </c>
    </row>
    <row r="176" spans="1:9">
      <c r="A176" t="s">
        <v>297</v>
      </c>
      <c r="H176">
        <v>8760</v>
      </c>
      <c r="I176" s="20">
        <f t="shared" si="2"/>
        <v>2383085</v>
      </c>
    </row>
    <row r="177" spans="1:9">
      <c r="A177" t="s">
        <v>298</v>
      </c>
      <c r="H177">
        <v>1</v>
      </c>
      <c r="I177" s="20">
        <f t="shared" si="2"/>
        <v>2383086</v>
      </c>
    </row>
    <row r="178" spans="1:9">
      <c r="A178" t="s">
        <v>298</v>
      </c>
      <c r="H178">
        <v>1</v>
      </c>
      <c r="I178" s="20">
        <f t="shared" si="2"/>
        <v>2383087</v>
      </c>
    </row>
    <row r="179" spans="1:9">
      <c r="A179" t="s">
        <v>299</v>
      </c>
      <c r="H179">
        <v>17520</v>
      </c>
      <c r="I179" s="20">
        <f t="shared" si="2"/>
        <v>2400607</v>
      </c>
    </row>
    <row r="180" spans="1:9">
      <c r="A180" t="s">
        <v>300</v>
      </c>
      <c r="H180">
        <v>1</v>
      </c>
      <c r="I180" s="20">
        <f t="shared" si="2"/>
        <v>2400608</v>
      </c>
    </row>
    <row r="181" spans="1:9">
      <c r="A181" t="s">
        <v>300</v>
      </c>
      <c r="H181">
        <v>1</v>
      </c>
      <c r="I181" s="20">
        <f t="shared" si="2"/>
        <v>2400609</v>
      </c>
    </row>
    <row r="182" spans="1:9">
      <c r="A182" t="s">
        <v>301</v>
      </c>
      <c r="H182">
        <v>8760</v>
      </c>
      <c r="I182" s="20">
        <f t="shared" si="2"/>
        <v>2409369</v>
      </c>
    </row>
    <row r="183" spans="1:9">
      <c r="A183" t="s">
        <v>302</v>
      </c>
      <c r="H183">
        <v>1</v>
      </c>
      <c r="I183" s="20">
        <f t="shared" si="2"/>
        <v>2409370</v>
      </c>
    </row>
    <row r="184" spans="1:9">
      <c r="A184" t="s">
        <v>302</v>
      </c>
      <c r="H184">
        <v>1</v>
      </c>
      <c r="I184" s="20">
        <f t="shared" si="2"/>
        <v>2409371</v>
      </c>
    </row>
    <row r="185" spans="1:9">
      <c r="A185" t="s">
        <v>303</v>
      </c>
      <c r="H185">
        <v>8760</v>
      </c>
      <c r="I185" s="20">
        <f t="shared" si="2"/>
        <v>2418131</v>
      </c>
    </row>
    <row r="186" spans="1:9">
      <c r="A186" t="s">
        <v>304</v>
      </c>
      <c r="H186">
        <v>8760</v>
      </c>
      <c r="I186" s="20">
        <f t="shared" si="2"/>
        <v>2426891</v>
      </c>
    </row>
    <row r="187" spans="1:9">
      <c r="A187" t="s">
        <v>305</v>
      </c>
      <c r="H187">
        <v>8760</v>
      </c>
      <c r="I187" s="20">
        <f t="shared" si="2"/>
        <v>2435651</v>
      </c>
    </row>
    <row r="188" spans="1:9">
      <c r="A188" t="s">
        <v>306</v>
      </c>
      <c r="H188">
        <v>8760</v>
      </c>
      <c r="I188" s="20">
        <f t="shared" si="2"/>
        <v>2444411</v>
      </c>
    </row>
    <row r="189" spans="1:9">
      <c r="A189" t="s">
        <v>307</v>
      </c>
      <c r="H189">
        <v>8760</v>
      </c>
      <c r="I189" s="20">
        <f t="shared" si="2"/>
        <v>2453171</v>
      </c>
    </row>
    <row r="190" spans="1:9">
      <c r="A190" t="s">
        <v>308</v>
      </c>
      <c r="H190">
        <v>365</v>
      </c>
      <c r="I190" s="20">
        <f t="shared" si="2"/>
        <v>2453536</v>
      </c>
    </row>
    <row r="191" spans="1:9">
      <c r="A191" t="s">
        <v>309</v>
      </c>
      <c r="H191">
        <v>52</v>
      </c>
      <c r="I191" s="20">
        <f t="shared" si="2"/>
        <v>2453588</v>
      </c>
    </row>
    <row r="192" spans="1:9">
      <c r="A192" t="s">
        <v>310</v>
      </c>
      <c r="H192">
        <v>8760</v>
      </c>
      <c r="I192" s="20">
        <f t="shared" si="2"/>
        <v>2462348</v>
      </c>
    </row>
    <row r="193" spans="1:9">
      <c r="A193" t="s">
        <v>311</v>
      </c>
      <c r="H193">
        <v>1</v>
      </c>
      <c r="I193" s="20">
        <f t="shared" si="2"/>
        <v>2462349</v>
      </c>
    </row>
    <row r="194" spans="1:9">
      <c r="A194" t="s">
        <v>311</v>
      </c>
      <c r="H194">
        <v>1</v>
      </c>
      <c r="I194" s="20">
        <f t="shared" si="2"/>
        <v>2462350</v>
      </c>
    </row>
    <row r="195" spans="1:9">
      <c r="A195" t="s">
        <v>312</v>
      </c>
      <c r="H195">
        <v>8760</v>
      </c>
      <c r="I195" s="20">
        <f t="shared" ref="I195:I258" si="3">I194+H195</f>
        <v>2471110</v>
      </c>
    </row>
    <row r="196" spans="1:9">
      <c r="A196" t="s">
        <v>313</v>
      </c>
      <c r="H196">
        <v>1</v>
      </c>
      <c r="I196" s="20">
        <f t="shared" si="3"/>
        <v>2471111</v>
      </c>
    </row>
    <row r="197" spans="1:9">
      <c r="A197" t="s">
        <v>313</v>
      </c>
      <c r="H197">
        <v>1</v>
      </c>
      <c r="I197" s="20">
        <f t="shared" si="3"/>
        <v>2471112</v>
      </c>
    </row>
    <row r="198" spans="1:9">
      <c r="A198" t="s">
        <v>314</v>
      </c>
      <c r="H198">
        <v>52560</v>
      </c>
      <c r="I198" s="20">
        <f t="shared" si="3"/>
        <v>2523672</v>
      </c>
    </row>
    <row r="199" spans="1:9">
      <c r="A199" t="s">
        <v>315</v>
      </c>
      <c r="H199">
        <v>1</v>
      </c>
      <c r="I199" s="20">
        <f t="shared" si="3"/>
        <v>2523673</v>
      </c>
    </row>
    <row r="200" spans="1:9">
      <c r="A200" t="s">
        <v>315</v>
      </c>
      <c r="H200">
        <v>1</v>
      </c>
      <c r="I200" s="20">
        <f t="shared" si="3"/>
        <v>2523674</v>
      </c>
    </row>
    <row r="201" spans="1:9">
      <c r="A201" t="s">
        <v>316</v>
      </c>
      <c r="H201">
        <v>17520</v>
      </c>
      <c r="I201" s="20">
        <f t="shared" si="3"/>
        <v>2541194</v>
      </c>
    </row>
    <row r="202" spans="1:9">
      <c r="A202" t="s">
        <v>317</v>
      </c>
      <c r="H202">
        <v>1</v>
      </c>
      <c r="I202" s="20">
        <f t="shared" si="3"/>
        <v>2541195</v>
      </c>
    </row>
    <row r="203" spans="1:9">
      <c r="A203" t="s">
        <v>317</v>
      </c>
      <c r="H203">
        <v>1</v>
      </c>
      <c r="I203" s="20">
        <f t="shared" si="3"/>
        <v>2541196</v>
      </c>
    </row>
    <row r="204" spans="1:9">
      <c r="A204" t="s">
        <v>318</v>
      </c>
      <c r="H204">
        <v>61320</v>
      </c>
      <c r="I204" s="20">
        <f t="shared" si="3"/>
        <v>2602516</v>
      </c>
    </row>
    <row r="205" spans="1:9">
      <c r="A205" t="s">
        <v>319</v>
      </c>
      <c r="H205">
        <v>1</v>
      </c>
      <c r="I205" s="20">
        <f t="shared" si="3"/>
        <v>2602517</v>
      </c>
    </row>
    <row r="206" spans="1:9">
      <c r="A206" t="s">
        <v>319</v>
      </c>
      <c r="H206">
        <v>1</v>
      </c>
      <c r="I206" s="20">
        <f t="shared" si="3"/>
        <v>2602518</v>
      </c>
    </row>
    <row r="207" spans="1:9">
      <c r="A207" t="s">
        <v>320</v>
      </c>
      <c r="H207">
        <v>17520</v>
      </c>
      <c r="I207" s="20">
        <f t="shared" si="3"/>
        <v>2620038</v>
      </c>
    </row>
    <row r="208" spans="1:9">
      <c r="A208" t="s">
        <v>321</v>
      </c>
      <c r="H208">
        <v>8760</v>
      </c>
      <c r="I208" s="20">
        <f t="shared" si="3"/>
        <v>2628798</v>
      </c>
    </row>
    <row r="209" spans="1:9">
      <c r="A209" t="s">
        <v>322</v>
      </c>
      <c r="H209">
        <v>8760</v>
      </c>
      <c r="I209" s="20">
        <f t="shared" si="3"/>
        <v>2637558</v>
      </c>
    </row>
    <row r="210" spans="1:9">
      <c r="A210" t="s">
        <v>323</v>
      </c>
      <c r="H210">
        <v>8760</v>
      </c>
      <c r="I210" s="20">
        <f t="shared" si="3"/>
        <v>2646318</v>
      </c>
    </row>
    <row r="211" spans="1:9">
      <c r="A211" t="s">
        <v>324</v>
      </c>
      <c r="H211">
        <v>8760</v>
      </c>
      <c r="I211" s="20">
        <f t="shared" si="3"/>
        <v>2655078</v>
      </c>
    </row>
    <row r="212" spans="1:9">
      <c r="A212" t="s">
        <v>325</v>
      </c>
      <c r="H212">
        <v>8760</v>
      </c>
      <c r="I212" s="20">
        <f t="shared" si="3"/>
        <v>2663838</v>
      </c>
    </row>
    <row r="213" spans="1:9">
      <c r="A213" t="s">
        <v>326</v>
      </c>
      <c r="H213">
        <v>8760</v>
      </c>
      <c r="I213" s="20">
        <f t="shared" si="3"/>
        <v>2672598</v>
      </c>
    </row>
    <row r="214" spans="1:9">
      <c r="A214" t="s">
        <v>327</v>
      </c>
      <c r="H214">
        <v>8760</v>
      </c>
      <c r="I214" s="20">
        <f t="shared" si="3"/>
        <v>2681358</v>
      </c>
    </row>
    <row r="215" spans="1:9">
      <c r="A215" t="s">
        <v>328</v>
      </c>
      <c r="H215">
        <v>2</v>
      </c>
      <c r="I215" s="20">
        <f t="shared" si="3"/>
        <v>2681360</v>
      </c>
    </row>
    <row r="216" spans="1:9">
      <c r="A216" t="s">
        <v>329</v>
      </c>
      <c r="H216">
        <v>11</v>
      </c>
      <c r="I216" s="20">
        <f t="shared" si="3"/>
        <v>2681371</v>
      </c>
    </row>
    <row r="217" spans="1:9">
      <c r="A217" t="s">
        <v>330</v>
      </c>
      <c r="H217">
        <v>8760</v>
      </c>
      <c r="I217" s="20">
        <f t="shared" si="3"/>
        <v>2690131</v>
      </c>
    </row>
    <row r="218" spans="1:9">
      <c r="A218" t="s">
        <v>331</v>
      </c>
      <c r="H218">
        <v>8760</v>
      </c>
      <c r="I218" s="20">
        <f t="shared" si="3"/>
        <v>2698891</v>
      </c>
    </row>
    <row r="219" spans="1:9">
      <c r="A219" t="s">
        <v>332</v>
      </c>
      <c r="H219">
        <v>8760</v>
      </c>
      <c r="I219" s="20">
        <f t="shared" si="3"/>
        <v>2707651</v>
      </c>
    </row>
    <row r="220" spans="1:9">
      <c r="A220" t="s">
        <v>333</v>
      </c>
      <c r="H220">
        <v>8760</v>
      </c>
      <c r="I220" s="20">
        <f t="shared" si="3"/>
        <v>2716411</v>
      </c>
    </row>
    <row r="221" spans="1:9">
      <c r="A221" t="s">
        <v>334</v>
      </c>
      <c r="H221">
        <v>8760</v>
      </c>
      <c r="I221" s="20">
        <f t="shared" si="3"/>
        <v>2725171</v>
      </c>
    </row>
    <row r="222" spans="1:9">
      <c r="A222" t="s">
        <v>335</v>
      </c>
      <c r="H222">
        <v>8760</v>
      </c>
      <c r="I222" s="20">
        <f t="shared" si="3"/>
        <v>2733931</v>
      </c>
    </row>
    <row r="223" spans="1:9">
      <c r="A223" t="s">
        <v>336</v>
      </c>
      <c r="H223">
        <v>8760</v>
      </c>
      <c r="I223" s="20">
        <f t="shared" si="3"/>
        <v>2742691</v>
      </c>
    </row>
    <row r="224" spans="1:9">
      <c r="A224" t="s">
        <v>337</v>
      </c>
      <c r="H224">
        <v>8760</v>
      </c>
      <c r="I224" s="20">
        <f t="shared" si="3"/>
        <v>2751451</v>
      </c>
    </row>
    <row r="225" spans="1:11">
      <c r="A225" t="s">
        <v>338</v>
      </c>
      <c r="H225">
        <v>8760</v>
      </c>
      <c r="I225" s="20">
        <f t="shared" si="3"/>
        <v>2760211</v>
      </c>
    </row>
    <row r="226" spans="1:11">
      <c r="A226" t="s">
        <v>339</v>
      </c>
      <c r="H226">
        <v>8760</v>
      </c>
      <c r="I226" s="20">
        <f t="shared" si="3"/>
        <v>2768971</v>
      </c>
    </row>
    <row r="227" spans="1:11">
      <c r="A227" t="s">
        <v>340</v>
      </c>
      <c r="H227">
        <v>8760</v>
      </c>
      <c r="I227" s="20">
        <f t="shared" si="3"/>
        <v>2777731</v>
      </c>
    </row>
    <row r="228" spans="1:11">
      <c r="A228" t="s">
        <v>341</v>
      </c>
      <c r="H228">
        <v>8760</v>
      </c>
      <c r="I228" s="20">
        <f t="shared" si="3"/>
        <v>2786491</v>
      </c>
    </row>
    <row r="229" spans="1:11">
      <c r="A229" t="s">
        <v>342</v>
      </c>
      <c r="H229">
        <v>1</v>
      </c>
      <c r="I229" s="20">
        <f t="shared" si="3"/>
        <v>2786492</v>
      </c>
    </row>
    <row r="230" spans="1:11">
      <c r="A230" t="s">
        <v>343</v>
      </c>
      <c r="H230">
        <v>1</v>
      </c>
      <c r="I230" s="20">
        <f t="shared" si="3"/>
        <v>2786493</v>
      </c>
    </row>
    <row r="231" spans="1:11">
      <c r="A231" t="s">
        <v>344</v>
      </c>
      <c r="H231">
        <v>8760</v>
      </c>
      <c r="I231" s="20">
        <f t="shared" si="3"/>
        <v>2795253</v>
      </c>
    </row>
    <row r="232" spans="1:11">
      <c r="A232" t="s">
        <v>345</v>
      </c>
      <c r="H232">
        <v>8760</v>
      </c>
      <c r="I232" s="20">
        <f t="shared" si="3"/>
        <v>2804013</v>
      </c>
    </row>
    <row r="233" spans="1:11">
      <c r="A233" t="s">
        <v>346</v>
      </c>
      <c r="H233">
        <v>8760</v>
      </c>
      <c r="I233" s="20">
        <f t="shared" si="3"/>
        <v>2812773</v>
      </c>
    </row>
    <row r="234" spans="1:11">
      <c r="A234" t="s">
        <v>347</v>
      </c>
      <c r="H234">
        <v>8760</v>
      </c>
      <c r="I234" s="20">
        <f t="shared" si="3"/>
        <v>2821533</v>
      </c>
    </row>
    <row r="235" spans="1:11">
      <c r="A235" t="s">
        <v>348</v>
      </c>
      <c r="H235">
        <v>8760</v>
      </c>
      <c r="I235" s="20">
        <f t="shared" si="3"/>
        <v>2830293</v>
      </c>
      <c r="K235" s="6" t="s">
        <v>349</v>
      </c>
    </row>
    <row r="236" spans="1:11">
      <c r="A236" t="s">
        <v>350</v>
      </c>
      <c r="H236">
        <v>8760</v>
      </c>
      <c r="I236" s="20">
        <f t="shared" si="3"/>
        <v>2839053</v>
      </c>
    </row>
    <row r="237" spans="1:11">
      <c r="A237" t="s">
        <v>351</v>
      </c>
      <c r="H237">
        <v>8760</v>
      </c>
      <c r="I237" s="20">
        <f t="shared" si="3"/>
        <v>2847813</v>
      </c>
    </row>
    <row r="238" spans="1:11">
      <c r="A238" t="s">
        <v>352</v>
      </c>
      <c r="H238">
        <v>8760</v>
      </c>
      <c r="I238" s="20">
        <f t="shared" si="3"/>
        <v>2856573</v>
      </c>
    </row>
    <row r="239" spans="1:11">
      <c r="A239" t="s">
        <v>353</v>
      </c>
      <c r="H239">
        <v>1</v>
      </c>
      <c r="I239" s="20">
        <f t="shared" si="3"/>
        <v>2856574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354</v>
      </c>
      <c r="K1" t="s">
        <v>355</v>
      </c>
    </row>
    <row r="2" spans="1:11">
      <c r="A2" t="s">
        <v>356</v>
      </c>
      <c r="C2" t="s">
        <v>357</v>
      </c>
    </row>
    <row r="3" spans="1:11">
      <c r="F3">
        <v>2020</v>
      </c>
    </row>
    <row r="4" spans="1:11">
      <c r="A4" t="s">
        <v>358</v>
      </c>
      <c r="C4" s="19">
        <v>7.0000000000000007E-2</v>
      </c>
      <c r="D4" t="s">
        <v>359</v>
      </c>
      <c r="F4" s="20">
        <v>40000</v>
      </c>
      <c r="G4" t="s">
        <v>140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7030A0"/>
  </sheetPr>
  <dimension ref="B2:AJ76"/>
  <sheetViews>
    <sheetView tabSelected="1" zoomScale="85" zoomScaleNormal="85" workbookViewId="0">
      <selection activeCell="E4" sqref="E4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9" max="19" width="11.75" bestFit="1" customWidth="1"/>
    <col min="21" max="21" width="11.75" bestFit="1" customWidth="1"/>
  </cols>
  <sheetData>
    <row r="2" spans="2:36">
      <c r="B2" s="655" t="s">
        <v>360</v>
      </c>
      <c r="C2" s="653"/>
      <c r="D2" s="653"/>
      <c r="E2" s="653"/>
      <c r="F2" s="653"/>
      <c r="H2" s="656" t="s">
        <v>361</v>
      </c>
      <c r="I2" s="656" t="s">
        <v>362</v>
      </c>
      <c r="N2" t="s">
        <v>363</v>
      </c>
      <c r="O2" t="s">
        <v>364</v>
      </c>
      <c r="V2" s="724">
        <f>E4</f>
        <v>2050</v>
      </c>
    </row>
    <row r="3" spans="2:36">
      <c r="B3" s="653"/>
      <c r="C3" s="653"/>
      <c r="D3" s="653"/>
      <c r="E3" s="653"/>
      <c r="F3" s="653"/>
      <c r="H3" s="653"/>
      <c r="I3" s="653"/>
      <c r="O3" s="4" t="s">
        <v>365</v>
      </c>
    </row>
    <row r="4" spans="2:36">
      <c r="B4" s="653" t="s">
        <v>362</v>
      </c>
      <c r="C4" s="653"/>
      <c r="D4" s="653"/>
      <c r="E4" s="654">
        <v>2050</v>
      </c>
      <c r="F4" s="653" t="s">
        <v>366</v>
      </c>
      <c r="H4" s="653">
        <v>2020</v>
      </c>
      <c r="I4" s="653">
        <f>E4</f>
        <v>2050</v>
      </c>
      <c r="O4" s="4" t="s">
        <v>367</v>
      </c>
      <c r="V4">
        <f>E4</f>
        <v>2050</v>
      </c>
      <c r="Z4" t="s">
        <v>368</v>
      </c>
      <c r="AE4" t="s">
        <v>369</v>
      </c>
    </row>
    <row r="5" spans="2:36" ht="18" customHeight="1">
      <c r="B5" s="653" t="s">
        <v>370</v>
      </c>
      <c r="C5" s="653"/>
      <c r="D5" s="653"/>
      <c r="E5" s="19">
        <v>0.9</v>
      </c>
      <c r="F5" s="653" t="s">
        <v>15</v>
      </c>
      <c r="H5" s="764">
        <f>Demand!$I$6*Supply!L37*1000000</f>
        <v>600811.9536682897</v>
      </c>
      <c r="I5" s="764">
        <f>H5*(1-E5)</f>
        <v>60081.195366828957</v>
      </c>
      <c r="J5" t="s">
        <v>371</v>
      </c>
      <c r="O5" s="4" t="s">
        <v>372</v>
      </c>
      <c r="V5" s="20"/>
      <c r="X5" s="6" t="s">
        <v>373</v>
      </c>
    </row>
    <row r="6" spans="2:36">
      <c r="B6" s="653"/>
      <c r="C6" s="653"/>
      <c r="D6" s="653"/>
      <c r="E6" s="653"/>
      <c r="F6" s="653"/>
      <c r="H6" s="653"/>
      <c r="I6" s="653"/>
      <c r="X6" t="s">
        <v>374</v>
      </c>
    </row>
    <row r="7" spans="2:36">
      <c r="B7" s="653" t="s">
        <v>375</v>
      </c>
      <c r="C7" s="653"/>
      <c r="D7" s="653"/>
      <c r="E7" s="818">
        <v>0.01</v>
      </c>
      <c r="F7" s="653" t="s">
        <v>359</v>
      </c>
      <c r="H7" s="653"/>
      <c r="I7" s="761">
        <f>(1+Scenario!E7)^($I$4-$H$4)-1</f>
        <v>0.34784891533290629</v>
      </c>
      <c r="J7" t="s">
        <v>2</v>
      </c>
      <c r="O7" s="4" t="s">
        <v>376</v>
      </c>
      <c r="V7" s="19">
        <f>(1+E7)^($E$4-$H$4)</f>
        <v>1.3478489153329063</v>
      </c>
      <c r="X7" t="s">
        <v>377</v>
      </c>
      <c r="Z7" t="s">
        <v>378</v>
      </c>
      <c r="AJ7" t="s">
        <v>379</v>
      </c>
    </row>
    <row r="8" spans="2:36">
      <c r="B8" s="653" t="s">
        <v>380</v>
      </c>
      <c r="C8" s="653"/>
      <c r="D8" s="653"/>
      <c r="E8" s="818">
        <v>0</v>
      </c>
      <c r="F8" s="653" t="s">
        <v>359</v>
      </c>
      <c r="H8" s="653"/>
      <c r="I8" s="761">
        <f>(1+Scenario!E8)^($I$4-$H$4)-1</f>
        <v>0</v>
      </c>
      <c r="J8" t="s">
        <v>381</v>
      </c>
      <c r="V8" s="19">
        <f>(1+E8)^($E$4-$H$4)</f>
        <v>1</v>
      </c>
      <c r="X8" t="s">
        <v>382</v>
      </c>
      <c r="Z8" t="s">
        <v>378</v>
      </c>
      <c r="AJ8" t="s">
        <v>383</v>
      </c>
    </row>
    <row r="9" spans="2:36">
      <c r="AJ9" t="s">
        <v>384</v>
      </c>
    </row>
    <row r="10" spans="2:36">
      <c r="B10" s="653"/>
      <c r="C10" s="653"/>
      <c r="D10" s="653"/>
      <c r="E10" s="653"/>
      <c r="F10" s="653"/>
      <c r="H10" s="653"/>
      <c r="I10" s="653"/>
      <c r="X10" t="s">
        <v>385</v>
      </c>
    </row>
    <row r="11" spans="2:36">
      <c r="B11" s="653" t="s">
        <v>386</v>
      </c>
      <c r="C11" s="653"/>
      <c r="D11" s="653"/>
      <c r="E11" s="19">
        <v>0.1</v>
      </c>
      <c r="F11" s="653" t="s">
        <v>15</v>
      </c>
      <c r="H11" s="653"/>
      <c r="I11" s="653"/>
      <c r="J11" t="s">
        <v>15</v>
      </c>
      <c r="X11" t="s">
        <v>387</v>
      </c>
      <c r="Y11" t="s">
        <v>388</v>
      </c>
    </row>
    <row r="12" spans="2:36">
      <c r="B12" s="653"/>
      <c r="C12" s="653"/>
      <c r="D12" s="653"/>
      <c r="E12" s="761"/>
      <c r="F12" s="653"/>
      <c r="H12" s="653"/>
      <c r="I12" s="653"/>
      <c r="X12" s="19">
        <v>0.5</v>
      </c>
      <c r="Y12" s="19">
        <v>0.5</v>
      </c>
    </row>
    <row r="13" spans="2:36">
      <c r="B13" s="655" t="s">
        <v>389</v>
      </c>
      <c r="C13" s="653"/>
      <c r="D13" s="653"/>
      <c r="E13" s="653"/>
      <c r="F13" s="653"/>
      <c r="H13" s="653"/>
      <c r="I13" s="653"/>
    </row>
    <row r="14" spans="2:36">
      <c r="B14" s="655"/>
      <c r="C14" s="653"/>
      <c r="D14" s="653"/>
      <c r="E14" s="653"/>
      <c r="F14" s="653"/>
      <c r="H14" s="653"/>
      <c r="I14" s="653"/>
    </row>
    <row r="15" spans="2:36">
      <c r="B15" s="696" t="s">
        <v>390</v>
      </c>
      <c r="C15" s="653"/>
      <c r="D15" s="653"/>
      <c r="E15" s="19">
        <v>0</v>
      </c>
      <c r="F15" s="653" t="s">
        <v>359</v>
      </c>
      <c r="H15" s="653">
        <v>0</v>
      </c>
      <c r="I15" s="761">
        <f>(1+Scenario!E15)^($I$4-$H$4)-1</f>
        <v>0</v>
      </c>
      <c r="J15" t="s">
        <v>15</v>
      </c>
      <c r="N15" t="s">
        <v>391</v>
      </c>
    </row>
    <row r="16" spans="2:36">
      <c r="B16" s="696" t="s">
        <v>392</v>
      </c>
      <c r="C16" s="653"/>
      <c r="D16" s="653"/>
      <c r="E16" s="19">
        <v>1</v>
      </c>
      <c r="F16" s="653" t="s">
        <v>15</v>
      </c>
      <c r="H16" s="653">
        <v>10</v>
      </c>
      <c r="I16" s="653"/>
      <c r="J16" t="s">
        <v>15</v>
      </c>
      <c r="N16" s="4" t="s">
        <v>393</v>
      </c>
      <c r="V16">
        <v>0</v>
      </c>
      <c r="Z16" t="s">
        <v>394</v>
      </c>
    </row>
    <row r="17" spans="2:36">
      <c r="B17" s="655"/>
      <c r="C17" s="653"/>
      <c r="D17" s="653"/>
      <c r="E17" s="653"/>
      <c r="F17" s="653"/>
      <c r="H17" s="653"/>
      <c r="I17" s="653"/>
      <c r="V17">
        <v>10</v>
      </c>
    </row>
    <row r="18" spans="2:36">
      <c r="B18" s="653" t="s">
        <v>395</v>
      </c>
      <c r="C18" s="653"/>
      <c r="D18" s="653"/>
      <c r="E18" s="654"/>
      <c r="F18" s="653"/>
      <c r="H18" s="653"/>
      <c r="I18" s="653"/>
      <c r="N18" t="s">
        <v>396</v>
      </c>
    </row>
    <row r="20" spans="2:36">
      <c r="B20" s="655" t="s">
        <v>0</v>
      </c>
      <c r="C20" s="653"/>
      <c r="D20" s="653"/>
      <c r="E20" s="653"/>
      <c r="F20" s="653"/>
      <c r="H20" s="653"/>
      <c r="I20" s="653"/>
    </row>
    <row r="21" spans="2:36">
      <c r="B21" s="655"/>
      <c r="C21" s="653"/>
      <c r="D21" s="653"/>
      <c r="E21" s="653"/>
      <c r="F21" s="653"/>
      <c r="H21" s="653"/>
      <c r="I21" s="653"/>
    </row>
    <row r="22" spans="2:36">
      <c r="B22" s="653" t="s">
        <v>397</v>
      </c>
      <c r="C22" s="653" t="s">
        <v>50</v>
      </c>
      <c r="D22" s="653"/>
      <c r="E22" s="19">
        <v>0.01</v>
      </c>
      <c r="F22" s="653" t="s">
        <v>359</v>
      </c>
      <c r="H22" s="675">
        <f>주거중심형!F36</f>
        <v>25979.330348419018</v>
      </c>
      <c r="I22" s="675">
        <f>H22*(1+Scenario!$E$22)^($I$4-$H$4)-1</f>
        <v>35015.212231191828</v>
      </c>
      <c r="J22" t="s">
        <v>398</v>
      </c>
    </row>
    <row r="23" spans="2:36">
      <c r="B23" s="653"/>
      <c r="C23" s="653" t="s">
        <v>52</v>
      </c>
      <c r="D23" s="653"/>
      <c r="E23" s="19">
        <v>0.01</v>
      </c>
      <c r="F23" s="653" t="s">
        <v>359</v>
      </c>
      <c r="H23" s="675">
        <f>상업중심형!X30/2</f>
        <v>23391.554733727811</v>
      </c>
      <c r="I23" s="675">
        <f>H23*(1+Scenario!$E$23)^($I$4-$H$4)-1</f>
        <v>31527.281675805341</v>
      </c>
      <c r="J23" t="s">
        <v>398</v>
      </c>
      <c r="V23" s="725">
        <f>H22*(1+E22)^($E$4-$H$4)</f>
        <v>35016.212231191828</v>
      </c>
      <c r="AI23" t="s">
        <v>399</v>
      </c>
    </row>
    <row r="24" spans="2:36">
      <c r="B24" s="653"/>
      <c r="C24" s="653"/>
      <c r="D24" s="653"/>
      <c r="E24" s="19"/>
      <c r="F24" s="653"/>
      <c r="H24" s="653"/>
      <c r="I24" s="653"/>
      <c r="V24" s="725">
        <f>H23*(1+E23)^($E$4-$H$4)</f>
        <v>31528.281675805341</v>
      </c>
    </row>
    <row r="25" spans="2:36">
      <c r="B25" s="653" t="s">
        <v>14</v>
      </c>
      <c r="C25" s="653" t="s">
        <v>83</v>
      </c>
      <c r="D25" s="653"/>
      <c r="E25" s="19">
        <v>0.6</v>
      </c>
      <c r="F25" s="653" t="s">
        <v>15</v>
      </c>
      <c r="H25" s="760">
        <f>주거중심형!B65</f>
        <v>0.29830363703988128</v>
      </c>
      <c r="I25" s="762">
        <f t="shared" ref="I25:I31" si="0">E25</f>
        <v>0.6</v>
      </c>
      <c r="J25" t="s">
        <v>15</v>
      </c>
      <c r="X25" s="6" t="s">
        <v>400</v>
      </c>
    </row>
    <row r="26" spans="2:36">
      <c r="B26" s="653"/>
      <c r="C26" s="653" t="s">
        <v>401</v>
      </c>
      <c r="D26" s="653"/>
      <c r="E26" s="19">
        <v>0.25800000000000001</v>
      </c>
      <c r="F26" s="653" t="s">
        <v>15</v>
      </c>
      <c r="H26" s="760">
        <f>주거중심형!B66</f>
        <v>7.2162343970397627E-2</v>
      </c>
      <c r="I26" s="762">
        <f t="shared" si="0"/>
        <v>0.25800000000000001</v>
      </c>
      <c r="J26" t="s">
        <v>15</v>
      </c>
      <c r="V26" s="23">
        <f t="shared" ref="V26:V32" si="1">E25</f>
        <v>0.6</v>
      </c>
      <c r="X26" s="6" t="s">
        <v>402</v>
      </c>
    </row>
    <row r="27" spans="2:36">
      <c r="B27" s="653"/>
      <c r="C27" s="653" t="s">
        <v>403</v>
      </c>
      <c r="D27" s="653"/>
      <c r="E27" s="19">
        <v>0.1</v>
      </c>
      <c r="F27" s="653" t="s">
        <v>15</v>
      </c>
      <c r="H27" s="760">
        <f>주거중심형!B67</f>
        <v>7.8346885723823961E-3</v>
      </c>
      <c r="I27" s="762">
        <f t="shared" si="0"/>
        <v>0.1</v>
      </c>
      <c r="J27" t="s">
        <v>15</v>
      </c>
      <c r="V27" s="23">
        <f t="shared" si="1"/>
        <v>0.25800000000000001</v>
      </c>
    </row>
    <row r="28" spans="2:36">
      <c r="B28" s="653" t="s">
        <v>19</v>
      </c>
      <c r="C28" s="653" t="s">
        <v>404</v>
      </c>
      <c r="D28" s="653"/>
      <c r="E28" s="19">
        <v>0.6</v>
      </c>
      <c r="F28" s="653" t="s">
        <v>15</v>
      </c>
      <c r="H28" s="760">
        <f>상업중심형!B65</f>
        <v>0.60876560261578627</v>
      </c>
      <c r="I28" s="762">
        <f t="shared" si="0"/>
        <v>0.6</v>
      </c>
      <c r="J28" t="s">
        <v>15</v>
      </c>
      <c r="V28" s="23">
        <f t="shared" si="1"/>
        <v>0.1</v>
      </c>
    </row>
    <row r="29" spans="2:36">
      <c r="B29" s="653"/>
      <c r="C29" s="653" t="s">
        <v>403</v>
      </c>
      <c r="D29" s="653"/>
      <c r="E29" s="19">
        <v>0.1</v>
      </c>
      <c r="F29" s="653" t="s">
        <v>15</v>
      </c>
      <c r="H29" s="761">
        <f>상업중심형!B67</f>
        <v>0</v>
      </c>
      <c r="I29" s="762">
        <f t="shared" si="0"/>
        <v>0.1</v>
      </c>
      <c r="J29" t="s">
        <v>15</v>
      </c>
      <c r="V29" s="23">
        <f t="shared" si="1"/>
        <v>0.6</v>
      </c>
      <c r="AG29" t="s">
        <v>405</v>
      </c>
    </row>
    <row r="30" spans="2:36">
      <c r="B30" s="653" t="s">
        <v>24</v>
      </c>
      <c r="C30" s="653" t="s">
        <v>406</v>
      </c>
      <c r="D30" s="653"/>
      <c r="E30" s="19">
        <v>0</v>
      </c>
      <c r="F30" s="653" t="s">
        <v>15</v>
      </c>
      <c r="H30" s="761">
        <v>0</v>
      </c>
      <c r="I30" s="762">
        <f t="shared" si="0"/>
        <v>0</v>
      </c>
      <c r="J30" t="s">
        <v>15</v>
      </c>
      <c r="N30" t="s">
        <v>407</v>
      </c>
      <c r="V30" s="23">
        <f t="shared" si="1"/>
        <v>0.1</v>
      </c>
      <c r="AG30" t="s">
        <v>408</v>
      </c>
    </row>
    <row r="31" spans="2:36">
      <c r="B31" s="653"/>
      <c r="C31" s="653" t="s">
        <v>409</v>
      </c>
      <c r="D31" s="653"/>
      <c r="E31" s="19">
        <v>0.9</v>
      </c>
      <c r="F31" s="653" t="s">
        <v>15</v>
      </c>
      <c r="H31" s="761">
        <v>0.8</v>
      </c>
      <c r="I31" s="762">
        <f t="shared" si="0"/>
        <v>0.9</v>
      </c>
      <c r="J31" t="s">
        <v>15</v>
      </c>
      <c r="N31" t="s">
        <v>410</v>
      </c>
      <c r="V31" s="23">
        <f t="shared" si="1"/>
        <v>0</v>
      </c>
      <c r="Z31" t="s">
        <v>411</v>
      </c>
      <c r="AE31" s="13">
        <f>Inputdata!B25</f>
        <v>293576.41990961065</v>
      </c>
      <c r="AG31" t="s">
        <v>412</v>
      </c>
      <c r="AJ31" s="4" t="s">
        <v>413</v>
      </c>
    </row>
    <row r="32" spans="2:36">
      <c r="E32" s="19"/>
      <c r="H32" s="19"/>
      <c r="I32" s="19"/>
      <c r="V32" s="2">
        <f t="shared" si="1"/>
        <v>0.9</v>
      </c>
      <c r="Z32" t="s">
        <v>411</v>
      </c>
      <c r="AE32" s="13">
        <f>Inputdata!B26</f>
        <v>6886.8440446519617</v>
      </c>
    </row>
    <row r="33" spans="2:33">
      <c r="B33" s="653" t="s">
        <v>414</v>
      </c>
      <c r="C33" s="653" t="s">
        <v>415</v>
      </c>
      <c r="D33" s="653"/>
      <c r="E33" s="719">
        <f>H33</f>
        <v>0</v>
      </c>
      <c r="F33" s="653" t="s">
        <v>15</v>
      </c>
      <c r="H33" s="760">
        <f>'1.수요도시형'!M43/'1.수요도시형'!O43</f>
        <v>0</v>
      </c>
      <c r="I33" s="762">
        <f>E33</f>
        <v>0</v>
      </c>
      <c r="J33" t="s">
        <v>15</v>
      </c>
      <c r="N33" t="s">
        <v>416</v>
      </c>
      <c r="V33" s="2"/>
      <c r="AG33" t="s">
        <v>417</v>
      </c>
    </row>
    <row r="34" spans="2:33">
      <c r="B34" s="653"/>
      <c r="C34" s="653" t="s">
        <v>418</v>
      </c>
      <c r="D34" s="653"/>
      <c r="E34" s="719">
        <f>H34</f>
        <v>2.1959880416245244E-3</v>
      </c>
      <c r="F34" s="653" t="s">
        <v>15</v>
      </c>
      <c r="H34" s="760">
        <f>'1.수요도시형'!N43/'1.수요도시형'!O43</f>
        <v>2.1959880416245244E-3</v>
      </c>
      <c r="I34" s="762">
        <f>E34</f>
        <v>2.1959880416245244E-3</v>
      </c>
      <c r="J34" t="s">
        <v>15</v>
      </c>
      <c r="N34" t="s">
        <v>419</v>
      </c>
      <c r="V34" s="23">
        <f>H33*(1+E33)^($E$4-$H$4)</f>
        <v>0</v>
      </c>
      <c r="AG34" t="s">
        <v>420</v>
      </c>
    </row>
    <row r="35" spans="2:33">
      <c r="B35" s="653"/>
      <c r="C35" s="653" t="s">
        <v>421</v>
      </c>
      <c r="D35" s="653"/>
      <c r="E35" s="719">
        <f>H35</f>
        <v>1.4413576461557497E-4</v>
      </c>
      <c r="F35" s="653" t="s">
        <v>15</v>
      </c>
      <c r="H35" s="760">
        <f>'1.수요도시형'!N38/'1.수요도시형'!O38</f>
        <v>1.4413576461557497E-4</v>
      </c>
      <c r="I35" s="762">
        <f>E35</f>
        <v>1.4413576461557497E-4</v>
      </c>
      <c r="J35" t="s">
        <v>15</v>
      </c>
      <c r="V35" s="23"/>
    </row>
    <row r="36" spans="2:33">
      <c r="B36" s="653"/>
      <c r="C36" s="653" t="s">
        <v>422</v>
      </c>
      <c r="D36" s="653"/>
      <c r="E36" s="719">
        <f>H36</f>
        <v>9.5823248842484131E-4</v>
      </c>
      <c r="F36" s="653" t="s">
        <v>15</v>
      </c>
      <c r="H36" s="760">
        <f>'1.수요도시형'!M38/'1.수요도시형'!O38</f>
        <v>9.5823248842484131E-4</v>
      </c>
      <c r="I36" s="762">
        <f>E36</f>
        <v>9.5823248842484131E-4</v>
      </c>
      <c r="J36" t="s">
        <v>15</v>
      </c>
      <c r="V36" s="23"/>
    </row>
    <row r="37" spans="2:33">
      <c r="E37" s="19"/>
      <c r="H37" s="739"/>
      <c r="I37" s="739"/>
      <c r="V37" s="23"/>
    </row>
    <row r="38" spans="2:33">
      <c r="B38" s="655" t="s">
        <v>37</v>
      </c>
      <c r="C38" s="653"/>
      <c r="D38" s="653"/>
      <c r="E38" s="653"/>
      <c r="F38" s="653"/>
      <c r="H38" s="653"/>
      <c r="I38" s="653"/>
      <c r="V38" s="23"/>
    </row>
    <row r="39" spans="2:33">
      <c r="B39" s="653"/>
      <c r="C39" s="653"/>
      <c r="D39" s="653"/>
      <c r="E39" s="653"/>
      <c r="F39" s="653"/>
      <c r="H39" s="653"/>
      <c r="I39" s="653"/>
    </row>
    <row r="40" spans="2:33">
      <c r="B40" s="653" t="s">
        <v>423</v>
      </c>
      <c r="C40" s="653" t="s">
        <v>424</v>
      </c>
      <c r="D40" s="653"/>
      <c r="E40" s="23">
        <v>0.45</v>
      </c>
      <c r="F40" s="653" t="s">
        <v>15</v>
      </c>
      <c r="H40" s="761">
        <v>0.33</v>
      </c>
      <c r="I40" s="763">
        <f>E40</f>
        <v>0.45</v>
      </c>
      <c r="J40" t="s">
        <v>15</v>
      </c>
    </row>
    <row r="41" spans="2:33">
      <c r="B41" s="653"/>
      <c r="C41" s="653" t="s">
        <v>425</v>
      </c>
      <c r="D41" s="653"/>
      <c r="E41" s="23">
        <v>0.55000000000000004</v>
      </c>
      <c r="F41" s="653" t="s">
        <v>15</v>
      </c>
      <c r="H41" s="761">
        <v>0</v>
      </c>
      <c r="I41" s="763">
        <f>E41</f>
        <v>0.55000000000000004</v>
      </c>
      <c r="J41" t="s">
        <v>15</v>
      </c>
      <c r="V41">
        <v>20</v>
      </c>
      <c r="X41" t="s">
        <v>426</v>
      </c>
    </row>
    <row r="42" spans="2:33">
      <c r="B42" s="653" t="s">
        <v>427</v>
      </c>
      <c r="C42" s="653" t="s">
        <v>428</v>
      </c>
      <c r="D42" s="653"/>
      <c r="E42" s="23">
        <v>0.3</v>
      </c>
      <c r="F42" s="653" t="s">
        <v>15</v>
      </c>
      <c r="H42" s="761">
        <v>0</v>
      </c>
      <c r="I42" s="763">
        <f>E42</f>
        <v>0.3</v>
      </c>
      <c r="J42" t="s">
        <v>15</v>
      </c>
      <c r="V42">
        <v>0</v>
      </c>
      <c r="X42" t="s">
        <v>429</v>
      </c>
    </row>
    <row r="43" spans="2:33">
      <c r="B43" s="653"/>
      <c r="C43" s="653" t="s">
        <v>403</v>
      </c>
      <c r="D43" s="653"/>
      <c r="E43" s="23">
        <v>0.3</v>
      </c>
      <c r="F43" s="653" t="s">
        <v>15</v>
      </c>
      <c r="H43" s="761">
        <v>0</v>
      </c>
      <c r="I43" s="763">
        <f>E43</f>
        <v>0.3</v>
      </c>
      <c r="J43" t="s">
        <v>15</v>
      </c>
      <c r="X43" t="s">
        <v>430</v>
      </c>
    </row>
    <row r="44" spans="2:33">
      <c r="B44" s="653"/>
      <c r="C44" s="653"/>
      <c r="D44" s="653"/>
      <c r="E44" s="653"/>
      <c r="F44" s="653"/>
      <c r="H44" s="653"/>
      <c r="I44" s="653"/>
    </row>
    <row r="45" spans="2:33">
      <c r="B45" s="653" t="s">
        <v>431</v>
      </c>
      <c r="C45" s="653" t="s">
        <v>432</v>
      </c>
      <c r="D45" s="653"/>
      <c r="E45" s="23">
        <v>5.0000000000000001E-3</v>
      </c>
      <c r="F45" s="653" t="s">
        <v>359</v>
      </c>
      <c r="H45" s="761">
        <v>0</v>
      </c>
      <c r="I45" s="769">
        <f>(1+Scenario!$E$45)^($I$4-$H$4)-1</f>
        <v>0.16140008289534058</v>
      </c>
      <c r="J45" t="s">
        <v>15</v>
      </c>
    </row>
    <row r="46" spans="2:33">
      <c r="B46" s="653"/>
      <c r="C46" s="653" t="s">
        <v>83</v>
      </c>
      <c r="D46" s="653"/>
      <c r="E46" s="23">
        <v>5.0000000000000001E-3</v>
      </c>
      <c r="F46" s="653" t="s">
        <v>359</v>
      </c>
      <c r="H46" s="761">
        <v>0</v>
      </c>
      <c r="I46" s="769">
        <f>(1+Scenario!$E$46)^($I$4-$H$4)-1</f>
        <v>0.16140008289534058</v>
      </c>
      <c r="J46" t="s">
        <v>15</v>
      </c>
    </row>
    <row r="48" spans="2:33">
      <c r="B48" s="655" t="s">
        <v>63</v>
      </c>
      <c r="C48" s="653"/>
      <c r="D48" s="653"/>
      <c r="E48" s="653"/>
      <c r="F48" s="653"/>
      <c r="H48" s="653"/>
      <c r="I48" s="653"/>
    </row>
    <row r="49" spans="2:32">
      <c r="B49" s="653"/>
      <c r="C49" s="653"/>
      <c r="D49" s="653"/>
      <c r="E49" s="653"/>
      <c r="F49" s="653"/>
      <c r="H49" s="653"/>
      <c r="I49" s="653"/>
    </row>
    <row r="50" spans="2:32">
      <c r="B50" s="653" t="s">
        <v>70</v>
      </c>
      <c r="C50" s="653" t="s">
        <v>433</v>
      </c>
      <c r="D50" s="653"/>
      <c r="E50" s="19">
        <v>0.01</v>
      </c>
      <c r="F50" s="653" t="s">
        <v>359</v>
      </c>
      <c r="H50" s="653"/>
      <c r="I50" s="653"/>
    </row>
    <row r="51" spans="2:32">
      <c r="B51" s="653"/>
      <c r="C51" s="653" t="s">
        <v>434</v>
      </c>
      <c r="D51" s="653"/>
      <c r="E51" s="19">
        <v>0.01</v>
      </c>
      <c r="F51" s="653" t="s">
        <v>359</v>
      </c>
      <c r="H51" s="653"/>
      <c r="I51" s="653"/>
    </row>
    <row r="52" spans="2:32">
      <c r="B52" s="653"/>
      <c r="C52" s="653" t="s">
        <v>435</v>
      </c>
      <c r="D52" s="653"/>
      <c r="E52" s="19">
        <v>0.01</v>
      </c>
      <c r="F52" s="653" t="s">
        <v>359</v>
      </c>
      <c r="H52" s="653"/>
      <c r="I52" s="653"/>
    </row>
    <row r="53" spans="2:32">
      <c r="B53" s="653"/>
      <c r="C53" s="653"/>
      <c r="D53" s="653"/>
      <c r="E53" s="653"/>
      <c r="F53" s="653"/>
      <c r="H53" s="653"/>
      <c r="I53" s="653"/>
    </row>
    <row r="54" spans="2:32">
      <c r="B54" s="653" t="s">
        <v>74</v>
      </c>
      <c r="C54" s="653" t="s">
        <v>436</v>
      </c>
      <c r="D54" s="653"/>
      <c r="E54" s="19">
        <v>0.01</v>
      </c>
      <c r="F54" s="653" t="s">
        <v>359</v>
      </c>
      <c r="H54" s="653">
        <v>10</v>
      </c>
      <c r="I54" s="653"/>
      <c r="J54" t="s">
        <v>15</v>
      </c>
      <c r="AC54" s="20"/>
      <c r="AD54" s="20"/>
      <c r="AE54" s="20"/>
      <c r="AF54" s="20"/>
    </row>
    <row r="55" spans="2:32">
      <c r="B55" s="653"/>
      <c r="C55" s="653" t="s">
        <v>437</v>
      </c>
      <c r="D55" s="653"/>
      <c r="E55" s="19">
        <v>0</v>
      </c>
      <c r="F55" s="653" t="s">
        <v>15</v>
      </c>
      <c r="H55" s="653"/>
      <c r="I55" s="653"/>
      <c r="AC55" s="20"/>
      <c r="AD55" s="20"/>
      <c r="AE55" s="20"/>
      <c r="AF55" s="20"/>
    </row>
    <row r="56" spans="2:32">
      <c r="B56" s="653"/>
      <c r="C56" s="653" t="s">
        <v>438</v>
      </c>
      <c r="D56" s="653"/>
      <c r="E56" s="19">
        <v>0</v>
      </c>
      <c r="F56" s="653" t="s">
        <v>15</v>
      </c>
      <c r="H56" s="653">
        <v>0</v>
      </c>
      <c r="I56" s="653"/>
      <c r="J56" t="s">
        <v>15</v>
      </c>
      <c r="V56">
        <v>10</v>
      </c>
    </row>
    <row r="57" spans="2:32">
      <c r="B57" s="653"/>
      <c r="C57" s="653"/>
      <c r="D57" s="653"/>
      <c r="E57" s="761"/>
      <c r="F57" s="653"/>
      <c r="H57" s="653"/>
      <c r="I57" s="653"/>
    </row>
    <row r="58" spans="2:32">
      <c r="B58" s="653" t="s">
        <v>439</v>
      </c>
      <c r="C58" s="653"/>
      <c r="D58" s="653"/>
      <c r="E58" s="19">
        <v>0.5</v>
      </c>
      <c r="F58" s="653" t="s">
        <v>15</v>
      </c>
      <c r="H58" s="653"/>
      <c r="I58" s="653"/>
    </row>
    <row r="59" spans="2:32">
      <c r="V59">
        <v>0</v>
      </c>
    </row>
    <row r="60" spans="2:32">
      <c r="B60" s="655" t="s">
        <v>91</v>
      </c>
      <c r="C60" s="653"/>
      <c r="D60" s="653"/>
      <c r="E60" s="653"/>
      <c r="F60" s="653"/>
      <c r="H60" s="653"/>
      <c r="I60" s="653"/>
    </row>
    <row r="61" spans="2:32">
      <c r="B61" s="655"/>
      <c r="C61" s="653"/>
      <c r="D61" s="653"/>
      <c r="E61" s="653"/>
      <c r="F61" s="653"/>
      <c r="H61" s="653"/>
      <c r="I61" s="653"/>
    </row>
    <row r="62" spans="2:32">
      <c r="B62" s="653" t="s">
        <v>440</v>
      </c>
      <c r="C62" s="653"/>
      <c r="D62" s="653"/>
      <c r="E62" s="798">
        <v>0.4</v>
      </c>
      <c r="F62" s="653" t="s">
        <v>15</v>
      </c>
      <c r="H62" s="761">
        <f>'울산항 2050'!Q56</f>
        <v>0.34093562243097014</v>
      </c>
      <c r="I62" s="20">
        <f>Demand!E50*Scenario!E62</f>
        <v>27322559.734053679</v>
      </c>
      <c r="J62" t="s">
        <v>33</v>
      </c>
    </row>
    <row r="63" spans="2:32">
      <c r="B63" s="653" t="s">
        <v>441</v>
      </c>
      <c r="C63" s="653"/>
      <c r="D63" s="653"/>
      <c r="E63" s="798">
        <v>0.5</v>
      </c>
      <c r="F63" s="653" t="s">
        <v>15</v>
      </c>
      <c r="H63" s="761">
        <v>0</v>
      </c>
      <c r="I63" s="20">
        <f>I62*E63</f>
        <v>13661279.867026839</v>
      </c>
      <c r="J63" t="s">
        <v>33</v>
      </c>
      <c r="L63" t="s">
        <v>442</v>
      </c>
    </row>
    <row r="64" spans="2:32">
      <c r="B64" s="653" t="s">
        <v>443</v>
      </c>
      <c r="C64" s="653" t="s">
        <v>97</v>
      </c>
      <c r="D64" s="653"/>
      <c r="E64" s="798">
        <v>0.5</v>
      </c>
      <c r="F64" s="653" t="s">
        <v>15</v>
      </c>
      <c r="H64" s="761">
        <v>0</v>
      </c>
      <c r="I64" s="20">
        <f>I63*E64</f>
        <v>6830639.9335134197</v>
      </c>
      <c r="J64" t="s">
        <v>33</v>
      </c>
    </row>
    <row r="65" spans="2:26">
      <c r="B65" s="653"/>
      <c r="C65" s="653" t="s">
        <v>98</v>
      </c>
      <c r="D65" s="653"/>
      <c r="E65" s="798">
        <f>1-E64</f>
        <v>0.5</v>
      </c>
      <c r="F65" s="653" t="s">
        <v>15</v>
      </c>
      <c r="H65" s="761">
        <v>0</v>
      </c>
      <c r="I65" s="20">
        <f>I63*E65</f>
        <v>6830639.9335134197</v>
      </c>
      <c r="J65" t="s">
        <v>33</v>
      </c>
    </row>
    <row r="66" spans="2:26">
      <c r="B66" s="653" t="s">
        <v>444</v>
      </c>
      <c r="C66" s="653"/>
      <c r="D66" s="653"/>
      <c r="E66" s="799">
        <v>7</v>
      </c>
      <c r="F66" s="653" t="s">
        <v>445</v>
      </c>
      <c r="H66" s="653"/>
      <c r="I66" s="653">
        <f>E66</f>
        <v>7</v>
      </c>
      <c r="J66" t="s">
        <v>445</v>
      </c>
      <c r="Y66" t="s">
        <v>446</v>
      </c>
      <c r="Z66" s="778" t="s">
        <v>447</v>
      </c>
    </row>
    <row r="67" spans="2:26">
      <c r="B67" s="653"/>
      <c r="C67" s="653"/>
      <c r="D67" s="653"/>
      <c r="E67" s="653"/>
      <c r="F67" s="653"/>
      <c r="H67" s="653"/>
      <c r="I67" s="653"/>
    </row>
    <row r="68" spans="2:26">
      <c r="B68" s="653" t="s">
        <v>448</v>
      </c>
      <c r="C68" s="653"/>
      <c r="D68" s="653"/>
      <c r="E68" s="719">
        <v>0</v>
      </c>
      <c r="F68" s="653" t="s">
        <v>359</v>
      </c>
      <c r="H68" s="764">
        <v>200</v>
      </c>
      <c r="I68" s="765">
        <f>Demand!E48*(1+Scenario!E68)^($I$4-$H$4)</f>
        <v>500</v>
      </c>
      <c r="J68" t="s">
        <v>9</v>
      </c>
    </row>
    <row r="69" spans="2:26">
      <c r="B69" s="653" t="s">
        <v>449</v>
      </c>
      <c r="C69" s="653"/>
      <c r="D69" s="653"/>
      <c r="E69" s="768">
        <v>0</v>
      </c>
      <c r="F69" s="653" t="s">
        <v>359</v>
      </c>
      <c r="H69" s="767">
        <f>1000000/ES!F28</f>
        <v>7.6923076923076925</v>
      </c>
      <c r="I69" s="766">
        <f>1000000/ES!F28*(1+Scenario!E69)^($I$4-$H$4)</f>
        <v>7.6923076923076925</v>
      </c>
      <c r="J69" t="s">
        <v>450</v>
      </c>
      <c r="Z69" t="s">
        <v>451</v>
      </c>
    </row>
    <row r="70" spans="2:26">
      <c r="B70" s="653" t="s">
        <v>452</v>
      </c>
      <c r="C70" s="653"/>
      <c r="D70" s="653"/>
      <c r="E70" s="19">
        <v>0.5</v>
      </c>
      <c r="F70" s="653" t="s">
        <v>15</v>
      </c>
      <c r="H70" s="761">
        <f>Demand!E55</f>
        <v>0.5</v>
      </c>
      <c r="I70" s="769">
        <v>0.5</v>
      </c>
      <c r="J70" t="s">
        <v>15</v>
      </c>
      <c r="V70">
        <v>0</v>
      </c>
    </row>
    <row r="71" spans="2:26">
      <c r="B71" s="653"/>
      <c r="C71" s="653"/>
      <c r="D71" s="653"/>
      <c r="E71" s="653"/>
      <c r="F71" s="653"/>
      <c r="H71" s="653"/>
      <c r="I71" s="653"/>
    </row>
    <row r="75" spans="2:26">
      <c r="L75" s="725"/>
    </row>
    <row r="76" spans="2:26">
      <c r="L76" s="725"/>
    </row>
  </sheetData>
  <phoneticPr fontId="5" type="noConversion"/>
  <dataValidations count="1">
    <dataValidation type="decimal" allowBlank="1" showInputMessage="1" showErrorMessage="1" sqref="E25" xr:uid="{00000000-0002-0000-0400-000000000000}">
      <formula1>0</formula1>
      <formula2>100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2060"/>
  </sheetPr>
  <dimension ref="A1:AH120"/>
  <sheetViews>
    <sheetView topLeftCell="A23" zoomScale="85" zoomScaleNormal="85" workbookViewId="0">
      <selection activeCell="A63" activeCellId="1" sqref="A60:XFD62 A63:XFD65"/>
    </sheetView>
  </sheetViews>
  <sheetFormatPr defaultRowHeight="16.5"/>
  <cols>
    <col min="1" max="1" width="4.625" style="29" customWidth="1"/>
    <col min="2" max="12" width="16.625" style="29" customWidth="1"/>
    <col min="13" max="13" width="4.875" style="29" customWidth="1"/>
    <col min="14" max="15" width="9" style="29" customWidth="1"/>
    <col min="16" max="16" width="12" style="29" customWidth="1"/>
    <col min="17" max="29" width="9" style="29" customWidth="1"/>
    <col min="30" max="33" width="16.625" style="29" customWidth="1"/>
    <col min="34" max="36" width="9" style="29" customWidth="1"/>
    <col min="37" max="37" width="11" style="29" bestFit="1" customWidth="1"/>
    <col min="38" max="47" width="9" style="29" customWidth="1"/>
    <col min="48" max="16384" width="9" style="29"/>
  </cols>
  <sheetData>
    <row r="1" spans="1:34">
      <c r="A1" s="27"/>
      <c r="B1" s="867" t="s">
        <v>453</v>
      </c>
      <c r="C1" s="866"/>
      <c r="D1" s="866"/>
      <c r="E1" s="866"/>
      <c r="F1" s="868"/>
      <c r="G1" s="865" t="s">
        <v>454</v>
      </c>
      <c r="H1" s="866"/>
      <c r="I1" s="866"/>
      <c r="J1" s="866"/>
      <c r="K1" s="28"/>
      <c r="O1" s="852" t="s">
        <v>455</v>
      </c>
      <c r="P1" s="832"/>
      <c r="Q1" s="832"/>
      <c r="R1" s="832"/>
      <c r="S1" s="832"/>
      <c r="T1" s="832"/>
    </row>
    <row r="2" spans="1:34">
      <c r="A2" s="42"/>
      <c r="B2" s="33">
        <v>5</v>
      </c>
      <c r="C2" s="34">
        <v>4</v>
      </c>
      <c r="D2" s="35">
        <v>3</v>
      </c>
      <c r="E2" s="36">
        <v>2</v>
      </c>
      <c r="F2" s="37">
        <v>1</v>
      </c>
      <c r="G2" s="38">
        <v>0</v>
      </c>
      <c r="H2" s="39">
        <v>1</v>
      </c>
      <c r="I2" s="40">
        <v>2</v>
      </c>
      <c r="J2" s="41">
        <v>3</v>
      </c>
      <c r="K2" s="459"/>
      <c r="M2" s="29">
        <v>1</v>
      </c>
      <c r="O2" s="58" t="s">
        <v>456</v>
      </c>
      <c r="P2" s="58" t="s">
        <v>457</v>
      </c>
      <c r="Q2" s="58" t="s">
        <v>458</v>
      </c>
      <c r="R2" s="58" t="s">
        <v>459</v>
      </c>
      <c r="S2" s="58" t="s">
        <v>460</v>
      </c>
      <c r="T2" s="58" t="s">
        <v>461</v>
      </c>
      <c r="U2" s="58" t="s">
        <v>462</v>
      </c>
      <c r="V2" s="59" t="s">
        <v>463</v>
      </c>
      <c r="W2" s="58" t="s">
        <v>457</v>
      </c>
      <c r="X2" s="60" t="s">
        <v>458</v>
      </c>
      <c r="Y2" s="60" t="s">
        <v>459</v>
      </c>
      <c r="Z2" s="60" t="s">
        <v>460</v>
      </c>
      <c r="AA2" s="60" t="s">
        <v>461</v>
      </c>
      <c r="AB2" s="60" t="s">
        <v>462</v>
      </c>
      <c r="AC2" s="61" t="s">
        <v>463</v>
      </c>
      <c r="AD2" s="831" t="s">
        <v>464</v>
      </c>
      <c r="AE2" s="832"/>
      <c r="AF2" s="832"/>
      <c r="AG2" s="832"/>
      <c r="AH2" s="832"/>
    </row>
    <row r="3" spans="1:34">
      <c r="F3" s="44"/>
      <c r="K3" s="43"/>
      <c r="M3" s="29">
        <v>2</v>
      </c>
      <c r="O3" s="62" t="s">
        <v>50</v>
      </c>
      <c r="P3" s="63">
        <v>0.41946450478872133</v>
      </c>
      <c r="Q3" s="64">
        <v>0.53800000000000003</v>
      </c>
      <c r="R3" s="63">
        <f>유형화_수요형!D24</f>
        <v>0.37110964128409218</v>
      </c>
      <c r="S3" s="63">
        <f>R3</f>
        <v>0.37110964128409218</v>
      </c>
      <c r="T3" s="63">
        <f t="shared" ref="T3:T8" si="0">AA3/$AA$9</f>
        <v>0.33500000000000002</v>
      </c>
      <c r="U3" s="63">
        <f>T3</f>
        <v>0.33500000000000002</v>
      </c>
      <c r="V3" s="56">
        <f>E23</f>
        <v>0.5</v>
      </c>
      <c r="W3" s="65">
        <f t="shared" ref="W3:Z8" si="1">$E$21*P3</f>
        <v>4.1946450478872137</v>
      </c>
      <c r="X3" s="65">
        <f t="shared" si="1"/>
        <v>5.3800000000000008</v>
      </c>
      <c r="Y3" s="65">
        <f t="shared" si="1"/>
        <v>3.7110964128409218</v>
      </c>
      <c r="Z3" s="65">
        <f t="shared" si="1"/>
        <v>3.7110964128409218</v>
      </c>
      <c r="AA3" s="65">
        <f>($AA$9-$AA$6)*V3</f>
        <v>3.35</v>
      </c>
      <c r="AB3" s="65">
        <f t="shared" ref="AB3:AB8" si="2">$E$21*U3</f>
        <v>3.35</v>
      </c>
      <c r="AC3" s="66">
        <f t="shared" ref="AC3:AC9" si="3">V3*$E$21</f>
        <v>5</v>
      </c>
      <c r="AD3" s="421"/>
      <c r="AE3" s="421"/>
      <c r="AF3" s="421"/>
      <c r="AG3" s="421"/>
      <c r="AH3" s="421"/>
    </row>
    <row r="4" spans="1:34">
      <c r="B4" s="46" t="s">
        <v>465</v>
      </c>
      <c r="C4" s="837" t="s">
        <v>466</v>
      </c>
      <c r="D4" s="838"/>
      <c r="E4" s="838"/>
      <c r="F4" s="839"/>
      <c r="G4" s="840" t="s">
        <v>37</v>
      </c>
      <c r="H4" s="840" t="s">
        <v>63</v>
      </c>
      <c r="I4" s="840" t="s">
        <v>91</v>
      </c>
      <c r="J4" s="837" t="s">
        <v>467</v>
      </c>
      <c r="K4" s="43"/>
      <c r="M4" s="29">
        <v>3</v>
      </c>
      <c r="O4" s="62" t="s">
        <v>52</v>
      </c>
      <c r="P4" s="63">
        <v>4.2271047363756593E-2</v>
      </c>
      <c r="Q4" s="63">
        <v>4.2000000000000003E-2</v>
      </c>
      <c r="R4" s="64">
        <v>0.39</v>
      </c>
      <c r="S4" s="63">
        <f>Q4</f>
        <v>4.2000000000000003E-2</v>
      </c>
      <c r="T4" s="63">
        <f t="shared" si="0"/>
        <v>6.7000000000000004E-2</v>
      </c>
      <c r="U4" s="63">
        <f>Q4</f>
        <v>4.2000000000000003E-2</v>
      </c>
      <c r="V4" s="56">
        <f>E24</f>
        <v>0.1</v>
      </c>
      <c r="W4" s="65">
        <f t="shared" si="1"/>
        <v>0.42271047363756592</v>
      </c>
      <c r="X4" s="65">
        <f t="shared" si="1"/>
        <v>0.42000000000000004</v>
      </c>
      <c r="Y4" s="65">
        <f t="shared" si="1"/>
        <v>3.9000000000000004</v>
      </c>
      <c r="Z4" s="65">
        <f t="shared" si="1"/>
        <v>0.42000000000000004</v>
      </c>
      <c r="AA4" s="65">
        <f>($AA$9-$AA$6)*V4</f>
        <v>0.67</v>
      </c>
      <c r="AB4" s="65">
        <f t="shared" si="2"/>
        <v>0.42000000000000004</v>
      </c>
      <c r="AC4" s="66">
        <f t="shared" si="3"/>
        <v>1</v>
      </c>
      <c r="AE4" s="420">
        <v>2020</v>
      </c>
      <c r="AF4" s="420">
        <v>2030</v>
      </c>
      <c r="AG4" s="420">
        <v>2040</v>
      </c>
      <c r="AH4" s="420">
        <v>2050</v>
      </c>
    </row>
    <row r="5" spans="1:34">
      <c r="A5" s="460" t="s">
        <v>463</v>
      </c>
      <c r="B5" s="47" t="s">
        <v>458</v>
      </c>
      <c r="C5" s="47" t="s">
        <v>459</v>
      </c>
      <c r="D5" s="47" t="s">
        <v>460</v>
      </c>
      <c r="E5" s="47" t="s">
        <v>461</v>
      </c>
      <c r="F5" s="47" t="s">
        <v>462</v>
      </c>
      <c r="G5" s="827"/>
      <c r="H5" s="827"/>
      <c r="I5" s="827"/>
      <c r="J5" s="827"/>
      <c r="K5" s="43"/>
      <c r="M5" s="29">
        <v>4</v>
      </c>
      <c r="O5" s="62" t="s">
        <v>468</v>
      </c>
      <c r="P5" s="63">
        <v>0.14596454177570409</v>
      </c>
      <c r="Q5" s="63">
        <f>유형화_수요형!G26</f>
        <v>0.16027054479951544</v>
      </c>
      <c r="R5" s="63">
        <f>Q5</f>
        <v>0.16027054479951544</v>
      </c>
      <c r="S5" s="64">
        <v>9.1999999999999998E-2</v>
      </c>
      <c r="T5" s="63">
        <f t="shared" si="0"/>
        <v>6.7000000000000002E-3</v>
      </c>
      <c r="U5" s="63">
        <f>Q5</f>
        <v>0.16027054479951544</v>
      </c>
      <c r="V5" s="56">
        <f>E25</f>
        <v>0.01</v>
      </c>
      <c r="W5" s="65">
        <f t="shared" si="1"/>
        <v>1.4596454177570408</v>
      </c>
      <c r="X5" s="65">
        <f t="shared" si="1"/>
        <v>1.6027054479951544</v>
      </c>
      <c r="Y5" s="65">
        <f t="shared" si="1"/>
        <v>1.6027054479951544</v>
      </c>
      <c r="Z5" s="65">
        <f t="shared" si="1"/>
        <v>0.91999999999999993</v>
      </c>
      <c r="AA5" s="65">
        <f>($AA$9-$AA$6)*V5</f>
        <v>6.7000000000000004E-2</v>
      </c>
      <c r="AB5" s="65">
        <f t="shared" si="2"/>
        <v>1.6027054479951544</v>
      </c>
      <c r="AC5" s="66">
        <f t="shared" si="3"/>
        <v>0.1</v>
      </c>
      <c r="AD5" s="49" t="s">
        <v>469</v>
      </c>
      <c r="AG5" s="49"/>
    </row>
    <row r="6" spans="1:34">
      <c r="B6" s="49"/>
      <c r="C6" s="49"/>
      <c r="D6" s="49"/>
      <c r="E6" s="49"/>
      <c r="F6" s="50"/>
      <c r="G6" s="49"/>
      <c r="H6" s="49"/>
      <c r="I6" s="49"/>
      <c r="J6" s="49"/>
      <c r="K6" s="43"/>
      <c r="M6" s="29">
        <v>5</v>
      </c>
      <c r="O6" s="62" t="s">
        <v>470</v>
      </c>
      <c r="P6" s="63">
        <v>5.5147909201002619E-3</v>
      </c>
      <c r="Q6" s="63">
        <f>유형화_수요형!G27</f>
        <v>9.4220297322467721E-3</v>
      </c>
      <c r="R6" s="63">
        <f>Q6</f>
        <v>9.4220297322467721E-3</v>
      </c>
      <c r="S6" s="63">
        <f>Q6</f>
        <v>9.4220297322467721E-3</v>
      </c>
      <c r="T6" s="63">
        <f t="shared" si="0"/>
        <v>0.32999999999999996</v>
      </c>
      <c r="U6" s="63">
        <f>Q6</f>
        <v>9.4220297322467721E-3</v>
      </c>
      <c r="V6" s="56">
        <f>E26</f>
        <v>0.01</v>
      </c>
      <c r="W6" s="65">
        <f t="shared" si="1"/>
        <v>5.5147909201002619E-2</v>
      </c>
      <c r="X6" s="65">
        <f t="shared" si="1"/>
        <v>9.4220297322467728E-2</v>
      </c>
      <c r="Y6" s="65">
        <f t="shared" si="1"/>
        <v>9.4220297322467728E-2</v>
      </c>
      <c r="Z6" s="65">
        <f t="shared" si="1"/>
        <v>9.4220297322467728E-2</v>
      </c>
      <c r="AA6" s="65">
        <v>3.3</v>
      </c>
      <c r="AB6" s="65">
        <f t="shared" si="2"/>
        <v>9.4220297322467728E-2</v>
      </c>
      <c r="AC6" s="66">
        <f t="shared" si="3"/>
        <v>0.1</v>
      </c>
      <c r="AD6" s="49" t="s">
        <v>471</v>
      </c>
      <c r="AE6" s="49"/>
      <c r="AF6" s="49"/>
      <c r="AG6" s="49"/>
    </row>
    <row r="7" spans="1:34" hidden="1">
      <c r="B7" s="49" t="s">
        <v>472</v>
      </c>
      <c r="C7" s="49" t="s">
        <v>473</v>
      </c>
      <c r="D7" s="49" t="s">
        <v>474</v>
      </c>
      <c r="E7" s="49"/>
      <c r="F7" s="50"/>
      <c r="G7" s="49" t="s">
        <v>475</v>
      </c>
      <c r="H7" s="49" t="s">
        <v>476</v>
      </c>
      <c r="I7" s="49" t="s">
        <v>477</v>
      </c>
      <c r="J7" s="49" t="s">
        <v>478</v>
      </c>
      <c r="K7" s="43"/>
      <c r="M7" s="29">
        <v>6</v>
      </c>
      <c r="O7" s="62" t="s">
        <v>479</v>
      </c>
      <c r="P7" s="63">
        <v>4.2085378631655869E-4</v>
      </c>
      <c r="Q7" s="63">
        <f>유형화_수요형!G28</f>
        <v>4.6210171863205802E-4</v>
      </c>
      <c r="R7" s="63">
        <f>Q7</f>
        <v>4.6210171863205802E-4</v>
      </c>
      <c r="S7" s="63">
        <f>Q7</f>
        <v>4.6210171863205802E-4</v>
      </c>
      <c r="T7" s="63">
        <f t="shared" si="0"/>
        <v>5.3600000000000002E-3</v>
      </c>
      <c r="U7" s="64">
        <f>유형화_수요형!P29</f>
        <v>8.9758652011526538E-2</v>
      </c>
      <c r="V7" s="56">
        <f>E27</f>
        <v>8.0000000000000002E-3</v>
      </c>
      <c r="W7" s="65">
        <f t="shared" si="1"/>
        <v>4.2085378631655868E-3</v>
      </c>
      <c r="X7" s="65">
        <f t="shared" si="1"/>
        <v>4.6210171863205803E-3</v>
      </c>
      <c r="Y7" s="65">
        <f t="shared" si="1"/>
        <v>4.6210171863205803E-3</v>
      </c>
      <c r="Z7" s="65">
        <f t="shared" si="1"/>
        <v>4.6210171863205803E-3</v>
      </c>
      <c r="AA7" s="65">
        <f>($AA$9-$AA$6)*V7</f>
        <v>5.3600000000000002E-2</v>
      </c>
      <c r="AB7" s="65">
        <f t="shared" si="2"/>
        <v>0.89758652011526541</v>
      </c>
      <c r="AC7" s="66">
        <f t="shared" si="3"/>
        <v>0.08</v>
      </c>
      <c r="AD7" s="49" t="s">
        <v>480</v>
      </c>
      <c r="AE7" s="49"/>
      <c r="AF7" s="49"/>
      <c r="AG7" s="49"/>
    </row>
    <row r="8" spans="1:34">
      <c r="B8" s="49" t="s">
        <v>465</v>
      </c>
      <c r="C8" s="49" t="s">
        <v>481</v>
      </c>
      <c r="D8" s="49" t="s">
        <v>482</v>
      </c>
      <c r="E8" s="49" t="s">
        <v>483</v>
      </c>
      <c r="F8" s="50" t="s">
        <v>484</v>
      </c>
      <c r="K8" s="43"/>
      <c r="O8" s="62" t="s">
        <v>26</v>
      </c>
      <c r="P8" s="63">
        <v>0.38636426136540108</v>
      </c>
      <c r="Q8" s="63">
        <f>1-SUM(Q3:Q7)</f>
        <v>0.24984532374960566</v>
      </c>
      <c r="R8" s="63">
        <f>1-SUM(R3:R7)</f>
        <v>6.8735682465513537E-2</v>
      </c>
      <c r="S8" s="63">
        <f>1-SUM(S3:S7)</f>
        <v>0.48500622726502896</v>
      </c>
      <c r="T8" s="63">
        <f t="shared" si="0"/>
        <v>0.25594</v>
      </c>
      <c r="U8" s="63">
        <f>1-SUM(U3:U7)</f>
        <v>0.36354877345671122</v>
      </c>
      <c r="V8" s="63">
        <f>1-SUM(V3:V7)</f>
        <v>0.372</v>
      </c>
      <c r="W8" s="65">
        <f t="shared" si="1"/>
        <v>3.8636426136540107</v>
      </c>
      <c r="X8" s="65">
        <f t="shared" si="1"/>
        <v>2.4984532374960566</v>
      </c>
      <c r="Y8" s="65">
        <f t="shared" si="1"/>
        <v>0.68735682465513537</v>
      </c>
      <c r="Z8" s="65">
        <f t="shared" si="1"/>
        <v>4.8500622726502893</v>
      </c>
      <c r="AA8" s="65">
        <f>($AA$9-$AA$6-$AA$3-$AA$4-$AA$5-$AA$7)</f>
        <v>2.5594000000000001</v>
      </c>
      <c r="AB8" s="65">
        <f t="shared" si="2"/>
        <v>3.6354877345671124</v>
      </c>
      <c r="AC8" s="66">
        <f t="shared" si="3"/>
        <v>3.7199999999999998</v>
      </c>
      <c r="AD8" s="49" t="s">
        <v>485</v>
      </c>
      <c r="AE8" s="49"/>
      <c r="AF8" s="49"/>
      <c r="AG8" s="49"/>
    </row>
    <row r="9" spans="1:34" ht="33" customHeight="1">
      <c r="B9" s="49" t="s">
        <v>486</v>
      </c>
      <c r="C9" s="49" t="s">
        <v>487</v>
      </c>
      <c r="D9" s="49"/>
      <c r="E9" s="49" t="s">
        <v>488</v>
      </c>
      <c r="F9" s="50"/>
      <c r="G9" s="51" t="s">
        <v>489</v>
      </c>
      <c r="H9" s="49" t="s">
        <v>490</v>
      </c>
      <c r="I9" s="49"/>
      <c r="J9" s="49"/>
      <c r="K9" s="43"/>
      <c r="O9" s="62" t="s">
        <v>21</v>
      </c>
      <c r="P9" s="68">
        <f t="shared" ref="P9:Z9" si="4">SUM(P3:P8)</f>
        <v>0.99999999999999978</v>
      </c>
      <c r="Q9" s="68">
        <f t="shared" si="4"/>
        <v>1</v>
      </c>
      <c r="R9" s="68">
        <f t="shared" si="4"/>
        <v>1</v>
      </c>
      <c r="S9" s="68">
        <f t="shared" si="4"/>
        <v>1</v>
      </c>
      <c r="T9" s="68">
        <f t="shared" si="4"/>
        <v>1</v>
      </c>
      <c r="U9" s="68">
        <f t="shared" si="4"/>
        <v>1</v>
      </c>
      <c r="V9" s="69">
        <f t="shared" si="4"/>
        <v>1</v>
      </c>
      <c r="W9" s="70">
        <f t="shared" si="4"/>
        <v>10</v>
      </c>
      <c r="X9" s="70">
        <f t="shared" si="4"/>
        <v>10</v>
      </c>
      <c r="Y9" s="70">
        <f t="shared" si="4"/>
        <v>9.9999999999999982</v>
      </c>
      <c r="Z9" s="70">
        <f t="shared" si="4"/>
        <v>10</v>
      </c>
      <c r="AA9" s="70">
        <f>E21</f>
        <v>10</v>
      </c>
      <c r="AB9" s="70">
        <f>SUM(AB3:AB8)</f>
        <v>10</v>
      </c>
      <c r="AC9" s="66">
        <f t="shared" si="3"/>
        <v>10</v>
      </c>
      <c r="AD9" s="49"/>
      <c r="AE9" s="49"/>
      <c r="AF9" s="49"/>
      <c r="AG9" s="49"/>
    </row>
    <row r="10" spans="1:34">
      <c r="B10" s="841" t="s">
        <v>491</v>
      </c>
      <c r="C10" s="832"/>
      <c r="D10" s="832"/>
      <c r="E10" s="832"/>
      <c r="F10" s="842"/>
      <c r="G10" s="843" t="s">
        <v>492</v>
      </c>
      <c r="H10" s="832"/>
      <c r="I10" s="832"/>
      <c r="J10" s="832"/>
      <c r="K10" s="43"/>
      <c r="AD10" s="49"/>
      <c r="AE10" s="49"/>
      <c r="AF10" s="49"/>
      <c r="AG10" s="49"/>
    </row>
    <row r="11" spans="1:34" ht="17.25" customHeight="1" thickBot="1">
      <c r="A11" s="53"/>
      <c r="B11" s="54"/>
      <c r="C11" s="54"/>
      <c r="D11" s="54"/>
      <c r="E11" s="54"/>
      <c r="F11" s="54"/>
      <c r="G11" s="54"/>
      <c r="H11" s="54"/>
      <c r="I11" s="54"/>
      <c r="J11" s="54"/>
      <c r="K11" s="55"/>
      <c r="AD11" s="49" t="s">
        <v>493</v>
      </c>
      <c r="AE11" s="49"/>
      <c r="AF11" s="49"/>
      <c r="AG11" s="49"/>
    </row>
    <row r="12" spans="1:34" ht="17.25" customHeight="1" thickBot="1">
      <c r="B12" s="49"/>
      <c r="C12" s="49"/>
      <c r="D12" s="49"/>
      <c r="E12" s="49"/>
      <c r="F12" s="49"/>
      <c r="G12" s="49"/>
      <c r="H12" s="49"/>
      <c r="I12" s="49"/>
      <c r="J12" s="49"/>
      <c r="AD12" s="20"/>
      <c r="AE12" s="20"/>
      <c r="AF12" s="49"/>
      <c r="AG12" s="49"/>
    </row>
    <row r="13" spans="1:34">
      <c r="B13" s="863" t="s">
        <v>363</v>
      </c>
      <c r="C13" s="864" t="s">
        <v>494</v>
      </c>
      <c r="D13" s="861"/>
      <c r="E13" s="489">
        <f>Scenario!E4</f>
        <v>2050</v>
      </c>
      <c r="F13" s="77"/>
      <c r="G13" s="49"/>
      <c r="H13" s="828" t="s">
        <v>395</v>
      </c>
      <c r="I13" s="860" t="s">
        <v>495</v>
      </c>
      <c r="J13" s="861"/>
      <c r="K13" s="490" t="s">
        <v>496</v>
      </c>
      <c r="AE13" s="49" t="s">
        <v>33</v>
      </c>
      <c r="AF13" s="49"/>
      <c r="AG13" s="49"/>
      <c r="AH13" s="49"/>
    </row>
    <row r="14" spans="1:34">
      <c r="B14" s="829"/>
      <c r="C14" s="826" t="s">
        <v>370</v>
      </c>
      <c r="D14" s="839"/>
      <c r="E14" s="480">
        <f>Scenario!E5</f>
        <v>0.9</v>
      </c>
      <c r="F14" s="263"/>
      <c r="G14" s="49"/>
      <c r="H14" s="829"/>
      <c r="I14" s="850" t="s">
        <v>463</v>
      </c>
      <c r="J14" s="422" t="s">
        <v>497</v>
      </c>
      <c r="K14" s="495">
        <v>0.8</v>
      </c>
      <c r="AE14" s="49"/>
      <c r="AF14" s="49"/>
      <c r="AG14" s="49"/>
      <c r="AH14" s="49"/>
    </row>
    <row r="15" spans="1:34">
      <c r="B15" s="829"/>
      <c r="C15" s="826" t="s">
        <v>498</v>
      </c>
      <c r="D15" s="463" t="s">
        <v>6</v>
      </c>
      <c r="E15" s="480">
        <f>Scenario!E11</f>
        <v>0.1</v>
      </c>
      <c r="F15" s="263"/>
      <c r="G15" s="49"/>
      <c r="H15" s="829"/>
      <c r="I15" s="851"/>
      <c r="J15" s="422" t="s">
        <v>499</v>
      </c>
      <c r="K15" s="493">
        <v>0.5</v>
      </c>
      <c r="AE15" s="49"/>
      <c r="AF15" s="49"/>
      <c r="AG15" s="49"/>
      <c r="AH15" s="49"/>
    </row>
    <row r="16" spans="1:34" ht="17.25" customHeight="1" thickBot="1">
      <c r="B16" s="830"/>
      <c r="C16" s="827"/>
      <c r="D16" s="470" t="s">
        <v>17</v>
      </c>
      <c r="E16" s="481" t="e">
        <f>Scenario!#REF!</f>
        <v>#REF!</v>
      </c>
      <c r="F16" s="471"/>
      <c r="G16" s="49"/>
      <c r="H16" s="829"/>
      <c r="I16" s="851"/>
      <c r="J16" s="422" t="s">
        <v>500</v>
      </c>
      <c r="K16" s="493">
        <v>0.4</v>
      </c>
      <c r="AE16" s="49"/>
      <c r="AF16" s="49"/>
      <c r="AG16" s="49"/>
      <c r="AH16" s="49"/>
    </row>
    <row r="17" spans="2:34" ht="16.5" hidden="1" customHeight="1">
      <c r="B17" s="49"/>
      <c r="C17" s="49"/>
      <c r="D17" s="49"/>
      <c r="E17" s="461"/>
      <c r="F17" s="49"/>
      <c r="G17" s="49"/>
      <c r="H17" s="829"/>
      <c r="I17" s="851"/>
      <c r="J17" s="60"/>
      <c r="K17" s="494"/>
      <c r="AE17" s="49"/>
      <c r="AF17" s="49"/>
      <c r="AG17" s="49"/>
      <c r="AH17" s="49"/>
    </row>
    <row r="18" spans="2:34" ht="16.5" hidden="1" customHeight="1">
      <c r="B18" s="49"/>
      <c r="C18" s="49"/>
      <c r="D18" s="49"/>
      <c r="E18" s="461"/>
      <c r="F18" s="49"/>
      <c r="G18" s="49"/>
      <c r="H18" s="829"/>
      <c r="I18" s="851"/>
      <c r="J18" s="60"/>
      <c r="K18" s="494"/>
      <c r="AE18" s="49"/>
      <c r="AF18" s="49"/>
      <c r="AG18" s="49"/>
      <c r="AH18" s="49"/>
    </row>
    <row r="19" spans="2:34" ht="16.5" hidden="1" customHeight="1">
      <c r="B19" s="49"/>
      <c r="C19" s="49"/>
      <c r="D19" s="49"/>
      <c r="E19" s="461"/>
      <c r="F19" s="49"/>
      <c r="G19" s="49"/>
      <c r="H19" s="829"/>
      <c r="I19" s="851"/>
      <c r="J19" s="60"/>
      <c r="K19" s="494"/>
      <c r="AE19" s="49"/>
      <c r="AF19" s="49"/>
      <c r="AG19" s="49"/>
      <c r="AH19" s="49"/>
    </row>
    <row r="20" spans="2:34" ht="17.25" customHeight="1" thickBot="1">
      <c r="B20" s="49"/>
      <c r="C20" s="49"/>
      <c r="D20" s="49"/>
      <c r="E20" s="49"/>
      <c r="F20" s="49"/>
      <c r="G20" s="49"/>
      <c r="H20" s="830"/>
      <c r="I20" s="827"/>
      <c r="J20" s="478" t="s">
        <v>501</v>
      </c>
      <c r="K20" s="496">
        <v>1300</v>
      </c>
    </row>
    <row r="21" spans="2:34">
      <c r="B21" s="855" t="s">
        <v>453</v>
      </c>
      <c r="C21" s="860" t="s">
        <v>8</v>
      </c>
      <c r="D21" s="861"/>
      <c r="E21" s="486">
        <f>Demand!E4</f>
        <v>10</v>
      </c>
      <c r="F21" s="464" t="s">
        <v>9</v>
      </c>
      <c r="G21" s="49"/>
      <c r="H21" s="457"/>
      <c r="I21" s="102"/>
      <c r="J21" s="479"/>
    </row>
    <row r="22" spans="2:34">
      <c r="B22" s="829"/>
      <c r="C22" s="844" t="s">
        <v>502</v>
      </c>
      <c r="D22" s="422" t="s">
        <v>503</v>
      </c>
      <c r="E22" s="453" t="s">
        <v>463</v>
      </c>
      <c r="F22" s="465"/>
      <c r="G22" s="49"/>
      <c r="H22" s="457"/>
      <c r="Y22" s="29" t="s">
        <v>504</v>
      </c>
      <c r="Z22" s="29" t="s">
        <v>505</v>
      </c>
      <c r="AA22" s="29" t="s">
        <v>506</v>
      </c>
      <c r="AB22" s="29" t="s">
        <v>507</v>
      </c>
      <c r="AC22" s="29" t="s">
        <v>508</v>
      </c>
      <c r="AD22" s="29" t="s">
        <v>509</v>
      </c>
      <c r="AE22" s="29" t="s">
        <v>510</v>
      </c>
      <c r="AF22" s="29" t="s">
        <v>511</v>
      </c>
    </row>
    <row r="23" spans="2:34">
      <c r="B23" s="829"/>
      <c r="C23" s="845"/>
      <c r="D23" s="422" t="s">
        <v>14</v>
      </c>
      <c r="E23" s="487">
        <f>Demand!E5</f>
        <v>0.5</v>
      </c>
      <c r="F23" s="466"/>
      <c r="H23" s="457"/>
      <c r="Q23" s="422" t="s">
        <v>512</v>
      </c>
      <c r="R23" s="29">
        <f>$E$21*E23</f>
        <v>5</v>
      </c>
      <c r="Y23" s="29" t="s">
        <v>513</v>
      </c>
      <c r="Z23" s="29" t="s">
        <v>514</v>
      </c>
      <c r="AA23" s="29" t="s">
        <v>515</v>
      </c>
      <c r="AB23" s="29" t="s">
        <v>516</v>
      </c>
      <c r="AC23" s="29" t="s">
        <v>517</v>
      </c>
      <c r="AE23" s="29" t="s">
        <v>518</v>
      </c>
      <c r="AF23" s="29" t="s">
        <v>519</v>
      </c>
    </row>
    <row r="24" spans="2:34">
      <c r="B24" s="829"/>
      <c r="C24" s="845"/>
      <c r="D24" s="422" t="s">
        <v>19</v>
      </c>
      <c r="E24" s="487">
        <f>Demand!E6</f>
        <v>0.1</v>
      </c>
      <c r="F24" s="466"/>
      <c r="G24" s="49"/>
      <c r="H24" s="457"/>
      <c r="Q24" s="422" t="s">
        <v>520</v>
      </c>
      <c r="R24" s="29">
        <f>$E$21*E24</f>
        <v>1</v>
      </c>
      <c r="Y24" s="29" t="s">
        <v>513</v>
      </c>
      <c r="AA24" s="29" t="s">
        <v>521</v>
      </c>
      <c r="AB24" s="29" t="s">
        <v>522</v>
      </c>
      <c r="AC24" s="29" t="s">
        <v>523</v>
      </c>
      <c r="AE24" s="29" t="s">
        <v>524</v>
      </c>
    </row>
    <row r="25" spans="2:34">
      <c r="B25" s="829"/>
      <c r="C25" s="845"/>
      <c r="D25" s="422" t="s">
        <v>22</v>
      </c>
      <c r="E25" s="487">
        <f>Demand!E7</f>
        <v>0.01</v>
      </c>
      <c r="F25" s="466"/>
      <c r="G25" s="49"/>
      <c r="H25" s="457"/>
      <c r="Q25" s="422" t="s">
        <v>525</v>
      </c>
      <c r="R25" s="29">
        <f>$E$21*E25</f>
        <v>0.1</v>
      </c>
      <c r="Y25" s="29" t="s">
        <v>513</v>
      </c>
      <c r="Z25" s="29" t="s">
        <v>526</v>
      </c>
      <c r="AA25" s="29" t="s">
        <v>515</v>
      </c>
      <c r="AB25" s="29" t="s">
        <v>496</v>
      </c>
      <c r="AC25" s="29" t="s">
        <v>527</v>
      </c>
      <c r="AE25" s="29" t="s">
        <v>528</v>
      </c>
    </row>
    <row r="26" spans="2:34">
      <c r="B26" s="829"/>
      <c r="C26" s="845"/>
      <c r="D26" s="422" t="s">
        <v>24</v>
      </c>
      <c r="E26" s="487">
        <f>Demand!E8</f>
        <v>0.01</v>
      </c>
      <c r="F26" s="466"/>
      <c r="G26" s="49"/>
      <c r="H26" s="457"/>
      <c r="Q26" s="422" t="s">
        <v>529</v>
      </c>
      <c r="R26" s="29">
        <f>$E$21*E26</f>
        <v>0.1</v>
      </c>
      <c r="Y26" s="29" t="s">
        <v>513</v>
      </c>
      <c r="AA26" s="29" t="s">
        <v>515</v>
      </c>
      <c r="AB26" s="29" t="s">
        <v>530</v>
      </c>
      <c r="AC26" s="29" t="s">
        <v>531</v>
      </c>
      <c r="AE26" s="29" t="s">
        <v>532</v>
      </c>
    </row>
    <row r="27" spans="2:34">
      <c r="B27" s="829"/>
      <c r="C27" s="846"/>
      <c r="D27" s="422" t="s">
        <v>533</v>
      </c>
      <c r="E27" s="487">
        <v>8.0000000000000002E-3</v>
      </c>
      <c r="F27" s="466"/>
      <c r="G27" s="454"/>
      <c r="H27" s="457"/>
      <c r="Q27" s="422" t="s">
        <v>534</v>
      </c>
      <c r="R27" s="29">
        <f>$E$21*E27</f>
        <v>0.08</v>
      </c>
      <c r="Y27" s="29" t="s">
        <v>513</v>
      </c>
      <c r="AA27" s="29" t="s">
        <v>515</v>
      </c>
      <c r="AB27" s="29" t="s">
        <v>535</v>
      </c>
      <c r="AC27" s="29" t="s">
        <v>531</v>
      </c>
      <c r="AE27" s="29" t="s">
        <v>536</v>
      </c>
    </row>
    <row r="28" spans="2:34">
      <c r="B28" s="829"/>
      <c r="C28" s="844" t="s">
        <v>29</v>
      </c>
      <c r="D28" s="862"/>
      <c r="E28" s="488">
        <f>Demand!E11</f>
        <v>205157.83129313902</v>
      </c>
      <c r="F28" s="466" t="s">
        <v>30</v>
      </c>
      <c r="G28" s="49"/>
      <c r="H28" s="457"/>
      <c r="O28" s="29" t="s">
        <v>399</v>
      </c>
      <c r="Q28" s="423" t="s">
        <v>537</v>
      </c>
      <c r="R28" s="29">
        <f>$E$33*E34</f>
        <v>0</v>
      </c>
      <c r="Y28" s="29" t="s">
        <v>513</v>
      </c>
      <c r="AA28" s="29" t="s">
        <v>515</v>
      </c>
      <c r="AB28" s="29" t="s">
        <v>538</v>
      </c>
      <c r="AC28" s="29" t="s">
        <v>531</v>
      </c>
      <c r="AE28" s="29" t="s">
        <v>539</v>
      </c>
    </row>
    <row r="29" spans="2:34">
      <c r="B29" s="829"/>
      <c r="C29" s="844" t="s">
        <v>540</v>
      </c>
      <c r="D29" s="422" t="s">
        <v>31</v>
      </c>
      <c r="E29" s="491">
        <f>E28*'환경연계형(자원회수)'!$Q$44</f>
        <v>79062.270222931649</v>
      </c>
      <c r="F29" s="466" t="s">
        <v>33</v>
      </c>
      <c r="G29" s="49"/>
      <c r="H29" s="457"/>
      <c r="Q29" s="423" t="s">
        <v>541</v>
      </c>
      <c r="R29" s="29">
        <f>$E$33*E35</f>
        <v>0</v>
      </c>
      <c r="Y29" s="29" t="s">
        <v>513</v>
      </c>
      <c r="AA29" s="29" t="s">
        <v>515</v>
      </c>
      <c r="AB29" s="29" t="s">
        <v>535</v>
      </c>
      <c r="AC29" s="29" t="s">
        <v>531</v>
      </c>
      <c r="AE29" s="29" t="s">
        <v>542</v>
      </c>
    </row>
    <row r="30" spans="2:34">
      <c r="B30" s="829"/>
      <c r="C30" s="846"/>
      <c r="D30" s="422" t="s">
        <v>34</v>
      </c>
      <c r="E30" s="491">
        <f>$E$28*'환경연계형(물재생센터)'!$AF$48*365</f>
        <v>1052921.9339379</v>
      </c>
      <c r="F30" s="466" t="s">
        <v>35</v>
      </c>
      <c r="G30" s="49"/>
      <c r="H30" s="457"/>
      <c r="Q30" s="423" t="s">
        <v>543</v>
      </c>
      <c r="R30" s="29">
        <f>$E$33*E36</f>
        <v>0</v>
      </c>
      <c r="Y30" s="29" t="s">
        <v>544</v>
      </c>
      <c r="AA30" s="29" t="s">
        <v>545</v>
      </c>
      <c r="AB30" s="29" t="s">
        <v>546</v>
      </c>
      <c r="AC30" s="29" t="s">
        <v>547</v>
      </c>
      <c r="AE30" s="29" t="s">
        <v>548</v>
      </c>
    </row>
    <row r="31" spans="2:34" ht="17.25" customHeight="1" thickBot="1">
      <c r="B31" s="830"/>
      <c r="C31" s="472" t="s">
        <v>549</v>
      </c>
      <c r="D31" s="472" t="s">
        <v>550</v>
      </c>
      <c r="E31" s="492"/>
      <c r="F31" s="473" t="s">
        <v>551</v>
      </c>
      <c r="G31" s="49"/>
      <c r="H31" s="457"/>
      <c r="Q31" s="423" t="s">
        <v>552</v>
      </c>
      <c r="R31" s="29">
        <f>$E$33*E37</f>
        <v>0</v>
      </c>
    </row>
    <row r="32" spans="2:34" ht="16.5" customHeight="1" thickBot="1">
      <c r="C32" s="49"/>
      <c r="D32" s="49"/>
      <c r="E32" s="49"/>
      <c r="F32" s="49"/>
      <c r="G32" s="49"/>
      <c r="H32" s="457"/>
      <c r="I32" s="31"/>
      <c r="J32" s="31"/>
      <c r="K32" s="456"/>
      <c r="L32" s="78"/>
      <c r="Q32" s="423" t="s">
        <v>553</v>
      </c>
      <c r="R32" s="29">
        <f>$E$33*E38</f>
        <v>0</v>
      </c>
    </row>
    <row r="33" spans="2:18" ht="16.5" customHeight="1">
      <c r="B33" s="847" t="s">
        <v>454</v>
      </c>
      <c r="C33" s="833" t="s">
        <v>8</v>
      </c>
      <c r="D33" s="834"/>
      <c r="E33" s="482">
        <f>Demand!E18</f>
        <v>0</v>
      </c>
      <c r="F33" s="467" t="s">
        <v>9</v>
      </c>
      <c r="G33" s="49"/>
      <c r="H33" s="457"/>
      <c r="I33" s="31"/>
      <c r="J33" s="31"/>
      <c r="K33" s="456"/>
      <c r="L33" s="78"/>
      <c r="Q33" s="423" t="s">
        <v>554</v>
      </c>
      <c r="R33" s="29">
        <f>$E$39*E40</f>
        <v>0</v>
      </c>
    </row>
    <row r="34" spans="2:18" ht="16.5" customHeight="1">
      <c r="B34" s="848"/>
      <c r="C34" s="835" t="s">
        <v>37</v>
      </c>
      <c r="D34" s="423" t="s">
        <v>42</v>
      </c>
      <c r="E34" s="483">
        <f>Demand!E19</f>
        <v>8.2000000000000003E-2</v>
      </c>
      <c r="F34" s="468"/>
      <c r="G34" s="49"/>
      <c r="H34" s="457"/>
      <c r="I34" s="31"/>
      <c r="J34" s="31"/>
      <c r="K34" s="456"/>
      <c r="L34" s="78"/>
      <c r="Q34" s="423" t="s">
        <v>555</v>
      </c>
      <c r="R34" s="29">
        <f>$E$39*E41</f>
        <v>0</v>
      </c>
    </row>
    <row r="35" spans="2:18" ht="16.5" customHeight="1">
      <c r="B35" s="848"/>
      <c r="C35" s="836"/>
      <c r="D35" s="423" t="s">
        <v>46</v>
      </c>
      <c r="E35" s="483">
        <f>Demand!E20</f>
        <v>0</v>
      </c>
      <c r="F35" s="468"/>
      <c r="G35" s="49"/>
      <c r="H35" s="457"/>
      <c r="I35" s="31"/>
      <c r="J35" s="31"/>
      <c r="K35" s="456"/>
      <c r="L35" s="78"/>
      <c r="Q35" s="423" t="s">
        <v>556</v>
      </c>
      <c r="R35" s="29">
        <f>E42</f>
        <v>5</v>
      </c>
    </row>
    <row r="36" spans="2:18" ht="16.5" customHeight="1">
      <c r="B36" s="848"/>
      <c r="C36" s="836"/>
      <c r="D36" s="423" t="s">
        <v>47</v>
      </c>
      <c r="E36" s="483">
        <f>Demand!E21</f>
        <v>0.31</v>
      </c>
      <c r="F36" s="468"/>
      <c r="G36" s="49"/>
      <c r="H36" s="457"/>
      <c r="I36" s="31"/>
      <c r="J36" s="31"/>
      <c r="K36" s="456"/>
      <c r="L36" s="78"/>
      <c r="Q36" s="29" t="s">
        <v>557</v>
      </c>
      <c r="R36" s="29">
        <f>E43</f>
        <v>500</v>
      </c>
    </row>
    <row r="37" spans="2:18" ht="16.5" customHeight="1">
      <c r="B37" s="848"/>
      <c r="C37" s="836"/>
      <c r="D37" s="423" t="s">
        <v>49</v>
      </c>
      <c r="E37" s="483">
        <f>Demand!E22</f>
        <v>0</v>
      </c>
      <c r="F37" s="468"/>
      <c r="G37" s="49"/>
      <c r="H37" s="457"/>
      <c r="I37" s="31"/>
      <c r="J37" s="31"/>
      <c r="K37" s="456"/>
      <c r="L37" s="78"/>
    </row>
    <row r="38" spans="2:18" ht="16.5" customHeight="1">
      <c r="B38" s="848"/>
      <c r="C38" s="836"/>
      <c r="D38" s="423" t="s">
        <v>51</v>
      </c>
      <c r="E38" s="483">
        <f>1-SUM(E34:E37)</f>
        <v>0.60799999999999998</v>
      </c>
      <c r="F38" s="468"/>
      <c r="G38" s="49"/>
      <c r="H38" s="457"/>
      <c r="I38" s="31"/>
      <c r="J38" s="31"/>
      <c r="K38" s="456"/>
      <c r="L38" s="78"/>
    </row>
    <row r="39" spans="2:18" ht="16.5" customHeight="1">
      <c r="B39" s="848"/>
      <c r="C39" s="858" t="s">
        <v>63</v>
      </c>
      <c r="D39" s="423" t="s">
        <v>8</v>
      </c>
      <c r="E39" s="484">
        <f>Demand!E31</f>
        <v>0</v>
      </c>
      <c r="F39" s="468" t="s">
        <v>9</v>
      </c>
      <c r="H39" s="457"/>
      <c r="I39" s="102"/>
      <c r="J39" s="102"/>
      <c r="K39" s="456"/>
      <c r="L39" s="78"/>
    </row>
    <row r="40" spans="2:18" ht="16.5" customHeight="1">
      <c r="B40" s="848"/>
      <c r="C40" s="836"/>
      <c r="D40" s="423" t="s">
        <v>70</v>
      </c>
      <c r="E40" s="483">
        <f>Demand!E32</f>
        <v>0.5</v>
      </c>
      <c r="F40" s="468"/>
      <c r="H40" s="457"/>
      <c r="I40" s="102"/>
      <c r="J40" s="102"/>
      <c r="K40" s="456"/>
      <c r="L40" s="78"/>
    </row>
    <row r="41" spans="2:18" ht="16.5" customHeight="1">
      <c r="B41" s="848"/>
      <c r="C41" s="859"/>
      <c r="D41" s="423" t="s">
        <v>74</v>
      </c>
      <c r="E41" s="483">
        <f>Demand!E33</f>
        <v>0.5</v>
      </c>
      <c r="F41" s="468"/>
      <c r="H41" s="457"/>
      <c r="I41" s="102"/>
      <c r="J41" s="102"/>
      <c r="K41" s="456"/>
      <c r="L41" s="78"/>
    </row>
    <row r="42" spans="2:18" ht="16.5" customHeight="1">
      <c r="B42" s="848"/>
      <c r="C42" s="423" t="s">
        <v>91</v>
      </c>
      <c r="D42" s="423" t="s">
        <v>558</v>
      </c>
      <c r="E42" s="484">
        <f>Demand!E47</f>
        <v>5</v>
      </c>
      <c r="F42" s="468" t="s">
        <v>9</v>
      </c>
      <c r="H42" s="457"/>
      <c r="I42" s="102"/>
      <c r="J42" s="102"/>
      <c r="K42" s="456"/>
      <c r="L42" s="78"/>
    </row>
    <row r="43" spans="2:18" ht="16.5" customHeight="1" thickBot="1">
      <c r="B43" s="849"/>
      <c r="C43" s="458" t="s">
        <v>467</v>
      </c>
      <c r="D43" s="458" t="s">
        <v>8</v>
      </c>
      <c r="E43" s="485">
        <f>Demand!E48</f>
        <v>500</v>
      </c>
      <c r="F43" s="469" t="s">
        <v>9</v>
      </c>
      <c r="H43" s="457"/>
      <c r="I43" s="102"/>
      <c r="J43" s="102"/>
      <c r="K43" s="456"/>
      <c r="L43" s="78"/>
    </row>
    <row r="44" spans="2:18" ht="16.5" hidden="1" customHeight="1">
      <c r="H44" s="457"/>
      <c r="I44" s="102"/>
      <c r="J44" s="102"/>
      <c r="K44" s="456"/>
      <c r="L44" s="78"/>
    </row>
    <row r="45" spans="2:18" ht="16.5" hidden="1" customHeight="1">
      <c r="H45" s="457"/>
      <c r="I45" s="102"/>
      <c r="J45" s="102"/>
      <c r="K45" s="456"/>
      <c r="L45" s="78"/>
    </row>
    <row r="46" spans="2:18" ht="16.5" hidden="1" customHeight="1">
      <c r="H46" s="457"/>
      <c r="I46" s="102"/>
      <c r="J46" s="102"/>
      <c r="K46" s="456"/>
      <c r="L46" s="78"/>
    </row>
    <row r="47" spans="2:18" ht="16.5" hidden="1" customHeight="1">
      <c r="F47" s="29" t="s">
        <v>399</v>
      </c>
      <c r="H47" s="457"/>
      <c r="I47" s="102"/>
      <c r="J47" s="102"/>
      <c r="K47" s="456"/>
      <c r="L47" s="78"/>
    </row>
    <row r="48" spans="2:18" ht="16.5" hidden="1" customHeight="1">
      <c r="B48" s="49"/>
      <c r="D48" s="71"/>
      <c r="G48" s="71"/>
      <c r="H48" s="457"/>
      <c r="I48" s="102"/>
      <c r="J48" s="102"/>
      <c r="K48" s="456"/>
      <c r="L48" s="78"/>
    </row>
    <row r="49" spans="2:12" ht="16.5" hidden="1" customHeight="1">
      <c r="H49" s="457"/>
      <c r="I49" s="102"/>
      <c r="J49" s="102"/>
      <c r="K49" s="456"/>
      <c r="L49" s="301"/>
    </row>
    <row r="50" spans="2:12" ht="16.5" hidden="1" customHeight="1">
      <c r="H50" s="457"/>
      <c r="I50" s="102"/>
      <c r="J50" s="102"/>
      <c r="K50" s="456"/>
      <c r="L50" s="78"/>
    </row>
    <row r="51" spans="2:12" ht="16.5" hidden="1" customHeight="1">
      <c r="H51" s="457"/>
      <c r="I51" s="102"/>
      <c r="J51" s="102"/>
      <c r="K51" s="456"/>
      <c r="L51" s="78"/>
    </row>
    <row r="52" spans="2:12" ht="16.5" hidden="1" customHeight="1">
      <c r="B52" s="49"/>
      <c r="C52" s="49"/>
      <c r="D52" s="49"/>
      <c r="E52" s="49"/>
      <c r="H52" s="457"/>
      <c r="I52" s="102"/>
      <c r="J52" s="102"/>
      <c r="K52" s="456"/>
      <c r="L52" s="78"/>
    </row>
    <row r="53" spans="2:12" hidden="1">
      <c r="B53" s="49"/>
      <c r="C53" s="49"/>
      <c r="D53" s="49"/>
      <c r="E53" s="49"/>
      <c r="H53" s="457"/>
    </row>
    <row r="54" spans="2:12" hidden="1">
      <c r="B54" s="49"/>
      <c r="C54" s="49"/>
      <c r="D54" s="49"/>
      <c r="E54" s="49"/>
      <c r="H54" s="455"/>
      <c r="I54" s="31"/>
      <c r="J54" s="31"/>
      <c r="K54" s="456"/>
      <c r="L54" s="78"/>
    </row>
    <row r="55" spans="2:12" hidden="1">
      <c r="B55" s="49"/>
      <c r="C55" s="49"/>
      <c r="D55" s="49"/>
      <c r="E55" s="49"/>
    </row>
    <row r="56" spans="2:12" hidden="1">
      <c r="B56" s="49"/>
      <c r="C56" s="49"/>
      <c r="D56" s="49"/>
      <c r="E56" s="49"/>
    </row>
    <row r="57" spans="2:12" ht="17.25" customHeight="1" thickBot="1">
      <c r="B57" s="49"/>
      <c r="C57" s="49"/>
      <c r="D57" s="49"/>
      <c r="E57" s="49"/>
    </row>
    <row r="58" spans="2:12" ht="17.25" customHeight="1" thickBot="1">
      <c r="B58" s="821" t="s">
        <v>559</v>
      </c>
      <c r="C58" s="822"/>
      <c r="D58" s="822"/>
      <c r="E58" s="822"/>
      <c r="F58" s="822"/>
      <c r="G58" s="822"/>
      <c r="H58" s="822"/>
      <c r="I58" s="822"/>
      <c r="J58" s="822"/>
      <c r="K58" s="823"/>
    </row>
    <row r="59" spans="2:12">
      <c r="B59" s="824"/>
      <c r="C59" s="825"/>
      <c r="D59" s="426" t="s">
        <v>65</v>
      </c>
      <c r="E59" s="426" t="s">
        <v>67</v>
      </c>
      <c r="F59" s="426" t="s">
        <v>16</v>
      </c>
      <c r="G59" s="426" t="s">
        <v>6</v>
      </c>
      <c r="H59" s="426" t="s">
        <v>11</v>
      </c>
      <c r="I59" s="426" t="s">
        <v>17</v>
      </c>
      <c r="J59" s="426" t="s">
        <v>560</v>
      </c>
      <c r="K59" s="427" t="s">
        <v>21</v>
      </c>
    </row>
    <row r="60" spans="2:12">
      <c r="B60" s="856" t="s">
        <v>453</v>
      </c>
      <c r="C60" s="49" t="s">
        <v>561</v>
      </c>
      <c r="D60" s="79">
        <f t="shared" ref="D60:J60" si="5">C77</f>
        <v>579.67950783017955</v>
      </c>
      <c r="E60" s="79">
        <f t="shared" si="5"/>
        <v>47319.111671666149</v>
      </c>
      <c r="F60" s="79">
        <f t="shared" si="5"/>
        <v>252714.69810091329</v>
      </c>
      <c r="G60" s="79">
        <f t="shared" si="5"/>
        <v>876107.74318482343</v>
      </c>
      <c r="H60" s="79">
        <f t="shared" si="5"/>
        <v>106443.88401595663</v>
      </c>
      <c r="I60" s="79">
        <f t="shared" si="5"/>
        <v>141224.28923691413</v>
      </c>
      <c r="J60" s="79">
        <f t="shared" si="5"/>
        <v>3452.3276424394612</v>
      </c>
      <c r="K60" s="428">
        <f t="shared" ref="K60:K65" si="6">SUM(D60:J60)</f>
        <v>1427841.7333605434</v>
      </c>
    </row>
    <row r="61" spans="2:12">
      <c r="B61" s="857"/>
      <c r="C61" s="49" t="s">
        <v>562</v>
      </c>
      <c r="D61" s="79">
        <f>C84</f>
        <v>0</v>
      </c>
      <c r="E61" s="79">
        <f>D84</f>
        <v>0</v>
      </c>
      <c r="F61" s="79">
        <f>E84</f>
        <v>0</v>
      </c>
      <c r="G61" s="79">
        <f>IFERROR(F84,0)</f>
        <v>3084814.4516598177</v>
      </c>
      <c r="H61" s="79">
        <f>G84</f>
        <v>3761028.6722207591</v>
      </c>
      <c r="I61" s="79">
        <f>H84</f>
        <v>36152.529512095047</v>
      </c>
      <c r="J61" s="79">
        <f>I84</f>
        <v>13859.493070362576</v>
      </c>
      <c r="K61" s="428">
        <f t="shared" si="6"/>
        <v>6895855.1464630337</v>
      </c>
    </row>
    <row r="62" spans="2:12">
      <c r="B62" s="857"/>
      <c r="C62" s="49" t="s">
        <v>21</v>
      </c>
      <c r="D62" s="79">
        <f>D61-D60</f>
        <v>-579.67950783017955</v>
      </c>
      <c r="E62" s="79">
        <f>E61-E60</f>
        <v>-47319.111671666149</v>
      </c>
      <c r="F62" s="79">
        <f>F61-F60</f>
        <v>-252714.69810091329</v>
      </c>
      <c r="G62" s="79">
        <f>IFERROR(G61-G60,0)</f>
        <v>2208706.7084749942</v>
      </c>
      <c r="H62" s="79">
        <f>H61-H60</f>
        <v>3654584.7882048027</v>
      </c>
      <c r="I62" s="79">
        <f>I61-I60</f>
        <v>-105071.75972481909</v>
      </c>
      <c r="J62" s="79">
        <f>J61-J60</f>
        <v>10407.165427923115</v>
      </c>
      <c r="K62" s="428">
        <f t="shared" si="6"/>
        <v>5468013.4131024918</v>
      </c>
    </row>
    <row r="63" spans="2:12">
      <c r="B63" s="856" t="s">
        <v>454</v>
      </c>
      <c r="C63" s="49" t="s">
        <v>561</v>
      </c>
      <c r="D63" s="79">
        <f t="shared" ref="D63:J63" si="7">C94+C107+C114+C119</f>
        <v>0</v>
      </c>
      <c r="E63" s="79">
        <f t="shared" si="7"/>
        <v>0</v>
      </c>
      <c r="F63" s="79">
        <f t="shared" si="7"/>
        <v>0</v>
      </c>
      <c r="G63" s="79">
        <f t="shared" si="7"/>
        <v>97005.47925154827</v>
      </c>
      <c r="H63" s="79">
        <f t="shared" si="7"/>
        <v>0</v>
      </c>
      <c r="I63" s="79">
        <f t="shared" si="7"/>
        <v>225638.0119930213</v>
      </c>
      <c r="J63" s="79">
        <f t="shared" si="7"/>
        <v>0</v>
      </c>
      <c r="K63" s="428">
        <f t="shared" si="6"/>
        <v>322643.49124456954</v>
      </c>
    </row>
    <row r="64" spans="2:12">
      <c r="B64" s="857"/>
      <c r="C64" s="49" t="s">
        <v>562</v>
      </c>
      <c r="D64" s="79">
        <f t="shared" ref="D64:J64" si="8">C101+C110+C115+C120</f>
        <v>0</v>
      </c>
      <c r="E64" s="79">
        <f t="shared" si="8"/>
        <v>0</v>
      </c>
      <c r="F64" s="79">
        <f t="shared" si="8"/>
        <v>0</v>
      </c>
      <c r="G64" s="79">
        <f t="shared" si="8"/>
        <v>307547505.2995171</v>
      </c>
      <c r="H64" s="79">
        <f t="shared" si="8"/>
        <v>0</v>
      </c>
      <c r="I64" s="79">
        <f t="shared" si="8"/>
        <v>165284830.46983087</v>
      </c>
      <c r="J64" s="79">
        <f t="shared" si="8"/>
        <v>0</v>
      </c>
      <c r="K64" s="428">
        <f t="shared" si="6"/>
        <v>472832335.76934797</v>
      </c>
    </row>
    <row r="65" spans="1:11">
      <c r="B65" s="857"/>
      <c r="C65" s="49" t="s">
        <v>21</v>
      </c>
      <c r="D65" s="79">
        <f t="shared" ref="D65:J65" si="9">D64-D63</f>
        <v>0</v>
      </c>
      <c r="E65" s="79">
        <f t="shared" si="9"/>
        <v>0</v>
      </c>
      <c r="F65" s="79">
        <f t="shared" si="9"/>
        <v>0</v>
      </c>
      <c r="G65" s="79">
        <f t="shared" si="9"/>
        <v>307450499.82026553</v>
      </c>
      <c r="H65" s="79">
        <f t="shared" si="9"/>
        <v>0</v>
      </c>
      <c r="I65" s="79">
        <f t="shared" si="9"/>
        <v>165059192.45783785</v>
      </c>
      <c r="J65" s="79">
        <f t="shared" si="9"/>
        <v>0</v>
      </c>
      <c r="K65" s="428">
        <f t="shared" si="6"/>
        <v>472509692.27810335</v>
      </c>
    </row>
    <row r="66" spans="1:11" ht="17.25" customHeight="1" thickBot="1">
      <c r="B66" s="819" t="s">
        <v>21</v>
      </c>
      <c r="C66" s="820"/>
      <c r="D66" s="430">
        <f t="shared" ref="D66:K66" si="10">D62+D65</f>
        <v>-579.67950783017955</v>
      </c>
      <c r="E66" s="430">
        <f t="shared" si="10"/>
        <v>-47319.111671666149</v>
      </c>
      <c r="F66" s="430">
        <f t="shared" si="10"/>
        <v>-252714.69810091329</v>
      </c>
      <c r="G66" s="430">
        <f t="shared" si="10"/>
        <v>309659206.52874053</v>
      </c>
      <c r="H66" s="430">
        <f t="shared" si="10"/>
        <v>3654584.7882048027</v>
      </c>
      <c r="I66" s="430">
        <f t="shared" si="10"/>
        <v>164954120.69811302</v>
      </c>
      <c r="J66" s="430">
        <f t="shared" si="10"/>
        <v>10407.165427923115</v>
      </c>
      <c r="K66" s="431">
        <f t="shared" si="10"/>
        <v>477977705.69120586</v>
      </c>
    </row>
    <row r="67" spans="1:11">
      <c r="B67" s="49"/>
      <c r="C67" s="49"/>
      <c r="D67" s="78"/>
      <c r="E67" s="49"/>
    </row>
    <row r="68" spans="1:11">
      <c r="A68" s="49"/>
      <c r="B68" s="49"/>
      <c r="C68" s="49"/>
      <c r="D68" s="49"/>
    </row>
    <row r="69" spans="1:11" ht="17.25" customHeight="1" thickBot="1">
      <c r="A69" s="853" t="s">
        <v>563</v>
      </c>
      <c r="B69" s="854"/>
      <c r="C69" s="854"/>
      <c r="D69" s="854"/>
      <c r="E69" s="854"/>
      <c r="F69" s="854"/>
      <c r="G69" s="854"/>
      <c r="H69" s="854"/>
      <c r="I69" s="854"/>
      <c r="J69" s="854"/>
    </row>
    <row r="70" spans="1:11">
      <c r="A70" s="871"/>
      <c r="B70" s="866"/>
      <c r="C70" s="424" t="s">
        <v>65</v>
      </c>
      <c r="D70" s="424" t="s">
        <v>67</v>
      </c>
      <c r="E70" s="424" t="s">
        <v>16</v>
      </c>
      <c r="F70" s="424" t="s">
        <v>6</v>
      </c>
      <c r="G70" s="424" t="s">
        <v>11</v>
      </c>
      <c r="H70" s="424" t="s">
        <v>17</v>
      </c>
      <c r="I70" s="424" t="s">
        <v>560</v>
      </c>
      <c r="J70" s="425" t="s">
        <v>21</v>
      </c>
    </row>
    <row r="71" spans="1:11">
      <c r="A71" s="872" t="s">
        <v>561</v>
      </c>
      <c r="B71" s="49" t="s">
        <v>50</v>
      </c>
      <c r="C71" s="79">
        <f>INDEX($X$3:$AC$8,$M2,MATCH($E$22,$X$2:$AC$2,0))*주거중심형!B$48</f>
        <v>435.53064175841195</v>
      </c>
      <c r="D71" s="79">
        <f>INDEX($X$3:$AC$8,$M2,MATCH($E$22,$X$2:$AC$2,0))*주거중심형!C$48</f>
        <v>1922.6289118787872</v>
      </c>
      <c r="E71" s="79">
        <f>INDEX($X$3:$AC$8,$M2,MATCH($E$22,$X$2:$AC$2,0))*주거중심형!D$48</f>
        <v>8661.5946473108579</v>
      </c>
      <c r="F71" s="79">
        <f>INDEX($X$3:$AC$8,$M2,MATCH($E$22,$X$2:$AC$2,0))*주거중심형!E$48</f>
        <v>157425.06001354367</v>
      </c>
      <c r="G71" s="79">
        <f>INDEX($X$3:$AC$8,$M2,MATCH($E$22,$X$2:$AC$2,0))*주거중심형!F$48</f>
        <v>67692.775805823752</v>
      </c>
      <c r="H71" s="79">
        <f>INDEX($X$3:$AC$8,$M2,MATCH($E$22,$X$2:$AC$2,0))*주거중심형!G$48</f>
        <v>26237.510002257273</v>
      </c>
      <c r="I71" s="79">
        <f>INDEX($X$3:$AC$8,$M2,MATCH($E$22,$X$2:$AC$2,0))*주거중심형!H$48</f>
        <v>0</v>
      </c>
      <c r="J71" s="80">
        <f t="shared" ref="J71:J84" si="11">SUM(C71:I71)</f>
        <v>262375.10002257279</v>
      </c>
    </row>
    <row r="72" spans="1:11">
      <c r="A72" s="873"/>
      <c r="B72" s="49" t="s">
        <v>52</v>
      </c>
      <c r="C72" s="79">
        <f>INDEX($X$3:$AC$8,$M3,MATCH($E$22,$X$2:$AC$2,0))*상업중심형!B$44</f>
        <v>144.14886607176763</v>
      </c>
      <c r="D72" s="79">
        <f>INDEX($X$3:$AC$8,$M3,MATCH($E$22,$X$2:$AC$2,0))*상업중심형!C$44</f>
        <v>7248.8548215456458</v>
      </c>
      <c r="E72" s="79">
        <f>INDEX($X$3:$AC$8,$M3,MATCH($E$22,$X$2:$AC$2,0))*상업중심형!D$44</f>
        <v>240202.89258942773</v>
      </c>
      <c r="F72" s="79">
        <f>INDEX($X$3:$AC$8,$M3,MATCH($E$22,$X$2:$AC$2,0))*상업중심형!E$44</f>
        <v>696148.60532772995</v>
      </c>
      <c r="G72" s="79">
        <f>INDEX($X$3:$AC$8,$M3,MATCH($E$22,$X$2:$AC$2,0))*상업중심형!F$44</f>
        <v>34944.250874818252</v>
      </c>
      <c r="H72" s="79">
        <f>INDEX($X$3:$AC$8,$M3,MATCH($E$22,$X$2:$AC$2,0))*상업중심형!G$44</f>
        <v>114143.15404597763</v>
      </c>
      <c r="I72" s="79">
        <f>INDEX($X$3:$AC$8,$M3,MATCH($E$22,$X$2:$AC$2,0))*상업중심형!H$44</f>
        <v>2439.4423489068367</v>
      </c>
      <c r="J72" s="80">
        <f t="shared" si="11"/>
        <v>1095271.3488744777</v>
      </c>
    </row>
    <row r="73" spans="1:11">
      <c r="A73" s="873"/>
      <c r="B73" s="49" t="s">
        <v>468</v>
      </c>
      <c r="C73" s="79">
        <f>$E$21*교통연계형!B$32</f>
        <v>0</v>
      </c>
      <c r="D73" s="79">
        <f>INDEX($X$3:$AC$8,$M4,MATCH($E$22,$X$2:$AC$2,0))*교통연계형!C$32</f>
        <v>38147.627938241712</v>
      </c>
      <c r="E73" s="79">
        <f>INDEX($X$3:$AC$8,$M4,MATCH($E$22,$X$2:$AC$2,0))*교통연계형!D$32</f>
        <v>3288.5886153656643</v>
      </c>
      <c r="F73" s="79">
        <f>INDEX($X$3:$AC$8,$M4,MATCH($E$22,$X$2:$AC$2,0))*교통연계형!E$32</f>
        <v>1710.0660799901452</v>
      </c>
      <c r="G73" s="79">
        <f>INDEX($X$3:$AC$8,$M4,MATCH($E$22,$X$2:$AC$2,0))*교통연계형!F$32</f>
        <v>0</v>
      </c>
      <c r="H73" s="79">
        <f>INDEX($X$3:$AC$8,$M4,MATCH($E$22,$X$2:$AC$2,0))*교통연계형!G$32</f>
        <v>843.62518867924518</v>
      </c>
      <c r="I73" s="79">
        <f>INDEX($X$3:$AC$8,$M4,MATCH($E$22,$X$2:$AC$2,0))*교통연계형!H$32</f>
        <v>1012.8852935326245</v>
      </c>
      <c r="J73" s="80">
        <f t="shared" si="11"/>
        <v>45002.793115809385</v>
      </c>
    </row>
    <row r="74" spans="1:11">
      <c r="A74" s="873"/>
      <c r="B74" s="49" t="s">
        <v>470</v>
      </c>
      <c r="C74" s="79">
        <f>INDEX($X$3:$AC$8,$M5,MATCH($E$22,$X$2:$AC$2,0))*환경연계형!B$23</f>
        <v>0</v>
      </c>
      <c r="D74" s="79">
        <f>INDEX($X$3:$AC$8,$M5,MATCH($E$22,$X$2:$AC$2,0))*환경연계형!C$23</f>
        <v>0</v>
      </c>
      <c r="E74" s="79">
        <f>INDEX($X$3:$AC$8,$M5,MATCH($E$22,$X$2:$AC$2,0))*환경연계형!D$23</f>
        <v>561.62224880902511</v>
      </c>
      <c r="F74" s="79">
        <f>INDEX($X$3:$AC$8,$M5,MATCH($E$22,$X$2:$AC$2,0))*환경연계형!E$23</f>
        <v>20824.011763559633</v>
      </c>
      <c r="G74" s="79">
        <f>INDEX($X$3:$AC$8,$M5,MATCH($E$22,$X$2:$AC$2,0))*환경연계형!F$23</f>
        <v>3806.857335314613</v>
      </c>
      <c r="H74" s="79">
        <f>INDEX($X$3:$AC$8,$M5,MATCH($E$22,$X$2:$AC$2,0))*환경연계형!G$23</f>
        <v>0</v>
      </c>
      <c r="I74" s="79">
        <f>INDEX($X$3:$AC$8,$M5,MATCH($E$22,$X$2:$AC$2,0))*환경연계형!H$23</f>
        <v>0</v>
      </c>
      <c r="J74" s="80">
        <f t="shared" si="11"/>
        <v>25192.49134768327</v>
      </c>
    </row>
    <row r="75" spans="1:11">
      <c r="A75" s="873"/>
      <c r="B75" s="49" t="s">
        <v>479</v>
      </c>
      <c r="C75" s="79">
        <v>0</v>
      </c>
      <c r="D75" s="79">
        <v>0</v>
      </c>
      <c r="E75" s="79">
        <v>0</v>
      </c>
      <c r="F75" s="79">
        <v>0</v>
      </c>
      <c r="G75" s="79">
        <v>0</v>
      </c>
      <c r="H75" s="79">
        <v>0</v>
      </c>
      <c r="I75" s="79">
        <v>0</v>
      </c>
      <c r="J75" s="80">
        <f t="shared" si="11"/>
        <v>0</v>
      </c>
    </row>
    <row r="76" spans="1:11">
      <c r="A76" s="873"/>
      <c r="B76" s="49" t="s">
        <v>26</v>
      </c>
      <c r="C76" s="79">
        <v>0</v>
      </c>
      <c r="D76" s="79">
        <v>0</v>
      </c>
      <c r="E76" s="79">
        <v>0</v>
      </c>
      <c r="F76" s="79">
        <v>0</v>
      </c>
      <c r="G76" s="79">
        <v>0</v>
      </c>
      <c r="H76" s="79">
        <v>0</v>
      </c>
      <c r="I76" s="79">
        <v>0</v>
      </c>
      <c r="J76" s="80">
        <f t="shared" si="11"/>
        <v>0</v>
      </c>
    </row>
    <row r="77" spans="1:11">
      <c r="A77" s="873"/>
      <c r="B77" s="49" t="s">
        <v>21</v>
      </c>
      <c r="C77" s="79">
        <f t="shared" ref="C77:I77" si="12">SUM(C71:C76)</f>
        <v>579.67950783017955</v>
      </c>
      <c r="D77" s="79">
        <f t="shared" si="12"/>
        <v>47319.111671666149</v>
      </c>
      <c r="E77" s="79">
        <f t="shared" si="12"/>
        <v>252714.69810091329</v>
      </c>
      <c r="F77" s="79">
        <f t="shared" si="12"/>
        <v>876107.74318482343</v>
      </c>
      <c r="G77" s="79">
        <f t="shared" si="12"/>
        <v>106443.88401595663</v>
      </c>
      <c r="H77" s="79">
        <f t="shared" si="12"/>
        <v>141224.28923691413</v>
      </c>
      <c r="I77" s="79">
        <f t="shared" si="12"/>
        <v>3452.3276424394612</v>
      </c>
      <c r="J77" s="80">
        <f t="shared" si="11"/>
        <v>1427841.7333605434</v>
      </c>
    </row>
    <row r="78" spans="1:11">
      <c r="A78" s="874" t="s">
        <v>562</v>
      </c>
      <c r="B78" s="49" t="s">
        <v>50</v>
      </c>
      <c r="C78" s="79">
        <f>INDEX($X$3:$AC$8,$M2,MATCH($E$22,$X$2:$AC$2,0))*주거중심형!B$49</f>
        <v>0</v>
      </c>
      <c r="D78" s="79">
        <f>INDEX($X$3:$AC$8,$M2,MATCH($E$22,$X$2:$AC$2,0))*주거중심형!C$49</f>
        <v>0</v>
      </c>
      <c r="E78" s="79">
        <f>INDEX($X$3:$AC$8,$M2,MATCH($E$22,$X$2:$AC$2,0))*주거중심형!D$49</f>
        <v>0</v>
      </c>
      <c r="F78" s="79">
        <f>IFERROR(INDEX($X$3:$AC$8,$M2,MATCH($E$22,$X$2:$AC$2,0))*(주거중심형!E$49+발전연계형!$R$19),0)</f>
        <v>15005.860255447034</v>
      </c>
      <c r="G78" s="79">
        <f>INDEX($X$3:$AC$8,$M2,MATCH($E$22,$X$2:$AC$2,0))*주거중심형!F$49</f>
        <v>0</v>
      </c>
      <c r="H78" s="79">
        <f>INDEX($X$3:$AC$8,$M2,MATCH($E$22,$X$2:$AC$2,0))*주거중심형!G$49</f>
        <v>0</v>
      </c>
      <c r="I78" s="79">
        <f>INDEX($X$3:$AC$8,$M2,MATCH($E$22,$X$2:$AC$2,0))*주거중심형!H$49</f>
        <v>0</v>
      </c>
      <c r="J78" s="80">
        <f t="shared" si="11"/>
        <v>15005.860255447034</v>
      </c>
    </row>
    <row r="79" spans="1:11">
      <c r="A79" s="873"/>
      <c r="B79" s="49" t="s">
        <v>52</v>
      </c>
      <c r="C79" s="79">
        <f>INDEX($X$3:$AC$8,$M3,MATCH($E$22,$X$2:$AC$2,0))*상업중심형!B$45</f>
        <v>0</v>
      </c>
      <c r="D79" s="79">
        <f>INDEX($X$3:$AC$8,$M3,MATCH($E$22,$X$2:$AC$2,0))*상업중심형!C$45</f>
        <v>0</v>
      </c>
      <c r="E79" s="79">
        <f>INDEX($X$3:$AC$8,$M3,MATCH($E$22,$X$2:$AC$2,0))*상업중심형!D$45</f>
        <v>0</v>
      </c>
      <c r="F79" s="79">
        <f>IFERROR(INDEX($X$3:$AC$8,$M3,MATCH($E$22,$X$2:$AC$2,0))*(상업중심형!E$45+발전연계형!$R$19),0)</f>
        <v>3001.172051089407</v>
      </c>
      <c r="G79" s="79">
        <f>INDEX($X$3:$AC$8,$M3,MATCH($E$22,$X$2:$AC$2,0))*상업중심형!F$45</f>
        <v>0</v>
      </c>
      <c r="H79" s="79">
        <f>INDEX($X$3:$AC$8,$M3,MATCH($E$22,$X$2:$AC$2,0))*상업중심형!G$45</f>
        <v>0</v>
      </c>
      <c r="I79" s="79">
        <f>INDEX($X$3:$AC$8,$M3,MATCH($E$22,$X$2:$AC$2,0))*상업중심형!H$45</f>
        <v>0</v>
      </c>
      <c r="J79" s="80">
        <f t="shared" si="11"/>
        <v>3001.172051089407</v>
      </c>
    </row>
    <row r="80" spans="1:11">
      <c r="A80" s="873"/>
      <c r="B80" s="49" t="s">
        <v>468</v>
      </c>
      <c r="C80" s="79">
        <f>INDEX($X$3:$AC$8,$M4,MATCH($E$22,$X$2:$AC$2,0))*교통연계형!B$33</f>
        <v>0</v>
      </c>
      <c r="D80" s="79">
        <f>INDEX($X$3:$AC$8,$M4,MATCH($E$22,$X$2:$AC$2,0))*교통연계형!C$33</f>
        <v>0</v>
      </c>
      <c r="E80" s="79">
        <f>INDEX($X$3:$AC$8,$M4,MATCH($E$22,$X$2:$AC$2,0))*교통연계형!D$33</f>
        <v>0</v>
      </c>
      <c r="F80" s="79">
        <f>IFERROR(INDEX($X$3:$AC$8,$M4,MATCH($E$22,$X$2:$AC$2,0))*(교통연계형!E$33+발전연계형!$R$19),0)</f>
        <v>307.56278479667884</v>
      </c>
      <c r="G80" s="79">
        <f>INDEX($X$3:$AC$8,$M4,MATCH($E$22,$X$2:$AC$2,0))*교통연계형!F$33</f>
        <v>0</v>
      </c>
      <c r="H80" s="79">
        <f>INDEX($X$3:$AC$8,$M4,MATCH($E$22,$X$2:$AC$2,0))*교통연계형!G$33</f>
        <v>0</v>
      </c>
      <c r="I80" s="79">
        <f>INDEX($X$3:$AC$8,$M4,MATCH($E$22,$X$2:$AC$2,0))*교통연계형!H$33</f>
        <v>0</v>
      </c>
      <c r="J80" s="80">
        <f t="shared" si="11"/>
        <v>307.56278479667884</v>
      </c>
    </row>
    <row r="81" spans="1:10">
      <c r="A81" s="873"/>
      <c r="B81" s="49" t="s">
        <v>470</v>
      </c>
      <c r="C81" s="79">
        <f>INDEX($X$3:$AC$8,$M5,MATCH($E$22,$X$2:$AC$2,0))*환경연계형!B$24</f>
        <v>0</v>
      </c>
      <c r="D81" s="79">
        <f>INDEX($X$3:$AC$8,$M5,MATCH($E$22,$X$2:$AC$2,0))*환경연계형!C$24</f>
        <v>0</v>
      </c>
      <c r="E81" s="79">
        <f>INDEX($X$3:$AC$8,$M5,MATCH($E$22,$X$2:$AC$2,0))*환경연계형!D$24</f>
        <v>0</v>
      </c>
      <c r="F81" s="79">
        <f>IFERROR(INDEX($X$3:$AC$8,$M5,MATCH($E$22,$X$2:$AC$2,0))*(환경연계형!E$24+발전연계형!$R$19),0)</f>
        <v>3040.9532466211017</v>
      </c>
      <c r="G81" s="79">
        <f>INDEX($X$3:$AC$8,$M5,MATCH($E$22,$X$2:$AC$2,0))*환경연계형!F$24</f>
        <v>124961.92563236142</v>
      </c>
      <c r="H81" s="79">
        <f>INDEX($X$3:$AC$8,$M5,MATCH($E$22,$X$2:$AC$2,0))*환경연계형!G$24</f>
        <v>14550.283610569677</v>
      </c>
      <c r="I81" s="79">
        <f>INDEX($X$3:$AC$8,$M5,MATCH($E$22,$X$2:$AC$2,0))*환경연계형!H$24</f>
        <v>13859.493070362576</v>
      </c>
      <c r="J81" s="80">
        <f t="shared" si="11"/>
        <v>156412.65555991477</v>
      </c>
    </row>
    <row r="82" spans="1:10">
      <c r="A82" s="873"/>
      <c r="B82" s="49" t="s">
        <v>479</v>
      </c>
      <c r="C82" s="79">
        <f>INDEX($X$3:$AC$8,$M6,MATCH($E$22,$X$2:$AC$2,0))*발전연계형!B$20</f>
        <v>0</v>
      </c>
      <c r="D82" s="79">
        <f>INDEX($X$3:$AC$8,$M6,MATCH($E$22,$X$2:$AC$2,0))*발전연계형!C$20</f>
        <v>0</v>
      </c>
      <c r="E82" s="79">
        <f>INDEX($X$3:$AC$8,$M6,MATCH($E$22,$X$2:$AC$2,0))*발전연계형!D$20</f>
        <v>0</v>
      </c>
      <c r="F82" s="79">
        <f>IFERROR(INDEX($X$3:$AC$8,$M6,MATCH($E$22,$X$2:$AC$2,0))*(발전연계형!E$20+발전연계형!$R$19),0)</f>
        <v>3063458.9033218636</v>
      </c>
      <c r="G82" s="79">
        <f>INDEX($X$3:$AC$8,$M6,MATCH($E$22,$X$2:$AC$2,0))*발전연계형!F$20</f>
        <v>3636066.7465883978</v>
      </c>
      <c r="H82" s="79">
        <f>INDEX($X$3:$AC$8,$M6,MATCH($E$22,$X$2:$AC$2,0))*발전연계형!G$20</f>
        <v>21602.24590152537</v>
      </c>
      <c r="I82" s="79">
        <f>INDEX($X$3:$AC$8,$M6,MATCH($E$22,$X$2:$AC$2,0))*발전연계형!H$20</f>
        <v>0</v>
      </c>
      <c r="J82" s="80">
        <f t="shared" si="11"/>
        <v>6721127.8958117869</v>
      </c>
    </row>
    <row r="83" spans="1:10">
      <c r="A83" s="873"/>
      <c r="B83" s="49" t="s">
        <v>26</v>
      </c>
      <c r="C83" s="79">
        <v>0</v>
      </c>
      <c r="D83" s="79">
        <v>0</v>
      </c>
      <c r="E83" s="79">
        <v>0</v>
      </c>
      <c r="F83" s="79">
        <v>0</v>
      </c>
      <c r="G83" s="79">
        <v>0</v>
      </c>
      <c r="H83" s="79">
        <v>0</v>
      </c>
      <c r="I83" s="79">
        <v>0</v>
      </c>
      <c r="J83" s="80">
        <f t="shared" si="11"/>
        <v>0</v>
      </c>
    </row>
    <row r="84" spans="1:10" ht="17.25" customHeight="1" thickBot="1">
      <c r="A84" s="875"/>
      <c r="B84" s="54" t="s">
        <v>21</v>
      </c>
      <c r="C84" s="83">
        <f t="shared" ref="C84:I84" si="13">SUM(C78:C83)</f>
        <v>0</v>
      </c>
      <c r="D84" s="83">
        <f t="shared" si="13"/>
        <v>0</v>
      </c>
      <c r="E84" s="83">
        <f t="shared" si="13"/>
        <v>0</v>
      </c>
      <c r="F84" s="83">
        <f t="shared" si="13"/>
        <v>3084814.4516598177</v>
      </c>
      <c r="G84" s="83">
        <f t="shared" si="13"/>
        <v>3761028.6722207591</v>
      </c>
      <c r="H84" s="83">
        <f t="shared" si="13"/>
        <v>36152.529512095047</v>
      </c>
      <c r="I84" s="83">
        <f t="shared" si="13"/>
        <v>13859.493070362576</v>
      </c>
      <c r="J84" s="84">
        <f t="shared" si="11"/>
        <v>6895855.1464630337</v>
      </c>
    </row>
    <row r="86" spans="1:10" ht="17.25" customHeight="1" thickBot="1">
      <c r="A86" s="853" t="s">
        <v>564</v>
      </c>
      <c r="B86" s="854"/>
      <c r="C86" s="854"/>
      <c r="D86" s="854"/>
      <c r="E86" s="854"/>
      <c r="F86" s="854"/>
      <c r="G86" s="854"/>
      <c r="H86" s="854"/>
      <c r="I86" s="854"/>
      <c r="J86" s="854"/>
    </row>
    <row r="87" spans="1:10">
      <c r="A87" s="871"/>
      <c r="B87" s="866"/>
      <c r="C87" s="424" t="s">
        <v>65</v>
      </c>
      <c r="D87" s="424" t="s">
        <v>67</v>
      </c>
      <c r="E87" s="424" t="s">
        <v>16</v>
      </c>
      <c r="F87" s="424" t="s">
        <v>6</v>
      </c>
      <c r="G87" s="424" t="s">
        <v>11</v>
      </c>
      <c r="H87" s="424" t="s">
        <v>17</v>
      </c>
      <c r="I87" s="424" t="s">
        <v>560</v>
      </c>
      <c r="J87" s="425" t="s">
        <v>21</v>
      </c>
    </row>
    <row r="88" spans="1:10">
      <c r="A88" s="872" t="s">
        <v>561</v>
      </c>
      <c r="B88" s="49" t="s">
        <v>42</v>
      </c>
      <c r="C88" s="79">
        <f>산업중심형!D41</f>
        <v>0</v>
      </c>
      <c r="D88" s="79">
        <f>산업중심형!E41</f>
        <v>0</v>
      </c>
      <c r="E88" s="79">
        <f>산업중심형!F41</f>
        <v>0</v>
      </c>
      <c r="F88" s="79">
        <f>산업중심형!G41</f>
        <v>0</v>
      </c>
      <c r="G88" s="79">
        <f>산업중심형!H41</f>
        <v>0</v>
      </c>
      <c r="H88" s="79">
        <f>산업중심형!I41</f>
        <v>0</v>
      </c>
      <c r="I88" s="79">
        <f>산업중심형!J41</f>
        <v>0</v>
      </c>
      <c r="J88" s="80">
        <f t="shared" ref="J88:J101" si="14">SUM(C88:I88)</f>
        <v>0</v>
      </c>
    </row>
    <row r="89" spans="1:10">
      <c r="A89" s="873"/>
      <c r="B89" s="49" t="s">
        <v>46</v>
      </c>
      <c r="C89" s="79">
        <f>산업중심형!D42</f>
        <v>0</v>
      </c>
      <c r="D89" s="79">
        <f>산업중심형!E42</f>
        <v>0</v>
      </c>
      <c r="E89" s="79">
        <f>산업중심형!F42</f>
        <v>0</v>
      </c>
      <c r="F89" s="79">
        <f>산업중심형!G42</f>
        <v>0</v>
      </c>
      <c r="G89" s="79">
        <f>산업중심형!H42</f>
        <v>0</v>
      </c>
      <c r="H89" s="79">
        <f>산업중심형!I42</f>
        <v>0</v>
      </c>
      <c r="I89" s="79">
        <f>산업중심형!J42</f>
        <v>0</v>
      </c>
      <c r="J89" s="80">
        <f t="shared" si="14"/>
        <v>0</v>
      </c>
    </row>
    <row r="90" spans="1:10">
      <c r="A90" s="873"/>
      <c r="B90" s="49" t="s">
        <v>47</v>
      </c>
      <c r="C90" s="79">
        <f>산업중심형!D43</f>
        <v>0</v>
      </c>
      <c r="D90" s="79">
        <f>산업중심형!E43</f>
        <v>0</v>
      </c>
      <c r="E90" s="79">
        <f>산업중심형!F43</f>
        <v>0</v>
      </c>
      <c r="F90" s="79">
        <f>산업중심형!G43</f>
        <v>0</v>
      </c>
      <c r="G90" s="79">
        <f>산업중심형!H43</f>
        <v>0</v>
      </c>
      <c r="H90" s="79">
        <f>산업중심형!I43</f>
        <v>0</v>
      </c>
      <c r="I90" s="79">
        <f>산업중심형!J43</f>
        <v>0</v>
      </c>
      <c r="J90" s="80">
        <f t="shared" si="14"/>
        <v>0</v>
      </c>
    </row>
    <row r="91" spans="1:10">
      <c r="A91" s="873"/>
      <c r="B91" s="49" t="s">
        <v>49</v>
      </c>
      <c r="C91" s="79">
        <f>산업중심형!D44</f>
        <v>0</v>
      </c>
      <c r="D91" s="79">
        <f>산업중심형!E44</f>
        <v>0</v>
      </c>
      <c r="E91" s="79">
        <f>산업중심형!F44</f>
        <v>0</v>
      </c>
      <c r="F91" s="79">
        <f>산업중심형!G44</f>
        <v>0</v>
      </c>
      <c r="G91" s="79">
        <f>산업중심형!H44</f>
        <v>0</v>
      </c>
      <c r="H91" s="79">
        <f>산업중심형!I44</f>
        <v>0</v>
      </c>
      <c r="I91" s="79">
        <f>산업중심형!J44</f>
        <v>0</v>
      </c>
      <c r="J91" s="80">
        <f t="shared" si="14"/>
        <v>0</v>
      </c>
    </row>
    <row r="92" spans="1:10">
      <c r="A92" s="873"/>
      <c r="B92" s="49" t="s">
        <v>51</v>
      </c>
      <c r="C92" s="79">
        <f>산업중심형!D45</f>
        <v>0</v>
      </c>
      <c r="D92" s="79">
        <f>산업중심형!E45</f>
        <v>0</v>
      </c>
      <c r="E92" s="79">
        <f>산업중심형!F45</f>
        <v>0</v>
      </c>
      <c r="F92" s="79">
        <f>산업중심형!G45</f>
        <v>0</v>
      </c>
      <c r="G92" s="79">
        <f>산업중심형!H45</f>
        <v>0</v>
      </c>
      <c r="H92" s="79">
        <f>산업중심형!I45</f>
        <v>0</v>
      </c>
      <c r="I92" s="79">
        <f>산업중심형!J45</f>
        <v>0</v>
      </c>
      <c r="J92" s="80">
        <f t="shared" si="14"/>
        <v>0</v>
      </c>
    </row>
    <row r="93" spans="1:10">
      <c r="A93" s="873"/>
      <c r="B93" s="49" t="s">
        <v>565</v>
      </c>
      <c r="C93" s="79">
        <f>산업중심형!D46</f>
        <v>0</v>
      </c>
      <c r="D93" s="79">
        <f>산업중심형!E46</f>
        <v>0</v>
      </c>
      <c r="E93" s="79">
        <f>산업중심형!F46</f>
        <v>0</v>
      </c>
      <c r="F93" s="79">
        <f>산업중심형!G46</f>
        <v>0</v>
      </c>
      <c r="G93" s="79">
        <f>산업중심형!H46</f>
        <v>0</v>
      </c>
      <c r="H93" s="79">
        <f>산업중심형!I46</f>
        <v>0</v>
      </c>
      <c r="I93" s="79">
        <f>산업중심형!J46</f>
        <v>0</v>
      </c>
      <c r="J93" s="80">
        <f t="shared" si="14"/>
        <v>0</v>
      </c>
    </row>
    <row r="94" spans="1:10">
      <c r="A94" s="873"/>
      <c r="B94" s="49" t="s">
        <v>21</v>
      </c>
      <c r="C94" s="79">
        <f t="shared" ref="C94:I94" si="15">SUM(C88:C93)</f>
        <v>0</v>
      </c>
      <c r="D94" s="79">
        <f t="shared" si="15"/>
        <v>0</v>
      </c>
      <c r="E94" s="79">
        <f t="shared" si="15"/>
        <v>0</v>
      </c>
      <c r="F94" s="79">
        <f t="shared" si="15"/>
        <v>0</v>
      </c>
      <c r="G94" s="79">
        <f t="shared" si="15"/>
        <v>0</v>
      </c>
      <c r="H94" s="79">
        <f t="shared" si="15"/>
        <v>0</v>
      </c>
      <c r="I94" s="79">
        <f t="shared" si="15"/>
        <v>0</v>
      </c>
      <c r="J94" s="80">
        <f t="shared" si="14"/>
        <v>0</v>
      </c>
    </row>
    <row r="95" spans="1:10">
      <c r="A95" s="874" t="s">
        <v>562</v>
      </c>
      <c r="B95" s="49" t="s">
        <v>42</v>
      </c>
      <c r="C95" s="79">
        <f>산업중심형!D48</f>
        <v>0</v>
      </c>
      <c r="D95" s="79">
        <f>산업중심형!E48</f>
        <v>0</v>
      </c>
      <c r="E95" s="79">
        <f>산업중심형!F48</f>
        <v>0</v>
      </c>
      <c r="F95" s="79">
        <f>산업중심형!G48</f>
        <v>0</v>
      </c>
      <c r="G95" s="79">
        <f>산업중심형!H48</f>
        <v>0</v>
      </c>
      <c r="H95" s="79">
        <f>산업중심형!I48</f>
        <v>0</v>
      </c>
      <c r="I95" s="79">
        <f>산업중심형!J48</f>
        <v>0</v>
      </c>
      <c r="J95" s="80">
        <f t="shared" si="14"/>
        <v>0</v>
      </c>
    </row>
    <row r="96" spans="1:10">
      <c r="A96" s="873"/>
      <c r="B96" s="49" t="s">
        <v>46</v>
      </c>
      <c r="C96" s="79">
        <f>산업중심형!D49</f>
        <v>0</v>
      </c>
      <c r="D96" s="79">
        <f>산업중심형!E49</f>
        <v>0</v>
      </c>
      <c r="E96" s="79">
        <f>산업중심형!F49</f>
        <v>0</v>
      </c>
      <c r="F96" s="79">
        <f>산업중심형!G49</f>
        <v>0</v>
      </c>
      <c r="G96" s="79">
        <f>산업중심형!H49</f>
        <v>0</v>
      </c>
      <c r="H96" s="79">
        <f>산업중심형!I49</f>
        <v>0</v>
      </c>
      <c r="I96" s="79">
        <f>산업중심형!J49</f>
        <v>0</v>
      </c>
      <c r="J96" s="80">
        <f t="shared" si="14"/>
        <v>0</v>
      </c>
    </row>
    <row r="97" spans="1:10">
      <c r="A97" s="873"/>
      <c r="B97" s="49" t="s">
        <v>47</v>
      </c>
      <c r="C97" s="79">
        <f>산업중심형!D50</f>
        <v>0</v>
      </c>
      <c r="D97" s="79">
        <f>산업중심형!E50</f>
        <v>0</v>
      </c>
      <c r="E97" s="79">
        <f>산업중심형!F50</f>
        <v>0</v>
      </c>
      <c r="F97" s="79">
        <f>산업중심형!G50</f>
        <v>0</v>
      </c>
      <c r="G97" s="79">
        <f>산업중심형!H50</f>
        <v>0</v>
      </c>
      <c r="H97" s="79">
        <f>산업중심형!I50</f>
        <v>0</v>
      </c>
      <c r="I97" s="79">
        <f>산업중심형!J50</f>
        <v>0</v>
      </c>
      <c r="J97" s="80">
        <f t="shared" si="14"/>
        <v>0</v>
      </c>
    </row>
    <row r="98" spans="1:10">
      <c r="A98" s="873"/>
      <c r="B98" s="49" t="s">
        <v>49</v>
      </c>
      <c r="C98" s="79">
        <f>산업중심형!D51</f>
        <v>0</v>
      </c>
      <c r="D98" s="79">
        <f>산업중심형!E51</f>
        <v>0</v>
      </c>
      <c r="E98" s="79">
        <f>산업중심형!F51</f>
        <v>0</v>
      </c>
      <c r="F98" s="79">
        <f>산업중심형!G51</f>
        <v>0</v>
      </c>
      <c r="G98" s="79">
        <f>산업중심형!H51</f>
        <v>0</v>
      </c>
      <c r="H98" s="79">
        <f>산업중심형!I51</f>
        <v>0</v>
      </c>
      <c r="I98" s="79">
        <f>산업중심형!J51</f>
        <v>0</v>
      </c>
      <c r="J98" s="80">
        <f t="shared" si="14"/>
        <v>0</v>
      </c>
    </row>
    <row r="99" spans="1:10">
      <c r="A99" s="873"/>
      <c r="B99" s="49" t="s">
        <v>51</v>
      </c>
      <c r="C99" s="79">
        <f>산업중심형!D52</f>
        <v>0</v>
      </c>
      <c r="D99" s="79">
        <f>산업중심형!E52</f>
        <v>0</v>
      </c>
      <c r="E99" s="79">
        <f>산업중심형!F52</f>
        <v>0</v>
      </c>
      <c r="F99" s="79">
        <f>산업중심형!G52</f>
        <v>0</v>
      </c>
      <c r="G99" s="79">
        <f>산업중심형!H52</f>
        <v>0</v>
      </c>
      <c r="H99" s="79">
        <f>산업중심형!I52</f>
        <v>0</v>
      </c>
      <c r="I99" s="79">
        <f>산업중심형!J52</f>
        <v>0</v>
      </c>
      <c r="J99" s="80">
        <f t="shared" si="14"/>
        <v>0</v>
      </c>
    </row>
    <row r="100" spans="1:10">
      <c r="A100" s="873"/>
      <c r="B100" s="49" t="s">
        <v>565</v>
      </c>
      <c r="C100" s="79">
        <f>산업중심형!D53</f>
        <v>0</v>
      </c>
      <c r="D100" s="79">
        <f>산업중심형!E53</f>
        <v>0</v>
      </c>
      <c r="E100" s="79">
        <f>산업중심형!F53</f>
        <v>0</v>
      </c>
      <c r="F100" s="79">
        <f>산업중심형!G53</f>
        <v>0</v>
      </c>
      <c r="G100" s="79">
        <f>산업중심형!H53</f>
        <v>0</v>
      </c>
      <c r="H100" s="79">
        <f>산업중심형!I53</f>
        <v>0</v>
      </c>
      <c r="I100" s="79">
        <f>산업중심형!J53</f>
        <v>0</v>
      </c>
      <c r="J100" s="80">
        <f t="shared" si="14"/>
        <v>0</v>
      </c>
    </row>
    <row r="101" spans="1:10" ht="17.25" customHeight="1" thickBot="1">
      <c r="A101" s="875"/>
      <c r="B101" s="54" t="s">
        <v>21</v>
      </c>
      <c r="C101" s="83">
        <f t="shared" ref="C101:I101" si="16">SUM(C95:C100)</f>
        <v>0</v>
      </c>
      <c r="D101" s="83">
        <f t="shared" si="16"/>
        <v>0</v>
      </c>
      <c r="E101" s="83">
        <f t="shared" si="16"/>
        <v>0</v>
      </c>
      <c r="F101" s="83">
        <f t="shared" si="16"/>
        <v>0</v>
      </c>
      <c r="G101" s="83">
        <f t="shared" si="16"/>
        <v>0</v>
      </c>
      <c r="H101" s="83">
        <f t="shared" si="16"/>
        <v>0</v>
      </c>
      <c r="I101" s="83">
        <f t="shared" si="16"/>
        <v>0</v>
      </c>
      <c r="J101" s="84">
        <f t="shared" si="14"/>
        <v>0</v>
      </c>
    </row>
    <row r="103" spans="1:10" ht="17.25" customHeight="1" thickBot="1">
      <c r="A103" s="869" t="s">
        <v>566</v>
      </c>
      <c r="B103" s="832"/>
      <c r="C103" s="832"/>
      <c r="D103" s="832"/>
      <c r="E103" s="832"/>
      <c r="F103" s="832"/>
      <c r="G103" s="832"/>
      <c r="H103" s="832"/>
      <c r="I103" s="832"/>
      <c r="J103" s="832"/>
    </row>
    <row r="104" spans="1:10">
      <c r="A104" s="824"/>
      <c r="B104" s="825"/>
      <c r="C104" s="426" t="s">
        <v>65</v>
      </c>
      <c r="D104" s="426" t="s">
        <v>67</v>
      </c>
      <c r="E104" s="426" t="s">
        <v>16</v>
      </c>
      <c r="F104" s="426" t="s">
        <v>6</v>
      </c>
      <c r="G104" s="426" t="s">
        <v>11</v>
      </c>
      <c r="H104" s="426" t="s">
        <v>17</v>
      </c>
      <c r="I104" s="426" t="s">
        <v>560</v>
      </c>
      <c r="J104" s="427" t="s">
        <v>21</v>
      </c>
    </row>
    <row r="105" spans="1:10">
      <c r="A105" s="856" t="s">
        <v>561</v>
      </c>
      <c r="B105" s="49" t="s">
        <v>70</v>
      </c>
      <c r="C105" s="79">
        <f>'농어촌지역형(농촌)'!B77*$E$39*$E$40</f>
        <v>0</v>
      </c>
      <c r="D105" s="79">
        <f>'농어촌지역형(농촌)'!C77*$E$39*$E$40</f>
        <v>0</v>
      </c>
      <c r="E105" s="79">
        <f>'농어촌지역형(농촌)'!D77*$E$39*$E$40</f>
        <v>0</v>
      </c>
      <c r="F105" s="79">
        <f>'농어촌지역형(농촌)'!E77*$E$39*$E$40</f>
        <v>0</v>
      </c>
      <c r="G105" s="79">
        <f>'농어촌지역형(농촌)'!F77*$E$39*$E$40</f>
        <v>0</v>
      </c>
      <c r="H105" s="79">
        <f>'농어촌지역형(농촌)'!G77*$E$39*$E$40</f>
        <v>0</v>
      </c>
      <c r="I105" s="79">
        <f>'농어촌지역형(농촌)'!H77*$E$39*$E$40</f>
        <v>0</v>
      </c>
      <c r="J105" s="428">
        <f t="shared" ref="J105:J110" si="17">SUM(C105:I105)</f>
        <v>0</v>
      </c>
    </row>
    <row r="106" spans="1:10">
      <c r="A106" s="857"/>
      <c r="B106" s="49" t="s">
        <v>74</v>
      </c>
      <c r="C106" s="79">
        <f>'농어촌지역형(어촌)'!B77*$E$39*$E$41</f>
        <v>0</v>
      </c>
      <c r="D106" s="79">
        <f>'농어촌지역형(어촌)'!C77*$E$39*$E$41</f>
        <v>0</v>
      </c>
      <c r="E106" s="79">
        <f>'농어촌지역형(어촌)'!D77*$E$39*$E$41</f>
        <v>0</v>
      </c>
      <c r="F106" s="79">
        <f>'농어촌지역형(어촌)'!E77*$E$39*$E$41</f>
        <v>0</v>
      </c>
      <c r="G106" s="79">
        <f>'농어촌지역형(어촌)'!F77*$E$39*$E$41</f>
        <v>0</v>
      </c>
      <c r="H106" s="79">
        <f>'농어촌지역형(어촌)'!G77*$E$39*$E$41</f>
        <v>0</v>
      </c>
      <c r="I106" s="79">
        <f>'농어촌지역형(어촌)'!H77*$E$39*$E$41</f>
        <v>0</v>
      </c>
      <c r="J106" s="428">
        <f t="shared" si="17"/>
        <v>0</v>
      </c>
    </row>
    <row r="107" spans="1:10">
      <c r="A107" s="857"/>
      <c r="B107" s="49" t="s">
        <v>21</v>
      </c>
      <c r="C107" s="79">
        <f t="shared" ref="C107:I107" si="18">SUM(C105:C106)</f>
        <v>0</v>
      </c>
      <c r="D107" s="79">
        <f t="shared" si="18"/>
        <v>0</v>
      </c>
      <c r="E107" s="79">
        <f t="shared" si="18"/>
        <v>0</v>
      </c>
      <c r="F107" s="79">
        <f t="shared" si="18"/>
        <v>0</v>
      </c>
      <c r="G107" s="79">
        <f t="shared" si="18"/>
        <v>0</v>
      </c>
      <c r="H107" s="79">
        <f t="shared" si="18"/>
        <v>0</v>
      </c>
      <c r="I107" s="79">
        <f t="shared" si="18"/>
        <v>0</v>
      </c>
      <c r="J107" s="428">
        <f t="shared" si="17"/>
        <v>0</v>
      </c>
    </row>
    <row r="108" spans="1:10">
      <c r="A108" s="819" t="s">
        <v>562</v>
      </c>
      <c r="B108" s="49" t="s">
        <v>70</v>
      </c>
      <c r="C108" s="79">
        <f>'농어촌지역형(농촌)'!B78*$E$39*$E$40</f>
        <v>0</v>
      </c>
      <c r="D108" s="79">
        <f>'농어촌지역형(농촌)'!C78*$E$39*$E$40</f>
        <v>0</v>
      </c>
      <c r="E108" s="79">
        <f>'농어촌지역형(농촌)'!D78*$E$39*$E$40</f>
        <v>0</v>
      </c>
      <c r="F108" s="79">
        <f>'농어촌지역형(농촌)'!E78*$E$39*$E$40</f>
        <v>0</v>
      </c>
      <c r="G108" s="79">
        <f>'농어촌지역형(농촌)'!F78*$E$39*$E$40</f>
        <v>0</v>
      </c>
      <c r="H108" s="79">
        <f>'농어촌지역형(농촌)'!G78*$E$39*$E$40</f>
        <v>0</v>
      </c>
      <c r="I108" s="79">
        <f>'농어촌지역형(농촌)'!H78*$E$39*$E$40</f>
        <v>0</v>
      </c>
      <c r="J108" s="428">
        <f t="shared" si="17"/>
        <v>0</v>
      </c>
    </row>
    <row r="109" spans="1:10">
      <c r="A109" s="857"/>
      <c r="B109" s="49" t="s">
        <v>74</v>
      </c>
      <c r="C109" s="79">
        <f>'농어촌지역형(어촌)'!B78*$E$39*$E$41</f>
        <v>0</v>
      </c>
      <c r="D109" s="79">
        <f>'농어촌지역형(어촌)'!C78*$E$39*$E$41</f>
        <v>0</v>
      </c>
      <c r="E109" s="79">
        <f>'농어촌지역형(어촌)'!D78*$E$39*$E$41</f>
        <v>0</v>
      </c>
      <c r="F109" s="79">
        <f>'농어촌지역형(어촌)'!E78*$E$39*$E$41</f>
        <v>0</v>
      </c>
      <c r="G109" s="79">
        <f>'농어촌지역형(어촌)'!F78*$E$39*$E$41</f>
        <v>0</v>
      </c>
      <c r="H109" s="79">
        <f>'농어촌지역형(어촌)'!G78*$E$39*$E$41</f>
        <v>0</v>
      </c>
      <c r="I109" s="79">
        <f>'농어촌지역형(어촌)'!H78*$E$39*$E$41</f>
        <v>0</v>
      </c>
      <c r="J109" s="428">
        <f t="shared" si="17"/>
        <v>0</v>
      </c>
    </row>
    <row r="110" spans="1:10" ht="17.25" customHeight="1" thickBot="1">
      <c r="A110" s="870"/>
      <c r="B110" s="429" t="s">
        <v>21</v>
      </c>
      <c r="C110" s="430">
        <f t="shared" ref="C110:I110" si="19">SUM(C108:C109)</f>
        <v>0</v>
      </c>
      <c r="D110" s="430">
        <f t="shared" si="19"/>
        <v>0</v>
      </c>
      <c r="E110" s="430">
        <f t="shared" si="19"/>
        <v>0</v>
      </c>
      <c r="F110" s="430">
        <f t="shared" si="19"/>
        <v>0</v>
      </c>
      <c r="G110" s="430">
        <f t="shared" si="19"/>
        <v>0</v>
      </c>
      <c r="H110" s="430">
        <f t="shared" si="19"/>
        <v>0</v>
      </c>
      <c r="I110" s="430">
        <f t="shared" si="19"/>
        <v>0</v>
      </c>
      <c r="J110" s="431">
        <f t="shared" si="17"/>
        <v>0</v>
      </c>
    </row>
    <row r="112" spans="1:10" ht="17.25" customHeight="1" thickBot="1">
      <c r="A112" s="869" t="s">
        <v>567</v>
      </c>
      <c r="B112" s="832"/>
      <c r="C112" s="832"/>
      <c r="D112" s="832"/>
      <c r="E112" s="832"/>
      <c r="F112" s="832"/>
      <c r="G112" s="832"/>
      <c r="H112" s="832"/>
      <c r="I112" s="832"/>
      <c r="J112" s="832"/>
    </row>
    <row r="113" spans="1:10">
      <c r="A113" s="824"/>
      <c r="B113" s="825"/>
      <c r="C113" s="426" t="s">
        <v>65</v>
      </c>
      <c r="D113" s="426" t="s">
        <v>67</v>
      </c>
      <c r="E113" s="426" t="s">
        <v>16</v>
      </c>
      <c r="F113" s="426" t="s">
        <v>6</v>
      </c>
      <c r="G113" s="426" t="s">
        <v>11</v>
      </c>
      <c r="H113" s="426" t="s">
        <v>17</v>
      </c>
      <c r="I113" s="426" t="s">
        <v>560</v>
      </c>
      <c r="J113" s="427" t="s">
        <v>21</v>
      </c>
    </row>
    <row r="114" spans="1:10">
      <c r="A114" s="856" t="s">
        <v>561</v>
      </c>
      <c r="B114" s="832"/>
      <c r="C114" s="79">
        <f>항만인프라형!B38*$E$42</f>
        <v>0</v>
      </c>
      <c r="D114" s="79">
        <v>0</v>
      </c>
      <c r="E114" s="79">
        <v>0</v>
      </c>
      <c r="F114" s="79">
        <f>'울산항 2050'!F25/'울산항 2050'!$L$16</f>
        <v>97005.47925154827</v>
      </c>
      <c r="G114" s="79">
        <f>항만인프라형!F38*$E$42</f>
        <v>0</v>
      </c>
      <c r="H114" s="79">
        <f>'울산항 2050'!F24/'울산항 2050'!$L$16</f>
        <v>225638.0119930213</v>
      </c>
      <c r="I114" s="79">
        <f>항만인프라형!H38*$E$42</f>
        <v>0</v>
      </c>
      <c r="J114" s="428">
        <f>SUM(C114:I114)</f>
        <v>322643.49124456954</v>
      </c>
    </row>
    <row r="115" spans="1:10" ht="17.25" customHeight="1" thickBot="1">
      <c r="A115" s="819" t="s">
        <v>562</v>
      </c>
      <c r="B115" s="820"/>
      <c r="C115" s="430">
        <f>항만인프라형!B39*$E$42</f>
        <v>0</v>
      </c>
      <c r="D115" s="430">
        <f>항만인프라형!C39*$E$42</f>
        <v>0</v>
      </c>
      <c r="E115" s="430">
        <f>항만인프라형!D39*$E$42</f>
        <v>0</v>
      </c>
      <c r="F115" s="430">
        <f>항만인프라형!E39*$E$42</f>
        <v>438339.29951716069</v>
      </c>
      <c r="G115" s="430">
        <f>항만인프라형!F39*$E$42</f>
        <v>0</v>
      </c>
      <c r="H115" s="430">
        <f>항만인프라형!G39*$E$42</f>
        <v>111961598.6157611</v>
      </c>
      <c r="I115" s="430">
        <f>항만인프라형!H39*$E$42</f>
        <v>0</v>
      </c>
      <c r="J115" s="431">
        <f>SUM(C115:I115)</f>
        <v>112399937.91527826</v>
      </c>
    </row>
    <row r="117" spans="1:10" ht="17.25" customHeight="1" thickBot="1">
      <c r="A117" s="869" t="s">
        <v>568</v>
      </c>
      <c r="B117" s="832"/>
      <c r="C117" s="832"/>
      <c r="D117" s="832"/>
      <c r="E117" s="832"/>
      <c r="F117" s="832"/>
      <c r="G117" s="832"/>
      <c r="H117" s="832"/>
      <c r="I117" s="832"/>
      <c r="J117" s="832"/>
    </row>
    <row r="118" spans="1:10">
      <c r="A118" s="824"/>
      <c r="B118" s="825"/>
      <c r="C118" s="426" t="s">
        <v>65</v>
      </c>
      <c r="D118" s="426" t="s">
        <v>67</v>
      </c>
      <c r="E118" s="426" t="s">
        <v>16</v>
      </c>
      <c r="F118" s="426" t="s">
        <v>6</v>
      </c>
      <c r="G118" s="426" t="s">
        <v>11</v>
      </c>
      <c r="H118" s="426" t="s">
        <v>17</v>
      </c>
      <c r="I118" s="426" t="s">
        <v>560</v>
      </c>
      <c r="J118" s="427" t="s">
        <v>21</v>
      </c>
    </row>
    <row r="119" spans="1:10">
      <c r="A119" s="856" t="s">
        <v>561</v>
      </c>
      <c r="B119" s="832"/>
      <c r="C119" s="79">
        <v>0</v>
      </c>
      <c r="D119" s="79">
        <v>0</v>
      </c>
      <c r="E119" s="79">
        <v>0</v>
      </c>
      <c r="F119" s="79">
        <v>0</v>
      </c>
      <c r="G119" s="79">
        <v>0</v>
      </c>
      <c r="H119" s="79">
        <v>0</v>
      </c>
      <c r="I119" s="79">
        <v>0</v>
      </c>
      <c r="J119" s="428">
        <f>SUM(C119:I119)</f>
        <v>0</v>
      </c>
    </row>
    <row r="120" spans="1:10" ht="17.25" customHeight="1" thickBot="1">
      <c r="A120" s="819" t="s">
        <v>562</v>
      </c>
      <c r="B120" s="820"/>
      <c r="C120" s="430">
        <v>0</v>
      </c>
      <c r="D120" s="430">
        <v>0</v>
      </c>
      <c r="E120" s="430">
        <v>0</v>
      </c>
      <c r="F120" s="430">
        <f>해상풍력연계형!B34*$E$43</f>
        <v>307109165.99999994</v>
      </c>
      <c r="G120" s="430">
        <v>0</v>
      </c>
      <c r="H120" s="430">
        <f>해상풍력연계형!C34*$E$43</f>
        <v>53323231.854069754</v>
      </c>
      <c r="I120" s="430">
        <v>0</v>
      </c>
      <c r="J120" s="431">
        <f>SUM(C120:I120)</f>
        <v>360432397.85406971</v>
      </c>
    </row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5" type="noConversion"/>
  <dataValidations disablePrompts="1" count="2">
    <dataValidation type="list" allowBlank="1" showInputMessage="1" showErrorMessage="1" sqref="E22" xr:uid="{00000000-0002-0000-0500-000000000000}">
      <formula1>$A$5:$F$5</formula1>
    </dataValidation>
    <dataValidation type="list" allowBlank="1" showInputMessage="1" showErrorMessage="1" sqref="K13" xr:uid="{00000000-0002-0000-0500-000001000000}">
      <formula1>$AB$23:$AB$30</formula1>
    </dataValidation>
  </dataValidations>
  <hyperlinks>
    <hyperlink ref="G4" location="산업중심형!A1" display="산업중심형" xr:uid="{00000000-0004-0000-0500-000000000000}"/>
    <hyperlink ref="H4" location="농어촌지역형!A1" display="농어촌지역형" xr:uid="{00000000-0004-0000-0500-000001000000}"/>
    <hyperlink ref="I4" location="항만인프라형!A1" display="항만인프라형" xr:uid="{00000000-0004-0000-0500-000002000000}"/>
    <hyperlink ref="B5" location="주거중심형!A1" display="주거중심형" xr:uid="{00000000-0004-0000-0500-000003000000}"/>
    <hyperlink ref="C5" location="상업중심형!A1" display="상업중심형" xr:uid="{00000000-0004-0000-0500-000004000000}"/>
    <hyperlink ref="D5" location="교통연계형!A1" display="교통연계형" xr:uid="{00000000-0004-0000-0500-000005000000}"/>
    <hyperlink ref="E5" location="환경연계형!A1" display="환경연계형" xr:uid="{00000000-0004-0000-0500-000006000000}"/>
    <hyperlink ref="F5" location="발전연계형!A1" display="발전연계형" xr:uid="{00000000-0004-0000-0500-000007000000}"/>
  </hyperlinks>
  <pageMargins left="0.7" right="0.7" top="0.75" bottom="0.75" header="0.3" footer="0.3"/>
  <pageSetup paperSize="9" orientation="portrait" horizontalDpi="1200" verticalDpi="12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5" tint="-0.499984740745262"/>
  </sheetPr>
  <dimension ref="A1:R39"/>
  <sheetViews>
    <sheetView zoomScale="85" zoomScaleNormal="85" workbookViewId="0">
      <selection activeCell="I13" sqref="I13"/>
    </sheetView>
  </sheetViews>
  <sheetFormatPr defaultRowHeight="16.5"/>
  <cols>
    <col min="1" max="2" width="20.625" customWidth="1"/>
    <col min="3" max="3" width="38.375" bestFit="1" customWidth="1"/>
    <col min="5" max="5" width="12.625" bestFit="1" customWidth="1"/>
    <col min="6" max="6" width="10.25" bestFit="1" customWidth="1"/>
  </cols>
  <sheetData>
    <row r="1" spans="1:7">
      <c r="A1" t="s">
        <v>569</v>
      </c>
    </row>
    <row r="2" spans="1:7">
      <c r="A2" s="662"/>
      <c r="B2" s="686"/>
      <c r="C2" s="662" t="s">
        <v>570</v>
      </c>
    </row>
    <row r="3" spans="1:7">
      <c r="A3" s="784" t="s">
        <v>571</v>
      </c>
      <c r="B3" s="786">
        <v>1E-3</v>
      </c>
      <c r="C3" s="785" t="s">
        <v>572</v>
      </c>
    </row>
    <row r="4" spans="1:7">
      <c r="A4" t="s">
        <v>573</v>
      </c>
    </row>
    <row r="5" spans="1:7">
      <c r="A5" s="662"/>
      <c r="B5" s="662"/>
      <c r="C5" s="662" t="s">
        <v>570</v>
      </c>
    </row>
    <row r="6" spans="1:7">
      <c r="A6" s="660" t="s">
        <v>574</v>
      </c>
      <c r="B6" s="665">
        <v>0</v>
      </c>
      <c r="C6" s="661" t="s">
        <v>575</v>
      </c>
    </row>
    <row r="7" spans="1:7">
      <c r="A7" s="660" t="s">
        <v>576</v>
      </c>
      <c r="B7" s="667">
        <v>12000</v>
      </c>
      <c r="C7" s="661" t="s">
        <v>577</v>
      </c>
    </row>
    <row r="8" spans="1:7">
      <c r="A8" s="660" t="s">
        <v>578</v>
      </c>
      <c r="B8" s="666">
        <v>0.1</v>
      </c>
      <c r="C8" s="661" t="s">
        <v>579</v>
      </c>
    </row>
    <row r="9" spans="1:7">
      <c r="A9" s="660" t="s">
        <v>580</v>
      </c>
      <c r="B9" s="666">
        <v>0.08</v>
      </c>
      <c r="C9" s="661" t="s">
        <v>581</v>
      </c>
    </row>
    <row r="10" spans="1:7">
      <c r="A10" s="660" t="s">
        <v>582</v>
      </c>
      <c r="B10" s="666">
        <v>0.3</v>
      </c>
      <c r="C10" s="661" t="s">
        <v>583</v>
      </c>
    </row>
    <row r="11" spans="1:7">
      <c r="A11" s="660" t="s">
        <v>584</v>
      </c>
      <c r="B11" s="666">
        <v>0.7</v>
      </c>
      <c r="C11" s="661" t="s">
        <v>585</v>
      </c>
    </row>
    <row r="12" spans="1:7">
      <c r="A12" s="660" t="s">
        <v>586</v>
      </c>
      <c r="B12" s="666">
        <v>6</v>
      </c>
      <c r="C12" s="661" t="s">
        <v>587</v>
      </c>
    </row>
    <row r="13" spans="1:7">
      <c r="A13" s="663" t="s">
        <v>588</v>
      </c>
      <c r="B13" s="663"/>
      <c r="C13" s="663"/>
    </row>
    <row r="14" spans="1:7">
      <c r="A14" s="686"/>
      <c r="B14" s="686" t="s">
        <v>589</v>
      </c>
      <c r="C14" s="686" t="s">
        <v>590</v>
      </c>
    </row>
    <row r="15" spans="1:7">
      <c r="A15" s="687" t="s">
        <v>591</v>
      </c>
      <c r="B15" s="688">
        <v>41856</v>
      </c>
      <c r="C15" s="689">
        <v>0.21</v>
      </c>
      <c r="G15" s="20"/>
    </row>
    <row r="16" spans="1:7">
      <c r="A16" s="687" t="s">
        <v>5</v>
      </c>
      <c r="B16" s="688">
        <v>11776</v>
      </c>
      <c r="C16" s="689">
        <v>0.34</v>
      </c>
    </row>
    <row r="17" spans="1:16">
      <c r="A17" s="687" t="s">
        <v>10</v>
      </c>
      <c r="B17" s="688">
        <v>56832</v>
      </c>
      <c r="C17" s="689">
        <v>0.25</v>
      </c>
    </row>
    <row r="18" spans="1:16">
      <c r="A18" s="687" t="s">
        <v>25</v>
      </c>
      <c r="B18" s="688">
        <v>0</v>
      </c>
      <c r="C18" s="689">
        <v>0</v>
      </c>
    </row>
    <row r="19" spans="1:16">
      <c r="A19" s="687" t="s">
        <v>592</v>
      </c>
      <c r="B19" s="688">
        <v>0</v>
      </c>
      <c r="C19" s="689">
        <v>0</v>
      </c>
    </row>
    <row r="20" spans="1:16">
      <c r="A20" s="687" t="s">
        <v>593</v>
      </c>
      <c r="B20" s="688">
        <v>0</v>
      </c>
      <c r="C20" s="689">
        <f>Supply!E37</f>
        <v>0</v>
      </c>
    </row>
    <row r="21" spans="1:16">
      <c r="A21" s="687" t="s">
        <v>594</v>
      </c>
      <c r="B21" s="688">
        <v>200000</v>
      </c>
      <c r="C21" s="689">
        <v>0</v>
      </c>
      <c r="E21" t="s">
        <v>595</v>
      </c>
    </row>
    <row r="22" spans="1:16">
      <c r="A22" s="664" t="s">
        <v>596</v>
      </c>
      <c r="B22" s="663"/>
      <c r="E22" s="725"/>
    </row>
    <row r="23" spans="1:16">
      <c r="A23" s="686"/>
      <c r="B23" s="686"/>
      <c r="C23" s="686" t="s">
        <v>570</v>
      </c>
    </row>
    <row r="24" spans="1:16">
      <c r="A24" s="687" t="s">
        <v>597</v>
      </c>
      <c r="B24" s="688">
        <f>Scenario!I5</f>
        <v>60081.195366828957</v>
      </c>
      <c r="C24" s="722" t="s">
        <v>371</v>
      </c>
      <c r="E24" s="725" t="s">
        <v>598</v>
      </c>
      <c r="J24" s="6" t="s">
        <v>599</v>
      </c>
    </row>
    <row r="25" spans="1:16">
      <c r="A25" s="687" t="s">
        <v>600</v>
      </c>
      <c r="B25" s="688">
        <f>(유형화!E29*'환경연계형(자원회수)'!$F$115/860+유형화!$E$28*'환경연계형(물재생센터)'!AF45*'환경연계형(물재생센터)'!$X$71/860000)*(Scenario!$E$31/Scenario!$H$31)*(1+Scenario!$E$30)+F25+I25+Demand!E25*'온산국가산업단지 2050'!C41/860</f>
        <v>293576.41990961065</v>
      </c>
      <c r="C25" s="722" t="s">
        <v>122</v>
      </c>
      <c r="E25" s="20">
        <f>Demand!E35*'4.농어촌연계형'!C33</f>
        <v>0</v>
      </c>
      <c r="F25" s="725">
        <f>E25*(1+Scenario!E51)^(Scenario!$I$4-Scenario!$H$4)</f>
        <v>0</v>
      </c>
      <c r="H25">
        <f>'4.농어촌연계형'!C34*Demand!E36</f>
        <v>0</v>
      </c>
      <c r="I25" s="20">
        <f>H25*(1+Scenario!E50)^(Scenario!$I$4-Scenario!$H$4)</f>
        <v>0</v>
      </c>
      <c r="N25" t="s">
        <v>601</v>
      </c>
    </row>
    <row r="26" spans="1:16">
      <c r="A26" s="687" t="s">
        <v>602</v>
      </c>
      <c r="B26" s="688">
        <f>유형화!$E$30*'환경연계형(물재생센터)'!$X$61/860000*(Scenario!$E$31/Scenario!$H$31)*(1+Scenario!$E$30)+(Demand!E37*'4.농어촌연계형'!D28+'4.농어촌연계형'!D29*Demand!E38+Demand!E39*'4.농어촌연계형'!D30)*(1+Scenario!E52)^(Scenario!$I$4-Scenario!$H$4)+Demand!E27*'온산국가산업단지 2050'!B47*'온산국가산업단지 2050'!B48/860/1000</f>
        <v>6886.8440446519617</v>
      </c>
      <c r="C26" s="722" t="s">
        <v>122</v>
      </c>
      <c r="E26" s="20"/>
      <c r="N26" t="s">
        <v>603</v>
      </c>
    </row>
    <row r="27" spans="1:16">
      <c r="A27" s="687" t="s">
        <v>604</v>
      </c>
      <c r="B27" s="688">
        <f>Demand!I6*0.1*1000000</f>
        <v>131555.05882817815</v>
      </c>
      <c r="C27" s="722" t="s">
        <v>122</v>
      </c>
      <c r="E27" s="725">
        <f>B29+B26</f>
        <v>6886.8440446519617</v>
      </c>
      <c r="F27" s="725"/>
    </row>
    <row r="28" spans="1:16">
      <c r="A28" s="687" t="s">
        <v>605</v>
      </c>
      <c r="B28" s="688">
        <f>ES!B38</f>
        <v>29020.587469338843</v>
      </c>
      <c r="C28" s="722" t="s">
        <v>122</v>
      </c>
    </row>
    <row r="29" spans="1:16">
      <c r="A29" s="687" t="s">
        <v>606</v>
      </c>
      <c r="B29" s="688">
        <f>(산업중심형!$AD$51*(산업중심형!$E$42+산업중심형!$F$42))+((산업중심형!$E$43+산업중심형!$F$43)*산업중심형!$AD$52)</f>
        <v>0</v>
      </c>
      <c r="C29" s="722" t="s">
        <v>122</v>
      </c>
    </row>
    <row r="30" spans="1:16">
      <c r="A30" s="687" t="s">
        <v>607</v>
      </c>
      <c r="B30" s="688">
        <f>Demand!E26/860*1000</f>
        <v>0</v>
      </c>
      <c r="C30" s="722" t="s">
        <v>122</v>
      </c>
      <c r="E30" t="s">
        <v>608</v>
      </c>
    </row>
    <row r="31" spans="1:16">
      <c r="A31" t="s">
        <v>609</v>
      </c>
    </row>
    <row r="32" spans="1:16">
      <c r="A32" s="686"/>
      <c r="B32" s="686"/>
      <c r="C32" s="686" t="s">
        <v>570</v>
      </c>
      <c r="J32" s="723">
        <v>2020</v>
      </c>
      <c r="K32" s="723">
        <v>2025</v>
      </c>
      <c r="L32" s="723">
        <v>2030</v>
      </c>
      <c r="M32" s="723">
        <v>2035</v>
      </c>
      <c r="N32" s="723">
        <v>2040</v>
      </c>
      <c r="O32" s="723">
        <v>2045</v>
      </c>
      <c r="P32" s="723">
        <v>2050</v>
      </c>
    </row>
    <row r="33" spans="1:18">
      <c r="A33" s="687" t="s">
        <v>610</v>
      </c>
      <c r="B33" s="688">
        <f>INDEX($J$33:$P$35,Q33,MATCH(Scenario!$E$4,$J$32:$P$32,1))*1000000/$G$38*(Demand!$E$4*(Demand!$E$5+Demand!$E$6))</f>
        <v>52845.72122519993</v>
      </c>
      <c r="C33" s="722" t="s">
        <v>122</v>
      </c>
      <c r="E33" t="s">
        <v>611</v>
      </c>
      <c r="F33" t="s">
        <v>612</v>
      </c>
      <c r="I33" t="s">
        <v>610</v>
      </c>
      <c r="J33">
        <v>0</v>
      </c>
      <c r="K33">
        <v>1.4472317065441389</v>
      </c>
      <c r="L33">
        <v>6.9223852413200158</v>
      </c>
      <c r="M33">
        <v>13.55324349562224</v>
      </c>
      <c r="N33">
        <v>16.90144538834533</v>
      </c>
      <c r="O33">
        <v>26.127089292344561</v>
      </c>
      <c r="P33">
        <v>26.87204924301416</v>
      </c>
      <c r="Q33">
        <v>1</v>
      </c>
      <c r="R33" t="s">
        <v>613</v>
      </c>
    </row>
    <row r="34" spans="1:18">
      <c r="A34" s="687" t="s">
        <v>614</v>
      </c>
      <c r="B34" s="688">
        <f>INDEX($J$33:$P$35,Q34,MATCH(Scenario!$E$4,$J$32:$P$32,1))*1000000/$G$38*(Demand!$E$4*(Demand!$E$5+Demand!$E$6))</f>
        <v>34997.019777063462</v>
      </c>
      <c r="C34" s="722" t="s">
        <v>122</v>
      </c>
      <c r="E34" t="s">
        <v>611</v>
      </c>
      <c r="F34" t="s">
        <v>612</v>
      </c>
      <c r="I34" t="s">
        <v>614</v>
      </c>
      <c r="J34">
        <v>39.815797801368241</v>
      </c>
      <c r="K34">
        <v>36.937790240006727</v>
      </c>
      <c r="L34">
        <v>34.509188459390018</v>
      </c>
      <c r="M34">
        <v>31.2241310474225</v>
      </c>
      <c r="N34">
        <v>27.262874807541341</v>
      </c>
      <c r="O34">
        <v>22.689210063109119</v>
      </c>
      <c r="P34">
        <v>17.795984556636771</v>
      </c>
      <c r="Q34">
        <v>2</v>
      </c>
    </row>
    <row r="35" spans="1:18">
      <c r="A35" s="687" t="s">
        <v>615</v>
      </c>
      <c r="B35" s="771">
        <f>INDEX($J$33:$P$35,Q35,MATCH(Scenario!$E$4,$J$32:$P$32,1))</f>
        <v>1</v>
      </c>
      <c r="C35" s="722" t="s">
        <v>15</v>
      </c>
      <c r="E35" t="s">
        <v>611</v>
      </c>
      <c r="F35" t="s">
        <v>612</v>
      </c>
      <c r="I35" t="s">
        <v>615</v>
      </c>
      <c r="J35">
        <v>0.1</v>
      </c>
      <c r="K35">
        <v>0.2</v>
      </c>
      <c r="L35">
        <v>0.3</v>
      </c>
      <c r="M35">
        <v>0.5</v>
      </c>
      <c r="N35">
        <v>1</v>
      </c>
      <c r="O35">
        <v>1</v>
      </c>
      <c r="P35">
        <v>1</v>
      </c>
      <c r="Q35">
        <v>3</v>
      </c>
    </row>
    <row r="36" spans="1:18">
      <c r="A36" t="s">
        <v>616</v>
      </c>
    </row>
    <row r="37" spans="1:18">
      <c r="A37" s="686"/>
      <c r="B37" s="686"/>
      <c r="C37" s="686" t="s">
        <v>570</v>
      </c>
      <c r="E37" s="29" t="s">
        <v>14</v>
      </c>
      <c r="F37" s="29" t="s">
        <v>19</v>
      </c>
      <c r="G37" t="s">
        <v>9</v>
      </c>
    </row>
    <row r="38" spans="1:18">
      <c r="A38" s="779" t="s">
        <v>617</v>
      </c>
      <c r="B38" s="432">
        <v>0.5</v>
      </c>
      <c r="C38" s="722" t="s">
        <v>15</v>
      </c>
      <c r="E38" s="81">
        <v>2713</v>
      </c>
      <c r="F38" s="81">
        <v>338</v>
      </c>
      <c r="G38" s="13">
        <f>E38+F38</f>
        <v>3051</v>
      </c>
    </row>
    <row r="39" spans="1:18">
      <c r="A39" s="779" t="s">
        <v>618</v>
      </c>
      <c r="B39" s="2">
        <f>Scenario!E58</f>
        <v>0.5</v>
      </c>
      <c r="C39" s="21" t="s">
        <v>15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theme="5" tint="-0.499984740745262"/>
  </sheetPr>
  <dimension ref="A1:AK61"/>
  <sheetViews>
    <sheetView zoomScale="85" zoomScaleNormal="85" workbookViewId="0">
      <selection activeCell="B28" sqref="B28"/>
    </sheetView>
  </sheetViews>
  <sheetFormatPr defaultRowHeight="13.5"/>
  <cols>
    <col min="1" max="1" width="13.25" style="677" customWidth="1"/>
    <col min="2" max="2" width="11.25" style="677" customWidth="1"/>
    <col min="3" max="4" width="9" style="677" customWidth="1"/>
    <col min="5" max="5" width="9.375" style="677" bestFit="1" customWidth="1"/>
    <col min="6" max="6" width="9.875" style="677" bestFit="1" customWidth="1"/>
    <col min="7" max="8" width="9" style="677" customWidth="1"/>
    <col min="9" max="9" width="2" style="677" customWidth="1"/>
    <col min="10" max="10" width="13.375" style="677" customWidth="1"/>
    <col min="11" max="11" width="15.625" style="677" bestFit="1" customWidth="1"/>
    <col min="12" max="12" width="14.25" style="677" bestFit="1" customWidth="1"/>
    <col min="13" max="13" width="11.25" style="677" bestFit="1" customWidth="1"/>
    <col min="14" max="14" width="11.875" style="677" customWidth="1"/>
    <col min="15" max="16" width="10.875" style="677" bestFit="1" customWidth="1"/>
    <col min="17" max="18" width="9" style="677" customWidth="1"/>
    <col min="19" max="19" width="15.5" style="677" bestFit="1" customWidth="1"/>
    <col min="20" max="20" width="9" style="677" customWidth="1"/>
    <col min="21" max="21" width="16.125" style="677" bestFit="1" customWidth="1"/>
    <col min="22" max="22" width="10.125" style="677" customWidth="1"/>
    <col min="23" max="28" width="9" style="677" customWidth="1"/>
    <col min="29" max="29" width="15.375" style="677" bestFit="1" customWidth="1"/>
    <col min="30" max="30" width="13.625" style="677" bestFit="1" customWidth="1"/>
    <col min="31" max="40" width="9" style="677" customWidth="1"/>
    <col min="41" max="16384" width="9" style="677"/>
  </cols>
  <sheetData>
    <row r="1" spans="1:32">
      <c r="A1" s="690"/>
      <c r="B1" s="690" t="s">
        <v>619</v>
      </c>
      <c r="C1" s="690" t="s">
        <v>620</v>
      </c>
      <c r="D1" s="690" t="s">
        <v>621</v>
      </c>
      <c r="E1" s="690" t="s">
        <v>622</v>
      </c>
      <c r="F1" s="690" t="s">
        <v>623</v>
      </c>
      <c r="G1" s="690" t="s">
        <v>624</v>
      </c>
      <c r="H1" s="690" t="s">
        <v>625</v>
      </c>
      <c r="I1" s="728"/>
      <c r="J1" s="690"/>
      <c r="K1" s="690" t="s">
        <v>626</v>
      </c>
      <c r="L1" s="690" t="s">
        <v>627</v>
      </c>
      <c r="M1" s="690" t="s">
        <v>628</v>
      </c>
      <c r="N1" s="690" t="s">
        <v>629</v>
      </c>
      <c r="O1" s="685" t="s">
        <v>630</v>
      </c>
      <c r="P1" s="685" t="s">
        <v>631</v>
      </c>
      <c r="AC1" s="677" t="s">
        <v>626</v>
      </c>
      <c r="AD1" s="677" t="s">
        <v>627</v>
      </c>
      <c r="AF1" s="677" t="s">
        <v>632</v>
      </c>
    </row>
    <row r="2" spans="1:32" ht="16.5" customHeight="1">
      <c r="A2" s="684" t="s">
        <v>633</v>
      </c>
      <c r="B2" s="679">
        <f>Supply!E4</f>
        <v>0</v>
      </c>
      <c r="C2" s="678"/>
      <c r="D2" s="678"/>
      <c r="E2" s="678"/>
      <c r="F2" s="678"/>
      <c r="G2" s="678"/>
      <c r="H2" s="678"/>
      <c r="I2" s="728"/>
      <c r="J2" s="684" t="s">
        <v>633</v>
      </c>
      <c r="K2" s="693">
        <f>AC2*(1+O2)^(Scenario!$E$4-Scenario!$H$4)</f>
        <v>1248753279.908633</v>
      </c>
      <c r="L2" s="693">
        <f>AD2*(1+P2)^(Scenario!$E$4-Scenario!$H$4)</f>
        <v>25507299.619882867</v>
      </c>
      <c r="M2" s="693">
        <v>0</v>
      </c>
      <c r="N2" s="691">
        <v>20</v>
      </c>
      <c r="O2" s="727">
        <v>-1.9E-2</v>
      </c>
      <c r="P2" s="727">
        <v>-1.7999999999999999E-2</v>
      </c>
      <c r="AB2" s="677" t="s">
        <v>633</v>
      </c>
      <c r="AC2" s="20">
        <v>2220273219.2236619</v>
      </c>
      <c r="AD2" s="20">
        <v>43986544.909148023</v>
      </c>
    </row>
    <row r="3" spans="1:32" ht="16.5" customHeight="1">
      <c r="A3" s="684" t="s">
        <v>634</v>
      </c>
      <c r="B3" s="679">
        <f>Supply!E5</f>
        <v>0</v>
      </c>
      <c r="C3" s="678"/>
      <c r="D3" s="678"/>
      <c r="E3" s="678"/>
      <c r="F3" s="678"/>
      <c r="G3" s="678"/>
      <c r="H3" s="678"/>
      <c r="I3" s="728"/>
      <c r="J3" s="684" t="s">
        <v>634</v>
      </c>
      <c r="K3" s="693">
        <f>AC3*(1+O3)^(Scenario!$E$4-Scenario!$H$4)</f>
        <v>1840003717.7564614</v>
      </c>
      <c r="L3" s="693">
        <f>AD3*(1+P3)^(Scenario!$E$4-Scenario!$H$4)</f>
        <v>39369770.495390326</v>
      </c>
      <c r="M3" s="693">
        <v>0</v>
      </c>
      <c r="N3" s="691">
        <v>20</v>
      </c>
      <c r="O3" s="727">
        <v>-2.3E-2</v>
      </c>
      <c r="P3" s="727">
        <v>-3.5000000000000003E-2</v>
      </c>
      <c r="AB3" s="677" t="s">
        <v>634</v>
      </c>
      <c r="AC3" s="20">
        <v>3698126722.8476601</v>
      </c>
      <c r="AD3" s="20">
        <v>114641928.4082775</v>
      </c>
    </row>
    <row r="4" spans="1:32" ht="16.5" customHeight="1">
      <c r="A4" s="684" t="s">
        <v>635</v>
      </c>
      <c r="B4" s="679">
        <f>Supply!E6</f>
        <v>0</v>
      </c>
      <c r="C4" s="678"/>
      <c r="D4" s="678"/>
      <c r="E4" s="678"/>
      <c r="F4" s="678"/>
      <c r="G4" s="678"/>
      <c r="H4" s="678"/>
      <c r="I4" s="728"/>
      <c r="J4" s="684" t="s">
        <v>635</v>
      </c>
      <c r="K4" s="693">
        <f>AC4*(1+O4)^(Scenario!$E$4-Scenario!$H$4)</f>
        <v>189303255.35292482</v>
      </c>
      <c r="L4" s="693">
        <f>AD4*(1+P4)^(Scenario!$E$4-Scenario!$H$4)</f>
        <v>5973157.0992552629</v>
      </c>
      <c r="M4" s="693">
        <v>0</v>
      </c>
      <c r="N4" s="691">
        <v>20</v>
      </c>
      <c r="O4" s="727">
        <v>-4.9000000000000002E-2</v>
      </c>
      <c r="P4" s="727">
        <v>-4.2000000000000003E-2</v>
      </c>
      <c r="AB4" s="677" t="s">
        <v>635</v>
      </c>
      <c r="AC4" s="20">
        <v>854560026.80875289</v>
      </c>
      <c r="AD4" s="20">
        <v>21639073.64022164</v>
      </c>
    </row>
    <row r="5" spans="1:32" ht="16.5" customHeight="1">
      <c r="A5" s="684" t="s">
        <v>636</v>
      </c>
      <c r="B5" s="679">
        <f>Supply!E7</f>
        <v>0</v>
      </c>
      <c r="C5" s="678">
        <v>0.5</v>
      </c>
      <c r="D5" s="678"/>
      <c r="E5" s="678">
        <v>0.4</v>
      </c>
      <c r="F5" s="678"/>
      <c r="G5" s="678"/>
      <c r="H5" s="678"/>
      <c r="I5" s="728"/>
      <c r="J5" s="684" t="s">
        <v>636</v>
      </c>
      <c r="K5" s="693">
        <f>AC5*(1+O5)^(Scenario!$E$4-Scenario!$H$4)</f>
        <v>1126400000</v>
      </c>
      <c r="L5" s="693">
        <f>AD5*(1+P5)^(Scenario!$E$4-Scenario!$H$4)</f>
        <v>95744000</v>
      </c>
      <c r="M5" s="693">
        <v>2560</v>
      </c>
      <c r="N5" s="692">
        <v>30</v>
      </c>
      <c r="O5" s="727">
        <v>0</v>
      </c>
      <c r="P5" s="727">
        <v>0</v>
      </c>
      <c r="AB5" s="677" t="s">
        <v>636</v>
      </c>
      <c r="AC5" s="20">
        <v>1126400000</v>
      </c>
      <c r="AD5" s="20">
        <v>95744000</v>
      </c>
    </row>
    <row r="6" spans="1:32" ht="16.5" customHeight="1">
      <c r="A6" s="684" t="s">
        <v>637</v>
      </c>
      <c r="B6" s="679">
        <f>Supply!E8</f>
        <v>200</v>
      </c>
      <c r="C6" s="680">
        <f>유형화!K15</f>
        <v>0.5</v>
      </c>
      <c r="D6" s="678"/>
      <c r="E6" s="683">
        <v>0.35</v>
      </c>
      <c r="F6" s="680">
        <v>0.25</v>
      </c>
      <c r="G6" s="678"/>
      <c r="H6" s="678"/>
      <c r="I6" s="728"/>
      <c r="J6" s="684" t="s">
        <v>637</v>
      </c>
      <c r="K6" s="693">
        <f>AC6*(1+O6)^(Scenario!$E$4-Scenario!$H$4)</f>
        <v>1725380955.5178802</v>
      </c>
      <c r="L6" s="693">
        <f>AD6*(1+P6)^(Scenario!$E$4-Scenario!$H$4)</f>
        <v>86269047.775894001</v>
      </c>
      <c r="M6" s="693">
        <v>2560</v>
      </c>
      <c r="N6" s="692">
        <v>30</v>
      </c>
      <c r="O6" s="727">
        <v>-2.8000000000000001E-2</v>
      </c>
      <c r="P6" s="727">
        <v>-2.8000000000000001E-2</v>
      </c>
      <c r="Q6" s="677">
        <f>L6/K6</f>
        <v>4.9999999999999996E-2</v>
      </c>
      <c r="S6" s="677">
        <v>1300</v>
      </c>
      <c r="AB6" s="677" t="s">
        <v>637</v>
      </c>
      <c r="AC6" s="20">
        <v>4044800000</v>
      </c>
      <c r="AD6" s="20">
        <v>202240000</v>
      </c>
    </row>
    <row r="7" spans="1:32" ht="16.5" customHeight="1">
      <c r="A7" s="684" t="s">
        <v>638</v>
      </c>
      <c r="B7" s="679">
        <f>Supply!E9</f>
        <v>0</v>
      </c>
      <c r="C7" s="678">
        <v>0.53</v>
      </c>
      <c r="D7" s="678"/>
      <c r="E7" s="678"/>
      <c r="F7" s="678"/>
      <c r="G7" s="678"/>
      <c r="H7" s="678"/>
      <c r="I7" s="728"/>
      <c r="J7" s="684" t="s">
        <v>638</v>
      </c>
      <c r="K7" s="693">
        <f>AC7*(1+O7)^(Scenario!$E$4-Scenario!$H$4)</f>
        <v>731990140.34530318</v>
      </c>
      <c r="L7" s="693">
        <f>AD7*(1+P7)^(Scenario!$E$4-Scenario!$H$4)</f>
        <v>36599507.017265156</v>
      </c>
      <c r="M7" s="701">
        <v>2560</v>
      </c>
      <c r="N7" s="692">
        <v>35</v>
      </c>
      <c r="O7" s="727">
        <v>-2.8000000000000001E-2</v>
      </c>
      <c r="P7" s="727">
        <v>-2.8000000000000001E-2</v>
      </c>
      <c r="Q7" s="677" t="s">
        <v>639</v>
      </c>
      <c r="S7" s="677">
        <v>1320</v>
      </c>
      <c r="T7" s="677" t="s">
        <v>640</v>
      </c>
      <c r="U7" s="677" t="s">
        <v>641</v>
      </c>
      <c r="AB7" s="677" t="s">
        <v>638</v>
      </c>
      <c r="AC7" s="20">
        <v>1716000000</v>
      </c>
      <c r="AD7" s="20">
        <v>85800000</v>
      </c>
    </row>
    <row r="8" spans="1:32" ht="16.5" customHeight="1">
      <c r="A8" s="684" t="s">
        <v>12</v>
      </c>
      <c r="B8" s="679">
        <f>Supply!E10</f>
        <v>0</v>
      </c>
      <c r="C8" s="678">
        <v>0.25</v>
      </c>
      <c r="D8" s="678"/>
      <c r="E8" s="678">
        <v>0.25</v>
      </c>
      <c r="F8" s="678"/>
      <c r="G8" s="678"/>
      <c r="H8" s="678"/>
      <c r="I8" s="728"/>
      <c r="J8" s="684" t="s">
        <v>12</v>
      </c>
      <c r="K8" s="693">
        <f>AC8*(1+O8)^(Scenario!$E$4-Scenario!$H$4)</f>
        <v>51839097.121298909</v>
      </c>
      <c r="L8" s="693">
        <f>AD8*(1+P8)^(Scenario!$E$4-Scenario!$H$4)</f>
        <v>518390.97121298913</v>
      </c>
      <c r="M8" s="693">
        <v>0</v>
      </c>
      <c r="N8" s="692">
        <v>30</v>
      </c>
      <c r="O8" s="727">
        <v>-7.0000000000000001E-3</v>
      </c>
      <c r="P8" s="727">
        <f>O8</f>
        <v>-7.0000000000000001E-3</v>
      </c>
      <c r="S8" s="677">
        <f>S6*S7</f>
        <v>1716000</v>
      </c>
      <c r="AB8" s="677" t="s">
        <v>12</v>
      </c>
      <c r="AC8" s="20">
        <v>64000000</v>
      </c>
      <c r="AD8" s="20">
        <v>640000</v>
      </c>
    </row>
    <row r="9" spans="1:32" ht="16.5" customHeight="1">
      <c r="A9" s="684" t="s">
        <v>642</v>
      </c>
      <c r="B9" s="679">
        <f>Supply!E16</f>
        <v>0</v>
      </c>
      <c r="C9" s="678"/>
      <c r="D9" s="678">
        <v>1</v>
      </c>
      <c r="E9" s="678">
        <v>3.5</v>
      </c>
      <c r="F9" s="678"/>
      <c r="G9" s="678"/>
      <c r="H9" s="678"/>
      <c r="I9" s="728"/>
      <c r="J9" s="684" t="s">
        <v>642</v>
      </c>
      <c r="K9" s="693">
        <f>AC9*(1+O9)^(Scenario!$E$4-Scenario!$H$4)</f>
        <v>660374016.13301337</v>
      </c>
      <c r="L9" s="693">
        <f>AD9*(1+P9)^(Scenario!$E$4-Scenario!$H$4)</f>
        <v>2137132.7382945418</v>
      </c>
      <c r="M9" s="693">
        <v>2560</v>
      </c>
      <c r="N9" s="692">
        <v>25</v>
      </c>
      <c r="O9" s="727">
        <v>-6.0000000000000001E-3</v>
      </c>
      <c r="P9" s="727">
        <f>O9</f>
        <v>-6.0000000000000001E-3</v>
      </c>
      <c r="S9" s="20">
        <f>S8*1000</f>
        <v>1716000000</v>
      </c>
      <c r="AB9" s="677" t="s">
        <v>642</v>
      </c>
      <c r="AC9" s="20">
        <v>791040000</v>
      </c>
      <c r="AD9" s="20">
        <v>2560000</v>
      </c>
    </row>
    <row r="10" spans="1:32" ht="16.5" customHeight="1">
      <c r="A10" s="684" t="s">
        <v>643</v>
      </c>
      <c r="B10" s="679">
        <f>Supply!E11</f>
        <v>0</v>
      </c>
      <c r="C10" s="678"/>
      <c r="D10" s="678">
        <v>1</v>
      </c>
      <c r="E10" s="678">
        <v>1</v>
      </c>
      <c r="F10" s="678"/>
      <c r="G10" s="678"/>
      <c r="H10" s="678"/>
      <c r="I10" s="728"/>
      <c r="J10" s="684" t="s">
        <v>643</v>
      </c>
      <c r="K10" s="701">
        <f>AC10*(1+O10)^(Scenario!$E$4-Scenario!$H$4)</f>
        <v>96000000</v>
      </c>
      <c r="L10" s="701">
        <f>AD10*(1+P10)^(Scenario!$E$4-Scenario!$H$4)</f>
        <v>3584000</v>
      </c>
      <c r="M10" s="701">
        <v>256</v>
      </c>
      <c r="N10" s="692">
        <v>35</v>
      </c>
      <c r="O10" s="727">
        <v>0</v>
      </c>
      <c r="P10" s="727">
        <v>0</v>
      </c>
      <c r="S10" s="700"/>
      <c r="AB10" s="677" t="s">
        <v>643</v>
      </c>
      <c r="AC10" s="20">
        <v>96000000</v>
      </c>
      <c r="AD10" s="20">
        <v>3584000</v>
      </c>
    </row>
    <row r="11" spans="1:32" ht="16.5" customHeight="1">
      <c r="A11" s="684" t="s">
        <v>644</v>
      </c>
      <c r="B11" s="716">
        <f>B38*Scenario!I66</f>
        <v>203144.1122853719</v>
      </c>
      <c r="C11" s="678"/>
      <c r="D11" s="678"/>
      <c r="E11" s="678"/>
      <c r="F11" s="678"/>
      <c r="G11" s="681"/>
      <c r="H11" s="678"/>
      <c r="I11" s="728"/>
      <c r="J11" s="684" t="s">
        <v>644</v>
      </c>
      <c r="K11" s="693">
        <f>AC11*(1+O11)^(Scenario!$E$4-Scenario!$H$4)</f>
        <v>64000</v>
      </c>
      <c r="L11" s="693">
        <f>AD11*(1+P11)^(Scenario!$E$4-Scenario!$H$4)</f>
        <v>1280000</v>
      </c>
      <c r="M11" s="693">
        <v>0</v>
      </c>
      <c r="N11" s="692">
        <v>50</v>
      </c>
      <c r="O11" s="727">
        <v>0</v>
      </c>
      <c r="P11" s="727">
        <v>0</v>
      </c>
      <c r="S11" s="783"/>
      <c r="AB11" s="677" t="s">
        <v>644</v>
      </c>
      <c r="AC11" s="20">
        <v>64000</v>
      </c>
      <c r="AD11" s="20">
        <v>1280000</v>
      </c>
    </row>
    <row r="12" spans="1:32" ht="16.5" customHeight="1">
      <c r="A12" s="684" t="s">
        <v>645</v>
      </c>
      <c r="B12" s="679">
        <f>Supply!E20</f>
        <v>0</v>
      </c>
      <c r="C12" s="678"/>
      <c r="D12" s="678"/>
      <c r="E12" s="678"/>
      <c r="F12" s="678"/>
      <c r="G12" s="681"/>
      <c r="H12" s="678"/>
      <c r="I12" s="728"/>
      <c r="J12" s="684" t="s">
        <v>645</v>
      </c>
      <c r="K12" s="693">
        <f>AC12*(1+O12)^(Scenario!$E$4-Scenario!$H$4)</f>
        <v>33024000</v>
      </c>
      <c r="L12" s="693">
        <f>AD12*(1+P12)^(Scenario!$E$4-Scenario!$H$4)</f>
        <v>39680000</v>
      </c>
      <c r="M12" s="701">
        <v>0</v>
      </c>
      <c r="N12" s="692">
        <v>41.4</v>
      </c>
      <c r="O12" s="727">
        <v>0</v>
      </c>
      <c r="P12" s="727">
        <v>0</v>
      </c>
      <c r="S12" s="20"/>
      <c r="U12" s="20"/>
      <c r="AB12" s="677" t="s">
        <v>645</v>
      </c>
      <c r="AC12" s="20">
        <v>33024000</v>
      </c>
      <c r="AD12" s="20">
        <v>39680000</v>
      </c>
    </row>
    <row r="13" spans="1:32" ht="16.5" customHeight="1">
      <c r="A13" s="684" t="s">
        <v>646</v>
      </c>
      <c r="B13" s="679">
        <f>Supply!E25</f>
        <v>0</v>
      </c>
      <c r="C13" s="678"/>
      <c r="D13" s="678"/>
      <c r="E13" s="678"/>
      <c r="F13" s="678"/>
      <c r="G13" s="678"/>
      <c r="H13" s="678"/>
      <c r="I13" s="728"/>
      <c r="J13" s="684" t="s">
        <v>646</v>
      </c>
      <c r="K13" s="693">
        <f>AC13*(1+O13)^(Scenario!$E$4-Scenario!$H$4)</f>
        <v>23669232.587754712</v>
      </c>
      <c r="L13" s="693">
        <f>AD13*(1+P13)^(Scenario!$E$4-Scenario!$H$4)</f>
        <v>349109.96440475946</v>
      </c>
      <c r="M13" s="693">
        <v>0</v>
      </c>
      <c r="N13" s="692">
        <v>30</v>
      </c>
      <c r="O13" s="727">
        <v>-1.6E-2</v>
      </c>
      <c r="P13" s="727">
        <v>-0.02</v>
      </c>
      <c r="AB13" s="677" t="s">
        <v>646</v>
      </c>
      <c r="AC13" s="20">
        <v>38400000</v>
      </c>
      <c r="AD13" s="20">
        <v>640000</v>
      </c>
    </row>
    <row r="14" spans="1:32" ht="16.5" customHeight="1">
      <c r="A14" s="684" t="s">
        <v>647</v>
      </c>
      <c r="B14" s="679">
        <f>Supply!E17</f>
        <v>0</v>
      </c>
      <c r="C14" s="678"/>
      <c r="D14" s="678">
        <v>0.7</v>
      </c>
      <c r="E14" s="678"/>
      <c r="F14" s="678"/>
      <c r="G14" s="678"/>
      <c r="H14" s="678"/>
      <c r="I14" s="728"/>
      <c r="J14" s="684" t="s">
        <v>647</v>
      </c>
      <c r="K14" s="693">
        <f>AC14*(1+O14)^(Scenario!$E$4-Scenario!$H$4)</f>
        <v>136501657.87325001</v>
      </c>
      <c r="L14" s="693">
        <f>AD14*(1+P14)^(Scenario!$E$4-Scenario!$H$4)</f>
        <v>4677396.5624137521</v>
      </c>
      <c r="M14" s="693"/>
      <c r="N14" s="692">
        <v>30</v>
      </c>
      <c r="O14" s="727">
        <v>-2.8000000000000001E-2</v>
      </c>
      <c r="P14" s="727">
        <v>-3.3000000000000002E-2</v>
      </c>
      <c r="AB14" s="677" t="s">
        <v>647</v>
      </c>
      <c r="AC14" s="20">
        <f>640000000/2</f>
        <v>320000000</v>
      </c>
      <c r="AD14" s="20">
        <f>25600000/2</f>
        <v>12800000</v>
      </c>
    </row>
    <row r="15" spans="1:32" ht="16.5" customHeight="1">
      <c r="A15" s="684" t="s">
        <v>648</v>
      </c>
      <c r="B15" s="679">
        <f>Supply!E24</f>
        <v>0</v>
      </c>
      <c r="C15" s="678">
        <v>0.9</v>
      </c>
      <c r="D15" s="678">
        <v>0.9</v>
      </c>
      <c r="E15" s="678"/>
      <c r="F15" s="678"/>
      <c r="G15" s="678"/>
      <c r="H15" s="678"/>
      <c r="I15" s="728"/>
      <c r="J15" s="684" t="s">
        <v>648</v>
      </c>
      <c r="K15" s="693">
        <f>AC15*(1+O15)^(Scenario!$E$4-Scenario!$H$4)</f>
        <v>75174400.152004197</v>
      </c>
      <c r="L15" s="693">
        <f>AD15*(1+P15)^(Scenario!$E$4-Scenario!$H$4)</f>
        <v>2001852.7782927293</v>
      </c>
      <c r="M15" s="693">
        <v>0</v>
      </c>
      <c r="N15" s="692">
        <v>20</v>
      </c>
      <c r="O15" s="727">
        <v>-3.6999999999999998E-2</v>
      </c>
      <c r="P15" s="727">
        <v>-3.7999999999999999E-2</v>
      </c>
      <c r="AB15" s="677" t="s">
        <v>648</v>
      </c>
      <c r="AC15" s="20">
        <v>232960000</v>
      </c>
      <c r="AD15" s="20">
        <v>6400000</v>
      </c>
    </row>
    <row r="16" spans="1:32" ht="16.5" customHeight="1">
      <c r="A16" s="684" t="s">
        <v>649</v>
      </c>
      <c r="B16" s="679">
        <f>Supply!E19</f>
        <v>0</v>
      </c>
      <c r="C16" s="678"/>
      <c r="D16" s="678"/>
      <c r="E16" s="678"/>
      <c r="F16" s="678"/>
      <c r="G16" s="678"/>
      <c r="H16" s="678"/>
      <c r="I16" s="728"/>
      <c r="J16" s="684" t="s">
        <v>649</v>
      </c>
      <c r="K16" s="693">
        <f>AC16*(1+O16)^(Scenario!$E$4-Scenario!$H$4)</f>
        <v>37587200.076002099</v>
      </c>
      <c r="L16" s="693">
        <f>AD16*(1+P16)^(Scenario!$E$4-Scenario!$H$4)</f>
        <v>0</v>
      </c>
      <c r="M16" s="693">
        <v>0</v>
      </c>
      <c r="N16" s="692">
        <v>20</v>
      </c>
      <c r="O16" s="727">
        <v>-3.6999999999999998E-2</v>
      </c>
      <c r="P16" s="727">
        <v>0</v>
      </c>
      <c r="S16" s="677" t="s">
        <v>650</v>
      </c>
      <c r="U16" s="677" t="s">
        <v>638</v>
      </c>
      <c r="AB16" s="677" t="s">
        <v>649</v>
      </c>
      <c r="AC16" s="20">
        <v>116480000</v>
      </c>
      <c r="AD16" s="20">
        <v>0</v>
      </c>
    </row>
    <row r="17" spans="1:37" ht="16.5" customHeight="1">
      <c r="A17" s="684" t="s">
        <v>651</v>
      </c>
      <c r="B17" s="678">
        <v>0</v>
      </c>
      <c r="C17" s="678">
        <v>0.9</v>
      </c>
      <c r="D17" s="678">
        <v>0.9</v>
      </c>
      <c r="E17" s="678"/>
      <c r="F17" s="678"/>
      <c r="G17" s="682">
        <v>80400</v>
      </c>
      <c r="H17" s="678"/>
      <c r="I17" s="728"/>
      <c r="J17" s="684" t="s">
        <v>651</v>
      </c>
      <c r="K17" s="693">
        <f>AC17*(1+O17)^(Scenario!$E$4-Scenario!$H$4)</f>
        <v>9856000</v>
      </c>
      <c r="L17" s="693">
        <f>AD17*(1+P17)^(Scenario!$E$4-Scenario!$H$4)</f>
        <v>1708800</v>
      </c>
      <c r="M17" s="693">
        <v>3840</v>
      </c>
      <c r="N17" s="692">
        <v>40</v>
      </c>
      <c r="O17" s="727">
        <v>0</v>
      </c>
      <c r="P17" s="727">
        <v>0</v>
      </c>
      <c r="S17" s="677" t="s">
        <v>652</v>
      </c>
      <c r="U17" s="677" t="s">
        <v>652</v>
      </c>
      <c r="AB17" s="677" t="s">
        <v>651</v>
      </c>
      <c r="AC17" s="20">
        <v>9856000</v>
      </c>
      <c r="AD17" s="20">
        <v>1708800</v>
      </c>
    </row>
    <row r="18" spans="1:37" ht="16.5" customHeight="1">
      <c r="A18" s="684" t="s">
        <v>653</v>
      </c>
      <c r="B18" s="678">
        <v>0</v>
      </c>
      <c r="C18" s="678"/>
      <c r="D18" s="678"/>
      <c r="E18" s="678"/>
      <c r="F18" s="678"/>
      <c r="G18" s="678"/>
      <c r="H18" s="678"/>
      <c r="I18" s="728"/>
      <c r="J18" s="684" t="s">
        <v>653</v>
      </c>
      <c r="K18" s="693">
        <f>AC18*(1+O18)^(Scenario!$E$4-Scenario!$H$4)</f>
        <v>0</v>
      </c>
      <c r="L18" s="693">
        <f>AD18*(1+P18)^(Scenario!$E$4-Scenario!$H$4)</f>
        <v>0</v>
      </c>
      <c r="M18" s="693">
        <v>0</v>
      </c>
      <c r="N18" s="692">
        <v>20</v>
      </c>
      <c r="O18" s="727">
        <v>0</v>
      </c>
      <c r="P18" s="727">
        <v>0</v>
      </c>
      <c r="S18" s="773">
        <f>M21*8760</f>
        <v>1314000000</v>
      </c>
      <c r="T18" s="773"/>
      <c r="U18" s="773">
        <f>K7+L7+M7*8760</f>
        <v>791015247.36256838</v>
      </c>
      <c r="AB18" s="677" t="s">
        <v>653</v>
      </c>
      <c r="AC18" s="20">
        <v>0</v>
      </c>
      <c r="AD18" s="20">
        <v>0</v>
      </c>
    </row>
    <row r="19" spans="1:37" ht="16.5" customHeight="1">
      <c r="A19" s="684" t="s">
        <v>654</v>
      </c>
      <c r="B19" s="679">
        <f>Supply!E12</f>
        <v>0</v>
      </c>
      <c r="C19" s="678"/>
      <c r="D19" s="678">
        <v>1</v>
      </c>
      <c r="E19" s="678">
        <v>1</v>
      </c>
      <c r="F19" s="678"/>
      <c r="G19" s="678"/>
      <c r="H19" s="678"/>
      <c r="I19" s="728"/>
      <c r="J19" s="684" t="s">
        <v>654</v>
      </c>
      <c r="K19" s="693">
        <f>AC19*(1+O19)^(Scenario!$E$4-Scenario!$H$4)</f>
        <v>64000000</v>
      </c>
      <c r="L19" s="693">
        <f>AD19*(1+P19)^(Scenario!$E$4-Scenario!$H$4)</f>
        <v>2560000</v>
      </c>
      <c r="M19" s="693">
        <v>0</v>
      </c>
      <c r="N19" s="692">
        <v>30</v>
      </c>
      <c r="O19" s="727">
        <v>0</v>
      </c>
      <c r="P19" s="727">
        <v>0</v>
      </c>
      <c r="AB19" s="677" t="s">
        <v>654</v>
      </c>
      <c r="AC19" s="20">
        <v>64000000</v>
      </c>
      <c r="AD19" s="20">
        <v>2560000</v>
      </c>
    </row>
    <row r="20" spans="1:37" ht="16.5" customHeight="1">
      <c r="A20" s="684" t="s">
        <v>18</v>
      </c>
      <c r="B20" s="679">
        <f>Supply!E18</f>
        <v>0</v>
      </c>
      <c r="C20" s="678"/>
      <c r="D20" s="683">
        <f>0.7*0.764/1.024</f>
        <v>0.52226562499999996</v>
      </c>
      <c r="E20" s="678"/>
      <c r="F20" s="678"/>
      <c r="G20" s="678"/>
      <c r="H20" s="678"/>
      <c r="I20" s="728"/>
      <c r="J20" s="684" t="s">
        <v>18</v>
      </c>
      <c r="K20" s="693">
        <f>AC20*(1+O20)^(Scenario!$E$4-Scenario!$H$4)*0.01</f>
        <v>2184026.5259720003</v>
      </c>
      <c r="L20" s="693">
        <f>AD20*(1+P20)^(Scenario!$E$4-Scenario!$H$4)*0.01</f>
        <v>87361.061038880012</v>
      </c>
      <c r="M20" s="693">
        <v>0</v>
      </c>
      <c r="N20" s="692">
        <v>30</v>
      </c>
      <c r="O20" s="727">
        <v>-2.8000000000000001E-2</v>
      </c>
      <c r="P20" s="727">
        <v>-2.8000000000000001E-2</v>
      </c>
      <c r="AB20" s="677" t="s">
        <v>18</v>
      </c>
      <c r="AC20" s="20">
        <v>512000000</v>
      </c>
      <c r="AD20" s="20">
        <v>20480000</v>
      </c>
    </row>
    <row r="21" spans="1:37" ht="16.5" customHeight="1">
      <c r="A21" s="684" t="s">
        <v>655</v>
      </c>
      <c r="B21" s="679">
        <f>Supply!E30</f>
        <v>0</v>
      </c>
      <c r="C21" s="679">
        <f>1-Supply!E31</f>
        <v>0.95</v>
      </c>
      <c r="D21" s="679">
        <f>1-Supply!E31</f>
        <v>0.95</v>
      </c>
      <c r="E21" s="678"/>
      <c r="F21" s="678"/>
      <c r="G21" s="678"/>
      <c r="H21" s="678"/>
      <c r="I21" s="728"/>
      <c r="J21" s="684" t="s">
        <v>655</v>
      </c>
      <c r="K21" s="693"/>
      <c r="L21" s="693"/>
      <c r="M21" s="701">
        <f>Supply!E38*1000*1.5</f>
        <v>150000</v>
      </c>
      <c r="N21" s="692">
        <v>50</v>
      </c>
      <c r="O21" s="727">
        <v>0</v>
      </c>
      <c r="P21" s="727">
        <v>0</v>
      </c>
      <c r="Q21" s="677" t="s">
        <v>399</v>
      </c>
      <c r="AB21" s="677" t="s">
        <v>655</v>
      </c>
      <c r="AC21" s="20">
        <v>0</v>
      </c>
      <c r="AD21" s="20">
        <v>0</v>
      </c>
    </row>
    <row r="22" spans="1:37" ht="16.5" customHeight="1">
      <c r="A22" s="684" t="s">
        <v>656</v>
      </c>
      <c r="B22" s="679">
        <v>0</v>
      </c>
      <c r="C22" s="683">
        <f>1-Supply!E44</f>
        <v>0.95</v>
      </c>
      <c r="D22" s="683">
        <f>1-Supply!E44</f>
        <v>0.95</v>
      </c>
      <c r="E22" s="678"/>
      <c r="F22" s="678"/>
      <c r="G22" s="678"/>
      <c r="H22" s="678"/>
      <c r="J22" s="684" t="s">
        <v>656</v>
      </c>
      <c r="K22" s="693"/>
      <c r="L22" s="693"/>
      <c r="M22" s="701">
        <v>150000</v>
      </c>
      <c r="N22" s="692">
        <v>50</v>
      </c>
      <c r="O22" s="727">
        <v>0</v>
      </c>
      <c r="P22" s="727">
        <v>0</v>
      </c>
      <c r="R22" s="677" t="s">
        <v>657</v>
      </c>
      <c r="AB22" s="677" t="s">
        <v>656</v>
      </c>
      <c r="AC22" s="20">
        <v>0</v>
      </c>
      <c r="AD22" s="20">
        <v>0</v>
      </c>
    </row>
    <row r="23" spans="1:37" ht="16.5" customHeight="1">
      <c r="A23" s="684" t="s">
        <v>658</v>
      </c>
      <c r="B23" s="679">
        <v>0</v>
      </c>
      <c r="C23" s="683"/>
      <c r="D23" s="683">
        <v>1</v>
      </c>
      <c r="E23" s="683">
        <v>0.9</v>
      </c>
      <c r="F23" s="678"/>
      <c r="G23" s="678"/>
      <c r="H23" s="678"/>
      <c r="J23" s="684" t="s">
        <v>658</v>
      </c>
      <c r="K23" s="693">
        <v>10</v>
      </c>
      <c r="L23" s="693">
        <v>10</v>
      </c>
      <c r="M23" s="701">
        <v>1000</v>
      </c>
      <c r="N23" s="692">
        <v>50</v>
      </c>
      <c r="O23" s="727"/>
      <c r="P23" s="727"/>
      <c r="AC23" s="20"/>
      <c r="AD23" s="20"/>
    </row>
    <row r="25" spans="1:37" ht="16.5" customHeight="1">
      <c r="A25" s="694" t="s">
        <v>659</v>
      </c>
      <c r="B25" s="694"/>
      <c r="C25" s="694"/>
      <c r="D25" s="694"/>
      <c r="E25" s="694"/>
      <c r="F25" s="694"/>
      <c r="G25" s="694"/>
      <c r="H25" s="694"/>
      <c r="M25" s="695" t="s">
        <v>660</v>
      </c>
      <c r="O25" s="20"/>
      <c r="P25" s="20"/>
      <c r="Q25" s="20"/>
      <c r="U25" s="880"/>
      <c r="V25" s="877"/>
      <c r="W25" s="876" t="s">
        <v>0</v>
      </c>
      <c r="X25" s="877"/>
      <c r="Y25" s="876" t="s">
        <v>37</v>
      </c>
      <c r="Z25" s="877"/>
      <c r="AA25" s="876" t="s">
        <v>63</v>
      </c>
      <c r="AB25" s="838"/>
      <c r="AC25" s="838"/>
      <c r="AD25" s="839"/>
      <c r="AE25" s="876" t="s">
        <v>91</v>
      </c>
      <c r="AF25" s="839"/>
    </row>
    <row r="26" spans="1:37" ht="16.5" customHeight="1">
      <c r="A26" s="699"/>
      <c r="B26" s="690" t="s">
        <v>659</v>
      </c>
      <c r="E26" s="677" t="s">
        <v>661</v>
      </c>
      <c r="F26" s="685" t="s">
        <v>662</v>
      </c>
      <c r="G26" s="677" t="s">
        <v>663</v>
      </c>
      <c r="H26" s="677" t="s">
        <v>664</v>
      </c>
      <c r="J26" s="685"/>
      <c r="K26" s="20">
        <v>1</v>
      </c>
      <c r="L26" s="20" t="s">
        <v>0</v>
      </c>
      <c r="M26" s="20"/>
      <c r="N26" s="5" t="s">
        <v>665</v>
      </c>
      <c r="O26" s="20"/>
      <c r="P26" s="20"/>
      <c r="Q26" s="20"/>
      <c r="U26" s="881"/>
      <c r="V26" s="882"/>
      <c r="W26" s="878"/>
      <c r="X26" s="879"/>
      <c r="Y26" s="878"/>
      <c r="Z26" s="879"/>
      <c r="AA26" s="876" t="s">
        <v>105</v>
      </c>
      <c r="AB26" s="839"/>
      <c r="AC26" s="876" t="s">
        <v>108</v>
      </c>
      <c r="AD26" s="839"/>
      <c r="AE26" s="707" t="s">
        <v>105</v>
      </c>
      <c r="AF26" s="707" t="s">
        <v>666</v>
      </c>
    </row>
    <row r="27" spans="1:37" ht="16.5" customHeight="1">
      <c r="A27" s="684" t="s">
        <v>633</v>
      </c>
      <c r="B27" s="668">
        <f>(Demand!$E$4*($X29+ $W29)*Scenario!$E$16+Demand!$E$18*Scenario!$E$16*($Z29+$Y29)+Demand!$E$31*Scenario!$E$16*($AB29+$AA29)+Demand!$E$31*Demand!$E$33*Scenario!$E$16*($AC29+$AD29)+Demand!$E$47*Scenario!$E$16*$AE29+Demand!$E$48*Scenario!$E$16*$AF29)/$E27*1000000</f>
        <v>0</v>
      </c>
      <c r="E27" s="20">
        <f>F27*(1+Scenario!$E$15)^(Scenario!$H$4-Scenario!$I$4)</f>
        <v>50000</v>
      </c>
      <c r="F27" s="20">
        <v>50000</v>
      </c>
      <c r="H27" s="677" t="s">
        <v>667</v>
      </c>
      <c r="J27" s="685"/>
      <c r="K27" s="20">
        <v>2</v>
      </c>
      <c r="L27" s="20" t="s">
        <v>37</v>
      </c>
      <c r="M27" s="20"/>
      <c r="N27" s="5" t="s">
        <v>668</v>
      </c>
      <c r="O27" s="20"/>
      <c r="P27" s="20"/>
      <c r="Q27" s="20"/>
      <c r="U27" s="878"/>
      <c r="V27" s="879"/>
      <c r="W27" s="707" t="s">
        <v>669</v>
      </c>
      <c r="X27" s="707" t="s">
        <v>670</v>
      </c>
      <c r="Y27" s="707" t="s">
        <v>669</v>
      </c>
      <c r="Z27" s="707" t="s">
        <v>670</v>
      </c>
      <c r="AA27" s="707" t="s">
        <v>671</v>
      </c>
      <c r="AB27" s="707" t="s">
        <v>672</v>
      </c>
      <c r="AC27" s="707" t="s">
        <v>673</v>
      </c>
      <c r="AD27" s="707" t="s">
        <v>666</v>
      </c>
      <c r="AE27" s="707" t="s">
        <v>672</v>
      </c>
      <c r="AF27" s="707" t="s">
        <v>666</v>
      </c>
    </row>
    <row r="28" spans="1:37" ht="16.5" customHeight="1">
      <c r="A28" s="684" t="s">
        <v>634</v>
      </c>
      <c r="B28" s="668">
        <f>(Demand!$E$4*($X30+ $W30)*Scenario!$E$16+Demand!$E$18*Scenario!$E$16*($Z30+$Y30)+Demand!$E$31*Scenario!$E$16*($AB30+$AA30)+Demand!$E$31*Demand!$E$33*Scenario!$E$16*($AC30+$AD30)+Demand!$E$47*Scenario!$E$16*$AE30+Demand!$E$48*Scenario!$E$16*$AF30)/$E28*1000000</f>
        <v>1155.5069179114134</v>
      </c>
      <c r="E28" s="20">
        <f>F28*(1+Scenario!$E$15)^(Scenario!$H$4-Scenario!$I$4)*(1+Scenario!$E$69)^(Scenario!$H$4-Scenario!$I$4)</f>
        <v>130000</v>
      </c>
      <c r="F28" s="20">
        <v>130000</v>
      </c>
      <c r="H28" s="677" t="s">
        <v>674</v>
      </c>
      <c r="K28" s="20">
        <v>3</v>
      </c>
      <c r="L28" s="20" t="s">
        <v>63</v>
      </c>
      <c r="M28" s="20"/>
      <c r="N28" s="695"/>
      <c r="O28" s="20"/>
      <c r="P28" s="20"/>
      <c r="Q28" s="20"/>
      <c r="U28" s="884" t="s">
        <v>675</v>
      </c>
      <c r="V28" s="862"/>
      <c r="W28" s="708">
        <v>0.15</v>
      </c>
      <c r="X28" s="708">
        <v>0.2</v>
      </c>
      <c r="Y28" s="708">
        <v>0.1</v>
      </c>
      <c r="Z28" s="780">
        <v>0.12</v>
      </c>
      <c r="AA28" s="708">
        <f>'참고_농어촌연계형 자료'!I101</f>
        <v>8.7919503621414374E-2</v>
      </c>
      <c r="AB28" s="708">
        <f>'참고_농어촌연계형 자료'!I98</f>
        <v>0.46523546937983212</v>
      </c>
      <c r="AC28" s="708">
        <f>'농어촌지역형(어촌)'!U32*Demand!E33</f>
        <v>8.9484559931126365E-3</v>
      </c>
      <c r="AD28" s="708">
        <f>'농어촌지역형(어촌)'!U33*Demand!E33</f>
        <v>0.17009510015357496</v>
      </c>
      <c r="AE28" s="816">
        <f>항만인프라형!Y24</f>
        <v>0.1830623293052745</v>
      </c>
      <c r="AF28" s="708">
        <f>해상풍력연계형!D22</f>
        <v>0.30343179865696751</v>
      </c>
      <c r="AG28" s="20"/>
      <c r="AH28" s="20"/>
      <c r="AI28" s="20"/>
      <c r="AJ28" s="20"/>
      <c r="AK28" s="20"/>
    </row>
    <row r="29" spans="1:37" ht="16.5" customHeight="1">
      <c r="A29" s="684" t="s">
        <v>635</v>
      </c>
      <c r="B29" s="668">
        <f>(Demand!$E$4*($X31+ $W31)*Scenario!$E$16+Demand!$E$18*Scenario!$E$16*($Z31+$Y31)+Demand!$E$31*Scenario!$E$16*($AB31+$AA31)+Demand!$E$31*Demand!$E$33*Scenario!$E$16*($AC31+$AD31)*(1+Scenario!E54)^(Scenario!I4-Scenario!H4)+Demand!$E$47*Scenario!$E$16*$AE31+Demand!$E$48*Scenario!$E$16*$AF31)/$E29*1000000</f>
        <v>395.48602490165382</v>
      </c>
      <c r="E29" s="20">
        <f>F29*(1+Scenario!$E$15)^(Scenario!$H$4-Scenario!$I$4)</f>
        <v>9900</v>
      </c>
      <c r="F29" s="20">
        <v>9900</v>
      </c>
      <c r="H29" s="677" t="s">
        <v>676</v>
      </c>
      <c r="J29" s="700"/>
      <c r="K29" s="20">
        <v>4</v>
      </c>
      <c r="L29" s="20" t="s">
        <v>91</v>
      </c>
      <c r="M29" s="20"/>
      <c r="N29" s="695" t="s">
        <v>677</v>
      </c>
      <c r="O29" s="20"/>
      <c r="P29" s="20"/>
      <c r="Q29" s="20"/>
      <c r="U29" s="883" t="s">
        <v>678</v>
      </c>
      <c r="V29" s="703" t="s">
        <v>633</v>
      </c>
      <c r="W29" s="704"/>
      <c r="X29" s="704">
        <v>0</v>
      </c>
      <c r="Y29" s="704"/>
      <c r="Z29" s="704">
        <v>0</v>
      </c>
      <c r="AA29" s="704"/>
      <c r="AB29" s="704">
        <v>0.1</v>
      </c>
      <c r="AC29" s="704"/>
      <c r="AD29" s="704"/>
      <c r="AE29" s="815"/>
      <c r="AF29" s="704"/>
    </row>
    <row r="30" spans="1:37" ht="16.5" customHeight="1">
      <c r="A30" s="684" t="s">
        <v>636</v>
      </c>
      <c r="B30" s="668">
        <f>(Demand!$E$4*($X32+ $W32)*Scenario!$E$16+Demand!$E$18*Scenario!$E$16*($Z32+$Y32)+Demand!$E$31*Scenario!$E$16*($AB32+$AA32)+Demand!$E$31*Demand!$E$33*Scenario!$E$16*($AC32+$AD32)+Demand!$E$47*Scenario!$E$16*$AE32+Demand!$E$48*Scenario!$E$16*$AF32)/$E30*1000000</f>
        <v>100</v>
      </c>
      <c r="E30" s="20">
        <f>F30*(1+Scenario!$E$15)^(Scenario!$H$4-Scenario!$I$4)</f>
        <v>1000</v>
      </c>
      <c r="F30" s="20">
        <v>1000</v>
      </c>
      <c r="H30" s="677" t="s">
        <v>679</v>
      </c>
      <c r="K30" s="20"/>
      <c r="L30" s="20"/>
      <c r="M30" s="20"/>
      <c r="N30" s="695" t="s">
        <v>680</v>
      </c>
      <c r="O30" s="20"/>
      <c r="P30" s="20"/>
      <c r="Q30" s="20"/>
      <c r="U30" s="851"/>
      <c r="V30" s="703" t="s">
        <v>634</v>
      </c>
      <c r="W30" s="704"/>
      <c r="X30" s="704">
        <v>0</v>
      </c>
      <c r="Y30" s="704"/>
      <c r="Z30" s="704">
        <v>0</v>
      </c>
      <c r="AA30" s="704"/>
      <c r="AB30" s="704">
        <v>0</v>
      </c>
      <c r="AC30" s="704"/>
      <c r="AD30" s="704">
        <f>AD28</f>
        <v>0.17009510015357496</v>
      </c>
      <c r="AE30" s="815"/>
      <c r="AF30" s="704">
        <f>AF28-SUM(AF31:AF38)</f>
        <v>0.30043179865696751</v>
      </c>
      <c r="AH30" s="677" t="s">
        <v>681</v>
      </c>
    </row>
    <row r="31" spans="1:37" ht="16.5" customHeight="1">
      <c r="A31" s="684" t="s">
        <v>637</v>
      </c>
      <c r="B31" s="668">
        <f>(Demand!$E$4*($X33+ $W33)*Scenario!$E$16+Demand!$E$18*Scenario!$E$16*($Z33+$Y33)+Demand!$E$31*Scenario!$E$16*($AB33+$AA33)+Demand!$E$31*Demand!$E$33*Scenario!$E$16*($AC33+$AD33)+Demand!$E$47*Scenario!$E$16*$AE33+Demand!$E$48*Scenario!$E$16*$AF33)/$E31*1000000</f>
        <v>100</v>
      </c>
      <c r="E31" s="20">
        <f>F31*(1+Scenario!$E$15)^(Scenario!$H$4-Scenario!$I$4)</f>
        <v>1000</v>
      </c>
      <c r="F31" s="20">
        <v>1000</v>
      </c>
      <c r="H31" s="677" t="s">
        <v>676</v>
      </c>
      <c r="K31" s="20"/>
      <c r="L31" s="20"/>
      <c r="M31" s="20"/>
      <c r="O31" s="20"/>
      <c r="P31" s="20"/>
      <c r="Q31" s="20"/>
      <c r="U31" s="851"/>
      <c r="V31" s="703" t="s">
        <v>635</v>
      </c>
      <c r="W31" s="704">
        <v>0.15</v>
      </c>
      <c r="X31" s="704">
        <v>0.16</v>
      </c>
      <c r="Y31" s="704">
        <v>0.1</v>
      </c>
      <c r="Z31" s="704">
        <v>0.08</v>
      </c>
      <c r="AA31" s="704">
        <f>AA28</f>
        <v>8.7919503621414374E-2</v>
      </c>
      <c r="AB31" s="704">
        <f>AB28-SUM(AB29:AB30,AB32:AB38)</f>
        <v>0.32523546937983211</v>
      </c>
      <c r="AC31" s="704">
        <f>AC28</f>
        <v>8.9484559931126365E-3</v>
      </c>
      <c r="AD31" s="704"/>
      <c r="AE31" s="815">
        <f>AE28-SUM(AE32:AE38)</f>
        <v>0.16306232930527451</v>
      </c>
      <c r="AF31" s="704"/>
    </row>
    <row r="32" spans="1:37" ht="16.5" customHeight="1">
      <c r="A32" s="684" t="s">
        <v>638</v>
      </c>
      <c r="B32" s="668">
        <f>(Demand!$E$4*($X34+ $W34)*Scenario!$E$16+Demand!$E$18*Scenario!$E$16*($Z34+$Y34)+Demand!$E$31*Scenario!$E$16*($AB34+$AA34)+Demand!$E$31*Demand!$E$33*Scenario!$E$16*($AC34+$AD34)+Demand!$E$47*Scenario!$E$16*$AE34+Demand!$E$48*Scenario!$E$16*$AF34)/$E32*1000000</f>
        <v>0</v>
      </c>
      <c r="E32" s="716">
        <f>F32*(1+Scenario!$E$15)^(Scenario!$H$4-Scenario!$I$4)</f>
        <v>1000</v>
      </c>
      <c r="F32" s="20">
        <v>1000</v>
      </c>
      <c r="H32" s="677" t="s">
        <v>682</v>
      </c>
      <c r="K32" s="20"/>
      <c r="L32" s="20"/>
      <c r="M32" s="20"/>
      <c r="O32" s="20"/>
      <c r="P32" s="20"/>
      <c r="Q32" s="20"/>
      <c r="U32" s="851"/>
      <c r="V32" s="703" t="s">
        <v>636</v>
      </c>
      <c r="W32" s="704"/>
      <c r="X32" s="704">
        <v>0.01</v>
      </c>
      <c r="Y32" s="704"/>
      <c r="Z32" s="704">
        <v>0.01</v>
      </c>
      <c r="AA32" s="704"/>
      <c r="AB32" s="704">
        <v>0.01</v>
      </c>
      <c r="AC32" s="704"/>
      <c r="AD32" s="704"/>
      <c r="AE32" s="815"/>
      <c r="AF32" s="704"/>
    </row>
    <row r="33" spans="1:34" ht="16.5" customHeight="1">
      <c r="A33" s="684" t="s">
        <v>644</v>
      </c>
      <c r="B33" s="668">
        <f>(Demand!$E$4*($X35+ $W35)*Scenario!$E$16+Demand!$E$18*Scenario!$E$16*($Z35+$Y35)+Demand!$E$31*Scenario!$E$16*($AB35+$AA35)+Demand!$E$31*Demand!$E$33*Scenario!$E$16*($AC35+$AD35)+Demand!$E$47*Scenario!$E$16*$AE35+Demand!$E$48*Scenario!$E$16*$AF35)/$E33*1000000</f>
        <v>5750</v>
      </c>
      <c r="E33" s="20">
        <f>F33*(1+Scenario!$E$15)^(Scenario!$H$4-Scenario!$I$4)</f>
        <v>100</v>
      </c>
      <c r="F33" s="20">
        <v>100</v>
      </c>
      <c r="H33" s="677" t="s">
        <v>679</v>
      </c>
      <c r="K33" s="20"/>
      <c r="L33" s="20"/>
      <c r="M33" s="20"/>
      <c r="O33" s="20"/>
      <c r="P33" s="20"/>
      <c r="Q33" s="20"/>
      <c r="U33" s="851"/>
      <c r="V33" s="703" t="s">
        <v>637</v>
      </c>
      <c r="W33" s="704"/>
      <c r="X33" s="704">
        <v>0.01</v>
      </c>
      <c r="Y33" s="704"/>
      <c r="Z33" s="704">
        <v>0.01</v>
      </c>
      <c r="AA33" s="704"/>
      <c r="AB33" s="704">
        <v>0.01</v>
      </c>
      <c r="AC33" s="704"/>
      <c r="AD33" s="704"/>
      <c r="AE33" s="815"/>
      <c r="AF33" s="704"/>
    </row>
    <row r="34" spans="1:34" ht="16.5" customHeight="1">
      <c r="A34" s="684" t="s">
        <v>646</v>
      </c>
      <c r="B34" s="668">
        <f>(Demand!$E$4*($X36+ $W36)*Scenario!$E$16+Demand!$E$18*Scenario!$E$16*($Z36+$Y36)+Demand!$E$31*Scenario!$E$16*($AB36+$AA36)+Demand!$E$31*Demand!$E$33*Scenario!$E$16*($AC36+$AD36)+Demand!$E$47*Scenario!$E$16*$AE36+Demand!$E$48*Scenario!$E$16*$AF36)/$E34*1000000</f>
        <v>750.00000000000011</v>
      </c>
      <c r="E34" s="20">
        <f>F34*(1+Scenario!$E$15)^(Scenario!$H$4-Scenario!$I$4)</f>
        <v>100</v>
      </c>
      <c r="F34" s="20">
        <v>100</v>
      </c>
      <c r="H34" s="677">
        <v>1</v>
      </c>
      <c r="K34" s="20"/>
      <c r="L34" s="20"/>
      <c r="M34" s="20"/>
      <c r="N34" s="677" t="s">
        <v>683</v>
      </c>
      <c r="O34" s="20"/>
      <c r="P34" s="20"/>
      <c r="Q34" s="20"/>
      <c r="U34" s="851"/>
      <c r="V34" s="703" t="s">
        <v>638</v>
      </c>
      <c r="W34" s="704"/>
      <c r="X34" s="704">
        <v>0</v>
      </c>
      <c r="Y34" s="704"/>
      <c r="Z34" s="704">
        <v>0</v>
      </c>
      <c r="AA34" s="704"/>
      <c r="AB34" s="704">
        <v>0</v>
      </c>
      <c r="AC34" s="704"/>
      <c r="AD34" s="704"/>
      <c r="AE34" s="815">
        <v>0</v>
      </c>
      <c r="AF34" s="704"/>
    </row>
    <row r="35" spans="1:34" ht="16.5" customHeight="1">
      <c r="A35" s="684" t="s">
        <v>647</v>
      </c>
      <c r="B35" s="668">
        <f>(Demand!$E$4*($X37+ $W37)*Scenario!$E$16+Demand!$E$18*Scenario!$E$16*($Z37+$Y37)+Demand!$E$31*Scenario!$E$16*($AB37+$AA37)+Demand!$E$31*Demand!$E$33*Scenario!$E$16*($AC37+$AD37)+Demand!$E$47*Scenario!$E$16*$AE37+Demand!$E$48*Scenario!$E$16*$AF37)/$E35*1000000</f>
        <v>5750</v>
      </c>
      <c r="E35" s="20">
        <f>F35*(1+Scenario!$E$15)^(Scenario!$H$4-Scenario!$I$4)</f>
        <v>100</v>
      </c>
      <c r="F35" s="20">
        <v>100</v>
      </c>
      <c r="H35" s="677">
        <v>1</v>
      </c>
      <c r="K35" s="20"/>
      <c r="L35" s="20"/>
      <c r="M35" s="20"/>
      <c r="N35" s="677" t="s">
        <v>684</v>
      </c>
      <c r="O35" s="20"/>
      <c r="P35" s="20"/>
      <c r="Q35" s="20"/>
      <c r="U35" s="851"/>
      <c r="V35" s="703" t="s">
        <v>644</v>
      </c>
      <c r="W35" s="704"/>
      <c r="X35" s="704">
        <v>5.0000000000000001E-3</v>
      </c>
      <c r="Y35" s="704"/>
      <c r="Z35" s="704">
        <v>5.0000000000000001E-3</v>
      </c>
      <c r="AA35" s="704"/>
      <c r="AB35" s="704">
        <v>5.0000000000000001E-3</v>
      </c>
      <c r="AC35" s="704"/>
      <c r="AD35" s="704"/>
      <c r="AE35" s="815">
        <v>5.0000000000000001E-3</v>
      </c>
      <c r="AF35" s="704">
        <v>1E-3</v>
      </c>
      <c r="AH35" s="695" t="s">
        <v>685</v>
      </c>
    </row>
    <row r="36" spans="1:34" ht="16.5" customHeight="1">
      <c r="A36" s="684" t="s">
        <v>648</v>
      </c>
      <c r="B36" s="668">
        <f>(Demand!$E$4*($X38+ $W38)*Scenario!$E$16+Demand!$E$18*Scenario!$E$16*($Z38+$Y38)+Demand!$E$31*Scenario!$E$16*($AB38+$AA38)+Demand!$E$31*Demand!$E$33*Scenario!$E$16*($AC38+$AD38)+Demand!$E$47*Scenario!$E$16*$AE38+Demand!$E$48*Scenario!$E$16*$AF38)/$E36*1000000</f>
        <v>5750</v>
      </c>
      <c r="E36" s="20">
        <f>F36*(1+Scenario!$E$15)^(Scenario!$H$4-Scenario!$I$4)</f>
        <v>100</v>
      </c>
      <c r="F36" s="20">
        <v>100</v>
      </c>
      <c r="H36" s="677" t="s">
        <v>676</v>
      </c>
      <c r="K36" s="20"/>
      <c r="L36" s="20"/>
      <c r="M36" s="20"/>
      <c r="O36" s="20"/>
      <c r="P36" s="20"/>
      <c r="Q36" s="20"/>
      <c r="U36" s="851"/>
      <c r="V36" s="703" t="s">
        <v>646</v>
      </c>
      <c r="W36" s="704"/>
      <c r="X36" s="704">
        <v>5.0000000000000001E-3</v>
      </c>
      <c r="Y36" s="704"/>
      <c r="Z36" s="704">
        <v>5.0000000000000001E-3</v>
      </c>
      <c r="AA36" s="704"/>
      <c r="AB36" s="704">
        <v>5.0000000000000001E-3</v>
      </c>
      <c r="AC36" s="704"/>
      <c r="AD36" s="704"/>
      <c r="AE36" s="815">
        <v>5.0000000000000001E-3</v>
      </c>
      <c r="AF36" s="704"/>
      <c r="AH36" s="695" t="s">
        <v>686</v>
      </c>
    </row>
    <row r="37" spans="1:34" ht="16.5" customHeight="1">
      <c r="A37" s="684" t="s">
        <v>645</v>
      </c>
      <c r="B37" s="717">
        <f>B33/2</f>
        <v>2875</v>
      </c>
      <c r="E37" s="20"/>
      <c r="H37" s="677" t="s">
        <v>676</v>
      </c>
      <c r="K37" s="20"/>
      <c r="L37" s="20"/>
      <c r="M37" s="20"/>
      <c r="O37" s="20"/>
      <c r="P37" s="20"/>
      <c r="Q37" s="20"/>
      <c r="U37" s="851"/>
      <c r="V37" s="703" t="s">
        <v>647</v>
      </c>
      <c r="W37" s="704"/>
      <c r="X37" s="704">
        <v>5.0000000000000001E-3</v>
      </c>
      <c r="Y37" s="704"/>
      <c r="Z37" s="704">
        <v>5.0000000000000001E-3</v>
      </c>
      <c r="AA37" s="704"/>
      <c r="AB37" s="704">
        <v>5.0000000000000001E-3</v>
      </c>
      <c r="AC37" s="704"/>
      <c r="AD37" s="704"/>
      <c r="AE37" s="815">
        <v>5.0000000000000001E-3</v>
      </c>
      <c r="AF37" s="704">
        <v>1E-3</v>
      </c>
      <c r="AH37" s="695" t="s">
        <v>687</v>
      </c>
    </row>
    <row r="38" spans="1:34" ht="16.5" customHeight="1">
      <c r="A38" s="685" t="s">
        <v>656</v>
      </c>
      <c r="B38" s="20">
        <f>(Scenario!I64+Scenario!I65*2/17)*33.3/8760</f>
        <v>29020.587469338843</v>
      </c>
      <c r="F38" s="20"/>
      <c r="H38" s="677" t="s">
        <v>679</v>
      </c>
      <c r="K38" s="20"/>
      <c r="L38" s="20"/>
      <c r="M38" s="20"/>
      <c r="O38" s="20"/>
      <c r="P38" s="20"/>
      <c r="Q38" s="20"/>
      <c r="U38" s="827"/>
      <c r="V38" s="703" t="s">
        <v>648</v>
      </c>
      <c r="W38" s="704"/>
      <c r="X38" s="704">
        <v>5.0000000000000001E-3</v>
      </c>
      <c r="Y38" s="704"/>
      <c r="Z38" s="704">
        <v>5.0000000000000001E-3</v>
      </c>
      <c r="AA38" s="704"/>
      <c r="AB38" s="704">
        <v>5.0000000000000001E-3</v>
      </c>
      <c r="AC38" s="704"/>
      <c r="AD38" s="704"/>
      <c r="AE38" s="815">
        <v>5.0000000000000001E-3</v>
      </c>
      <c r="AF38" s="704">
        <v>1E-3</v>
      </c>
      <c r="AH38" s="677" t="s">
        <v>688</v>
      </c>
    </row>
    <row r="39" spans="1:34" ht="16.5" customHeight="1">
      <c r="A39" s="685" t="s">
        <v>644</v>
      </c>
      <c r="B39" s="20">
        <f>B38*Scenario!I66</f>
        <v>203144.1122853719</v>
      </c>
      <c r="F39" s="20"/>
      <c r="H39" s="677" t="s">
        <v>676</v>
      </c>
      <c r="K39" s="20"/>
      <c r="L39" s="20"/>
      <c r="M39" s="20"/>
      <c r="N39" s="698" t="s">
        <v>689</v>
      </c>
      <c r="O39" s="20"/>
      <c r="P39" s="20"/>
      <c r="Q39" s="20"/>
      <c r="U39" s="885"/>
      <c r="V39" s="886"/>
      <c r="W39" s="709">
        <f t="shared" ref="W39:AF39" si="0">SUM(W29:W38)</f>
        <v>0.15</v>
      </c>
      <c r="X39" s="709">
        <f t="shared" si="0"/>
        <v>0.20000000000000004</v>
      </c>
      <c r="Y39" s="709">
        <f t="shared" si="0"/>
        <v>0.1</v>
      </c>
      <c r="Z39" s="709">
        <f t="shared" si="0"/>
        <v>0.12000000000000001</v>
      </c>
      <c r="AA39" s="709">
        <f t="shared" si="0"/>
        <v>8.7919503621414374E-2</v>
      </c>
      <c r="AB39" s="709">
        <f t="shared" si="0"/>
        <v>0.46523546937983218</v>
      </c>
      <c r="AC39" s="709">
        <f t="shared" si="0"/>
        <v>8.9484559931126365E-3</v>
      </c>
      <c r="AD39" s="709">
        <f t="shared" si="0"/>
        <v>0.17009510015357496</v>
      </c>
      <c r="AE39" s="814">
        <f t="shared" si="0"/>
        <v>0.18306232930527452</v>
      </c>
      <c r="AF39" s="709">
        <f t="shared" si="0"/>
        <v>0.30343179865696751</v>
      </c>
      <c r="AH39" s="677" t="s">
        <v>690</v>
      </c>
    </row>
    <row r="40" spans="1:34" ht="16.5" customHeight="1">
      <c r="A40" s="685"/>
      <c r="F40" s="20"/>
      <c r="H40" s="677" t="s">
        <v>676</v>
      </c>
      <c r="K40" s="20"/>
      <c r="L40" s="20"/>
      <c r="M40" s="20"/>
      <c r="N40" s="677" t="s">
        <v>691</v>
      </c>
      <c r="O40" s="20"/>
      <c r="P40" s="20"/>
      <c r="Q40" s="20"/>
      <c r="U40" s="878"/>
      <c r="V40" s="887"/>
      <c r="W40" s="702" t="str">
        <f t="shared" ref="W40:AF40" si="1">IF(W39=W28,"O","X")</f>
        <v>O</v>
      </c>
      <c r="X40" s="702" t="str">
        <f t="shared" si="1"/>
        <v>O</v>
      </c>
      <c r="Y40" s="702" t="str">
        <f t="shared" si="1"/>
        <v>O</v>
      </c>
      <c r="Z40" s="702" t="str">
        <f t="shared" si="1"/>
        <v>O</v>
      </c>
      <c r="AA40" s="702" t="str">
        <f t="shared" si="1"/>
        <v>O</v>
      </c>
      <c r="AB40" s="702" t="str">
        <f t="shared" si="1"/>
        <v>O</v>
      </c>
      <c r="AC40" s="702" t="str">
        <f t="shared" si="1"/>
        <v>O</v>
      </c>
      <c r="AD40" s="702" t="str">
        <f t="shared" si="1"/>
        <v>O</v>
      </c>
      <c r="AE40" s="702" t="str">
        <f t="shared" si="1"/>
        <v>X</v>
      </c>
      <c r="AF40" s="702" t="str">
        <f t="shared" si="1"/>
        <v>O</v>
      </c>
      <c r="AH40" s="677" t="s">
        <v>692</v>
      </c>
    </row>
    <row r="41" spans="1:34" ht="16.5" customHeight="1">
      <c r="A41" s="685"/>
      <c r="B41" s="700"/>
      <c r="F41" s="20"/>
      <c r="H41" s="677" t="s">
        <v>676</v>
      </c>
      <c r="K41" s="20"/>
      <c r="L41" s="20"/>
      <c r="M41" s="20"/>
      <c r="O41" s="20"/>
      <c r="P41" s="20"/>
      <c r="Q41" s="20"/>
      <c r="U41" s="697"/>
      <c r="V41" s="685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H41" s="677" t="s">
        <v>693</v>
      </c>
    </row>
    <row r="42" spans="1:34" ht="16.5" customHeight="1">
      <c r="A42" s="685"/>
      <c r="F42" s="20"/>
      <c r="K42" s="20"/>
      <c r="L42" s="20"/>
      <c r="M42" s="20"/>
      <c r="O42" s="20"/>
      <c r="P42" s="20"/>
      <c r="Q42" s="20"/>
      <c r="U42" s="697"/>
      <c r="V42" s="685"/>
      <c r="W42" s="19"/>
      <c r="X42" s="19"/>
      <c r="Y42" s="19"/>
      <c r="Z42" s="19"/>
      <c r="AA42" s="19"/>
      <c r="AB42" s="19"/>
      <c r="AC42" s="19"/>
      <c r="AD42" s="19"/>
      <c r="AE42" s="19"/>
      <c r="AF42" s="19"/>
    </row>
    <row r="43" spans="1:34" ht="16.5" customHeight="1">
      <c r="A43" s="685"/>
      <c r="F43" s="20"/>
      <c r="K43" s="20"/>
      <c r="L43" s="803"/>
      <c r="M43" s="803"/>
      <c r="N43" s="804" t="s">
        <v>6</v>
      </c>
      <c r="O43" s="803" t="s">
        <v>11</v>
      </c>
      <c r="P43" s="803" t="s">
        <v>17</v>
      </c>
      <c r="Q43" s="20"/>
      <c r="U43" s="697"/>
    </row>
    <row r="44" spans="1:34" ht="16.5" customHeight="1">
      <c r="A44" s="685" t="s">
        <v>694</v>
      </c>
      <c r="C44" s="813">
        <f>Scenario!I65/24*Scenario!E64/33.3</f>
        <v>4273.4233818277153</v>
      </c>
      <c r="F44" s="20"/>
      <c r="H44" s="677" t="s">
        <v>676</v>
      </c>
      <c r="K44" s="20"/>
      <c r="L44" s="803">
        <f t="shared" ref="L44:L57" si="2">A26</f>
        <v>0</v>
      </c>
      <c r="M44" s="803" t="s">
        <v>106</v>
      </c>
      <c r="N44" s="804" t="s">
        <v>122</v>
      </c>
      <c r="O44" s="803"/>
      <c r="P44" s="803"/>
      <c r="Q44" s="20"/>
      <c r="U44" s="697"/>
      <c r="V44" s="685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H44" s="677" t="s">
        <v>695</v>
      </c>
    </row>
    <row r="45" spans="1:34" ht="16.5" customHeight="1">
      <c r="C45" s="783">
        <f>C44*Scenario!I66</f>
        <v>29913.963672794009</v>
      </c>
      <c r="F45" s="20"/>
      <c r="H45" s="677" t="s">
        <v>676</v>
      </c>
      <c r="K45" s="20"/>
      <c r="L45" s="803" t="str">
        <f t="shared" si="2"/>
        <v>Wind_on</v>
      </c>
      <c r="M45" s="803">
        <f t="shared" ref="M45:M57" si="3">B27</f>
        <v>0</v>
      </c>
      <c r="N45" s="803">
        <f>M45*8760*Hourly!$S$2</f>
        <v>0</v>
      </c>
      <c r="O45" s="803"/>
      <c r="P45" s="803"/>
      <c r="U45" s="697"/>
      <c r="V45" s="685"/>
      <c r="W45" s="19"/>
      <c r="X45" s="19"/>
      <c r="Y45" s="19"/>
      <c r="Z45" s="19"/>
      <c r="AA45" s="19"/>
      <c r="AB45" s="19"/>
      <c r="AC45" s="19"/>
      <c r="AD45" s="20"/>
      <c r="AE45" s="19"/>
      <c r="AF45" s="19"/>
      <c r="AH45" s="695" t="s">
        <v>696</v>
      </c>
    </row>
    <row r="46" spans="1:34" ht="16.5" customHeight="1">
      <c r="A46" s="685"/>
      <c r="F46" s="20"/>
      <c r="H46" s="677" t="s">
        <v>676</v>
      </c>
      <c r="K46" s="20"/>
      <c r="L46" s="803" t="str">
        <f t="shared" si="2"/>
        <v>Wind_off</v>
      </c>
      <c r="M46" s="803">
        <f t="shared" si="3"/>
        <v>1155.5069179114134</v>
      </c>
      <c r="N46" s="803">
        <f>M46*8760*Hourly!$I$2</f>
        <v>4226896.4553260859</v>
      </c>
      <c r="O46" s="803"/>
      <c r="P46" s="803"/>
      <c r="AD46" s="20"/>
    </row>
    <row r="47" spans="1:34" ht="16.5" customHeight="1">
      <c r="K47" s="20"/>
      <c r="L47" s="803" t="str">
        <f t="shared" si="2"/>
        <v>PV</v>
      </c>
      <c r="M47" s="803">
        <f t="shared" si="3"/>
        <v>395.48602490165382</v>
      </c>
      <c r="N47" s="803">
        <f>M47*8760*Hourly!$S$3</f>
        <v>693457.08923643816</v>
      </c>
      <c r="O47" s="803"/>
      <c r="P47" s="803"/>
      <c r="AD47" s="20"/>
    </row>
    <row r="48" spans="1:34" ht="16.5" customHeight="1">
      <c r="K48" s="20"/>
      <c r="L48" s="803" t="str">
        <f t="shared" si="2"/>
        <v>CHP</v>
      </c>
      <c r="M48" s="803">
        <f t="shared" si="3"/>
        <v>100</v>
      </c>
      <c r="N48" s="803"/>
      <c r="O48" s="803"/>
      <c r="P48" s="803"/>
    </row>
    <row r="49" spans="11:16" ht="16.5" customHeight="1">
      <c r="K49" s="20"/>
      <c r="L49" s="803" t="str">
        <f t="shared" si="2"/>
        <v>Fcell</v>
      </c>
      <c r="M49" s="803">
        <f t="shared" si="3"/>
        <v>100</v>
      </c>
      <c r="N49" s="803"/>
      <c r="O49" s="803"/>
      <c r="P49" s="803"/>
    </row>
    <row r="50" spans="11:16" ht="16.5" customHeight="1">
      <c r="L50" s="803" t="str">
        <f t="shared" si="2"/>
        <v>PP</v>
      </c>
      <c r="M50" s="803">
        <f t="shared" si="3"/>
        <v>0</v>
      </c>
      <c r="N50" s="803">
        <f>M50*8760*C7</f>
        <v>0</v>
      </c>
      <c r="O50" s="803">
        <v>0</v>
      </c>
      <c r="P50" s="803"/>
    </row>
    <row r="51" spans="11:16" ht="16.5" customHeight="1">
      <c r="L51" s="803" t="str">
        <f t="shared" si="2"/>
        <v>Gas_storage</v>
      </c>
      <c r="M51" s="803">
        <f t="shared" si="3"/>
        <v>5750</v>
      </c>
      <c r="N51" s="803"/>
      <c r="O51" s="803"/>
      <c r="P51" s="803"/>
    </row>
    <row r="52" spans="11:16" ht="16.5" customHeight="1">
      <c r="L52" s="803" t="str">
        <f t="shared" si="2"/>
        <v>TES_DH</v>
      </c>
      <c r="M52" s="803">
        <f t="shared" si="3"/>
        <v>750.00000000000011</v>
      </c>
      <c r="N52" s="803"/>
      <c r="O52" s="803"/>
      <c r="P52" s="803"/>
    </row>
    <row r="53" spans="11:16" ht="16.5" customHeight="1">
      <c r="L53" s="803" t="str">
        <f t="shared" si="2"/>
        <v>electrolysis</v>
      </c>
      <c r="M53" s="803">
        <f t="shared" si="3"/>
        <v>5750</v>
      </c>
      <c r="N53" s="803"/>
      <c r="O53" s="803"/>
      <c r="P53" s="803"/>
    </row>
    <row r="54" spans="11:16" ht="16.5" customHeight="1">
      <c r="L54" s="803" t="str">
        <f t="shared" si="2"/>
        <v>battery</v>
      </c>
      <c r="M54" s="803">
        <f t="shared" si="3"/>
        <v>5750</v>
      </c>
      <c r="N54" s="803"/>
      <c r="O54" s="803"/>
      <c r="P54" s="803"/>
    </row>
    <row r="55" spans="11:16" ht="16.5" customHeight="1">
      <c r="L55" s="803" t="str">
        <f t="shared" si="2"/>
        <v>GS_interface</v>
      </c>
      <c r="M55" s="803">
        <f t="shared" si="3"/>
        <v>2875</v>
      </c>
      <c r="N55" s="803"/>
      <c r="O55" s="803"/>
      <c r="P55" s="803"/>
    </row>
    <row r="56" spans="11:16" ht="16.5" customHeight="1">
      <c r="L56" s="803" t="str">
        <f t="shared" si="2"/>
        <v>H2_Grid</v>
      </c>
      <c r="M56" s="803">
        <f t="shared" si="3"/>
        <v>29020.587469338843</v>
      </c>
      <c r="N56" s="803"/>
      <c r="O56" s="803"/>
      <c r="P56" s="803"/>
    </row>
    <row r="57" spans="11:16" ht="16.5" customHeight="1">
      <c r="L57" s="803" t="str">
        <f t="shared" si="2"/>
        <v>Gas_storage</v>
      </c>
      <c r="M57" s="803">
        <f t="shared" si="3"/>
        <v>203144.1122853719</v>
      </c>
      <c r="N57" s="803"/>
      <c r="O57" s="803"/>
      <c r="P57" s="803"/>
    </row>
    <row r="58" spans="11:16" ht="16.5" customHeight="1">
      <c r="L58" s="803" t="s">
        <v>12</v>
      </c>
      <c r="M58" s="803"/>
      <c r="N58" s="803">
        <f>Inputdata!B25*C8</f>
        <v>73394.104977402661</v>
      </c>
      <c r="O58" s="803">
        <f>Inputdata!B25*E8</f>
        <v>73394.104977402661</v>
      </c>
      <c r="P58" s="803"/>
    </row>
    <row r="59" spans="11:16" ht="16.5" customHeight="1">
      <c r="L59" s="803" t="s">
        <v>18</v>
      </c>
      <c r="M59" s="803"/>
      <c r="N59" s="803"/>
      <c r="O59" s="803"/>
      <c r="P59" s="803">
        <f>(Inputdata!B26+Inputdata!B29)*ES!D20</f>
        <v>3596.7619092576842</v>
      </c>
    </row>
    <row r="60" spans="11:16" ht="16.5" customHeight="1">
      <c r="L60" s="803" t="s">
        <v>607</v>
      </c>
      <c r="M60" s="803"/>
      <c r="N60" s="803"/>
      <c r="O60" s="803">
        <f>Inputdata!B30*ES!E23</f>
        <v>0</v>
      </c>
      <c r="P60" s="803"/>
    </row>
    <row r="61" spans="11:16" ht="16.5" customHeight="1">
      <c r="L61" s="804" t="s">
        <v>21</v>
      </c>
      <c r="M61" s="803"/>
      <c r="N61" s="803">
        <f>SUM(N45:N60)</f>
        <v>4993747.649539927</v>
      </c>
      <c r="O61" s="803">
        <f>SUM(O45:O60)</f>
        <v>73394.104977402661</v>
      </c>
      <c r="P61" s="803">
        <f>SUM(P45:P60)</f>
        <v>3596.7619092576842</v>
      </c>
    </row>
  </sheetData>
  <mergeCells count="10">
    <mergeCell ref="U25:V27"/>
    <mergeCell ref="U29:U38"/>
    <mergeCell ref="U28:V28"/>
    <mergeCell ref="U39:V40"/>
    <mergeCell ref="AA25:AD25"/>
    <mergeCell ref="AE25:AF25"/>
    <mergeCell ref="W25:X26"/>
    <mergeCell ref="Y25:Z26"/>
    <mergeCell ref="AA26:AB26"/>
    <mergeCell ref="AC26:AD26"/>
  </mergeCells>
  <phoneticPr fontId="5" type="noConversion"/>
  <hyperlinks>
    <hyperlink ref="N39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00000000-0004-0000-0700-000000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2"/>
  <sheetViews>
    <sheetView workbookViewId="0">
      <selection activeCell="F26" sqref="F26"/>
    </sheetView>
  </sheetViews>
  <sheetFormatPr defaultRowHeight="16.5"/>
  <cols>
    <col min="1" max="1" width="12.125" style="29" customWidth="1"/>
    <col min="2" max="3" width="9.375" style="29" bestFit="1" customWidth="1"/>
    <col min="4" max="4" width="9.5" style="29" bestFit="1" customWidth="1"/>
    <col min="5" max="12" width="9.25" style="29" bestFit="1" customWidth="1"/>
    <col min="13" max="13" width="7.625" style="29" customWidth="1"/>
    <col min="14" max="14" width="9.5" style="29" bestFit="1" customWidth="1"/>
    <col min="15" max="17" width="9.25" style="29" bestFit="1" customWidth="1"/>
    <col min="18" max="18" width="9.5" style="29" bestFit="1" customWidth="1"/>
    <col min="19" max="19" width="11" style="29" bestFit="1" customWidth="1"/>
    <col min="20" max="20" width="9.5" style="29" bestFit="1" customWidth="1"/>
    <col min="21" max="30" width="9" style="29" customWidth="1"/>
    <col min="31" max="16384" width="9" style="29"/>
  </cols>
  <sheetData>
    <row r="1" spans="1:20">
      <c r="B1" s="29" t="str">
        <f>[1]설비구성!B1</f>
        <v>Wind_on</v>
      </c>
      <c r="C1" s="29" t="str">
        <f>[1]설비구성!C1</f>
        <v>Wind_off</v>
      </c>
      <c r="D1" s="29" t="str">
        <f>[1]설비구성!D1</f>
        <v>PV</v>
      </c>
      <c r="E1" s="29" t="str">
        <f>[1]설비구성!E1</f>
        <v>CHP</v>
      </c>
      <c r="F1" s="29" t="str">
        <f>[1]설비구성!F1</f>
        <v>Waste</v>
      </c>
      <c r="G1" s="29" t="str">
        <f>[1]설비구성!G1</f>
        <v>Fcell</v>
      </c>
      <c r="H1" s="29" t="str">
        <f>[1]설비구성!H1</f>
        <v>PP</v>
      </c>
      <c r="I1" s="29" t="str">
        <f>[1]설비구성!I1</f>
        <v>DH_HP</v>
      </c>
      <c r="J1" s="29" t="str">
        <f>[1]설비구성!J1</f>
        <v>DH_boiler</v>
      </c>
      <c r="K1" s="29" t="str">
        <f>[1]설비구성!K1</f>
        <v>Electronic boiler</v>
      </c>
      <c r="L1" s="29" t="str">
        <f>[1]설비구성!L1</f>
        <v>Electrolysis</v>
      </c>
      <c r="M1" s="29" t="str">
        <f>[1]설비구성!M1</f>
        <v>Gas_interface</v>
      </c>
      <c r="N1" s="29" t="str">
        <f>[1]설비구성!N1</f>
        <v>b_interface</v>
      </c>
      <c r="O1" s="29" t="str">
        <f>[1]설비구성!O1</f>
        <v>TES_DH</v>
      </c>
      <c r="P1" s="29" t="str">
        <f>[1]설비구성!P1</f>
        <v>Gas_storage</v>
      </c>
      <c r="Q1" s="29" t="str">
        <f>[1]설비구성!Q1</f>
        <v>Battery</v>
      </c>
      <c r="R1" s="29" t="str">
        <f>[1]설비구성!R1</f>
        <v>SMR</v>
      </c>
      <c r="S1" s="29" t="str">
        <f>[1]설비구성!S1</f>
        <v>National_Grid</v>
      </c>
      <c r="T1" s="29">
        <f>[1]설비구성!T1</f>
        <v>0</v>
      </c>
    </row>
    <row r="2" spans="1:20">
      <c r="A2" s="29" t="s">
        <v>697</v>
      </c>
      <c r="B2" s="81">
        <f>[1]설비구성!B2</f>
        <v>120</v>
      </c>
      <c r="C2" s="81">
        <f>[1]설비구성!C2</f>
        <v>39.252715420055758</v>
      </c>
      <c r="D2" s="81">
        <f>[1]설비구성!D2</f>
        <v>2540.8316546668102</v>
      </c>
      <c r="E2" s="81">
        <f>[1]설비구성!E2</f>
        <v>0</v>
      </c>
      <c r="F2" s="81">
        <f>[1]설비구성!F2</f>
        <v>0</v>
      </c>
      <c r="G2" s="81">
        <f>[1]설비구성!G2</f>
        <v>0</v>
      </c>
      <c r="H2" s="81">
        <f>[1]설비구성!H2</f>
        <v>0</v>
      </c>
      <c r="I2" s="81">
        <f>[1]설비구성!I2</f>
        <v>0</v>
      </c>
      <c r="J2" s="81">
        <f>[1]설비구성!J2</f>
        <v>0</v>
      </c>
      <c r="K2" s="81">
        <f>[1]설비구성!K2</f>
        <v>0</v>
      </c>
      <c r="L2" s="81">
        <f>[1]설비구성!L2</f>
        <v>599.53874773040457</v>
      </c>
      <c r="M2" s="81">
        <f>[1]설비구성!M2</f>
        <v>0</v>
      </c>
      <c r="N2" s="81">
        <f>[1]설비구성!N2</f>
        <v>267.69610965596218</v>
      </c>
      <c r="O2" s="81">
        <f>[1]설비구성!O2</f>
        <v>0</v>
      </c>
      <c r="P2" s="81">
        <f>[1]설비구성!P2</f>
        <v>0</v>
      </c>
      <c r="Q2" s="81">
        <f>[1]설비구성!Q2</f>
        <v>1614.981633571934</v>
      </c>
      <c r="R2" s="81">
        <f>[1]설비구성!R2</f>
        <v>120.0988536774359</v>
      </c>
      <c r="S2" s="81">
        <f>[1]설비구성!S2</f>
        <v>1905.7683968775841</v>
      </c>
      <c r="T2" s="81">
        <f>[1]설비구성!T2</f>
        <v>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"/>
  <sheetViews>
    <sheetView topLeftCell="B1" workbookViewId="0">
      <selection activeCell="F26" sqref="F26"/>
    </sheetView>
  </sheetViews>
  <sheetFormatPr defaultRowHeight="16.5"/>
  <cols>
    <col min="1" max="1" width="9" style="29" customWidth="1"/>
    <col min="2" max="2" width="12.25" style="29" bestFit="1" customWidth="1"/>
    <col min="3" max="3" width="13.25" style="29" bestFit="1" customWidth="1"/>
    <col min="4" max="6" width="11.125" style="29" bestFit="1" customWidth="1"/>
    <col min="7" max="9" width="13.25" style="29" bestFit="1" customWidth="1"/>
    <col min="10" max="10" width="11.125" style="29" bestFit="1" customWidth="1"/>
    <col min="11" max="11" width="11" style="29" bestFit="1" customWidth="1"/>
    <col min="12" max="13" width="9.875" style="29" bestFit="1" customWidth="1"/>
    <col min="14" max="15" width="11" style="29" bestFit="1" customWidth="1"/>
    <col min="16" max="16" width="9.875" style="29" bestFit="1" customWidth="1"/>
    <col min="17" max="26" width="9" style="29" customWidth="1"/>
    <col min="27" max="16384" width="9" style="29"/>
  </cols>
  <sheetData>
    <row r="1" spans="1:16">
      <c r="A1" s="29" t="s">
        <v>698</v>
      </c>
      <c r="B1" s="29" t="str">
        <f>[1]발전량!B1</f>
        <v>WT</v>
      </c>
      <c r="C1" s="29" t="str">
        <f>[1]발전량!C1</f>
        <v>PV</v>
      </c>
      <c r="D1" s="29" t="str">
        <f>[1]발전량!D1</f>
        <v>CHP</v>
      </c>
      <c r="E1" s="29" t="str">
        <f>[1]발전량!E1</f>
        <v>Fcell</v>
      </c>
      <c r="F1" s="29" t="str">
        <f>[1]발전량!F1</f>
        <v>PP</v>
      </c>
      <c r="G1" s="29" t="str">
        <f>[1]발전량!G1</f>
        <v>Waste</v>
      </c>
      <c r="H1" s="29" t="str">
        <f>[1]발전량!H1</f>
        <v>Electrolysis</v>
      </c>
      <c r="I1" s="29" t="str">
        <f>[1]발전량!I1</f>
        <v>SMR</v>
      </c>
      <c r="J1" s="29" t="str">
        <f>[1]발전량!J1</f>
        <v>Electric boiler</v>
      </c>
      <c r="K1" s="29" t="str">
        <f>[1]발전량!K1</f>
        <v>EV</v>
      </c>
      <c r="L1" s="29" t="str">
        <f>[1]발전량!L1</f>
        <v>Electricity demand</v>
      </c>
      <c r="M1" s="29" t="str">
        <f>[1]발전량!M1</f>
        <v>P2H</v>
      </c>
      <c r="N1" s="29" t="str">
        <f>[1]발전량!N1</f>
        <v>Curtailment</v>
      </c>
      <c r="O1" s="29">
        <f>[1]발전량!O1</f>
        <v>0</v>
      </c>
      <c r="P1" s="29">
        <f>[1]발전량!P1</f>
        <v>0</v>
      </c>
    </row>
    <row r="2" spans="1:16">
      <c r="B2" s="104">
        <f>[1]발전량!B2</f>
        <v>0.36856423461611038</v>
      </c>
      <c r="C2" s="104">
        <f>[1]발전량!C2</f>
        <v>4.4551706319412778</v>
      </c>
      <c r="D2" s="104">
        <f>[1]발전량!D2</f>
        <v>0</v>
      </c>
      <c r="E2" s="104">
        <f>[1]발전량!E2</f>
        <v>0</v>
      </c>
      <c r="F2" s="104">
        <f>[1]발전량!F2</f>
        <v>0</v>
      </c>
      <c r="G2" s="104">
        <f>[1]발전량!G2</f>
        <v>3.3644725838318311E-2</v>
      </c>
      <c r="H2" s="104">
        <f>[1]발전량!H2</f>
        <v>1.9135536232699311</v>
      </c>
      <c r="I2" s="104">
        <f>[1]발전량!I2</f>
        <v>1.052065958214188</v>
      </c>
      <c r="J2" s="104">
        <f>[1]발전량!J2</f>
        <v>0</v>
      </c>
      <c r="K2" s="104">
        <f>[1]발전량!K2</f>
        <v>0</v>
      </c>
      <c r="L2" s="104">
        <f>[1]발전량!L2</f>
        <v>0.12743739543583721</v>
      </c>
      <c r="M2" s="104">
        <f>[1]발전량!M2</f>
        <v>0</v>
      </c>
      <c r="N2" s="104">
        <f>[1]발전량!N2</f>
        <v>0</v>
      </c>
      <c r="O2" s="104">
        <f>[1]발전량!O2</f>
        <v>0</v>
      </c>
      <c r="P2" s="104">
        <f>[1]발전량!P2</f>
        <v>0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699</v>
      </c>
      <c r="B1" s="8">
        <f>유형화!E13</f>
        <v>2050</v>
      </c>
    </row>
    <row r="2" spans="1:16">
      <c r="A2" s="9"/>
      <c r="B2" s="10"/>
    </row>
    <row r="3" spans="1:16">
      <c r="A3" s="9" t="s">
        <v>700</v>
      </c>
      <c r="B3" s="462">
        <f>유형화!E14</f>
        <v>0.9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701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702</v>
      </c>
    </row>
    <row r="6" spans="1:16">
      <c r="A6" s="11" t="s">
        <v>703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704</v>
      </c>
    </row>
    <row r="7" spans="1:16">
      <c r="A7" s="9" t="s">
        <v>705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706</v>
      </c>
    </row>
    <row r="8" spans="1:16">
      <c r="A8" s="9" t="s">
        <v>707</v>
      </c>
      <c r="B8" s="19">
        <f>1-Scenario!$E$11</f>
        <v>0.9</v>
      </c>
      <c r="D8" t="s">
        <v>708</v>
      </c>
      <c r="H8">
        <v>2045</v>
      </c>
      <c r="K8">
        <v>2</v>
      </c>
      <c r="L8" s="2">
        <v>0.5</v>
      </c>
      <c r="N8" s="2">
        <v>0.25</v>
      </c>
    </row>
    <row r="9" spans="1:16">
      <c r="A9" s="9"/>
      <c r="B9" s="19"/>
      <c r="H9">
        <v>2050</v>
      </c>
      <c r="I9">
        <v>5</v>
      </c>
    </row>
    <row r="10" spans="1:16">
      <c r="C10" s="2"/>
    </row>
    <row r="30" spans="2:21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spans="2:21">
      <c r="B31" s="20"/>
      <c r="C31" s="659"/>
      <c r="D31" s="659"/>
      <c r="E31" s="659"/>
      <c r="F31" s="659"/>
      <c r="G31" s="659"/>
      <c r="H31" s="659"/>
      <c r="I31" s="659"/>
      <c r="J31" s="659"/>
      <c r="K31" s="659"/>
      <c r="L31" s="659"/>
      <c r="M31" s="659"/>
      <c r="N31" s="659"/>
      <c r="O31" s="659"/>
      <c r="P31" s="659"/>
      <c r="Q31" s="659"/>
      <c r="R31" s="659"/>
      <c r="S31" s="659"/>
      <c r="T31" s="659"/>
      <c r="U31" s="659"/>
    </row>
    <row r="32" spans="2:21"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59"/>
      <c r="R32" s="659"/>
      <c r="S32" s="659"/>
      <c r="T32" s="659"/>
      <c r="U32" s="659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709</v>
      </c>
    </row>
    <row r="8" spans="9:9">
      <c r="I8" t="s">
        <v>710</v>
      </c>
    </row>
    <row r="9" spans="9:9">
      <c r="I9" t="s">
        <v>711</v>
      </c>
    </row>
    <row r="10" spans="9:9">
      <c r="I10" t="s">
        <v>712</v>
      </c>
    </row>
    <row r="13" spans="9:9">
      <c r="I13" t="s">
        <v>713</v>
      </c>
    </row>
    <row r="14" spans="9:9">
      <c r="I14" t="s">
        <v>714</v>
      </c>
    </row>
    <row r="15" spans="9:9">
      <c r="I15" s="4" t="s">
        <v>715</v>
      </c>
    </row>
    <row r="17" spans="9:15">
      <c r="I17" t="s">
        <v>716</v>
      </c>
    </row>
    <row r="18" spans="9:15">
      <c r="I18" t="s">
        <v>717</v>
      </c>
    </row>
    <row r="19" spans="9:15">
      <c r="I19" t="s">
        <v>718</v>
      </c>
    </row>
    <row r="20" spans="9:15">
      <c r="I20" t="s">
        <v>719</v>
      </c>
    </row>
    <row r="23" spans="9:15">
      <c r="I23" t="s">
        <v>720</v>
      </c>
      <c r="O23" s="676" t="s">
        <v>721</v>
      </c>
    </row>
    <row r="24" spans="9:15">
      <c r="I24" t="s">
        <v>722</v>
      </c>
    </row>
    <row r="26" spans="9:15">
      <c r="I26" t="s">
        <v>723</v>
      </c>
    </row>
    <row r="28" spans="9:15">
      <c r="I28" t="s">
        <v>724</v>
      </c>
    </row>
    <row r="29" spans="9:15">
      <c r="I29" t="s">
        <v>725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rgb="FF92D050"/>
  </sheetPr>
  <dimension ref="A1:Y8786"/>
  <sheetViews>
    <sheetView zoomScaleNormal="100" workbookViewId="0">
      <selection activeCell="N25" sqref="N25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5">
      <c r="A1" s="1"/>
      <c r="B1" s="418" t="s">
        <v>726</v>
      </c>
      <c r="C1" s="418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>
        <v>0.55000000000000004</v>
      </c>
      <c r="I1" s="13">
        <f>MAX(D2:D8761)</f>
        <v>873.89864999999963</v>
      </c>
      <c r="K1" s="1" t="s">
        <v>732</v>
      </c>
      <c r="M1" s="13">
        <f>MAX(E2:E8761)</f>
        <v>1404.076928</v>
      </c>
      <c r="Q1" t="s">
        <v>733</v>
      </c>
    </row>
    <row r="2" spans="1:25">
      <c r="A2" s="1">
        <v>1</v>
      </c>
      <c r="B2" s="770">
        <f>(유형화!$F$71+유형화!$F$72+유형화!$F$73+유형화!$F$74+유형화!$G$63)*hourly1!O3/hourly1!$O$8763</f>
        <v>105.76355638661229</v>
      </c>
      <c r="C2" s="419">
        <f>hourly1!$F3*유형화!$G$71/hourly1!$F$8763+유형화!$G$72*hourly1!$G3/hourly1!$F$8763+유형화!$G$74*hourly1!I3/hourly1!$I$8763+유형화!$H$63*hourly1!P3/hourly1!$P$8763</f>
        <v>14.895286607648879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802">
        <f>AVERAGE(H2:H8785)</f>
        <v>0.41758506065826934</v>
      </c>
      <c r="J2" s="16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734</v>
      </c>
      <c r="Q2">
        <v>0.25454565746941021</v>
      </c>
      <c r="R2" t="s">
        <v>734</v>
      </c>
      <c r="S2" s="801">
        <f>SUM(D2:D8761)/(8760*I1)</f>
        <v>0.28236254309624503</v>
      </c>
      <c r="V2">
        <f>MIN(F2:F8761)</f>
        <v>40026</v>
      </c>
      <c r="Y2" t="s">
        <v>735</v>
      </c>
    </row>
    <row r="3" spans="1:25">
      <c r="A3" s="1">
        <v>2</v>
      </c>
      <c r="B3" s="770">
        <f>(유형화!$F$71+유형화!$F$72+유형화!$F$73+유형화!$F$74+유형화!$G$63)*hourly1!O4/hourly1!$O$8763</f>
        <v>101.2830647709339</v>
      </c>
      <c r="C3" s="419">
        <f>hourly1!$F4*유형화!$G$71/hourly1!$F$8763+유형화!$G$72*hourly1!$G4/hourly1!$F$8763+유형화!$G$74*hourly1!I4/hourly1!$I$8763+유형화!$H$63*hourly1!P4/hourly1!$P$8763</f>
        <v>17.382862718095385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736</v>
      </c>
      <c r="Q3">
        <v>0.32255848918039443</v>
      </c>
      <c r="R3" t="s">
        <v>635</v>
      </c>
      <c r="S3" s="801">
        <f>SUM(E2:E8761)/(MAX(E2:E8761)*8760)</f>
        <v>0.20016325026241036</v>
      </c>
      <c r="V3">
        <f>MAX(F2:F8761)</f>
        <v>1292914</v>
      </c>
    </row>
    <row r="4" spans="1:25">
      <c r="A4" s="1">
        <v>3</v>
      </c>
      <c r="B4" s="770">
        <f>(유형화!$F$71+유형화!$F$72+유형화!$F$73+유형화!$F$74+유형화!$G$63)*hourly1!O5/hourly1!$O$8763</f>
        <v>98.507961066718352</v>
      </c>
      <c r="C4" s="419">
        <f>hourly1!$F5*유형화!$G$71/hourly1!$F$8763+유형화!$G$72*hourly1!$G5/hourly1!$F$8763+유형화!$G$74*hourly1!I5/hourly1!$I$8763+유형화!$H$63*hourly1!P5/hourly1!$P$8763</f>
        <v>19.746215715028413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635</v>
      </c>
      <c r="Q4">
        <v>0.1824076535242794</v>
      </c>
      <c r="V4">
        <f>V2/V3</f>
        <v>3.0957975549804551E-2</v>
      </c>
    </row>
    <row r="5" spans="1:25">
      <c r="A5" s="1">
        <v>4</v>
      </c>
      <c r="B5" s="770">
        <f>(유형화!$F$71+유형화!$F$72+유형화!$F$73+유형화!$F$74+유형화!$G$63)*hourly1!O6/hourly1!$O$8763</f>
        <v>97.115607488279011</v>
      </c>
      <c r="C5" s="419">
        <f>hourly1!$F6*유형화!$G$71/hourly1!$F$8763+유형화!$G$72*hourly1!$G6/hourly1!$F$8763+유형화!$G$74*hourly1!I6/hourly1!$I$8763+유형화!$H$63*hourly1!P6/hourly1!$P$8763</f>
        <v>21.486346478730344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5">
      <c r="A6" s="1">
        <v>5</v>
      </c>
      <c r="B6" s="770">
        <f>(유형화!$F$71+유형화!$F$72+유형화!$F$73+유형화!$F$74+유형화!$G$63)*hourly1!O7/hourly1!$O$8763</f>
        <v>95.785525479589509</v>
      </c>
      <c r="C6" s="419">
        <f>hourly1!$F7*유형화!$G$71/hourly1!$F$8763+유형화!$G$72*hourly1!$G7/hourly1!$F$8763+유형화!$G$74*hourly1!I7/hourly1!$I$8763+유형화!$H$63*hourly1!P7/hourly1!$P$8763</f>
        <v>23.042059373275013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5">
      <c r="A7" s="1">
        <v>6</v>
      </c>
      <c r="B7" s="770">
        <f>(유형화!$F$71+유형화!$F$72+유형화!$F$73+유형화!$F$74+유형화!$G$63)*hourly1!O8/hourly1!$O$8763</f>
        <v>96.686907269626275</v>
      </c>
      <c r="C7" s="419">
        <f>hourly1!$F8*유형화!$G$71/hourly1!$F$8763+유형화!$G$72*hourly1!$G8/hourly1!$F$8763+유형화!$G$74*hourly1!I8/hourly1!$I$8763+유형화!$H$63*hourly1!P8/hourly1!$P$8763</f>
        <v>24.609666651094326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5">
      <c r="A8" s="1">
        <v>7</v>
      </c>
      <c r="B8" s="770">
        <f>(유형화!$F$71+유형화!$F$72+유형화!$F$73+유형화!$F$74+유형화!$G$63)*hourly1!O9/hourly1!$O$8763</f>
        <v>98.023425663317141</v>
      </c>
      <c r="C8" s="419">
        <f>hourly1!$F9*유형화!$G$71/hourly1!$F$8763+유형화!$G$72*hourly1!$G9/hourly1!$F$8763+유형화!$G$74*hourly1!I9/hourly1!$I$8763+유형화!$H$63*hourly1!P9/hourly1!$P$8763</f>
        <v>48.828721662527329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5">
      <c r="A9" s="1">
        <v>8</v>
      </c>
      <c r="B9" s="770">
        <f>(유형화!$F$71+유형화!$F$72+유형화!$F$73+유형화!$F$74+유형화!$G$63)*hourly1!O10/hourly1!$O$8763</f>
        <v>97.978343188858304</v>
      </c>
      <c r="C9" s="419">
        <f>hourly1!$F10*유형화!$G$71/hourly1!$F$8763+유형화!$G$72*hourly1!$G10/hourly1!$F$8763+유형화!$G$74*hourly1!I10/hourly1!$I$8763+유형화!$H$63*hourly1!P10/hourly1!$P$8763</f>
        <v>49.452862138577352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5">
      <c r="A10" s="1">
        <v>9</v>
      </c>
      <c r="B10" s="770">
        <f>(유형화!$F$71+유형화!$F$72+유형화!$F$73+유형화!$F$74+유형화!$G$63)*hourly1!O11/hourly1!$O$8763</f>
        <v>95.240650560901898</v>
      </c>
      <c r="C10" s="419">
        <f>hourly1!$F11*유형화!$G$71/hourly1!$F$8763+유형화!$G$72*hourly1!$G11/hourly1!$F$8763+유형화!$G$74*hourly1!I11/hourly1!$I$8763+유형화!$H$63*hourly1!P11/hourly1!$P$8763</f>
        <v>47.139134873203552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5">
      <c r="A11" s="1">
        <v>10</v>
      </c>
      <c r="B11" s="770">
        <f>(유형화!$F$71+유형화!$F$72+유형화!$F$73+유형화!$F$74+유형화!$G$63)*hourly1!O12/hourly1!$O$8763</f>
        <v>94.226444482485178</v>
      </c>
      <c r="C11" s="419">
        <f>hourly1!$F12*유형화!$G$71/hourly1!$F$8763+유형화!$G$72*hourly1!$G12/hourly1!$F$8763+유형화!$G$74*hourly1!I12/hourly1!$I$8763+유형화!$H$63*hourly1!P12/hourly1!$P$8763</f>
        <v>43.468925710066813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5">
      <c r="A12" s="1">
        <v>11</v>
      </c>
      <c r="B12" s="770">
        <f>(유형화!$F$71+유형화!$F$72+유형화!$F$73+유형화!$F$74+유형화!$G$63)*hourly1!O13/hourly1!$O$8763</f>
        <v>96.055560962596957</v>
      </c>
      <c r="C12" s="419">
        <f>hourly1!$F13*유형화!$G$71/hourly1!$F$8763+유형화!$G$72*hourly1!$G13/hourly1!$F$8763+유형화!$G$74*hourly1!I13/hourly1!$I$8763+유형화!$H$63*hourly1!P13/hourly1!$P$8763</f>
        <v>40.204156139664711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5">
      <c r="A13" s="1">
        <v>12</v>
      </c>
      <c r="B13" s="770">
        <f>(유형화!$F$71+유형화!$F$72+유형화!$F$73+유형화!$F$74+유형화!$G$63)*hourly1!O14/hourly1!$O$8763</f>
        <v>95.297204672287137</v>
      </c>
      <c r="C13" s="419">
        <f>hourly1!$F14*유형화!$G$71/hourly1!$F$8763+유형화!$G$72*hourly1!$G14/hourly1!$F$8763+유형화!$G$74*hourly1!I14/hourly1!$I$8763+유형화!$H$63*hourly1!P14/hourly1!$P$8763</f>
        <v>37.348199719648058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5">
      <c r="A14" s="1">
        <v>13</v>
      </c>
      <c r="B14" s="770">
        <f>(유형화!$F$71+유형화!$F$72+유형화!$F$73+유형화!$F$74+유형화!$G$63)*hourly1!O15/hourly1!$O$8763</f>
        <v>94.260875749562871</v>
      </c>
      <c r="C14" s="419">
        <f>hourly1!$F15*유형화!$G$71/hourly1!$F$8763+유형화!$G$72*hourly1!$G15/hourly1!$F$8763+유형화!$G$74*hourly1!I15/hourly1!$I$8763+유형화!$H$63*hourly1!P15/hourly1!$P$8763</f>
        <v>32.353224654944938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5">
      <c r="A15" s="1">
        <v>14</v>
      </c>
      <c r="B15" s="770">
        <f>(유형화!$F$71+유형화!$F$72+유형화!$F$73+유형화!$F$74+유형화!$G$63)*hourly1!O16/hourly1!$O$8763</f>
        <v>93.544748291314178</v>
      </c>
      <c r="C15" s="419">
        <f>hourly1!$F16*유형화!$G$71/hourly1!$F$8763+유형화!$G$72*hourly1!$G16/hourly1!$F$8763+유형화!$G$74*hourly1!I16/hourly1!$I$8763+유형화!$H$63*hourly1!P16/hourly1!$P$8763</f>
        <v>33.469291257683416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5">
      <c r="A16" s="1">
        <v>15</v>
      </c>
      <c r="B16" s="770">
        <f>(유형화!$F$71+유형화!$F$72+유형화!$F$73+유형화!$F$74+유형화!$G$63)*hourly1!O17/hourly1!$O$8763</f>
        <v>93.148344793444565</v>
      </c>
      <c r="C16" s="419">
        <f>hourly1!$F17*유형화!$G$71/hourly1!$F$8763+유형화!$G$72*hourly1!$G17/hourly1!$F$8763+유형화!$G$74*hourly1!I17/hourly1!$I$8763+유형화!$H$63*hourly1!P17/hourly1!$P$8763</f>
        <v>33.020614860136497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770">
        <f>(유형화!$F$71+유형화!$F$72+유형화!$F$73+유형화!$F$74+유형화!$G$63)*hourly1!O18/hourly1!$O$8763</f>
        <v>94.072905991033821</v>
      </c>
      <c r="C17" s="419">
        <f>hourly1!$F18*유형화!$G$71/hourly1!$F$8763+유형화!$G$72*hourly1!$G18/hourly1!$F$8763+유형화!$G$74*hourly1!I18/hourly1!$I$8763+유형화!$H$63*hourly1!P18/hourly1!$P$8763</f>
        <v>33.103752454209435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770">
        <f>(유형화!$F$71+유형화!$F$72+유형화!$F$73+유형화!$F$74+유형화!$G$63)*hourly1!O19/hourly1!$O$8763</f>
        <v>94.51752777658281</v>
      </c>
      <c r="C18" s="419">
        <f>hourly1!$F19*유형화!$G$71/hourly1!$F$8763+유형화!$G$72*hourly1!$G19/hourly1!$F$8763+유형화!$G$74*hourly1!I19/hourly1!$I$8763+유형화!$H$63*hourly1!P19/hourly1!$P$8763</f>
        <v>34.185515733129883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770">
        <f>(유형화!$F$71+유형화!$F$72+유형화!$F$73+유형화!$F$74+유형화!$G$63)*hourly1!O20/hourly1!$O$8763</f>
        <v>96.136290230561087</v>
      </c>
      <c r="C19" s="419">
        <f>hourly1!$F20*유형화!$G$71/hourly1!$F$8763+유형화!$G$72*hourly1!$G20/hourly1!$F$8763+유형화!$G$74*hourly1!I20/hourly1!$I$8763+유형화!$H$63*hourly1!P20/hourly1!$P$8763</f>
        <v>35.274406164173435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770">
        <f>(유형화!$F$71+유형화!$F$72+유형화!$F$73+유형화!$F$74+유형화!$G$63)*hourly1!O21/hourly1!$O$8763</f>
        <v>102.36874952902399</v>
      </c>
      <c r="C20" s="419">
        <f>hourly1!$F21*유형화!$G$71/hourly1!$F$8763+유형화!$G$72*hourly1!$G21/hourly1!$F$8763+유형화!$G$74*hourly1!I21/hourly1!$I$8763+유형화!$H$63*hourly1!P21/hourly1!$P$8763</f>
        <v>32.334224660095565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770">
        <f>(유형화!$F$71+유형화!$F$72+유형화!$F$73+유형화!$F$74+유형화!$G$63)*hourly1!O22/hourly1!$O$8763</f>
        <v>102.44632757908799</v>
      </c>
      <c r="C21" s="419">
        <f>hourly1!$F22*유형화!$G$71/hourly1!$F$8763+유형화!$G$72*hourly1!$G22/hourly1!$F$8763+유형화!$G$74*hourly1!I22/hourly1!$I$8763+유형화!$H$63*hourly1!P22/hourly1!$P$8763</f>
        <v>30.881654374931856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770">
        <f>(유형화!$F$71+유형화!$F$72+유형화!$F$73+유형화!$F$74+유형화!$G$63)*hourly1!O23/hourly1!$O$8763</f>
        <v>102.43301425052047</v>
      </c>
      <c r="C22" s="419">
        <f>hourly1!$F23*유형화!$G$71/hourly1!$F$8763+유형화!$G$72*hourly1!$G23/hourly1!$F$8763+유형화!$G$74*hourly1!I23/hourly1!$I$8763+유형화!$H$63*hourly1!P23/hourly1!$P$8763</f>
        <v>33.004618233221002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770">
        <f>(유형화!$F$71+유형화!$F$72+유형화!$F$73+유형화!$F$74+유형화!$G$63)*hourly1!O24/hourly1!$O$8763</f>
        <v>101.07444871929653</v>
      </c>
      <c r="C23" s="419">
        <f>hourly1!$F24*유형화!$G$71/hourly1!$F$8763+유형화!$G$72*hourly1!$G24/hourly1!$F$8763+유형화!$G$74*hourly1!I24/hourly1!$I$8763+유형화!$H$63*hourly1!P24/hourly1!$P$8763</f>
        <v>8.0095763402828233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770">
        <f>(유형화!$F$71+유형화!$F$72+유형화!$F$73+유형화!$F$74+유형화!$G$63)*hourly1!O25/hourly1!$O$8763</f>
        <v>101.76480324730444</v>
      </c>
      <c r="C24" s="419">
        <f>hourly1!$F25*유형화!$G$71/hourly1!$F$8763+유형화!$G$72*hourly1!$G25/hourly1!$F$8763+유형화!$G$74*hourly1!I25/hourly1!$I$8763+유형화!$H$63*hourly1!P25/hourly1!$P$8763</f>
        <v>9.1569862877249335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770">
        <f>(유형화!$F$71+유형화!$F$72+유형화!$F$73+유형화!$F$74+유형화!$G$63)*hourly1!O26/hourly1!$O$8763</f>
        <v>103.9109056438114</v>
      </c>
      <c r="C25" s="419">
        <f>hourly1!$F26*유형화!$G$71/hourly1!$F$8763+유형화!$G$72*hourly1!$G26/hourly1!$F$8763+유형화!$G$74*hourly1!I26/hourly1!$I$8763+유형화!$H$63*hourly1!P26/hourly1!$P$8763</f>
        <v>10.764529127405586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770">
        <f>(유형화!$F$71+유형화!$F$72+유형화!$F$73+유형화!$F$74+유형화!$G$63)*hourly1!O27/hourly1!$O$8763</f>
        <v>101.56178070148431</v>
      </c>
      <c r="C26" s="419">
        <f>hourly1!$F27*유형화!$G$71/hourly1!$F$8763+유형화!$G$72*hourly1!$G27/hourly1!$F$8763+유형화!$G$74*hourly1!I27/hourly1!$I$8763+유형화!$H$63*hourly1!P27/hourly1!$P$8763</f>
        <v>11.537484638263557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770">
        <f>(유형화!$F$71+유형화!$F$72+유형화!$F$73+유형화!$F$74+유형화!$G$63)*hourly1!O28/hourly1!$O$8763</f>
        <v>98.46512521355713</v>
      </c>
      <c r="C27" s="419">
        <f>hourly1!$F28*유형화!$G$71/hourly1!$F$8763+유형화!$G$72*hourly1!$G28/hourly1!$F$8763+유형화!$G$74*hourly1!I28/hourly1!$I$8763+유형화!$H$63*hourly1!P28/hourly1!$P$8763</f>
        <v>12.049790893529051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770">
        <f>(유형화!$F$71+유형화!$F$72+유형화!$F$73+유형화!$F$74+유형화!$G$63)*hourly1!O29/hourly1!$O$8763</f>
        <v>98.518514467792585</v>
      </c>
      <c r="C28" s="419">
        <f>hourly1!$F29*유형화!$G$71/hourly1!$F$8763+유형화!$G$72*hourly1!$G29/hourly1!$F$8763+유형화!$G$74*hourly1!I29/hourly1!$I$8763+유형화!$H$63*hourly1!P29/hourly1!$P$8763</f>
        <v>12.514965197331817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770">
        <f>(유형화!$F$71+유형화!$F$72+유형화!$F$73+유형화!$F$74+유형화!$G$63)*hourly1!O30/hourly1!$O$8763</f>
        <v>98.21833386308316</v>
      </c>
      <c r="C29" s="419">
        <f>hourly1!$F30*유형화!$G$71/hourly1!$F$8763+유형화!$G$72*hourly1!$G30/hourly1!$F$8763+유형화!$G$74*hourly1!I30/hourly1!$I$8763+유형화!$H$63*hourly1!P30/hourly1!$P$8763</f>
        <v>13.132310861153112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770">
        <f>(유형화!$F$71+유형화!$F$72+유형화!$F$73+유형화!$F$74+유형화!$G$63)*hourly1!O31/hourly1!$O$8763</f>
        <v>98.367327679826118</v>
      </c>
      <c r="C30" s="419">
        <f>hourly1!$F31*유형화!$G$71/hourly1!$F$8763+유형화!$G$72*hourly1!$G31/hourly1!$F$8763+유형화!$G$74*hourly1!I31/hourly1!$I$8763+유형화!$H$63*hourly1!P31/hourly1!$P$8763</f>
        <v>13.778541785348269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770">
        <f>(유형화!$F$71+유형화!$F$72+유형화!$F$73+유형화!$F$74+유형화!$G$63)*hourly1!O32/hourly1!$O$8763</f>
        <v>100.75667920528932</v>
      </c>
      <c r="C31" s="419">
        <f>hourly1!$F32*유형화!$G$71/hourly1!$F$8763+유형화!$G$72*hourly1!$G32/hourly1!$F$8763+유형화!$G$74*hourly1!I32/hourly1!$I$8763+유형화!$H$63*hourly1!P32/hourly1!$P$8763</f>
        <v>14.839569208915229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770">
        <f>(유형화!$F$71+유형화!$F$72+유형화!$F$73+유형화!$F$74+유형화!$G$63)*hourly1!O33/hourly1!$O$8763</f>
        <v>103.82561607112493</v>
      </c>
      <c r="C32" s="419">
        <f>hourly1!$F33*유형화!$G$71/hourly1!$F$8763+유형화!$G$72*hourly1!$G33/hourly1!$F$8763+유형화!$G$74*hourly1!I33/hourly1!$I$8763+유형화!$H$63*hourly1!P33/hourly1!$P$8763</f>
        <v>38.451347839881763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770">
        <f>(유형화!$F$71+유형화!$F$72+유형화!$F$73+유형화!$F$74+유형화!$G$63)*hourly1!O34/hourly1!$O$8763</f>
        <v>107.64282412696491</v>
      </c>
      <c r="C33" s="419">
        <f>hourly1!$F34*유형화!$G$71/hourly1!$F$8763+유형화!$G$72*hourly1!$G34/hourly1!$F$8763+유형화!$G$74*hourly1!I34/hourly1!$I$8763+유형화!$H$63*hourly1!P34/hourly1!$P$8763</f>
        <v>39.285072931311603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770">
        <f>(유형화!$F$71+유형화!$F$72+유형화!$F$73+유형화!$F$74+유형화!$G$63)*hourly1!O35/hourly1!$O$8763</f>
        <v>113.93958542580188</v>
      </c>
      <c r="C34" s="419">
        <f>hourly1!$F35*유형화!$G$71/hourly1!$F$8763+유형화!$G$72*hourly1!$G35/hourly1!$F$8763+유형화!$G$74*hourly1!I35/hourly1!$I$8763+유형화!$H$63*hourly1!P35/hourly1!$P$8763</f>
        <v>36.346170012660657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770">
        <f>(유형화!$F$71+유형화!$F$72+유형화!$F$73+유형화!$F$74+유형화!$G$63)*hourly1!O36/hourly1!$O$8763</f>
        <v>125.6624952055556</v>
      </c>
      <c r="C35" s="419">
        <f>hourly1!$F36*유형화!$G$71/hourly1!$F$8763+유형화!$G$72*hourly1!$G36/hourly1!$F$8763+유형화!$G$74*hourly1!I36/hourly1!$I$8763+유형화!$H$63*hourly1!P36/hourly1!$P$8763</f>
        <v>31.596583032512449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770">
        <f>(유형화!$F$71+유형화!$F$72+유형화!$F$73+유형화!$F$74+유형화!$G$63)*hourly1!O37/hourly1!$O$8763</f>
        <v>128.63567377867363</v>
      </c>
      <c r="C36" s="419">
        <f>hourly1!$F37*유형화!$G$71/hourly1!$F$8763+유형화!$G$72*hourly1!$G37/hourly1!$F$8763+유형화!$G$74*hourly1!I37/hourly1!$I$8763+유형화!$H$63*hourly1!P37/hourly1!$P$8763</f>
        <v>27.432440471270109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770">
        <f>(유형화!$F$71+유형화!$F$72+유형화!$F$73+유형화!$F$74+유형화!$G$63)*hourly1!O38/hourly1!$O$8763</f>
        <v>129.06643619823993</v>
      </c>
      <c r="C37" s="419">
        <f>hourly1!$F38*유형화!$G$71/hourly1!$F$8763+유형화!$G$72*hourly1!$G38/hourly1!$F$8763+유형화!$G$74*hourly1!I38/hourly1!$I$8763+유형화!$H$63*hourly1!P38/hourly1!$P$8763</f>
        <v>23.77678994956117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770">
        <f>(유형화!$F$71+유형화!$F$72+유형화!$F$73+유형화!$F$74+유형화!$G$63)*hourly1!O39/hourly1!$O$8763</f>
        <v>122.12132584677613</v>
      </c>
      <c r="C38" s="419">
        <f>hourly1!$F39*유형화!$G$71/hourly1!$F$8763+유형화!$G$72*hourly1!$G39/hourly1!$F$8763+유형화!$G$74*hourly1!I39/hourly1!$I$8763+유형화!$H$63*hourly1!P39/hourly1!$P$8763</f>
        <v>18.219616102951857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770">
        <f>(유형화!$F$71+유형화!$F$72+유형화!$F$73+유형화!$F$74+유형화!$G$63)*hourly1!O40/hourly1!$O$8763</f>
        <v>119.10577613453788</v>
      </c>
      <c r="C39" s="419">
        <f>hourly1!$F40*유형화!$G$71/hourly1!$F$8763+유형화!$G$72*hourly1!$G40/hourly1!$F$8763+유형화!$G$74*hourly1!I40/hourly1!$I$8763+유형화!$H$63*hourly1!P40/hourly1!$P$8763</f>
        <v>19.038048943409578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770">
        <f>(유형화!$F$71+유형화!$F$72+유형화!$F$73+유형화!$F$74+유형화!$G$63)*hourly1!O41/hourly1!$O$8763</f>
        <v>123.16241972814683</v>
      </c>
      <c r="C40" s="419">
        <f>hourly1!$F41*유형화!$G$71/hourly1!$F$8763+유형화!$G$72*hourly1!$G41/hourly1!$F$8763+유형화!$G$74*hourly1!I41/hourly1!$I$8763+유형화!$H$63*hourly1!P41/hourly1!$P$8763</f>
        <v>18.328516808724721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770">
        <f>(유형화!$F$71+유형화!$F$72+유형화!$F$73+유형화!$F$74+유형화!$G$63)*hourly1!O42/hourly1!$O$8763</f>
        <v>122.64253328730706</v>
      </c>
      <c r="C41" s="419">
        <f>hourly1!$F42*유형화!$G$71/hourly1!$F$8763+유형화!$G$72*hourly1!$G42/hourly1!$F$8763+유형화!$G$74*hourly1!I42/hourly1!$I$8763+유형화!$H$63*hourly1!P42/hourly1!$P$8763</f>
        <v>18.447313550296382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770">
        <f>(유형화!$F$71+유형화!$F$72+유형화!$F$73+유형화!$F$74+유형화!$G$63)*hourly1!O43/hourly1!$O$8763</f>
        <v>122.36247475475857</v>
      </c>
      <c r="C42" s="419">
        <f>hourly1!$F43*유형화!$G$71/hourly1!$F$8763+유형화!$G$72*hourly1!$G43/hourly1!$F$8763+유형화!$G$74*hourly1!I43/hourly1!$I$8763+유형화!$H$63*hourly1!P43/hourly1!$P$8763</f>
        <v>19.895273850314339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770">
        <f>(유형화!$F$71+유형화!$F$72+유형화!$F$73+유형화!$F$74+유형화!$G$63)*hourly1!O44/hourly1!$O$8763</f>
        <v>123.35649579028967</v>
      </c>
      <c r="C43" s="419">
        <f>hourly1!$F44*유형화!$G$71/hourly1!$F$8763+유형화!$G$72*hourly1!$G44/hourly1!$F$8763+유형화!$G$74*hourly1!I44/hourly1!$I$8763+유형화!$H$63*hourly1!P44/hourly1!$P$8763</f>
        <v>21.525070846310005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770">
        <f>(유형화!$F$71+유형화!$F$72+유형화!$F$73+유형화!$F$74+유형화!$G$63)*hourly1!O45/hourly1!$O$8763</f>
        <v>123.81120081015176</v>
      </c>
      <c r="C44" s="419">
        <f>hourly1!$F45*유형화!$G$71/hourly1!$F$8763+유형화!$G$72*hourly1!$G45/hourly1!$F$8763+유형화!$G$74*hourly1!I45/hourly1!$I$8763+유형화!$H$63*hourly1!P45/hourly1!$P$8763</f>
        <v>19.917696022909276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770">
        <f>(유형화!$F$71+유형화!$F$72+유형화!$F$73+유형화!$F$74+유형화!$G$63)*hourly1!O46/hourly1!$O$8763</f>
        <v>121.62842671731005</v>
      </c>
      <c r="C45" s="419">
        <f>hourly1!$F46*유형화!$G$71/hourly1!$F$8763+유형화!$G$72*hourly1!$G46/hourly1!$F$8763+유형화!$G$74*hourly1!I46/hourly1!$I$8763+유형화!$H$63*hourly1!P46/hourly1!$P$8763</f>
        <v>19.797030484876071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770">
        <f>(유형화!$F$71+유형화!$F$72+유형화!$F$73+유형화!$F$74+유형화!$G$63)*hourly1!O47/hourly1!$O$8763</f>
        <v>118.12890128392219</v>
      </c>
      <c r="C46" s="419">
        <f>hourly1!$F47*유형화!$G$71/hourly1!$F$8763+유형화!$G$72*hourly1!$G47/hourly1!$F$8763+유형화!$G$74*hourly1!I47/hourly1!$I$8763+유형화!$H$63*hourly1!P47/hourly1!$P$8763</f>
        <v>23.109002782829187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770">
        <f>(유형화!$F$71+유형화!$F$72+유형화!$F$73+유형화!$F$74+유형화!$G$63)*hourly1!O48/hourly1!$O$8763</f>
        <v>114.84479933845309</v>
      </c>
      <c r="C47" s="419">
        <f>hourly1!$F48*유형화!$G$71/hourly1!$F$8763+유형화!$G$72*hourly1!$G48/hourly1!$F$8763+유형화!$G$74*hourly1!I48/hourly1!$I$8763+유형화!$H$63*hourly1!P48/hourly1!$P$8763</f>
        <v>1.4092992684090218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770">
        <f>(유형화!$F$71+유형화!$F$72+유형화!$F$73+유형화!$F$74+유형화!$G$63)*hourly1!O49/hourly1!$O$8763</f>
        <v>113.71701509770142</v>
      </c>
      <c r="C48" s="419">
        <f>hourly1!$F49*유형화!$G$71/hourly1!$F$8763+유형화!$G$72*hourly1!$G49/hourly1!$F$8763+유형화!$G$74*hourly1!I49/hourly1!$I$8763+유형화!$H$63*hourly1!P49/hourly1!$P$8763</f>
        <v>1.4781690184619987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770">
        <f>(유형화!$F$71+유형화!$F$72+유형화!$F$73+유형화!$F$74+유형화!$G$63)*hourly1!O50/hourly1!$O$8763</f>
        <v>115.0912233863922</v>
      </c>
      <c r="C49" s="419">
        <f>hourly1!$F50*유형화!$G$71/hourly1!$F$8763+유형화!$G$72*hourly1!$G50/hourly1!$F$8763+유형화!$G$74*hourly1!I50/hourly1!$I$8763+유형화!$H$63*hourly1!P50/hourly1!$P$8763</f>
        <v>3.6281850364301844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770">
        <f>(유형화!$F$71+유형화!$F$72+유형화!$F$73+유형화!$F$74+유형화!$G$63)*hourly1!O51/hourly1!$O$8763</f>
        <v>113.96982545425972</v>
      </c>
      <c r="C50" s="419">
        <f>hourly1!$F51*유형화!$G$71/hourly1!$F$8763+유형화!$G$72*hourly1!$G51/hourly1!$F$8763+유형화!$G$74*hourly1!I51/hourly1!$I$8763+유형화!$H$63*hourly1!P51/hourly1!$P$8763</f>
        <v>6.4662200276437938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770">
        <f>(유형화!$F$71+유형화!$F$72+유형화!$F$73+유형화!$F$74+유형화!$G$63)*hourly1!O52/hourly1!$O$8763</f>
        <v>108.26217844591294</v>
      </c>
      <c r="C51" s="419">
        <f>hourly1!$F52*유형화!$G$71/hourly1!$F$8763+유형화!$G$72*hourly1!$G52/hourly1!$F$8763+유형화!$G$74*hourly1!I52/hourly1!$I$8763+유형화!$H$63*hourly1!P52/hourly1!$P$8763</f>
        <v>9.220817703434987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770">
        <f>(유형화!$F$71+유형화!$F$72+유형화!$F$73+유형화!$F$74+유형화!$G$63)*hourly1!O53/hourly1!$O$8763</f>
        <v>107.05943582030146</v>
      </c>
      <c r="C52" s="419">
        <f>hourly1!$F53*유형화!$G$71/hourly1!$F$8763+유형화!$G$72*hourly1!$G53/hourly1!$F$8763+유형화!$G$74*hourly1!I53/hourly1!$I$8763+유형화!$H$63*hourly1!P53/hourly1!$P$8763</f>
        <v>11.807010753978767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770">
        <f>(유형화!$F$71+유형화!$F$72+유형화!$F$73+유형화!$F$74+유형화!$G$63)*hourly1!O54/hourly1!$O$8763</f>
        <v>107.27018101951896</v>
      </c>
      <c r="C53" s="419">
        <f>hourly1!$F54*유형화!$G$71/hourly1!$F$8763+유형화!$G$72*hourly1!$G54/hourly1!$F$8763+유형화!$G$74*hourly1!I54/hourly1!$I$8763+유형화!$H$63*hourly1!P54/hourly1!$P$8763</f>
        <v>13.582968681459089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770">
        <f>(유형화!$F$71+유형화!$F$72+유형화!$F$73+유형화!$F$74+유형화!$G$63)*hourly1!O55/hourly1!$O$8763</f>
        <v>107.41591211693724</v>
      </c>
      <c r="C54" s="419">
        <f>hourly1!$F55*유형화!$G$71/hourly1!$F$8763+유형화!$G$72*hourly1!$G55/hourly1!$F$8763+유형화!$G$74*hourly1!I55/hourly1!$I$8763+유형화!$H$63*hourly1!P55/hourly1!$P$8763</f>
        <v>15.345269285613911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770">
        <f>(유형화!$F$71+유형화!$F$72+유형화!$F$73+유형화!$F$74+유형화!$G$63)*hourly1!O56/hourly1!$O$8763</f>
        <v>109.9759552594395</v>
      </c>
      <c r="C55" s="419">
        <f>hourly1!$F56*유형화!$G$71/hourly1!$F$8763+유형화!$G$72*hourly1!$G56/hourly1!$F$8763+유형화!$G$74*hourly1!I56/hourly1!$I$8763+유형화!$H$63*hourly1!P56/hourly1!$P$8763</f>
        <v>16.875380622574262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770">
        <f>(유형화!$F$71+유형화!$F$72+유형화!$F$73+유형화!$F$74+유형화!$G$63)*hourly1!O57/hourly1!$O$8763</f>
        <v>113.69079723070415</v>
      </c>
      <c r="C56" s="419">
        <f>hourly1!$F57*유형화!$G$71/hourly1!$F$8763+유형화!$G$72*hourly1!$G57/hourly1!$F$8763+유형화!$G$74*hourly1!I57/hourly1!$I$8763+유형화!$H$63*hourly1!P57/hourly1!$P$8763</f>
        <v>41.259050969014666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770">
        <f>(유형화!$F$71+유형화!$F$72+유형화!$F$73+유형화!$F$74+유형화!$G$63)*hourly1!O58/hourly1!$O$8763</f>
        <v>118.06908581639233</v>
      </c>
      <c r="C57" s="419">
        <f>hourly1!$F58*유형화!$G$71/hourly1!$F$8763+유형화!$G$72*hourly1!$G58/hourly1!$F$8763+유형화!$G$74*hourly1!I58/hourly1!$I$8763+유형화!$H$63*hourly1!P58/hourly1!$P$8763</f>
        <v>42.065483569786885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770">
        <f>(유형화!$F$71+유형화!$F$72+유형화!$F$73+유형화!$F$74+유형화!$G$63)*hourly1!O59/hourly1!$O$8763</f>
        <v>122.03993164863121</v>
      </c>
      <c r="C58" s="419">
        <f>hourly1!$F59*유형화!$G$71/hourly1!$F$8763+유형화!$G$72*hourly1!$G59/hourly1!$F$8763+유형화!$G$74*hourly1!I59/hourly1!$I$8763+유형화!$H$63*hourly1!P59/hourly1!$P$8763</f>
        <v>39.597955248023382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770">
        <f>(유형화!$F$71+유형화!$F$72+유형화!$F$73+유형화!$F$74+유형화!$G$63)*hourly1!O60/hourly1!$O$8763</f>
        <v>131.18559430362257</v>
      </c>
      <c r="C59" s="419">
        <f>hourly1!$F60*유형화!$G$71/hourly1!$F$8763+유형화!$G$72*hourly1!$G60/hourly1!$F$8763+유형화!$G$74*hourly1!I60/hourly1!$I$8763+유형화!$H$63*hourly1!P60/hourly1!$P$8763</f>
        <v>35.696275348852609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770">
        <f>(유형화!$F$71+유형화!$F$72+유형화!$F$73+유형화!$F$74+유형화!$G$63)*hourly1!O61/hourly1!$O$8763</f>
        <v>131.37257087188118</v>
      </c>
      <c r="C60" s="419">
        <f>hourly1!$F61*유형화!$G$71/hourly1!$F$8763+유형화!$G$72*hourly1!$G61/hourly1!$F$8763+유형화!$G$74*hourly1!I61/hourly1!$I$8763+유형화!$H$63*hourly1!P61/hourly1!$P$8763</f>
        <v>32.31121289190996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770">
        <f>(유형화!$F$71+유형화!$F$72+유형화!$F$73+유형화!$F$74+유형화!$G$63)*hourly1!O62/hourly1!$O$8763</f>
        <v>129.89104422748264</v>
      </c>
      <c r="C61" s="419">
        <f>hourly1!$F62*유형화!$G$71/hourly1!$F$8763+유형화!$G$72*hourly1!$G62/hourly1!$F$8763+유형화!$G$74*hourly1!I62/hourly1!$I$8763+유형화!$H$63*hourly1!P62/hourly1!$P$8763</f>
        <v>29.249002640788042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770">
        <f>(유형화!$F$71+유형화!$F$72+유형화!$F$73+유형화!$F$74+유형화!$G$63)*hourly1!O63/hourly1!$O$8763</f>
        <v>123.61813476200696</v>
      </c>
      <c r="C62" s="419">
        <f>hourly1!$F63*유형화!$G$71/hourly1!$F$8763+유형화!$G$72*hourly1!$G63/hourly1!$F$8763+유형화!$G$74*hourly1!I63/hourly1!$I$8763+유형화!$H$63*hourly1!P63/hourly1!$P$8763</f>
        <v>24.15664337081806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770">
        <f>(유형화!$F$71+유형화!$F$72+유형화!$F$73+유형화!$F$74+유형화!$G$63)*hourly1!O64/hourly1!$O$8763</f>
        <v>120.03922691793511</v>
      </c>
      <c r="C63" s="419">
        <f>hourly1!$F64*유형화!$G$71/hourly1!$F$8763+유형화!$G$72*hourly1!$G64/hourly1!$F$8763+유형화!$G$74*hourly1!I64/hourly1!$I$8763+유형화!$H$63*hourly1!P64/hourly1!$P$8763</f>
        <v>25.173845317149059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770">
        <f>(유형화!$F$71+유형화!$F$72+유형화!$F$73+유형화!$F$74+유형화!$G$63)*hourly1!O65/hourly1!$O$8763</f>
        <v>125.078994030563</v>
      </c>
      <c r="C64" s="419">
        <f>hourly1!$F65*유형화!$G$71/hourly1!$F$8763+유형화!$G$72*hourly1!$G65/hourly1!$F$8763+유형화!$G$74*hourly1!I65/hourly1!$I$8763+유형화!$H$63*hourly1!P65/hourly1!$P$8763</f>
        <v>24.579622816922107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770">
        <f>(유형화!$F$71+유형화!$F$72+유형화!$F$73+유형화!$F$74+유형화!$G$63)*hourly1!O66/hourly1!$O$8763</f>
        <v>124.47102012907587</v>
      </c>
      <c r="C65" s="419">
        <f>hourly1!$F66*유형화!$G$71/hourly1!$F$8763+유형화!$G$72*hourly1!$G66/hourly1!$F$8763+유형화!$G$74*hourly1!I66/hourly1!$I$8763+유형화!$H$63*hourly1!P66/hourly1!$P$8763</f>
        <v>24.503508672616299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770">
        <f>(유형화!$F$71+유형화!$F$72+유형화!$F$73+유형화!$F$74+유형화!$G$63)*hourly1!O67/hourly1!$O$8763</f>
        <v>125.64848034393295</v>
      </c>
      <c r="C66" s="419">
        <f>hourly1!$F67*유형화!$G$71/hourly1!$F$8763+유형화!$G$72*hourly1!$G67/hourly1!$F$8763+유형화!$G$74*hourly1!I67/hourly1!$I$8763+유형화!$H$63*hourly1!P67/hourly1!$P$8763</f>
        <v>25.630604959459884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770">
        <f>(유형화!$F$71+유형화!$F$72+유형화!$F$73+유형화!$F$74+유형화!$G$63)*hourly1!O68/hourly1!$O$8763</f>
        <v>126.27967922825336</v>
      </c>
      <c r="C67" s="419">
        <f>hourly1!$F68*유형화!$G$71/hourly1!$F$8763+유형화!$G$72*hourly1!$G68/hourly1!$F$8763+유형화!$G$74*hourly1!I68/hourly1!$I$8763+유형화!$H$63*hourly1!P68/hourly1!$P$8763</f>
        <v>26.718070637067441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770">
        <f>(유형화!$F$71+유형화!$F$72+유형화!$F$73+유형화!$F$74+유형화!$G$63)*hourly1!O69/hourly1!$O$8763</f>
        <v>127.93039496171774</v>
      </c>
      <c r="C68" s="419">
        <f>hourly1!$F69*유형화!$G$71/hourly1!$F$8763+유형화!$G$72*hourly1!$G69/hourly1!$F$8763+유형화!$G$74*hourly1!I69/hourly1!$I$8763+유형화!$H$63*hourly1!P69/hourly1!$P$8763</f>
        <v>25.461112228780593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770">
        <f>(유형화!$F$71+유형화!$F$72+유형화!$F$73+유형화!$F$74+유형화!$G$63)*hourly1!O70/hourly1!$O$8763</f>
        <v>125.4823978565544</v>
      </c>
      <c r="C69" s="419">
        <f>hourly1!$F70*유형화!$G$71/hourly1!$F$8763+유형화!$G$72*hourly1!$G70/hourly1!$F$8763+유형화!$G$74*hourly1!I70/hourly1!$I$8763+유형화!$H$63*hourly1!P70/hourly1!$P$8763</f>
        <v>25.600804533488056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770">
        <f>(유형화!$F$71+유형화!$F$72+유형화!$F$73+유형화!$F$74+유형화!$G$63)*hourly1!O71/hourly1!$O$8763</f>
        <v>121.65798510732003</v>
      </c>
      <c r="C70" s="419">
        <f>hourly1!$F71*유형화!$G$71/hourly1!$F$8763+유형화!$G$72*hourly1!$G71/hourly1!$F$8763+유형화!$G$74*hourly1!I71/hourly1!$I$8763+유형화!$H$63*hourly1!P71/hourly1!$P$8763</f>
        <v>29.428759442926967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770">
        <f>(유형화!$F$71+유형화!$F$72+유형화!$F$73+유형화!$F$74+유형화!$G$63)*hourly1!O72/hourly1!$O$8763</f>
        <v>118.40542623215119</v>
      </c>
      <c r="C71" s="419">
        <f>hourly1!$F72*유형화!$G$71/hourly1!$F$8763+유형화!$G$72*hourly1!$G72/hourly1!$F$8763+유형화!$G$74*hourly1!I72/hourly1!$I$8763+유형화!$H$63*hourly1!P72/hourly1!$P$8763</f>
        <v>5.7188891535294584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770">
        <f>(유형화!$F$71+유형화!$F$72+유형화!$F$73+유형화!$F$74+유형화!$G$63)*hourly1!O73/hourly1!$O$8763</f>
        <v>116.37423533705706</v>
      </c>
      <c r="C72" s="419">
        <f>hourly1!$F73*유형화!$G$71/hourly1!$F$8763+유형화!$G$72*hourly1!$G73/hourly1!$F$8763+유형화!$G$74*hourly1!I73/hourly1!$I$8763+유형화!$H$63*hourly1!P73/hourly1!$P$8763</f>
        <v>8.3040122542467376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770">
        <f>(유형화!$F$71+유형화!$F$72+유형화!$F$73+유형화!$F$74+유형화!$G$63)*hourly1!O74/hourly1!$O$8763</f>
        <v>117.17894759506434</v>
      </c>
      <c r="C73" s="419">
        <f>hourly1!$F74*유형화!$G$71/hourly1!$F$8763+유형화!$G$72*hourly1!$G74/hourly1!$F$8763+유형화!$G$74*hourly1!I74/hourly1!$I$8763+유형화!$H$63*hourly1!P74/hourly1!$P$8763</f>
        <v>11.476000526918453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770">
        <f>(유형화!$F$71+유형화!$F$72+유형화!$F$73+유형화!$F$74+유형화!$G$63)*hourly1!O75/hourly1!$O$8763</f>
        <v>114.93791557033344</v>
      </c>
      <c r="C74" s="419">
        <f>hourly1!$F75*유형화!$G$71/hourly1!$F$8763+유형화!$G$72*hourly1!$G75/hourly1!$F$8763+유형화!$G$74*hourly1!I75/hourly1!$I$8763+유형화!$H$63*hourly1!P75/hourly1!$P$8763</f>
        <v>13.527355600525585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770">
        <f>(유형화!$F$71+유형화!$F$72+유형화!$F$73+유형화!$F$74+유형화!$G$63)*hourly1!O76/hourly1!$O$8763</f>
        <v>109.20765707535872</v>
      </c>
      <c r="C75" s="419">
        <f>hourly1!$F76*유형화!$G$71/hourly1!$F$8763+유형화!$G$72*hourly1!$G76/hourly1!$F$8763+유형화!$G$74*hourly1!I76/hourly1!$I$8763+유형화!$H$63*hourly1!P76/hourly1!$P$8763</f>
        <v>15.54620198574392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770">
        <f>(유형화!$F$71+유형화!$F$72+유형화!$F$73+유형화!$F$74+유형화!$G$63)*hourly1!O77/hourly1!$O$8763</f>
        <v>108.8078775950345</v>
      </c>
      <c r="C76" s="419">
        <f>hourly1!$F77*유형화!$G$71/hourly1!$F$8763+유형화!$G$72*hourly1!$G77/hourly1!$F$8763+유형화!$G$74*hourly1!I77/hourly1!$I$8763+유형화!$H$63*hourly1!P77/hourly1!$P$8763</f>
        <v>17.566418349860118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770">
        <f>(유형화!$F$71+유형화!$F$72+유형화!$F$73+유형화!$F$74+유형화!$G$63)*hourly1!O78/hourly1!$O$8763</f>
        <v>108.12206779574073</v>
      </c>
      <c r="C77" s="419">
        <f>hourly1!$F78*유형화!$G$71/hourly1!$F$8763+유형화!$G$72*hourly1!$G78/hourly1!$F$8763+유형화!$G$74*hourly1!I78/hourly1!$I$8763+유형화!$H$63*hourly1!P78/hourly1!$P$8763</f>
        <v>19.047212292830181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770">
        <f>(유형화!$F$71+유형화!$F$72+유형화!$F$73+유형화!$F$74+유형화!$G$63)*hourly1!O79/hourly1!$O$8763</f>
        <v>108.16920758452231</v>
      </c>
      <c r="C78" s="419">
        <f>hourly1!$F79*유형화!$G$71/hourly1!$F$8763+유형화!$G$72*hourly1!$G79/hourly1!$F$8763+유형화!$G$74*hourly1!I79/hourly1!$I$8763+유형화!$H$63*hourly1!P79/hourly1!$P$8763</f>
        <v>20.278579913807018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770">
        <f>(유형화!$F$71+유형화!$F$72+유형화!$F$73+유형화!$F$74+유형화!$G$63)*hourly1!O80/hourly1!$O$8763</f>
        <v>110.4596888205907</v>
      </c>
      <c r="C79" s="419">
        <f>hourly1!$F80*유형화!$G$71/hourly1!$F$8763+유형화!$G$72*hourly1!$G80/hourly1!$F$8763+유형화!$G$74*hourly1!I80/hourly1!$I$8763+유형화!$H$63*hourly1!P80/hourly1!$P$8763</f>
        <v>21.817145608413298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770">
        <f>(유형화!$F$71+유형화!$F$72+유형화!$F$73+유형화!$F$74+유형화!$G$63)*hourly1!O81/hourly1!$O$8763</f>
        <v>113.62603699139441</v>
      </c>
      <c r="C80" s="419">
        <f>hourly1!$F81*유형화!$G$71/hourly1!$F$8763+유형화!$G$72*hourly1!$G81/hourly1!$F$8763+유형화!$G$74*hourly1!I81/hourly1!$I$8763+유형화!$H$63*hourly1!P81/hourly1!$P$8763</f>
        <v>45.872170264597379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770">
        <f>(유형화!$F$71+유형화!$F$72+유형화!$F$73+유형화!$F$74+유형화!$G$63)*hourly1!O82/hourly1!$O$8763</f>
        <v>117.97861965496318</v>
      </c>
      <c r="C81" s="419">
        <f>hourly1!$F82*유형화!$G$71/hourly1!$F$8763+유형화!$G$72*hourly1!$G82/hourly1!$F$8763+유형화!$G$74*hourly1!I82/hourly1!$I$8763+유형화!$H$63*hourly1!P82/hourly1!$P$8763</f>
        <v>46.663531866604622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770">
        <f>(유형화!$F$71+유형화!$F$72+유형화!$F$73+유형화!$F$74+유형화!$G$63)*hourly1!O83/hourly1!$O$8763</f>
        <v>122.40035697360724</v>
      </c>
      <c r="C82" s="419">
        <f>hourly1!$F83*유형화!$G$71/hourly1!$F$8763+유형화!$G$72*hourly1!$G83/hourly1!$F$8763+유형화!$G$74*hourly1!I83/hourly1!$I$8763+유형화!$H$63*hourly1!P83/hourly1!$P$8763</f>
        <v>44.03486885478285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770">
        <f>(유형화!$F$71+유형화!$F$72+유형화!$F$73+유형화!$F$74+유형화!$G$63)*hourly1!O84/hourly1!$O$8763</f>
        <v>132.26760368804443</v>
      </c>
      <c r="C83" s="419">
        <f>hourly1!$F84*유형화!$G$71/hourly1!$F$8763+유형화!$G$72*hourly1!$G84/hourly1!$F$8763+유형화!$G$74*hourly1!I84/hourly1!$I$8763+유형화!$H$63*hourly1!P84/hourly1!$P$8763</f>
        <v>40.056299043830684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770">
        <f>(유형화!$F$71+유형화!$F$72+유형화!$F$73+유형화!$F$74+유형화!$G$63)*hourly1!O85/hourly1!$O$8763</f>
        <v>132.1617152784209</v>
      </c>
      <c r="C84" s="419">
        <f>hourly1!$F85*유형화!$G$71/hourly1!$F$8763+유형화!$G$72*hourly1!$G85/hourly1!$F$8763+유형화!$G$74*hourly1!I85/hourly1!$I$8763+유형화!$H$63*hourly1!P85/hourly1!$P$8763</f>
        <v>36.35028210340942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770">
        <f>(유형화!$F$71+유형화!$F$72+유형화!$F$73+유형화!$F$74+유형화!$G$63)*hourly1!O86/hourly1!$O$8763</f>
        <v>131.87507424919872</v>
      </c>
      <c r="C85" s="419">
        <f>hourly1!$F86*유형화!$G$71/hourly1!$F$8763+유형화!$G$72*hourly1!$G86/hourly1!$F$8763+유형화!$G$74*hourly1!I86/hourly1!$I$8763+유형화!$H$63*hourly1!P86/hourly1!$P$8763</f>
        <v>33.311783380583428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770">
        <f>(유형화!$F$71+유형화!$F$72+유형화!$F$73+유형화!$F$74+유형화!$G$63)*hourly1!O87/hourly1!$O$8763</f>
        <v>123.07040205178889</v>
      </c>
      <c r="C86" s="419">
        <f>hourly1!$F87*유형화!$G$71/hourly1!$F$8763+유형화!$G$72*hourly1!$G87/hourly1!$F$8763+유형화!$G$74*hourly1!I87/hourly1!$I$8763+유형화!$H$63*hourly1!P87/hourly1!$P$8763</f>
        <v>28.133092976333074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770">
        <f>(유형화!$F$71+유형화!$F$72+유형화!$F$73+유형화!$F$74+유형화!$G$63)*hourly1!O88/hourly1!$O$8763</f>
        <v>120.2277401625724</v>
      </c>
      <c r="C87" s="419">
        <f>hourly1!$F88*유형화!$G$71/hourly1!$F$8763+유형화!$G$72*hourly1!$G88/hourly1!$F$8763+유형화!$G$74*hourly1!I88/hourly1!$I$8763+유형화!$H$63*hourly1!P88/hourly1!$P$8763</f>
        <v>29.211452233113022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770">
        <f>(유형화!$F$71+유형화!$F$72+유형화!$F$73+유형화!$F$74+유형화!$G$63)*hourly1!O89/hourly1!$O$8763</f>
        <v>123.05889711751354</v>
      </c>
      <c r="C88" s="419">
        <f>hourly1!$F89*유형화!$G$71/hourly1!$F$8763+유형화!$G$72*hourly1!$G89/hourly1!$F$8763+유형화!$G$74*hourly1!I89/hourly1!$I$8763+유형화!$H$63*hourly1!P89/hourly1!$P$8763</f>
        <v>28.378974339453098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770">
        <f>(유형화!$F$71+유형화!$F$72+유형화!$F$73+유형화!$F$74+유형화!$G$63)*hourly1!O90/hourly1!$O$8763</f>
        <v>122.12165979236944</v>
      </c>
      <c r="C89" s="419">
        <f>hourly1!$F90*유형화!$G$71/hourly1!$F$8763+유형화!$G$72*hourly1!$G90/hourly1!$F$8763+유형화!$G$74*hourly1!I90/hourly1!$I$8763+유형화!$H$63*hourly1!P90/hourly1!$P$8763</f>
        <v>28.334789135053708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770">
        <f>(유형화!$F$71+유형화!$F$72+유형화!$F$73+유형화!$F$74+유형화!$G$63)*hourly1!O91/hourly1!$O$8763</f>
        <v>124.17318128334112</v>
      </c>
      <c r="C90" s="419">
        <f>hourly1!$F91*유형화!$G$71/hourly1!$F$8763+유형화!$G$72*hourly1!$G91/hourly1!$F$8763+유형화!$G$74*hourly1!I91/hourly1!$I$8763+유형화!$H$63*hourly1!P91/hourly1!$P$8763</f>
        <v>29.696330292263713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770">
        <f>(유형화!$F$71+유형화!$F$72+유형화!$F$73+유형화!$F$74+유형화!$G$63)*hourly1!O92/hourly1!$O$8763</f>
        <v>125.30357785941079</v>
      </c>
      <c r="C91" s="419">
        <f>hourly1!$F92*유형화!$G$71/hourly1!$F$8763+유형화!$G$72*hourly1!$G92/hourly1!$F$8763+유형화!$G$74*hourly1!I92/hourly1!$I$8763+유형화!$H$63*hourly1!P92/hourly1!$P$8763</f>
        <v>31.020480134136996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770">
        <f>(유형화!$F$71+유형화!$F$72+유형화!$F$73+유형화!$F$74+유형화!$G$63)*hourly1!O93/hourly1!$O$8763</f>
        <v>126.47926821402183</v>
      </c>
      <c r="C92" s="419">
        <f>hourly1!$F93*유형화!$G$71/hourly1!$F$8763+유형화!$G$72*hourly1!$G93/hourly1!$F$8763+유형화!$G$74*hourly1!I93/hourly1!$I$8763+유형화!$H$63*hourly1!P93/hourly1!$P$8763</f>
        <v>28.839948851701923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770">
        <f>(유형화!$F$71+유형화!$F$72+유형화!$F$73+유형화!$F$74+유형화!$G$63)*hourly1!O94/hourly1!$O$8763</f>
        <v>123.19104061528162</v>
      </c>
      <c r="C93" s="419">
        <f>hourly1!$F94*유형화!$G$71/hourly1!$F$8763+유형화!$G$72*hourly1!$G94/hourly1!$F$8763+유형화!$G$74*hourly1!I94/hourly1!$I$8763+유형화!$H$63*hourly1!P94/hourly1!$P$8763</f>
        <v>28.106316843399856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770">
        <f>(유형화!$F$71+유형화!$F$72+유형화!$F$73+유형화!$F$74+유형화!$G$63)*hourly1!O95/hourly1!$O$8763</f>
        <v>119.65362102590822</v>
      </c>
      <c r="C94" s="419">
        <f>hourly1!$F95*유형화!$G$71/hourly1!$F$8763+유형화!$G$72*hourly1!$G95/hourly1!$F$8763+유형화!$G$74*hourly1!I95/hourly1!$I$8763+유형화!$H$63*hourly1!P95/hourly1!$P$8763</f>
        <v>30.92210383274098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770">
        <f>(유형화!$F$71+유형화!$F$72+유형화!$F$73+유형화!$F$74+유형화!$G$63)*hourly1!O96/hourly1!$O$8763</f>
        <v>117.00585568611015</v>
      </c>
      <c r="C95" s="419">
        <f>hourly1!$F96*유형화!$G$71/hourly1!$F$8763+유형화!$G$72*hourly1!$G96/hourly1!$F$8763+유형화!$G$74*hourly1!I96/hourly1!$I$8763+유형화!$H$63*hourly1!P96/hourly1!$P$8763</f>
        <v>6.4749304100972669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770">
        <f>(유형화!$F$71+유형화!$F$72+유형화!$F$73+유형화!$F$74+유형화!$G$63)*hourly1!O97/hourly1!$O$8763</f>
        <v>116.69057455859816</v>
      </c>
      <c r="C96" s="419">
        <f>hourly1!$F97*유형화!$G$71/hourly1!$F$8763+유형화!$G$72*hourly1!$G97/hourly1!$F$8763+유형화!$G$74*hourly1!I97/hourly1!$I$8763+유형화!$H$63*hourly1!P97/hourly1!$P$8763</f>
        <v>8.2838706103157786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770">
        <f>(유형화!$F$71+유형화!$F$72+유형화!$F$73+유형화!$F$74+유형화!$G$63)*hourly1!O98/hourly1!$O$8763</f>
        <v>116.90540892925983</v>
      </c>
      <c r="C97" s="419">
        <f>hourly1!$F98*유형화!$G$71/hourly1!$F$8763+유형화!$G$72*hourly1!$G98/hourly1!$F$8763+유형화!$G$74*hourly1!I98/hourly1!$I$8763+유형화!$H$63*hourly1!P98/hourly1!$P$8763</f>
        <v>10.413993316107382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770">
        <f>(유형화!$F$71+유형화!$F$72+유형화!$F$73+유형화!$F$74+유형화!$G$63)*hourly1!O99/hourly1!$O$8763</f>
        <v>114.9168698077379</v>
      </c>
      <c r="C98" s="419">
        <f>hourly1!$F99*유형화!$G$71/hourly1!$F$8763+유형화!$G$72*hourly1!$G99/hourly1!$F$8763+유형화!$G$74*hourly1!I99/hourly1!$I$8763+유형화!$H$63*hourly1!P99/hourly1!$P$8763</f>
        <v>11.45951585271399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770">
        <f>(유형화!$F$71+유형화!$F$72+유형화!$F$73+유형화!$F$74+유형화!$G$63)*hourly1!O100/hourly1!$O$8763</f>
        <v>108.80184136297267</v>
      </c>
      <c r="C99" s="419">
        <f>hourly1!$F100*유형화!$G$71/hourly1!$F$8763+유형화!$G$72*hourly1!$G100/hourly1!$F$8763+유형화!$G$74*hourly1!I100/hourly1!$I$8763+유형화!$H$63*hourly1!P100/hourly1!$P$8763</f>
        <v>12.646721656172915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770">
        <f>(유형화!$F$71+유형화!$F$72+유형화!$F$73+유형화!$F$74+유형화!$G$63)*hourly1!O101/hourly1!$O$8763</f>
        <v>107.93221820446298</v>
      </c>
      <c r="C100" s="419">
        <f>hourly1!$F101*유형화!$G$71/hourly1!$F$8763+유형화!$G$72*hourly1!$G101/hourly1!$F$8763+유형화!$G$74*hourly1!I101/hourly1!$I$8763+유형화!$H$63*hourly1!P101/hourly1!$P$8763</f>
        <v>13.662737333714324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770">
        <f>(유형화!$F$71+유형화!$F$72+유형화!$F$73+유형화!$F$74+유형화!$G$63)*hourly1!O102/hourly1!$O$8763</f>
        <v>107.38367445052954</v>
      </c>
      <c r="C101" s="419">
        <f>hourly1!$F102*유형화!$G$71/hourly1!$F$8763+유형화!$G$72*hourly1!$G102/hourly1!$F$8763+유형화!$G$74*hourly1!I102/hourly1!$I$8763+유형화!$H$63*hourly1!P102/hourly1!$P$8763</f>
        <v>14.627559127750805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770">
        <f>(유형화!$F$71+유형화!$F$72+유형화!$F$73+유형화!$F$74+유형화!$G$63)*hourly1!O103/hourly1!$O$8763</f>
        <v>108.1941986769942</v>
      </c>
      <c r="C102" s="419">
        <f>hourly1!$F103*유형화!$G$71/hourly1!$F$8763+유형화!$G$72*hourly1!$G103/hourly1!$F$8763+유형화!$G$74*hourly1!I103/hourly1!$I$8763+유형화!$H$63*hourly1!P103/hourly1!$P$8763</f>
        <v>15.443129537007326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770">
        <f>(유형화!$F$71+유형화!$F$72+유형화!$F$73+유형화!$F$74+유형화!$G$63)*hourly1!O104/hourly1!$O$8763</f>
        <v>111.02707150131219</v>
      </c>
      <c r="C103" s="419">
        <f>hourly1!$F104*유형화!$G$71/hourly1!$F$8763+유형화!$G$72*hourly1!$G104/hourly1!$F$8763+유형화!$G$74*hourly1!I104/hourly1!$I$8763+유형화!$H$63*hourly1!P104/hourly1!$P$8763</f>
        <v>15.982465180514376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770">
        <f>(유형화!$F$71+유형화!$F$72+유형화!$F$73+유형화!$F$74+유형화!$G$63)*hourly1!O105/hourly1!$O$8763</f>
        <v>113.44513979090755</v>
      </c>
      <c r="C104" s="419">
        <f>hourly1!$F105*유형화!$G$71/hourly1!$F$8763+유형화!$G$72*hourly1!$G105/hourly1!$F$8763+유형화!$G$74*hourly1!I105/hourly1!$I$8763+유형화!$H$63*hourly1!P105/hourly1!$P$8763</f>
        <v>38.846350113601062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770">
        <f>(유형화!$F$71+유형화!$F$72+유형화!$F$73+유형화!$F$74+유형화!$G$63)*hourly1!O106/hourly1!$O$8763</f>
        <v>118.42174892595304</v>
      </c>
      <c r="C105" s="419">
        <f>hourly1!$F106*유형화!$G$71/hourly1!$F$8763+유형화!$G$72*hourly1!$G106/hourly1!$F$8763+유형화!$G$74*hourly1!I106/hourly1!$I$8763+유형화!$H$63*hourly1!P106/hourly1!$P$8763</f>
        <v>40.488415375252629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770">
        <f>(유형화!$F$71+유형화!$F$72+유형화!$F$73+유형화!$F$74+유형화!$G$63)*hourly1!O107/hourly1!$O$8763</f>
        <v>122.86138670013067</v>
      </c>
      <c r="C106" s="419">
        <f>hourly1!$F107*유형화!$G$71/hourly1!$F$8763+유형화!$G$72*hourly1!$G107/hourly1!$F$8763+유형화!$G$74*hourly1!I107/hourly1!$I$8763+유형화!$H$63*hourly1!P107/hourly1!$P$8763</f>
        <v>38.949835833150743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770">
        <f>(유형화!$F$71+유형화!$F$72+유형화!$F$73+유형화!$F$74+유형화!$G$63)*hourly1!O108/hourly1!$O$8763</f>
        <v>132.82219907313242</v>
      </c>
      <c r="C107" s="419">
        <f>hourly1!$F108*유형화!$G$71/hourly1!$F$8763+유형화!$G$72*hourly1!$G108/hourly1!$F$8763+유형화!$G$74*hourly1!I108/hourly1!$I$8763+유형화!$H$63*hourly1!P108/hourly1!$P$8763</f>
        <v>35.508647014771071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770">
        <f>(유형화!$F$71+유형화!$F$72+유형화!$F$73+유형화!$F$74+유형화!$G$63)*hourly1!O109/hourly1!$O$8763</f>
        <v>133.2010790794489</v>
      </c>
      <c r="C108" s="419">
        <f>hourly1!$F109*유형화!$G$71/hourly1!$F$8763+유형화!$G$72*hourly1!$G109/hourly1!$F$8763+유형화!$G$74*hourly1!I109/hourly1!$I$8763+유형화!$H$63*hourly1!P109/hourly1!$P$8763</f>
        <v>31.597384340924435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770">
        <f>(유형화!$F$71+유형화!$F$72+유형화!$F$73+유형화!$F$74+유형화!$G$63)*hourly1!O110/hourly1!$O$8763</f>
        <v>134.08181503635745</v>
      </c>
      <c r="C109" s="419">
        <f>hourly1!$F110*유형화!$G$71/hourly1!$F$8763+유형화!$G$72*hourly1!$G110/hourly1!$F$8763+유형화!$G$74*hourly1!I110/hourly1!$I$8763+유형화!$H$63*hourly1!P110/hourly1!$P$8763</f>
        <v>28.680965139293303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770">
        <f>(유형화!$F$71+유형화!$F$72+유형화!$F$73+유형화!$F$74+유형화!$G$63)*hourly1!O111/hourly1!$O$8763</f>
        <v>126.70385232965889</v>
      </c>
      <c r="C110" s="419">
        <f>hourly1!$F111*유형화!$G$71/hourly1!$F$8763+유형화!$G$72*hourly1!$G111/hourly1!$F$8763+유형화!$G$74*hourly1!I111/hourly1!$I$8763+유형화!$H$63*hourly1!P111/hourly1!$P$8763</f>
        <v>22.766705000523501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770">
        <f>(유형화!$F$71+유형화!$F$72+유형화!$F$73+유형화!$F$74+유형화!$G$63)*hourly1!O112/hourly1!$O$8763</f>
        <v>124.26299637544903</v>
      </c>
      <c r="C111" s="419">
        <f>hourly1!$F112*유형화!$G$71/hourly1!$F$8763+유형화!$G$72*hourly1!$G112/hourly1!$F$8763+유형화!$G$74*hourly1!I112/hourly1!$I$8763+유형화!$H$63*hourly1!P112/hourly1!$P$8763</f>
        <v>23.137229210134702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770">
        <f>(유형화!$F$71+유형화!$F$72+유형화!$F$73+유형화!$F$74+유형화!$G$63)*hourly1!O113/hourly1!$O$8763</f>
        <v>130.21940413465242</v>
      </c>
      <c r="C112" s="419">
        <f>hourly1!$F113*유형화!$G$71/hourly1!$F$8763+유형화!$G$72*hourly1!$G113/hourly1!$F$8763+유형화!$G$74*hourly1!I113/hourly1!$I$8763+유형화!$H$63*hourly1!P113/hourly1!$P$8763</f>
        <v>22.622440560491615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770">
        <f>(유형화!$F$71+유형화!$F$72+유형화!$F$73+유형화!$F$74+유형화!$G$63)*hourly1!O114/hourly1!$O$8763</f>
        <v>128.84223263331111</v>
      </c>
      <c r="C113" s="419">
        <f>hourly1!$F114*유형화!$G$71/hourly1!$F$8763+유형화!$G$72*hourly1!$G114/hourly1!$F$8763+유형화!$G$74*hourly1!I114/hourly1!$I$8763+유형화!$H$63*hourly1!P114/hourly1!$P$8763</f>
        <v>22.530003911540909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770">
        <f>(유형화!$F$71+유형화!$F$72+유형화!$F$73+유형화!$F$74+유형화!$G$63)*hourly1!O115/hourly1!$O$8763</f>
        <v>128.88514867758772</v>
      </c>
      <c r="C114" s="419">
        <f>hourly1!$F115*유형화!$G$71/hourly1!$F$8763+유형화!$G$72*hourly1!$G115/hourly1!$F$8763+유형화!$G$74*hourly1!I115/hourly1!$I$8763+유형화!$H$63*hourly1!P115/hourly1!$P$8763</f>
        <v>23.840462272932943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770">
        <f>(유형화!$F$71+유형화!$F$72+유형화!$F$73+유형화!$F$74+유형화!$G$63)*hourly1!O116/hourly1!$O$8763</f>
        <v>130.08116155142071</v>
      </c>
      <c r="C115" s="419">
        <f>hourly1!$F116*유형화!$G$71/hourly1!$F$8763+유형화!$G$72*hourly1!$G116/hourly1!$F$8763+유형화!$G$74*hourly1!I116/hourly1!$I$8763+유형화!$H$63*hourly1!P116/hourly1!$P$8763</f>
        <v>24.976642516888987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770">
        <f>(유형화!$F$71+유형화!$F$72+유형화!$F$73+유형화!$F$74+유형화!$G$63)*hourly1!O117/hourly1!$O$8763</f>
        <v>129.38043906324532</v>
      </c>
      <c r="C116" s="419">
        <f>hourly1!$F117*유형화!$G$71/hourly1!$F$8763+유형화!$G$72*hourly1!$G117/hourly1!$F$8763+유형화!$G$74*hourly1!I117/hourly1!$I$8763+유형화!$H$63*hourly1!P117/hourly1!$P$8763</f>
        <v>22.685838088006257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770">
        <f>(유형화!$F$71+유형화!$F$72+유형화!$F$73+유형화!$F$74+유형화!$G$63)*hourly1!O118/hourly1!$O$8763</f>
        <v>125.72198024904061</v>
      </c>
      <c r="C117" s="419">
        <f>hourly1!$F118*유형화!$G$71/hourly1!$F$8763+유형화!$G$72*hourly1!$G118/hourly1!$F$8763+유형화!$G$74*hourly1!I118/hourly1!$I$8763+유형화!$H$63*hourly1!P118/hourly1!$P$8763</f>
        <v>21.604573011205527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770">
        <f>(유형화!$F$71+유형화!$F$72+유형화!$F$73+유형화!$F$74+유형화!$G$63)*hourly1!O119/hourly1!$O$8763</f>
        <v>121.77909264386021</v>
      </c>
      <c r="C118" s="419">
        <f>hourly1!$F119*유형화!$G$71/hourly1!$F$8763+유형화!$G$72*hourly1!$G119/hourly1!$F$8763+유형화!$G$74*hourly1!I119/hourly1!$I$8763+유형화!$H$63*hourly1!P119/hourly1!$P$8763</f>
        <v>24.258268602403536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770">
        <f>(유형화!$F$71+유형화!$F$72+유형화!$F$73+유형화!$F$74+유형화!$G$63)*hourly1!O120/hourly1!$O$8763</f>
        <v>117.95245219955629</v>
      </c>
      <c r="C119" s="419">
        <f>hourly1!$F120*유형화!$G$71/hourly1!$F$8763+유형화!$G$72*hourly1!$G120/hourly1!$F$8763+유형화!$G$74*hourly1!I120/hourly1!$I$8763+유형화!$H$63*hourly1!P120/hourly1!$P$8763</f>
        <v>1.3555820634839906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770">
        <f>(유형화!$F$71+유형화!$F$72+유형화!$F$73+유형화!$F$74+유형화!$G$63)*hourly1!O121/hourly1!$O$8763</f>
        <v>117.4199266884294</v>
      </c>
      <c r="C120" s="419">
        <f>hourly1!$F121*유형화!$G$71/hourly1!$F$8763+유형화!$G$72*hourly1!$G121/hourly1!$F$8763+유형화!$G$74*hourly1!I121/hourly1!$I$8763+유형화!$H$63*hourly1!P121/hourly1!$P$8763</f>
        <v>1.8626425796947041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770">
        <f>(유형화!$F$71+유형화!$F$72+유형화!$F$73+유형화!$F$74+유형화!$G$63)*hourly1!O122/hourly1!$O$8763</f>
        <v>116.88028513716857</v>
      </c>
      <c r="C121" s="419">
        <f>hourly1!$F122*유형화!$G$71/hourly1!$F$8763+유형화!$G$72*hourly1!$G122/hourly1!$F$8763+유형화!$G$74*hourly1!I122/hourly1!$I$8763+유형화!$H$63*hourly1!P122/hourly1!$P$8763</f>
        <v>3.7689208268614856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770">
        <f>(유형화!$F$71+유형화!$F$72+유형화!$F$73+유형화!$F$74+유형화!$G$63)*hourly1!O123/hourly1!$O$8763</f>
        <v>114.43520856520142</v>
      </c>
      <c r="C122" s="419">
        <f>hourly1!$F123*유형화!$G$71/hourly1!$F$8763+유형화!$G$72*hourly1!$G123/hourly1!$F$8763+유형화!$G$74*hourly1!I123/hourly1!$I$8763+유형화!$H$63*hourly1!P123/hourly1!$P$8763</f>
        <v>5.5797082829928213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770">
        <f>(유형화!$F$71+유형화!$F$72+유형화!$F$73+유형화!$F$74+유형화!$G$63)*hourly1!O124/hourly1!$O$8763</f>
        <v>108.85453403033635</v>
      </c>
      <c r="C123" s="419">
        <f>hourly1!$F124*유형화!$G$71/hourly1!$F$8763+유형화!$G$72*hourly1!$G124/hourly1!$F$8763+유형화!$G$74*hourly1!I124/hourly1!$I$8763+유형화!$H$63*hourly1!P124/hourly1!$P$8763</f>
        <v>7.3583695493360031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770">
        <f>(유형화!$F$71+유형화!$F$72+유형화!$F$73+유형화!$F$74+유형화!$G$63)*hourly1!O125/hourly1!$O$8763</f>
        <v>108.22047161311372</v>
      </c>
      <c r="C124" s="419">
        <f>hourly1!$F125*유형화!$G$71/hourly1!$F$8763+유형화!$G$72*hourly1!$G125/hourly1!$F$8763+유형화!$G$74*hourly1!I125/hourly1!$I$8763+유형화!$H$63*hourly1!P125/hourly1!$P$8763</f>
        <v>8.9962636375912552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770">
        <f>(유형화!$F$71+유형화!$F$72+유형화!$F$73+유형화!$F$74+유형화!$G$63)*hourly1!O126/hourly1!$O$8763</f>
        <v>107.15486641719657</v>
      </c>
      <c r="C125" s="419">
        <f>hourly1!$F126*유형화!$G$71/hourly1!$F$8763+유형화!$G$72*hourly1!$G126/hourly1!$F$8763+유형화!$G$74*hourly1!I126/hourly1!$I$8763+유형화!$H$63*hourly1!P126/hourly1!$P$8763</f>
        <v>10.21094256459514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770">
        <f>(유형화!$F$71+유형화!$F$72+유형화!$F$73+유형화!$F$74+유형화!$G$63)*hourly1!O127/hourly1!$O$8763</f>
        <v>107.59934692365829</v>
      </c>
      <c r="C126" s="419">
        <f>hourly1!$F127*유형화!$G$71/hourly1!$F$8763+유형화!$G$72*hourly1!$G127/hourly1!$F$8763+유형화!$G$74*hourly1!I127/hourly1!$I$8763+유형화!$H$63*hourly1!P127/hourly1!$P$8763</f>
        <v>11.533564873842863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770">
        <f>(유형화!$F$71+유형화!$F$72+유형화!$F$73+유형화!$F$74+유형화!$G$63)*hourly1!O128/hourly1!$O$8763</f>
        <v>109.49328456530986</v>
      </c>
      <c r="C127" s="419">
        <f>hourly1!$F128*유형화!$G$71/hourly1!$F$8763+유형화!$G$72*hourly1!$G128/hourly1!$F$8763+유형화!$G$74*hourly1!I128/hourly1!$I$8763+유형화!$H$63*hourly1!P128/hourly1!$P$8763</f>
        <v>12.253638645343539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770">
        <f>(유형화!$F$71+유형화!$F$72+유형화!$F$73+유형화!$F$74+유형화!$G$63)*hourly1!O129/hourly1!$O$8763</f>
        <v>113.20340653679821</v>
      </c>
      <c r="C128" s="419">
        <f>hourly1!$F129*유형화!$G$71/hourly1!$F$8763+유형화!$G$72*hourly1!$G129/hourly1!$F$8763+유형화!$G$74*hourly1!I129/hourly1!$I$8763+유형화!$H$63*hourly1!P129/hourly1!$P$8763</f>
        <v>35.283599362639791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770">
        <f>(유형화!$F$71+유형화!$F$72+유형화!$F$73+유형화!$F$74+유형화!$G$63)*hourly1!O130/hourly1!$O$8763</f>
        <v>118.74538041962043</v>
      </c>
      <c r="C129" s="419">
        <f>hourly1!$F130*유형화!$G$71/hourly1!$F$8763+유형화!$G$72*hourly1!$G130/hourly1!$F$8763+유형화!$G$74*hourly1!I130/hourly1!$I$8763+유형화!$H$63*hourly1!P130/hourly1!$P$8763</f>
        <v>36.834739198693917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770">
        <f>(유형화!$F$71+유형화!$F$72+유형화!$F$73+유형화!$F$74+유형화!$G$63)*hourly1!O131/hourly1!$O$8763</f>
        <v>121.15830036362713</v>
      </c>
      <c r="C130" s="419">
        <f>hourly1!$F131*유형화!$G$71/hourly1!$F$8763+유형화!$G$72*hourly1!$G131/hourly1!$F$8763+유형화!$G$74*hourly1!I131/hourly1!$I$8763+유형화!$H$63*hourly1!P131/hourly1!$P$8763</f>
        <v>35.239488319272382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770">
        <f>(유형화!$F$71+유형화!$F$72+유형화!$F$73+유형화!$F$74+유형화!$G$63)*hourly1!O132/hourly1!$O$8763</f>
        <v>129.23809685193552</v>
      </c>
      <c r="C131" s="419">
        <f>hourly1!$F132*유형화!$G$71/hourly1!$F$8763+유형화!$G$72*hourly1!$G132/hourly1!$F$8763+유형화!$G$74*hourly1!I132/hourly1!$I$8763+유형화!$H$63*hourly1!P132/hourly1!$P$8763</f>
        <v>31.930211051685124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770">
        <f>(유형화!$F$71+유형화!$F$72+유형화!$F$73+유형화!$F$74+유형화!$G$63)*hourly1!O133/hourly1!$O$8763</f>
        <v>128.92905075357714</v>
      </c>
      <c r="C132" s="419">
        <f>hourly1!$F133*유형화!$G$71/hourly1!$F$8763+유형화!$G$72*hourly1!$G133/hourly1!$F$8763+유형화!$G$74*hourly1!I133/hourly1!$I$8763+유형화!$H$63*hourly1!P133/hourly1!$P$8763</f>
        <v>28.451857709174718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770">
        <f>(유형화!$F$71+유형화!$F$72+유형화!$F$73+유형화!$F$74+유형화!$G$63)*hourly1!O134/hourly1!$O$8763</f>
        <v>127.34552504779791</v>
      </c>
      <c r="C133" s="419">
        <f>hourly1!$F134*유형화!$G$71/hourly1!$F$8763+유형화!$G$72*hourly1!$G134/hourly1!$F$8763+유형화!$G$74*hourly1!I134/hourly1!$I$8763+유형화!$H$63*hourly1!P134/hourly1!$P$8763</f>
        <v>25.351749016654772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770">
        <f>(유형화!$F$71+유형화!$F$72+유형화!$F$73+유형화!$F$74+유형화!$G$63)*hourly1!O135/hourly1!$O$8763</f>
        <v>122.28986495036054</v>
      </c>
      <c r="C134" s="419">
        <f>hourly1!$F135*유형화!$G$71/hourly1!$F$8763+유형화!$G$72*hourly1!$G135/hourly1!$F$8763+유형화!$G$74*hourly1!I135/hourly1!$I$8763+유형화!$H$63*hourly1!P135/hourly1!$P$8763</f>
        <v>19.592448815794867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770">
        <f>(유형화!$F$71+유형화!$F$72+유형화!$F$73+유형화!$F$74+유형화!$G$63)*hourly1!O136/hourly1!$O$8763</f>
        <v>118.90830890873295</v>
      </c>
      <c r="C135" s="419">
        <f>hourly1!$F136*유형화!$G$71/hourly1!$F$8763+유형화!$G$72*hourly1!$G136/hourly1!$F$8763+유형화!$G$74*hourly1!I136/hourly1!$I$8763+유형화!$H$63*hourly1!P136/hourly1!$P$8763</f>
        <v>20.692523407449997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770">
        <f>(유형화!$F$71+유형화!$F$72+유형화!$F$73+유형화!$F$74+유형화!$G$63)*hourly1!O137/hourly1!$O$8763</f>
        <v>123.01877578230663</v>
      </c>
      <c r="C136" s="419">
        <f>hourly1!$F137*유형화!$G$71/hourly1!$F$8763+유형화!$G$72*hourly1!$G137/hourly1!$F$8763+유형화!$G$74*hourly1!I137/hourly1!$I$8763+유형화!$H$63*hourly1!P137/hourly1!$P$8763</f>
        <v>20.395486010646369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770">
        <f>(유형화!$F$71+유형화!$F$72+유형화!$F$73+유형화!$F$74+유형화!$G$63)*hourly1!O138/hourly1!$O$8763</f>
        <v>122.86646940450252</v>
      </c>
      <c r="C137" s="419">
        <f>hourly1!$F138*유형화!$G$71/hourly1!$F$8763+유형화!$G$72*hourly1!$G138/hourly1!$F$8763+유형화!$G$74*hourly1!I138/hourly1!$I$8763+유형화!$H$63*hourly1!P138/hourly1!$P$8763</f>
        <v>20.254691445289307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770">
        <f>(유형화!$F$71+유형화!$F$72+유형화!$F$73+유형화!$F$74+유형화!$G$63)*hourly1!O139/hourly1!$O$8763</f>
        <v>123.22635948390553</v>
      </c>
      <c r="C138" s="419">
        <f>hourly1!$F139*유형화!$G$71/hourly1!$F$8763+유형화!$G$72*hourly1!$G139/hourly1!$F$8763+유형화!$G$74*hourly1!I139/hourly1!$I$8763+유형화!$H$63*hourly1!P139/hourly1!$P$8763</f>
        <v>20.871144099505575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770">
        <f>(유형화!$F$71+유형화!$F$72+유형화!$F$73+유형화!$F$74+유형화!$G$63)*hourly1!O140/hourly1!$O$8763</f>
        <v>123.82238601166198</v>
      </c>
      <c r="C139" s="419">
        <f>hourly1!$F140*유형화!$G$71/hourly1!$F$8763+유형화!$G$72*hourly1!$G140/hourly1!$F$8763+유형화!$G$74*hourly1!I140/hourly1!$I$8763+유형화!$H$63*hourly1!P140/hourly1!$P$8763</f>
        <v>22.24052570872335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770">
        <f>(유형화!$F$71+유형화!$F$72+유형화!$F$73+유형화!$F$74+유형화!$G$63)*hourly1!O141/hourly1!$O$8763</f>
        <v>125.62491692930307</v>
      </c>
      <c r="C140" s="419">
        <f>hourly1!$F141*유형화!$G$71/hourly1!$F$8763+유형화!$G$72*hourly1!$G141/hourly1!$F$8763+유형화!$G$74*hourly1!I141/hourly1!$I$8763+유형화!$H$63*hourly1!P141/hourly1!$P$8763</f>
        <v>20.456224511283974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770">
        <f>(유형화!$F$71+유형화!$F$72+유형화!$F$73+유형화!$F$74+유형화!$G$63)*hourly1!O142/hourly1!$O$8763</f>
        <v>122.47095981568033</v>
      </c>
      <c r="C141" s="419">
        <f>hourly1!$F142*유형화!$G$71/hourly1!$F$8763+유형화!$G$72*hourly1!$G142/hourly1!$F$8763+유형화!$G$74*hourly1!I142/hourly1!$I$8763+유형화!$H$63*hourly1!P142/hourly1!$P$8763</f>
        <v>20.499193597847714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770">
        <f>(유형화!$F$71+유형화!$F$72+유형화!$F$73+유형화!$F$74+유형화!$G$63)*hourly1!O143/hourly1!$O$8763</f>
        <v>120.96091884125045</v>
      </c>
      <c r="C142" s="419">
        <f>hourly1!$F143*유형화!$G$71/hourly1!$F$8763+유형화!$G$72*hourly1!$G143/hourly1!$F$8763+유형화!$G$74*hourly1!I143/hourly1!$I$8763+유형화!$H$63*hourly1!P143/hourly1!$P$8763</f>
        <v>23.464271360400748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770">
        <f>(유형화!$F$71+유형화!$F$72+유형화!$F$73+유형화!$F$74+유형화!$G$63)*hourly1!O144/hourly1!$O$8763</f>
        <v>117.48154190746637</v>
      </c>
      <c r="C143" s="419">
        <f>hourly1!$F144*유형화!$G$71/hourly1!$F$8763+유형화!$G$72*hourly1!$G144/hourly1!$F$8763+유형화!$G$74*hourly1!I144/hourly1!$I$8763+유형화!$H$63*hourly1!P144/hourly1!$P$8763</f>
        <v>1.280552639666753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770">
        <f>(유형화!$F$71+유형화!$F$72+유형화!$F$73+유형화!$F$74+유형화!$G$63)*hourly1!O145/hourly1!$O$8763</f>
        <v>116.28152362885884</v>
      </c>
      <c r="C144" s="419">
        <f>hourly1!$F145*유형화!$G$71/hourly1!$F$8763+유형화!$G$72*hourly1!$G145/hourly1!$F$8763+유형화!$G$74*hourly1!I145/hourly1!$I$8763+유형화!$H$63*hourly1!P145/hourly1!$P$8763</f>
        <v>2.1265210712606928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770">
        <f>(유형화!$F$71+유형화!$F$72+유형화!$F$73+유형화!$F$74+유형화!$G$63)*hourly1!O146/hourly1!$O$8763</f>
        <v>116.67423743222056</v>
      </c>
      <c r="C145" s="419">
        <f>hourly1!$F146*유형화!$G$71/hourly1!$F$8763+유형화!$G$72*hourly1!$G146/hourly1!$F$8763+유형화!$G$74*hourly1!I146/hourly1!$I$8763+유형화!$H$63*hourly1!P146/hourly1!$P$8763</f>
        <v>4.7820223758847593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770">
        <f>(유형화!$F$71+유형화!$F$72+유형화!$F$73+유형화!$F$74+유형화!$G$63)*hourly1!O147/hourly1!$O$8763</f>
        <v>115.54751560223485</v>
      </c>
      <c r="C146" s="419">
        <f>hourly1!$F147*유형화!$G$71/hourly1!$F$8763+유형화!$G$72*hourly1!$G147/hourly1!$F$8763+유형화!$G$74*hourly1!I147/hourly1!$I$8763+유형화!$H$63*hourly1!P147/hourly1!$P$8763</f>
        <v>6.9639353306583551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770">
        <f>(유형화!$F$71+유형화!$F$72+유형화!$F$73+유형화!$F$74+유형화!$G$63)*hourly1!O148/hourly1!$O$8763</f>
        <v>109.02278448426807</v>
      </c>
      <c r="C147" s="419">
        <f>hourly1!$F148*유형화!$G$71/hourly1!$F$8763+유형화!$G$72*hourly1!$G148/hourly1!$F$8763+유형화!$G$74*hourly1!I148/hourly1!$I$8763+유형화!$H$63*hourly1!P148/hourly1!$P$8763</f>
        <v>9.2534559428381229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770">
        <f>(유형화!$F$71+유형화!$F$72+유형화!$F$73+유형화!$F$74+유형화!$G$63)*hourly1!O149/hourly1!$O$8763</f>
        <v>105.91425266067915</v>
      </c>
      <c r="C148" s="419">
        <f>hourly1!$F149*유형화!$G$71/hourly1!$F$8763+유형화!$G$72*hourly1!$G149/hourly1!$F$8763+유형화!$G$74*hourly1!I149/hourly1!$I$8763+유형화!$H$63*hourly1!P149/hourly1!$P$8763</f>
        <v>11.393733171013068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770">
        <f>(유형화!$F$71+유형화!$F$72+유형화!$F$73+유형화!$F$74+유형화!$G$63)*hourly1!O150/hourly1!$O$8763</f>
        <v>103.97206393308703</v>
      </c>
      <c r="C149" s="419">
        <f>hourly1!$F150*유형화!$G$71/hourly1!$F$8763+유형화!$G$72*hourly1!$G150/hourly1!$F$8763+유형화!$G$74*hourly1!I150/hourly1!$I$8763+유형화!$H$63*hourly1!P150/hourly1!$P$8763</f>
        <v>12.83157433669199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770">
        <f>(유형화!$F$71+유형화!$F$72+유형화!$F$73+유형화!$F$74+유형화!$G$63)*hourly1!O151/hourly1!$O$8763</f>
        <v>106.36100149503238</v>
      </c>
      <c r="C150" s="419">
        <f>hourly1!$F151*유형화!$G$71/hourly1!$F$8763+유형화!$G$72*hourly1!$G151/hourly1!$F$8763+유형화!$G$74*hourly1!I151/hourly1!$I$8763+유형화!$H$63*hourly1!P151/hourly1!$P$8763</f>
        <v>14.29209185344058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770">
        <f>(유형화!$F$71+유형화!$F$72+유형화!$F$73+유형화!$F$74+유형화!$G$63)*hourly1!O152/hourly1!$O$8763</f>
        <v>107.6639070548397</v>
      </c>
      <c r="C151" s="419">
        <f>hourly1!$F152*유형화!$G$71/hourly1!$F$8763+유형화!$G$72*hourly1!$G152/hourly1!$F$8763+유형화!$G$74*hourly1!I152/hourly1!$I$8763+유형화!$H$63*hourly1!P152/hourly1!$P$8763</f>
        <v>15.700806196878009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770">
        <f>(유형화!$F$71+유형화!$F$72+유형화!$F$73+유형화!$F$74+유형화!$G$63)*hourly1!O153/hourly1!$O$8763</f>
        <v>108.89528983460897</v>
      </c>
      <c r="C152" s="419">
        <f>hourly1!$F153*유형화!$G$71/hourly1!$F$8763+유형화!$G$72*hourly1!$G153/hourly1!$F$8763+유형화!$G$74*hourly1!I153/hourly1!$I$8763+유형화!$H$63*hourly1!P153/hourly1!$P$8763</f>
        <v>40.006831173721594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770">
        <f>(유형화!$F$71+유형화!$F$72+유형화!$F$73+유형화!$F$74+유형화!$G$63)*hourly1!O154/hourly1!$O$8763</f>
        <v>109.06846369452168</v>
      </c>
      <c r="C153" s="419">
        <f>hourly1!$F154*유형화!$G$71/hourly1!$F$8763+유형화!$G$72*hourly1!$G154/hourly1!$F$8763+유형화!$G$74*hourly1!I154/hourly1!$I$8763+유형화!$H$63*hourly1!P154/hourly1!$P$8763</f>
        <v>40.66848451534748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770">
        <f>(유형화!$F$71+유형화!$F$72+유형화!$F$73+유형화!$F$74+유형화!$G$63)*hourly1!O155/hourly1!$O$8763</f>
        <v>109.77660820274818</v>
      </c>
      <c r="C154" s="419">
        <f>hourly1!$F155*유형화!$G$71/hourly1!$F$8763+유형화!$G$72*hourly1!$G155/hourly1!$F$8763+유형화!$G$74*hourly1!I155/hourly1!$I$8763+유형화!$H$63*hourly1!P155/hourly1!$P$8763</f>
        <v>38.255357464791885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770">
        <f>(유형화!$F$71+유형화!$F$72+유형화!$F$73+유형화!$F$74+유형화!$G$63)*hourly1!O156/hourly1!$O$8763</f>
        <v>111.62948298009452</v>
      </c>
      <c r="C155" s="419">
        <f>hourly1!$F156*유형화!$G$71/hourly1!$F$8763+유형화!$G$72*hourly1!$G156/hourly1!$F$8763+유형화!$G$74*hourly1!I156/hourly1!$I$8763+유형화!$H$63*hourly1!P156/hourly1!$P$8763</f>
        <v>34.114161742366264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770">
        <f>(유형화!$F$71+유형화!$F$72+유형화!$F$73+유형화!$F$74+유형화!$G$63)*hourly1!O157/hourly1!$O$8763</f>
        <v>113.57722691410358</v>
      </c>
      <c r="C156" s="419">
        <f>hourly1!$F157*유형화!$G$71/hourly1!$F$8763+유형화!$G$72*hourly1!$G157/hourly1!$F$8763+유형화!$G$74*hourly1!I157/hourly1!$I$8763+유형화!$H$63*hourly1!P157/hourly1!$P$8763</f>
        <v>30.48036195326754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770">
        <f>(유형화!$F$71+유형화!$F$72+유형화!$F$73+유형화!$F$74+유형화!$G$63)*hourly1!O158/hourly1!$O$8763</f>
        <v>113.85488759058333</v>
      </c>
      <c r="C157" s="419">
        <f>hourly1!$F158*유형화!$G$71/hourly1!$F$8763+유형화!$G$72*hourly1!$G158/hourly1!$F$8763+유형화!$G$74*hourly1!I158/hourly1!$I$8763+유형화!$H$63*hourly1!P158/hourly1!$P$8763</f>
        <v>27.611360884674863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770">
        <f>(유형화!$F$71+유형화!$F$72+유형화!$F$73+유형화!$F$74+유형화!$G$63)*hourly1!O159/hourly1!$O$8763</f>
        <v>109.16545165759116</v>
      </c>
      <c r="C158" s="419">
        <f>hourly1!$F159*유형화!$G$71/hourly1!$F$8763+유형화!$G$72*hourly1!$G159/hourly1!$F$8763+유형화!$G$74*hourly1!I159/hourly1!$I$8763+유형화!$H$63*hourly1!P159/hourly1!$P$8763</f>
        <v>22.46673255009728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770">
        <f>(유형화!$F$71+유형화!$F$72+유형화!$F$73+유형화!$F$74+유형화!$G$63)*hourly1!O160/hourly1!$O$8763</f>
        <v>106.74436195575079</v>
      </c>
      <c r="C159" s="419">
        <f>hourly1!$F160*유형화!$G$71/hourly1!$F$8763+유형화!$G$72*hourly1!$G160/hourly1!$F$8763+유형화!$G$74*hourly1!I160/hourly1!$I$8763+유형화!$H$63*hourly1!P160/hourly1!$P$8763</f>
        <v>23.461580945867055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770">
        <f>(유형화!$F$71+유형화!$F$72+유형화!$F$73+유형화!$F$74+유형화!$G$63)*hourly1!O161/hourly1!$O$8763</f>
        <v>108.55752282484796</v>
      </c>
      <c r="C160" s="419">
        <f>hourly1!$F161*유형화!$G$71/hourly1!$F$8763+유형화!$G$72*hourly1!$G161/hourly1!$F$8763+유형화!$G$74*hourly1!I161/hourly1!$I$8763+유형화!$H$63*hourly1!P161/hourly1!$P$8763</f>
        <v>22.672525413460118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770">
        <f>(유형화!$F$71+유형화!$F$72+유형화!$F$73+유형화!$F$74+유형화!$G$63)*hourly1!O162/hourly1!$O$8763</f>
        <v>106.47866655312021</v>
      </c>
      <c r="C161" s="419">
        <f>hourly1!$F162*유형화!$G$71/hourly1!$F$8763+유형화!$G$72*hourly1!$G162/hourly1!$F$8763+유형화!$G$74*hourly1!I162/hourly1!$I$8763+유형화!$H$63*hourly1!P162/hourly1!$P$8763</f>
        <v>22.682724247829348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770">
        <f>(유형화!$F$71+유형화!$F$72+유형화!$F$73+유형화!$F$74+유형화!$G$63)*hourly1!O163/hourly1!$O$8763</f>
        <v>107.69522132132654</v>
      </c>
      <c r="C162" s="419">
        <f>hourly1!$F163*유형화!$G$71/hourly1!$F$8763+유형화!$G$72*hourly1!$G163/hourly1!$F$8763+유형화!$G$74*hourly1!I163/hourly1!$I$8763+유형화!$H$63*hourly1!P163/hourly1!$P$8763</f>
        <v>23.849169578165167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770">
        <f>(유형화!$F$71+유형화!$F$72+유형화!$F$73+유형화!$F$74+유형화!$G$63)*hourly1!O164/hourly1!$O$8763</f>
        <v>107.19181306806634</v>
      </c>
      <c r="C163" s="419">
        <f>hourly1!$F164*유형화!$G$71/hourly1!$F$8763+유형화!$G$72*hourly1!$G164/hourly1!$F$8763+유형화!$G$74*hourly1!I164/hourly1!$I$8763+유형화!$H$63*hourly1!P164/hourly1!$P$8763</f>
        <v>25.242343646597867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770">
        <f>(유형화!$F$71+유형화!$F$72+유형화!$F$73+유형화!$F$74+유형화!$G$63)*hourly1!O165/hourly1!$O$8763</f>
        <v>110.3266356720252</v>
      </c>
      <c r="C164" s="419">
        <f>hourly1!$F165*유형화!$G$71/hourly1!$F$8763+유형화!$G$72*hourly1!$G165/hourly1!$F$8763+유형화!$G$74*hourly1!I165/hourly1!$I$8763+유형화!$H$63*hourly1!P165/hourly1!$P$8763</f>
        <v>23.245441849237395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770">
        <f>(유형화!$F$71+유형화!$F$72+유형화!$F$73+유형화!$F$74+유형화!$G$63)*hourly1!O166/hourly1!$O$8763</f>
        <v>108.98403444674439</v>
      </c>
      <c r="C165" s="419">
        <f>hourly1!$F166*유형화!$G$71/hourly1!$F$8763+유형화!$G$72*hourly1!$G166/hourly1!$F$8763+유형화!$G$74*hourly1!I166/hourly1!$I$8763+유형화!$H$63*hourly1!P166/hourly1!$P$8763</f>
        <v>22.774135874383685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770">
        <f>(유형화!$F$71+유형화!$F$72+유형화!$F$73+유형화!$F$74+유형화!$G$63)*hourly1!O167/hourly1!$O$8763</f>
        <v>107.38455846907245</v>
      </c>
      <c r="C166" s="419">
        <f>hourly1!$F167*유형화!$G$71/hourly1!$F$8763+유형화!$G$72*hourly1!$G167/hourly1!$F$8763+유형화!$G$74*hourly1!I167/hourly1!$I$8763+유형화!$H$63*hourly1!P167/hourly1!$P$8763</f>
        <v>26.117840785527783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770">
        <f>(유형화!$F$71+유형화!$F$72+유형화!$F$73+유형화!$F$74+유형화!$G$63)*hourly1!O168/hourly1!$O$8763</f>
        <v>105.39360092087119</v>
      </c>
      <c r="C167" s="419">
        <f>hourly1!$F168*유형화!$G$71/hourly1!$F$8763+유형화!$G$72*hourly1!$G168/hourly1!$F$8763+유형화!$G$74*hourly1!I168/hourly1!$I$8763+유형화!$H$63*hourly1!P168/hourly1!$P$8763</f>
        <v>1.9789018446285249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770">
        <f>(유형화!$F$71+유형화!$F$72+유형화!$F$73+유형화!$F$74+유형화!$G$63)*hourly1!O169/hourly1!$O$8763</f>
        <v>106.11944379504993</v>
      </c>
      <c r="C168" s="419">
        <f>hourly1!$F169*유형화!$G$71/hourly1!$F$8763+유형화!$G$72*hourly1!$G169/hourly1!$F$8763+유형화!$G$74*hourly1!I169/hourly1!$I$8763+유형화!$H$63*hourly1!P169/hourly1!$P$8763</f>
        <v>3.7793929184771931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770">
        <f>(유형화!$F$71+유형화!$F$72+유형화!$F$73+유형화!$F$74+유형화!$G$63)*hourly1!O170/hourly1!$O$8763</f>
        <v>107.38805010580889</v>
      </c>
      <c r="C169" s="419">
        <f>hourly1!$F170*유형화!$G$71/hourly1!$F$8763+유형화!$G$72*hourly1!$G170/hourly1!$F$8763+유형화!$G$74*hourly1!I170/hourly1!$I$8763+유형화!$H$63*hourly1!P170/hourly1!$P$8763</f>
        <v>6.3150207618162684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770">
        <f>(유형화!$F$71+유형화!$F$72+유형화!$F$73+유형화!$F$74+유형화!$G$63)*hourly1!O171/hourly1!$O$8763</f>
        <v>108.57311022454104</v>
      </c>
      <c r="C170" s="419">
        <f>hourly1!$F171*유형화!$G$71/hourly1!$F$8763+유형화!$G$72*hourly1!$G171/hourly1!$F$8763+유형화!$G$74*hourly1!I171/hourly1!$I$8763+유형화!$H$63*hourly1!P171/hourly1!$P$8763</f>
        <v>8.0639480701664752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770">
        <f>(유형화!$F$71+유형화!$F$72+유형화!$F$73+유형화!$F$74+유형화!$G$63)*hourly1!O172/hourly1!$O$8763</f>
        <v>103.70689286127767</v>
      </c>
      <c r="C171" s="419">
        <f>hourly1!$F172*유형화!$G$71/hourly1!$F$8763+유형화!$G$72*hourly1!$G172/hourly1!$F$8763+유형화!$G$74*hourly1!I172/hourly1!$I$8763+유형화!$H$63*hourly1!P172/hourly1!$P$8763</f>
        <v>9.5964756412476753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770">
        <f>(유형화!$F$71+유형화!$F$72+유형화!$F$73+유형화!$F$74+유형화!$G$63)*hourly1!O173/hourly1!$O$8763</f>
        <v>101.97887385723116</v>
      </c>
      <c r="C172" s="419">
        <f>hourly1!$F173*유형화!$G$71/hourly1!$F$8763+유형화!$G$72*hourly1!$G173/hourly1!$F$8763+유형화!$G$74*hourly1!I173/hourly1!$I$8763+유형화!$H$63*hourly1!P173/hourly1!$P$8763</f>
        <v>10.995797074559668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770">
        <f>(유형화!$F$71+유형화!$F$72+유형화!$F$73+유형화!$F$74+유형화!$G$63)*hourly1!O174/hourly1!$O$8763</f>
        <v>100.17048152605925</v>
      </c>
      <c r="C173" s="419">
        <f>hourly1!$F174*유형화!$G$71/hourly1!$F$8763+유형화!$G$72*hourly1!$G174/hourly1!$F$8763+유형화!$G$74*hourly1!I174/hourly1!$I$8763+유형화!$H$63*hourly1!P174/hourly1!$P$8763</f>
        <v>12.405820775636416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770">
        <f>(유형화!$F$71+유형화!$F$72+유형화!$F$73+유형화!$F$74+유형화!$G$63)*hourly1!O175/hourly1!$O$8763</f>
        <v>101.64621966843745</v>
      </c>
      <c r="C174" s="419">
        <f>hourly1!$F175*유형화!$G$71/hourly1!$F$8763+유형화!$G$72*hourly1!$G175/hourly1!$F$8763+유형화!$G$74*hourly1!I175/hourly1!$I$8763+유형화!$H$63*hourly1!P175/hourly1!$P$8763</f>
        <v>13.558786646034664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770">
        <f>(유형화!$F$71+유형화!$F$72+유형화!$F$73+유형화!$F$74+유형화!$G$63)*hourly1!O176/hourly1!$O$8763</f>
        <v>103.41205746435236</v>
      </c>
      <c r="C175" s="419">
        <f>hourly1!$F176*유형화!$G$71/hourly1!$F$8763+유형화!$G$72*hourly1!$G176/hourly1!$F$8763+유형화!$G$74*hourly1!I176/hourly1!$I$8763+유형화!$H$63*hourly1!P176/hourly1!$P$8763</f>
        <v>14.738539111918294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770">
        <f>(유형화!$F$71+유형화!$F$72+유형화!$F$73+유형화!$F$74+유형화!$G$63)*hourly1!O177/hourly1!$O$8763</f>
        <v>103.80047227455255</v>
      </c>
      <c r="C176" s="419">
        <f>hourly1!$F177*유형화!$G$71/hourly1!$F$8763+유형화!$G$72*hourly1!$G177/hourly1!$F$8763+유형화!$G$74*hourly1!I177/hourly1!$I$8763+유형화!$H$63*hourly1!P177/hourly1!$P$8763</f>
        <v>38.864535875708981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770">
        <f>(유형화!$F$71+유형화!$F$72+유형화!$F$73+유형화!$F$74+유형화!$G$63)*hourly1!O178/hourly1!$O$8763</f>
        <v>103.82464754100525</v>
      </c>
      <c r="C177" s="419">
        <f>hourly1!$F178*유형화!$G$71/hourly1!$F$8763+유형화!$G$72*hourly1!$G178/hourly1!$F$8763+유형화!$G$74*hourly1!I178/hourly1!$I$8763+유형화!$H$63*hourly1!P178/hourly1!$P$8763</f>
        <v>39.59241378800705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770">
        <f>(유형화!$F$71+유형화!$F$72+유형화!$F$73+유형화!$F$74+유형화!$G$63)*hourly1!O179/hourly1!$O$8763</f>
        <v>102.18056249970623</v>
      </c>
      <c r="C178" s="419">
        <f>hourly1!$F179*유형화!$G$71/hourly1!$F$8763+유형화!$G$72*hourly1!$G179/hourly1!$F$8763+유형화!$G$74*hourly1!I179/hourly1!$I$8763+유형화!$H$63*hourly1!P179/hourly1!$P$8763</f>
        <v>36.957534789272273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770">
        <f>(유형화!$F$71+유형화!$F$72+유형화!$F$73+유형화!$F$74+유형화!$G$63)*hourly1!O180/hourly1!$O$8763</f>
        <v>103.34549684967581</v>
      </c>
      <c r="C179" s="419">
        <f>hourly1!$F180*유형화!$G$71/hourly1!$F$8763+유형화!$G$72*hourly1!$G180/hourly1!$F$8763+유형화!$G$74*hourly1!I180/hourly1!$I$8763+유형화!$H$63*hourly1!P180/hourly1!$P$8763</f>
        <v>32.826463740184209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770">
        <f>(유형화!$F$71+유형화!$F$72+유형화!$F$73+유형화!$F$74+유형화!$G$63)*hourly1!O181/hourly1!$O$8763</f>
        <v>101.91480776522231</v>
      </c>
      <c r="C180" s="419">
        <f>hourly1!$F181*유형화!$G$71/hourly1!$F$8763+유형화!$G$72*hourly1!$G181/hourly1!$F$8763+유형화!$G$74*hourly1!I181/hourly1!$I$8763+유형화!$H$63*hourly1!P181/hourly1!$P$8763</f>
        <v>28.813110558899648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770">
        <f>(유형화!$F$71+유형화!$F$72+유형화!$F$73+유형화!$F$74+유형화!$G$63)*hourly1!O182/hourly1!$O$8763</f>
        <v>100.0216979314212</v>
      </c>
      <c r="C181" s="419">
        <f>hourly1!$F182*유형화!$G$71/hourly1!$F$8763+유형화!$G$72*hourly1!$G182/hourly1!$F$8763+유형화!$G$74*hourly1!I182/hourly1!$I$8763+유형화!$H$63*hourly1!P182/hourly1!$P$8763</f>
        <v>25.493269806225431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770">
        <f>(유형화!$F$71+유형화!$F$72+유형화!$F$73+유형화!$F$74+유형화!$G$63)*hourly1!O183/hourly1!$O$8763</f>
        <v>100.27070271385536</v>
      </c>
      <c r="C182" s="419">
        <f>hourly1!$F183*유형화!$G$71/hourly1!$F$8763+유형화!$G$72*hourly1!$G183/hourly1!$F$8763+유형화!$G$74*hourly1!I183/hourly1!$I$8763+유형화!$H$63*hourly1!P183/hourly1!$P$8763</f>
        <v>20.035410505769423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770">
        <f>(유형화!$F$71+유형화!$F$72+유형화!$F$73+유형화!$F$74+유형화!$G$63)*hourly1!O184/hourly1!$O$8763</f>
        <v>99.932861310218726</v>
      </c>
      <c r="C183" s="419">
        <f>hourly1!$F184*유형화!$G$71/hourly1!$F$8763+유형화!$G$72*hourly1!$G184/hourly1!$F$8763+유형화!$G$74*hourly1!I184/hourly1!$I$8763+유형화!$H$63*hourly1!P184/hourly1!$P$8763</f>
        <v>20.945563310350106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770">
        <f>(유형화!$F$71+유형화!$F$72+유형화!$F$73+유형화!$F$74+유형화!$G$63)*hourly1!O185/hourly1!$O$8763</f>
        <v>99.733915492169061</v>
      </c>
      <c r="C184" s="419">
        <f>hourly1!$F185*유형화!$G$71/hourly1!$F$8763+유형화!$G$72*hourly1!$G185/hourly1!$F$8763+유형화!$G$74*hourly1!I185/hourly1!$I$8763+유형화!$H$63*hourly1!P185/hourly1!$P$8763</f>
        <v>20.138457105847536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770">
        <f>(유형화!$F$71+유형화!$F$72+유형화!$F$73+유형화!$F$74+유형화!$G$63)*hourly1!O186/hourly1!$O$8763</f>
        <v>100.25499949227635</v>
      </c>
      <c r="C185" s="419">
        <f>hourly1!$F186*유형화!$G$71/hourly1!$F$8763+유형화!$G$72*hourly1!$G186/hourly1!$F$8763+유형화!$G$74*hourly1!I186/hourly1!$I$8763+유형화!$H$63*hourly1!P186/hourly1!$P$8763</f>
        <v>20.162742843627882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770">
        <f>(유형화!$F$71+유형화!$F$72+유형화!$F$73+유형화!$F$74+유형화!$G$63)*hourly1!O187/hourly1!$O$8763</f>
        <v>99.859894147796098</v>
      </c>
      <c r="C186" s="419">
        <f>hourly1!$F187*유형화!$G$71/hourly1!$F$8763+유형화!$G$72*hourly1!$G187/hourly1!$F$8763+유형화!$G$74*hourly1!I187/hourly1!$I$8763+유형화!$H$63*hourly1!P187/hourly1!$P$8763</f>
        <v>21.289699116904853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770">
        <f>(유형화!$F$71+유형화!$F$72+유형화!$F$73+유형화!$F$74+유형화!$G$63)*hourly1!O188/hourly1!$O$8763</f>
        <v>101.47126361820338</v>
      </c>
      <c r="C187" s="419">
        <f>hourly1!$F188*유형화!$G$71/hourly1!$F$8763+유형화!$G$72*hourly1!$G188/hourly1!$F$8763+유형화!$G$74*hourly1!I188/hourly1!$I$8763+유형화!$H$63*hourly1!P188/hourly1!$P$8763</f>
        <v>22.732265355804081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770">
        <f>(유형화!$F$71+유형화!$F$72+유형화!$F$73+유형화!$F$74+유형화!$G$63)*hourly1!O189/hourly1!$O$8763</f>
        <v>106.36435258827734</v>
      </c>
      <c r="C188" s="419">
        <f>hourly1!$F189*유형화!$G$71/hourly1!$F$8763+유형화!$G$72*hourly1!$G189/hourly1!$F$8763+유형화!$G$74*hourly1!I189/hourly1!$I$8763+유형화!$H$63*hourly1!P189/hourly1!$P$8763</f>
        <v>20.9480423197843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770">
        <f>(유형화!$F$71+유형화!$F$72+유형화!$F$73+유형화!$F$74+유형화!$G$63)*hourly1!O190/hourly1!$O$8763</f>
        <v>106.61310878775136</v>
      </c>
      <c r="C189" s="419">
        <f>hourly1!$F190*유형화!$G$71/hourly1!$F$8763+유형화!$G$72*hourly1!$G190/hourly1!$F$8763+유형화!$G$74*hourly1!I190/hourly1!$I$8763+유형화!$H$63*hourly1!P190/hourly1!$P$8763</f>
        <v>20.570332490846098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770">
        <f>(유형화!$F$71+유형화!$F$72+유형화!$F$73+유형화!$F$74+유형화!$G$63)*hourly1!O191/hourly1!$O$8763</f>
        <v>105.34506954499827</v>
      </c>
      <c r="C190" s="419">
        <f>hourly1!$F191*유형화!$G$71/hourly1!$F$8763+유형화!$G$72*hourly1!$G191/hourly1!$F$8763+유형화!$G$74*hourly1!I191/hourly1!$I$8763+유형화!$H$63*hourly1!P191/hourly1!$P$8763</f>
        <v>23.770257008860035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770">
        <f>(유형화!$F$71+유형화!$F$72+유형화!$F$73+유형화!$F$74+유형화!$G$63)*hourly1!O192/hourly1!$O$8763</f>
        <v>103.70981981371111</v>
      </c>
      <c r="C191" s="419">
        <f>hourly1!$F192*유형화!$G$71/hourly1!$F$8763+유형화!$G$72*hourly1!$G192/hourly1!$F$8763+유형화!$G$74*hourly1!I192/hourly1!$I$8763+유형화!$H$63*hourly1!P192/hourly1!$P$8763</f>
        <v>1.4126682102270363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770">
        <f>(유형화!$F$71+유형화!$F$72+유형화!$F$73+유형화!$F$74+유형화!$G$63)*hourly1!O193/hourly1!$O$8763</f>
        <v>105.36892394084013</v>
      </c>
      <c r="C192" s="419">
        <f>hourly1!$F193*유형화!$G$71/hourly1!$F$8763+유형화!$G$72*hourly1!$G193/hourly1!$F$8763+유형화!$G$74*hourly1!I193/hourly1!$I$8763+유형화!$H$63*hourly1!P193/hourly1!$P$8763</f>
        <v>1.4816662804058847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770">
        <f>(유형화!$F$71+유형화!$F$72+유형화!$F$73+유형화!$F$74+유형화!$G$63)*hourly1!O194/hourly1!$O$8763</f>
        <v>106.80176530968934</v>
      </c>
      <c r="C193" s="419">
        <f>hourly1!$F194*유형화!$G$71/hourly1!$F$8763+유형화!$G$72*hourly1!$G194/hourly1!$F$8763+유형화!$G$74*hourly1!I194/hourly1!$I$8763+유형화!$H$63*hourly1!P194/hourly1!$P$8763</f>
        <v>3.8078796786999427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770">
        <f>(유형화!$F$71+유형화!$F$72+유형화!$F$73+유형화!$F$74+유형화!$G$63)*hourly1!O195/hourly1!$O$8763</f>
        <v>102.74457595614307</v>
      </c>
      <c r="C194" s="419">
        <f>hourly1!$F195*유형화!$G$71/hourly1!$F$8763+유형화!$G$72*hourly1!$G195/hourly1!$F$8763+유형화!$G$74*hourly1!I195/hourly1!$I$8763+유형화!$H$63*hourly1!P195/hourly1!$P$8763</f>
        <v>5.7299573029001731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770">
        <f>(유형화!$F$71+유형화!$F$72+유형화!$F$73+유형화!$F$74+유형화!$G$63)*hourly1!O196/hourly1!$O$8763</f>
        <v>98.65536574699766</v>
      </c>
      <c r="C195" s="419">
        <f>hourly1!$F196*유형화!$G$71/hourly1!$F$8763+유형화!$G$72*hourly1!$G196/hourly1!$F$8763+유형화!$G$74*hourly1!I196/hourly1!$I$8763+유형화!$H$63*hourly1!P196/hourly1!$P$8763</f>
        <v>7.7072048881747293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770">
        <f>(유형화!$F$71+유형화!$F$72+유형화!$F$73+유형화!$F$74+유형화!$G$63)*hourly1!O197/hourly1!$O$8763</f>
        <v>97.821931726531361</v>
      </c>
      <c r="C196" s="419">
        <f>hourly1!$F197*유형화!$G$71/hourly1!$F$8763+유형화!$G$72*hourly1!$G197/hourly1!$F$8763+유형화!$G$74*hourly1!I197/hourly1!$I$8763+유형화!$H$63*hourly1!P197/hourly1!$P$8763</f>
        <v>9.7203054858861346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770">
        <f>(유형화!$F$71+유형화!$F$72+유형화!$F$73+유형화!$F$74+유형화!$G$63)*hourly1!O198/hourly1!$O$8763</f>
        <v>97.291684094867762</v>
      </c>
      <c r="C197" s="419">
        <f>hourly1!$F198*유형화!$G$71/hourly1!$F$8763+유형화!$G$72*hourly1!$G198/hourly1!$F$8763+유형화!$G$74*hourly1!I198/hourly1!$I$8763+유형화!$H$63*hourly1!P198/hourly1!$P$8763</f>
        <v>11.061108018243869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770">
        <f>(유형화!$F$71+유형화!$F$72+유형화!$F$73+유형화!$F$74+유형화!$G$63)*hourly1!O199/hourly1!$O$8763</f>
        <v>98.188434994644268</v>
      </c>
      <c r="C198" s="419">
        <f>hourly1!$F199*유형화!$G$71/hourly1!$F$8763+유형화!$G$72*hourly1!$G199/hourly1!$F$8763+유형화!$G$74*hourly1!I199/hourly1!$I$8763+유형화!$H$63*hourly1!P199/hourly1!$P$8763</f>
        <v>12.483156884498211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770">
        <f>(유형화!$F$71+유형화!$F$72+유형화!$F$73+유형화!$F$74+유형화!$G$63)*hourly1!O200/hourly1!$O$8763</f>
        <v>100.25527546547187</v>
      </c>
      <c r="C199" s="419">
        <f>hourly1!$F200*유형화!$G$71/hourly1!$F$8763+유형화!$G$72*hourly1!$G200/hourly1!$F$8763+유형화!$G$74*hourly1!I200/hourly1!$I$8763+유형화!$H$63*hourly1!P200/hourly1!$P$8763</f>
        <v>13.941446493066088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770">
        <f>(유형화!$F$71+유형화!$F$72+유형화!$F$73+유형화!$F$74+유형화!$G$63)*hourly1!O201/hourly1!$O$8763</f>
        <v>103.16494092094391</v>
      </c>
      <c r="C200" s="419">
        <f>hourly1!$F201*유형화!$G$71/hourly1!$F$8763+유형화!$G$72*hourly1!$G201/hourly1!$F$8763+유형화!$G$74*hourly1!I201/hourly1!$I$8763+유형화!$H$63*hourly1!P201/hourly1!$P$8763</f>
        <v>38.134190647418016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770">
        <f>(유형화!$F$71+유형화!$F$72+유형화!$F$73+유형화!$F$74+유형화!$G$63)*hourly1!O202/hourly1!$O$8763</f>
        <v>108.69200490083725</v>
      </c>
      <c r="C201" s="419">
        <f>hourly1!$F202*유형화!$G$71/hourly1!$F$8763+유형화!$G$72*hourly1!$G202/hourly1!$F$8763+유형화!$G$74*hourly1!I202/hourly1!$I$8763+유형화!$H$63*hourly1!P202/hourly1!$P$8763</f>
        <v>38.835455827230362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770">
        <f>(유형화!$F$71+유형화!$F$72+유형화!$F$73+유형화!$F$74+유형화!$G$63)*hourly1!O203/hourly1!$O$8763</f>
        <v>116.52788828721431</v>
      </c>
      <c r="C202" s="419">
        <f>hourly1!$F203*유형화!$G$71/hourly1!$F$8763+유형화!$G$72*hourly1!$G203/hourly1!$F$8763+유형화!$G$74*hourly1!I203/hourly1!$I$8763+유형화!$H$63*hourly1!P203/hourly1!$P$8763</f>
        <v>36.415610587254399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770">
        <f>(유형화!$F$71+유형화!$F$72+유형화!$F$73+유형화!$F$74+유형화!$G$63)*hourly1!O204/hourly1!$O$8763</f>
        <v>129.25416971133325</v>
      </c>
      <c r="C203" s="419">
        <f>hourly1!$F204*유형화!$G$71/hourly1!$F$8763+유형화!$G$72*hourly1!$G204/hourly1!$F$8763+유형화!$G$74*hourly1!I204/hourly1!$I$8763+유형화!$H$63*hourly1!P204/hourly1!$P$8763</f>
        <v>32.343417550839796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770">
        <f>(유형화!$F$71+유형화!$F$72+유형화!$F$73+유형화!$F$74+유형화!$G$63)*hourly1!O205/hourly1!$O$8763</f>
        <v>131.29691919450141</v>
      </c>
      <c r="C204" s="419">
        <f>hourly1!$F205*유형화!$G$71/hourly1!$F$8763+유형화!$G$72*hourly1!$G205/hourly1!$F$8763+유형화!$G$74*hourly1!I205/hourly1!$I$8763+유형화!$H$63*hourly1!P205/hourly1!$P$8763</f>
        <v>28.701890551475124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770">
        <f>(유형화!$F$71+유형화!$F$72+유형화!$F$73+유형화!$F$74+유형화!$G$63)*hourly1!O206/hourly1!$O$8763</f>
        <v>130.85753776360818</v>
      </c>
      <c r="C205" s="419">
        <f>hourly1!$F206*유형화!$G$71/hourly1!$F$8763+유형화!$G$72*hourly1!$G206/hourly1!$F$8763+유형화!$G$74*hourly1!I206/hourly1!$I$8763+유형화!$H$63*hourly1!P206/hourly1!$P$8763</f>
        <v>25.516817934073575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770">
        <f>(유형화!$F$71+유형화!$F$72+유형화!$F$73+유형화!$F$74+유형화!$G$63)*hourly1!O207/hourly1!$O$8763</f>
        <v>124.40877794032571</v>
      </c>
      <c r="C206" s="419">
        <f>hourly1!$F207*유형화!$G$71/hourly1!$F$8763+유형화!$G$72*hourly1!$G207/hourly1!$F$8763+유형화!$G$74*hourly1!I207/hourly1!$I$8763+유형화!$H$63*hourly1!P207/hourly1!$P$8763</f>
        <v>20.18188285204392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770">
        <f>(유형화!$F$71+유형화!$F$72+유형화!$F$73+유형화!$F$74+유형화!$G$63)*hourly1!O208/hourly1!$O$8763</f>
        <v>120.10626043504431</v>
      </c>
      <c r="C207" s="419">
        <f>hourly1!$F208*유형화!$G$71/hourly1!$F$8763+유형화!$G$72*hourly1!$G208/hourly1!$F$8763+유형화!$G$74*hourly1!I208/hourly1!$I$8763+유형화!$H$63*hourly1!P208/hourly1!$P$8763</f>
        <v>21.254754807901445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770">
        <f>(유형화!$F$71+유형화!$F$72+유형화!$F$73+유형화!$F$74+유형화!$G$63)*hourly1!O209/hourly1!$O$8763</f>
        <v>126.2058009326681</v>
      </c>
      <c r="C208" s="419">
        <f>hourly1!$F209*유형화!$G$71/hourly1!$F$8763+유형화!$G$72*hourly1!$G209/hourly1!$F$8763+유형화!$G$74*hourly1!I209/hourly1!$I$8763+유형화!$H$63*hourly1!P209/hourly1!$P$8763</f>
        <v>20.423966000982389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770">
        <f>(유형화!$F$71+유형화!$F$72+유형화!$F$73+유형화!$F$74+유형화!$G$63)*hourly1!O210/hourly1!$O$8763</f>
        <v>124.53213278534034</v>
      </c>
      <c r="C209" s="419">
        <f>hourly1!$F210*유형화!$G$71/hourly1!$F$8763+유형화!$G$72*hourly1!$G210/hourly1!$F$8763+유형화!$G$74*hourly1!I210/hourly1!$I$8763+유형화!$H$63*hourly1!P210/hourly1!$P$8763</f>
        <v>20.558270091291455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770">
        <f>(유형화!$F$71+유형화!$F$72+유형화!$F$73+유형화!$F$74+유형화!$G$63)*hourly1!O211/hourly1!$O$8763</f>
        <v>126.47948985927771</v>
      </c>
      <c r="C210" s="419">
        <f>hourly1!$F211*유형화!$G$71/hourly1!$F$8763+유형화!$G$72*hourly1!$G211/hourly1!$F$8763+유형화!$G$74*hourly1!I211/hourly1!$I$8763+유형화!$H$63*hourly1!P211/hourly1!$P$8763</f>
        <v>21.72884597570313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770">
        <f>(유형화!$F$71+유형화!$F$72+유형화!$F$73+유형화!$F$74+유형화!$G$63)*hourly1!O212/hourly1!$O$8763</f>
        <v>129.18185764817949</v>
      </c>
      <c r="C211" s="419">
        <f>hourly1!$F212*유형화!$G$71/hourly1!$F$8763+유형화!$G$72*hourly1!$G212/hourly1!$F$8763+유형화!$G$74*hourly1!I212/hourly1!$I$8763+유형화!$H$63*hourly1!P212/hourly1!$P$8763</f>
        <v>23.131625897971364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770">
        <f>(유형화!$F$71+유형화!$F$72+유형화!$F$73+유형화!$F$74+유형화!$G$63)*hourly1!O213/hourly1!$O$8763</f>
        <v>130.42725420759382</v>
      </c>
      <c r="C212" s="419">
        <f>hourly1!$F213*유형화!$G$71/hourly1!$F$8763+유형화!$G$72*hourly1!$G213/hourly1!$F$8763+유형화!$G$74*hourly1!I213/hourly1!$I$8763+유형화!$H$63*hourly1!P213/hourly1!$P$8763</f>
        <v>21.021742384024094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770">
        <f>(유형화!$F$71+유형화!$F$72+유형화!$F$73+유형화!$F$74+유형화!$G$63)*hourly1!O214/hourly1!$O$8763</f>
        <v>128.05252467658948</v>
      </c>
      <c r="C213" s="419">
        <f>hourly1!$F214*유형화!$G$71/hourly1!$F$8763+유형화!$G$72*hourly1!$G214/hourly1!$F$8763+유형화!$G$74*hourly1!I214/hourly1!$I$8763+유형화!$H$63*hourly1!P214/hourly1!$P$8763</f>
        <v>20.330920369947457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770">
        <f>(유형화!$F$71+유형화!$F$72+유형화!$F$73+유형화!$F$74+유형화!$G$63)*hourly1!O215/hourly1!$O$8763</f>
        <v>123.94132995984064</v>
      </c>
      <c r="C214" s="419">
        <f>hourly1!$F215*유형화!$G$71/hourly1!$F$8763+유형화!$G$72*hourly1!$G215/hourly1!$F$8763+유형화!$G$74*hourly1!I215/hourly1!$I$8763+유형화!$H$63*hourly1!P215/hourly1!$P$8763</f>
        <v>23.412126000087177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770">
        <f>(유형화!$F$71+유형화!$F$72+유형화!$F$73+유형화!$F$74+유형화!$G$63)*hourly1!O216/hourly1!$O$8763</f>
        <v>121.19774909238522</v>
      </c>
      <c r="C215" s="419">
        <f>hourly1!$F216*유형화!$G$71/hourly1!$F$8763+유형화!$G$72*hourly1!$G216/hourly1!$F$8763+유형화!$G$74*hourly1!I216/hourly1!$I$8763+유형화!$H$63*hourly1!P216/hourly1!$P$8763</f>
        <v>1.3846150304775671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770">
        <f>(유형화!$F$71+유형화!$F$72+유형화!$F$73+유형화!$F$74+유형화!$G$63)*hourly1!O217/hourly1!$O$8763</f>
        <v>120.04470204311042</v>
      </c>
      <c r="C216" s="419">
        <f>hourly1!$F217*유형화!$G$71/hourly1!$F$8763+유형화!$G$72*hourly1!$G217/hourly1!$F$8763+유형화!$G$74*hourly1!I217/hourly1!$I$8763+유형화!$H$63*hourly1!P217/hourly1!$P$8763</f>
        <v>1.2397182214800304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770">
        <f>(유형화!$F$71+유형화!$F$72+유형화!$F$73+유형화!$F$74+유형화!$G$63)*hourly1!O218/hourly1!$O$8763</f>
        <v>120.45784100644828</v>
      </c>
      <c r="C217" s="419">
        <f>hourly1!$F218*유형화!$G$71/hourly1!$F$8763+유형화!$G$72*hourly1!$G218/hourly1!$F$8763+유형화!$G$74*hourly1!I218/hourly1!$I$8763+유형화!$H$63*hourly1!P218/hourly1!$P$8763</f>
        <v>2.7135016390118483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770">
        <f>(유형화!$F$71+유형화!$F$72+유형화!$F$73+유형화!$F$74+유형화!$G$63)*hourly1!O219/hourly1!$O$8763</f>
        <v>118.12717518324584</v>
      </c>
      <c r="C218" s="419">
        <f>hourly1!$F219*유형화!$G$71/hourly1!$F$8763+유형화!$G$72*hourly1!$G219/hourly1!$F$8763+유형화!$G$74*hourly1!I219/hourly1!$I$8763+유형화!$H$63*hourly1!P219/hourly1!$P$8763</f>
        <v>4.2364587443017996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770">
        <f>(유형화!$F$71+유형화!$F$72+유형화!$F$73+유형화!$F$74+유형화!$G$63)*hourly1!O220/hourly1!$O$8763</f>
        <v>112.6699284607738</v>
      </c>
      <c r="C219" s="419">
        <f>hourly1!$F220*유형화!$G$71/hourly1!$F$8763+유형화!$G$72*hourly1!$G220/hourly1!$F$8763+유형화!$G$74*hourly1!I220/hourly1!$I$8763+유형화!$H$63*hourly1!P220/hourly1!$P$8763</f>
        <v>5.5016859537935705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770">
        <f>(유형화!$F$71+유형화!$F$72+유형화!$F$73+유형화!$F$74+유형화!$G$63)*hourly1!O221/hourly1!$O$8763</f>
        <v>112.20076523663387</v>
      </c>
      <c r="C220" s="419">
        <f>hourly1!$F221*유형화!$G$71/hourly1!$F$8763+유형화!$G$72*hourly1!$G221/hourly1!$F$8763+유형화!$G$74*hourly1!I221/hourly1!$I$8763+유형화!$H$63*hourly1!P221/hourly1!$P$8763</f>
        <v>6.9296036964046381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770">
        <f>(유형화!$F$71+유형화!$F$72+유형화!$F$73+유형화!$F$74+유형화!$G$63)*hourly1!O222/hourly1!$O$8763</f>
        <v>112.48148995453168</v>
      </c>
      <c r="C221" s="419">
        <f>hourly1!$F222*유형화!$G$71/hourly1!$F$8763+유형화!$G$72*hourly1!$G222/hourly1!$F$8763+유형화!$G$74*hourly1!I222/hourly1!$I$8763+유형화!$H$63*hourly1!P222/hourly1!$P$8763</f>
        <v>8.1067500636166567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770">
        <f>(유형화!$F$71+유형화!$F$72+유형화!$F$73+유형화!$F$74+유형화!$G$63)*hourly1!O223/hourly1!$O$8763</f>
        <v>112.8441117704174</v>
      </c>
      <c r="C222" s="419">
        <f>hourly1!$F223*유형화!$G$71/hourly1!$F$8763+유형화!$G$72*hourly1!$G223/hourly1!$F$8763+유형화!$G$74*hourly1!I223/hourly1!$I$8763+유형화!$H$63*hourly1!P223/hourly1!$P$8763</f>
        <v>9.1517716286046973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770">
        <f>(유형화!$F$71+유형화!$F$72+유형화!$F$73+유형화!$F$74+유형화!$G$63)*hourly1!O224/hourly1!$O$8763</f>
        <v>113.89141924996342</v>
      </c>
      <c r="C223" s="419">
        <f>hourly1!$F224*유형화!$G$71/hourly1!$F$8763+유형화!$G$72*hourly1!$G224/hourly1!$F$8763+유형화!$G$74*hourly1!I224/hourly1!$I$8763+유형화!$H$63*hourly1!P224/hourly1!$P$8763</f>
        <v>10.350376690440166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770">
        <f>(유형화!$F$71+유형화!$F$72+유형화!$F$73+유형화!$F$74+유형화!$G$63)*hourly1!O225/hourly1!$O$8763</f>
        <v>117.68886230301558</v>
      </c>
      <c r="C224" s="419">
        <f>hourly1!$F225*유형화!$G$71/hourly1!$F$8763+유형화!$G$72*hourly1!$G225/hourly1!$F$8763+유형화!$G$74*hourly1!I225/hourly1!$I$8763+유형화!$H$63*hourly1!P225/hourly1!$P$8763</f>
        <v>34.536284490076262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770">
        <f>(유형화!$F$71+유형화!$F$72+유형화!$F$73+유형화!$F$74+유형화!$G$63)*hourly1!O226/hourly1!$O$8763</f>
        <v>120.68637607601053</v>
      </c>
      <c r="C225" s="419">
        <f>hourly1!$F226*유형화!$G$71/hourly1!$F$8763+유형화!$G$72*hourly1!$G226/hourly1!$F$8763+유형화!$G$74*hourly1!I226/hourly1!$I$8763+유형화!$H$63*hourly1!P226/hourly1!$P$8763</f>
        <v>35.376324962665315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770">
        <f>(유형화!$F$71+유형화!$F$72+유형화!$F$73+유형화!$F$74+유형화!$G$63)*hourly1!O227/hourly1!$O$8763</f>
        <v>125.93401508549665</v>
      </c>
      <c r="C226" s="419">
        <f>hourly1!$F227*유형화!$G$71/hourly1!$F$8763+유형화!$G$72*hourly1!$G227/hourly1!$F$8763+유형화!$G$74*hourly1!I227/hourly1!$I$8763+유형화!$H$63*hourly1!P227/hourly1!$P$8763</f>
        <v>32.527571086692504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770">
        <f>(유형화!$F$71+유형화!$F$72+유형화!$F$73+유형화!$F$74+유형화!$G$63)*hourly1!O228/hourly1!$O$8763</f>
        <v>133.850764303663</v>
      </c>
      <c r="C227" s="419">
        <f>hourly1!$F228*유형화!$G$71/hourly1!$F$8763+유형화!$G$72*hourly1!$G228/hourly1!$F$8763+유형화!$G$74*hourly1!I228/hourly1!$I$8763+유형화!$H$63*hourly1!P228/hourly1!$P$8763</f>
        <v>28.115040765626844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770">
        <f>(유형화!$F$71+유형화!$F$72+유형화!$F$73+유형화!$F$74+유형화!$G$63)*hourly1!O229/hourly1!$O$8763</f>
        <v>134.49533613333125</v>
      </c>
      <c r="C228" s="419">
        <f>hourly1!$F229*유형화!$G$71/hourly1!$F$8763+유형화!$G$72*hourly1!$G229/hourly1!$F$8763+유형화!$G$74*hourly1!I229/hourly1!$I$8763+유형화!$H$63*hourly1!P229/hourly1!$P$8763</f>
        <v>24.175454424283075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770">
        <f>(유형화!$F$71+유형화!$F$72+유형화!$F$73+유형화!$F$74+유형화!$G$63)*hourly1!O230/hourly1!$O$8763</f>
        <v>134.01622658694743</v>
      </c>
      <c r="C229" s="419">
        <f>hourly1!$F230*유형화!$G$71/hourly1!$F$8763+유형화!$G$72*hourly1!$G230/hourly1!$F$8763+유형화!$G$74*hourly1!I230/hourly1!$I$8763+유형화!$H$63*hourly1!P230/hourly1!$P$8763</f>
        <v>20.906594919125791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770">
        <f>(유형화!$F$71+유형화!$F$72+유형화!$F$73+유형화!$F$74+유형화!$G$63)*hourly1!O231/hourly1!$O$8763</f>
        <v>127.77355192254373</v>
      </c>
      <c r="C230" s="419">
        <f>hourly1!$F231*유형화!$G$71/hourly1!$F$8763+유형화!$G$72*hourly1!$G231/hourly1!$F$8763+유형화!$G$74*hourly1!I231/hourly1!$I$8763+유형화!$H$63*hourly1!P231/hourly1!$P$8763</f>
        <v>15.484003343625973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770">
        <f>(유형화!$F$71+유형화!$F$72+유형화!$F$73+유형화!$F$74+유형화!$G$63)*hourly1!O232/hourly1!$O$8763</f>
        <v>124.18251040905346</v>
      </c>
      <c r="C231" s="419">
        <f>hourly1!$F232*유형화!$G$71/hourly1!$F$8763+유형화!$G$72*hourly1!$G232/hourly1!$F$8763+유형화!$G$74*hourly1!I232/hourly1!$I$8763+유형화!$H$63*hourly1!P232/hourly1!$P$8763</f>
        <v>16.364267405985103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770">
        <f>(유형화!$F$71+유형화!$F$72+유형화!$F$73+유형화!$F$74+유형화!$G$63)*hourly1!O233/hourly1!$O$8763</f>
        <v>130.13840531831681</v>
      </c>
      <c r="C232" s="419">
        <f>hourly1!$F233*유형화!$G$71/hourly1!$F$8763+유형화!$G$72*hourly1!$G233/hourly1!$F$8763+유형화!$G$74*hourly1!I233/hourly1!$I$8763+유형화!$H$63*hourly1!P233/hourly1!$P$8763</f>
        <v>15.653407142611274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770">
        <f>(유형화!$F$71+유형화!$F$72+유형화!$F$73+유형화!$F$74+유형화!$G$63)*hourly1!O234/hourly1!$O$8763</f>
        <v>129.34659759501477</v>
      </c>
      <c r="C233" s="419">
        <f>hourly1!$F234*유형화!$G$71/hourly1!$F$8763+유형화!$G$72*hourly1!$G234/hourly1!$F$8763+유형화!$G$74*hourly1!I234/hourly1!$I$8763+유형화!$H$63*hourly1!P234/hourly1!$P$8763</f>
        <v>15.471632298780552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770">
        <f>(유형화!$F$71+유형화!$F$72+유형화!$F$73+유형화!$F$74+유형화!$G$63)*hourly1!O235/hourly1!$O$8763</f>
        <v>130.61431750166574</v>
      </c>
      <c r="C234" s="419">
        <f>hourly1!$F235*유형화!$G$71/hourly1!$F$8763+유형화!$G$72*hourly1!$G235/hourly1!$F$8763+유형화!$G$74*hourly1!I235/hourly1!$I$8763+유형화!$H$63*hourly1!P235/hourly1!$P$8763</f>
        <v>16.641973391211302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770">
        <f>(유형화!$F$71+유형화!$F$72+유형화!$F$73+유형화!$F$74+유형화!$G$63)*hourly1!O236/hourly1!$O$8763</f>
        <v>131.15857681419854</v>
      </c>
      <c r="C235" s="419">
        <f>hourly1!$F236*유형화!$G$71/hourly1!$F$8763+유형화!$G$72*hourly1!$G236/hourly1!$F$8763+유형화!$G$74*hourly1!I236/hourly1!$I$8763+유형화!$H$63*hourly1!P236/hourly1!$P$8763</f>
        <v>18.214152804355095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770">
        <f>(유형화!$F$71+유형화!$F$72+유형화!$F$73+유형화!$F$74+유형화!$G$63)*hourly1!O237/hourly1!$O$8763</f>
        <v>132.80991122097285</v>
      </c>
      <c r="C236" s="419">
        <f>hourly1!$F237*유형화!$G$71/hourly1!$F$8763+유형화!$G$72*hourly1!$G237/hourly1!$F$8763+유형화!$G$74*hourly1!I237/hourly1!$I$8763+유형화!$H$63*hourly1!P237/hourly1!$P$8763</f>
        <v>16.384013626986196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770">
        <f>(유형화!$F$71+유형화!$F$72+유형화!$F$73+유형화!$F$74+유형화!$G$63)*hourly1!O238/hourly1!$O$8763</f>
        <v>131.33739669401925</v>
      </c>
      <c r="C237" s="419">
        <f>hourly1!$F238*유형화!$G$71/hourly1!$F$8763+유형화!$G$72*hourly1!$G238/hourly1!$F$8763+유형화!$G$74*hourly1!I238/hourly1!$I$8763+유형화!$H$63*hourly1!P238/hourly1!$P$8763</f>
        <v>16.105160145958017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770">
        <f>(유형화!$F$71+유형화!$F$72+유형화!$F$73+유형화!$F$74+유형화!$G$63)*hourly1!O239/hourly1!$O$8763</f>
        <v>127.46758366500811</v>
      </c>
      <c r="C238" s="419">
        <f>hourly1!$F239*유형화!$G$71/hourly1!$F$8763+유형화!$G$72*hourly1!$G239/hourly1!$F$8763+유형화!$G$74*hourly1!I239/hourly1!$I$8763+유형화!$H$63*hourly1!P239/hourly1!$P$8763</f>
        <v>19.536108587481387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770">
        <f>(유형화!$F$71+유형화!$F$72+유형화!$F$73+유형화!$F$74+유형화!$G$63)*hourly1!O240/hourly1!$O$8763</f>
        <v>124.42955989033477</v>
      </c>
      <c r="C239" s="419">
        <f>hourly1!$F240*유형화!$G$71/hourly1!$F$8763+유형화!$G$72*hourly1!$G240/hourly1!$F$8763+유형화!$G$74*hourly1!I240/hourly1!$I$8763+유형화!$H$63*hourly1!P240/hourly1!$P$8763</f>
        <v>1.3538283550969907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770">
        <f>(유형화!$F$71+유형화!$F$72+유형화!$F$73+유형화!$F$74+유형화!$G$63)*hourly1!O241/hourly1!$O$8763</f>
        <v>122.44798608629925</v>
      </c>
      <c r="C240" s="419">
        <f>hourly1!$F241*유형화!$G$71/hourly1!$F$8763+유형화!$G$72*hourly1!$G241/hourly1!$F$8763+유형화!$G$74*hourly1!I241/hourly1!$I$8763+유형화!$H$63*hourly1!P241/hourly1!$P$8763</f>
        <v>0.95579440300802943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770">
        <f>(유형화!$F$71+유형화!$F$72+유형화!$F$73+유형화!$F$74+유형화!$G$63)*hourly1!O242/hourly1!$O$8763</f>
        <v>123.83721004728311</v>
      </c>
      <c r="C241" s="419">
        <f>hourly1!$F242*유형화!$G$71/hourly1!$F$8763+유형화!$G$72*hourly1!$G242/hourly1!$F$8763+유형화!$G$74*hourly1!I242/hourly1!$I$8763+유형화!$H$63*hourly1!P242/hourly1!$P$8763</f>
        <v>0.90435218774873838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770">
        <f>(유형화!$F$71+유형화!$F$72+유형화!$F$73+유형화!$F$74+유형화!$G$63)*hourly1!O243/hourly1!$O$8763</f>
        <v>120.72307755187028</v>
      </c>
      <c r="C242" s="419">
        <f>hourly1!$F243*유형화!$G$71/hourly1!$F$8763+유형화!$G$72*hourly1!$G243/hourly1!$F$8763+유형화!$G$74*hourly1!I243/hourly1!$I$8763+유형화!$H$63*hourly1!P243/hourly1!$P$8763</f>
        <v>1.3143319127071933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770">
        <f>(유형화!$F$71+유형화!$F$72+유형화!$F$73+유형화!$F$74+유형화!$G$63)*hourly1!O244/hourly1!$O$8763</f>
        <v>117.07778401966445</v>
      </c>
      <c r="C243" s="419">
        <f>hourly1!$F244*유형화!$G$71/hourly1!$F$8763+유형화!$G$72*hourly1!$G244/hourly1!$F$8763+유형화!$G$74*hourly1!I244/hourly1!$I$8763+유형화!$H$63*hourly1!P244/hourly1!$P$8763</f>
        <v>3.5230446950175716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770">
        <f>(유형화!$F$71+유형화!$F$72+유형화!$F$73+유형화!$F$74+유형화!$G$63)*hourly1!O245/hourly1!$O$8763</f>
        <v>115.22920545325147</v>
      </c>
      <c r="C244" s="419">
        <f>hourly1!$F245*유형화!$G$71/hourly1!$F$8763+유형화!$G$72*hourly1!$G245/hourly1!$F$8763+유형화!$G$74*hourly1!I245/hourly1!$I$8763+유형화!$H$63*hourly1!P245/hourly1!$P$8763</f>
        <v>5.7344715864652294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770">
        <f>(유형화!$F$71+유형화!$F$72+유형화!$F$73+유형화!$F$74+유형화!$G$63)*hourly1!O246/hourly1!$O$8763</f>
        <v>115.94037068840838</v>
      </c>
      <c r="C245" s="419">
        <f>hourly1!$F246*유형화!$G$71/hourly1!$F$8763+유형화!$G$72*hourly1!$G246/hourly1!$F$8763+유형화!$G$74*hourly1!I246/hourly1!$I$8763+유형화!$H$63*hourly1!P246/hourly1!$P$8763</f>
        <v>7.3126681980296535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770">
        <f>(유형화!$F$71+유형화!$F$72+유형화!$F$73+유형화!$F$74+유형화!$G$63)*hourly1!O247/hourly1!$O$8763</f>
        <v>116.26230040820417</v>
      </c>
      <c r="C246" s="419">
        <f>hourly1!$F247*유형화!$G$71/hourly1!$F$8763+유형화!$G$72*hourly1!$G247/hourly1!$F$8763+유형화!$G$74*hourly1!I247/hourly1!$I$8763+유형화!$H$63*hourly1!P247/hourly1!$P$8763</f>
        <v>8.8954338676973403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770">
        <f>(유형화!$F$71+유형화!$F$72+유형화!$F$73+유형화!$F$74+유형화!$G$63)*hourly1!O248/hourly1!$O$8763</f>
        <v>118.53570769300201</v>
      </c>
      <c r="C247" s="419">
        <f>hourly1!$F248*유형화!$G$71/hourly1!$F$8763+유형화!$G$72*hourly1!$G248/hourly1!$F$8763+유형화!$G$74*hourly1!I248/hourly1!$I$8763+유형화!$H$63*hourly1!P248/hourly1!$P$8763</f>
        <v>10.296582247261938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770">
        <f>(유형화!$F$71+유형화!$F$72+유형화!$F$73+유형화!$F$74+유형화!$G$63)*hourly1!O249/hourly1!$O$8763</f>
        <v>121.33537164285147</v>
      </c>
      <c r="C248" s="419">
        <f>hourly1!$F249*유형화!$G$71/hourly1!$F$8763+유형화!$G$72*hourly1!$G249/hourly1!$F$8763+유형화!$G$74*hourly1!I249/hourly1!$I$8763+유형화!$H$63*hourly1!P249/hourly1!$P$8763</f>
        <v>34.856235799429626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770">
        <f>(유형화!$F$71+유형화!$F$72+유형화!$F$73+유형화!$F$74+유형화!$G$63)*hourly1!O250/hourly1!$O$8763</f>
        <v>126.0839363972875</v>
      </c>
      <c r="C249" s="419">
        <f>hourly1!$F250*유형화!$G$71/hourly1!$F$8763+유형화!$G$72*hourly1!$G250/hourly1!$F$8763+유형화!$G$74*hourly1!I250/hourly1!$I$8763+유형화!$H$63*hourly1!P250/hourly1!$P$8763</f>
        <v>35.626876624467776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770">
        <f>(유형화!$F$71+유형화!$F$72+유형화!$F$73+유형화!$F$74+유형화!$G$63)*hourly1!O251/hourly1!$O$8763</f>
        <v>129.64140502812623</v>
      </c>
      <c r="C250" s="419">
        <f>hourly1!$F251*유형화!$G$71/hourly1!$F$8763+유형화!$G$72*hourly1!$G251/hourly1!$F$8763+유형화!$G$74*hourly1!I251/hourly1!$I$8763+유형화!$H$63*hourly1!P251/hourly1!$P$8763</f>
        <v>33.162086106445138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770">
        <f>(유형화!$F$71+유형화!$F$72+유형화!$F$73+유형화!$F$74+유형화!$G$63)*hourly1!O252/hourly1!$O$8763</f>
        <v>137.98429902190978</v>
      </c>
      <c r="C251" s="419">
        <f>hourly1!$F252*유형화!$G$71/hourly1!$F$8763+유형화!$G$72*hourly1!$G252/hourly1!$F$8763+유형화!$G$74*hourly1!I252/hourly1!$I$8763+유형화!$H$63*hourly1!P252/hourly1!$P$8763</f>
        <v>29.563091535949351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770">
        <f>(유형화!$F$71+유형화!$F$72+유형화!$F$73+유형화!$F$74+유형화!$G$63)*hourly1!O253/hourly1!$O$8763</f>
        <v>137.47911351892478</v>
      </c>
      <c r="C252" s="419">
        <f>hourly1!$F253*유형화!$G$71/hourly1!$F$8763+유형화!$G$72*hourly1!$G253/hourly1!$F$8763+유형화!$G$74*hourly1!I253/hourly1!$I$8763+유형화!$H$63*hourly1!P253/hourly1!$P$8763</f>
        <v>26.144900945981785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770">
        <f>(유형화!$F$71+유형화!$F$72+유형화!$F$73+유형화!$F$74+유형화!$G$63)*hourly1!O254/hourly1!$O$8763</f>
        <v>136.63525271669906</v>
      </c>
      <c r="C253" s="419">
        <f>hourly1!$F254*유형화!$G$71/hourly1!$F$8763+유형화!$G$72*hourly1!$G254/hourly1!$F$8763+유형화!$G$74*hourly1!I254/hourly1!$I$8763+유형화!$H$63*hourly1!P254/hourly1!$P$8763</f>
        <v>23.08585777096399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770">
        <f>(유형화!$F$71+유형화!$F$72+유형화!$F$73+유형화!$F$74+유형화!$G$63)*hourly1!O255/hourly1!$O$8763</f>
        <v>130.58402564070718</v>
      </c>
      <c r="C254" s="419">
        <f>hourly1!$F255*유형화!$G$71/hourly1!$F$8763+유형화!$G$72*hourly1!$G255/hourly1!$F$8763+유형화!$G$74*hourly1!I255/hourly1!$I$8763+유형화!$H$63*hourly1!P255/hourly1!$P$8763</f>
        <v>17.926335377843007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770">
        <f>(유형화!$F$71+유형화!$F$72+유형화!$F$73+유형화!$F$74+유형화!$G$63)*hourly1!O256/hourly1!$O$8763</f>
        <v>126.16451392021908</v>
      </c>
      <c r="C255" s="419">
        <f>hourly1!$F256*유형화!$G$71/hourly1!$F$8763+유형화!$G$72*hourly1!$G256/hourly1!$F$8763+유형화!$G$74*hourly1!I256/hourly1!$I$8763+유형화!$H$63*hourly1!P256/hourly1!$P$8763</f>
        <v>19.122401116707827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770">
        <f>(유형화!$F$71+유형화!$F$72+유형화!$F$73+유형화!$F$74+유형화!$G$63)*hourly1!O257/hourly1!$O$8763</f>
        <v>131.3596383156318</v>
      </c>
      <c r="C256" s="419">
        <f>hourly1!$F257*유형화!$G$71/hourly1!$F$8763+유형화!$G$72*hourly1!$G257/hourly1!$F$8763+유형화!$G$74*hourly1!I257/hourly1!$I$8763+유형화!$H$63*hourly1!P257/hourly1!$P$8763</f>
        <v>18.314152339957396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770">
        <f>(유형화!$F$71+유형화!$F$72+유형화!$F$73+유형화!$F$74+유형화!$G$63)*hourly1!O258/hourly1!$O$8763</f>
        <v>130.55879341248419</v>
      </c>
      <c r="C257" s="419">
        <f>hourly1!$F258*유형화!$G$71/hourly1!$F$8763+유형화!$G$72*hourly1!$G258/hourly1!$F$8763+유형화!$G$74*hourly1!I258/hourly1!$I$8763+유형화!$H$63*hourly1!P258/hourly1!$P$8763</f>
        <v>18.23285430874386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770">
        <f>(유형화!$F$71+유형화!$F$72+유형화!$F$73+유형화!$F$74+유형화!$G$63)*hourly1!O259/hourly1!$O$8763</f>
        <v>131.54675281462019</v>
      </c>
      <c r="C258" s="419">
        <f>hourly1!$F259*유형화!$G$71/hourly1!$F$8763+유형화!$G$72*hourly1!$G259/hourly1!$F$8763+유형화!$G$74*hourly1!I259/hourly1!$I$8763+유형화!$H$63*hourly1!P259/hourly1!$P$8763</f>
        <v>19.312994353457722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770">
        <f>(유형화!$F$71+유형화!$F$72+유형화!$F$73+유형화!$F$74+유형화!$G$63)*hourly1!O260/hourly1!$O$8763</f>
        <v>133.12972412326391</v>
      </c>
      <c r="C259" s="419">
        <f>hourly1!$F260*유형화!$G$71/hourly1!$F$8763+유형화!$G$72*hourly1!$G260/hourly1!$F$8763+유형화!$G$74*hourly1!I260/hourly1!$I$8763+유형화!$H$63*hourly1!P260/hourly1!$P$8763</f>
        <v>20.519799902186552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770">
        <f>(유형화!$F$71+유형화!$F$72+유형화!$F$73+유형화!$F$74+유형화!$G$63)*hourly1!O261/hourly1!$O$8763</f>
        <v>133.63828157689366</v>
      </c>
      <c r="C260" s="419">
        <f>hourly1!$F261*유형화!$G$71/hourly1!$F$8763+유형화!$G$72*hourly1!$G261/hourly1!$F$8763+유형화!$G$74*hourly1!I261/hourly1!$I$8763+유형화!$H$63*hourly1!P261/hourly1!$P$8763</f>
        <v>18.795337733615167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770">
        <f>(유형화!$F$71+유형화!$F$72+유형화!$F$73+유형화!$F$74+유형화!$G$63)*hourly1!O262/hourly1!$O$8763</f>
        <v>130.49395770290803</v>
      </c>
      <c r="C261" s="419">
        <f>hourly1!$F262*유형화!$G$71/hourly1!$F$8763+유형화!$G$72*hourly1!$G262/hourly1!$F$8763+유형화!$G$74*hourly1!I262/hourly1!$I$8763+유형화!$H$63*hourly1!P262/hourly1!$P$8763</f>
        <v>18.7690496479713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770">
        <f>(유형화!$F$71+유형화!$F$72+유형화!$F$73+유형화!$F$74+유형화!$G$63)*hourly1!O263/hourly1!$O$8763</f>
        <v>128.21294205209009</v>
      </c>
      <c r="C262" s="419">
        <f>hourly1!$F263*유형화!$G$71/hourly1!$F$8763+유형화!$G$72*hourly1!$G263/hourly1!$F$8763+유형화!$G$74*hourly1!I263/hourly1!$I$8763+유형화!$H$63*hourly1!P263/hourly1!$P$8763</f>
        <v>22.238295338765653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770">
        <f>(유형화!$F$71+유형화!$F$72+유형화!$F$73+유형화!$F$74+유형화!$G$63)*hourly1!O264/hourly1!$O$8763</f>
        <v>125.05614800247442</v>
      </c>
      <c r="C263" s="419">
        <f>hourly1!$F264*유형화!$G$71/hourly1!$F$8763+유형화!$G$72*hourly1!$G264/hourly1!$F$8763+유형화!$G$74*hourly1!I264/hourly1!$I$8763+유형화!$H$63*hourly1!P264/hourly1!$P$8763</f>
        <v>1.368091583285393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770">
        <f>(유형화!$F$71+유형화!$F$72+유형화!$F$73+유형화!$F$74+유형화!$G$63)*hourly1!O265/hourly1!$O$8763</f>
        <v>123.25911068743008</v>
      </c>
      <c r="C264" s="419">
        <f>hourly1!$F265*유형화!$G$71/hourly1!$F$8763+유형화!$G$72*hourly1!$G265/hourly1!$F$8763+유형화!$G$74*hourly1!I265/hourly1!$I$8763+유형화!$H$63*hourly1!P265/hourly1!$P$8763</f>
        <v>1.1531489102754013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770">
        <f>(유형화!$F$71+유형화!$F$72+유형화!$F$73+유형화!$F$74+유형화!$G$63)*hourly1!O266/hourly1!$O$8763</f>
        <v>123.3402565316738</v>
      </c>
      <c r="C265" s="419">
        <f>hourly1!$F266*유형화!$G$71/hourly1!$F$8763+유형화!$G$72*hourly1!$G266/hourly1!$F$8763+유형화!$G$74*hourly1!I266/hourly1!$I$8763+유형화!$H$63*hourly1!P266/hourly1!$P$8763</f>
        <v>2.8214280965388472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770">
        <f>(유형화!$F$71+유형화!$F$72+유형화!$F$73+유형화!$F$74+유형화!$G$63)*hourly1!O267/hourly1!$O$8763</f>
        <v>122.71557956072974</v>
      </c>
      <c r="C266" s="419">
        <f>hourly1!$F267*유형화!$G$71/hourly1!$F$8763+유형화!$G$72*hourly1!$G267/hourly1!$F$8763+유형화!$G$74*hourly1!I267/hourly1!$I$8763+유형화!$H$63*hourly1!P267/hourly1!$P$8763</f>
        <v>4.7838579383568183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770">
        <f>(유형화!$F$71+유형화!$F$72+유형화!$F$73+유형화!$F$74+유형화!$G$63)*hourly1!O268/hourly1!$O$8763</f>
        <v>116.5672337513585</v>
      </c>
      <c r="C267" s="419">
        <f>hourly1!$F268*유형화!$G$71/hourly1!$F$8763+유형화!$G$72*hourly1!$G268/hourly1!$F$8763+유형화!$G$74*hourly1!I268/hourly1!$I$8763+유형화!$H$63*hourly1!P268/hourly1!$P$8763</f>
        <v>6.9967397400087004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770">
        <f>(유형화!$F$71+유형화!$F$72+유형화!$F$73+유형화!$F$74+유형화!$G$63)*hourly1!O269/hourly1!$O$8763</f>
        <v>116.87677928946623</v>
      </c>
      <c r="C268" s="419">
        <f>hourly1!$F269*유형화!$G$71/hourly1!$F$8763+유형화!$G$72*hourly1!$G269/hourly1!$F$8763+유형화!$G$74*hourly1!I269/hourly1!$I$8763+유형화!$H$63*hourly1!P269/hourly1!$P$8763</f>
        <v>8.8381772428973431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770">
        <f>(유형화!$F$71+유형화!$F$72+유형화!$F$73+유형화!$F$74+유형화!$G$63)*hourly1!O270/hourly1!$O$8763</f>
        <v>116.47742775084222</v>
      </c>
      <c r="C269" s="419">
        <f>hourly1!$F270*유형화!$G$71/hourly1!$F$8763+유형화!$G$72*hourly1!$G270/hourly1!$F$8763+유형화!$G$74*hourly1!I270/hourly1!$I$8763+유형화!$H$63*hourly1!P270/hourly1!$P$8763</f>
        <v>10.302727150364197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770">
        <f>(유형화!$F$71+유형화!$F$72+유형화!$F$73+유형화!$F$74+유형화!$G$63)*hourly1!O271/hourly1!$O$8763</f>
        <v>116.52938438663904</v>
      </c>
      <c r="C270" s="419">
        <f>hourly1!$F271*유형화!$G$71/hourly1!$F$8763+유형화!$G$72*hourly1!$G271/hourly1!$F$8763+유형화!$G$74*hourly1!I271/hourly1!$I$8763+유형화!$H$63*hourly1!P271/hourly1!$P$8763</f>
        <v>11.702780039165933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770">
        <f>(유형화!$F$71+유형화!$F$72+유형화!$F$73+유형화!$F$74+유형화!$G$63)*hourly1!O272/hourly1!$O$8763</f>
        <v>119.252831643322</v>
      </c>
      <c r="C271" s="419">
        <f>hourly1!$F272*유형화!$G$71/hourly1!$F$8763+유형화!$G$72*hourly1!$G272/hourly1!$F$8763+유형화!$G$74*hourly1!I272/hourly1!$I$8763+유형화!$H$63*hourly1!P272/hourly1!$P$8763</f>
        <v>12.560685935132005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770">
        <f>(유형화!$F$71+유형화!$F$72+유형화!$F$73+유형화!$F$74+유형화!$G$63)*hourly1!O273/hourly1!$O$8763</f>
        <v>122.10807719477063</v>
      </c>
      <c r="C272" s="419">
        <f>hourly1!$F273*유형화!$G$71/hourly1!$F$8763+유형화!$G$72*hourly1!$G273/hourly1!$F$8763+유형화!$G$74*hourly1!I273/hourly1!$I$8763+유형화!$H$63*hourly1!P273/hourly1!$P$8763</f>
        <v>35.872570277091612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770">
        <f>(유형화!$F$71+유형화!$F$72+유형화!$F$73+유형화!$F$74+유형화!$G$63)*hourly1!O274/hourly1!$O$8763</f>
        <v>124.82638002407653</v>
      </c>
      <c r="C273" s="419">
        <f>hourly1!$F274*유형화!$G$71/hourly1!$F$8763+유형화!$G$72*hourly1!$G274/hourly1!$F$8763+유형화!$G$74*hourly1!I274/hourly1!$I$8763+유형화!$H$63*hourly1!P274/hourly1!$P$8763</f>
        <v>37.587812783093902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770">
        <f>(유형화!$F$71+유형화!$F$72+유형화!$F$73+유형화!$F$74+유형화!$G$63)*hourly1!O275/hourly1!$O$8763</f>
        <v>127.2611131302851</v>
      </c>
      <c r="C274" s="419">
        <f>hourly1!$F275*유형화!$G$71/hourly1!$F$8763+유형화!$G$72*hourly1!$G275/hourly1!$F$8763+유형화!$G$74*hourly1!I275/hourly1!$I$8763+유형화!$H$63*hourly1!P275/hourly1!$P$8763</f>
        <v>36.248108203275784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770">
        <f>(유형화!$F$71+유형화!$F$72+유형화!$F$73+유형화!$F$74+유형화!$G$63)*hourly1!O276/hourly1!$O$8763</f>
        <v>136.41159280362032</v>
      </c>
      <c r="C275" s="419">
        <f>hourly1!$F276*유형화!$G$71/hourly1!$F$8763+유형화!$G$72*hourly1!$G276/hourly1!$F$8763+유형화!$G$74*hourly1!I276/hourly1!$I$8763+유형화!$H$63*hourly1!P276/hourly1!$P$8763</f>
        <v>32.53074739446064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770">
        <f>(유형화!$F$71+유형화!$F$72+유형화!$F$73+유형화!$F$74+유형화!$G$63)*hourly1!O277/hourly1!$O$8763</f>
        <v>137.55451240461903</v>
      </c>
      <c r="C276" s="419">
        <f>hourly1!$F277*유형화!$G$71/hourly1!$F$8763+유형화!$G$72*hourly1!$G277/hourly1!$F$8763+유형화!$G$74*hourly1!I277/hourly1!$I$8763+유형화!$H$63*hourly1!P277/hourly1!$P$8763</f>
        <v>28.958309551023355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770">
        <f>(유형화!$F$71+유형화!$F$72+유형화!$F$73+유형화!$F$74+유형화!$G$63)*hourly1!O278/hourly1!$O$8763</f>
        <v>137.4765020905312</v>
      </c>
      <c r="C277" s="419">
        <f>hourly1!$F278*유형화!$G$71/hourly1!$F$8763+유형화!$G$72*hourly1!$G278/hourly1!$F$8763+유형화!$G$74*hourly1!I278/hourly1!$I$8763+유형화!$H$63*hourly1!P278/hourly1!$P$8763</f>
        <v>26.048684853899136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770">
        <f>(유형화!$F$71+유형화!$F$72+유형화!$F$73+유형화!$F$74+유형화!$G$63)*hourly1!O279/hourly1!$O$8763</f>
        <v>130.16349597693869</v>
      </c>
      <c r="C278" s="419">
        <f>hourly1!$F279*유형화!$G$71/hourly1!$F$8763+유형화!$G$72*hourly1!$G279/hourly1!$F$8763+유형화!$G$74*hourly1!I279/hourly1!$I$8763+유형화!$H$63*hourly1!P279/hourly1!$P$8763</f>
        <v>20.253477173786401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770">
        <f>(유형화!$F$71+유형화!$F$72+유형화!$F$73+유형화!$F$74+유형화!$G$63)*hourly1!O280/hourly1!$O$8763</f>
        <v>127.4860992741654</v>
      </c>
      <c r="C279" s="419">
        <f>hourly1!$F280*유형화!$G$71/hourly1!$F$8763+유형화!$G$72*hourly1!$G280/hourly1!$F$8763+유형화!$G$74*hourly1!I280/hourly1!$I$8763+유형화!$H$63*hourly1!P280/hourly1!$P$8763</f>
        <v>21.10832338866949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770">
        <f>(유형화!$F$71+유형화!$F$72+유형화!$F$73+유형화!$F$74+유형화!$G$63)*hourly1!O281/hourly1!$O$8763</f>
        <v>131.07033584681324</v>
      </c>
      <c r="C280" s="419">
        <f>hourly1!$F281*유형화!$G$71/hourly1!$F$8763+유형화!$G$72*hourly1!$G281/hourly1!$F$8763+유형화!$G$74*hourly1!I281/hourly1!$I$8763+유형화!$H$63*hourly1!P281/hourly1!$P$8763</f>
        <v>20.759412657910282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770">
        <f>(유형화!$F$71+유형화!$F$72+유형화!$F$73+유형화!$F$74+유형화!$G$63)*hourly1!O282/hourly1!$O$8763</f>
        <v>131.6622395091135</v>
      </c>
      <c r="C281" s="419">
        <f>hourly1!$F282*유형화!$G$71/hourly1!$F$8763+유형화!$G$72*hourly1!$G282/hourly1!$F$8763+유형화!$G$74*hourly1!I282/hourly1!$I$8763+유형화!$H$63*hourly1!P282/hourly1!$P$8763</f>
        <v>20.530640337185172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770">
        <f>(유형화!$F$71+유형화!$F$72+유형화!$F$73+유형화!$F$74+유형화!$G$63)*hourly1!O283/hourly1!$O$8763</f>
        <v>130.91775866733141</v>
      </c>
      <c r="C282" s="419">
        <f>hourly1!$F283*유형화!$G$71/hourly1!$F$8763+유형화!$G$72*hourly1!$G283/hourly1!$F$8763+유형화!$G$74*hourly1!I283/hourly1!$I$8763+유형화!$H$63*hourly1!P283/hourly1!$P$8763</f>
        <v>21.771511648252226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770">
        <f>(유형화!$F$71+유형화!$F$72+유형화!$F$73+유형화!$F$74+유형화!$G$63)*hourly1!O284/hourly1!$O$8763</f>
        <v>132.74882829022761</v>
      </c>
      <c r="C283" s="419">
        <f>hourly1!$F284*유형화!$G$71/hourly1!$F$8763+유형화!$G$72*hourly1!$G284/hourly1!$F$8763+유형화!$G$74*hourly1!I284/hourly1!$I$8763+유형화!$H$63*hourly1!P284/hourly1!$P$8763</f>
        <v>22.791819741706995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770">
        <f>(유형화!$F$71+유형화!$F$72+유형화!$F$73+유형화!$F$74+유형화!$G$63)*hourly1!O285/hourly1!$O$8763</f>
        <v>133.57890178506236</v>
      </c>
      <c r="C284" s="419">
        <f>hourly1!$F285*유형화!$G$71/hourly1!$F$8763+유형화!$G$72*hourly1!$G285/hourly1!$F$8763+유형화!$G$74*hourly1!I285/hourly1!$I$8763+유형화!$H$63*hourly1!P285/hourly1!$P$8763</f>
        <v>20.664765333217829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770">
        <f>(유형화!$F$71+유형화!$F$72+유형화!$F$73+유형화!$F$74+유형화!$G$63)*hourly1!O286/hourly1!$O$8763</f>
        <v>130.69588338973173</v>
      </c>
      <c r="C285" s="419">
        <f>hourly1!$F286*유형화!$G$71/hourly1!$F$8763+유형화!$G$72*hourly1!$G286/hourly1!$F$8763+유형화!$G$74*hourly1!I286/hourly1!$I$8763+유형화!$H$63*hourly1!P286/hourly1!$P$8763</f>
        <v>19.962637916012557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770">
        <f>(유형화!$F$71+유형화!$F$72+유형화!$F$73+유형화!$F$74+유형화!$G$63)*hourly1!O287/hourly1!$O$8763</f>
        <v>126.53640746672232</v>
      </c>
      <c r="C286" s="419">
        <f>hourly1!$F287*유형화!$G$71/hourly1!$F$8763+유형화!$G$72*hourly1!$G287/hourly1!$F$8763+유형화!$G$74*hourly1!I287/hourly1!$I$8763+유형화!$H$63*hourly1!P287/hourly1!$P$8763</f>
        <v>22.781482432381782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770">
        <f>(유형화!$F$71+유형화!$F$72+유형화!$F$73+유형화!$F$74+유형화!$G$63)*hourly1!O288/hourly1!$O$8763</f>
        <v>124.11282011732881</v>
      </c>
      <c r="C287" s="419">
        <f>hourly1!$F288*유형화!$G$71/hourly1!$F$8763+유형화!$G$72*hourly1!$G288/hourly1!$F$8763+유형화!$G$74*hourly1!I288/hourly1!$I$8763+유형화!$H$63*hourly1!P288/hourly1!$P$8763</f>
        <v>1.222426699865339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770">
        <f>(유형화!$F$71+유형화!$F$72+유형화!$F$73+유형화!$F$74+유형화!$G$63)*hourly1!O289/hourly1!$O$8763</f>
        <v>122.59561684589416</v>
      </c>
      <c r="C288" s="419">
        <f>hourly1!$F289*유형화!$G$71/hourly1!$F$8763+유형화!$G$72*hourly1!$G289/hourly1!$F$8763+유형화!$G$74*hourly1!I289/hourly1!$I$8763+유형화!$H$63*hourly1!P289/hourly1!$P$8763</f>
        <v>1.3807700425331011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770">
        <f>(유형화!$F$71+유형화!$F$72+유형화!$F$73+유형화!$F$74+유형화!$G$63)*hourly1!O290/hourly1!$O$8763</f>
        <v>122.50125167291436</v>
      </c>
      <c r="C289" s="419">
        <f>hourly1!$F290*유형화!$G$71/hourly1!$F$8763+유형화!$G$72*hourly1!$G290/hourly1!$F$8763+유형화!$G$74*hourly1!I290/hourly1!$I$8763+유형화!$H$63*hourly1!P290/hourly1!$P$8763</f>
        <v>2.8861771396238796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770">
        <f>(유형화!$F$71+유형화!$F$72+유형화!$F$73+유형화!$F$74+유형화!$G$63)*hourly1!O291/hourly1!$O$8763</f>
        <v>122.35311124599515</v>
      </c>
      <c r="C290" s="419">
        <f>hourly1!$F291*유형화!$G$71/hourly1!$F$8763+유형화!$G$72*hourly1!$G291/hourly1!$F$8763+유형화!$G$74*hourly1!I291/hourly1!$I$8763+유형화!$H$63*hourly1!P291/hourly1!$P$8763</f>
        <v>4.5609381847158437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770">
        <f>(유형화!$F$71+유형화!$F$72+유형화!$F$73+유형화!$F$74+유형화!$G$63)*hourly1!O292/hourly1!$O$8763</f>
        <v>115.7538406491452</v>
      </c>
      <c r="C291" s="419">
        <f>hourly1!$F292*유형화!$G$71/hourly1!$F$8763+유형화!$G$72*hourly1!$G292/hourly1!$F$8763+유형화!$G$74*hourly1!I292/hourly1!$I$8763+유형화!$H$63*hourly1!P292/hourly1!$P$8763</f>
        <v>6.0375671087320564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770">
        <f>(유형화!$F$71+유형화!$F$72+유형화!$F$73+유형화!$F$74+유형화!$G$63)*hourly1!O293/hourly1!$O$8763</f>
        <v>115.77923297467198</v>
      </c>
      <c r="C292" s="419">
        <f>hourly1!$F293*유형화!$G$71/hourly1!$F$8763+유형화!$G$72*hourly1!$G293/hourly1!$F$8763+유형화!$G$74*hourly1!I293/hourly1!$I$8763+유형화!$H$63*hourly1!P293/hourly1!$P$8763</f>
        <v>7.3122629279918092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770">
        <f>(유형화!$F$71+유형화!$F$72+유형화!$F$73+유형화!$F$74+유형화!$G$63)*hourly1!O294/hourly1!$O$8763</f>
        <v>115.7162477652638</v>
      </c>
      <c r="C293" s="419">
        <f>hourly1!$F294*유형화!$G$71/hourly1!$F$8763+유형화!$G$72*hourly1!$G294/hourly1!$F$8763+유형화!$G$74*hourly1!I294/hourly1!$I$8763+유형화!$H$63*hourly1!P294/hourly1!$P$8763</f>
        <v>8.4167991827287469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770">
        <f>(유형화!$F$71+유형화!$F$72+유형화!$F$73+유형화!$F$74+유형화!$G$63)*hourly1!O295/hourly1!$O$8763</f>
        <v>115.58006801052991</v>
      </c>
      <c r="C294" s="419">
        <f>hourly1!$F295*유형화!$G$71/hourly1!$F$8763+유형화!$G$72*hourly1!$G295/hourly1!$F$8763+유형화!$G$74*hourly1!I295/hourly1!$I$8763+유형화!$H$63*hourly1!P295/hourly1!$P$8763</f>
        <v>9.4680071933058407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770">
        <f>(유형화!$F$71+유형화!$F$72+유형화!$F$73+유형화!$F$74+유형화!$G$63)*hourly1!O296/hourly1!$O$8763</f>
        <v>116.73908837514765</v>
      </c>
      <c r="C295" s="419">
        <f>hourly1!$F296*유형화!$G$71/hourly1!$F$8763+유형화!$G$72*hourly1!$G296/hourly1!$F$8763+유형화!$G$74*hourly1!I296/hourly1!$I$8763+유형화!$H$63*hourly1!P296/hourly1!$P$8763</f>
        <v>10.111033807019545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770">
        <f>(유형화!$F$71+유형화!$F$72+유형화!$F$73+유형화!$F$74+유형화!$G$63)*hourly1!O297/hourly1!$O$8763</f>
        <v>121.0874991807179</v>
      </c>
      <c r="C296" s="419">
        <f>hourly1!$F297*유형화!$G$71/hourly1!$F$8763+유형화!$G$72*hourly1!$G297/hourly1!$F$8763+유형화!$G$74*hourly1!I297/hourly1!$I$8763+유형화!$H$63*hourly1!P297/hourly1!$P$8763</f>
        <v>33.198269612443255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770">
        <f>(유형화!$F$71+유형화!$F$72+유형화!$F$73+유형화!$F$74+유형화!$G$63)*hourly1!O298/hourly1!$O$8763</f>
        <v>124.62878128677916</v>
      </c>
      <c r="C297" s="419">
        <f>hourly1!$F298*유형화!$G$71/hourly1!$F$8763+유형화!$G$72*hourly1!$G298/hourly1!$F$8763+유형화!$G$74*hourly1!I298/hourly1!$I$8763+유형화!$H$63*hourly1!P298/hourly1!$P$8763</f>
        <v>34.64711584445736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770">
        <f>(유형화!$F$71+유형화!$F$72+유형화!$F$73+유형화!$F$74+유형화!$G$63)*hourly1!O299/hourly1!$O$8763</f>
        <v>129.21804292015486</v>
      </c>
      <c r="C298" s="419">
        <f>hourly1!$F299*유형화!$G$71/hourly1!$F$8763+유형화!$G$72*hourly1!$G299/hourly1!$F$8763+유형화!$G$74*hourly1!I299/hourly1!$I$8763+유형화!$H$63*hourly1!P299/hourly1!$P$8763</f>
        <v>33.091957157459085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770">
        <f>(유형화!$F$71+유형화!$F$72+유형화!$F$73+유형화!$F$74+유형화!$G$63)*hourly1!O300/hourly1!$O$8763</f>
        <v>138.57555325927123</v>
      </c>
      <c r="C299" s="419">
        <f>hourly1!$F300*유형화!$G$71/hourly1!$F$8763+유형화!$G$72*hourly1!$G300/hourly1!$F$8763+유형화!$G$74*hourly1!I300/hourly1!$I$8763+유형화!$H$63*hourly1!P300/hourly1!$P$8763</f>
        <v>29.787264949525159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770">
        <f>(유형화!$F$71+유형화!$F$72+유형화!$F$73+유형화!$F$74+유형화!$G$63)*hourly1!O301/hourly1!$O$8763</f>
        <v>140.15641735226322</v>
      </c>
      <c r="C300" s="419">
        <f>hourly1!$F301*유형화!$G$71/hourly1!$F$8763+유형화!$G$72*hourly1!$G301/hourly1!$F$8763+유형화!$G$74*hourly1!I301/hourly1!$I$8763+유형화!$H$63*hourly1!P301/hourly1!$P$8763</f>
        <v>26.038054285389364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770">
        <f>(유형화!$F$71+유형화!$F$72+유형화!$F$73+유형화!$F$74+유형화!$G$63)*hourly1!O302/hourly1!$O$8763</f>
        <v>142.11122702655183</v>
      </c>
      <c r="C301" s="419">
        <f>hourly1!$F302*유형화!$G$71/hourly1!$F$8763+유형화!$G$72*hourly1!$G302/hourly1!$F$8763+유형화!$G$74*hourly1!I302/hourly1!$I$8763+유형화!$H$63*hourly1!P302/hourly1!$P$8763</f>
        <v>23.017427755826795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770">
        <f>(유형화!$F$71+유형화!$F$72+유형화!$F$73+유형화!$F$74+유형화!$G$63)*hourly1!O303/hourly1!$O$8763</f>
        <v>134.03510875745695</v>
      </c>
      <c r="C302" s="419">
        <f>hourly1!$F303*유형화!$G$71/hourly1!$F$8763+유형화!$G$72*hourly1!$G303/hourly1!$F$8763+유형화!$G$74*hourly1!I303/hourly1!$I$8763+유형화!$H$63*hourly1!P303/hourly1!$P$8763</f>
        <v>17.08256685171645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770">
        <f>(유형화!$F$71+유형화!$F$72+유형화!$F$73+유형화!$F$74+유형화!$G$63)*hourly1!O304/hourly1!$O$8763</f>
        <v>131.84960724673164</v>
      </c>
      <c r="C303" s="419">
        <f>hourly1!$F304*유형화!$G$71/hourly1!$F$8763+유형화!$G$72*hourly1!$G304/hourly1!$F$8763+유형화!$G$74*hourly1!I304/hourly1!$I$8763+유형화!$H$63*hourly1!P304/hourly1!$P$8763</f>
        <v>17.763710081814107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770">
        <f>(유형화!$F$71+유형화!$F$72+유형화!$F$73+유형화!$F$74+유형화!$G$63)*hourly1!O305/hourly1!$O$8763</f>
        <v>136.16318782413612</v>
      </c>
      <c r="C304" s="419">
        <f>hourly1!$F305*유형화!$G$71/hourly1!$F$8763+유형화!$G$72*hourly1!$G305/hourly1!$F$8763+유형화!$G$74*hourly1!I305/hourly1!$I$8763+유형화!$H$63*hourly1!P305/hourly1!$P$8763</f>
        <v>17.337329075346837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770">
        <f>(유형화!$F$71+유형화!$F$72+유형화!$F$73+유형화!$F$74+유형화!$G$63)*hourly1!O306/hourly1!$O$8763</f>
        <v>135.37221558867711</v>
      </c>
      <c r="C305" s="419">
        <f>hourly1!$F306*유형화!$G$71/hourly1!$F$8763+유형화!$G$72*hourly1!$G306/hourly1!$F$8763+유형화!$G$74*hourly1!I306/hourly1!$I$8763+유형화!$H$63*hourly1!P306/hourly1!$P$8763</f>
        <v>17.403211766738195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770">
        <f>(유형화!$F$71+유형화!$F$72+유형화!$F$73+유형화!$F$74+유형화!$G$63)*hourly1!O307/hourly1!$O$8763</f>
        <v>135.31570677323251</v>
      </c>
      <c r="C306" s="419">
        <f>hourly1!$F307*유형화!$G$71/hourly1!$F$8763+유형화!$G$72*hourly1!$G307/hourly1!$F$8763+유형화!$G$74*hourly1!I307/hourly1!$I$8763+유형화!$H$63*hourly1!P307/hourly1!$P$8763</f>
        <v>18.185648503971247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770">
        <f>(유형화!$F$71+유형화!$F$72+유형화!$F$73+유형화!$F$74+유형화!$G$63)*hourly1!O308/hourly1!$O$8763</f>
        <v>135.95280838735798</v>
      </c>
      <c r="C307" s="419">
        <f>hourly1!$F308*유형화!$G$71/hourly1!$F$8763+유형화!$G$72*hourly1!$G308/hourly1!$F$8763+유형화!$G$74*hourly1!I308/hourly1!$I$8763+유형화!$H$63*hourly1!P308/hourly1!$P$8763</f>
        <v>19.31020331378938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770">
        <f>(유형화!$F$71+유형화!$F$72+유형화!$F$73+유형화!$F$74+유형화!$G$63)*hourly1!O309/hourly1!$O$8763</f>
        <v>135.39723026304665</v>
      </c>
      <c r="C308" s="419">
        <f>hourly1!$F309*유형화!$G$71/hourly1!$F$8763+유형화!$G$72*hourly1!$G309/hourly1!$F$8763+유형화!$G$74*hourly1!I309/hourly1!$I$8763+유형화!$H$63*hourly1!P309/hourly1!$P$8763</f>
        <v>17.259272896713931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770">
        <f>(유형화!$F$71+유형화!$F$72+유형화!$F$73+유형화!$F$74+유형화!$G$63)*hourly1!O310/hourly1!$O$8763</f>
        <v>131.01147129607381</v>
      </c>
      <c r="C309" s="419">
        <f>hourly1!$F310*유형화!$G$71/hourly1!$F$8763+유형화!$G$72*hourly1!$G310/hourly1!$F$8763+유형화!$G$74*hourly1!I310/hourly1!$I$8763+유형화!$H$63*hourly1!P310/hourly1!$P$8763</f>
        <v>17.073723841027324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770">
        <f>(유형화!$F$71+유형화!$F$72+유형화!$F$73+유형화!$F$74+유형화!$G$63)*hourly1!O311/hourly1!$O$8763</f>
        <v>127.86739554693048</v>
      </c>
      <c r="C310" s="419">
        <f>hourly1!$F311*유형화!$G$71/hourly1!$F$8763+유형화!$G$72*hourly1!$G311/hourly1!$F$8763+유형화!$G$74*hourly1!I311/hourly1!$I$8763+유형화!$H$63*hourly1!P311/hourly1!$P$8763</f>
        <v>20.145983373566317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770">
        <f>(유형화!$F$71+유형화!$F$72+유형화!$F$73+유형화!$F$74+유형화!$G$63)*hourly1!O312/hourly1!$O$8763</f>
        <v>124.47280743690929</v>
      </c>
      <c r="C311" s="419">
        <f>hourly1!$F312*유형화!$G$71/hourly1!$F$8763+유형화!$G$72*hourly1!$G312/hourly1!$F$8763+유형화!$G$74*hourly1!I312/hourly1!$I$8763+유형화!$H$63*hourly1!P312/hourly1!$P$8763</f>
        <v>1.1537631236357151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770">
        <f>(유형화!$F$71+유형화!$F$72+유형화!$F$73+유형화!$F$74+유형화!$G$63)*hourly1!O313/hourly1!$O$8763</f>
        <v>123.13209166470148</v>
      </c>
      <c r="C312" s="419">
        <f>hourly1!$F313*유형화!$G$71/hourly1!$F$8763+유형화!$G$72*hourly1!$G313/hourly1!$F$8763+유형화!$G$74*hourly1!I313/hourly1!$I$8763+유형화!$H$63*hourly1!P313/hourly1!$P$8763</f>
        <v>1.1117969034754251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770">
        <f>(유형화!$F$71+유형화!$F$72+유형화!$F$73+유형화!$F$74+유형화!$G$63)*hourly1!O314/hourly1!$O$8763</f>
        <v>123.9015605858061</v>
      </c>
      <c r="C313" s="419">
        <f>hourly1!$F314*유형화!$G$71/hourly1!$F$8763+유형화!$G$72*hourly1!$G314/hourly1!$F$8763+유형화!$G$74*hourly1!I314/hourly1!$I$8763+유형화!$H$63*hourly1!P314/hourly1!$P$8763</f>
        <v>1.0907108603446645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770">
        <f>(유형화!$F$71+유형화!$F$72+유형화!$F$73+유형화!$F$74+유형화!$G$63)*hourly1!O315/hourly1!$O$8763</f>
        <v>121.10024464236668</v>
      </c>
      <c r="C314" s="419">
        <f>hourly1!$F315*유형화!$G$71/hourly1!$F$8763+유형화!$G$72*hourly1!$G315/hourly1!$F$8763+유형화!$G$74*hourly1!I315/hourly1!$I$8763+유형화!$H$63*hourly1!P315/hourly1!$P$8763</f>
        <v>2.3785704166423405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770">
        <f>(유형화!$F$71+유형화!$F$72+유형화!$F$73+유형화!$F$74+유형화!$G$63)*hourly1!O316/hourly1!$O$8763</f>
        <v>115.97827705714641</v>
      </c>
      <c r="C315" s="419">
        <f>hourly1!$F316*유형화!$G$71/hourly1!$F$8763+유형화!$G$72*hourly1!$G316/hourly1!$F$8763+유형화!$G$74*hourly1!I316/hourly1!$I$8763+유형화!$H$63*hourly1!P316/hourly1!$P$8763</f>
        <v>4.7400216908465325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770">
        <f>(유형화!$F$71+유형화!$F$72+유형화!$F$73+유형화!$F$74+유형화!$G$63)*hourly1!O317/hourly1!$O$8763</f>
        <v>114.37016660946216</v>
      </c>
      <c r="C316" s="419">
        <f>hourly1!$F317*유형화!$G$71/hourly1!$F$8763+유형화!$G$72*hourly1!$G317/hourly1!$F$8763+유형화!$G$74*hourly1!I317/hourly1!$I$8763+유형화!$H$63*hourly1!P317/hourly1!$P$8763</f>
        <v>7.0462577688240735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770">
        <f>(유형화!$F$71+유형화!$F$72+유형화!$F$73+유형화!$F$74+유형화!$G$63)*hourly1!O318/hourly1!$O$8763</f>
        <v>114.24147900406166</v>
      </c>
      <c r="C317" s="419">
        <f>hourly1!$F318*유형화!$G$71/hourly1!$F$8763+유형화!$G$72*hourly1!$G318/hourly1!$F$8763+유형화!$G$74*hourly1!I318/hourly1!$I$8763+유형화!$H$63*hourly1!P318/hourly1!$P$8763</f>
        <v>8.5966646107775251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770">
        <f>(유형화!$F$71+유형화!$F$72+유형화!$F$73+유형화!$F$74+유형화!$G$63)*hourly1!O319/hourly1!$O$8763</f>
        <v>114.18521593161876</v>
      </c>
      <c r="C318" s="419">
        <f>hourly1!$F319*유형화!$G$71/hourly1!$F$8763+유형화!$G$72*hourly1!$G319/hourly1!$F$8763+유형화!$G$74*hourly1!I319/hourly1!$I$8763+유형화!$H$63*hourly1!P319/hourly1!$P$8763</f>
        <v>10.15457033318072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770">
        <f>(유형화!$F$71+유형화!$F$72+유형화!$F$73+유형화!$F$74+유형화!$G$63)*hourly1!O320/hourly1!$O$8763</f>
        <v>114.48912147053038</v>
      </c>
      <c r="C319" s="419">
        <f>hourly1!$F320*유형화!$G$71/hourly1!$F$8763+유형화!$G$72*hourly1!$G320/hourly1!$F$8763+유형화!$G$74*hourly1!I320/hourly1!$I$8763+유형화!$H$63*hourly1!P320/hourly1!$P$8763</f>
        <v>11.776420097591467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770">
        <f>(유형화!$F$71+유형화!$F$72+유형화!$F$73+유형화!$F$74+유형화!$G$63)*hourly1!O321/hourly1!$O$8763</f>
        <v>115.37033037829053</v>
      </c>
      <c r="C320" s="419">
        <f>hourly1!$F321*유형화!$G$71/hourly1!$F$8763+유형화!$G$72*hourly1!$G321/hourly1!$F$8763+유형화!$G$74*hourly1!I321/hourly1!$I$8763+유형화!$H$63*hourly1!P321/hourly1!$P$8763</f>
        <v>36.131106097133639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770">
        <f>(유형화!$F$71+유형화!$F$72+유형화!$F$73+유형화!$F$74+유형화!$G$63)*hourly1!O322/hourly1!$O$8763</f>
        <v>116.3900439816184</v>
      </c>
      <c r="C321" s="419">
        <f>hourly1!$F322*유형화!$G$71/hourly1!$F$8763+유형화!$G$72*hourly1!$G322/hourly1!$F$8763+유형화!$G$74*hourly1!I322/hourly1!$I$8763+유형화!$H$63*hourly1!P322/hourly1!$P$8763</f>
        <v>37.012587815939355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770">
        <f>(유형화!$F$71+유형화!$F$72+유형화!$F$73+유형화!$F$74+유형화!$G$63)*hourly1!O323/hourly1!$O$8763</f>
        <v>118.01614053239635</v>
      </c>
      <c r="C322" s="419">
        <f>hourly1!$F323*유형화!$G$71/hourly1!$F$8763+유형화!$G$72*hourly1!$G323/hourly1!$F$8763+유형화!$G$74*hourly1!I323/hourly1!$I$8763+유형화!$H$63*hourly1!P323/hourly1!$P$8763</f>
        <v>34.491256742500241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770">
        <f>(유형화!$F$71+유형화!$F$72+유형화!$F$73+유형화!$F$74+유형화!$G$63)*hourly1!O324/hourly1!$O$8763</f>
        <v>119.80147144185695</v>
      </c>
      <c r="C323" s="419">
        <f>hourly1!$F324*유형화!$G$71/hourly1!$F$8763+유형화!$G$72*hourly1!$G324/hourly1!$F$8763+유형화!$G$74*hourly1!I324/hourly1!$I$8763+유형화!$H$63*hourly1!P324/hourly1!$P$8763</f>
        <v>30.41893661684826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770">
        <f>(유형화!$F$71+유형화!$F$72+유형화!$F$73+유형화!$F$74+유형화!$G$63)*hourly1!O325/hourly1!$O$8763</f>
        <v>121.07824438556412</v>
      </c>
      <c r="C324" s="419">
        <f>hourly1!$F325*유형화!$G$71/hourly1!$F$8763+유형화!$G$72*hourly1!$G325/hourly1!$F$8763+유형화!$G$74*hourly1!I325/hourly1!$I$8763+유형화!$H$63*hourly1!P325/hourly1!$P$8763</f>
        <v>26.898590897796961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770">
        <f>(유형화!$F$71+유형화!$F$72+유형화!$F$73+유형화!$F$74+유형화!$G$63)*hourly1!O326/hourly1!$O$8763</f>
        <v>122.60345282760085</v>
      </c>
      <c r="C325" s="419">
        <f>hourly1!$F326*유형화!$G$71/hourly1!$F$8763+유형화!$G$72*hourly1!$G326/hourly1!$F$8763+유형화!$G$74*hourly1!I326/hourly1!$I$8763+유형화!$H$63*hourly1!P326/hourly1!$P$8763</f>
        <v>24.044631594367431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770">
        <f>(유형화!$F$71+유형화!$F$72+유형화!$F$73+유형화!$F$74+유형화!$G$63)*hourly1!O327/hourly1!$O$8763</f>
        <v>117.73823439784189</v>
      </c>
      <c r="C326" s="419">
        <f>hourly1!$F327*유형화!$G$71/hourly1!$F$8763+유형화!$G$72*hourly1!$G327/hourly1!$F$8763+유형화!$G$74*hourly1!I327/hourly1!$I$8763+유형화!$H$63*hourly1!P327/hourly1!$P$8763</f>
        <v>18.621067616954459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770">
        <f>(유형화!$F$71+유형화!$F$72+유형화!$F$73+유형화!$F$74+유형화!$G$63)*hourly1!O328/hourly1!$O$8763</f>
        <v>115.98384596054328</v>
      </c>
      <c r="C327" s="419">
        <f>hourly1!$F328*유형화!$G$71/hourly1!$F$8763+유형화!$G$72*hourly1!$G328/hourly1!$F$8763+유형화!$G$74*hourly1!I328/hourly1!$I$8763+유형화!$H$63*hourly1!P328/hourly1!$P$8763</f>
        <v>19.824486991426308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770">
        <f>(유형화!$F$71+유형화!$F$72+유형화!$F$73+유형화!$F$74+유형화!$G$63)*hourly1!O329/hourly1!$O$8763</f>
        <v>115.62061848301298</v>
      </c>
      <c r="C328" s="419">
        <f>hourly1!$F329*유형화!$G$71/hourly1!$F$8763+유형화!$G$72*hourly1!$G329/hourly1!$F$8763+유형화!$G$74*hourly1!I329/hourly1!$I$8763+유형화!$H$63*hourly1!P329/hourly1!$P$8763</f>
        <v>18.922379274066127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770">
        <f>(유형화!$F$71+유형화!$F$72+유형화!$F$73+유형화!$F$74+유형화!$G$63)*hourly1!O330/hourly1!$O$8763</f>
        <v>114.8788687017104</v>
      </c>
      <c r="C329" s="419">
        <f>hourly1!$F330*유형화!$G$71/hourly1!$F$8763+유형화!$G$72*hourly1!$G330/hourly1!$F$8763+유형화!$G$74*hourly1!I330/hourly1!$I$8763+유형화!$H$63*hourly1!P330/hourly1!$P$8763</f>
        <v>18.996499379005709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770">
        <f>(유형화!$F$71+유형화!$F$72+유형화!$F$73+유형화!$F$74+유형화!$G$63)*hourly1!O331/hourly1!$O$8763</f>
        <v>115.81799881167599</v>
      </c>
      <c r="C330" s="419">
        <f>hourly1!$F331*유형화!$G$71/hourly1!$F$8763+유형화!$G$72*hourly1!$G331/hourly1!$F$8763+유형화!$G$74*hourly1!I331/hourly1!$I$8763+유형화!$H$63*hourly1!P331/hourly1!$P$8763</f>
        <v>20.315828138355929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770">
        <f>(유형화!$F$71+유형화!$F$72+유형화!$F$73+유형화!$F$74+유형화!$G$63)*hourly1!O332/hourly1!$O$8763</f>
        <v>117.00943188842916</v>
      </c>
      <c r="C331" s="419">
        <f>hourly1!$F332*유형화!$G$71/hourly1!$F$8763+유형화!$G$72*hourly1!$G332/hourly1!$F$8763+유형화!$G$74*hourly1!I332/hourly1!$I$8763+유형화!$H$63*hourly1!P332/hourly1!$P$8763</f>
        <v>21.572176641392147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770">
        <f>(유형화!$F$71+유형화!$F$72+유형화!$F$73+유형화!$F$74+유형화!$G$63)*hourly1!O333/hourly1!$O$8763</f>
        <v>118.4693542835565</v>
      </c>
      <c r="C332" s="419">
        <f>hourly1!$F333*유형화!$G$71/hourly1!$F$8763+유형화!$G$72*hourly1!$G333/hourly1!$F$8763+유형화!$G$74*hourly1!I333/hourly1!$I$8763+유형화!$H$63*hourly1!P333/hourly1!$P$8763</f>
        <v>19.613082815124869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770">
        <f>(유형화!$F$71+유형화!$F$72+유형화!$F$73+유형화!$F$74+유형화!$G$63)*hourly1!O334/hourly1!$O$8763</f>
        <v>118.86821922835477</v>
      </c>
      <c r="C333" s="419">
        <f>hourly1!$F334*유형화!$G$71/hourly1!$F$8763+유형화!$G$72*hourly1!$G334/hourly1!$F$8763+유형화!$G$74*hourly1!I334/hourly1!$I$8763+유형화!$H$63*hourly1!P334/hourly1!$P$8763</f>
        <v>18.977394758634002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770">
        <f>(유형화!$F$71+유형화!$F$72+유형화!$F$73+유형화!$F$74+유형화!$G$63)*hourly1!O335/hourly1!$O$8763</f>
        <v>117.83080078024481</v>
      </c>
      <c r="C334" s="419">
        <f>hourly1!$F335*유형화!$G$71/hourly1!$F$8763+유형화!$G$72*hourly1!$G335/hourly1!$F$8763+유형화!$G$74*hourly1!I335/hourly1!$I$8763+유형화!$H$63*hourly1!P335/hourly1!$P$8763</f>
        <v>21.998477640107065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770">
        <f>(유형화!$F$71+유형화!$F$72+유형화!$F$73+유형화!$F$74+유형화!$G$63)*hourly1!O336/hourly1!$O$8763</f>
        <v>116.96246691259184</v>
      </c>
      <c r="C335" s="419">
        <f>hourly1!$F336*유형화!$G$71/hourly1!$F$8763+유형화!$G$72*hourly1!$G336/hourly1!$F$8763+유형화!$G$74*hourly1!I336/hourly1!$I$8763+유형화!$H$63*hourly1!P336/hourly1!$P$8763</f>
        <v>1.3653122370577495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770">
        <f>(유형화!$F$71+유형화!$F$72+유형화!$F$73+유형화!$F$74+유형화!$G$63)*hourly1!O337/hourly1!$O$8763</f>
        <v>117.9971030953058</v>
      </c>
      <c r="C336" s="419">
        <f>hourly1!$F337*유형화!$G$71/hourly1!$F$8763+유형화!$G$72*hourly1!$G337/hourly1!$F$8763+유형화!$G$74*hourly1!I337/hourly1!$I$8763+유형화!$H$63*hourly1!P337/hourly1!$P$8763</f>
        <v>1.0250177257819471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770">
        <f>(유형화!$F$71+유형화!$F$72+유형화!$F$73+유형화!$F$74+유형화!$G$63)*hourly1!O338/hourly1!$O$8763</f>
        <v>120.1385485707727</v>
      </c>
      <c r="C337" s="419">
        <f>hourly1!$F338*유형화!$G$71/hourly1!$F$8763+유형화!$G$72*hourly1!$G338/hourly1!$F$8763+유형화!$G$74*hourly1!I338/hourly1!$I$8763+유형화!$H$63*hourly1!P338/hourly1!$P$8763</f>
        <v>1.5127102114824653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770">
        <f>(유형화!$F$71+유형화!$F$72+유형화!$F$73+유형화!$F$74+유형화!$G$63)*hourly1!O339/hourly1!$O$8763</f>
        <v>118.78852526957272</v>
      </c>
      <c r="C338" s="419">
        <f>hourly1!$F339*유형화!$G$71/hourly1!$F$8763+유형화!$G$72*hourly1!$G339/hourly1!$F$8763+유형화!$G$74*hourly1!I339/hourly1!$I$8763+유형화!$H$63*hourly1!P339/hourly1!$P$8763</f>
        <v>2.7895757794414449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770">
        <f>(유형화!$F$71+유형화!$F$72+유형화!$F$73+유형화!$F$74+유형화!$G$63)*hourly1!O340/hourly1!$O$8763</f>
        <v>114.81252182882497</v>
      </c>
      <c r="C339" s="419">
        <f>hourly1!$F340*유형화!$G$71/hourly1!$F$8763+유형화!$G$72*hourly1!$G340/hourly1!$F$8763+유형화!$G$74*hourly1!I340/hourly1!$I$8763+유형화!$H$63*hourly1!P340/hourly1!$P$8763</f>
        <v>4.1091454852150502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770">
        <f>(유형화!$F$71+유형화!$F$72+유형화!$F$73+유형화!$F$74+유형화!$G$63)*hourly1!O341/hourly1!$O$8763</f>
        <v>112.46814292264084</v>
      </c>
      <c r="C340" s="419">
        <f>hourly1!$F341*유형화!$G$71/hourly1!$F$8763+유형화!$G$72*hourly1!$G341/hourly1!$F$8763+유형화!$G$74*hourly1!I341/hourly1!$I$8763+유형화!$H$63*hourly1!P341/hourly1!$P$8763</f>
        <v>5.4589015005045098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770">
        <f>(유형화!$F$71+유형화!$F$72+유형화!$F$73+유형화!$F$74+유형화!$G$63)*hourly1!O342/hourly1!$O$8763</f>
        <v>110.17313889351115</v>
      </c>
      <c r="C341" s="419">
        <f>hourly1!$F342*유형화!$G$71/hourly1!$F$8763+유형화!$G$72*hourly1!$G342/hourly1!$F$8763+유형화!$G$74*hourly1!I342/hourly1!$I$8763+유형화!$H$63*hourly1!P342/hourly1!$P$8763</f>
        <v>6.5515701437915244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770">
        <f>(유형화!$F$71+유형화!$F$72+유형화!$F$73+유형화!$F$74+유형화!$G$63)*hourly1!O343/hourly1!$O$8763</f>
        <v>110.65490266134121</v>
      </c>
      <c r="C342" s="419">
        <f>hourly1!$F343*유형화!$G$71/hourly1!$F$8763+유형화!$G$72*hourly1!$G343/hourly1!$F$8763+유형화!$G$74*hourly1!I343/hourly1!$I$8763+유형화!$H$63*hourly1!P343/hourly1!$P$8763</f>
        <v>7.5726970858193079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770">
        <f>(유형화!$F$71+유형화!$F$72+유형화!$F$73+유형화!$F$74+유형화!$G$63)*hourly1!O344/hourly1!$O$8763</f>
        <v>111.02386140781434</v>
      </c>
      <c r="C343" s="419">
        <f>hourly1!$F344*유형화!$G$71/hourly1!$F$8763+유형화!$G$72*hourly1!$G344/hourly1!$F$8763+유형화!$G$74*hourly1!I344/hourly1!$I$8763+유형화!$H$63*hourly1!P344/hourly1!$P$8763</f>
        <v>8.7780424930677938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770">
        <f>(유형화!$F$71+유형화!$F$72+유형화!$F$73+유형화!$F$74+유형화!$G$63)*hourly1!O345/hourly1!$O$8763</f>
        <v>111.31605974409158</v>
      </c>
      <c r="C344" s="419">
        <f>hourly1!$F345*유형화!$G$71/hourly1!$F$8763+유형화!$G$72*hourly1!$G345/hourly1!$F$8763+유형화!$G$74*hourly1!I345/hourly1!$I$8763+유형화!$H$63*hourly1!P345/hourly1!$P$8763</f>
        <v>33.019811089947545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770">
        <f>(유형화!$F$71+유형화!$F$72+유형화!$F$73+유형화!$F$74+유형화!$G$63)*hourly1!O346/hourly1!$O$8763</f>
        <v>111.32965774450768</v>
      </c>
      <c r="C345" s="419">
        <f>hourly1!$F346*유형화!$G$71/hourly1!$F$8763+유형화!$G$72*hourly1!$G346/hourly1!$F$8763+유형화!$G$74*hourly1!I346/hourly1!$I$8763+유형화!$H$63*hourly1!P346/hourly1!$P$8763</f>
        <v>33.666042937309079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770">
        <f>(유형화!$F$71+유형화!$F$72+유형화!$F$73+유형화!$F$74+유형화!$G$63)*hourly1!O347/hourly1!$O$8763</f>
        <v>110.88201505697508</v>
      </c>
      <c r="C346" s="419">
        <f>hourly1!$F347*유형화!$G$71/hourly1!$F$8763+유형화!$G$72*hourly1!$G347/hourly1!$F$8763+유형화!$G$74*hourly1!I347/hourly1!$I$8763+유형화!$H$63*hourly1!P347/hourly1!$P$8763</f>
        <v>30.899741050516049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770">
        <f>(유형화!$F$71+유형화!$F$72+유형화!$F$73+유형화!$F$74+유형화!$G$63)*hourly1!O348/hourly1!$O$8763</f>
        <v>109.91447819832894</v>
      </c>
      <c r="C347" s="419">
        <f>hourly1!$F348*유형화!$G$71/hourly1!$F$8763+유형화!$G$72*hourly1!$G348/hourly1!$F$8763+유형화!$G$74*hourly1!I348/hourly1!$I$8763+유형화!$H$63*hourly1!P348/hourly1!$P$8763</f>
        <v>26.56754897535787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770">
        <f>(유형화!$F$71+유형화!$F$72+유형화!$F$73+유형화!$F$74+유형화!$G$63)*hourly1!O349/hourly1!$O$8763</f>
        <v>109.08513624327102</v>
      </c>
      <c r="C348" s="419">
        <f>hourly1!$F349*유형화!$G$71/hourly1!$F$8763+유형화!$G$72*hourly1!$G349/hourly1!$F$8763+유형화!$G$74*hourly1!I349/hourly1!$I$8763+유형화!$H$63*hourly1!P349/hourly1!$P$8763</f>
        <v>22.488622978861208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770">
        <f>(유형화!$F$71+유형화!$F$72+유형화!$F$73+유형화!$F$74+유형화!$G$63)*hourly1!O350/hourly1!$O$8763</f>
        <v>108.45892725906698</v>
      </c>
      <c r="C349" s="419">
        <f>hourly1!$F350*유형화!$G$71/hourly1!$F$8763+유형화!$G$72*hourly1!$G350/hourly1!$F$8763+유형화!$G$74*hourly1!I350/hourly1!$I$8763+유형화!$H$63*hourly1!P350/hourly1!$P$8763</f>
        <v>19.005202068406099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770">
        <f>(유형화!$F$71+유형화!$F$72+유형화!$F$73+유형화!$F$74+유형화!$G$63)*hourly1!O351/hourly1!$O$8763</f>
        <v>108.05089402145602</v>
      </c>
      <c r="C350" s="419">
        <f>hourly1!$F351*유형화!$G$71/hourly1!$F$8763+유형화!$G$72*hourly1!$G351/hourly1!$F$8763+유형화!$G$74*hourly1!I351/hourly1!$I$8763+유형화!$H$63*hourly1!P351/hourly1!$P$8763</f>
        <v>13.267511346010544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770">
        <f>(유형화!$F$71+유형화!$F$72+유형화!$F$73+유형화!$F$74+유형화!$G$63)*hourly1!O352/hourly1!$O$8763</f>
        <v>107.90824042592774</v>
      </c>
      <c r="C351" s="419">
        <f>hourly1!$F352*유형화!$G$71/hourly1!$F$8763+유형화!$G$72*hourly1!$G352/hourly1!$F$8763+유형화!$G$74*hourly1!I352/hourly1!$I$8763+유형화!$H$63*hourly1!P352/hourly1!$P$8763</f>
        <v>14.213245136670105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770">
        <f>(유형화!$F$71+유형화!$F$72+유형화!$F$73+유형화!$F$74+유형화!$G$63)*hourly1!O353/hourly1!$O$8763</f>
        <v>106.00836197109383</v>
      </c>
      <c r="C352" s="419">
        <f>hourly1!$F353*유형화!$G$71/hourly1!$F$8763+유형화!$G$72*hourly1!$G353/hourly1!$F$8763+유형화!$G$74*hourly1!I353/hourly1!$I$8763+유형화!$H$63*hourly1!P353/hourly1!$P$8763</f>
        <v>13.321558736775064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770">
        <f>(유형화!$F$71+유형화!$F$72+유형화!$F$73+유형화!$F$74+유형화!$G$63)*hourly1!O354/hourly1!$O$8763</f>
        <v>105.44060124813889</v>
      </c>
      <c r="C353" s="419">
        <f>hourly1!$F354*유형화!$G$71/hourly1!$F$8763+유형화!$G$72*hourly1!$G354/hourly1!$F$8763+유형화!$G$74*hourly1!I354/hourly1!$I$8763+유형화!$H$63*hourly1!P354/hourly1!$P$8763</f>
        <v>13.054032507146383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770">
        <f>(유형화!$F$71+유형화!$F$72+유형화!$F$73+유형화!$F$74+유형화!$G$63)*hourly1!O355/hourly1!$O$8763</f>
        <v>106.3334538216793</v>
      </c>
      <c r="C354" s="419">
        <f>hourly1!$F355*유형화!$G$71/hourly1!$F$8763+유형화!$G$72*hourly1!$G355/hourly1!$F$8763+유형화!$G$74*hourly1!I355/hourly1!$I$8763+유형화!$H$63*hourly1!P355/hourly1!$P$8763</f>
        <v>14.262068636650685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770">
        <f>(유형화!$F$71+유형화!$F$72+유형화!$F$73+유형화!$F$74+유형화!$G$63)*hourly1!O356/hourly1!$O$8763</f>
        <v>105.94782656199123</v>
      </c>
      <c r="C355" s="419">
        <f>hourly1!$F356*유형화!$G$71/hourly1!$F$8763+유형화!$G$72*hourly1!$G356/hourly1!$F$8763+유형화!$G$74*hourly1!I356/hourly1!$I$8763+유형화!$H$63*hourly1!P356/hourly1!$P$8763</f>
        <v>16.089837738217437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770">
        <f>(유형화!$F$71+유형화!$F$72+유형화!$F$73+유형화!$F$74+유형화!$G$63)*hourly1!O357/hourly1!$O$8763</f>
        <v>110.61002159487364</v>
      </c>
      <c r="C356" s="419">
        <f>hourly1!$F357*유형화!$G$71/hourly1!$F$8763+유형화!$G$72*hourly1!$G357/hourly1!$F$8763+유형화!$G$74*hourly1!I357/hourly1!$I$8763+유형화!$H$63*hourly1!P357/hourly1!$P$8763</f>
        <v>14.350910168021914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770">
        <f>(유형화!$F$71+유형화!$F$72+유형화!$F$73+유형화!$F$74+유형화!$G$63)*hourly1!O358/hourly1!$O$8763</f>
        <v>112.27295016648681</v>
      </c>
      <c r="C357" s="419">
        <f>hourly1!$F358*유형화!$G$71/hourly1!$F$8763+유형화!$G$72*hourly1!$G358/hourly1!$F$8763+유형화!$G$74*hourly1!I358/hourly1!$I$8763+유형화!$H$63*hourly1!P358/hourly1!$P$8763</f>
        <v>14.32830520848508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770">
        <f>(유형화!$F$71+유형화!$F$72+유형화!$F$73+유형화!$F$74+유형화!$G$63)*hourly1!O359/hourly1!$O$8763</f>
        <v>111.95295449191873</v>
      </c>
      <c r="C358" s="419">
        <f>hourly1!$F359*유형화!$G$71/hourly1!$F$8763+유형화!$G$72*hourly1!$G359/hourly1!$F$8763+유형화!$G$74*hourly1!I359/hourly1!$I$8763+유형화!$H$63*hourly1!P359/hourly1!$P$8763</f>
        <v>17.882219410921564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770">
        <f>(유형화!$F$71+유형화!$F$72+유형화!$F$73+유형화!$F$74+유형화!$G$63)*hourly1!O360/hourly1!$O$8763</f>
        <v>110.99890527010977</v>
      </c>
      <c r="C359" s="419">
        <f>hourly1!$F360*유형화!$G$71/hourly1!$F$8763+유형화!$G$72*hourly1!$G360/hourly1!$F$8763+유형화!$G$74*hourly1!I360/hourly1!$I$8763+유형화!$H$63*hourly1!P360/hourly1!$P$8763</f>
        <v>1.3528802632316919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770">
        <f>(유형화!$F$71+유형화!$F$72+유형화!$F$73+유형화!$F$74+유형화!$G$63)*hourly1!O361/hourly1!$O$8763</f>
        <v>112.2527950725926</v>
      </c>
      <c r="C360" s="419">
        <f>hourly1!$F361*유형화!$G$71/hourly1!$F$8763+유형화!$G$72*hourly1!$G361/hourly1!$F$8763+유형화!$G$74*hourly1!I361/hourly1!$I$8763+유형화!$H$63*hourly1!P361/hourly1!$P$8763</f>
        <v>0.94944240291601423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770">
        <f>(유형화!$F$71+유형화!$F$72+유형화!$F$73+유형화!$F$74+유형화!$G$63)*hourly1!O362/hourly1!$O$8763</f>
        <v>114.9547895345231</v>
      </c>
      <c r="C361" s="419">
        <f>hourly1!$F362*유형화!$G$71/hourly1!$F$8763+유형화!$G$72*hourly1!$G362/hourly1!$F$8763+유형화!$G$74*hourly1!I362/hourly1!$I$8763+유형화!$H$63*hourly1!P362/hourly1!$P$8763</f>
        <v>0.84317918347143983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770">
        <f>(유형화!$F$71+유형화!$F$72+유형화!$F$73+유형화!$F$74+유형화!$G$63)*hourly1!O363/hourly1!$O$8763</f>
        <v>113.91310676309199</v>
      </c>
      <c r="C362" s="419">
        <f>hourly1!$F363*유형화!$G$71/hourly1!$F$8763+유형화!$G$72*hourly1!$G363/hourly1!$F$8763+유형화!$G$74*hourly1!I363/hourly1!$I$8763+유형화!$H$63*hourly1!P363/hourly1!$P$8763</f>
        <v>0.87670920159110666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770">
        <f>(유형화!$F$71+유형화!$F$72+유형화!$F$73+유형화!$F$74+유형화!$G$63)*hourly1!O364/hourly1!$O$8763</f>
        <v>109.80314654369323</v>
      </c>
      <c r="C363" s="419">
        <f>hourly1!$F364*유형화!$G$71/hourly1!$F$8763+유형화!$G$72*hourly1!$G364/hourly1!$F$8763+유형화!$G$74*hourly1!I364/hourly1!$I$8763+유형화!$H$63*hourly1!P364/hourly1!$P$8763</f>
        <v>2.6461926555738682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770">
        <f>(유형화!$F$71+유형화!$F$72+유형화!$F$73+유형화!$F$74+유형화!$G$63)*hourly1!O365/hourly1!$O$8763</f>
        <v>109.06372226562937</v>
      </c>
      <c r="C364" s="419">
        <f>hourly1!$F365*유형화!$G$71/hourly1!$F$8763+유형화!$G$72*hourly1!$G365/hourly1!$F$8763+유형화!$G$74*hourly1!I365/hourly1!$I$8763+유형화!$H$63*hourly1!P365/hourly1!$P$8763</f>
        <v>5.3612366526601241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770">
        <f>(유형화!$F$71+유형화!$F$72+유형화!$F$73+유형화!$F$74+유형화!$G$63)*hourly1!O366/hourly1!$O$8763</f>
        <v>109.03334697879617</v>
      </c>
      <c r="C365" s="419">
        <f>hourly1!$F366*유형화!$G$71/hourly1!$F$8763+유형화!$G$72*hourly1!$G366/hourly1!$F$8763+유형화!$G$74*hourly1!I366/hourly1!$I$8763+유형화!$H$63*hourly1!P366/hourly1!$P$8763</f>
        <v>7.3081640692947349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770">
        <f>(유형화!$F$71+유형화!$F$72+유형화!$F$73+유형화!$F$74+유형화!$G$63)*hourly1!O367/hourly1!$O$8763</f>
        <v>109.5067387260204</v>
      </c>
      <c r="C366" s="419">
        <f>hourly1!$F367*유형화!$G$71/hourly1!$F$8763+유형화!$G$72*hourly1!$G367/hourly1!$F$8763+유형화!$G$74*hourly1!I367/hourly1!$I$8763+유형화!$H$63*hourly1!P367/hourly1!$P$8763</f>
        <v>9.0673062135646703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770">
        <f>(유형화!$F$71+유형화!$F$72+유형화!$F$73+유형화!$F$74+유형화!$G$63)*hourly1!O368/hourly1!$O$8763</f>
        <v>111.30061255081954</v>
      </c>
      <c r="C367" s="419">
        <f>hourly1!$F368*유형화!$G$71/hourly1!$F$8763+유형화!$G$72*hourly1!$G368/hourly1!$F$8763+유형화!$G$74*hourly1!I368/hourly1!$I$8763+유형화!$H$63*hourly1!P368/hourly1!$P$8763</f>
        <v>10.652613975702055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770">
        <f>(유형화!$F$71+유형화!$F$72+유형화!$F$73+유형화!$F$74+유형화!$G$63)*hourly1!O369/hourly1!$O$8763</f>
        <v>115.95229675034594</v>
      </c>
      <c r="C368" s="419">
        <f>hourly1!$F369*유형화!$G$71/hourly1!$F$8763+유형화!$G$72*hourly1!$G369/hourly1!$F$8763+유형화!$G$74*hourly1!I369/hourly1!$I$8763+유형화!$H$63*hourly1!P369/hourly1!$P$8763</f>
        <v>35.277588010939802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770">
        <f>(유형화!$F$71+유형화!$F$72+유형화!$F$73+유형화!$F$74+유형화!$G$63)*hourly1!O370/hourly1!$O$8763</f>
        <v>121.51077911239639</v>
      </c>
      <c r="C369" s="419">
        <f>hourly1!$F370*유형화!$G$71/hourly1!$F$8763+유형화!$G$72*hourly1!$G370/hourly1!$F$8763+유형화!$G$74*hourly1!I370/hourly1!$I$8763+유형화!$H$63*hourly1!P370/hourly1!$P$8763</f>
        <v>36.019314649724393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770">
        <f>(유형화!$F$71+유형화!$F$72+유형화!$F$73+유형화!$F$74+유형화!$G$63)*hourly1!O371/hourly1!$O$8763</f>
        <v>128.03038842209122</v>
      </c>
      <c r="C370" s="419">
        <f>hourly1!$F371*유형화!$G$71/hourly1!$F$8763+유형화!$G$72*hourly1!$G371/hourly1!$F$8763+유형화!$G$74*hourly1!I371/hourly1!$I$8763+유형화!$H$63*hourly1!P371/hourly1!$P$8763</f>
        <v>33.64744421210959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770">
        <f>(유형화!$F$71+유형화!$F$72+유형화!$F$73+유형화!$F$74+유형화!$G$63)*hourly1!O372/hourly1!$O$8763</f>
        <v>140.72873747674063</v>
      </c>
      <c r="C371" s="419">
        <f>hourly1!$F372*유형화!$G$71/hourly1!$F$8763+유형화!$G$72*hourly1!$G372/hourly1!$F$8763+유형화!$G$74*hourly1!I372/hourly1!$I$8763+유형화!$H$63*hourly1!P372/hourly1!$P$8763</f>
        <v>29.531551556808218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770">
        <f>(유형화!$F$71+유형화!$F$72+유형화!$F$73+유형화!$F$74+유형화!$G$63)*hourly1!O373/hourly1!$O$8763</f>
        <v>142.51939018341633</v>
      </c>
      <c r="C372" s="419">
        <f>hourly1!$F373*유형화!$G$71/hourly1!$F$8763+유형화!$G$72*hourly1!$G373/hourly1!$F$8763+유형화!$G$74*hourly1!I373/hourly1!$I$8763+유형화!$H$63*hourly1!P373/hourly1!$P$8763</f>
        <v>26.026967672691214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770">
        <f>(유형화!$F$71+유형화!$F$72+유형화!$F$73+유형화!$F$74+유형화!$G$63)*hourly1!O374/hourly1!$O$8763</f>
        <v>142.02207737488615</v>
      </c>
      <c r="C373" s="419">
        <f>hourly1!$F374*유형화!$G$71/hourly1!$F$8763+유형화!$G$72*hourly1!$G374/hourly1!$F$8763+유형화!$G$74*hourly1!I374/hourly1!$I$8763+유형화!$H$63*hourly1!P374/hourly1!$P$8763</f>
        <v>23.144219425912706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770">
        <f>(유형화!$F$71+유형화!$F$72+유형화!$F$73+유형화!$F$74+유형화!$G$63)*hourly1!O375/hourly1!$O$8763</f>
        <v>134.84279468847316</v>
      </c>
      <c r="C374" s="419">
        <f>hourly1!$F375*유형화!$G$71/hourly1!$F$8763+유형화!$G$72*hourly1!$G375/hourly1!$F$8763+유형화!$G$74*hourly1!I375/hourly1!$I$8763+유형화!$H$63*hourly1!P375/hourly1!$P$8763</f>
        <v>17.894903716889665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770">
        <f>(유형화!$F$71+유형화!$F$72+유형화!$F$73+유형화!$F$74+유형화!$G$63)*hourly1!O376/hourly1!$O$8763</f>
        <v>131.30796748952923</v>
      </c>
      <c r="C375" s="419">
        <f>hourly1!$F376*유형화!$G$71/hourly1!$F$8763+유형화!$G$72*hourly1!$G376/hourly1!$F$8763+유형화!$G$74*hourly1!I376/hourly1!$I$8763+유형화!$H$63*hourly1!P376/hourly1!$P$8763</f>
        <v>18.914266487978221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770">
        <f>(유형화!$F$71+유형화!$F$72+유형화!$F$73+유형화!$F$74+유형화!$G$63)*hourly1!O377/hourly1!$O$8763</f>
        <v>134.68197954932265</v>
      </c>
      <c r="C376" s="419">
        <f>hourly1!$F377*유형화!$G$71/hourly1!$F$8763+유형화!$G$72*hourly1!$G377/hourly1!$F$8763+유형화!$G$74*hourly1!I377/hourly1!$I$8763+유형화!$H$63*hourly1!P377/hourly1!$P$8763</f>
        <v>18.230575626412623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770">
        <f>(유형화!$F$71+유형화!$F$72+유형화!$F$73+유형화!$F$74+유형화!$G$63)*hourly1!O378/hourly1!$O$8763</f>
        <v>135.06110700447815</v>
      </c>
      <c r="C377" s="419">
        <f>hourly1!$F378*유형화!$G$71/hourly1!$F$8763+유형화!$G$72*hourly1!$G378/hourly1!$F$8763+유형화!$G$74*hourly1!I378/hourly1!$I$8763+유형화!$H$63*hourly1!P378/hourly1!$P$8763</f>
        <v>18.166502956557036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770">
        <f>(유형화!$F$71+유형화!$F$72+유형화!$F$73+유형화!$F$74+유형화!$G$63)*hourly1!O379/hourly1!$O$8763</f>
        <v>135.69364433421487</v>
      </c>
      <c r="C378" s="419">
        <f>hourly1!$F379*유형화!$G$71/hourly1!$F$8763+유형화!$G$72*hourly1!$G379/hourly1!$F$8763+유형화!$G$74*hourly1!I379/hourly1!$I$8763+유형화!$H$63*hourly1!P379/hourly1!$P$8763</f>
        <v>19.298355396555451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770">
        <f>(유형화!$F$71+유형화!$F$72+유형화!$F$73+유형화!$F$74+유형화!$G$63)*hourly1!O380/hourly1!$O$8763</f>
        <v>137.73675379375624</v>
      </c>
      <c r="C379" s="419">
        <f>hourly1!$F380*유형화!$G$71/hourly1!$F$8763+유형화!$G$72*hourly1!$G380/hourly1!$F$8763+유형화!$G$74*hourly1!I380/hourly1!$I$8763+유형화!$H$63*hourly1!P380/hourly1!$P$8763</f>
        <v>20.896841358670546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770">
        <f>(유형화!$F$71+유형화!$F$72+유형화!$F$73+유형화!$F$74+유형화!$G$63)*hourly1!O381/hourly1!$O$8763</f>
        <v>138.7164753554087</v>
      </c>
      <c r="C380" s="419">
        <f>hourly1!$F381*유형화!$G$71/hourly1!$F$8763+유형화!$G$72*hourly1!$G381/hourly1!$F$8763+유형화!$G$74*hourly1!I381/hourly1!$I$8763+유형화!$H$63*hourly1!P381/hourly1!$P$8763</f>
        <v>19.132923674751968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770">
        <f>(유형화!$F$71+유형화!$F$72+유형화!$F$73+유형화!$F$74+유형화!$G$63)*hourly1!O382/hourly1!$O$8763</f>
        <v>135.36219612586387</v>
      </c>
      <c r="C381" s="419">
        <f>hourly1!$F382*유형화!$G$71/hourly1!$F$8763+유형화!$G$72*hourly1!$G382/hourly1!$F$8763+유형화!$G$74*hourly1!I382/hourly1!$I$8763+유형화!$H$63*hourly1!P382/hourly1!$P$8763</f>
        <v>19.098864374578319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770">
        <f>(유형화!$F$71+유형화!$F$72+유형화!$F$73+유형화!$F$74+유형화!$G$63)*hourly1!O383/hourly1!$O$8763</f>
        <v>131.5638511467013</v>
      </c>
      <c r="C382" s="419">
        <f>hourly1!$F383*유형화!$G$71/hourly1!$F$8763+유형화!$G$72*hourly1!$G383/hourly1!$F$8763+유형화!$G$74*hourly1!I383/hourly1!$I$8763+유형화!$H$63*hourly1!P383/hourly1!$P$8763</f>
        <v>22.65097871030915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770">
        <f>(유형화!$F$71+유형화!$F$72+유형화!$F$73+유형화!$F$74+유형화!$G$63)*hourly1!O384/hourly1!$O$8763</f>
        <v>127.87348929140995</v>
      </c>
      <c r="C383" s="419">
        <f>hourly1!$F384*유형화!$G$71/hourly1!$F$8763+유형화!$G$72*hourly1!$G384/hourly1!$F$8763+유형화!$G$74*hourly1!I384/hourly1!$I$8763+유형화!$H$63*hourly1!P384/hourly1!$P$8763</f>
        <v>1.3754166007347872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770">
        <f>(유형화!$F$71+유형화!$F$72+유형화!$F$73+유형화!$F$74+유형화!$G$63)*hourly1!O385/hourly1!$O$8763</f>
        <v>126.22123227245405</v>
      </c>
      <c r="C384" s="419">
        <f>hourly1!$F385*유형화!$G$71/hourly1!$F$8763+유형화!$G$72*hourly1!$G385/hourly1!$F$8763+유형화!$G$74*hourly1!I385/hourly1!$I$8763+유형화!$H$63*hourly1!P385/hourly1!$P$8763</f>
        <v>1.2546652082288685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770">
        <f>(유형화!$F$71+유형화!$F$72+유형화!$F$73+유형화!$F$74+유형화!$G$63)*hourly1!O386/hourly1!$O$8763</f>
        <v>126.80334543963407</v>
      </c>
      <c r="C385" s="419">
        <f>hourly1!$F386*유형화!$G$71/hourly1!$F$8763+유형화!$G$72*hourly1!$G386/hourly1!$F$8763+유형화!$G$74*hourly1!I386/hourly1!$I$8763+유형화!$H$63*hourly1!P386/hourly1!$P$8763</f>
        <v>3.3678598122347267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770">
        <f>(유형화!$F$71+유형화!$F$72+유형화!$F$73+유형화!$F$74+유형화!$G$63)*hourly1!O387/hourly1!$O$8763</f>
        <v>124.8179327585387</v>
      </c>
      <c r="C386" s="419">
        <f>hourly1!$F387*유형화!$G$71/hourly1!$F$8763+유형화!$G$72*hourly1!$G387/hourly1!$F$8763+유형화!$G$74*hourly1!I387/hourly1!$I$8763+유형화!$H$63*hourly1!P387/hourly1!$P$8763</f>
        <v>5.0512758497977392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770">
        <f>(유형화!$F$71+유형화!$F$72+유형화!$F$73+유형화!$F$74+유형화!$G$63)*hourly1!O388/hourly1!$O$8763</f>
        <v>118.75453154977274</v>
      </c>
      <c r="C387" s="419">
        <f>hourly1!$F388*유형화!$G$71/hourly1!$F$8763+유형화!$G$72*hourly1!$G388/hourly1!$F$8763+유형화!$G$74*hourly1!I388/hourly1!$I$8763+유형화!$H$63*hourly1!P388/hourly1!$P$8763</f>
        <v>6.736777627920044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770">
        <f>(유형화!$F$71+유형화!$F$72+유형화!$F$73+유형화!$F$74+유형화!$G$63)*hourly1!O389/hourly1!$O$8763</f>
        <v>118.11053616649122</v>
      </c>
      <c r="C388" s="419">
        <f>hourly1!$F389*유형화!$G$71/hourly1!$F$8763+유형화!$G$72*hourly1!$G389/hourly1!$F$8763+유형화!$G$74*hourly1!I389/hourly1!$I$8763+유형화!$H$63*hourly1!P389/hourly1!$P$8763</f>
        <v>8.2859138852218166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770">
        <f>(유형화!$F$71+유형화!$F$72+유형화!$F$73+유형화!$F$74+유형화!$G$63)*hourly1!O390/hourly1!$O$8763</f>
        <v>117.49308696616458</v>
      </c>
      <c r="C389" s="419">
        <f>hourly1!$F390*유형화!$G$71/hourly1!$F$8763+유형화!$G$72*hourly1!$G390/hourly1!$F$8763+유형화!$G$74*hourly1!I390/hourly1!$I$8763+유형화!$H$63*hourly1!P390/hourly1!$P$8763</f>
        <v>9.4994197754874925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770">
        <f>(유형화!$F$71+유형화!$F$72+유형화!$F$73+유형화!$F$74+유형화!$G$63)*hourly1!O391/hourly1!$O$8763</f>
        <v>117.75084840945298</v>
      </c>
      <c r="C390" s="419">
        <f>hourly1!$F391*유형화!$G$71/hourly1!$F$8763+유형화!$G$72*hourly1!$G391/hourly1!$F$8763+유형화!$G$74*hourly1!I391/hourly1!$I$8763+유형화!$H$63*hourly1!P391/hourly1!$P$8763</f>
        <v>10.81513864659626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770">
        <f>(유형화!$F$71+유형화!$F$72+유형화!$F$73+유형화!$F$74+유형화!$G$63)*hourly1!O392/hourly1!$O$8763</f>
        <v>118.01602255214199</v>
      </c>
      <c r="C391" s="419">
        <f>hourly1!$F392*유형화!$G$71/hourly1!$F$8763+유형화!$G$72*hourly1!$G392/hourly1!$F$8763+유형화!$G$74*hourly1!I392/hourly1!$I$8763+유형화!$H$63*hourly1!P392/hourly1!$P$8763</f>
        <v>12.00633375967597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770">
        <f>(유형화!$F$71+유형화!$F$72+유형화!$F$73+유형화!$F$74+유형화!$G$63)*hourly1!O393/hourly1!$O$8763</f>
        <v>122.53849930351215</v>
      </c>
      <c r="C392" s="419">
        <f>hourly1!$F393*유형화!$G$71/hourly1!$F$8763+유형화!$G$72*hourly1!$G393/hourly1!$F$8763+유형화!$G$74*hourly1!I393/hourly1!$I$8763+유형화!$H$63*hourly1!P393/hourly1!$P$8763</f>
        <v>36.221224367599369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770">
        <f>(유형화!$F$71+유형화!$F$72+유형화!$F$73+유형화!$F$74+유형화!$G$63)*hourly1!O394/hourly1!$O$8763</f>
        <v>127.88185403799758</v>
      </c>
      <c r="C393" s="419">
        <f>hourly1!$F394*유형화!$G$71/hourly1!$F$8763+유형화!$G$72*hourly1!$G394/hourly1!$F$8763+유형화!$G$74*hourly1!I394/hourly1!$I$8763+유형화!$H$63*hourly1!P394/hourly1!$P$8763</f>
        <v>36.759449134237308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770">
        <f>(유형화!$F$71+유형화!$F$72+유형화!$F$73+유형화!$F$74+유형화!$G$63)*hourly1!O395/hourly1!$O$8763</f>
        <v>132.97269109180053</v>
      </c>
      <c r="C394" s="419">
        <f>hourly1!$F395*유형화!$G$71/hourly1!$F$8763+유형화!$G$72*hourly1!$G395/hourly1!$F$8763+유형화!$G$74*hourly1!I395/hourly1!$I$8763+유형화!$H$63*hourly1!P395/hourly1!$P$8763</f>
        <v>33.930912909559908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770">
        <f>(유형화!$F$71+유형화!$F$72+유형화!$F$73+유형화!$F$74+유형화!$G$63)*hourly1!O396/hourly1!$O$8763</f>
        <v>142.61028008340716</v>
      </c>
      <c r="C395" s="419">
        <f>hourly1!$F396*유형화!$G$71/hourly1!$F$8763+유형화!$G$72*hourly1!$G396/hourly1!$F$8763+유형화!$G$74*hourly1!I396/hourly1!$I$8763+유형화!$H$63*hourly1!P396/hourly1!$P$8763</f>
        <v>29.463743140362336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770">
        <f>(유형화!$F$71+유형화!$F$72+유형화!$F$73+유형화!$F$74+유형화!$G$63)*hourly1!O397/hourly1!$O$8763</f>
        <v>145.18538811235462</v>
      </c>
      <c r="C396" s="419">
        <f>hourly1!$F397*유형화!$G$71/hourly1!$F$8763+유형화!$G$72*hourly1!$G397/hourly1!$F$8763+유형화!$G$74*hourly1!I397/hourly1!$I$8763+유형화!$H$63*hourly1!P397/hourly1!$P$8763</f>
        <v>25.444468462237808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770">
        <f>(유형화!$F$71+유형화!$F$72+유형화!$F$73+유형화!$F$74+유형화!$G$63)*hourly1!O398/hourly1!$O$8763</f>
        <v>143.87706300303111</v>
      </c>
      <c r="C397" s="419">
        <f>hourly1!$F398*유형화!$G$71/hourly1!$F$8763+유형화!$G$72*hourly1!$G398/hourly1!$F$8763+유형화!$G$74*hourly1!I398/hourly1!$I$8763+유형화!$H$63*hourly1!P398/hourly1!$P$8763</f>
        <v>22.203555664974939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770">
        <f>(유형화!$F$71+유형화!$F$72+유형화!$F$73+유형화!$F$74+유형화!$G$63)*hourly1!O399/hourly1!$O$8763</f>
        <v>135.86220117217593</v>
      </c>
      <c r="C398" s="419">
        <f>hourly1!$F399*유형화!$G$71/hourly1!$F$8763+유형화!$G$72*hourly1!$G399/hourly1!$F$8763+유형화!$G$74*hourly1!I399/hourly1!$I$8763+유형화!$H$63*hourly1!P399/hourly1!$P$8763</f>
        <v>16.603904779478782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770">
        <f>(유형화!$F$71+유형화!$F$72+유형화!$F$73+유형화!$F$74+유형화!$G$63)*hourly1!O400/hourly1!$O$8763</f>
        <v>132.15473927524164</v>
      </c>
      <c r="C399" s="419">
        <f>hourly1!$F400*유형화!$G$71/hourly1!$F$8763+유형화!$G$72*hourly1!$G400/hourly1!$F$8763+유형화!$G$74*hourly1!I400/hourly1!$I$8763+유형화!$H$63*hourly1!P400/hourly1!$P$8763</f>
        <v>17.435585672836492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770">
        <f>(유형화!$F$71+유형화!$F$72+유형화!$F$73+유형화!$F$74+유형화!$G$63)*hourly1!O401/hourly1!$O$8763</f>
        <v>137.03057226108837</v>
      </c>
      <c r="C400" s="419">
        <f>hourly1!$F401*유형화!$G$71/hourly1!$F$8763+유형화!$G$72*hourly1!$G401/hourly1!$F$8763+유형화!$G$74*hourly1!I401/hourly1!$I$8763+유형화!$H$63*hourly1!P401/hourly1!$P$8763</f>
        <v>16.655492855025042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770">
        <f>(유형화!$F$71+유형화!$F$72+유형화!$F$73+유형화!$F$74+유형화!$G$63)*hourly1!O402/hourly1!$O$8763</f>
        <v>135.96997799029151</v>
      </c>
      <c r="C401" s="419">
        <f>hourly1!$F402*유형화!$G$71/hourly1!$F$8763+유형화!$G$72*hourly1!$G402/hourly1!$F$8763+유형화!$G$74*hourly1!I402/hourly1!$I$8763+유형화!$H$63*hourly1!P402/hourly1!$P$8763</f>
        <v>16.51851065906726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770">
        <f>(유형화!$F$71+유형화!$F$72+유형화!$F$73+유형화!$F$74+유형화!$G$63)*hourly1!O403/hourly1!$O$8763</f>
        <v>136.3405827003314</v>
      </c>
      <c r="C402" s="419">
        <f>hourly1!$F403*유형화!$G$71/hourly1!$F$8763+유형화!$G$72*hourly1!$G403/hourly1!$F$8763+유형화!$G$74*hourly1!I403/hourly1!$I$8763+유형화!$H$63*hourly1!P403/hourly1!$P$8763</f>
        <v>17.702586620798844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770">
        <f>(유형화!$F$71+유형화!$F$72+유형화!$F$73+유형화!$F$74+유형화!$G$63)*hourly1!O404/hourly1!$O$8763</f>
        <v>137.49895262693667</v>
      </c>
      <c r="C403" s="419">
        <f>hourly1!$F404*유형화!$G$71/hourly1!$F$8763+유형화!$G$72*hourly1!$G404/hourly1!$F$8763+유형화!$G$74*hourly1!I404/hourly1!$I$8763+유형화!$H$63*hourly1!P404/hourly1!$P$8763</f>
        <v>19.234099632035807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770">
        <f>(유형화!$F$71+유형화!$F$72+유형화!$F$73+유형화!$F$74+유형화!$G$63)*hourly1!O405/hourly1!$O$8763</f>
        <v>138.18973760139505</v>
      </c>
      <c r="C404" s="419">
        <f>hourly1!$F405*유형화!$G$71/hourly1!$F$8763+유형화!$G$72*hourly1!$G405/hourly1!$F$8763+유형화!$G$74*hourly1!I405/hourly1!$I$8763+유형화!$H$63*hourly1!P405/hourly1!$P$8763</f>
        <v>18.243935382443734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770">
        <f>(유형화!$F$71+유형화!$F$72+유형화!$F$73+유형화!$F$74+유형화!$G$63)*hourly1!O406/hourly1!$O$8763</f>
        <v>134.47723346716901</v>
      </c>
      <c r="C405" s="419">
        <f>hourly1!$F406*유형화!$G$71/hourly1!$F$8763+유형화!$G$72*hourly1!$G406/hourly1!$F$8763+유형화!$G$74*hourly1!I406/hourly1!$I$8763+유형화!$H$63*hourly1!P406/hourly1!$P$8763</f>
        <v>18.71413294220536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770">
        <f>(유형화!$F$71+유형화!$F$72+유형화!$F$73+유형화!$F$74+유형화!$G$63)*hourly1!O407/hourly1!$O$8763</f>
        <v>130.30269231505704</v>
      </c>
      <c r="C406" s="419">
        <f>hourly1!$F407*유형화!$G$71/hourly1!$F$8763+유형화!$G$72*hourly1!$G407/hourly1!$F$8763+유형화!$G$74*hourly1!I407/hourly1!$I$8763+유형화!$H$63*hourly1!P407/hourly1!$P$8763</f>
        <v>22.86382733426252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770">
        <f>(유형화!$F$71+유형화!$F$72+유형화!$F$73+유형화!$F$74+유형화!$G$63)*hourly1!O408/hourly1!$O$8763</f>
        <v>126.42305634649541</v>
      </c>
      <c r="C407" s="419">
        <f>hourly1!$F408*유형화!$G$71/hourly1!$F$8763+유형화!$G$72*hourly1!$G408/hourly1!$F$8763+유형화!$G$74*hourly1!I408/hourly1!$I$8763+유형화!$H$63*hourly1!P408/hourly1!$P$8763</f>
        <v>1.3873103685652535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770">
        <f>(유형화!$F$71+유형화!$F$72+유형화!$F$73+유형화!$F$74+유형화!$G$63)*hourly1!O409/hourly1!$O$8763</f>
        <v>125.28242502572587</v>
      </c>
      <c r="C408" s="419">
        <f>hourly1!$F409*유형화!$G$71/hourly1!$F$8763+유형화!$G$72*hourly1!$G409/hourly1!$F$8763+유형화!$G$74*hourly1!I409/hourly1!$I$8763+유형화!$H$63*hourly1!P409/hourly1!$P$8763</f>
        <v>1.8024644410456172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770">
        <f>(유형화!$F$71+유형화!$F$72+유형화!$F$73+유형화!$F$74+유형화!$G$63)*hourly1!O410/hourly1!$O$8763</f>
        <v>125.15700712687902</v>
      </c>
      <c r="C409" s="419">
        <f>hourly1!$F410*유형화!$G$71/hourly1!$F$8763+유형화!$G$72*hourly1!$G410/hourly1!$F$8763+유형화!$G$74*hourly1!I410/hourly1!$I$8763+유형화!$H$63*hourly1!P410/hourly1!$P$8763</f>
        <v>5.2179987736352667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770">
        <f>(유형화!$F$71+유형화!$F$72+유형화!$F$73+유형화!$F$74+유형화!$G$63)*hourly1!O411/hourly1!$O$8763</f>
        <v>121.79193972574035</v>
      </c>
      <c r="C410" s="419">
        <f>hourly1!$F411*유형화!$G$71/hourly1!$F$8763+유형화!$G$72*hourly1!$G411/hourly1!$F$8763+유형화!$G$74*hourly1!I411/hourly1!$I$8763+유형화!$H$63*hourly1!P411/hourly1!$P$8763</f>
        <v>8.1718480635907706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770">
        <f>(유형화!$F$71+유형화!$F$72+유형화!$F$73+유형화!$F$74+유형화!$G$63)*hourly1!O412/hourly1!$O$8763</f>
        <v>116.36407458770749</v>
      </c>
      <c r="C411" s="419">
        <f>hourly1!$F412*유형화!$G$71/hourly1!$F$8763+유형화!$G$72*hourly1!$G412/hourly1!$F$8763+유형화!$G$74*hourly1!I412/hourly1!$I$8763+유형화!$H$63*hourly1!P412/hourly1!$P$8763</f>
        <v>11.404100021662227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770">
        <f>(유형화!$F$71+유형화!$F$72+유형화!$F$73+유형화!$F$74+유형화!$G$63)*hourly1!O413/hourly1!$O$8763</f>
        <v>116.47367536681207</v>
      </c>
      <c r="C412" s="419">
        <f>hourly1!$F413*유형화!$G$71/hourly1!$F$8763+유형화!$G$72*hourly1!$G413/hourly1!$F$8763+유형화!$G$74*hourly1!I413/hourly1!$I$8763+유형화!$H$63*hourly1!P413/hourly1!$P$8763</f>
        <v>14.243473604117002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770">
        <f>(유형화!$F$71+유형화!$F$72+유형화!$F$73+유형화!$F$74+유형화!$G$63)*hourly1!O414/hourly1!$O$8763</f>
        <v>115.04712983947275</v>
      </c>
      <c r="C413" s="419">
        <f>hourly1!$F414*유형화!$G$71/hourly1!$F$8763+유형화!$G$72*hourly1!$G414/hourly1!$F$8763+유형화!$G$74*hourly1!I414/hourly1!$I$8763+유형화!$H$63*hourly1!P414/hourly1!$P$8763</f>
        <v>16.281073806485217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770">
        <f>(유형화!$F$71+유형화!$F$72+유형화!$F$73+유형화!$F$74+유형화!$G$63)*hourly1!O415/hourly1!$O$8763</f>
        <v>114.65236923615244</v>
      </c>
      <c r="C414" s="419">
        <f>hourly1!$F415*유형화!$G$71/hourly1!$F$8763+유형화!$G$72*hourly1!$G415/hourly1!$F$8763+유형화!$G$74*hourly1!I415/hourly1!$I$8763+유형화!$H$63*hourly1!P415/hourly1!$P$8763</f>
        <v>18.223225683471153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770">
        <f>(유형화!$F$71+유형화!$F$72+유형화!$F$73+유형화!$F$74+유형화!$G$63)*hourly1!O416/hourly1!$O$8763</f>
        <v>117.3020799363176</v>
      </c>
      <c r="C415" s="419">
        <f>hourly1!$F416*유형화!$G$71/hourly1!$F$8763+유형화!$G$72*hourly1!$G416/hourly1!$F$8763+유형화!$G$74*hourly1!I416/hourly1!$I$8763+유형화!$H$63*hourly1!P416/hourly1!$P$8763</f>
        <v>19.868320161715353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770">
        <f>(유형화!$F$71+유형화!$F$72+유형화!$F$73+유형화!$F$74+유형화!$G$63)*hourly1!O417/hourly1!$O$8763</f>
        <v>119.2166134632117</v>
      </c>
      <c r="C416" s="419">
        <f>hourly1!$F417*유형화!$G$71/hourly1!$F$8763+유형화!$G$72*hourly1!$G417/hourly1!$F$8763+유형화!$G$74*hourly1!I417/hourly1!$I$8763+유형화!$H$63*hourly1!P417/hourly1!$P$8763</f>
        <v>44.312881331245002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770">
        <f>(유형화!$F$71+유형화!$F$72+유형화!$F$73+유형화!$F$74+유형화!$G$63)*hourly1!O418/hourly1!$O$8763</f>
        <v>122.3968958519916</v>
      </c>
      <c r="C417" s="419">
        <f>hourly1!$F418*유형화!$G$71/hourly1!$F$8763+유형화!$G$72*hourly1!$G418/hourly1!$F$8763+유형화!$G$74*hourly1!I418/hourly1!$I$8763+유형화!$H$63*hourly1!P418/hourly1!$P$8763</f>
        <v>44.939398652984252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770">
        <f>(유형화!$F$71+유형화!$F$72+유형화!$F$73+유형화!$F$74+유형화!$G$63)*hourly1!O419/hourly1!$O$8763</f>
        <v>129.26615976451828</v>
      </c>
      <c r="C418" s="419">
        <f>hourly1!$F419*유형화!$G$71/hourly1!$F$8763+유형화!$G$72*hourly1!$G419/hourly1!$F$8763+유형화!$G$74*hourly1!I419/hourly1!$I$8763+유형화!$H$63*hourly1!P419/hourly1!$P$8763</f>
        <v>42.48922462814852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770">
        <f>(유형화!$F$71+유형화!$F$72+유형화!$F$73+유형화!$F$74+유형화!$G$63)*hourly1!O420/hourly1!$O$8763</f>
        <v>139.07953074263028</v>
      </c>
      <c r="C419" s="419">
        <f>hourly1!$F420*유형화!$G$71/hourly1!$F$8763+유형화!$G$72*hourly1!$G420/hourly1!$F$8763+유형화!$G$74*hourly1!I420/hourly1!$I$8763+유형화!$H$63*hourly1!P420/hourly1!$P$8763</f>
        <v>38.637511108928685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770">
        <f>(유형화!$F$71+유형화!$F$72+유형화!$F$73+유형화!$F$74+유형화!$G$63)*hourly1!O421/hourly1!$O$8763</f>
        <v>140.3119824194444</v>
      </c>
      <c r="C420" s="419">
        <f>hourly1!$F421*유형화!$G$71/hourly1!$F$8763+유형화!$G$72*hourly1!$G421/hourly1!$F$8763+유형화!$G$74*hourly1!I421/hourly1!$I$8763+유형화!$H$63*hourly1!P421/hourly1!$P$8763</f>
        <v>35.115323057518594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770">
        <f>(유형화!$F$71+유형화!$F$72+유형화!$F$73+유형화!$F$74+유형화!$G$63)*hourly1!O422/hourly1!$O$8763</f>
        <v>139.58610192000623</v>
      </c>
      <c r="C421" s="419">
        <f>hourly1!$F422*유형화!$G$71/hourly1!$F$8763+유형화!$G$72*hourly1!$G422/hourly1!$F$8763+유형화!$G$74*hourly1!I422/hourly1!$I$8763+유형화!$H$63*hourly1!P422/hourly1!$P$8763</f>
        <v>32.183373120268627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770">
        <f>(유형화!$F$71+유형화!$F$72+유형화!$F$73+유형화!$F$74+유형화!$G$63)*hourly1!O423/hourly1!$O$8763</f>
        <v>132.37427819258107</v>
      </c>
      <c r="C422" s="419">
        <f>hourly1!$F423*유형화!$G$71/hourly1!$F$8763+유형화!$G$72*hourly1!$G423/hourly1!$F$8763+유형화!$G$74*hourly1!I423/hourly1!$I$8763+유형화!$H$63*hourly1!P423/hourly1!$P$8763</f>
        <v>27.179971392910776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770">
        <f>(유형화!$F$71+유형화!$F$72+유형화!$F$73+유형화!$F$74+유형화!$G$63)*hourly1!O424/hourly1!$O$8763</f>
        <v>130.31704828269287</v>
      </c>
      <c r="C423" s="419">
        <f>hourly1!$F424*유형화!$G$71/hourly1!$F$8763+유형화!$G$72*hourly1!$G424/hourly1!$F$8763+유형화!$G$74*hourly1!I424/hourly1!$I$8763+유형화!$H$63*hourly1!P424/hourly1!$P$8763</f>
        <v>28.300775685476598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770">
        <f>(유형화!$F$71+유형화!$F$72+유형화!$F$73+유형화!$F$74+유형화!$G$63)*hourly1!O425/hourly1!$O$8763</f>
        <v>135.57596921988073</v>
      </c>
      <c r="C424" s="419">
        <f>hourly1!$F425*유형화!$G$71/hourly1!$F$8763+유형화!$G$72*hourly1!$G425/hourly1!$F$8763+유형화!$G$74*hourly1!I425/hourly1!$I$8763+유형화!$H$63*hourly1!P425/hourly1!$P$8763</f>
        <v>27.63722708328617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770">
        <f>(유형화!$F$71+유형화!$F$72+유형화!$F$73+유형화!$F$74+유형화!$G$63)*hourly1!O426/hourly1!$O$8763</f>
        <v>136.22401023664665</v>
      </c>
      <c r="C425" s="419">
        <f>hourly1!$F426*유형화!$G$71/hourly1!$F$8763+유형화!$G$72*hourly1!$G426/hourly1!$F$8763+유형화!$G$74*hourly1!I426/hourly1!$I$8763+유형화!$H$63*hourly1!P426/hourly1!$P$8763</f>
        <v>27.443344297026357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770">
        <f>(유형화!$F$71+유형화!$F$72+유형화!$F$73+유형화!$F$74+유형화!$G$63)*hourly1!O427/hourly1!$O$8763</f>
        <v>136.40012889882996</v>
      </c>
      <c r="C426" s="419">
        <f>hourly1!$F427*유형화!$G$71/hourly1!$F$8763+유형화!$G$72*hourly1!$G427/hourly1!$F$8763+유형화!$G$74*hourly1!I427/hourly1!$I$8763+유형화!$H$63*hourly1!P427/hourly1!$P$8763</f>
        <v>28.361377557490961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770">
        <f>(유형화!$F$71+유형화!$F$72+유형화!$F$73+유형화!$F$74+유형화!$G$63)*hourly1!O428/hourly1!$O$8763</f>
        <v>136.76402937760986</v>
      </c>
      <c r="C427" s="419">
        <f>hourly1!$F428*유형화!$G$71/hourly1!$F$8763+유형화!$G$72*hourly1!$G428/hourly1!$F$8763+유형화!$G$74*hourly1!I428/hourly1!$I$8763+유형화!$H$63*hourly1!P428/hourly1!$P$8763</f>
        <v>29.794171772607481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770">
        <f>(유형화!$F$71+유형화!$F$72+유형화!$F$73+유형화!$F$74+유형화!$G$63)*hourly1!O429/hourly1!$O$8763</f>
        <v>135.08526868941152</v>
      </c>
      <c r="C428" s="419">
        <f>hourly1!$F429*유형화!$G$71/hourly1!$F$8763+유형화!$G$72*hourly1!$G429/hourly1!$F$8763+유형화!$G$74*hourly1!I429/hourly1!$I$8763+유형화!$H$63*hourly1!P429/hourly1!$P$8763</f>
        <v>28.267451225736032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770">
        <f>(유형화!$F$71+유형화!$F$72+유형화!$F$73+유형화!$F$74+유형화!$G$63)*hourly1!O430/hourly1!$O$8763</f>
        <v>132.49172643799807</v>
      </c>
      <c r="C429" s="419">
        <f>hourly1!$F430*유형화!$G$71/hourly1!$F$8763+유형화!$G$72*hourly1!$G430/hourly1!$F$8763+유형화!$G$74*hourly1!I430/hourly1!$I$8763+유형화!$H$63*hourly1!P430/hourly1!$P$8763</f>
        <v>28.328155261495699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770">
        <f>(유형화!$F$71+유형화!$F$72+유형화!$F$73+유형화!$F$74+유형화!$G$63)*hourly1!O431/hourly1!$O$8763</f>
        <v>128.51496224594018</v>
      </c>
      <c r="C430" s="419">
        <f>hourly1!$F431*유형화!$G$71/hourly1!$F$8763+유형화!$G$72*hourly1!$G431/hourly1!$F$8763+유형화!$G$74*hourly1!I431/hourly1!$I$8763+유형화!$H$63*hourly1!P431/hourly1!$P$8763</f>
        <v>31.826406224292406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770">
        <f>(유형화!$F$71+유형화!$F$72+유형화!$F$73+유형화!$F$74+유형화!$G$63)*hourly1!O432/hourly1!$O$8763</f>
        <v>125.0219907774205</v>
      </c>
      <c r="C431" s="419">
        <f>hourly1!$F432*유형화!$G$71/hourly1!$F$8763+유형화!$G$72*hourly1!$G432/hourly1!$F$8763+유형화!$G$74*hourly1!I432/hourly1!$I$8763+유형화!$H$63*hourly1!P432/hourly1!$P$8763</f>
        <v>8.1939338959037595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770">
        <f>(유형화!$F$71+유형화!$F$72+유형화!$F$73+유형화!$F$74+유형화!$G$63)*hourly1!O433/hourly1!$O$8763</f>
        <v>123.16554377928375</v>
      </c>
      <c r="C432" s="419">
        <f>hourly1!$F433*유형화!$G$71/hourly1!$F$8763+유형화!$G$72*hourly1!$G433/hourly1!$F$8763+유형화!$G$74*hourly1!I433/hourly1!$I$8763+유형화!$H$63*hourly1!P433/hourly1!$P$8763</f>
        <v>10.568918173695137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770">
        <f>(유형화!$F$71+유형화!$F$72+유형화!$F$73+유형화!$F$74+유형화!$G$63)*hourly1!O434/hourly1!$O$8763</f>
        <v>124.62462596944363</v>
      </c>
      <c r="C433" s="419">
        <f>hourly1!$F434*유형화!$G$71/hourly1!$F$8763+유형화!$G$72*hourly1!$G434/hourly1!$F$8763+유형화!$G$74*hourly1!I434/hourly1!$I$8763+유형화!$H$63*hourly1!P434/hourly1!$P$8763</f>
        <v>13.587567588608357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770">
        <f>(유형화!$F$71+유형화!$F$72+유형화!$F$73+유형화!$F$74+유형화!$G$63)*hourly1!O435/hourly1!$O$8763</f>
        <v>122.77447958022239</v>
      </c>
      <c r="C434" s="419">
        <f>hourly1!$F435*유형화!$G$71/hourly1!$F$8763+유형화!$G$72*hourly1!$G435/hourly1!$F$8763+유형화!$G$74*hourly1!I435/hourly1!$I$8763+유형화!$H$63*hourly1!P435/hourly1!$P$8763</f>
        <v>14.990478908223652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770">
        <f>(유형화!$F$71+유형화!$F$72+유형화!$F$73+유형화!$F$74+유형화!$G$63)*hourly1!O436/hourly1!$O$8763</f>
        <v>115.9466242452647</v>
      </c>
      <c r="C435" s="419">
        <f>hourly1!$F436*유형화!$G$71/hourly1!$F$8763+유형화!$G$72*hourly1!$G436/hourly1!$F$8763+유형화!$G$74*hourly1!I436/hourly1!$I$8763+유형화!$H$63*hourly1!P436/hourly1!$P$8763</f>
        <v>16.716749251998056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770">
        <f>(유형화!$F$71+유형화!$F$72+유형화!$F$73+유형화!$F$74+유형화!$G$63)*hourly1!O437/hourly1!$O$8763</f>
        <v>116.00879175521223</v>
      </c>
      <c r="C436" s="419">
        <f>hourly1!$F437*유형화!$G$71/hourly1!$F$8763+유형화!$G$72*hourly1!$G437/hourly1!$F$8763+유형화!$G$74*hourly1!I437/hourly1!$I$8763+유형화!$H$63*hourly1!P437/hourly1!$P$8763</f>
        <v>18.196535712732782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770">
        <f>(유형화!$F$71+유형화!$F$72+유형화!$F$73+유형화!$F$74+유형화!$G$63)*hourly1!O438/hourly1!$O$8763</f>
        <v>115.32561662541465</v>
      </c>
      <c r="C437" s="419">
        <f>hourly1!$F438*유형화!$G$71/hourly1!$F$8763+유형화!$G$72*hourly1!$G438/hourly1!$F$8763+유형화!$G$74*hourly1!I438/hourly1!$I$8763+유형화!$H$63*hourly1!P438/hourly1!$P$8763</f>
        <v>19.272876312376621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770">
        <f>(유형화!$F$71+유형화!$F$72+유형화!$F$73+유형화!$F$74+유형화!$G$63)*hourly1!O439/hourly1!$O$8763</f>
        <v>115.17606517863922</v>
      </c>
      <c r="C438" s="419">
        <f>hourly1!$F439*유형화!$G$71/hourly1!$F$8763+유형화!$G$72*hourly1!$G439/hourly1!$F$8763+유형화!$G$74*hourly1!I439/hourly1!$I$8763+유형화!$H$63*hourly1!P439/hourly1!$P$8763</f>
        <v>20.422331381057539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770">
        <f>(유형화!$F$71+유형화!$F$72+유형화!$F$73+유형화!$F$74+유형화!$G$63)*hourly1!O440/hourly1!$O$8763</f>
        <v>116.6931599543496</v>
      </c>
      <c r="C439" s="419">
        <f>hourly1!$F440*유형화!$G$71/hourly1!$F$8763+유형화!$G$72*hourly1!$G440/hourly1!$F$8763+유형화!$G$74*hourly1!I440/hourly1!$I$8763+유형화!$H$63*hourly1!P440/hourly1!$P$8763</f>
        <v>20.97289949754968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770">
        <f>(유형화!$F$71+유형화!$F$72+유형화!$F$73+유형화!$F$74+유형화!$G$63)*hourly1!O441/hourly1!$O$8763</f>
        <v>120.46831353295485</v>
      </c>
      <c r="C440" s="419">
        <f>hourly1!$F441*유형화!$G$71/hourly1!$F$8763+유형화!$G$72*hourly1!$G441/hourly1!$F$8763+유형화!$G$74*hourly1!I441/hourly1!$I$8763+유형화!$H$63*hourly1!P441/hourly1!$P$8763</f>
        <v>43.917503021089672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770">
        <f>(유형화!$F$71+유형화!$F$72+유형화!$F$73+유형화!$F$74+유형화!$G$63)*hourly1!O442/hourly1!$O$8763</f>
        <v>125.18359320519782</v>
      </c>
      <c r="C441" s="419">
        <f>hourly1!$F442*유형화!$G$71/hourly1!$F$8763+유형화!$G$72*hourly1!$G442/hourly1!$F$8763+유형화!$G$74*hourly1!I442/hourly1!$I$8763+유형화!$H$63*hourly1!P442/hourly1!$P$8763</f>
        <v>45.362976003176023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770">
        <f>(유형화!$F$71+유형화!$F$72+유형화!$F$73+유형화!$F$74+유형화!$G$63)*hourly1!O443/hourly1!$O$8763</f>
        <v>130.54909192445533</v>
      </c>
      <c r="C442" s="419">
        <f>hourly1!$F443*유형화!$G$71/hourly1!$F$8763+유형화!$G$72*hourly1!$G443/hourly1!$F$8763+유형화!$G$74*hourly1!I443/hourly1!$I$8763+유형화!$H$63*hourly1!P443/hourly1!$P$8763</f>
        <v>43.37505446057181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770">
        <f>(유형화!$F$71+유형화!$F$72+유형화!$F$73+유형화!$F$74+유형화!$G$63)*hourly1!O444/hourly1!$O$8763</f>
        <v>140.28937161626877</v>
      </c>
      <c r="C443" s="419">
        <f>hourly1!$F444*유형화!$G$71/hourly1!$F$8763+유형화!$G$72*hourly1!$G444/hourly1!$F$8763+유형화!$G$74*hourly1!I444/hourly1!$I$8763+유형화!$H$63*hourly1!P444/hourly1!$P$8763</f>
        <v>39.306985823790647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770">
        <f>(유형화!$F$71+유형화!$F$72+유형화!$F$73+유형화!$F$74+유형화!$G$63)*hourly1!O445/hourly1!$O$8763</f>
        <v>140.73206646486634</v>
      </c>
      <c r="C444" s="419">
        <f>hourly1!$F445*유형화!$G$71/hourly1!$F$8763+유형화!$G$72*hourly1!$G445/hourly1!$F$8763+유형화!$G$74*hourly1!I445/hourly1!$I$8763+유형화!$H$63*hourly1!P445/hourly1!$P$8763</f>
        <v>35.111040488712902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770">
        <f>(유형화!$F$71+유형화!$F$72+유형화!$F$73+유형화!$F$74+유형화!$G$63)*hourly1!O446/hourly1!$O$8763</f>
        <v>139.25302786430569</v>
      </c>
      <c r="C445" s="419">
        <f>hourly1!$F446*유형화!$G$71/hourly1!$F$8763+유형화!$G$72*hourly1!$G446/hourly1!$F$8763+유형화!$G$74*hourly1!I446/hourly1!$I$8763+유형화!$H$63*hourly1!P446/hourly1!$P$8763</f>
        <v>31.786703300357161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770">
        <f>(유형화!$F$71+유형화!$F$72+유형화!$F$73+유형화!$F$74+유형화!$G$63)*hourly1!O447/hourly1!$O$8763</f>
        <v>131.69860027748541</v>
      </c>
      <c r="C446" s="419">
        <f>hourly1!$F447*유형화!$G$71/hourly1!$F$8763+유형화!$G$72*hourly1!$G447/hourly1!$F$8763+유형화!$G$74*hourly1!I447/hourly1!$I$8763+유형화!$H$63*hourly1!P447/hourly1!$P$8763</f>
        <v>25.958220088321603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770">
        <f>(유형화!$F$71+유형화!$F$72+유형화!$F$73+유형화!$F$74+유형화!$G$63)*hourly1!O448/hourly1!$O$8763</f>
        <v>128.46835338040802</v>
      </c>
      <c r="C447" s="419">
        <f>hourly1!$F448*유형화!$G$71/hourly1!$F$8763+유형화!$G$72*hourly1!$G448/hourly1!$F$8763+유형화!$G$74*hourly1!I448/hourly1!$I$8763+유형화!$H$63*hourly1!P448/hourly1!$P$8763</f>
        <v>26.727697416007373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770">
        <f>(유형화!$F$71+유형화!$F$72+유형화!$F$73+유형화!$F$74+유형화!$G$63)*hourly1!O449/hourly1!$O$8763</f>
        <v>133.89992168459435</v>
      </c>
      <c r="C448" s="419">
        <f>hourly1!$F449*유형화!$G$71/hourly1!$F$8763+유형화!$G$72*hourly1!$G449/hourly1!$F$8763+유형화!$G$74*hourly1!I449/hourly1!$I$8763+유형화!$H$63*hourly1!P449/hourly1!$P$8763</f>
        <v>25.983822876794413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770">
        <f>(유형화!$F$71+유형화!$F$72+유형화!$F$73+유형화!$F$74+유형화!$G$63)*hourly1!O450/hourly1!$O$8763</f>
        <v>132.71297707744392</v>
      </c>
      <c r="C449" s="419">
        <f>hourly1!$F450*유형화!$G$71/hourly1!$F$8763+유형화!$G$72*hourly1!$G450/hourly1!$F$8763+유형화!$G$74*hourly1!I450/hourly1!$I$8763+유형화!$H$63*hourly1!P450/hourly1!$P$8763</f>
        <v>25.641189369650991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770">
        <f>(유형화!$F$71+유형화!$F$72+유형화!$F$73+유형화!$F$74+유형화!$G$63)*hourly1!O451/hourly1!$O$8763</f>
        <v>133.12738469398627</v>
      </c>
      <c r="C450" s="419">
        <f>hourly1!$F451*유형화!$G$71/hourly1!$F$8763+유형화!$G$72*hourly1!$G451/hourly1!$F$8763+유형화!$G$74*hourly1!I451/hourly1!$I$8763+유형화!$H$63*hourly1!P451/hourly1!$P$8763</f>
        <v>27.110984708450523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770">
        <f>(유형화!$F$71+유형화!$F$72+유형화!$F$73+유형화!$F$74+유형화!$G$63)*hourly1!O452/hourly1!$O$8763</f>
        <v>133.94661443598127</v>
      </c>
      <c r="C451" s="419">
        <f>hourly1!$F452*유형화!$G$71/hourly1!$F$8763+유형화!$G$72*hourly1!$G452/hourly1!$F$8763+유형화!$G$74*hourly1!I452/hourly1!$I$8763+유형화!$H$63*hourly1!P452/hourly1!$P$8763</f>
        <v>28.61987798948871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770">
        <f>(유형화!$F$71+유형화!$F$72+유형화!$F$73+유형화!$F$74+유형화!$G$63)*hourly1!O453/hourly1!$O$8763</f>
        <v>135.16101322877702</v>
      </c>
      <c r="C452" s="419">
        <f>hourly1!$F453*유형화!$G$71/hourly1!$F$8763+유형화!$G$72*hourly1!$G453/hourly1!$F$8763+유형화!$G$74*hourly1!I453/hourly1!$I$8763+유형화!$H$63*hourly1!P453/hourly1!$P$8763</f>
        <v>26.797081369730265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770">
        <f>(유형화!$F$71+유형화!$F$72+유형화!$F$73+유형화!$F$74+유형화!$G$63)*hourly1!O454/hourly1!$O$8763</f>
        <v>132.3496522480001</v>
      </c>
      <c r="C453" s="419">
        <f>hourly1!$F454*유형화!$G$71/hourly1!$F$8763+유형화!$G$72*hourly1!$G454/hourly1!$F$8763+유형화!$G$74*hourly1!I454/hourly1!$I$8763+유형화!$H$63*hourly1!P454/hourly1!$P$8763</f>
        <v>26.003965443891772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770">
        <f>(유형화!$F$71+유형화!$F$72+유형화!$F$73+유형화!$F$74+유형화!$G$63)*hourly1!O455/hourly1!$O$8763</f>
        <v>127.70013231842525</v>
      </c>
      <c r="C454" s="419">
        <f>hourly1!$F455*유형화!$G$71/hourly1!$F$8763+유형화!$G$72*hourly1!$G455/hourly1!$F$8763+유형화!$G$74*hourly1!I455/hourly1!$I$8763+유형화!$H$63*hourly1!P455/hourly1!$P$8763</f>
        <v>28.960436526347259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770">
        <f>(유형화!$F$71+유형화!$F$72+유형화!$F$73+유형화!$F$74+유형화!$G$63)*hourly1!O456/hourly1!$O$8763</f>
        <v>123.01297921107974</v>
      </c>
      <c r="C455" s="419">
        <f>hourly1!$F456*유형화!$G$71/hourly1!$F$8763+유형화!$G$72*hourly1!$G456/hourly1!$F$8763+유형화!$G$74*hourly1!I456/hourly1!$I$8763+유형화!$H$63*hourly1!P456/hourly1!$P$8763</f>
        <v>5.3073418920693065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770">
        <f>(유형화!$F$71+유형화!$F$72+유형화!$F$73+유형화!$F$74+유형화!$G$63)*hourly1!O457/hourly1!$O$8763</f>
        <v>121.46332901392489</v>
      </c>
      <c r="C456" s="419">
        <f>hourly1!$F457*유형화!$G$71/hourly1!$F$8763+유형화!$G$72*hourly1!$G457/hourly1!$F$8763+유형화!$G$74*hourly1!I457/hourly1!$I$8763+유형화!$H$63*hourly1!P457/hourly1!$P$8763</f>
        <v>7.6262031933670293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770">
        <f>(유형화!$F$71+유형화!$F$72+유형화!$F$73+유형화!$F$74+유형화!$G$63)*hourly1!O458/hourly1!$O$8763</f>
        <v>122.21467975245162</v>
      </c>
      <c r="C457" s="419">
        <f>hourly1!$F458*유형화!$G$71/hourly1!$F$8763+유형화!$G$72*hourly1!$G458/hourly1!$F$8763+유형화!$G$74*hourly1!I458/hourly1!$I$8763+유형화!$H$63*hourly1!P458/hourly1!$P$8763</f>
        <v>10.060793246656093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770">
        <f>(유형화!$F$71+유형화!$F$72+유형화!$F$73+유형화!$F$74+유형화!$G$63)*hourly1!O459/hourly1!$O$8763</f>
        <v>119.65569777672042</v>
      </c>
      <c r="C458" s="419">
        <f>hourly1!$F459*유형화!$G$71/hourly1!$F$8763+유형화!$G$72*hourly1!$G459/hourly1!$F$8763+유형화!$G$74*hourly1!I459/hourly1!$I$8763+유형화!$H$63*hourly1!P459/hourly1!$P$8763</f>
        <v>12.015529419919636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770">
        <f>(유형화!$F$71+유형화!$F$72+유형화!$F$73+유형화!$F$74+유형화!$G$63)*hourly1!O460/hourly1!$O$8763</f>
        <v>115.05729814776747</v>
      </c>
      <c r="C459" s="419">
        <f>hourly1!$F460*유형화!$G$71/hourly1!$F$8763+유형화!$G$72*hourly1!$G460/hourly1!$F$8763+유형화!$G$74*hourly1!I460/hourly1!$I$8763+유형화!$H$63*hourly1!P460/hourly1!$P$8763</f>
        <v>14.025604493703872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770">
        <f>(유형화!$F$71+유형화!$F$72+유형화!$F$73+유형화!$F$74+유형화!$G$63)*hourly1!O461/hourly1!$O$8763</f>
        <v>114.90980446784586</v>
      </c>
      <c r="C460" s="419">
        <f>hourly1!$F461*유형화!$G$71/hourly1!$F$8763+유형화!$G$72*hourly1!$G461/hourly1!$F$8763+유형화!$G$74*hourly1!I461/hourly1!$I$8763+유형화!$H$63*hourly1!P461/hourly1!$P$8763</f>
        <v>15.75603954871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770">
        <f>(유형화!$F$71+유형화!$F$72+유형화!$F$73+유형화!$F$74+유형화!$G$63)*hourly1!O462/hourly1!$O$8763</f>
        <v>112.46359932618553</v>
      </c>
      <c r="C461" s="419">
        <f>hourly1!$F462*유형화!$G$71/hourly1!$F$8763+유형화!$G$72*hourly1!$G462/hourly1!$F$8763+유형화!$G$74*hourly1!I462/hourly1!$I$8763+유형화!$H$63*hourly1!P462/hourly1!$P$8763</f>
        <v>17.077165405266729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770">
        <f>(유형화!$F$71+유형화!$F$72+유형화!$F$73+유형화!$F$74+유형화!$G$63)*hourly1!O463/hourly1!$O$8763</f>
        <v>113.5037536040429</v>
      </c>
      <c r="C462" s="419">
        <f>hourly1!$F463*유형화!$G$71/hourly1!$F$8763+유형화!$G$72*hourly1!$G463/hourly1!$F$8763+유형화!$G$74*hourly1!I463/hourly1!$I$8763+유형화!$H$63*hourly1!P463/hourly1!$P$8763</f>
        <v>18.53754690883633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770">
        <f>(유형화!$F$71+유형화!$F$72+유형화!$F$73+유형화!$F$74+유형화!$G$63)*hourly1!O464/hourly1!$O$8763</f>
        <v>115.37384708115211</v>
      </c>
      <c r="C463" s="419">
        <f>hourly1!$F464*유형화!$G$71/hourly1!$F$8763+유형화!$G$72*hourly1!$G464/hourly1!$F$8763+유형화!$G$74*hourly1!I464/hourly1!$I$8763+유형화!$H$63*hourly1!P464/hourly1!$P$8763</f>
        <v>19.156898613186666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770">
        <f>(유형화!$F$71+유형화!$F$72+유형화!$F$73+유형화!$F$74+유형화!$G$63)*hourly1!O465/hourly1!$O$8763</f>
        <v>118.87802204796353</v>
      </c>
      <c r="C464" s="419">
        <f>hourly1!$F465*유형화!$G$71/hourly1!$F$8763+유형화!$G$72*hourly1!$G465/hourly1!$F$8763+유형화!$G$74*hourly1!I465/hourly1!$I$8763+유형화!$H$63*hourly1!P465/hourly1!$P$8763</f>
        <v>42.304159003919665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770">
        <f>(유형화!$F$71+유형화!$F$72+유형화!$F$73+유형화!$F$74+유형화!$G$63)*hourly1!O466/hourly1!$O$8763</f>
        <v>124.80234865319744</v>
      </c>
      <c r="C465" s="419">
        <f>hourly1!$F466*유형화!$G$71/hourly1!$F$8763+유형화!$G$72*hourly1!$G466/hourly1!$F$8763+유형화!$G$74*hourly1!I466/hourly1!$I$8763+유형화!$H$63*hourly1!P466/hourly1!$P$8763</f>
        <v>43.592096721636942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770">
        <f>(유형화!$F$71+유형화!$F$72+유형화!$F$73+유형화!$F$74+유형화!$G$63)*hourly1!O467/hourly1!$O$8763</f>
        <v>128.77918433771762</v>
      </c>
      <c r="C466" s="419">
        <f>hourly1!$F467*유형화!$G$71/hourly1!$F$8763+유형화!$G$72*hourly1!$G467/hourly1!$F$8763+유형화!$G$74*hourly1!I467/hourly1!$I$8763+유형화!$H$63*hourly1!P467/hourly1!$P$8763</f>
        <v>41.821052501038878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770">
        <f>(유형화!$F$71+유형화!$F$72+유형화!$F$73+유형화!$F$74+유형화!$G$63)*hourly1!O468/hourly1!$O$8763</f>
        <v>137.23244691246194</v>
      </c>
      <c r="C467" s="419">
        <f>hourly1!$F468*유형화!$G$71/hourly1!$F$8763+유형화!$G$72*hourly1!$G468/hourly1!$F$8763+유형화!$G$74*hourly1!I468/hourly1!$I$8763+유형화!$H$63*hourly1!P468/hourly1!$P$8763</f>
        <v>38.392273192770794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770">
        <f>(유형화!$F$71+유형화!$F$72+유형화!$F$73+유형화!$F$74+유형화!$G$63)*hourly1!O469/hourly1!$O$8763</f>
        <v>140.82003383903444</v>
      </c>
      <c r="C468" s="419">
        <f>hourly1!$F469*유형화!$G$71/hourly1!$F$8763+유형화!$G$72*hourly1!$G469/hourly1!$F$8763+유형화!$G$74*hourly1!I469/hourly1!$I$8763+유형화!$H$63*hourly1!P469/hourly1!$P$8763</f>
        <v>34.799307514136402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770">
        <f>(유형화!$F$71+유형화!$F$72+유형화!$F$73+유형화!$F$74+유형화!$G$63)*hourly1!O470/hourly1!$O$8763</f>
        <v>142.21586667012909</v>
      </c>
      <c r="C469" s="419">
        <f>hourly1!$F470*유형화!$G$71/hourly1!$F$8763+유형화!$G$72*hourly1!$G470/hourly1!$F$8763+유형화!$G$74*hourly1!I470/hourly1!$I$8763+유형화!$H$63*hourly1!P470/hourly1!$P$8763</f>
        <v>31.601731531375904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770">
        <f>(유형화!$F$71+유형화!$F$72+유형화!$F$73+유형화!$F$74+유형화!$G$63)*hourly1!O471/hourly1!$O$8763</f>
        <v>136.73637076709934</v>
      </c>
      <c r="C470" s="419">
        <f>hourly1!$F471*유형화!$G$71/hourly1!$F$8763+유형화!$G$72*hourly1!$G471/hourly1!$F$8763+유형화!$G$74*hourly1!I471/hourly1!$I$8763+유형화!$H$63*hourly1!P471/hourly1!$P$8763</f>
        <v>25.627711448324106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770">
        <f>(유형화!$F$71+유형화!$F$72+유형화!$F$73+유형화!$F$74+유형화!$G$63)*hourly1!O472/hourly1!$O$8763</f>
        <v>133.36891062926625</v>
      </c>
      <c r="C471" s="419">
        <f>hourly1!$F472*유형화!$G$71/hourly1!$F$8763+유형화!$G$72*hourly1!$G472/hourly1!$F$8763+유형화!$G$74*hourly1!I472/hourly1!$I$8763+유형화!$H$63*hourly1!P472/hourly1!$P$8763</f>
        <v>26.362413714174856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770">
        <f>(유형화!$F$71+유형화!$F$72+유형화!$F$73+유형화!$F$74+유형화!$G$63)*hourly1!O473/hourly1!$O$8763</f>
        <v>138.20630887629477</v>
      </c>
      <c r="C472" s="419">
        <f>hourly1!$F473*유형화!$G$71/hourly1!$F$8763+유형화!$G$72*hourly1!$G473/hourly1!$F$8763+유형화!$G$74*hourly1!I473/hourly1!$I$8763+유형화!$H$63*hourly1!P473/hourly1!$P$8763</f>
        <v>25.820785233118823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770">
        <f>(유형화!$F$71+유형화!$F$72+유형화!$F$73+유형화!$F$74+유형화!$G$63)*hourly1!O474/hourly1!$O$8763</f>
        <v>136.23791268433351</v>
      </c>
      <c r="C473" s="419">
        <f>hourly1!$F474*유형화!$G$71/hourly1!$F$8763+유형화!$G$72*hourly1!$G474/hourly1!$F$8763+유형화!$G$74*hourly1!I474/hourly1!$I$8763+유형화!$H$63*hourly1!P474/hourly1!$P$8763</f>
        <v>25.812468734984584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770">
        <f>(유형화!$F$71+유형화!$F$72+유형화!$F$73+유형화!$F$74+유형화!$G$63)*hourly1!O475/hourly1!$O$8763</f>
        <v>136.70467982155913</v>
      </c>
      <c r="C474" s="419">
        <f>hourly1!$F475*유형화!$G$71/hourly1!$F$8763+유형화!$G$72*hourly1!$G475/hourly1!$F$8763+유형화!$G$74*hourly1!I475/hourly1!$I$8763+유형화!$H$63*hourly1!P475/hourly1!$P$8763</f>
        <v>26.412640734764864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770">
        <f>(유형화!$F$71+유형화!$F$72+유형화!$F$73+유형화!$F$74+유형화!$G$63)*hourly1!O476/hourly1!$O$8763</f>
        <v>137.0679656085577</v>
      </c>
      <c r="C475" s="419">
        <f>hourly1!$F476*유형화!$G$71/hourly1!$F$8763+유형화!$G$72*hourly1!$G476/hourly1!$F$8763+유형화!$G$74*hourly1!I476/hourly1!$I$8763+유형화!$H$63*hourly1!P476/hourly1!$P$8763</f>
        <v>27.868921841026776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770">
        <f>(유형화!$F$71+유형화!$F$72+유형화!$F$73+유형화!$F$74+유형화!$G$63)*hourly1!O477/hourly1!$O$8763</f>
        <v>135.87687982799602</v>
      </c>
      <c r="C476" s="419">
        <f>hourly1!$F477*유형화!$G$71/hourly1!$F$8763+유형화!$G$72*hourly1!$G477/hourly1!$F$8763+유형화!$G$74*hourly1!I477/hourly1!$I$8763+유형화!$H$63*hourly1!P477/hourly1!$P$8763</f>
        <v>26.180013271265185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770">
        <f>(유형화!$F$71+유형화!$F$72+유형화!$F$73+유형화!$F$74+유형화!$G$63)*hourly1!O478/hourly1!$O$8763</f>
        <v>132.24770115305219</v>
      </c>
      <c r="C477" s="419">
        <f>hourly1!$F478*유형화!$G$71/hourly1!$F$8763+유형화!$G$72*hourly1!$G478/hourly1!$F$8763+유형화!$G$74*hourly1!I478/hourly1!$I$8763+유형화!$H$63*hourly1!P478/hourly1!$P$8763</f>
        <v>26.081947461492696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770">
        <f>(유형화!$F$71+유형화!$F$72+유형화!$F$73+유형화!$F$74+유형화!$G$63)*hourly1!O479/hourly1!$O$8763</f>
        <v>128.99680336120264</v>
      </c>
      <c r="C478" s="419">
        <f>hourly1!$F479*유형화!$G$71/hourly1!$F$8763+유형화!$G$72*hourly1!$G479/hourly1!$F$8763+유형화!$G$74*hourly1!I479/hourly1!$I$8763+유형화!$H$63*hourly1!P479/hourly1!$P$8763</f>
        <v>29.180924659761196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770">
        <f>(유형화!$F$71+유형화!$F$72+유형화!$F$73+유형화!$F$74+유형화!$G$63)*hourly1!O480/hourly1!$O$8763</f>
        <v>125.32371487999562</v>
      </c>
      <c r="C479" s="419">
        <f>hourly1!$F480*유형화!$G$71/hourly1!$F$8763+유형화!$G$72*hourly1!$G480/hourly1!$F$8763+유형화!$G$74*hourly1!I480/hourly1!$I$8763+유형화!$H$63*hourly1!P480/hourly1!$P$8763</f>
        <v>5.6176845780880464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770">
        <f>(유형화!$F$71+유형화!$F$72+유형화!$F$73+유형화!$F$74+유형화!$G$63)*hourly1!O481/hourly1!$O$8763</f>
        <v>123.88901914677265</v>
      </c>
      <c r="C480" s="419">
        <f>hourly1!$F481*유형화!$G$71/hourly1!$F$8763+유형화!$G$72*hourly1!$G481/hourly1!$F$8763+유형화!$G$74*hourly1!I481/hourly1!$I$8763+유형화!$H$63*hourly1!P481/hourly1!$P$8763</f>
        <v>8.4075502865575622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770">
        <f>(유형화!$F$71+유형화!$F$72+유형화!$F$73+유형화!$F$74+유형화!$G$63)*hourly1!O482/hourly1!$O$8763</f>
        <v>124.4106881745969</v>
      </c>
      <c r="C481" s="419">
        <f>hourly1!$F482*유형화!$G$71/hourly1!$F$8763+유형화!$G$72*hourly1!$G482/hourly1!$F$8763+유형화!$G$74*hourly1!I482/hourly1!$I$8763+유형화!$H$63*hourly1!P482/hourly1!$P$8763</f>
        <v>11.095362414244358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770">
        <f>(유형화!$F$71+유형화!$F$72+유형화!$F$73+유형화!$F$74+유형화!$G$63)*hourly1!O483/hourly1!$O$8763</f>
        <v>122.88905360704437</v>
      </c>
      <c r="C482" s="419">
        <f>hourly1!$F483*유형화!$G$71/hourly1!$F$8763+유형화!$G$72*hourly1!$G483/hourly1!$F$8763+유형화!$G$74*hourly1!I483/hourly1!$I$8763+유형화!$H$63*hourly1!P483/hourly1!$P$8763</f>
        <v>13.195227726709396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770">
        <f>(유형화!$F$71+유형화!$F$72+유형화!$F$73+유형화!$F$74+유형화!$G$63)*hourly1!O484/hourly1!$O$8763</f>
        <v>117.30390679871992</v>
      </c>
      <c r="C483" s="419">
        <f>hourly1!$F484*유형화!$G$71/hourly1!$F$8763+유형화!$G$72*hourly1!$G484/hourly1!$F$8763+유형화!$G$74*hourly1!I484/hourly1!$I$8763+유형화!$H$63*hourly1!P484/hourly1!$P$8763</f>
        <v>15.228008692887297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770">
        <f>(유형화!$F$71+유형화!$F$72+유형화!$F$73+유형화!$F$74+유형화!$G$63)*hourly1!O485/hourly1!$O$8763</f>
        <v>113.01466028148444</v>
      </c>
      <c r="C484" s="419">
        <f>hourly1!$F485*유형화!$G$71/hourly1!$F$8763+유형화!$G$72*hourly1!$G485/hourly1!$F$8763+유형화!$G$74*hourly1!I485/hourly1!$I$8763+유형화!$H$63*hourly1!P485/hourly1!$P$8763</f>
        <v>17.019210558966449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770">
        <f>(유형화!$F$71+유형화!$F$72+유형화!$F$73+유형화!$F$74+유형화!$G$63)*hourly1!O486/hourly1!$O$8763</f>
        <v>113.48029833503095</v>
      </c>
      <c r="C485" s="419">
        <f>hourly1!$F486*유형화!$G$71/hourly1!$F$8763+유형화!$G$72*hourly1!$G486/hourly1!$F$8763+유형화!$G$74*hourly1!I486/hourly1!$I$8763+유형화!$H$63*hourly1!P486/hourly1!$P$8763</f>
        <v>18.541108792426343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770">
        <f>(유형화!$F$71+유형화!$F$72+유형화!$F$73+유형화!$F$74+유형화!$G$63)*hourly1!O487/hourly1!$O$8763</f>
        <v>114.36651709152062</v>
      </c>
      <c r="C486" s="419">
        <f>hourly1!$F487*유형화!$G$71/hourly1!$F$8763+유형화!$G$72*hourly1!$G487/hourly1!$F$8763+유형화!$G$74*hourly1!I487/hourly1!$I$8763+유형화!$H$63*hourly1!P487/hourly1!$P$8763</f>
        <v>19.826887839440936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770">
        <f>(유형화!$F$71+유형화!$F$72+유형화!$F$73+유형화!$F$74+유형화!$G$63)*hourly1!O488/hourly1!$O$8763</f>
        <v>114.71638565961577</v>
      </c>
      <c r="C487" s="419">
        <f>hourly1!$F488*유형화!$G$71/hourly1!$F$8763+유형화!$G$72*hourly1!$G488/hourly1!$F$8763+유형화!$G$74*hourly1!I488/hourly1!$I$8763+유형화!$H$63*hourly1!P488/hourly1!$P$8763</f>
        <v>21.194843464334213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770">
        <f>(유형화!$F$71+유형화!$F$72+유형화!$F$73+유형화!$F$74+유형화!$G$63)*hourly1!O489/hourly1!$O$8763</f>
        <v>115.93579378901732</v>
      </c>
      <c r="C488" s="419">
        <f>hourly1!$F489*유형화!$G$71/hourly1!$F$8763+유형화!$G$72*hourly1!$G489/hourly1!$F$8763+유형화!$G$74*hourly1!I489/hourly1!$I$8763+유형화!$H$63*hourly1!P489/hourly1!$P$8763</f>
        <v>45.209261108981465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770">
        <f>(유형화!$F$71+유형화!$F$72+유형화!$F$73+유형화!$F$74+유형화!$G$63)*hourly1!O490/hourly1!$O$8763</f>
        <v>117.4775804931827</v>
      </c>
      <c r="C489" s="419">
        <f>hourly1!$F490*유형화!$G$71/hourly1!$F$8763+유형화!$G$72*hourly1!$G490/hourly1!$F$8763+유형화!$G$74*hourly1!I490/hourly1!$I$8763+유형화!$H$63*hourly1!P490/hourly1!$P$8763</f>
        <v>45.828932536618723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770">
        <f>(유형화!$F$71+유형화!$F$72+유형화!$F$73+유형화!$F$74+유형화!$G$63)*hourly1!O491/hourly1!$O$8763</f>
        <v>118.66014739655913</v>
      </c>
      <c r="C490" s="419">
        <f>hourly1!$F491*유형화!$G$71/hourly1!$F$8763+유형화!$G$72*hourly1!$G491/hourly1!$F$8763+유형화!$G$74*hourly1!I491/hourly1!$I$8763+유형화!$H$63*hourly1!P491/hourly1!$P$8763</f>
        <v>43.304223289698164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770">
        <f>(유형화!$F$71+유형화!$F$72+유형화!$F$73+유형화!$F$74+유형화!$G$63)*hourly1!O492/hourly1!$O$8763</f>
        <v>120.90622086153111</v>
      </c>
      <c r="C491" s="419">
        <f>hourly1!$F492*유형화!$G$71/hourly1!$F$8763+유형화!$G$72*hourly1!$G492/hourly1!$F$8763+유형화!$G$74*hourly1!I492/hourly1!$I$8763+유형화!$H$63*hourly1!P492/hourly1!$P$8763</f>
        <v>39.279903507343683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770">
        <f>(유형화!$F$71+유형화!$F$72+유형화!$F$73+유형화!$F$74+유형화!$G$63)*hourly1!O493/hourly1!$O$8763</f>
        <v>122.11373708298727</v>
      </c>
      <c r="C492" s="419">
        <f>hourly1!$F493*유형화!$G$71/hourly1!$F$8763+유형화!$G$72*hourly1!$G493/hourly1!$F$8763+유형화!$G$74*hourly1!I493/hourly1!$I$8763+유형화!$H$63*hourly1!P493/hourly1!$P$8763</f>
        <v>36.059478541402036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770">
        <f>(유형화!$F$71+유형화!$F$72+유형화!$F$73+유형화!$F$74+유형화!$G$63)*hourly1!O494/hourly1!$O$8763</f>
        <v>122.68852064329539</v>
      </c>
      <c r="C493" s="419">
        <f>hourly1!$F494*유형화!$G$71/hourly1!$F$8763+유형화!$G$72*hourly1!$G494/hourly1!$F$8763+유형화!$G$74*hourly1!I494/hourly1!$I$8763+유형화!$H$63*hourly1!P494/hourly1!$P$8763</f>
        <v>32.702823144651923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770">
        <f>(유형화!$F$71+유형화!$F$72+유형화!$F$73+유형화!$F$74+유형화!$G$63)*hourly1!O495/hourly1!$O$8763</f>
        <v>119.35633151752725</v>
      </c>
      <c r="C494" s="419">
        <f>hourly1!$F495*유형화!$G$71/hourly1!$F$8763+유형화!$G$72*hourly1!$G495/hourly1!$F$8763+유형화!$G$74*hourly1!I495/hourly1!$I$8763+유형화!$H$63*hourly1!P495/hourly1!$P$8763</f>
        <v>27.314175473529406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770">
        <f>(유형화!$F$71+유형화!$F$72+유형화!$F$73+유형화!$F$74+유형화!$G$63)*hourly1!O496/hourly1!$O$8763</f>
        <v>116.44091154642291</v>
      </c>
      <c r="C495" s="419">
        <f>hourly1!$F496*유형화!$G$71/hourly1!$F$8763+유형화!$G$72*hourly1!$G496/hourly1!$F$8763+유형화!$G$74*hourly1!I496/hourly1!$I$8763+유형화!$H$63*hourly1!P496/hourly1!$P$8763</f>
        <v>28.049297472357846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770">
        <f>(유형화!$F$71+유형화!$F$72+유형화!$F$73+유형화!$F$74+유형화!$G$63)*hourly1!O497/hourly1!$O$8763</f>
        <v>119.24227443577229</v>
      </c>
      <c r="C496" s="419">
        <f>hourly1!$F497*유형화!$G$71/hourly1!$F$8763+유형화!$G$72*hourly1!$G497/hourly1!$F$8763+유형화!$G$74*hourly1!I497/hourly1!$I$8763+유형화!$H$63*hourly1!P497/hourly1!$P$8763</f>
        <v>27.238322585307255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770">
        <f>(유형화!$F$71+유형화!$F$72+유형화!$F$73+유형화!$F$74+유형화!$G$63)*hourly1!O498/hourly1!$O$8763</f>
        <v>117.49031635484073</v>
      </c>
      <c r="C497" s="419">
        <f>hourly1!$F498*유형화!$G$71/hourly1!$F$8763+유형화!$G$72*hourly1!$G498/hourly1!$F$8763+유형화!$G$74*hourly1!I498/hourly1!$I$8763+유형화!$H$63*hourly1!P498/hourly1!$P$8763</f>
        <v>27.065149190297902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770">
        <f>(유형화!$F$71+유형화!$F$72+유형화!$F$73+유형화!$F$74+유형화!$G$63)*hourly1!O499/hourly1!$O$8763</f>
        <v>117.09982780697771</v>
      </c>
      <c r="C498" s="419">
        <f>hourly1!$F499*유형화!$G$71/hourly1!$F$8763+유형화!$G$72*hourly1!$G499/hourly1!$F$8763+유형화!$G$74*hourly1!I499/hourly1!$I$8763+유형화!$H$63*hourly1!P499/hourly1!$P$8763</f>
        <v>28.197870022131422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770">
        <f>(유형화!$F$71+유형화!$F$72+유형화!$F$73+유형화!$F$74+유형화!$G$63)*hourly1!O500/hourly1!$O$8763</f>
        <v>116.49332386239938</v>
      </c>
      <c r="C499" s="419">
        <f>hourly1!$F500*유형화!$G$71/hourly1!$F$8763+유형화!$G$72*hourly1!$G500/hourly1!$F$8763+유형화!$G$74*hourly1!I500/hourly1!$I$8763+유형화!$H$63*hourly1!P500/hourly1!$P$8763</f>
        <v>29.506135247942769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770">
        <f>(유형화!$F$71+유형화!$F$72+유형화!$F$73+유형화!$F$74+유형화!$G$63)*hourly1!O501/hourly1!$O$8763</f>
        <v>117.4790394831962</v>
      </c>
      <c r="C500" s="419">
        <f>hourly1!$F501*유형화!$G$71/hourly1!$F$8763+유형화!$G$72*hourly1!$G501/hourly1!$F$8763+유형화!$G$74*hourly1!I501/hourly1!$I$8763+유형화!$H$63*hourly1!P501/hourly1!$P$8763</f>
        <v>28.056433856144977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770">
        <f>(유형화!$F$71+유형화!$F$72+유형화!$F$73+유형화!$F$74+유형화!$G$63)*hourly1!O502/hourly1!$O$8763</f>
        <v>117.35417046917203</v>
      </c>
      <c r="C501" s="419">
        <f>hourly1!$F502*유형화!$G$71/hourly1!$F$8763+유형화!$G$72*hourly1!$G502/hourly1!$F$8763+유형화!$G$74*hourly1!I502/hourly1!$I$8763+유형화!$H$63*hourly1!P502/hourly1!$P$8763</f>
        <v>28.075485240589149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770">
        <f>(유형화!$F$71+유형화!$F$72+유형화!$F$73+유형화!$F$74+유형화!$G$63)*hourly1!O503/hourly1!$O$8763</f>
        <v>115.82526357996858</v>
      </c>
      <c r="C502" s="419">
        <f>hourly1!$F503*유형화!$G$71/hourly1!$F$8763+유형화!$G$72*hourly1!$G503/hourly1!$F$8763+유형화!$G$74*hourly1!I503/hourly1!$I$8763+유형화!$H$63*hourly1!P503/hourly1!$P$8763</f>
        <v>31.62350071762285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770">
        <f>(유형화!$F$71+유형화!$F$72+유형화!$F$73+유형화!$F$74+유형화!$G$63)*hourly1!O504/hourly1!$O$8763</f>
        <v>113.89533258421602</v>
      </c>
      <c r="C503" s="419">
        <f>hourly1!$F504*유형화!$G$71/hourly1!$F$8763+유형화!$G$72*hourly1!$G504/hourly1!$F$8763+유형화!$G$74*hourly1!I504/hourly1!$I$8763+유형화!$H$63*hourly1!P504/hourly1!$P$8763</f>
        <v>7.9372933364259568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770">
        <f>(유형화!$F$71+유형화!$F$72+유형화!$F$73+유형화!$F$74+유형화!$G$63)*hourly1!O505/hourly1!$O$8763</f>
        <v>114.13218590698708</v>
      </c>
      <c r="C504" s="419">
        <f>hourly1!$F505*유형화!$G$71/hourly1!$F$8763+유형화!$G$72*hourly1!$G505/hourly1!$F$8763+유형화!$G$74*hourly1!I505/hourly1!$I$8763+유형화!$H$63*hourly1!P505/hourly1!$P$8763</f>
        <v>10.217069619814213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770">
        <f>(유형화!$F$71+유형화!$F$72+유형화!$F$73+유형화!$F$74+유형화!$G$63)*hourly1!O506/hourly1!$O$8763</f>
        <v>116.64126697086751</v>
      </c>
      <c r="C505" s="419">
        <f>hourly1!$F506*유형화!$G$71/hourly1!$F$8763+유형화!$G$72*hourly1!$G506/hourly1!$F$8763+유형화!$G$74*hourly1!I506/hourly1!$I$8763+유형화!$H$63*hourly1!P506/hourly1!$P$8763</f>
        <v>13.146982744322722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770">
        <f>(유형화!$F$71+유형화!$F$72+유형화!$F$73+유형화!$F$74+유형화!$G$63)*hourly1!O507/hourly1!$O$8763</f>
        <v>116.08529500111781</v>
      </c>
      <c r="C506" s="419">
        <f>hourly1!$F507*유형화!$G$71/hourly1!$F$8763+유형화!$G$72*hourly1!$G507/hourly1!$F$8763+유형화!$G$74*hourly1!I507/hourly1!$I$8763+유형화!$H$63*hourly1!P507/hourly1!$P$8763</f>
        <v>15.21443691631244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770">
        <f>(유형화!$F$71+유형화!$F$72+유형화!$F$73+유형화!$F$74+유형화!$G$63)*hourly1!O508/hourly1!$O$8763</f>
        <v>110.33281051826907</v>
      </c>
      <c r="C507" s="419">
        <f>hourly1!$F508*유형화!$G$71/hourly1!$F$8763+유형화!$G$72*hourly1!$G508/hourly1!$F$8763+유형화!$G$74*hourly1!I508/hourly1!$I$8763+유형화!$H$63*hourly1!P508/hourly1!$P$8763</f>
        <v>17.608807687941439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770">
        <f>(유형화!$F$71+유형화!$F$72+유형화!$F$73+유형화!$F$74+유형화!$G$63)*hourly1!O509/hourly1!$O$8763</f>
        <v>107.44379009887456</v>
      </c>
      <c r="C508" s="419">
        <f>hourly1!$F509*유형화!$G$71/hourly1!$F$8763+유형화!$G$72*hourly1!$G509/hourly1!$F$8763+유형화!$G$74*hourly1!I509/hourly1!$I$8763+유형화!$H$63*hourly1!P509/hourly1!$P$8763</f>
        <v>19.817508776811124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770">
        <f>(유형화!$F$71+유형화!$F$72+유형화!$F$73+유형화!$F$74+유형화!$G$63)*hourly1!O510/hourly1!$O$8763</f>
        <v>105.76781122167883</v>
      </c>
      <c r="C509" s="419">
        <f>hourly1!$F510*유형화!$G$71/hourly1!$F$8763+유형화!$G$72*hourly1!$G510/hourly1!$F$8763+유형화!$G$74*hourly1!I510/hourly1!$I$8763+유형화!$H$63*hourly1!P510/hourly1!$P$8763</f>
        <v>21.3809633445616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770">
        <f>(유형화!$F$71+유형화!$F$72+유형화!$F$73+유형화!$F$74+유형화!$G$63)*hourly1!O511/hourly1!$O$8763</f>
        <v>104.7825645161992</v>
      </c>
      <c r="C510" s="419">
        <f>hourly1!$F511*유형화!$G$71/hourly1!$F$8763+유형화!$G$72*hourly1!$G511/hourly1!$F$8763+유형화!$G$74*hourly1!I511/hourly1!$I$8763+유형화!$H$63*hourly1!P511/hourly1!$P$8763</f>
        <v>22.977431572706958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770">
        <f>(유형화!$F$71+유형화!$F$72+유형화!$F$73+유형화!$F$74+유형화!$G$63)*hourly1!O512/hourly1!$O$8763</f>
        <v>104.58396696458257</v>
      </c>
      <c r="C511" s="419">
        <f>hourly1!$F512*유형화!$G$71/hourly1!$F$8763+유형화!$G$72*hourly1!$G512/hourly1!$F$8763+유형화!$G$74*hourly1!I512/hourly1!$I$8763+유형화!$H$63*hourly1!P512/hourly1!$P$8763</f>
        <v>24.618204401436007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770">
        <f>(유형화!$F$71+유형화!$F$72+유형화!$F$73+유형화!$F$74+유형화!$G$63)*hourly1!O513/hourly1!$O$8763</f>
        <v>105.14070883682655</v>
      </c>
      <c r="C512" s="419">
        <f>hourly1!$F513*유형화!$G$71/hourly1!$F$8763+유형화!$G$72*hourly1!$G513/hourly1!$F$8763+유형화!$G$74*hourly1!I513/hourly1!$I$8763+유형화!$H$63*hourly1!P513/hourly1!$P$8763</f>
        <v>48.88309031518942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770">
        <f>(유형화!$F$71+유형화!$F$72+유형화!$F$73+유형화!$F$74+유형화!$G$63)*hourly1!O514/hourly1!$O$8763</f>
        <v>106.11223148684235</v>
      </c>
      <c r="C513" s="419">
        <f>hourly1!$F514*유형화!$G$71/hourly1!$F$8763+유형화!$G$72*hourly1!$G514/hourly1!$F$8763+유형화!$G$74*hourly1!I514/hourly1!$I$8763+유형화!$H$63*hourly1!P514/hourly1!$P$8763</f>
        <v>49.807125080246685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770">
        <f>(유형화!$F$71+유형화!$F$72+유형화!$F$73+유형화!$F$74+유형화!$G$63)*hourly1!O515/hourly1!$O$8763</f>
        <v>106.8047405693505</v>
      </c>
      <c r="C514" s="419">
        <f>hourly1!$F515*유형화!$G$71/hourly1!$F$8763+유형화!$G$72*hourly1!$G515/hourly1!$F$8763+유형화!$G$74*hourly1!I515/hourly1!$I$8763+유형화!$H$63*hourly1!P515/hourly1!$P$8763</f>
        <v>47.613051254838609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770">
        <f>(유형화!$F$71+유형화!$F$72+유형화!$F$73+유형화!$F$74+유형화!$G$63)*hourly1!O516/hourly1!$O$8763</f>
        <v>106.74808280041285</v>
      </c>
      <c r="C515" s="419">
        <f>hourly1!$F516*유형화!$G$71/hourly1!$F$8763+유형화!$G$72*hourly1!$G516/hourly1!$F$8763+유형화!$G$74*hourly1!I516/hourly1!$I$8763+유형화!$H$63*hourly1!P516/hourly1!$P$8763</f>
        <v>44.070655091518375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770">
        <f>(유형화!$F$71+유형화!$F$72+유형화!$F$73+유형화!$F$74+유형화!$G$63)*hourly1!O517/hourly1!$O$8763</f>
        <v>107.12905086709407</v>
      </c>
      <c r="C516" s="419">
        <f>hourly1!$F517*유형화!$G$71/hourly1!$F$8763+유형화!$G$72*hourly1!$G517/hourly1!$F$8763+유형화!$G$74*hourly1!I517/hourly1!$I$8763+유형화!$H$63*hourly1!P517/hourly1!$P$8763</f>
        <v>40.88952408680867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770">
        <f>(유형화!$F$71+유형화!$F$72+유형화!$F$73+유형화!$F$74+유형화!$G$63)*hourly1!O518/hourly1!$O$8763</f>
        <v>108.2258205174995</v>
      </c>
      <c r="C517" s="419">
        <f>hourly1!$F518*유형화!$G$71/hourly1!$F$8763+유형화!$G$72*hourly1!$G518/hourly1!$F$8763+유형화!$G$74*hourly1!I518/hourly1!$I$8763+유형화!$H$63*hourly1!P518/hourly1!$P$8763</f>
        <v>38.41869390664997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770">
        <f>(유형화!$F$71+유형화!$F$72+유형화!$F$73+유형화!$F$74+유형화!$G$63)*hourly1!O519/hourly1!$O$8763</f>
        <v>106.07120544143457</v>
      </c>
      <c r="C518" s="419">
        <f>hourly1!$F519*유형화!$G$71/hourly1!$F$8763+유형화!$G$72*hourly1!$G519/hourly1!$F$8763+유형화!$G$74*hourly1!I519/hourly1!$I$8763+유형화!$H$63*hourly1!P519/hourly1!$P$8763</f>
        <v>33.737416006843794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770">
        <f>(유형화!$F$71+유형화!$F$72+유형화!$F$73+유형화!$F$74+유형화!$G$63)*hourly1!O520/hourly1!$O$8763</f>
        <v>106.92908059502153</v>
      </c>
      <c r="C519" s="419">
        <f>hourly1!$F520*유형화!$G$71/hourly1!$F$8763+유형화!$G$72*hourly1!$G520/hourly1!$F$8763+유형화!$G$74*hourly1!I520/hourly1!$I$8763+유형화!$H$63*hourly1!P520/hourly1!$P$8763</f>
        <v>34.717626061155855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770">
        <f>(유형화!$F$71+유형화!$F$72+유형화!$F$73+유형화!$F$74+유형화!$G$63)*hourly1!O521/hourly1!$O$8763</f>
        <v>107.81499450199058</v>
      </c>
      <c r="C520" s="419">
        <f>hourly1!$F521*유형화!$G$71/hourly1!$F$8763+유형화!$G$72*hourly1!$G521/hourly1!$F$8763+유형화!$G$74*hourly1!I521/hourly1!$I$8763+유형화!$H$63*hourly1!P521/hourly1!$P$8763</f>
        <v>34.249437926866641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770">
        <f>(유형화!$F$71+유형화!$F$72+유형화!$F$73+유형화!$F$74+유형화!$G$63)*hourly1!O522/hourly1!$O$8763</f>
        <v>107.1055745749405</v>
      </c>
      <c r="C521" s="419">
        <f>hourly1!$F522*유형화!$G$71/hourly1!$F$8763+유형화!$G$72*hourly1!$G522/hourly1!$F$8763+유형화!$G$74*hourly1!I522/hourly1!$I$8763+유형화!$H$63*hourly1!P522/hourly1!$P$8763</f>
        <v>34.330088203008302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770">
        <f>(유형화!$F$71+유형화!$F$72+유형화!$F$73+유형화!$F$74+유형화!$G$63)*hourly1!O523/hourly1!$O$8763</f>
        <v>106.59115456620977</v>
      </c>
      <c r="C522" s="419">
        <f>hourly1!$F523*유형화!$G$71/hourly1!$F$8763+유형화!$G$72*hourly1!$G523/hourly1!$F$8763+유형화!$G$74*hourly1!I523/hourly1!$I$8763+유형화!$H$63*hourly1!P523/hourly1!$P$8763</f>
        <v>35.200395608309805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770">
        <f>(유형화!$F$71+유형화!$F$72+유형화!$F$73+유형화!$F$74+유형화!$G$63)*hourly1!O524/hourly1!$O$8763</f>
        <v>108.86132618112329</v>
      </c>
      <c r="C523" s="419">
        <f>hourly1!$F524*유형화!$G$71/hourly1!$F$8763+유형화!$G$72*hourly1!$G524/hourly1!$F$8763+유형화!$G$74*hourly1!I524/hourly1!$I$8763+유형화!$H$63*hourly1!P524/hourly1!$P$8763</f>
        <v>36.375086660691508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770">
        <f>(유형화!$F$71+유형화!$F$72+유형화!$F$73+유형화!$F$74+유형화!$G$63)*hourly1!O525/hourly1!$O$8763</f>
        <v>113.06144271224142</v>
      </c>
      <c r="C524" s="419">
        <f>hourly1!$F525*유형화!$G$71/hourly1!$F$8763+유형화!$G$72*hourly1!$G525/hourly1!$F$8763+유형화!$G$74*hourly1!I525/hourly1!$I$8763+유형화!$H$63*hourly1!P525/hourly1!$P$8763</f>
        <v>34.286517211969219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770">
        <f>(유형화!$F$71+유형화!$F$72+유형화!$F$73+유형화!$F$74+유형화!$G$63)*hourly1!O526/hourly1!$O$8763</f>
        <v>113.82646470348969</v>
      </c>
      <c r="C525" s="419">
        <f>hourly1!$F526*유형화!$G$71/hourly1!$F$8763+유형화!$G$72*hourly1!$G526/hourly1!$F$8763+유형화!$G$74*hourly1!I526/hourly1!$I$8763+유형화!$H$63*hourly1!P526/hourly1!$P$8763</f>
        <v>33.591299387345416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770">
        <f>(유형화!$F$71+유형화!$F$72+유형화!$F$73+유형화!$F$74+유형화!$G$63)*hourly1!O527/hourly1!$O$8763</f>
        <v>111.74863549854659</v>
      </c>
      <c r="C526" s="419">
        <f>hourly1!$F527*유형화!$G$71/hourly1!$F$8763+유형화!$G$72*hourly1!$G527/hourly1!$F$8763+유형화!$G$74*hourly1!I527/hourly1!$I$8763+유형화!$H$63*hourly1!P527/hourly1!$P$8763</f>
        <v>36.542998315095595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770">
        <f>(유형화!$F$71+유형화!$F$72+유형화!$F$73+유형화!$F$74+유형화!$G$63)*hourly1!O528/hourly1!$O$8763</f>
        <v>109.88701918196082</v>
      </c>
      <c r="C527" s="419">
        <f>hourly1!$F528*유형화!$G$71/hourly1!$F$8763+유형화!$G$72*hourly1!$G528/hourly1!$F$8763+유형화!$G$74*hourly1!I528/hourly1!$I$8763+유형화!$H$63*hourly1!P528/hourly1!$P$8763</f>
        <v>12.44064999656533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770">
        <f>(유형화!$F$71+유형화!$F$72+유형화!$F$73+유형화!$F$74+유형화!$G$63)*hourly1!O529/hourly1!$O$8763</f>
        <v>111.76693695993832</v>
      </c>
      <c r="C528" s="419">
        <f>hourly1!$F529*유형화!$G$71/hourly1!$F$8763+유형화!$G$72*hourly1!$G529/hourly1!$F$8763+유형화!$G$74*hourly1!I529/hourly1!$I$8763+유형화!$H$63*hourly1!P529/hourly1!$P$8763</f>
        <v>14.164419482634619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770">
        <f>(유형화!$F$71+유형화!$F$72+유형화!$F$73+유형화!$F$74+유형화!$G$63)*hourly1!O530/hourly1!$O$8763</f>
        <v>114.41528722130404</v>
      </c>
      <c r="C529" s="419">
        <f>hourly1!$F530*유형화!$G$71/hourly1!$F$8763+유형화!$G$72*hourly1!$G530/hourly1!$F$8763+유형화!$G$74*hourly1!I530/hourly1!$I$8763+유형화!$H$63*hourly1!P530/hourly1!$P$8763</f>
        <v>16.542318196666283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770">
        <f>(유형화!$F$71+유형화!$F$72+유형화!$F$73+유형화!$F$74+유형화!$G$63)*hourly1!O531/hourly1!$O$8763</f>
        <v>112.59071507510565</v>
      </c>
      <c r="C530" s="419">
        <f>hourly1!$F531*유형화!$G$71/hourly1!$F$8763+유형화!$G$72*hourly1!$G531/hourly1!$F$8763+유형화!$G$74*hourly1!I531/hourly1!$I$8763+유형화!$H$63*hourly1!P531/hourly1!$P$8763</f>
        <v>17.163548852308185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770">
        <f>(유형화!$F$71+유형화!$F$72+유형화!$F$73+유형화!$F$74+유형화!$G$63)*hourly1!O532/hourly1!$O$8763</f>
        <v>107.705617809575</v>
      </c>
      <c r="C531" s="419">
        <f>hourly1!$F532*유형화!$G$71/hourly1!$F$8763+유형화!$G$72*hourly1!$G532/hourly1!$F$8763+유형화!$G$74*hourly1!I532/hourly1!$I$8763+유형화!$H$63*hourly1!P532/hourly1!$P$8763</f>
        <v>17.764127968459057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770">
        <f>(유형화!$F$71+유형화!$F$72+유형화!$F$73+유형화!$F$74+유형화!$G$63)*hourly1!O533/hourly1!$O$8763</f>
        <v>107.74869645031882</v>
      </c>
      <c r="C532" s="419">
        <f>hourly1!$F533*유형화!$G$71/hourly1!$F$8763+유형화!$G$72*hourly1!$G533/hourly1!$F$8763+유형화!$G$74*hourly1!I533/hourly1!$I$8763+유형화!$H$63*hourly1!P533/hourly1!$P$8763</f>
        <v>18.162704742375478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770">
        <f>(유형화!$F$71+유형화!$F$72+유형화!$F$73+유형화!$F$74+유형화!$G$63)*hourly1!O534/hourly1!$O$8763</f>
        <v>107.95818703410673</v>
      </c>
      <c r="C533" s="419">
        <f>hourly1!$F534*유형화!$G$71/hourly1!$F$8763+유형화!$G$72*hourly1!$G534/hourly1!$F$8763+유형화!$G$74*hourly1!I534/hourly1!$I$8763+유형화!$H$63*hourly1!P534/hourly1!$P$8763</f>
        <v>18.79102777754072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770">
        <f>(유형화!$F$71+유형화!$F$72+유형화!$F$73+유형화!$F$74+유형화!$G$63)*hourly1!O535/hourly1!$O$8763</f>
        <v>108.41028079504164</v>
      </c>
      <c r="C534" s="419">
        <f>hourly1!$F535*유형화!$G$71/hourly1!$F$8763+유형화!$G$72*hourly1!$G535/hourly1!$F$8763+유형화!$G$74*hourly1!I535/hourly1!$I$8763+유형화!$H$63*hourly1!P535/hourly1!$P$8763</f>
        <v>19.441562195645744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770">
        <f>(유형화!$F$71+유형화!$F$72+유형화!$F$73+유형화!$F$74+유형화!$G$63)*hourly1!O536/hourly1!$O$8763</f>
        <v>111.6670473340327</v>
      </c>
      <c r="C535" s="419">
        <f>hourly1!$F536*유형화!$G$71/hourly1!$F$8763+유형화!$G$72*hourly1!$G536/hourly1!$F$8763+유형화!$G$74*hourly1!I536/hourly1!$I$8763+유형화!$H$63*hourly1!P536/hourly1!$P$8763</f>
        <v>20.396556268195063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770">
        <f>(유형화!$F$71+유형화!$F$72+유형화!$F$73+유형화!$F$74+유형화!$G$63)*hourly1!O537/hourly1!$O$8763</f>
        <v>116.27026062924743</v>
      </c>
      <c r="C536" s="419">
        <f>hourly1!$F537*유형화!$G$71/hourly1!$F$8763+유형화!$G$72*hourly1!$G537/hourly1!$F$8763+유형화!$G$74*hourly1!I537/hourly1!$I$8763+유형화!$H$63*hourly1!P537/hourly1!$P$8763</f>
        <v>44.054852021819748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770">
        <f>(유형화!$F$71+유형화!$F$72+유형화!$F$73+유형화!$F$74+유형화!$G$63)*hourly1!O538/hourly1!$O$8763</f>
        <v>121.04311317767029</v>
      </c>
      <c r="C537" s="419">
        <f>hourly1!$F538*유형화!$G$71/hourly1!$F$8763+유형화!$G$72*hourly1!$G538/hourly1!$F$8763+유형화!$G$74*hourly1!I538/hourly1!$I$8763+유형화!$H$63*hourly1!P538/hourly1!$P$8763</f>
        <v>44.754212401682317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770">
        <f>(유형화!$F$71+유형화!$F$72+유형화!$F$73+유형화!$F$74+유형화!$G$63)*hourly1!O539/hourly1!$O$8763</f>
        <v>129.67385900253015</v>
      </c>
      <c r="C538" s="419">
        <f>hourly1!$F539*유형화!$G$71/hourly1!$F$8763+유형화!$G$72*hourly1!$G539/hourly1!$F$8763+유형화!$G$74*hourly1!I539/hourly1!$I$8763+유형화!$H$63*hourly1!P539/hourly1!$P$8763</f>
        <v>41.16015615583872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770">
        <f>(유형화!$F$71+유형화!$F$72+유형화!$F$73+유형화!$F$74+유형화!$G$63)*hourly1!O540/hourly1!$O$8763</f>
        <v>142.9375013664997</v>
      </c>
      <c r="C539" s="419">
        <f>hourly1!$F540*유형화!$G$71/hourly1!$F$8763+유형화!$G$72*hourly1!$G540/hourly1!$F$8763+유형화!$G$74*hourly1!I540/hourly1!$I$8763+유형화!$H$63*hourly1!P540/hourly1!$P$8763</f>
        <v>35.926448112965893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770">
        <f>(유형화!$F$71+유형화!$F$72+유형화!$F$73+유형화!$F$74+유형화!$G$63)*hourly1!O541/hourly1!$O$8763</f>
        <v>146.44236638920958</v>
      </c>
      <c r="C540" s="419">
        <f>hourly1!$F541*유형화!$G$71/hourly1!$F$8763+유형화!$G$72*hourly1!$G541/hourly1!$F$8763+유형화!$G$74*hourly1!I541/hourly1!$I$8763+유형화!$H$63*hourly1!P541/hourly1!$P$8763</f>
        <v>31.164340842741652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770">
        <f>(유형화!$F$71+유형화!$F$72+유형화!$F$73+유형화!$F$74+유형화!$G$63)*hourly1!O542/hourly1!$O$8763</f>
        <v>147.34063828134501</v>
      </c>
      <c r="C541" s="419">
        <f>hourly1!$F542*유형화!$G$71/hourly1!$F$8763+유형화!$G$72*hourly1!$G542/hourly1!$F$8763+유형화!$G$74*hourly1!I542/hourly1!$I$8763+유형화!$H$63*hourly1!P542/hourly1!$P$8763</f>
        <v>27.117716129921906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770">
        <f>(유형화!$F$71+유형화!$F$72+유형화!$F$73+유형화!$F$74+유형화!$G$63)*hourly1!O543/hourly1!$O$8763</f>
        <v>139.5906914381242</v>
      </c>
      <c r="C542" s="419">
        <f>hourly1!$F543*유형화!$G$71/hourly1!$F$8763+유형화!$G$72*hourly1!$G543/hourly1!$F$8763+유형화!$G$74*hourly1!I543/hourly1!$I$8763+유형화!$H$63*hourly1!P543/hourly1!$P$8763</f>
        <v>21.267165856623038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770">
        <f>(유형화!$F$71+유형화!$F$72+유형화!$F$73+유형화!$F$74+유형화!$G$63)*hourly1!O544/hourly1!$O$8763</f>
        <v>135.75933729968287</v>
      </c>
      <c r="C543" s="419">
        <f>hourly1!$F544*유형화!$G$71/hourly1!$F$8763+유형화!$G$72*hourly1!$G544/hourly1!$F$8763+유형화!$G$74*hourly1!I544/hourly1!$I$8763+유형화!$H$63*hourly1!P544/hourly1!$P$8763</f>
        <v>21.733328871611526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770">
        <f>(유형화!$F$71+유형화!$F$72+유형화!$F$73+유형화!$F$74+유형화!$G$63)*hourly1!O545/hourly1!$O$8763</f>
        <v>140.16351367098073</v>
      </c>
      <c r="C544" s="419">
        <f>hourly1!$F545*유형화!$G$71/hourly1!$F$8763+유형화!$G$72*hourly1!$G545/hourly1!$F$8763+유형화!$G$74*hourly1!I545/hourly1!$I$8763+유형화!$H$63*hourly1!P545/hourly1!$P$8763</f>
        <v>20.843012450614356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770">
        <f>(유형화!$F$71+유형화!$F$72+유형화!$F$73+유형화!$F$74+유형화!$G$63)*hourly1!O546/hourly1!$O$8763</f>
        <v>139.13380197250081</v>
      </c>
      <c r="C545" s="419">
        <f>hourly1!$F546*유형화!$G$71/hourly1!$F$8763+유형화!$G$72*hourly1!$G546/hourly1!$F$8763+유형화!$G$74*hourly1!I546/hourly1!$I$8763+유형화!$H$63*hourly1!P546/hourly1!$P$8763</f>
        <v>20.73791242080004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770">
        <f>(유형화!$F$71+유형화!$F$72+유형화!$F$73+유형화!$F$74+유형화!$G$63)*hourly1!O547/hourly1!$O$8763</f>
        <v>139.77602010791983</v>
      </c>
      <c r="C546" s="419">
        <f>hourly1!$F547*유형화!$G$71/hourly1!$F$8763+유형화!$G$72*hourly1!$G547/hourly1!$F$8763+유형화!$G$74*hourly1!I547/hourly1!$I$8763+유형화!$H$63*hourly1!P547/hourly1!$P$8763</f>
        <v>22.378719406684898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770">
        <f>(유형화!$F$71+유형화!$F$72+유형화!$F$73+유형화!$F$74+유형화!$G$63)*hourly1!O548/hourly1!$O$8763</f>
        <v>141.32905674602546</v>
      </c>
      <c r="C547" s="419">
        <f>hourly1!$F548*유형화!$G$71/hourly1!$F$8763+유형화!$G$72*hourly1!$G548/hourly1!$F$8763+유형화!$G$74*hourly1!I548/hourly1!$I$8763+유형화!$H$63*hourly1!P548/hourly1!$P$8763</f>
        <v>24.779352015823527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770">
        <f>(유형화!$F$71+유형화!$F$72+유형화!$F$73+유형화!$F$74+유형화!$G$63)*hourly1!O549/hourly1!$O$8763</f>
        <v>141.66388202439549</v>
      </c>
      <c r="C548" s="419">
        <f>hourly1!$F549*유형화!$G$71/hourly1!$F$8763+유형화!$G$72*hourly1!$G549/hourly1!$F$8763+유형화!$G$74*hourly1!I549/hourly1!$I$8763+유형화!$H$63*hourly1!P549/hourly1!$P$8763</f>
        <v>22.953424323449227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770">
        <f>(유형화!$F$71+유형화!$F$72+유형화!$F$73+유형화!$F$74+유형화!$G$63)*hourly1!O550/hourly1!$O$8763</f>
        <v>137.91769828094806</v>
      </c>
      <c r="C549" s="419">
        <f>hourly1!$F550*유형화!$G$71/hourly1!$F$8763+유형화!$G$72*hourly1!$G550/hourly1!$F$8763+유형화!$G$74*hourly1!I550/hourly1!$I$8763+유형화!$H$63*hourly1!P550/hourly1!$P$8763</f>
        <v>22.726577112334411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770">
        <f>(유형화!$F$71+유형화!$F$72+유형화!$F$73+유형화!$F$74+유형화!$G$63)*hourly1!O551/hourly1!$O$8763</f>
        <v>132.78539302907129</v>
      </c>
      <c r="C550" s="419">
        <f>hourly1!$F551*유형화!$G$71/hourly1!$F$8763+유형화!$G$72*hourly1!$G551/hourly1!$F$8763+유형화!$G$74*hourly1!I551/hourly1!$I$8763+유형화!$H$63*hourly1!P551/hourly1!$P$8763</f>
        <v>25.909626149045852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770">
        <f>(유형화!$F$71+유형화!$F$72+유형화!$F$73+유형화!$F$74+유형화!$G$63)*hourly1!O552/hourly1!$O$8763</f>
        <v>129.29667429125547</v>
      </c>
      <c r="C551" s="419">
        <f>hourly1!$F552*유형화!$G$71/hourly1!$F$8763+유형화!$G$72*hourly1!$G552/hourly1!$F$8763+유형화!$G$74*hourly1!I552/hourly1!$I$8763+유형화!$H$63*hourly1!P552/hourly1!$P$8763</f>
        <v>1.9850605952264093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770">
        <f>(유형화!$F$71+유형화!$F$72+유형화!$F$73+유형화!$F$74+유형화!$G$63)*hourly1!O553/hourly1!$O$8763</f>
        <v>126.39001757529576</v>
      </c>
      <c r="C552" s="419">
        <f>hourly1!$F553*유형화!$G$71/hourly1!$F$8763+유형화!$G$72*hourly1!$G553/hourly1!$F$8763+유형화!$G$74*hourly1!I553/hourly1!$I$8763+유형화!$H$63*hourly1!P553/hourly1!$P$8763</f>
        <v>3.628920800029642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770">
        <f>(유형화!$F$71+유형화!$F$72+유형화!$F$73+유형화!$F$74+유형화!$G$63)*hourly1!O554/hourly1!$O$8763</f>
        <v>127.18393699859055</v>
      </c>
      <c r="C553" s="419">
        <f>hourly1!$F554*유형화!$G$71/hourly1!$F$8763+유형화!$G$72*hourly1!$G554/hourly1!$F$8763+유형화!$G$74*hourly1!I554/hourly1!$I$8763+유형화!$H$63*hourly1!P554/hourly1!$P$8763</f>
        <v>6.2970316341455463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770">
        <f>(유형화!$F$71+유형화!$F$72+유형화!$F$73+유형화!$F$74+유형화!$G$63)*hourly1!O555/hourly1!$O$8763</f>
        <v>125.84908673690279</v>
      </c>
      <c r="C554" s="419">
        <f>hourly1!$F555*유형화!$G$71/hourly1!$F$8763+유형화!$G$72*hourly1!$G555/hourly1!$F$8763+유형화!$G$74*hourly1!I555/hourly1!$I$8763+유형화!$H$63*hourly1!P555/hourly1!$P$8763</f>
        <v>8.6936023112419374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770">
        <f>(유형화!$F$71+유형화!$F$72+유형화!$F$73+유형화!$F$74+유형화!$G$63)*hourly1!O556/hourly1!$O$8763</f>
        <v>121.07144791617806</v>
      </c>
      <c r="C555" s="419">
        <f>hourly1!$F556*유형화!$G$71/hourly1!$F$8763+유형화!$G$72*hourly1!$G556/hourly1!$F$8763+유형화!$G$74*hourly1!I556/hourly1!$I$8763+유형화!$H$63*hourly1!P556/hourly1!$P$8763</f>
        <v>11.189883572865801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770">
        <f>(유형화!$F$71+유형화!$F$72+유형화!$F$73+유형화!$F$74+유형화!$G$63)*hourly1!O557/hourly1!$O$8763</f>
        <v>120.73214820598021</v>
      </c>
      <c r="C556" s="419">
        <f>hourly1!$F557*유형화!$G$71/hourly1!$F$8763+유형화!$G$72*hourly1!$G557/hourly1!$F$8763+유형화!$G$74*hourly1!I557/hourly1!$I$8763+유형화!$H$63*hourly1!P557/hourly1!$P$8763</f>
        <v>13.592150494207157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770">
        <f>(유형화!$F$71+유형화!$F$72+유형화!$F$73+유형화!$F$74+유형화!$G$63)*hourly1!O558/hourly1!$O$8763</f>
        <v>119.35276315535587</v>
      </c>
      <c r="C557" s="419">
        <f>hourly1!$F558*유형화!$G$71/hourly1!$F$8763+유형화!$G$72*hourly1!$G558/hourly1!$F$8763+유형화!$G$74*hourly1!I558/hourly1!$I$8763+유형화!$H$63*hourly1!P558/hourly1!$P$8763</f>
        <v>15.38974744147577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770">
        <f>(유형화!$F$71+유형화!$F$72+유형화!$F$73+유형화!$F$74+유형화!$G$63)*hourly1!O559/hourly1!$O$8763</f>
        <v>118.90511552163987</v>
      </c>
      <c r="C558" s="419">
        <f>hourly1!$F559*유형화!$G$71/hourly1!$F$8763+유형화!$G$72*hourly1!$G559/hourly1!$F$8763+유형화!$G$74*hourly1!I559/hourly1!$I$8763+유형화!$H$63*hourly1!P559/hourly1!$P$8763</f>
        <v>16.874533463565768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770">
        <f>(유형화!$F$71+유형화!$F$72+유형화!$F$73+유형화!$F$74+유형화!$G$63)*hourly1!O560/hourly1!$O$8763</f>
        <v>121.05532584449044</v>
      </c>
      <c r="C559" s="419">
        <f>hourly1!$F560*유형화!$G$71/hourly1!$F$8763+유형화!$G$72*hourly1!$G560/hourly1!$F$8763+유형화!$G$74*hourly1!I560/hourly1!$I$8763+유형화!$H$63*hourly1!P560/hourly1!$P$8763</f>
        <v>18.414641461459592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770">
        <f>(유형화!$F$71+유형화!$F$72+유형화!$F$73+유형화!$F$74+유형화!$G$63)*hourly1!O561/hourly1!$O$8763</f>
        <v>124.42859317778847</v>
      </c>
      <c r="C560" s="419">
        <f>hourly1!$F561*유형화!$G$71/hourly1!$F$8763+유형화!$G$72*hourly1!$G561/hourly1!$F$8763+유형화!$G$74*hourly1!I561/hourly1!$I$8763+유형화!$H$63*hourly1!P561/hourly1!$P$8763</f>
        <v>42.650780589795396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770">
        <f>(유형화!$F$71+유형화!$F$72+유형화!$F$73+유형화!$F$74+유형화!$G$63)*hourly1!O562/hourly1!$O$8763</f>
        <v>128.98871567351267</v>
      </c>
      <c r="C561" s="419">
        <f>hourly1!$F562*유형화!$G$71/hourly1!$F$8763+유형화!$G$72*hourly1!$G562/hourly1!$F$8763+유형화!$G$74*hourly1!I562/hourly1!$I$8763+유형화!$H$63*hourly1!P562/hourly1!$P$8763</f>
        <v>43.444343328158524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770">
        <f>(유형화!$F$71+유형화!$F$72+유형화!$F$73+유형화!$F$74+유형화!$G$63)*hourly1!O563/hourly1!$O$8763</f>
        <v>133.67602955602752</v>
      </c>
      <c r="C562" s="419">
        <f>hourly1!$F563*유형화!$G$71/hourly1!$F$8763+유형화!$G$72*hourly1!$G563/hourly1!$F$8763+유형화!$G$74*hourly1!I563/hourly1!$I$8763+유형화!$H$63*hourly1!P563/hourly1!$P$8763</f>
        <v>40.478603655315901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770">
        <f>(유형화!$F$71+유형화!$F$72+유형화!$F$73+유형화!$F$74+유형화!$G$63)*hourly1!O564/hourly1!$O$8763</f>
        <v>142.73869927269504</v>
      </c>
      <c r="C563" s="419">
        <f>hourly1!$F564*유형화!$G$71/hourly1!$F$8763+유형화!$G$72*hourly1!$G564/hourly1!$F$8763+유형화!$G$74*hourly1!I564/hourly1!$I$8763+유형화!$H$63*hourly1!P564/hourly1!$P$8763</f>
        <v>36.138048615982399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770">
        <f>(유형화!$F$71+유형화!$F$72+유형화!$F$73+유형화!$F$74+유형화!$G$63)*hourly1!O565/hourly1!$O$8763</f>
        <v>145.76374980429128</v>
      </c>
      <c r="C564" s="419">
        <f>hourly1!$F565*유형화!$G$71/hourly1!$F$8763+유형화!$G$72*hourly1!$G565/hourly1!$F$8763+유형화!$G$74*hourly1!I565/hourly1!$I$8763+유형화!$H$63*hourly1!P565/hourly1!$P$8763</f>
        <v>32.224486950144311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770">
        <f>(유형화!$F$71+유형화!$F$72+유형화!$F$73+유형화!$F$74+유형화!$G$63)*hourly1!O566/hourly1!$O$8763</f>
        <v>144.3744249121151</v>
      </c>
      <c r="C565" s="419">
        <f>hourly1!$F566*유형화!$G$71/hourly1!$F$8763+유형화!$G$72*hourly1!$G566/hourly1!$F$8763+유형화!$G$74*hourly1!I566/hourly1!$I$8763+유형화!$H$63*hourly1!P566/hourly1!$P$8763</f>
        <v>28.928022924094911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770">
        <f>(유형화!$F$71+유형화!$F$72+유형화!$F$73+유형화!$F$74+유형화!$G$63)*hourly1!O567/hourly1!$O$8763</f>
        <v>136.23854454249974</v>
      </c>
      <c r="C566" s="419">
        <f>hourly1!$F567*유형화!$G$71/hourly1!$F$8763+유형화!$G$72*hourly1!$G567/hourly1!$F$8763+유형화!$G$74*hourly1!I567/hourly1!$I$8763+유형화!$H$63*hourly1!P567/hourly1!$P$8763</f>
        <v>23.408519804511283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770">
        <f>(유형화!$F$71+유형화!$F$72+유형화!$F$73+유형화!$F$74+유형화!$G$63)*hourly1!O568/hourly1!$O$8763</f>
        <v>133.30562443826773</v>
      </c>
      <c r="C567" s="419">
        <f>hourly1!$F568*유형화!$G$71/hourly1!$F$8763+유형화!$G$72*hourly1!$G568/hourly1!$F$8763+유형화!$G$74*hourly1!I568/hourly1!$I$8763+유형화!$H$63*hourly1!P568/hourly1!$P$8763</f>
        <v>24.212805735743636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770">
        <f>(유형화!$F$71+유형화!$F$72+유형화!$F$73+유형화!$F$74+유형화!$G$63)*hourly1!O569/hourly1!$O$8763</f>
        <v>136.65270783881306</v>
      </c>
      <c r="C568" s="419">
        <f>hourly1!$F569*유형화!$G$71/hourly1!$F$8763+유형화!$G$72*hourly1!$G569/hourly1!$F$8763+유형화!$G$74*hourly1!I569/hourly1!$I$8763+유형화!$H$63*hourly1!P569/hourly1!$P$8763</f>
        <v>23.321777245750585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770">
        <f>(유형화!$F$71+유형화!$F$72+유형화!$F$73+유형화!$F$74+유형화!$G$63)*hourly1!O570/hourly1!$O$8763</f>
        <v>135.44668419337086</v>
      </c>
      <c r="C569" s="419">
        <f>hourly1!$F570*유형화!$G$71/hourly1!$F$8763+유형화!$G$72*hourly1!$G570/hourly1!$F$8763+유형화!$G$74*hourly1!I570/hourly1!$I$8763+유형화!$H$63*hourly1!P570/hourly1!$P$8763</f>
        <v>23.122852432482389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770">
        <f>(유형화!$F$71+유형화!$F$72+유형화!$F$73+유형화!$F$74+유형화!$G$63)*hourly1!O571/hourly1!$O$8763</f>
        <v>136.60407587068056</v>
      </c>
      <c r="C570" s="419">
        <f>hourly1!$F571*유형화!$G$71/hourly1!$F$8763+유형화!$G$72*hourly1!$G571/hourly1!$F$8763+유형화!$G$74*hourly1!I571/hourly1!$I$8763+유형화!$H$63*hourly1!P571/hourly1!$P$8763</f>
        <v>24.460143855400577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770">
        <f>(유형화!$F$71+유형화!$F$72+유형화!$F$73+유형화!$F$74+유형화!$G$63)*hourly1!O572/hourly1!$O$8763</f>
        <v>138.53728958651439</v>
      </c>
      <c r="C571" s="419">
        <f>hourly1!$F572*유형화!$G$71/hourly1!$F$8763+유형화!$G$72*hourly1!$G572/hourly1!$F$8763+유형화!$G$74*hourly1!I572/hourly1!$I$8763+유형화!$H$63*hourly1!P572/hourly1!$P$8763</f>
        <v>26.390863547742686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770">
        <f>(유형화!$F$71+유형화!$F$72+유형화!$F$73+유형화!$F$74+유형화!$G$63)*hourly1!O573/hourly1!$O$8763</f>
        <v>138.6313876506936</v>
      </c>
      <c r="C572" s="419">
        <f>hourly1!$F573*유형화!$G$71/hourly1!$F$8763+유형화!$G$72*hourly1!$G573/hourly1!$F$8763+유형화!$G$74*hourly1!I573/hourly1!$I$8763+유형화!$H$63*hourly1!P573/hourly1!$P$8763</f>
        <v>24.716703791681809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770">
        <f>(유형화!$F$71+유형화!$F$72+유형화!$F$73+유형화!$F$74+유형화!$G$63)*hourly1!O574/hourly1!$O$8763</f>
        <v>136.51294579773113</v>
      </c>
      <c r="C573" s="419">
        <f>hourly1!$F574*유형화!$G$71/hourly1!$F$8763+유형화!$G$72*hourly1!$G574/hourly1!$F$8763+유형화!$G$74*hourly1!I574/hourly1!$I$8763+유형화!$H$63*hourly1!P574/hourly1!$P$8763</f>
        <v>24.315728323805612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770">
        <f>(유형화!$F$71+유형화!$F$72+유형화!$F$73+유형화!$F$74+유형화!$G$63)*hourly1!O575/hourly1!$O$8763</f>
        <v>132.55049597024558</v>
      </c>
      <c r="C574" s="419">
        <f>hourly1!$F575*유형화!$G$71/hourly1!$F$8763+유형화!$G$72*hourly1!$G575/hourly1!$F$8763+유형화!$G$74*hourly1!I575/hourly1!$I$8763+유형화!$H$63*hourly1!P575/hourly1!$P$8763</f>
        <v>27.491515733825327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770">
        <f>(유형화!$F$71+유형화!$F$72+유형화!$F$73+유형화!$F$74+유형화!$G$63)*hourly1!O576/hourly1!$O$8763</f>
        <v>128.0260066846451</v>
      </c>
      <c r="C575" s="419">
        <f>hourly1!$F576*유형화!$G$71/hourly1!$F$8763+유형화!$G$72*hourly1!$G576/hourly1!$F$8763+유형화!$G$74*hourly1!I576/hourly1!$I$8763+유형화!$H$63*hourly1!P576/hourly1!$P$8763</f>
        <v>3.2551852023281294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770">
        <f>(유형화!$F$71+유형화!$F$72+유형화!$F$73+유형화!$F$74+유형화!$G$63)*hourly1!O577/hourly1!$O$8763</f>
        <v>126.21297073275001</v>
      </c>
      <c r="C576" s="419">
        <f>hourly1!$F577*유형화!$G$71/hourly1!$F$8763+유형화!$G$72*hourly1!$G577/hourly1!$F$8763+유형화!$G$74*hourly1!I577/hourly1!$I$8763+유형화!$H$63*hourly1!P577/hourly1!$P$8763</f>
        <v>5.2809737986730951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770">
        <f>(유형화!$F$71+유형화!$F$72+유형화!$F$73+유형화!$F$74+유형화!$G$63)*hourly1!O578/hourly1!$O$8763</f>
        <v>126.02583725539007</v>
      </c>
      <c r="C577" s="419">
        <f>hourly1!$F578*유형화!$G$71/hourly1!$F$8763+유형화!$G$72*hourly1!$G578/hourly1!$F$8763+유형화!$G$74*hourly1!I578/hourly1!$I$8763+유형화!$H$63*hourly1!P578/hourly1!$P$8763</f>
        <v>7.8893606919954973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770">
        <f>(유형화!$F$71+유형화!$F$72+유형화!$F$73+유형화!$F$74+유형화!$G$63)*hourly1!O579/hourly1!$O$8763</f>
        <v>123.66051181382761</v>
      </c>
      <c r="C578" s="419">
        <f>hourly1!$F579*유형화!$G$71/hourly1!$F$8763+유형화!$G$72*hourly1!$G579/hourly1!$F$8763+유형화!$G$74*hourly1!I579/hourly1!$I$8763+유형화!$H$63*hourly1!P579/hourly1!$P$8763</f>
        <v>9.4226806475470504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770">
        <f>(유형화!$F$71+유형화!$F$72+유형화!$F$73+유형화!$F$74+유형화!$G$63)*hourly1!O580/hourly1!$O$8763</f>
        <v>118.51178896139315</v>
      </c>
      <c r="C579" s="419">
        <f>hourly1!$F580*유형화!$G$71/hourly1!$F$8763+유형화!$G$72*hourly1!$G580/hourly1!$F$8763+유형화!$G$74*hourly1!I580/hourly1!$I$8763+유형화!$H$63*hourly1!P580/hourly1!$P$8763</f>
        <v>10.94516386076541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770">
        <f>(유형화!$F$71+유형화!$F$72+유형화!$F$73+유형화!$F$74+유형화!$G$63)*hourly1!O581/hourly1!$O$8763</f>
        <v>114.60662228404392</v>
      </c>
      <c r="C580" s="419">
        <f>hourly1!$F581*유형화!$G$71/hourly1!$F$8763+유형화!$G$72*hourly1!$G581/hourly1!$F$8763+유형화!$G$74*hourly1!I581/hourly1!$I$8763+유형화!$H$63*hourly1!P581/hourly1!$P$8763</f>
        <v>12.240027480336723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770">
        <f>(유형화!$F$71+유형화!$F$72+유형화!$F$73+유형화!$F$74+유형화!$G$63)*hourly1!O582/hourly1!$O$8763</f>
        <v>113.99501341265162</v>
      </c>
      <c r="C581" s="419">
        <f>hourly1!$F582*유형화!$G$71/hourly1!$F$8763+유형화!$G$72*hourly1!$G582/hourly1!$F$8763+유형화!$G$74*hourly1!I582/hourly1!$I$8763+유형화!$H$63*hourly1!P582/hourly1!$P$8763</f>
        <v>13.533638055417484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770">
        <f>(유형화!$F$71+유형화!$F$72+유형화!$F$73+유형화!$F$74+유형화!$G$63)*hourly1!O583/hourly1!$O$8763</f>
        <v>114.75646573627871</v>
      </c>
      <c r="C582" s="419">
        <f>hourly1!$F583*유형화!$G$71/hourly1!$F$8763+유형화!$G$72*hourly1!$G583/hourly1!$F$8763+유형화!$G$74*hourly1!I583/hourly1!$I$8763+유형화!$H$63*hourly1!P583/hourly1!$P$8763</f>
        <v>14.508114631107276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770">
        <f>(유형화!$F$71+유형화!$F$72+유형화!$F$73+유형화!$F$74+유형화!$G$63)*hourly1!O584/hourly1!$O$8763</f>
        <v>116.23759404903571</v>
      </c>
      <c r="C583" s="419">
        <f>hourly1!$F584*유형화!$G$71/hourly1!$F$8763+유형화!$G$72*hourly1!$G584/hourly1!$F$8763+유형화!$G$74*hourly1!I584/hourly1!$I$8763+유형화!$H$63*hourly1!P584/hourly1!$P$8763</f>
        <v>15.820898140871288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770">
        <f>(유형화!$F$71+유형화!$F$72+유형화!$F$73+유형화!$F$74+유형화!$G$63)*hourly1!O585/hourly1!$O$8763</f>
        <v>120.33688089075473</v>
      </c>
      <c r="C584" s="419">
        <f>hourly1!$F585*유형화!$G$71/hourly1!$F$8763+유형화!$G$72*hourly1!$G585/hourly1!$F$8763+유형화!$G$74*hourly1!I585/hourly1!$I$8763+유형화!$H$63*hourly1!P585/hourly1!$P$8763</f>
        <v>39.698579767260007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770">
        <f>(유형화!$F$71+유형화!$F$72+유형화!$F$73+유형화!$F$74+유형화!$G$63)*hourly1!O586/hourly1!$O$8763</f>
        <v>125.66994052443965</v>
      </c>
      <c r="C585" s="419">
        <f>hourly1!$F586*유형화!$G$71/hourly1!$F$8763+유형화!$G$72*hourly1!$G586/hourly1!$F$8763+유형화!$G$74*hourly1!I586/hourly1!$I$8763+유형화!$H$63*hourly1!P586/hourly1!$P$8763</f>
        <v>40.450686796467544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770">
        <f>(유형화!$F$71+유형화!$F$72+유형화!$F$73+유형화!$F$74+유형화!$G$63)*hourly1!O587/hourly1!$O$8763</f>
        <v>131.89930953468158</v>
      </c>
      <c r="C586" s="419">
        <f>hourly1!$F587*유형화!$G$71/hourly1!$F$8763+유형화!$G$72*hourly1!$G587/hourly1!$F$8763+유형화!$G$74*hourly1!I587/hourly1!$I$8763+유형화!$H$63*hourly1!P587/hourly1!$P$8763</f>
        <v>37.514270272581506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770">
        <f>(유형화!$F$71+유형화!$F$72+유형화!$F$73+유형화!$F$74+유형화!$G$63)*hourly1!O588/hourly1!$O$8763</f>
        <v>141.32885590602589</v>
      </c>
      <c r="C587" s="419">
        <f>hourly1!$F588*유형화!$G$71/hourly1!$F$8763+유형화!$G$72*hourly1!$G588/hourly1!$F$8763+유형화!$G$74*hourly1!I588/hourly1!$I$8763+유형화!$H$63*hourly1!P588/hourly1!$P$8763</f>
        <v>32.894568800758023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770">
        <f>(유형화!$F$71+유형화!$F$72+유형화!$F$73+유형화!$F$74+유형화!$G$63)*hourly1!O589/hourly1!$O$8763</f>
        <v>141.70636375987817</v>
      </c>
      <c r="C588" s="419">
        <f>hourly1!$F589*유형화!$G$71/hourly1!$F$8763+유형화!$G$72*hourly1!$G589/hourly1!$F$8763+유형화!$G$74*hourly1!I589/hourly1!$I$8763+유형화!$H$63*hourly1!P589/hourly1!$P$8763</f>
        <v>28.734241993858312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770">
        <f>(유형화!$F$71+유형화!$F$72+유형화!$F$73+유형화!$F$74+유형화!$G$63)*hourly1!O590/hourly1!$O$8763</f>
        <v>141.67949874922022</v>
      </c>
      <c r="C589" s="419">
        <f>hourly1!$F590*유형화!$G$71/hourly1!$F$8763+유형화!$G$72*hourly1!$G590/hourly1!$F$8763+유형화!$G$74*hourly1!I590/hourly1!$I$8763+유형화!$H$63*hourly1!P590/hourly1!$P$8763</f>
        <v>25.169307954424674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770">
        <f>(유형화!$F$71+유형화!$F$72+유형화!$F$73+유형화!$F$74+유형화!$G$63)*hourly1!O591/hourly1!$O$8763</f>
        <v>132.56461483394023</v>
      </c>
      <c r="C590" s="419">
        <f>hourly1!$F591*유형화!$G$71/hourly1!$F$8763+유형화!$G$72*hourly1!$G591/hourly1!$F$8763+유형화!$G$74*hourly1!I591/hourly1!$I$8763+유형화!$H$63*hourly1!P591/hourly1!$P$8763</f>
        <v>19.390982833223287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770">
        <f>(유형화!$F$71+유형화!$F$72+유형화!$F$73+유형화!$F$74+유형화!$G$63)*hourly1!O592/hourly1!$O$8763</f>
        <v>130.14399564338061</v>
      </c>
      <c r="C591" s="419">
        <f>hourly1!$F592*유형화!$G$71/hourly1!$F$8763+유형화!$G$72*hourly1!$G592/hourly1!$F$8763+유형화!$G$74*hourly1!I592/hourly1!$I$8763+유형화!$H$63*hourly1!P592/hourly1!$P$8763</f>
        <v>20.055714011537809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770">
        <f>(유형화!$F$71+유형화!$F$72+유형화!$F$73+유형화!$F$74+유형화!$G$63)*hourly1!O593/hourly1!$O$8763</f>
        <v>133.89642907947859</v>
      </c>
      <c r="C592" s="419">
        <f>hourly1!$F593*유형화!$G$71/hourly1!$F$8763+유형화!$G$72*hourly1!$G593/hourly1!$F$8763+유형화!$G$74*hourly1!I593/hourly1!$I$8763+유형화!$H$63*hourly1!P593/hourly1!$P$8763</f>
        <v>19.192430056003474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770">
        <f>(유형화!$F$71+유형화!$F$72+유형화!$F$73+유형화!$F$74+유형화!$G$63)*hourly1!O594/hourly1!$O$8763</f>
        <v>131.94897140955717</v>
      </c>
      <c r="C593" s="419">
        <f>hourly1!$F594*유형화!$G$71/hourly1!$F$8763+유형화!$G$72*hourly1!$G594/hourly1!$F$8763+유형화!$G$74*hourly1!I594/hourly1!$I$8763+유형화!$H$63*hourly1!P594/hourly1!$P$8763</f>
        <v>19.090318008017153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770">
        <f>(유형화!$F$71+유형화!$F$72+유형화!$F$73+유형화!$F$74+유형화!$G$63)*hourly1!O595/hourly1!$O$8763</f>
        <v>132.87394498028746</v>
      </c>
      <c r="C594" s="419">
        <f>hourly1!$F595*유형화!$G$71/hourly1!$F$8763+유형화!$G$72*hourly1!$G595/hourly1!$F$8763+유형화!$G$74*hourly1!I595/hourly1!$I$8763+유형화!$H$63*hourly1!P595/hourly1!$P$8763</f>
        <v>20.456771641221174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770">
        <f>(유형화!$F$71+유형화!$F$72+유형화!$F$73+유형화!$F$74+유형화!$G$63)*hourly1!O596/hourly1!$O$8763</f>
        <v>133.85201057054584</v>
      </c>
      <c r="C595" s="419">
        <f>hourly1!$F596*유형화!$G$71/hourly1!$F$8763+유형화!$G$72*hourly1!$G596/hourly1!$F$8763+유형화!$G$74*hourly1!I596/hourly1!$I$8763+유형화!$H$63*hourly1!P596/hourly1!$P$8763</f>
        <v>22.441674122062548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770">
        <f>(유형화!$F$71+유형화!$F$72+유형화!$F$73+유형화!$F$74+유형화!$G$63)*hourly1!O597/hourly1!$O$8763</f>
        <v>134.66016593086516</v>
      </c>
      <c r="C596" s="419">
        <f>hourly1!$F597*유형화!$G$71/hourly1!$F$8763+유형화!$G$72*hourly1!$G597/hourly1!$F$8763+유형화!$G$74*hourly1!I597/hourly1!$I$8763+유형화!$H$63*hourly1!P597/hourly1!$P$8763</f>
        <v>20.138708514823175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770">
        <f>(유형화!$F$71+유형화!$F$72+유형화!$F$73+유형화!$F$74+유형화!$G$63)*hourly1!O598/hourly1!$O$8763</f>
        <v>131.96762534424494</v>
      </c>
      <c r="C597" s="419">
        <f>hourly1!$F598*유형화!$G$71/hourly1!$F$8763+유형화!$G$72*hourly1!$G598/hourly1!$F$8763+유형화!$G$74*hourly1!I598/hourly1!$I$8763+유형화!$H$63*hourly1!P598/hourly1!$P$8763</f>
        <v>19.57852808233093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770">
        <f>(유형화!$F$71+유형화!$F$72+유형화!$F$73+유형화!$F$74+유형화!$G$63)*hourly1!O599/hourly1!$O$8763</f>
        <v>127.91461467577101</v>
      </c>
      <c r="C598" s="419">
        <f>hourly1!$F599*유형화!$G$71/hourly1!$F$8763+유형화!$G$72*hourly1!$G599/hourly1!$F$8763+유형화!$G$74*hourly1!I599/hourly1!$I$8763+유형화!$H$63*hourly1!P599/hourly1!$P$8763</f>
        <v>22.453216163504788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770">
        <f>(유형화!$F$71+유형화!$F$72+유형화!$F$73+유형화!$F$74+유형화!$G$63)*hourly1!O600/hourly1!$O$8763</f>
        <v>124.87786995879263</v>
      </c>
      <c r="C599" s="419">
        <f>hourly1!$F600*유형화!$G$71/hourly1!$F$8763+유형화!$G$72*hourly1!$G600/hourly1!$F$8763+유형화!$G$74*hourly1!I600/hourly1!$I$8763+유형화!$H$63*hourly1!P600/hourly1!$P$8763</f>
        <v>1.372841581997744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770">
        <f>(유형화!$F$71+유형화!$F$72+유형화!$F$73+유형화!$F$74+유형화!$G$63)*hourly1!O601/hourly1!$O$8763</f>
        <v>122.08623214868109</v>
      </c>
      <c r="C600" s="419">
        <f>hourly1!$F601*유형화!$G$71/hourly1!$F$8763+유형화!$G$72*hourly1!$G601/hourly1!$F$8763+유형화!$G$74*hourly1!I601/hourly1!$I$8763+유형화!$H$63*hourly1!P601/hourly1!$P$8763</f>
        <v>1.0605113187774573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770">
        <f>(유형화!$F$71+유형화!$F$72+유형화!$F$73+유형화!$F$74+유형화!$G$63)*hourly1!O602/hourly1!$O$8763</f>
        <v>124.09343281970398</v>
      </c>
      <c r="C601" s="419">
        <f>hourly1!$F602*유형화!$G$71/hourly1!$F$8763+유형화!$G$72*hourly1!$G602/hourly1!$F$8763+유형화!$G$74*hourly1!I602/hourly1!$I$8763+유형화!$H$63*hourly1!P602/hourly1!$P$8763</f>
        <v>1.5126200489000141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770">
        <f>(유형화!$F$71+유형화!$F$72+유형화!$F$73+유형화!$F$74+유형화!$G$63)*hourly1!O603/hourly1!$O$8763</f>
        <v>123.28173592131921</v>
      </c>
      <c r="C602" s="419">
        <f>hourly1!$F603*유형화!$G$71/hourly1!$F$8763+유형화!$G$72*hourly1!$G603/hourly1!$F$8763+유형화!$G$74*hourly1!I603/hourly1!$I$8763+유형화!$H$63*hourly1!P603/hourly1!$P$8763</f>
        <v>3.0151080939186712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770">
        <f>(유형화!$F$71+유형화!$F$72+유형화!$F$73+유형화!$F$74+유형화!$G$63)*hourly1!O604/hourly1!$O$8763</f>
        <v>117.58028972481675</v>
      </c>
      <c r="C603" s="419">
        <f>hourly1!$F604*유형화!$G$71/hourly1!$F$8763+유형화!$G$72*hourly1!$G604/hourly1!$F$8763+유형화!$G$74*hourly1!I604/hourly1!$I$8763+유형화!$H$63*hourly1!P604/hourly1!$P$8763</f>
        <v>4.6635422803790911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770">
        <f>(유형화!$F$71+유형화!$F$72+유형화!$F$73+유형화!$F$74+유형화!$G$63)*hourly1!O605/hourly1!$O$8763</f>
        <v>115.01464239266664</v>
      </c>
      <c r="C604" s="419">
        <f>hourly1!$F605*유형화!$G$71/hourly1!$F$8763+유형화!$G$72*hourly1!$G605/hourly1!$F$8763+유형화!$G$74*hourly1!I605/hourly1!$I$8763+유형화!$H$63*hourly1!P605/hourly1!$P$8763</f>
        <v>5.9449772141633943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770">
        <f>(유형화!$F$71+유형화!$F$72+유형화!$F$73+유형화!$F$74+유형화!$G$63)*hourly1!O606/hourly1!$O$8763</f>
        <v>115.58347428649547</v>
      </c>
      <c r="C605" s="419">
        <f>hourly1!$F606*유형화!$G$71/hourly1!$F$8763+유형화!$G$72*hourly1!$G606/hourly1!$F$8763+유형화!$G$74*hourly1!I606/hourly1!$I$8763+유형화!$H$63*hourly1!P606/hourly1!$P$8763</f>
        <v>7.0576228700447761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770">
        <f>(유형화!$F$71+유형화!$F$72+유형화!$F$73+유형화!$F$74+유형화!$G$63)*hourly1!O607/hourly1!$O$8763</f>
        <v>116.3922858280613</v>
      </c>
      <c r="C606" s="419">
        <f>hourly1!$F607*유형화!$G$71/hourly1!$F$8763+유형화!$G$72*hourly1!$G607/hourly1!$F$8763+유형화!$G$74*hourly1!I607/hourly1!$I$8763+유형화!$H$63*hourly1!P607/hourly1!$P$8763</f>
        <v>8.2790344494085684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770">
        <f>(유형화!$F$71+유형화!$F$72+유형화!$F$73+유형화!$F$74+유형화!$G$63)*hourly1!O608/hourly1!$O$8763</f>
        <v>117.80882865858477</v>
      </c>
      <c r="C607" s="419">
        <f>hourly1!$F608*유형화!$G$71/hourly1!$F$8763+유형화!$G$72*hourly1!$G608/hourly1!$F$8763+유형화!$G$74*hourly1!I608/hourly1!$I$8763+유형화!$H$63*hourly1!P608/hourly1!$P$8763</f>
        <v>8.9869341182234752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770">
        <f>(유형화!$F$71+유형화!$F$72+유형화!$F$73+유형화!$F$74+유형화!$G$63)*hourly1!O609/hourly1!$O$8763</f>
        <v>120.32497813137465</v>
      </c>
      <c r="C608" s="419">
        <f>hourly1!$F609*유형화!$G$71/hourly1!$F$8763+유형화!$G$72*hourly1!$G609/hourly1!$F$8763+유형화!$G$74*hourly1!I609/hourly1!$I$8763+유형화!$H$63*hourly1!P609/hourly1!$P$8763</f>
        <v>32.328142224584532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770">
        <f>(유형화!$F$71+유형화!$F$72+유형화!$F$73+유형화!$F$74+유형화!$G$63)*hourly1!O610/hourly1!$O$8763</f>
        <v>124.30958762765199</v>
      </c>
      <c r="C609" s="419">
        <f>hourly1!$F610*유형화!$G$71/hourly1!$F$8763+유형화!$G$72*hourly1!$G610/hourly1!$F$8763+유형화!$G$74*hourly1!I610/hourly1!$I$8763+유형화!$H$63*hourly1!P610/hourly1!$P$8763</f>
        <v>33.948872495906691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770">
        <f>(유형화!$F$71+유형화!$F$72+유형화!$F$73+유형화!$F$74+유형화!$G$63)*hourly1!O611/hourly1!$O$8763</f>
        <v>129.73685455311164</v>
      </c>
      <c r="C610" s="419">
        <f>hourly1!$F611*유형화!$G$71/hourly1!$F$8763+유형화!$G$72*hourly1!$G611/hourly1!$F$8763+유형화!$G$74*hourly1!I611/hourly1!$I$8763+유형화!$H$63*hourly1!P611/hourly1!$P$8763</f>
        <v>32.117864926702644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770">
        <f>(유형화!$F$71+유형화!$F$72+유형화!$F$73+유형화!$F$74+유형화!$G$63)*hourly1!O612/hourly1!$O$8763</f>
        <v>136.3582291239091</v>
      </c>
      <c r="C611" s="419">
        <f>hourly1!$F612*유형화!$G$71/hourly1!$F$8763+유형화!$G$72*hourly1!$G612/hourly1!$F$8763+유형화!$G$74*hourly1!I612/hourly1!$I$8763+유형화!$H$63*hourly1!P612/hourly1!$P$8763</f>
        <v>28.166712233868822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770">
        <f>(유형화!$F$71+유형화!$F$72+유형화!$F$73+유형화!$F$74+유형화!$G$63)*hourly1!O613/hourly1!$O$8763</f>
        <v>137.6423192885448</v>
      </c>
      <c r="C612" s="419">
        <f>hourly1!$F613*유형화!$G$71/hourly1!$F$8763+유형화!$G$72*hourly1!$G613/hourly1!$F$8763+유형화!$G$74*hourly1!I613/hourly1!$I$8763+유형화!$H$63*hourly1!P613/hourly1!$P$8763</f>
        <v>24.356040537547244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770">
        <f>(유형화!$F$71+유형화!$F$72+유형화!$F$73+유형화!$F$74+유형화!$G$63)*hourly1!O614/hourly1!$O$8763</f>
        <v>136.96164140963731</v>
      </c>
      <c r="C613" s="419">
        <f>hourly1!$F614*유형화!$G$71/hourly1!$F$8763+유형화!$G$72*hourly1!$G614/hourly1!$F$8763+유형화!$G$74*hourly1!I614/hourly1!$I$8763+유형화!$H$63*hourly1!P614/hourly1!$P$8763</f>
        <v>21.011956820467944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770">
        <f>(유형화!$F$71+유형화!$F$72+유형화!$F$73+유형화!$F$74+유형화!$G$63)*hourly1!O615/hourly1!$O$8763</f>
        <v>127.85191999131924</v>
      </c>
      <c r="C614" s="419">
        <f>hourly1!$F615*유형화!$G$71/hourly1!$F$8763+유형화!$G$72*hourly1!$G615/hourly1!$F$8763+유형화!$G$74*hourly1!I615/hourly1!$I$8763+유형화!$H$63*hourly1!P615/hourly1!$P$8763</f>
        <v>14.853140062323712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770">
        <f>(유형화!$F$71+유형화!$F$72+유형화!$F$73+유형화!$F$74+유형화!$G$63)*hourly1!O616/hourly1!$O$8763</f>
        <v>123.78298172406356</v>
      </c>
      <c r="C615" s="419">
        <f>hourly1!$F616*유형화!$G$71/hourly1!$F$8763+유형화!$G$72*hourly1!$G616/hourly1!$F$8763+유형화!$G$74*hourly1!I616/hourly1!$I$8763+유형화!$H$63*hourly1!P616/hourly1!$P$8763</f>
        <v>15.435858986373956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770">
        <f>(유형화!$F$71+유형화!$F$72+유형화!$F$73+유형화!$F$74+유형화!$G$63)*hourly1!O617/hourly1!$O$8763</f>
        <v>125.46657244413346</v>
      </c>
      <c r="C616" s="419">
        <f>hourly1!$F617*유형화!$G$71/hourly1!$F$8763+유형화!$G$72*hourly1!$G617/hourly1!$F$8763+유형화!$G$74*hourly1!I617/hourly1!$I$8763+유형화!$H$63*hourly1!P617/hourly1!$P$8763</f>
        <v>14.609887877034623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770">
        <f>(유형화!$F$71+유형화!$F$72+유형화!$F$73+유형화!$F$74+유형화!$G$63)*hourly1!O618/hourly1!$O$8763</f>
        <v>120.56884667482338</v>
      </c>
      <c r="C617" s="419">
        <f>hourly1!$F618*유형화!$G$71/hourly1!$F$8763+유형화!$G$72*hourly1!$G618/hourly1!$F$8763+유형화!$G$74*hourly1!I618/hourly1!$I$8763+유형화!$H$63*hourly1!P618/hourly1!$P$8763</f>
        <v>14.219273413087208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770">
        <f>(유형화!$F$71+유형화!$F$72+유형화!$F$73+유형화!$F$74+유형화!$G$63)*hourly1!O619/hourly1!$O$8763</f>
        <v>117.9525143173623</v>
      </c>
      <c r="C618" s="419">
        <f>hourly1!$F619*유형화!$G$71/hourly1!$F$8763+유형화!$G$72*hourly1!$G619/hourly1!$F$8763+유형화!$G$74*hourly1!I619/hourly1!$I$8763+유형화!$H$63*hourly1!P619/hourly1!$P$8763</f>
        <v>15.405053232221668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770">
        <f>(유형화!$F$71+유형화!$F$72+유형화!$F$73+유형화!$F$74+유형화!$G$63)*hourly1!O620/hourly1!$O$8763</f>
        <v>115.04820629360043</v>
      </c>
      <c r="C619" s="419">
        <f>hourly1!$F620*유형화!$G$71/hourly1!$F$8763+유형화!$G$72*hourly1!$G620/hourly1!$F$8763+유형화!$G$74*hourly1!I620/hourly1!$I$8763+유형화!$H$63*hourly1!P620/hourly1!$P$8763</f>
        <v>16.990339453810307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770">
        <f>(유형화!$F$71+유형화!$F$72+유형화!$F$73+유형화!$F$74+유형화!$G$63)*hourly1!O621/hourly1!$O$8763</f>
        <v>116.72911999992803</v>
      </c>
      <c r="C620" s="419">
        <f>hourly1!$F621*유형화!$G$71/hourly1!$F$8763+유형화!$G$72*hourly1!$G621/hourly1!$F$8763+유형화!$G$74*hourly1!I621/hourly1!$I$8763+유형화!$H$63*hourly1!P621/hourly1!$P$8763</f>
        <v>15.318112500412871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770">
        <f>(유형화!$F$71+유형화!$F$72+유형화!$F$73+유형화!$F$74+유형화!$G$63)*hourly1!O622/hourly1!$O$8763</f>
        <v>115.64003726227563</v>
      </c>
      <c r="C621" s="419">
        <f>hourly1!$F622*유형화!$G$71/hourly1!$F$8763+유형화!$G$72*hourly1!$G622/hourly1!$F$8763+유형화!$G$74*hourly1!I622/hourly1!$I$8763+유형화!$H$63*hourly1!P622/hourly1!$P$8763</f>
        <v>14.809872485299303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770">
        <f>(유형화!$F$71+유형화!$F$72+유형화!$F$73+유형화!$F$74+유형화!$G$63)*hourly1!O623/hourly1!$O$8763</f>
        <v>113.80490552110014</v>
      </c>
      <c r="C622" s="419">
        <f>hourly1!$F623*유형화!$G$71/hourly1!$F$8763+유형화!$G$72*hourly1!$G623/hourly1!$F$8763+유형화!$G$74*hourly1!I623/hourly1!$I$8763+유형화!$H$63*hourly1!P623/hourly1!$P$8763</f>
        <v>18.260168032228375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770">
        <f>(유형화!$F$71+유형화!$F$72+유형화!$F$73+유형화!$F$74+유형화!$G$63)*hourly1!O624/hourly1!$O$8763</f>
        <v>111.57931018272616</v>
      </c>
      <c r="C623" s="419">
        <f>hourly1!$F624*유형화!$G$71/hourly1!$F$8763+유형화!$G$72*hourly1!$G624/hourly1!$F$8763+유형화!$G$74*hourly1!I624/hourly1!$I$8763+유형화!$H$63*hourly1!P624/hourly1!$P$8763</f>
        <v>1.1877418006127711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770">
        <f>(유형화!$F$71+유형화!$F$72+유형화!$F$73+유형화!$F$74+유형화!$G$63)*hourly1!O625/hourly1!$O$8763</f>
        <v>111.46211699723681</v>
      </c>
      <c r="C624" s="419">
        <f>hourly1!$F625*유형화!$G$71/hourly1!$F$8763+유형화!$G$72*hourly1!$G625/hourly1!$F$8763+유형화!$G$74*hourly1!I625/hourly1!$I$8763+유형화!$H$63*hourly1!P625/hourly1!$P$8763</f>
        <v>1.0535207952772969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770">
        <f>(유형화!$F$71+유형화!$F$72+유형화!$F$73+유형화!$F$74+유형화!$G$63)*hourly1!O626/hourly1!$O$8763</f>
        <v>113.3806470589237</v>
      </c>
      <c r="C625" s="419">
        <f>hourly1!$F626*유형화!$G$71/hourly1!$F$8763+유형화!$G$72*hourly1!$G626/hourly1!$F$8763+유형화!$G$74*hourly1!I626/hourly1!$I$8763+유형화!$H$63*hourly1!P626/hourly1!$P$8763</f>
        <v>0.8616329715500175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770">
        <f>(유형화!$F$71+유형화!$F$72+유형화!$F$73+유형화!$F$74+유형화!$G$63)*hourly1!O627/hourly1!$O$8763</f>
        <v>112.05691607260238</v>
      </c>
      <c r="C626" s="419">
        <f>hourly1!$F627*유형화!$G$71/hourly1!$F$8763+유형화!$G$72*hourly1!$G627/hourly1!$F$8763+유형화!$G$74*hourly1!I627/hourly1!$I$8763+유형화!$H$63*hourly1!P627/hourly1!$P$8763</f>
        <v>1.3256683957703583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770">
        <f>(유형화!$F$71+유형화!$F$72+유형화!$F$73+유형화!$F$74+유형화!$G$63)*hourly1!O628/hourly1!$O$8763</f>
        <v>107.84632996480994</v>
      </c>
      <c r="C627" s="419">
        <f>hourly1!$F628*유형화!$G$71/hourly1!$F$8763+유형화!$G$72*hourly1!$G628/hourly1!$F$8763+유형화!$G$74*hourly1!I628/hourly1!$I$8763+유형화!$H$63*hourly1!P628/hourly1!$P$8763</f>
        <v>3.7505953589087859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770">
        <f>(유형화!$F$71+유형화!$F$72+유형화!$F$73+유형화!$F$74+유형화!$G$63)*hourly1!O629/hourly1!$O$8763</f>
        <v>105.16658622167037</v>
      </c>
      <c r="C628" s="419">
        <f>hourly1!$F629*유형화!$G$71/hourly1!$F$8763+유형화!$G$72*hourly1!$G629/hourly1!$F$8763+유형화!$G$74*hourly1!I629/hourly1!$I$8763+유형화!$H$63*hourly1!P629/hourly1!$P$8763</f>
        <v>6.0960743162456135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770">
        <f>(유형화!$F$71+유형화!$F$72+유형화!$F$73+유형화!$F$74+유형화!$G$63)*hourly1!O630/hourly1!$O$8763</f>
        <v>103.83647073871649</v>
      </c>
      <c r="C629" s="419">
        <f>hourly1!$F630*유형화!$G$71/hourly1!$F$8763+유형화!$G$72*hourly1!$G630/hourly1!$F$8763+유형화!$G$74*hourly1!I630/hourly1!$I$8763+유형화!$H$63*hourly1!P630/hourly1!$P$8763</f>
        <v>7.8090550646332089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770">
        <f>(유형화!$F$71+유형화!$F$72+유형화!$F$73+유형화!$F$74+유형화!$G$63)*hourly1!O631/hourly1!$O$8763</f>
        <v>101.68660254798867</v>
      </c>
      <c r="C630" s="419">
        <f>hourly1!$F631*유형화!$G$71/hourly1!$F$8763+유형화!$G$72*hourly1!$G631/hourly1!$F$8763+유형화!$G$74*hourly1!I631/hourly1!$I$8763+유형화!$H$63*hourly1!P631/hourly1!$P$8763</f>
        <v>9.3329734938398374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770">
        <f>(유형화!$F$71+유형화!$F$72+유형화!$F$73+유형화!$F$74+유형화!$G$63)*hourly1!O632/hourly1!$O$8763</f>
        <v>101.30430649066278</v>
      </c>
      <c r="C631" s="419">
        <f>hourly1!$F632*유형화!$G$71/hourly1!$F$8763+유형화!$G$72*hourly1!$G632/hourly1!$F$8763+유형화!$G$74*hourly1!I632/hourly1!$I$8763+유형화!$H$63*hourly1!P632/hourly1!$P$8763</f>
        <v>10.384147654983243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770">
        <f>(유형화!$F$71+유형화!$F$72+유형화!$F$73+유형화!$F$74+유형화!$G$63)*hourly1!O633/hourly1!$O$8763</f>
        <v>101.03544401478369</v>
      </c>
      <c r="C632" s="419">
        <f>hourly1!$F633*유형화!$G$71/hourly1!$F$8763+유형화!$G$72*hourly1!$G633/hourly1!$F$8763+유형화!$G$74*hourly1!I633/hourly1!$I$8763+유형화!$H$63*hourly1!P633/hourly1!$P$8763</f>
        <v>33.851112254203741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770">
        <f>(유형화!$F$71+유형화!$F$72+유형화!$F$73+유형화!$F$74+유형화!$G$63)*hourly1!O634/hourly1!$O$8763</f>
        <v>102.20889450999162</v>
      </c>
      <c r="C633" s="419">
        <f>hourly1!$F634*유형화!$G$71/hourly1!$F$8763+유형화!$G$72*hourly1!$G634/hourly1!$F$8763+유형화!$G$74*hourly1!I634/hourly1!$I$8763+유형화!$H$63*hourly1!P634/hourly1!$P$8763</f>
        <v>35.341964094809747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770">
        <f>(유형화!$F$71+유형화!$F$72+유형화!$F$73+유형화!$F$74+유형화!$G$63)*hourly1!O635/hourly1!$O$8763</f>
        <v>100.16710019889592</v>
      </c>
      <c r="C634" s="419">
        <f>hourly1!$F635*유형화!$G$71/hourly1!$F$8763+유형화!$G$72*hourly1!$G635/hourly1!$F$8763+유형화!$G$74*hourly1!I635/hourly1!$I$8763+유형화!$H$63*hourly1!P635/hourly1!$P$8763</f>
        <v>33.729732800841902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770">
        <f>(유형화!$F$71+유형화!$F$72+유형화!$F$73+유형화!$F$74+유형화!$G$63)*hourly1!O636/hourly1!$O$8763</f>
        <v>99.884322827931726</v>
      </c>
      <c r="C635" s="419">
        <f>hourly1!$F636*유형화!$G$71/hourly1!$F$8763+유형화!$G$72*hourly1!$G636/hourly1!$F$8763+유형화!$G$74*hourly1!I636/hourly1!$I$8763+유형화!$H$63*hourly1!P636/hourly1!$P$8763</f>
        <v>30.703268167135107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770">
        <f>(유형화!$F$71+유형화!$F$72+유형화!$F$73+유형화!$F$74+유형화!$G$63)*hourly1!O637/hourly1!$O$8763</f>
        <v>98.319193555479458</v>
      </c>
      <c r="C636" s="419">
        <f>hourly1!$F637*유형화!$G$71/hourly1!$F$8763+유형화!$G$72*hourly1!$G637/hourly1!$F$8763+유형화!$G$74*hourly1!I637/hourly1!$I$8763+유형화!$H$63*hourly1!P637/hourly1!$P$8763</f>
        <v>27.689021948099995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770">
        <f>(유형화!$F$71+유형화!$F$72+유형화!$F$73+유형화!$F$74+유형화!$G$63)*hourly1!O638/hourly1!$O$8763</f>
        <v>97.396822947273094</v>
      </c>
      <c r="C637" s="419">
        <f>hourly1!$F638*유형화!$G$71/hourly1!$F$8763+유형화!$G$72*hourly1!$G638/hourly1!$F$8763+유형화!$G$74*hourly1!I638/hourly1!$I$8763+유형화!$H$63*hourly1!P638/hourly1!$P$8763</f>
        <v>25.508396502694925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770">
        <f>(유형화!$F$71+유형화!$F$72+유형화!$F$73+유형화!$F$74+유형화!$G$63)*hourly1!O639/hourly1!$O$8763</f>
        <v>96.156538415499995</v>
      </c>
      <c r="C638" s="419">
        <f>hourly1!$F639*유형화!$G$71/hourly1!$F$8763+유형화!$G$72*hourly1!$G639/hourly1!$F$8763+유형화!$G$74*hourly1!I639/hourly1!$I$8763+유형화!$H$63*hourly1!P639/hourly1!$P$8763</f>
        <v>20.159162804432562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770">
        <f>(유형화!$F$71+유형화!$F$72+유형화!$F$73+유형화!$F$74+유형화!$G$63)*hourly1!O640/hourly1!$O$8763</f>
        <v>94.628291568024252</v>
      </c>
      <c r="C639" s="419">
        <f>hourly1!$F640*유형화!$G$71/hourly1!$F$8763+유형화!$G$72*hourly1!$G640/hourly1!$F$8763+유형화!$G$74*hourly1!I640/hourly1!$I$8763+유형화!$H$63*hourly1!P640/hourly1!$P$8763</f>
        <v>20.941392444675859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770">
        <f>(유형화!$F$71+유형화!$F$72+유형화!$F$73+유형화!$F$74+유형화!$G$63)*hourly1!O641/hourly1!$O$8763</f>
        <v>94.732813624285626</v>
      </c>
      <c r="C640" s="419">
        <f>hourly1!$F641*유형화!$G$71/hourly1!$F$8763+유형화!$G$72*hourly1!$G641/hourly1!$F$8763+유형화!$G$74*hourly1!I641/hourly1!$I$8763+유형화!$H$63*hourly1!P641/hourly1!$P$8763</f>
        <v>20.140472070318182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770">
        <f>(유형화!$F$71+유형화!$F$72+유형화!$F$73+유형화!$F$74+유형화!$G$63)*hourly1!O642/hourly1!$O$8763</f>
        <v>94.057436796929537</v>
      </c>
      <c r="C641" s="419">
        <f>hourly1!$F642*유형화!$G$71/hourly1!$F$8763+유형화!$G$72*hourly1!$G642/hourly1!$F$8763+유형화!$G$74*hourly1!I642/hourly1!$I$8763+유형화!$H$63*hourly1!P642/hourly1!$P$8763</f>
        <v>19.702676419368178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770">
        <f>(유형화!$F$71+유형화!$F$72+유형화!$F$73+유형화!$F$74+유형화!$G$63)*hourly1!O643/hourly1!$O$8763</f>
        <v>94.718516535972043</v>
      </c>
      <c r="C642" s="419">
        <f>hourly1!$F643*유형화!$G$71/hourly1!$F$8763+유형화!$G$72*hourly1!$G643/hourly1!$F$8763+유형화!$G$74*hourly1!I643/hourly1!$I$8763+유형화!$H$63*hourly1!P643/hourly1!$P$8763</f>
        <v>20.158544282962467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770">
        <f>(유형화!$F$71+유형화!$F$72+유형화!$F$73+유형화!$F$74+유형화!$G$63)*hourly1!O644/hourly1!$O$8763</f>
        <v>94.183301109311302</v>
      </c>
      <c r="C643" s="419">
        <f>hourly1!$F644*유형화!$G$71/hourly1!$F$8763+유형화!$G$72*hourly1!$G644/hourly1!$F$8763+유형화!$G$74*hourly1!I644/hourly1!$I$8763+유형화!$H$63*hourly1!P644/hourly1!$P$8763</f>
        <v>21.275188787850553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770">
        <f>(유형화!$F$71+유형화!$F$72+유형화!$F$73+유형화!$F$74+유형화!$G$63)*hourly1!O645/hourly1!$O$8763</f>
        <v>97.218904477714617</v>
      </c>
      <c r="C644" s="419">
        <f>hourly1!$F645*유형화!$G$71/hourly1!$F$8763+유형화!$G$72*hourly1!$G645/hourly1!$F$8763+유형화!$G$74*hourly1!I645/hourly1!$I$8763+유형화!$H$63*hourly1!P645/hourly1!$P$8763</f>
        <v>19.806605874221251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770">
        <f>(유형화!$F$71+유형화!$F$72+유형화!$F$73+유형화!$F$74+유형화!$G$63)*hourly1!O646/hourly1!$O$8763</f>
        <v>99.026841238580687</v>
      </c>
      <c r="C645" s="419">
        <f>hourly1!$F646*유형화!$G$71/hourly1!$F$8763+유형화!$G$72*hourly1!$G646/hourly1!$F$8763+유형화!$G$74*hourly1!I646/hourly1!$I$8763+유형화!$H$63*hourly1!P646/hourly1!$P$8763</f>
        <v>20.117624010303036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770">
        <f>(유형화!$F$71+유형화!$F$72+유형화!$F$73+유형화!$F$74+유형화!$G$63)*hourly1!O647/hourly1!$O$8763</f>
        <v>98.971620067748006</v>
      </c>
      <c r="C646" s="419">
        <f>hourly1!$F647*유형화!$G$71/hourly1!$F$8763+유형화!$G$72*hourly1!$G647/hourly1!$F$8763+유형화!$G$74*hourly1!I647/hourly1!$I$8763+유형화!$H$63*hourly1!P647/hourly1!$P$8763</f>
        <v>23.44121989606143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770">
        <f>(유형화!$F$71+유형화!$F$72+유형화!$F$73+유형화!$F$74+유형화!$G$63)*hourly1!O648/hourly1!$O$8763</f>
        <v>98.765896525900359</v>
      </c>
      <c r="C647" s="419">
        <f>hourly1!$F648*유형화!$G$71/hourly1!$F$8763+유형화!$G$72*hourly1!$G648/hourly1!$F$8763+유형화!$G$74*hourly1!I648/hourly1!$I$8763+유형화!$H$63*hourly1!P648/hourly1!$P$8763</f>
        <v>1.2848829054014159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770">
        <f>(유형화!$F$71+유형화!$F$72+유형화!$F$73+유형화!$F$74+유형화!$G$63)*hourly1!O649/hourly1!$O$8763</f>
        <v>102.4073904506882</v>
      </c>
      <c r="C648" s="419">
        <f>hourly1!$F649*유형화!$G$71/hourly1!$F$8763+유형화!$G$72*hourly1!$G649/hourly1!$F$8763+유형화!$G$74*hourly1!I649/hourly1!$I$8763+유형화!$H$63*hourly1!P649/hourly1!$P$8763</f>
        <v>2.8372724010024482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770">
        <f>(유형화!$F$71+유형화!$F$72+유형화!$F$73+유형화!$F$74+유형화!$G$63)*hourly1!O650/hourly1!$O$8763</f>
        <v>105.94621867249046</v>
      </c>
      <c r="C649" s="419">
        <f>hourly1!$F650*유형화!$G$71/hourly1!$F$8763+유형화!$G$72*hourly1!$G650/hourly1!$F$8763+유형화!$G$74*hourly1!I650/hourly1!$I$8763+유형화!$H$63*hourly1!P650/hourly1!$P$8763</f>
        <v>5.8816443082948489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770">
        <f>(유형화!$F$71+유형화!$F$72+유형화!$F$73+유형화!$F$74+유형화!$G$63)*hourly1!O651/hourly1!$O$8763</f>
        <v>105.64990462931465</v>
      </c>
      <c r="C650" s="419">
        <f>hourly1!$F651*유형화!$G$71/hourly1!$F$8763+유형화!$G$72*hourly1!$G651/hourly1!$F$8763+유형화!$G$74*hourly1!I651/hourly1!$I$8763+유형화!$H$63*hourly1!P651/hourly1!$P$8763</f>
        <v>8.0783599281409657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770">
        <f>(유형화!$F$71+유형화!$F$72+유형화!$F$73+유형화!$F$74+유형화!$G$63)*hourly1!O652/hourly1!$O$8763</f>
        <v>100.7478055269732</v>
      </c>
      <c r="C651" s="419">
        <f>hourly1!$F652*유형화!$G$71/hourly1!$F$8763+유형화!$G$72*hourly1!$G652/hourly1!$F$8763+유형화!$G$74*hourly1!I652/hourly1!$I$8763+유형화!$H$63*hourly1!P652/hourly1!$P$8763</f>
        <v>10.2822328568787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770">
        <f>(유형화!$F$71+유형화!$F$72+유형화!$F$73+유형화!$F$74+유형화!$G$63)*hourly1!O653/hourly1!$O$8763</f>
        <v>97.259578956750772</v>
      </c>
      <c r="C652" s="419">
        <f>hourly1!$F653*유형화!$G$71/hourly1!$F$8763+유형화!$G$72*hourly1!$G653/hourly1!$F$8763+유형화!$G$74*hourly1!I653/hourly1!$I$8763+유형화!$H$63*hourly1!P653/hourly1!$P$8763</f>
        <v>12.323212771339282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770">
        <f>(유형화!$F$71+유형화!$F$72+유형화!$F$73+유형화!$F$74+유형화!$G$63)*hourly1!O654/hourly1!$O$8763</f>
        <v>94.900633462300533</v>
      </c>
      <c r="C653" s="419">
        <f>hourly1!$F654*유형화!$G$71/hourly1!$F$8763+유형화!$G$72*hourly1!$G654/hourly1!$F$8763+유형화!$G$74*hourly1!I654/hourly1!$I$8763+유형화!$H$63*hourly1!P654/hourly1!$P$8763</f>
        <v>13.832181444297955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770">
        <f>(유형화!$F$71+유형화!$F$72+유형화!$F$73+유형화!$F$74+유형화!$G$63)*hourly1!O655/hourly1!$O$8763</f>
        <v>94.223467909925219</v>
      </c>
      <c r="C654" s="419">
        <f>hourly1!$F655*유형화!$G$71/hourly1!$F$8763+유형화!$G$72*hourly1!$G655/hourly1!$F$8763+유형화!$G$74*hourly1!I655/hourly1!$I$8763+유형화!$H$63*hourly1!P655/hourly1!$P$8763</f>
        <v>15.080044817475763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770">
        <f>(유형화!$F$71+유형화!$F$72+유형화!$F$73+유형화!$F$74+유형화!$G$63)*hourly1!O656/hourly1!$O$8763</f>
        <v>94.842190374431524</v>
      </c>
      <c r="C655" s="419">
        <f>hourly1!$F656*유형화!$G$71/hourly1!$F$8763+유형화!$G$72*hourly1!$G656/hourly1!$F$8763+유형화!$G$74*hourly1!I656/hourly1!$I$8763+유형화!$H$63*hourly1!P656/hourly1!$P$8763</f>
        <v>16.510050454700902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770">
        <f>(유형화!$F$71+유형화!$F$72+유형화!$F$73+유형화!$F$74+유형화!$G$63)*hourly1!O657/hourly1!$O$8763</f>
        <v>96.447743500051985</v>
      </c>
      <c r="C656" s="419">
        <f>hourly1!$F657*유형화!$G$71/hourly1!$F$8763+유형화!$G$72*hourly1!$G657/hourly1!$F$8763+유형화!$G$74*hourly1!I657/hourly1!$I$8763+유형화!$H$63*hourly1!P657/hourly1!$P$8763</f>
        <v>40.604571860996586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770">
        <f>(유형화!$F$71+유형화!$F$72+유형화!$F$73+유형화!$F$74+유형화!$G$63)*hourly1!O658/hourly1!$O$8763</f>
        <v>97.353783293106446</v>
      </c>
      <c r="C657" s="419">
        <f>hourly1!$F658*유형화!$G$71/hourly1!$F$8763+유형화!$G$72*hourly1!$G658/hourly1!$F$8763+유형화!$G$74*hourly1!I658/hourly1!$I$8763+유형화!$H$63*hourly1!P658/hourly1!$P$8763</f>
        <v>41.234519976700859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770">
        <f>(유형화!$F$71+유형화!$F$72+유형화!$F$73+유형화!$F$74+유형화!$G$63)*hourly1!O659/hourly1!$O$8763</f>
        <v>95.339310749239161</v>
      </c>
      <c r="C658" s="419">
        <f>hourly1!$F659*유형화!$G$71/hourly1!$F$8763+유형화!$G$72*hourly1!$G659/hourly1!$F$8763+유형화!$G$74*hourly1!I659/hourly1!$I$8763+유형화!$H$63*hourly1!P659/hourly1!$P$8763</f>
        <v>38.766354670139833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770">
        <f>(유형화!$F$71+유형화!$F$72+유형화!$F$73+유형화!$F$74+유형화!$G$63)*hourly1!O660/hourly1!$O$8763</f>
        <v>87.656625487620573</v>
      </c>
      <c r="C659" s="419">
        <f>hourly1!$F660*유형화!$G$71/hourly1!$F$8763+유형화!$G$72*hourly1!$G660/hourly1!$F$8763+유형화!$G$74*hourly1!I660/hourly1!$I$8763+유형화!$H$63*hourly1!P660/hourly1!$P$8763</f>
        <v>34.543425181972829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770">
        <f>(유형화!$F$71+유형화!$F$72+유형화!$F$73+유형화!$F$74+유형화!$G$63)*hourly1!O661/hourly1!$O$8763</f>
        <v>83.635230290695972</v>
      </c>
      <c r="C660" s="419">
        <f>hourly1!$F661*유형화!$G$71/hourly1!$F$8763+유형화!$G$72*hourly1!$G661/hourly1!$F$8763+유형화!$G$74*hourly1!I661/hourly1!$I$8763+유형화!$H$63*hourly1!P661/hourly1!$P$8763</f>
        <v>30.841146757641258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770">
        <f>(유형화!$F$71+유형화!$F$72+유형화!$F$73+유형화!$F$74+유형화!$G$63)*hourly1!O662/hourly1!$O$8763</f>
        <v>84.005241337682989</v>
      </c>
      <c r="C661" s="419">
        <f>hourly1!$F662*유형화!$G$71/hourly1!$F$8763+유형화!$G$72*hourly1!$G662/hourly1!$F$8763+유형화!$G$74*hourly1!I662/hourly1!$I$8763+유형화!$H$63*hourly1!P662/hourly1!$P$8763</f>
        <v>27.485005872283487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770">
        <f>(유형화!$F$71+유형화!$F$72+유형화!$F$73+유형화!$F$74+유형화!$G$63)*hourly1!O663/hourly1!$O$8763</f>
        <v>83.313745051401042</v>
      </c>
      <c r="C662" s="419">
        <f>hourly1!$F663*유형화!$G$71/hourly1!$F$8763+유형화!$G$72*hourly1!$G663/hourly1!$F$8763+유형화!$G$74*hourly1!I663/hourly1!$I$8763+유형화!$H$63*hourly1!P663/hourly1!$P$8763</f>
        <v>22.410925296503276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770">
        <f>(유형화!$F$71+유형화!$F$72+유형화!$F$73+유형화!$F$74+유형화!$G$63)*hourly1!O664/hourly1!$O$8763</f>
        <v>83.760927574413046</v>
      </c>
      <c r="C663" s="419">
        <f>hourly1!$F664*유형화!$G$71/hourly1!$F$8763+유형화!$G$72*hourly1!$G664/hourly1!$F$8763+유형화!$G$74*hourly1!I664/hourly1!$I$8763+유형화!$H$63*hourly1!P664/hourly1!$P$8763</f>
        <v>23.616197465886149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770">
        <f>(유형화!$F$71+유형화!$F$72+유형화!$F$73+유형화!$F$74+유형화!$G$63)*hourly1!O665/hourly1!$O$8763</f>
        <v>84.13935610741288</v>
      </c>
      <c r="C664" s="419">
        <f>hourly1!$F665*유형화!$G$71/hourly1!$F$8763+유형화!$G$72*hourly1!$G665/hourly1!$F$8763+유형화!$G$74*hourly1!I665/hourly1!$I$8763+유형화!$H$63*hourly1!P665/hourly1!$P$8763</f>
        <v>22.730707666410332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770">
        <f>(유형화!$F$71+유형화!$F$72+유형화!$F$73+유형화!$F$74+유형화!$G$63)*hourly1!O666/hourly1!$O$8763</f>
        <v>84.683147465558704</v>
      </c>
      <c r="C665" s="419">
        <f>hourly1!$F666*유형화!$G$71/hourly1!$F$8763+유형화!$G$72*hourly1!$G666/hourly1!$F$8763+유형화!$G$74*hourly1!I666/hourly1!$I$8763+유형화!$H$63*hourly1!P666/hourly1!$P$8763</f>
        <v>22.531357888888305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770">
        <f>(유형화!$F$71+유형화!$F$72+유형화!$F$73+유형화!$F$74+유형화!$G$63)*hourly1!O667/hourly1!$O$8763</f>
        <v>86.63612470367741</v>
      </c>
      <c r="C666" s="419">
        <f>hourly1!$F667*유형화!$G$71/hourly1!$F$8763+유형화!$G$72*hourly1!$G667/hourly1!$F$8763+유형화!$G$74*hourly1!I667/hourly1!$I$8763+유형화!$H$63*hourly1!P667/hourly1!$P$8763</f>
        <v>23.428499894326926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770">
        <f>(유형화!$F$71+유형화!$F$72+유형화!$F$73+유형화!$F$74+유형화!$G$63)*hourly1!O668/hourly1!$O$8763</f>
        <v>89.389749643815506</v>
      </c>
      <c r="C667" s="419">
        <f>hourly1!$F668*유형화!$G$71/hourly1!$F$8763+유형화!$G$72*hourly1!$G668/hourly1!$F$8763+유형화!$G$74*hourly1!I668/hourly1!$I$8763+유형화!$H$63*hourly1!P668/hourly1!$P$8763</f>
        <v>24.934674450395978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770">
        <f>(유형화!$F$71+유형화!$F$72+유형화!$F$73+유형화!$F$74+유형화!$G$63)*hourly1!O669/hourly1!$O$8763</f>
        <v>91.152285787834302</v>
      </c>
      <c r="C668" s="419">
        <f>hourly1!$F669*유형화!$G$71/hourly1!$F$8763+유형화!$G$72*hourly1!$G669/hourly1!$F$8763+유형화!$G$74*hourly1!I669/hourly1!$I$8763+유형화!$H$63*hourly1!P669/hourly1!$P$8763</f>
        <v>23.837772166121368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770">
        <f>(유형화!$F$71+유형화!$F$72+유형화!$F$73+유형화!$F$74+유형화!$G$63)*hourly1!O670/hourly1!$O$8763</f>
        <v>92.369289070213654</v>
      </c>
      <c r="C669" s="419">
        <f>hourly1!$F670*유형화!$G$71/hourly1!$F$8763+유형화!$G$72*hourly1!$G670/hourly1!$F$8763+유형화!$G$74*hourly1!I670/hourly1!$I$8763+유형화!$H$63*hourly1!P670/hourly1!$P$8763</f>
        <v>24.013284864720436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770">
        <f>(유형화!$F$71+유형화!$F$72+유형화!$F$73+유형화!$F$74+유형화!$G$63)*hourly1!O671/hourly1!$O$8763</f>
        <v>92.254289712590989</v>
      </c>
      <c r="C670" s="419">
        <f>hourly1!$F671*유형화!$G$71/hourly1!$F$8763+유형화!$G$72*hourly1!$G671/hourly1!$F$8763+유형화!$G$74*hourly1!I671/hourly1!$I$8763+유형화!$H$63*hourly1!P671/hourly1!$P$8763</f>
        <v>28.018421557561158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770">
        <f>(유형화!$F$71+유형화!$F$72+유형화!$F$73+유형화!$F$74+유형화!$G$63)*hourly1!O672/hourly1!$O$8763</f>
        <v>92.797008480814796</v>
      </c>
      <c r="C671" s="419">
        <f>hourly1!$F672*유형화!$G$71/hourly1!$F$8763+유형화!$G$72*hourly1!$G672/hourly1!$F$8763+유형화!$G$74*hourly1!I672/hourly1!$I$8763+유형화!$H$63*hourly1!P672/hourly1!$P$8763</f>
        <v>4.524406337272584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770">
        <f>(유형화!$F$71+유형화!$F$72+유형화!$F$73+유형화!$F$74+유형화!$G$63)*hourly1!O673/hourly1!$O$8763</f>
        <v>96.076224816890999</v>
      </c>
      <c r="C672" s="419">
        <f>hourly1!$F673*유형화!$G$71/hourly1!$F$8763+유형화!$G$72*hourly1!$G673/hourly1!$F$8763+유형화!$G$74*hourly1!I673/hourly1!$I$8763+유형화!$H$63*hourly1!P673/hourly1!$P$8763</f>
        <v>7.3505792560345382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770">
        <f>(유형화!$F$71+유형화!$F$72+유형화!$F$73+유형화!$F$74+유형화!$G$63)*hourly1!O674/hourly1!$O$8763</f>
        <v>100.21855796665965</v>
      </c>
      <c r="C673" s="419">
        <f>hourly1!$F674*유형화!$G$71/hourly1!$F$8763+유형화!$G$72*hourly1!$G674/hourly1!$F$8763+유형화!$G$74*hourly1!I674/hourly1!$I$8763+유형화!$H$63*hourly1!P674/hourly1!$P$8763</f>
        <v>10.562143055682057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770">
        <f>(유형화!$F$71+유형화!$F$72+유형화!$F$73+유형화!$F$74+유형화!$G$63)*hourly1!O675/hourly1!$O$8763</f>
        <v>99.565283977267697</v>
      </c>
      <c r="C674" s="419">
        <f>hourly1!$F675*유형화!$G$71/hourly1!$F$8763+유형화!$G$72*hourly1!$G675/hourly1!$F$8763+유형화!$G$74*hourly1!I675/hourly1!$I$8763+유형화!$H$63*hourly1!P675/hourly1!$P$8763</f>
        <v>13.00981653053455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770">
        <f>(유형화!$F$71+유형화!$F$72+유형화!$F$73+유형화!$F$74+유형화!$G$63)*hourly1!O676/hourly1!$O$8763</f>
        <v>94.502172534647571</v>
      </c>
      <c r="C675" s="419">
        <f>hourly1!$F676*유형화!$G$71/hourly1!$F$8763+유형화!$G$72*hourly1!$G676/hourly1!$F$8763+유형화!$G$74*hourly1!I676/hourly1!$I$8763+유형화!$H$63*hourly1!P676/hourly1!$P$8763</f>
        <v>15.534084503928979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770">
        <f>(유형화!$F$71+유형화!$F$72+유형화!$F$73+유형화!$F$74+유형화!$G$63)*hourly1!O677/hourly1!$O$8763</f>
        <v>92.509322030296147</v>
      </c>
      <c r="C676" s="419">
        <f>hourly1!$F677*유형화!$G$71/hourly1!$F$8763+유형화!$G$72*hourly1!$G677/hourly1!$F$8763+유형화!$G$74*hourly1!I677/hourly1!$I$8763+유형화!$H$63*hourly1!P677/hourly1!$P$8763</f>
        <v>17.837533850347917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770">
        <f>(유형화!$F$71+유형화!$F$72+유형화!$F$73+유형화!$F$74+유형화!$G$63)*hourly1!O678/hourly1!$O$8763</f>
        <v>90.274072257814751</v>
      </c>
      <c r="C677" s="419">
        <f>hourly1!$F678*유형화!$G$71/hourly1!$F$8763+유형화!$G$72*hourly1!$G678/hourly1!$F$8763+유형화!$G$74*hourly1!I678/hourly1!$I$8763+유형화!$H$63*hourly1!P678/hourly1!$P$8763</f>
        <v>19.403974861315767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770">
        <f>(유형화!$F$71+유형화!$F$72+유형화!$F$73+유형화!$F$74+유형화!$G$63)*hourly1!O679/hourly1!$O$8763</f>
        <v>90.170659275164596</v>
      </c>
      <c r="C678" s="419">
        <f>hourly1!$F679*유형화!$G$71/hourly1!$F$8763+유형화!$G$72*hourly1!$G679/hourly1!$F$8763+유형화!$G$74*hourly1!I679/hourly1!$I$8763+유형화!$H$63*hourly1!P679/hourly1!$P$8763</f>
        <v>21.108496020781253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770">
        <f>(유형화!$F$71+유형화!$F$72+유형화!$F$73+유형화!$F$74+유형화!$G$63)*hourly1!O680/hourly1!$O$8763</f>
        <v>90.228374747055085</v>
      </c>
      <c r="C679" s="419">
        <f>hourly1!$F680*유형화!$G$71/hourly1!$F$8763+유형화!$G$72*hourly1!$G680/hourly1!$F$8763+유형화!$G$74*hourly1!I680/hourly1!$I$8763+유형화!$H$63*hourly1!P680/hourly1!$P$8763</f>
        <v>22.726972842986395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770">
        <f>(유형화!$F$71+유형화!$F$72+유형화!$F$73+유형화!$F$74+유형화!$G$63)*hourly1!O681/hourly1!$O$8763</f>
        <v>90.624191341904066</v>
      </c>
      <c r="C680" s="419">
        <f>hourly1!$F681*유형화!$G$71/hourly1!$F$8763+유형화!$G$72*hourly1!$G681/hourly1!$F$8763+유형화!$G$74*hourly1!I681/hourly1!$I$8763+유형화!$H$63*hourly1!P681/hourly1!$P$8763</f>
        <v>46.812462912653139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770">
        <f>(유형화!$F$71+유형화!$F$72+유형화!$F$73+유형화!$F$74+유형화!$G$63)*hourly1!O682/hourly1!$O$8763</f>
        <v>90.678425458638827</v>
      </c>
      <c r="C681" s="419">
        <f>hourly1!$F682*유형화!$G$71/hourly1!$F$8763+유형화!$G$72*hourly1!$G682/hourly1!$F$8763+유형화!$G$74*hourly1!I682/hourly1!$I$8763+유형화!$H$63*hourly1!P682/hourly1!$P$8763</f>
        <v>47.453223460642391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770">
        <f>(유형화!$F$71+유형화!$F$72+유형화!$F$73+유형화!$F$74+유형화!$G$63)*hourly1!O683/hourly1!$O$8763</f>
        <v>89.872531556305006</v>
      </c>
      <c r="C682" s="419">
        <f>hourly1!$F683*유형화!$G$71/hourly1!$F$8763+유형화!$G$72*hourly1!$G683/hourly1!$F$8763+유형화!$G$74*hourly1!I683/hourly1!$I$8763+유형화!$H$63*hourly1!P683/hourly1!$P$8763</f>
        <v>45.024126862718248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770">
        <f>(유형화!$F$71+유형화!$F$72+유형화!$F$73+유형화!$F$74+유형화!$G$63)*hourly1!O684/hourly1!$O$8763</f>
        <v>91.294340029219185</v>
      </c>
      <c r="C683" s="419">
        <f>hourly1!$F684*유형화!$G$71/hourly1!$F$8763+유형화!$G$72*hourly1!$G684/hourly1!$F$8763+유형화!$G$74*hourly1!I684/hourly1!$I$8763+유형화!$H$63*hourly1!P684/hourly1!$P$8763</f>
        <v>41.195561124862706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770">
        <f>(유형화!$F$71+유형화!$F$72+유형화!$F$73+유형화!$F$74+유형화!$G$63)*hourly1!O685/hourly1!$O$8763</f>
        <v>93.6587230254476</v>
      </c>
      <c r="C684" s="419">
        <f>hourly1!$F685*유형화!$G$71/hourly1!$F$8763+유형화!$G$72*hourly1!$G685/hourly1!$F$8763+유형화!$G$74*hourly1!I685/hourly1!$I$8763+유형화!$H$63*hourly1!P685/hourly1!$P$8763</f>
        <v>37.878012286571078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770">
        <f>(유형화!$F$71+유형화!$F$72+유형화!$F$73+유형화!$F$74+유형화!$G$63)*hourly1!O686/hourly1!$O$8763</f>
        <v>95.531092510440914</v>
      </c>
      <c r="C685" s="419">
        <f>hourly1!$F686*유형화!$G$71/hourly1!$F$8763+유형화!$G$72*hourly1!$G686/hourly1!$F$8763+유형화!$G$74*hourly1!I686/hourly1!$I$8763+유형화!$H$63*hourly1!P686/hourly1!$P$8763</f>
        <v>34.986492728358179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770">
        <f>(유형화!$F$71+유형화!$F$72+유형화!$F$73+유형화!$F$74+유형화!$G$63)*hourly1!O687/hourly1!$O$8763</f>
        <v>95.427272897883668</v>
      </c>
      <c r="C686" s="419">
        <f>hourly1!$F687*유형화!$G$71/hourly1!$F$8763+유형화!$G$72*hourly1!$G687/hourly1!$F$8763+유형화!$G$74*hourly1!I687/hourly1!$I$8763+유형화!$H$63*hourly1!P687/hourly1!$P$8763</f>
        <v>29.645407511950395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770">
        <f>(유형화!$F$71+유형화!$F$72+유형화!$F$73+유형화!$F$74+유형화!$G$63)*hourly1!O688/hourly1!$O$8763</f>
        <v>97.48464443510322</v>
      </c>
      <c r="C687" s="419">
        <f>hourly1!$F688*유형화!$G$71/hourly1!$F$8763+유형화!$G$72*hourly1!$G688/hourly1!$F$8763+유형화!$G$74*hourly1!I688/hourly1!$I$8763+유형화!$H$63*hourly1!P688/hourly1!$P$8763</f>
        <v>30.407410269234333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770">
        <f>(유형화!$F$71+유형화!$F$72+유형화!$F$73+유형화!$F$74+유형화!$G$63)*hourly1!O689/hourly1!$O$8763</f>
        <v>98.848715673664941</v>
      </c>
      <c r="C688" s="419">
        <f>hourly1!$F689*유형화!$G$71/hourly1!$F$8763+유형화!$G$72*hourly1!$G689/hourly1!$F$8763+유형화!$G$74*hourly1!I689/hourly1!$I$8763+유형화!$H$63*hourly1!P689/hourly1!$P$8763</f>
        <v>29.659023600511201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770">
        <f>(유형화!$F$71+유형화!$F$72+유형화!$F$73+유형화!$F$74+유형화!$G$63)*hourly1!O690/hourly1!$O$8763</f>
        <v>99.873127398846563</v>
      </c>
      <c r="C689" s="419">
        <f>hourly1!$F690*유형화!$G$71/hourly1!$F$8763+유형화!$G$72*hourly1!$G690/hourly1!$F$8763+유형화!$G$74*hourly1!I690/hourly1!$I$8763+유형화!$H$63*hourly1!P690/hourly1!$P$8763</f>
        <v>29.438647785672636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770">
        <f>(유형화!$F$71+유형화!$F$72+유형화!$F$73+유형화!$F$74+유형화!$G$63)*hourly1!O691/hourly1!$O$8763</f>
        <v>100.00040210722483</v>
      </c>
      <c r="C690" s="419">
        <f>hourly1!$F691*유형화!$G$71/hourly1!$F$8763+유형화!$G$72*hourly1!$G691/hourly1!$F$8763+유형화!$G$74*hourly1!I691/hourly1!$I$8763+유형화!$H$63*hourly1!P691/hourly1!$P$8763</f>
        <v>30.528290289588231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770">
        <f>(유형화!$F$71+유형화!$F$72+유형화!$F$73+유형화!$F$74+유형화!$G$63)*hourly1!O692/hourly1!$O$8763</f>
        <v>100.53094890476761</v>
      </c>
      <c r="C691" s="419">
        <f>hourly1!$F692*유형화!$G$71/hourly1!$F$8763+유형화!$G$72*hourly1!$G692/hourly1!$F$8763+유형화!$G$74*hourly1!I692/hourly1!$I$8763+유형화!$H$63*hourly1!P692/hourly1!$P$8763</f>
        <v>31.760581076938344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770">
        <f>(유형화!$F$71+유형화!$F$72+유형화!$F$73+유형화!$F$74+유형화!$G$63)*hourly1!O693/hourly1!$O$8763</f>
        <v>102.95539509856735</v>
      </c>
      <c r="C692" s="419">
        <f>hourly1!$F693*유형화!$G$71/hourly1!$F$8763+유형화!$G$72*hourly1!$G693/hourly1!$F$8763+유형화!$G$74*hourly1!I693/hourly1!$I$8763+유형화!$H$63*hourly1!P693/hourly1!$P$8763</f>
        <v>29.875712596577173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770">
        <f>(유형화!$F$71+유형화!$F$72+유형화!$F$73+유형화!$F$74+유형화!$G$63)*hourly1!O694/hourly1!$O$8763</f>
        <v>100.79229320053346</v>
      </c>
      <c r="C693" s="419">
        <f>hourly1!$F694*유형화!$G$71/hourly1!$F$8763+유형화!$G$72*hourly1!$G694/hourly1!$F$8763+유형화!$G$74*hourly1!I694/hourly1!$I$8763+유형화!$H$63*hourly1!P694/hourly1!$P$8763</f>
        <v>29.309017994433354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770">
        <f>(유형화!$F$71+유형화!$F$72+유형화!$F$73+유형화!$F$74+유형화!$G$63)*hourly1!O695/hourly1!$O$8763</f>
        <v>100.25903841973425</v>
      </c>
      <c r="C694" s="419">
        <f>hourly1!$F695*유형화!$G$71/hourly1!$F$8763+유형화!$G$72*hourly1!$G695/hourly1!$F$8763+유형화!$G$74*hourly1!I695/hourly1!$I$8763+유형화!$H$63*hourly1!P695/hourly1!$P$8763</f>
        <v>32.46341071603149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770">
        <f>(유형화!$F$71+유형화!$F$72+유형화!$F$73+유형화!$F$74+유형화!$G$63)*hourly1!O696/hourly1!$O$8763</f>
        <v>99.55043652921529</v>
      </c>
      <c r="C695" s="419">
        <f>hourly1!$F696*유형화!$G$71/hourly1!$F$8763+유형화!$G$72*hourly1!$G696/hourly1!$F$8763+유형화!$G$74*hourly1!I696/hourly1!$I$8763+유형화!$H$63*hourly1!P696/hourly1!$P$8763</f>
        <v>8.2024488748082334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770">
        <f>(유형화!$F$71+유형화!$F$72+유형화!$F$73+유형화!$F$74+유형화!$G$63)*hourly1!O697/hourly1!$O$8763</f>
        <v>101.56286812623188</v>
      </c>
      <c r="C696" s="419">
        <f>hourly1!$F697*유형화!$G$71/hourly1!$F$8763+유형화!$G$72*hourly1!$G697/hourly1!$F$8763+유형화!$G$74*hourly1!I697/hourly1!$I$8763+유형화!$H$63*hourly1!P697/hourly1!$P$8763</f>
        <v>10.180216202750916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770">
        <f>(유형화!$F$71+유형화!$F$72+유형화!$F$73+유형화!$F$74+유형화!$G$63)*hourly1!O698/hourly1!$O$8763</f>
        <v>104.37841249989424</v>
      </c>
      <c r="C697" s="419">
        <f>hourly1!$F698*유형화!$G$71/hourly1!$F$8763+유형화!$G$72*hourly1!$G698/hourly1!$F$8763+유형화!$G$74*hourly1!I698/hourly1!$I$8763+유형화!$H$63*hourly1!P698/hourly1!$P$8763</f>
        <v>12.470199936727882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770">
        <f>(유형화!$F$71+유형화!$F$72+유형화!$F$73+유형화!$F$74+유형화!$G$63)*hourly1!O699/hourly1!$O$8763</f>
        <v>103.37102863857872</v>
      </c>
      <c r="C698" s="419">
        <f>hourly1!$F699*유형화!$G$71/hourly1!$F$8763+유형화!$G$72*hourly1!$G699/hourly1!$F$8763+유형화!$G$74*hourly1!I699/hourly1!$I$8763+유형화!$H$63*hourly1!P699/hourly1!$P$8763</f>
        <v>13.664217784854845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770">
        <f>(유형화!$F$71+유형화!$F$72+유형화!$F$73+유형화!$F$74+유형화!$G$63)*hourly1!O700/hourly1!$O$8763</f>
        <v>97.404673249819425</v>
      </c>
      <c r="C699" s="419">
        <f>hourly1!$F700*유형화!$G$71/hourly1!$F$8763+유형화!$G$72*hourly1!$G700/hourly1!$F$8763+유형화!$G$74*hourly1!I700/hourly1!$I$8763+유형화!$H$63*hourly1!P700/hourly1!$P$8763</f>
        <v>14.749758660574216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770">
        <f>(유형화!$F$71+유형화!$F$72+유형화!$F$73+유형화!$F$74+유형화!$G$63)*hourly1!O701/hourly1!$O$8763</f>
        <v>96.33730285677494</v>
      </c>
      <c r="C700" s="419">
        <f>hourly1!$F701*유형화!$G$71/hourly1!$F$8763+유형화!$G$72*hourly1!$G701/hourly1!$F$8763+유형화!$G$74*hourly1!I701/hourly1!$I$8763+유형화!$H$63*hourly1!P701/hourly1!$P$8763</f>
        <v>15.774160689172064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770">
        <f>(유형화!$F$71+유형화!$F$72+유형화!$F$73+유형화!$F$74+유형화!$G$63)*hourly1!O702/hourly1!$O$8763</f>
        <v>96.557381733087354</v>
      </c>
      <c r="C701" s="419">
        <f>hourly1!$F702*유형화!$G$71/hourly1!$F$8763+유형화!$G$72*hourly1!$G702/hourly1!$F$8763+유형화!$G$74*hourly1!I702/hourly1!$I$8763+유형화!$H$63*hourly1!P702/hourly1!$P$8763</f>
        <v>16.828736102956608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770">
        <f>(유형화!$F$71+유형화!$F$72+유형화!$F$73+유형화!$F$74+유형화!$G$63)*hourly1!O703/hourly1!$O$8763</f>
        <v>95.649654148068223</v>
      </c>
      <c r="C702" s="419">
        <f>hourly1!$F703*유형화!$G$71/hourly1!$F$8763+유형화!$G$72*hourly1!$G703/hourly1!$F$8763+유형화!$G$74*hourly1!I703/hourly1!$I$8763+유형화!$H$63*hourly1!P703/hourly1!$P$8763</f>
        <v>17.712517429197714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770">
        <f>(유형화!$F$71+유형화!$F$72+유형화!$F$73+유형화!$F$74+유형화!$G$63)*hourly1!O704/hourly1!$O$8763</f>
        <v>96.795778615178961</v>
      </c>
      <c r="C703" s="419">
        <f>hourly1!$F704*유형화!$G$71/hourly1!$F$8763+유형화!$G$72*hourly1!$G704/hourly1!$F$8763+유형화!$G$74*hourly1!I704/hourly1!$I$8763+유형화!$H$63*hourly1!P704/hourly1!$P$8763</f>
        <v>18.981910273087593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770">
        <f>(유형화!$F$71+유형화!$F$72+유형화!$F$73+유형화!$F$74+유형화!$G$63)*hourly1!O705/hourly1!$O$8763</f>
        <v>96.311322777171156</v>
      </c>
      <c r="C704" s="419">
        <f>hourly1!$F705*유형화!$G$71/hourly1!$F$8763+유형화!$G$72*hourly1!$G705/hourly1!$F$8763+유형화!$G$74*hourly1!I705/hourly1!$I$8763+유형화!$H$63*hourly1!P705/hourly1!$P$8763</f>
        <v>42.691512844236826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770">
        <f>(유형화!$F$71+유형화!$F$72+유형화!$F$73+유형화!$F$74+유형화!$G$63)*hourly1!O706/hourly1!$O$8763</f>
        <v>97.101370297948193</v>
      </c>
      <c r="C705" s="419">
        <f>hourly1!$F706*유형화!$G$71/hourly1!$F$8763+유형화!$G$72*hourly1!$G706/hourly1!$F$8763+유형화!$G$74*hourly1!I706/hourly1!$I$8763+유형화!$H$63*hourly1!P706/hourly1!$P$8763</f>
        <v>43.477164354503564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770">
        <f>(유형화!$F$71+유형화!$F$72+유형화!$F$73+유형화!$F$74+유형화!$G$63)*hourly1!O707/hourly1!$O$8763</f>
        <v>97.106131167054485</v>
      </c>
      <c r="C706" s="419">
        <f>hourly1!$F707*유형화!$G$71/hourly1!$F$8763+유형화!$G$72*hourly1!$G707/hourly1!$F$8763+유형화!$G$74*hourly1!I707/hourly1!$I$8763+유형화!$H$63*hourly1!P707/hourly1!$P$8763</f>
        <v>40.433203871691468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770">
        <f>(유형화!$F$71+유형화!$F$72+유형화!$F$73+유형화!$F$74+유형화!$G$63)*hourly1!O708/hourly1!$O$8763</f>
        <v>97.725299074854135</v>
      </c>
      <c r="C707" s="419">
        <f>hourly1!$F708*유형화!$G$71/hourly1!$F$8763+유형화!$G$72*hourly1!$G708/hourly1!$F$8763+유형화!$G$74*hourly1!I708/hourly1!$I$8763+유형화!$H$63*hourly1!P708/hourly1!$P$8763</f>
        <v>35.93447842952412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770">
        <f>(유형화!$F$71+유형화!$F$72+유형화!$F$73+유형화!$F$74+유형화!$G$63)*hourly1!O709/hourly1!$O$8763</f>
        <v>99.800050891505549</v>
      </c>
      <c r="C708" s="419">
        <f>hourly1!$F709*유형화!$G$71/hourly1!$F$8763+유형화!$G$72*hourly1!$G709/hourly1!$F$8763+유형화!$G$74*hourly1!I709/hourly1!$I$8763+유형화!$H$63*hourly1!P709/hourly1!$P$8763</f>
        <v>31.586474668447821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770">
        <f>(유형화!$F$71+유형화!$F$72+유형화!$F$73+유형화!$F$74+유형화!$G$63)*hourly1!O710/hourly1!$O$8763</f>
        <v>99.529574959807107</v>
      </c>
      <c r="C709" s="419">
        <f>hourly1!$F710*유형화!$G$71/hourly1!$F$8763+유형화!$G$72*hourly1!$G710/hourly1!$F$8763+유형화!$G$74*hourly1!I710/hourly1!$I$8763+유형화!$H$63*hourly1!P710/hourly1!$P$8763</f>
        <v>27.896243873008615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770">
        <f>(유형화!$F$71+유형화!$F$72+유형화!$F$73+유형화!$F$74+유형화!$G$63)*hourly1!O711/hourly1!$O$8763</f>
        <v>98.7348076571391</v>
      </c>
      <c r="C710" s="419">
        <f>hourly1!$F711*유형화!$G$71/hourly1!$F$8763+유형화!$G$72*hourly1!$G711/hourly1!$F$8763+유형화!$G$74*hourly1!I711/hourly1!$I$8763+유형화!$H$63*hourly1!P711/hourly1!$P$8763</f>
        <v>22.339745784184466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770">
        <f>(유형화!$F$71+유형화!$F$72+유형화!$F$73+유형화!$F$74+유형화!$G$63)*hourly1!O712/hourly1!$O$8763</f>
        <v>98.439693046672232</v>
      </c>
      <c r="C711" s="419">
        <f>hourly1!$F712*유형화!$G$71/hourly1!$F$8763+유형화!$G$72*hourly1!$G712/hourly1!$F$8763+유형화!$G$74*hourly1!I712/hourly1!$I$8763+유형화!$H$63*hourly1!P712/hourly1!$P$8763</f>
        <v>23.674524655956898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770">
        <f>(유형화!$F$71+유형화!$F$72+유형화!$F$73+유형화!$F$74+유형화!$G$63)*hourly1!O713/hourly1!$O$8763</f>
        <v>98.195736075297447</v>
      </c>
      <c r="C712" s="419">
        <f>hourly1!$F713*유형화!$G$71/hourly1!$F$8763+유형화!$G$72*hourly1!$G713/hourly1!$F$8763+유형화!$G$74*hourly1!I713/hourly1!$I$8763+유형화!$H$63*hourly1!P713/hourly1!$P$8763</f>
        <v>22.770152103761106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770">
        <f>(유형화!$F$71+유형화!$F$72+유형화!$F$73+유형화!$F$74+유형화!$G$63)*hourly1!O714/hourly1!$O$8763</f>
        <v>97.841218713099067</v>
      </c>
      <c r="C713" s="419">
        <f>hourly1!$F714*유형화!$G$71/hourly1!$F$8763+유형화!$G$72*hourly1!$G714/hourly1!$F$8763+유형화!$G$74*hourly1!I714/hourly1!$I$8763+유형화!$H$63*hourly1!P714/hourly1!$P$8763</f>
        <v>22.450723306574986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770">
        <f>(유형화!$F$71+유형화!$F$72+유형화!$F$73+유형화!$F$74+유형화!$G$63)*hourly1!O715/hourly1!$O$8763</f>
        <v>99.139594658358021</v>
      </c>
      <c r="C714" s="419">
        <f>hourly1!$F715*유형화!$G$71/hourly1!$F$8763+유형화!$G$72*hourly1!$G715/hourly1!$F$8763+유형화!$G$74*hourly1!I715/hourly1!$I$8763+유형화!$H$63*hourly1!P715/hourly1!$P$8763</f>
        <v>23.64936406417689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770">
        <f>(유형화!$F$71+유형화!$F$72+유형화!$F$73+유형화!$F$74+유형화!$G$63)*hourly1!O716/hourly1!$O$8763</f>
        <v>102.32853993349515</v>
      </c>
      <c r="C715" s="419">
        <f>hourly1!$F716*유형화!$G$71/hourly1!$F$8763+유형화!$G$72*hourly1!$G716/hourly1!$F$8763+유형화!$G$74*hourly1!I716/hourly1!$I$8763+유형화!$H$63*hourly1!P716/hourly1!$P$8763</f>
        <v>25.361437340019609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770">
        <f>(유형화!$F$71+유형화!$F$72+유형화!$F$73+유형화!$F$74+유형화!$G$63)*hourly1!O717/hourly1!$O$8763</f>
        <v>107.29388134808029</v>
      </c>
      <c r="C716" s="419">
        <f>hourly1!$F717*유형화!$G$71/hourly1!$F$8763+유형화!$G$72*hourly1!$G717/hourly1!$F$8763+유형화!$G$74*hourly1!I717/hourly1!$I$8763+유형화!$H$63*hourly1!P717/hourly1!$P$8763</f>
        <v>23.387667014750789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770">
        <f>(유형화!$F$71+유형화!$F$72+유형화!$F$73+유형화!$F$74+유형화!$G$63)*hourly1!O718/hourly1!$O$8763</f>
        <v>109.37323683236067</v>
      </c>
      <c r="C717" s="419">
        <f>hourly1!$F718*유형화!$G$71/hourly1!$F$8763+유형화!$G$72*hourly1!$G718/hourly1!$F$8763+유형화!$G$74*hourly1!I718/hourly1!$I$8763+유형화!$H$63*hourly1!P718/hourly1!$P$8763</f>
        <v>22.810259066845727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770">
        <f>(유형화!$F$71+유형화!$F$72+유형화!$F$73+유형화!$F$74+유형화!$G$63)*hourly1!O719/hourly1!$O$8763</f>
        <v>109.086963047943</v>
      </c>
      <c r="C718" s="419">
        <f>hourly1!$F719*유형화!$G$71/hourly1!$F$8763+유형화!$G$72*hourly1!$G719/hourly1!$F$8763+유형화!$G$74*hourly1!I719/hourly1!$I$8763+유형화!$H$63*hourly1!P719/hourly1!$P$8763</f>
        <v>26.003804505220682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770">
        <f>(유형화!$F$71+유형화!$F$72+유형화!$F$73+유형화!$F$74+유형화!$G$63)*hourly1!O720/hourly1!$O$8763</f>
        <v>108.14181409949717</v>
      </c>
      <c r="C719" s="419">
        <f>hourly1!$F720*유형화!$G$71/hourly1!$F$8763+유형화!$G$72*hourly1!$G720/hourly1!$F$8763+유형화!$G$74*hourly1!I720/hourly1!$I$8763+유형화!$H$63*hourly1!P720/hourly1!$P$8763</f>
        <v>1.9236340279186053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770">
        <f>(유형화!$F$71+유형화!$F$72+유형화!$F$73+유형화!$F$74+유형화!$G$63)*hourly1!O721/hourly1!$O$8763</f>
        <v>109.09290692641819</v>
      </c>
      <c r="C720" s="419">
        <f>hourly1!$F721*유형화!$G$71/hourly1!$F$8763+유형화!$G$72*hourly1!$G721/hourly1!$F$8763+유형화!$G$74*hourly1!I721/hourly1!$I$8763+유형화!$H$63*hourly1!P721/hourly1!$P$8763</f>
        <v>3.4757299566129527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770">
        <f>(유형화!$F$71+유형화!$F$72+유형화!$F$73+유형화!$F$74+유형화!$G$63)*hourly1!O722/hourly1!$O$8763</f>
        <v>111.21415996952072</v>
      </c>
      <c r="C721" s="419">
        <f>hourly1!$F722*유형화!$G$71/hourly1!$F$8763+유형화!$G$72*hourly1!$G722/hourly1!$F$8763+유형화!$G$74*hourly1!I722/hourly1!$I$8763+유형화!$H$63*hourly1!P722/hourly1!$P$8763</f>
        <v>5.9913869418001298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770">
        <f>(유형화!$F$71+유형화!$F$72+유형화!$F$73+유형화!$F$74+유형화!$G$63)*hourly1!O723/hourly1!$O$8763</f>
        <v>109.00872688359853</v>
      </c>
      <c r="C722" s="419">
        <f>hourly1!$F723*유형화!$G$71/hourly1!$F$8763+유형화!$G$72*hourly1!$G723/hourly1!$F$8763+유형화!$G$74*hourly1!I723/hourly1!$I$8763+유형화!$H$63*hourly1!P723/hourly1!$P$8763</f>
        <v>7.9791709326144211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770">
        <f>(유형화!$F$71+유형화!$F$72+유형화!$F$73+유형화!$F$74+유형화!$G$63)*hourly1!O724/hourly1!$O$8763</f>
        <v>104.72478204736092</v>
      </c>
      <c r="C723" s="419">
        <f>hourly1!$F724*유형화!$G$71/hourly1!$F$8763+유형화!$G$72*hourly1!$G724/hourly1!$F$8763+유형화!$G$74*hourly1!I724/hourly1!$I$8763+유형화!$H$63*hourly1!P724/hourly1!$P$8763</f>
        <v>9.9983825839944309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770">
        <f>(유형화!$F$71+유형화!$F$72+유형화!$F$73+유형화!$F$74+유형화!$G$63)*hourly1!O725/hourly1!$O$8763</f>
        <v>105.60532033757434</v>
      </c>
      <c r="C724" s="419">
        <f>hourly1!$F725*유형화!$G$71/hourly1!$F$8763+유형화!$G$72*hourly1!$G725/hourly1!$F$8763+유형화!$G$74*hourly1!I725/hourly1!$I$8763+유형화!$H$63*hourly1!P725/hourly1!$P$8763</f>
        <v>11.883266450461765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770">
        <f>(유형화!$F$71+유형화!$F$72+유형화!$F$73+유형화!$F$74+유형화!$G$63)*hourly1!O726/hourly1!$O$8763</f>
        <v>104.4126833921902</v>
      </c>
      <c r="C725" s="419">
        <f>hourly1!$F726*유형화!$G$71/hourly1!$F$8763+유형화!$G$72*hourly1!$G726/hourly1!$F$8763+유형화!$G$74*hourly1!I726/hourly1!$I$8763+유형화!$H$63*hourly1!P726/hourly1!$P$8763</f>
        <v>13.45092511787589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770">
        <f>(유형화!$F$71+유형화!$F$72+유형화!$F$73+유형화!$F$74+유형화!$G$63)*hourly1!O727/hourly1!$O$8763</f>
        <v>104.48157423095445</v>
      </c>
      <c r="C726" s="419">
        <f>hourly1!$F727*유형화!$G$71/hourly1!$F$8763+유형화!$G$72*hourly1!$G727/hourly1!$F$8763+유형화!$G$74*hourly1!I727/hourly1!$I$8763+유형화!$H$63*hourly1!P727/hourly1!$P$8763</f>
        <v>14.843387117312751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770">
        <f>(유형화!$F$71+유형화!$F$72+유형화!$F$73+유형화!$F$74+유형화!$G$63)*hourly1!O728/hourly1!$O$8763</f>
        <v>107.15906146229192</v>
      </c>
      <c r="C727" s="419">
        <f>hourly1!$F728*유형화!$G$71/hourly1!$F$8763+유형화!$G$72*hourly1!$G728/hourly1!$F$8763+유형화!$G$74*hourly1!I728/hourly1!$I$8763+유형화!$H$63*hourly1!P728/hourly1!$P$8763</f>
        <v>16.328691035738125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770">
        <f>(유형화!$F$71+유형화!$F$72+유형화!$F$73+유형화!$F$74+유형화!$G$63)*hourly1!O729/hourly1!$O$8763</f>
        <v>110.69249042957287</v>
      </c>
      <c r="C728" s="419">
        <f>hourly1!$F729*유형화!$G$71/hourly1!$F$8763+유형화!$G$72*hourly1!$G729/hourly1!$F$8763+유형화!$G$74*hourly1!I729/hourly1!$I$8763+유형화!$H$63*hourly1!P729/hourly1!$P$8763</f>
        <v>40.532644891637936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770">
        <f>(유형화!$F$71+유형화!$F$72+유형화!$F$73+유형화!$F$74+유형화!$G$63)*hourly1!O730/hourly1!$O$8763</f>
        <v>114.88588937324604</v>
      </c>
      <c r="C729" s="419">
        <f>hourly1!$F730*유형화!$G$71/hourly1!$F$8763+유형화!$G$72*hourly1!$G730/hourly1!$F$8763+유형화!$G$74*hourly1!I730/hourly1!$I$8763+유형화!$H$63*hourly1!P730/hourly1!$P$8763</f>
        <v>41.368683745721498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770">
        <f>(유형화!$F$71+유형화!$F$72+유형화!$F$73+유형화!$F$74+유형화!$G$63)*hourly1!O731/hourly1!$O$8763</f>
        <v>124.07587380911636</v>
      </c>
      <c r="C730" s="419">
        <f>hourly1!$F731*유형화!$G$71/hourly1!$F$8763+유형화!$G$72*hourly1!$G731/hourly1!$F$8763+유형화!$G$74*hourly1!I731/hourly1!$I$8763+유형화!$H$63*hourly1!P731/hourly1!$P$8763</f>
        <v>38.761100007143767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770">
        <f>(유형화!$F$71+유형화!$F$72+유형화!$F$73+유형화!$F$74+유형화!$G$63)*hourly1!O732/hourly1!$O$8763</f>
        <v>135.3508739582787</v>
      </c>
      <c r="C731" s="419">
        <f>hourly1!$F732*유형화!$G$71/hourly1!$F$8763+유형화!$G$72*hourly1!$G732/hourly1!$F$8763+유형화!$G$74*hourly1!I732/hourly1!$I$8763+유형화!$H$63*hourly1!P732/hourly1!$P$8763</f>
        <v>34.830119115009055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770">
        <f>(유형화!$F$71+유형화!$F$72+유형화!$F$73+유형화!$F$74+유형화!$G$63)*hourly1!O733/hourly1!$O$8763</f>
        <v>137.77737746640122</v>
      </c>
      <c r="C732" s="419">
        <f>hourly1!$F733*유형화!$G$71/hourly1!$F$8763+유형화!$G$72*hourly1!$G733/hourly1!$F$8763+유형화!$G$74*hourly1!I733/hourly1!$I$8763+유형화!$H$63*hourly1!P733/hourly1!$P$8763</f>
        <v>31.269526727028676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770">
        <f>(유형화!$F$71+유형화!$F$72+유형화!$F$73+유형화!$F$74+유형화!$G$63)*hourly1!O734/hourly1!$O$8763</f>
        <v>137.49614353929698</v>
      </c>
      <c r="C733" s="419">
        <f>hourly1!$F734*유형화!$G$71/hourly1!$F$8763+유형화!$G$72*hourly1!$G734/hourly1!$F$8763+유형화!$G$74*hourly1!I734/hourly1!$I$8763+유형화!$H$63*hourly1!P734/hourly1!$P$8763</f>
        <v>28.025877356913455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770">
        <f>(유형화!$F$71+유형화!$F$72+유형화!$F$73+유형화!$F$74+유형화!$G$63)*hourly1!O735/hourly1!$O$8763</f>
        <v>130.3439114124603</v>
      </c>
      <c r="C734" s="419">
        <f>hourly1!$F735*유형화!$G$71/hourly1!$F$8763+유형화!$G$72*hourly1!$G735/hourly1!$F$8763+유형화!$G$74*hourly1!I735/hourly1!$I$8763+유형화!$H$63*hourly1!P735/hourly1!$P$8763</f>
        <v>22.493986267767543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770">
        <f>(유형화!$F$71+유형화!$F$72+유형화!$F$73+유형화!$F$74+유형화!$G$63)*hourly1!O736/hourly1!$O$8763</f>
        <v>126.10016201665373</v>
      </c>
      <c r="C735" s="419">
        <f>hourly1!$F736*유형화!$G$71/hourly1!$F$8763+유형화!$G$72*hourly1!$G736/hourly1!$F$8763+유형화!$G$74*hourly1!I736/hourly1!$I$8763+유형화!$H$63*hourly1!P736/hourly1!$P$8763</f>
        <v>23.577056442550038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770">
        <f>(유형화!$F$71+유형화!$F$72+유형화!$F$73+유형화!$F$74+유형화!$G$63)*hourly1!O737/hourly1!$O$8763</f>
        <v>129.49747277715286</v>
      </c>
      <c r="C736" s="419">
        <f>hourly1!$F737*유형화!$G$71/hourly1!$F$8763+유형화!$G$72*hourly1!$G737/hourly1!$F$8763+유형화!$G$74*hourly1!I737/hourly1!$I$8763+유형화!$H$63*hourly1!P737/hourly1!$P$8763</f>
        <v>22.853468792110753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770">
        <f>(유형화!$F$71+유형화!$F$72+유형화!$F$73+유형화!$F$74+유형화!$G$63)*hourly1!O738/hourly1!$O$8763</f>
        <v>129.29872455875673</v>
      </c>
      <c r="C737" s="419">
        <f>hourly1!$F738*유형화!$G$71/hourly1!$F$8763+유형화!$G$72*hourly1!$G738/hourly1!$F$8763+유형화!$G$74*hourly1!I738/hourly1!$I$8763+유형화!$H$63*hourly1!P738/hourly1!$P$8763</f>
        <v>22.826271079867137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770">
        <f>(유형화!$F$71+유형화!$F$72+유형화!$F$73+유형화!$F$74+유형화!$G$63)*hourly1!O739/hourly1!$O$8763</f>
        <v>129.48128875340106</v>
      </c>
      <c r="C738" s="419">
        <f>hourly1!$F739*유형화!$G$71/hourly1!$F$8763+유형화!$G$72*hourly1!$G739/hourly1!$F$8763+유형화!$G$74*hourly1!I739/hourly1!$I$8763+유형화!$H$63*hourly1!P739/hourly1!$P$8763</f>
        <v>23.947336936238706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770">
        <f>(유형화!$F$71+유형화!$F$72+유형화!$F$73+유형화!$F$74+유형화!$G$63)*hourly1!O740/hourly1!$O$8763</f>
        <v>129.9504315745346</v>
      </c>
      <c r="C739" s="419">
        <f>hourly1!$F740*유형화!$G$71/hourly1!$F$8763+유형화!$G$72*hourly1!$G740/hourly1!$F$8763+유형화!$G$74*hourly1!I740/hourly1!$I$8763+유형화!$H$63*hourly1!P740/hourly1!$P$8763</f>
        <v>25.483509475883452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770">
        <f>(유형화!$F$71+유형화!$F$72+유형화!$F$73+유형화!$F$74+유형화!$G$63)*hourly1!O741/hourly1!$O$8763</f>
        <v>129.86558518062375</v>
      </c>
      <c r="C740" s="419">
        <f>hourly1!$F741*유형화!$G$71/hourly1!$F$8763+유형화!$G$72*hourly1!$G741/hourly1!$F$8763+유형화!$G$74*hourly1!I741/hourly1!$I$8763+유형화!$H$63*hourly1!P741/hourly1!$P$8763</f>
        <v>22.593685774298503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770">
        <f>(유형화!$F$71+유형화!$F$72+유형화!$F$73+유형화!$F$74+유형화!$G$63)*hourly1!O742/hourly1!$O$8763</f>
        <v>128.32817816727214</v>
      </c>
      <c r="C741" s="419">
        <f>hourly1!$F742*유형화!$G$71/hourly1!$F$8763+유형화!$G$72*hourly1!$G742/hourly1!$F$8763+유형화!$G$74*hourly1!I742/hourly1!$I$8763+유형화!$H$63*hourly1!P742/hourly1!$P$8763</f>
        <v>21.187360893157095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770">
        <f>(유형화!$F$71+유형화!$F$72+유형화!$F$73+유형화!$F$74+유형화!$G$63)*hourly1!O743/hourly1!$O$8763</f>
        <v>124.69143982833671</v>
      </c>
      <c r="C742" s="419">
        <f>hourly1!$F743*유형화!$G$71/hourly1!$F$8763+유형화!$G$72*hourly1!$G743/hourly1!$F$8763+유형화!$G$74*hourly1!I743/hourly1!$I$8763+유형화!$H$63*hourly1!P743/hourly1!$P$8763</f>
        <v>23.483259354087295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770">
        <f>(유형화!$F$71+유형화!$F$72+유형화!$F$73+유형화!$F$74+유형화!$G$63)*hourly1!O744/hourly1!$O$8763</f>
        <v>120.35705257931762</v>
      </c>
      <c r="C743" s="419">
        <f>hourly1!$F744*유형화!$G$71/hourly1!$F$8763+유형화!$G$72*hourly1!$G744/hourly1!$F$8763+유형화!$G$74*hourly1!I744/hourly1!$I$8763+유형화!$H$63*hourly1!P744/hourly1!$P$8763</f>
        <v>1.3850827681066691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770">
        <f>(유형화!$F$71+유형화!$F$72+유형화!$F$73+유형화!$F$74+유형화!$G$63)*hourly1!O745/hourly1!$O$8763</f>
        <v>119.25237164454323</v>
      </c>
      <c r="C744" s="419">
        <f>hourly1!$F745*유형화!$G$71/hourly1!$F$8763+유형화!$G$72*hourly1!$G745/hourly1!$F$8763+유형화!$G$74*hourly1!I745/hourly1!$I$8763+유형화!$H$63*hourly1!P745/hourly1!$P$8763</f>
        <v>1.0619471502099413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770">
        <f>(유형화!$F$71+유형화!$F$72+유형화!$F$73+유형화!$F$74+유형화!$G$63)*hourly1!O746/hourly1!$O$8763</f>
        <v>119.48821279494778</v>
      </c>
      <c r="C745" s="419">
        <f>hourly1!$F746*유형화!$G$71/hourly1!$F$8763+유형화!$G$72*hourly1!$G746/hourly1!$F$8763+유형화!$G$74*hourly1!I746/hourly1!$I$8763+유형화!$H$63*hourly1!P746/hourly1!$P$8763</f>
        <v>1.2749625595547707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770">
        <f>(유형화!$F$71+유형화!$F$72+유형화!$F$73+유형화!$F$74+유형화!$G$63)*hourly1!O747/hourly1!$O$8763</f>
        <v>117.77278597859556</v>
      </c>
      <c r="C746" s="419">
        <f>hourly1!$F747*유형화!$G$71/hourly1!$F$8763+유형화!$G$72*hourly1!$G747/hourly1!$F$8763+유형화!$G$74*hourly1!I747/hourly1!$I$8763+유형화!$H$63*hourly1!P747/hourly1!$P$8763</f>
        <v>1.5936174355980064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770">
        <f>(유형화!$F$71+유형화!$F$72+유형화!$F$73+유형화!$F$74+유형화!$G$63)*hourly1!O748/hourly1!$O$8763</f>
        <v>112.81713514473655</v>
      </c>
      <c r="C747" s="419">
        <f>hourly1!$F748*유형화!$G$71/hourly1!$F$8763+유형화!$G$72*hourly1!$G748/hourly1!$F$8763+유형화!$G$74*hourly1!I748/hourly1!$I$8763+유형화!$H$63*hourly1!P748/hourly1!$P$8763</f>
        <v>2.6688548514258463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770">
        <f>(유형화!$F$71+유형화!$F$72+유형화!$F$73+유형화!$F$74+유형화!$G$63)*hourly1!O749/hourly1!$O$8763</f>
        <v>113.21275561298584</v>
      </c>
      <c r="C748" s="419">
        <f>hourly1!$F749*유형화!$G$71/hourly1!$F$8763+유형화!$G$72*hourly1!$G749/hourly1!$F$8763+유형화!$G$74*hourly1!I749/hourly1!$I$8763+유형화!$H$63*hourly1!P749/hourly1!$P$8763</f>
        <v>3.325951443833822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770">
        <f>(유형화!$F$71+유형화!$F$72+유형화!$F$73+유형화!$F$74+유형화!$G$63)*hourly1!O750/hourly1!$O$8763</f>
        <v>112.06240444222655</v>
      </c>
      <c r="C749" s="419">
        <f>hourly1!$F750*유형화!$G$71/hourly1!$F$8763+유형화!$G$72*hourly1!$G750/hourly1!$F$8763+유형화!$G$74*hourly1!I750/hourly1!$I$8763+유형화!$H$63*hourly1!P750/hourly1!$P$8763</f>
        <v>4.3610086587114019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770">
        <f>(유형화!$F$71+유형화!$F$72+유형화!$F$73+유형화!$F$74+유형화!$G$63)*hourly1!O751/hourly1!$O$8763</f>
        <v>111.7870663694345</v>
      </c>
      <c r="C750" s="419">
        <f>hourly1!$F751*유형화!$G$71/hourly1!$F$8763+유형화!$G$72*hourly1!$G751/hourly1!$F$8763+유형화!$G$74*hourly1!I751/hourly1!$I$8763+유형화!$H$63*hourly1!P751/hourly1!$P$8763</f>
        <v>5.313374476596187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770">
        <f>(유형화!$F$71+유형화!$F$72+유형화!$F$73+유형화!$F$74+유형화!$G$63)*hourly1!O752/hourly1!$O$8763</f>
        <v>112.56793747046198</v>
      </c>
      <c r="C751" s="419">
        <f>hourly1!$F752*유형화!$G$71/hourly1!$F$8763+유형화!$G$72*hourly1!$G752/hourly1!$F$8763+유형화!$G$74*hourly1!I752/hourly1!$I$8763+유형화!$H$63*hourly1!P752/hourly1!$P$8763</f>
        <v>6.2844501073670305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770">
        <f>(유형화!$F$71+유형화!$F$72+유형화!$F$73+유형화!$F$74+유형화!$G$63)*hourly1!O753/hourly1!$O$8763</f>
        <v>116.47632964412632</v>
      </c>
      <c r="C752" s="419">
        <f>hourly1!$F753*유형화!$G$71/hourly1!$F$8763+유형화!$G$72*hourly1!$G753/hourly1!$F$8763+유형화!$G$74*hourly1!I753/hourly1!$I$8763+유형화!$H$63*hourly1!P753/hourly1!$P$8763</f>
        <v>30.530753605194111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770">
        <f>(유형화!$F$71+유형화!$F$72+유형화!$F$73+유형화!$F$74+유형화!$G$63)*hourly1!O754/hourly1!$O$8763</f>
        <v>117.37206990232055</v>
      </c>
      <c r="C753" s="419">
        <f>hourly1!$F754*유형화!$G$71/hourly1!$F$8763+유형화!$G$72*hourly1!$G754/hourly1!$F$8763+유형화!$G$74*hourly1!I754/hourly1!$I$8763+유형화!$H$63*hourly1!P754/hourly1!$P$8763</f>
        <v>31.348992888435586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770">
        <f>(유형화!$F$71+유형화!$F$72+유형화!$F$73+유형화!$F$74+유형화!$G$63)*hourly1!O755/hourly1!$O$8763</f>
        <v>126.26089122331709</v>
      </c>
      <c r="C754" s="419">
        <f>hourly1!$F755*유형화!$G$71/hourly1!$F$8763+유형화!$G$72*hourly1!$G755/hourly1!$F$8763+유형화!$G$74*hourly1!I755/hourly1!$I$8763+유형화!$H$63*hourly1!P755/hourly1!$P$8763</f>
        <v>28.335846468273171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770">
        <f>(유형화!$F$71+유형화!$F$72+유형화!$F$73+유형화!$F$74+유형화!$G$63)*hourly1!O756/hourly1!$O$8763</f>
        <v>139.36216716971538</v>
      </c>
      <c r="C755" s="419">
        <f>hourly1!$F756*유형화!$G$71/hourly1!$F$8763+유형화!$G$72*hourly1!$G756/hourly1!$F$8763+유형화!$G$74*hourly1!I756/hourly1!$I$8763+유형화!$H$63*hourly1!P756/hourly1!$P$8763</f>
        <v>24.093316619391999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770">
        <f>(유형화!$F$71+유형화!$F$72+유형화!$F$73+유형화!$F$74+유형화!$G$63)*hourly1!O757/hourly1!$O$8763</f>
        <v>141.6506588333159</v>
      </c>
      <c r="C756" s="419">
        <f>hourly1!$F757*유형화!$G$71/hourly1!$F$8763+유형화!$G$72*hourly1!$G757/hourly1!$F$8763+유형화!$G$74*hourly1!I757/hourly1!$I$8763+유형화!$H$63*hourly1!P757/hourly1!$P$8763</f>
        <v>20.055472757392248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770">
        <f>(유형화!$F$71+유형화!$F$72+유형화!$F$73+유형화!$F$74+유형화!$G$63)*hourly1!O758/hourly1!$O$8763</f>
        <v>140.21838390861285</v>
      </c>
      <c r="C757" s="419">
        <f>hourly1!$F758*유형화!$G$71/hourly1!$F$8763+유형화!$G$72*hourly1!$G758/hourly1!$F$8763+유형화!$G$74*hourly1!I758/hourly1!$I$8763+유형화!$H$63*hourly1!P758/hourly1!$P$8763</f>
        <v>16.527336745039509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770">
        <f>(유형화!$F$71+유형화!$F$72+유형화!$F$73+유형화!$F$74+유형화!$G$63)*hourly1!O759/hourly1!$O$8763</f>
        <v>131.54410870901287</v>
      </c>
      <c r="C758" s="419">
        <f>hourly1!$F759*유형화!$G$71/hourly1!$F$8763+유형화!$G$72*hourly1!$G759/hourly1!$F$8763+유형화!$G$74*hourly1!I759/hourly1!$I$8763+유형화!$H$63*hourly1!P759/hourly1!$P$8763</f>
        <v>10.911159950574158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770">
        <f>(유형화!$F$71+유형화!$F$72+유형화!$F$73+유형화!$F$74+유형화!$G$63)*hourly1!O760/hourly1!$O$8763</f>
        <v>128.49627807547182</v>
      </c>
      <c r="C759" s="419">
        <f>hourly1!$F760*유형화!$G$71/hourly1!$F$8763+유형화!$G$72*hourly1!$G760/hourly1!$F$8763+유형화!$G$74*hourly1!I760/hourly1!$I$8763+유형화!$H$63*hourly1!P760/hourly1!$P$8763</f>
        <v>11.84124514804123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770">
        <f>(유형화!$F$71+유형화!$F$72+유형화!$F$73+유형화!$F$74+유형화!$G$63)*hourly1!O761/hourly1!$O$8763</f>
        <v>133.19322457003946</v>
      </c>
      <c r="C760" s="419">
        <f>hourly1!$F761*유형화!$G$71/hourly1!$F$8763+유형화!$G$72*hourly1!$G761/hourly1!$F$8763+유형화!$G$74*hourly1!I761/hourly1!$I$8763+유형화!$H$63*hourly1!P761/hourly1!$P$8763</f>
        <v>10.971224232037212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770">
        <f>(유형화!$F$71+유형화!$F$72+유형화!$F$73+유형화!$F$74+유형화!$G$63)*hourly1!O762/hourly1!$O$8763</f>
        <v>132.56605461652319</v>
      </c>
      <c r="C761" s="419">
        <f>hourly1!$F762*유형화!$G$71/hourly1!$F$8763+유형화!$G$72*hourly1!$G762/hourly1!$F$8763+유형화!$G$74*hourly1!I762/hourly1!$I$8763+유형화!$H$63*hourly1!P762/hourly1!$P$8763</f>
        <v>10.772573599181872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770">
        <f>(유형화!$F$71+유형화!$F$72+유형화!$F$73+유형화!$F$74+유형화!$G$63)*hourly1!O763/hourly1!$O$8763</f>
        <v>132.29875325370131</v>
      </c>
      <c r="C762" s="419">
        <f>hourly1!$F763*유형화!$G$71/hourly1!$F$8763+유형화!$G$72*hourly1!$G763/hourly1!$F$8763+유형화!$G$74*hourly1!I763/hourly1!$I$8763+유형화!$H$63*hourly1!P763/hourly1!$P$8763</f>
        <v>12.022055590734096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770">
        <f>(유형화!$F$71+유형화!$F$72+유형화!$F$73+유형화!$F$74+유형화!$G$63)*hourly1!O764/hourly1!$O$8763</f>
        <v>132.30149681372257</v>
      </c>
      <c r="C763" s="419">
        <f>hourly1!$F764*유형화!$G$71/hourly1!$F$8763+유형화!$G$72*hourly1!$G764/hourly1!$F$8763+유형화!$G$74*hourly1!I764/hourly1!$I$8763+유형화!$H$63*hourly1!P764/hourly1!$P$8763</f>
        <v>13.507234573976961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770">
        <f>(유형화!$F$71+유형화!$F$72+유형화!$F$73+유형화!$F$74+유형화!$G$63)*hourly1!O765/hourly1!$O$8763</f>
        <v>131.7315111183336</v>
      </c>
      <c r="C764" s="419">
        <f>hourly1!$F765*유형화!$G$71/hourly1!$F$8763+유형화!$G$72*hourly1!$G765/hourly1!$F$8763+유형화!$G$74*hourly1!I765/hourly1!$I$8763+유형화!$H$63*hourly1!P765/hourly1!$P$8763</f>
        <v>11.917355291959353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770">
        <f>(유형화!$F$71+유형화!$F$72+유형화!$F$73+유형화!$F$74+유형화!$G$63)*hourly1!O766/hourly1!$O$8763</f>
        <v>130.03489231139875</v>
      </c>
      <c r="C765" s="419">
        <f>hourly1!$F766*유형화!$G$71/hourly1!$F$8763+유형화!$G$72*hourly1!$G766/hourly1!$F$8763+유형화!$G$74*hourly1!I766/hourly1!$I$8763+유형화!$H$63*hourly1!P766/hourly1!$P$8763</f>
        <v>11.976958913402207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770">
        <f>(유형화!$F$71+유형화!$F$72+유형화!$F$73+유형화!$F$74+유형화!$G$63)*hourly1!O767/hourly1!$O$8763</f>
        <v>127.18380071596785</v>
      </c>
      <c r="C766" s="419">
        <f>hourly1!$F767*유형화!$G$71/hourly1!$F$8763+유형화!$G$72*hourly1!$G767/hourly1!$F$8763+유형화!$G$74*hourly1!I767/hourly1!$I$8763+유형화!$H$63*hourly1!P767/hourly1!$P$8763</f>
        <v>15.763213782318431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770">
        <f>(유형화!$F$71+유형화!$F$72+유형화!$F$73+유형화!$F$74+유형화!$G$63)*hourly1!O768/hourly1!$O$8763</f>
        <v>123.84091196385481</v>
      </c>
      <c r="C767" s="419">
        <f>hourly1!$F768*유형화!$G$71/hourly1!$F$8763+유형화!$G$72*hourly1!$G768/hourly1!$F$8763+유형화!$G$74*hourly1!I768/hourly1!$I$8763+유형화!$H$63*hourly1!P768/hourly1!$P$8763</f>
        <v>1.3522097367226114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770">
        <f>(유형화!$F$71+유형화!$F$72+유형화!$F$73+유형화!$F$74+유형화!$G$63)*hourly1!O769/hourly1!$O$8763</f>
        <v>122.46706887519846</v>
      </c>
      <c r="C768" s="419">
        <f>hourly1!$F769*유형화!$G$71/hourly1!$F$8763+유형화!$G$72*hourly1!$G769/hourly1!$F$8763+유형화!$G$74*hourly1!I769/hourly1!$I$8763+유형화!$H$63*hourly1!P769/hourly1!$P$8763</f>
        <v>0.94776039378400401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770">
        <f>(유형화!$F$71+유형화!$F$72+유형화!$F$73+유형화!$F$74+유형화!$G$63)*hourly1!O770/hourly1!$O$8763</f>
        <v>122.75002788059403</v>
      </c>
      <c r="C769" s="419">
        <f>hourly1!$F770*유형화!$G$71/hourly1!$F$8763+유형화!$G$72*hourly1!$G770/hourly1!$F$8763+유형화!$G$74*hourly1!I770/hourly1!$I$8763+유형화!$H$63*hourly1!P770/hourly1!$P$8763</f>
        <v>0.82857192194794704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770">
        <f>(유형화!$F$71+유형화!$F$72+유형화!$F$73+유형화!$F$74+유형화!$G$63)*hourly1!O771/hourly1!$O$8763</f>
        <v>122.66350380497062</v>
      </c>
      <c r="C770" s="419">
        <f>hourly1!$F771*유형화!$G$71/hourly1!$F$8763+유형화!$G$72*hourly1!$G771/hourly1!$F$8763+유형화!$G$74*hourly1!I771/hourly1!$I$8763+유형화!$H$63*hourly1!P771/hourly1!$P$8763</f>
        <v>0.62668405234380986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770">
        <f>(유형화!$F$71+유형화!$F$72+유형화!$F$73+유형화!$F$74+유형화!$G$63)*hourly1!O772/hourly1!$O$8763</f>
        <v>117.27169816879235</v>
      </c>
      <c r="C771" s="419">
        <f>hourly1!$F772*유형화!$G$71/hourly1!$F$8763+유형화!$G$72*hourly1!$G772/hourly1!$F$8763+유형화!$G$74*hourly1!I772/hourly1!$I$8763+유형화!$H$63*hourly1!P772/hourly1!$P$8763</f>
        <v>1.1717217868161243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770">
        <f>(유형화!$F$71+유형화!$F$72+유형화!$F$73+유형화!$F$74+유형화!$G$63)*hourly1!O773/hourly1!$O$8763</f>
        <v>116.32056260096215</v>
      </c>
      <c r="C772" s="419">
        <f>hourly1!$F773*유형화!$G$71/hourly1!$F$8763+유형화!$G$72*hourly1!$G773/hourly1!$F$8763+유형화!$G$74*hourly1!I773/hourly1!$I$8763+유형화!$H$63*hourly1!P773/hourly1!$P$8763</f>
        <v>4.037471463442353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770">
        <f>(유형화!$F$71+유형화!$F$72+유형화!$F$73+유형화!$F$74+유형화!$G$63)*hourly1!O774/hourly1!$O$8763</f>
        <v>115.64934143732344</v>
      </c>
      <c r="C773" s="419">
        <f>hourly1!$F774*유형화!$G$71/hourly1!$F$8763+유형화!$G$72*hourly1!$G774/hourly1!$F$8763+유형화!$G$74*hourly1!I774/hourly1!$I$8763+유형화!$H$63*hourly1!P774/hourly1!$P$8763</f>
        <v>5.8678069675266586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770">
        <f>(유형화!$F$71+유형화!$F$72+유형화!$F$73+유형화!$F$74+유형화!$G$63)*hourly1!O775/hourly1!$O$8763</f>
        <v>116.67055762263035</v>
      </c>
      <c r="C774" s="419">
        <f>hourly1!$F775*유형화!$G$71/hourly1!$F$8763+유형화!$G$72*hourly1!$G775/hourly1!$F$8763+유형화!$G$74*hourly1!I775/hourly1!$I$8763+유형화!$H$63*hourly1!P775/hourly1!$P$8763</f>
        <v>7.9484827283136239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770">
        <f>(유형화!$F$71+유형화!$F$72+유형화!$F$73+유형화!$F$74+유형화!$G$63)*hourly1!O776/hourly1!$O$8763</f>
        <v>119.86526747337066</v>
      </c>
      <c r="C775" s="419">
        <f>hourly1!$F776*유형화!$G$71/hourly1!$F$8763+유형화!$G$72*hourly1!$G776/hourly1!$F$8763+유형화!$G$74*hourly1!I776/hourly1!$I$8763+유형화!$H$63*hourly1!P776/hourly1!$P$8763</f>
        <v>9.2730366093362839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770">
        <f>(유형화!$F$71+유형화!$F$72+유형화!$F$73+유형화!$F$74+유형화!$G$63)*hourly1!O777/hourly1!$O$8763</f>
        <v>121.73028472493782</v>
      </c>
      <c r="C776" s="419">
        <f>hourly1!$F777*유형화!$G$71/hourly1!$F$8763+유형화!$G$72*hourly1!$G777/hourly1!$F$8763+유형화!$G$74*hourly1!I777/hourly1!$I$8763+유형화!$H$63*hourly1!P777/hourly1!$P$8763</f>
        <v>33.090765965115502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770">
        <f>(유형화!$F$71+유형화!$F$72+유형화!$F$73+유형화!$F$74+유형화!$G$63)*hourly1!O778/hourly1!$O$8763</f>
        <v>125.35518304802116</v>
      </c>
      <c r="C777" s="419">
        <f>hourly1!$F778*유형화!$G$71/hourly1!$F$8763+유형화!$G$72*hourly1!$G778/hourly1!$F$8763+유형화!$G$74*hourly1!I778/hourly1!$I$8763+유형화!$H$63*hourly1!P778/hourly1!$P$8763</f>
        <v>34.651465188964039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770">
        <f>(유형화!$F$71+유형화!$F$72+유형화!$F$73+유형화!$F$74+유형화!$G$63)*hourly1!O779/hourly1!$O$8763</f>
        <v>131.2059110851973</v>
      </c>
      <c r="C778" s="419">
        <f>hourly1!$F779*유형화!$G$71/hourly1!$F$8763+유형화!$G$72*hourly1!$G779/hourly1!$F$8763+유형화!$G$74*hourly1!I779/hourly1!$I$8763+유형화!$H$63*hourly1!P779/hourly1!$P$8763</f>
        <v>33.290053582768095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770">
        <f>(유형화!$F$71+유형화!$F$72+유형화!$F$73+유형화!$F$74+유형화!$G$63)*hourly1!O780/hourly1!$O$8763</f>
        <v>139.09757504531848</v>
      </c>
      <c r="C779" s="419">
        <f>hourly1!$F780*유형화!$G$71/hourly1!$F$8763+유형화!$G$72*hourly1!$G780/hourly1!$F$8763+유형화!$G$74*hourly1!I780/hourly1!$I$8763+유형화!$H$63*hourly1!P780/hourly1!$P$8763</f>
        <v>30.165093251481323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770">
        <f>(유형화!$F$71+유형화!$F$72+유형화!$F$73+유형화!$F$74+유형화!$G$63)*hourly1!O781/hourly1!$O$8763</f>
        <v>140.58686333527842</v>
      </c>
      <c r="C780" s="419">
        <f>hourly1!$F781*유형화!$G$71/hourly1!$F$8763+유형화!$G$72*hourly1!$G781/hourly1!$F$8763+유형화!$G$74*hourly1!I781/hourly1!$I$8763+유형화!$H$63*hourly1!P781/hourly1!$P$8763</f>
        <v>27.15303801397199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770">
        <f>(유형화!$F$71+유형화!$F$72+유형화!$F$73+유형화!$F$74+유형화!$G$63)*hourly1!O782/hourly1!$O$8763</f>
        <v>139.8478373925806</v>
      </c>
      <c r="C781" s="419">
        <f>hourly1!$F782*유형화!$G$71/hourly1!$F$8763+유형화!$G$72*hourly1!$G782/hourly1!$F$8763+유형화!$G$74*hourly1!I782/hourly1!$I$8763+유형화!$H$63*hourly1!P782/hourly1!$P$8763</f>
        <v>24.655408313999008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770">
        <f>(유형화!$F$71+유형화!$F$72+유형화!$F$73+유형화!$F$74+유형화!$G$63)*hourly1!O783/hourly1!$O$8763</f>
        <v>130.85274723229978</v>
      </c>
      <c r="C782" s="419">
        <f>hourly1!$F783*유형화!$G$71/hourly1!$F$8763+유형화!$G$72*hourly1!$G783/hourly1!$F$8763+유형화!$G$74*hourly1!I783/hourly1!$I$8763+유형화!$H$63*hourly1!P783/hourly1!$P$8763</f>
        <v>19.36332446095944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770">
        <f>(유형화!$F$71+유형화!$F$72+유형화!$F$73+유형화!$F$74+유형화!$G$63)*hourly1!O784/hourly1!$O$8763</f>
        <v>126.4874763885787</v>
      </c>
      <c r="C783" s="419">
        <f>hourly1!$F784*유형화!$G$71/hourly1!$F$8763+유형화!$G$72*hourly1!$G784/hourly1!$F$8763+유형화!$G$74*hourly1!I784/hourly1!$I$8763+유형화!$H$63*hourly1!P784/hourly1!$P$8763</f>
        <v>20.494095257690567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770">
        <f>(유형화!$F$71+유형화!$F$72+유형화!$F$73+유형화!$F$74+유형화!$G$63)*hourly1!O785/hourly1!$O$8763</f>
        <v>131.56642608581882</v>
      </c>
      <c r="C784" s="419">
        <f>hourly1!$F785*유형화!$G$71/hourly1!$F$8763+유형화!$G$72*hourly1!$G785/hourly1!$F$8763+유형화!$G$74*hourly1!I785/hourly1!$I$8763+유형화!$H$63*hourly1!P785/hourly1!$P$8763</f>
        <v>20.405006317731285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770">
        <f>(유형화!$F$71+유형화!$F$72+유형화!$F$73+유형화!$F$74+유형화!$G$63)*hourly1!O786/hourly1!$O$8763</f>
        <v>129.91411394373489</v>
      </c>
      <c r="C785" s="419">
        <f>hourly1!$F786*유형화!$G$71/hourly1!$F$8763+유형화!$G$72*hourly1!$G786/hourly1!$F$8763+유형화!$G$74*hourly1!I786/hourly1!$I$8763+유형화!$H$63*hourly1!P786/hourly1!$P$8763</f>
        <v>20.109960806238945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770">
        <f>(유형화!$F$71+유형화!$F$72+유형화!$F$73+유형화!$F$74+유형화!$G$63)*hourly1!O787/hourly1!$O$8763</f>
        <v>130.30502753560936</v>
      </c>
      <c r="C786" s="419">
        <f>hourly1!$F787*유형화!$G$71/hourly1!$F$8763+유형화!$G$72*hourly1!$G787/hourly1!$F$8763+유형화!$G$74*hourly1!I787/hourly1!$I$8763+유형화!$H$63*hourly1!P787/hourly1!$P$8763</f>
        <v>21.110251267778867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770">
        <f>(유형화!$F$71+유형화!$F$72+유형화!$F$73+유형화!$F$74+유형화!$G$63)*hourly1!O788/hourly1!$O$8763</f>
        <v>132.18070566159</v>
      </c>
      <c r="C787" s="419">
        <f>hourly1!$F788*유형화!$G$71/hourly1!$F$8763+유형화!$G$72*hourly1!$G788/hourly1!$F$8763+유형화!$G$74*hourly1!I788/hourly1!$I$8763+유형화!$H$63*hourly1!P788/hourly1!$P$8763</f>
        <v>22.097362913896827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770">
        <f>(유형화!$F$71+유형화!$F$72+유형화!$F$73+유형화!$F$74+유형화!$G$63)*hourly1!O789/hourly1!$O$8763</f>
        <v>131.70020645928656</v>
      </c>
      <c r="C788" s="419">
        <f>hourly1!$F789*유형화!$G$71/hourly1!$F$8763+유형화!$G$72*hourly1!$G789/hourly1!$F$8763+유형화!$G$74*hourly1!I789/hourly1!$I$8763+유형화!$H$63*hourly1!P789/hourly1!$P$8763</f>
        <v>20.24921245286421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770">
        <f>(유형화!$F$71+유형화!$F$72+유형화!$F$73+유형화!$F$74+유형화!$G$63)*hourly1!O790/hourly1!$O$8763</f>
        <v>132.0545471313747</v>
      </c>
      <c r="C789" s="419">
        <f>hourly1!$F790*유형화!$G$71/hourly1!$F$8763+유형화!$G$72*hourly1!$G790/hourly1!$F$8763+유형화!$G$74*hourly1!I790/hourly1!$I$8763+유형화!$H$63*hourly1!P790/hourly1!$P$8763</f>
        <v>19.647708016285275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770">
        <f>(유형화!$F$71+유형화!$F$72+유형화!$F$73+유형화!$F$74+유형화!$G$63)*hourly1!O791/hourly1!$O$8763</f>
        <v>128.14869346528215</v>
      </c>
      <c r="C790" s="419">
        <f>hourly1!$F791*유형화!$G$71/hourly1!$F$8763+유형화!$G$72*hourly1!$G791/hourly1!$F$8763+유형화!$G$74*hourly1!I791/hourly1!$I$8763+유형화!$H$63*hourly1!P791/hourly1!$P$8763</f>
        <v>22.822740891655936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770">
        <f>(유형화!$F$71+유형화!$F$72+유형화!$F$73+유형화!$F$74+유형화!$G$63)*hourly1!O792/hourly1!$O$8763</f>
        <v>123.01235497145122</v>
      </c>
      <c r="C791" s="419">
        <f>hourly1!$F792*유형화!$G$71/hourly1!$F$8763+유형화!$G$72*hourly1!$G792/hourly1!$F$8763+유형화!$G$74*hourly1!I792/hourly1!$I$8763+유형화!$H$63*hourly1!P792/hourly1!$P$8763</f>
        <v>1.2280967877296647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770">
        <f>(유형화!$F$71+유형화!$F$72+유형화!$F$73+유형화!$F$74+유형화!$G$63)*hourly1!O793/hourly1!$O$8763</f>
        <v>121.32085643269278</v>
      </c>
      <c r="C792" s="419">
        <f>hourly1!$F793*유형화!$G$71/hourly1!$F$8763+유형화!$G$72*hourly1!$G793/hourly1!$F$8763+유형화!$G$74*hourly1!I793/hourly1!$I$8763+유형화!$H$63*hourly1!P793/hourly1!$P$8763</f>
        <v>1.5264013842415975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770">
        <f>(유형화!$F$71+유형화!$F$72+유형화!$F$73+유형화!$F$74+유형화!$G$63)*hourly1!O794/hourly1!$O$8763</f>
        <v>121.40215799418635</v>
      </c>
      <c r="C793" s="419">
        <f>hourly1!$F794*유형화!$G$71/hourly1!$F$8763+유형화!$G$72*hourly1!$G794/hourly1!$F$8763+유형화!$G$74*hourly1!I794/hourly1!$I$8763+유형화!$H$63*hourly1!P794/hourly1!$P$8763</f>
        <v>3.8691080729596385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770">
        <f>(유형화!$F$71+유형화!$F$72+유형화!$F$73+유형화!$F$74+유형화!$G$63)*hourly1!O795/hourly1!$O$8763</f>
        <v>121.55935310999332</v>
      </c>
      <c r="C794" s="419">
        <f>hourly1!$F795*유형화!$G$71/hourly1!$F$8763+유형화!$G$72*hourly1!$G795/hourly1!$F$8763+유형화!$G$74*hourly1!I795/hourly1!$I$8763+유형화!$H$63*hourly1!P795/hourly1!$P$8763</f>
        <v>5.2244941722372564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770">
        <f>(유형화!$F$71+유형화!$F$72+유형화!$F$73+유형화!$F$74+유형화!$G$63)*hourly1!O796/hourly1!$O$8763</f>
        <v>115.81376023048315</v>
      </c>
      <c r="C795" s="419">
        <f>hourly1!$F796*유형화!$G$71/hourly1!$F$8763+유형화!$G$72*hourly1!$G796/hourly1!$F$8763+유형화!$G$74*hourly1!I796/hourly1!$I$8763+유형화!$H$63*hourly1!P796/hourly1!$P$8763</f>
        <v>6.5406386230440496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770">
        <f>(유형화!$F$71+유형화!$F$72+유형화!$F$73+유형화!$F$74+유형화!$G$63)*hourly1!O797/hourly1!$O$8763</f>
        <v>113.85783250645233</v>
      </c>
      <c r="C796" s="419">
        <f>hourly1!$F797*유형화!$G$71/hourly1!$F$8763+유형화!$G$72*hourly1!$G797/hourly1!$F$8763+유형화!$G$74*hourly1!I797/hourly1!$I$8763+유형화!$H$63*hourly1!P797/hourly1!$P$8763</f>
        <v>7.8997561608022284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770">
        <f>(유형화!$F$71+유형화!$F$72+유형화!$F$73+유형화!$F$74+유형화!$G$63)*hourly1!O798/hourly1!$O$8763</f>
        <v>114.36764276166278</v>
      </c>
      <c r="C797" s="419">
        <f>hourly1!$F798*유형화!$G$71/hourly1!$F$8763+유형화!$G$72*hourly1!$G798/hourly1!$F$8763+유형화!$G$74*hourly1!I798/hourly1!$I$8763+유형화!$H$63*hourly1!P798/hourly1!$P$8763</f>
        <v>8.8169265684300253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770">
        <f>(유형화!$F$71+유형화!$F$72+유형화!$F$73+유형화!$F$74+유형화!$G$63)*hourly1!O799/hourly1!$O$8763</f>
        <v>115.5438658589589</v>
      </c>
      <c r="C798" s="419">
        <f>hourly1!$F799*유형화!$G$71/hourly1!$F$8763+유형화!$G$72*hourly1!$G799/hourly1!$F$8763+유형화!$G$74*hourly1!I799/hourly1!$I$8763+유형화!$H$63*hourly1!P799/hourly1!$P$8763</f>
        <v>9.8184934613420438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770">
        <f>(유형화!$F$71+유형화!$F$72+유형화!$F$73+유형화!$F$74+유형화!$G$63)*hourly1!O800/hourly1!$O$8763</f>
        <v>118.20477926408968</v>
      </c>
      <c r="C799" s="419">
        <f>hourly1!$F800*유형화!$G$71/hourly1!$F$8763+유형화!$G$72*hourly1!$G800/hourly1!$F$8763+유형화!$G$74*hourly1!I800/hourly1!$I$8763+유형화!$H$63*hourly1!P800/hourly1!$P$8763</f>
        <v>10.347881064011254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770">
        <f>(유형화!$F$71+유형화!$F$72+유형화!$F$73+유형화!$F$74+유형화!$G$63)*hourly1!O801/hourly1!$O$8763</f>
        <v>120.3842986453584</v>
      </c>
      <c r="C800" s="419">
        <f>hourly1!$F801*유형화!$G$71/hourly1!$F$8763+유형화!$G$72*hourly1!$G801/hourly1!$F$8763+유형화!$G$74*hourly1!I801/hourly1!$I$8763+유형화!$H$63*hourly1!P801/hourly1!$P$8763</f>
        <v>33.491545721720243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770">
        <f>(유형화!$F$71+유형화!$F$72+유형화!$F$73+유형화!$F$74+유형화!$G$63)*hourly1!O802/hourly1!$O$8763</f>
        <v>124.28265600926026</v>
      </c>
      <c r="C801" s="419">
        <f>hourly1!$F802*유형화!$G$71/hourly1!$F$8763+유형화!$G$72*hourly1!$G802/hourly1!$F$8763+유형화!$G$74*hourly1!I802/hourly1!$I$8763+유형화!$H$63*hourly1!P802/hourly1!$P$8763</f>
        <v>34.907032105949476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770">
        <f>(유형화!$F$71+유형화!$F$72+유형화!$F$73+유형화!$F$74+유형화!$G$63)*hourly1!O803/hourly1!$O$8763</f>
        <v>128.1834484522405</v>
      </c>
      <c r="C802" s="419">
        <f>hourly1!$F803*유형화!$G$71/hourly1!$F$8763+유형화!$G$72*hourly1!$G803/hourly1!$F$8763+유형화!$G$74*hourly1!I803/hourly1!$I$8763+유형화!$H$63*hourly1!P803/hourly1!$P$8763</f>
        <v>32.842289889042171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770">
        <f>(유형화!$F$71+유형화!$F$72+유형화!$F$73+유형화!$F$74+유형화!$G$63)*hourly1!O804/hourly1!$O$8763</f>
        <v>137.63151588360003</v>
      </c>
      <c r="C803" s="419">
        <f>hourly1!$F804*유형화!$G$71/hourly1!$F$8763+유형화!$G$72*hourly1!$G804/hourly1!$F$8763+유형화!$G$74*hourly1!I804/hourly1!$I$8763+유형화!$H$63*hourly1!P804/hourly1!$P$8763</f>
        <v>29.49195510472796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770">
        <f>(유형화!$F$71+유형화!$F$72+유형화!$F$73+유형화!$F$74+유형화!$G$63)*hourly1!O805/hourly1!$O$8763</f>
        <v>136.60867925338258</v>
      </c>
      <c r="C804" s="419">
        <f>hourly1!$F805*유형화!$G$71/hourly1!$F$8763+유형화!$G$72*hourly1!$G805/hourly1!$F$8763+유형화!$G$74*hourly1!I805/hourly1!$I$8763+유형화!$H$63*hourly1!P805/hourly1!$P$8763</f>
        <v>26.575150634997105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770">
        <f>(유형화!$F$71+유형화!$F$72+유형화!$F$73+유형화!$F$74+유형화!$G$63)*hourly1!O806/hourly1!$O$8763</f>
        <v>135.910390533249</v>
      </c>
      <c r="C805" s="419">
        <f>hourly1!$F806*유형화!$G$71/hourly1!$F$8763+유형화!$G$72*hourly1!$G806/hourly1!$F$8763+유형화!$G$74*hourly1!I806/hourly1!$I$8763+유형화!$H$63*hourly1!P806/hourly1!$P$8763</f>
        <v>23.467214414798605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770">
        <f>(유형화!$F$71+유형화!$F$72+유형화!$F$73+유형화!$F$74+유형화!$G$63)*hourly1!O807/hourly1!$O$8763</f>
        <v>127.75215737952927</v>
      </c>
      <c r="C806" s="419">
        <f>hourly1!$F807*유형화!$G$71/hourly1!$F$8763+유형화!$G$72*hourly1!$G807/hourly1!$F$8763+유형화!$G$74*hourly1!I807/hourly1!$I$8763+유형화!$H$63*hourly1!P807/hourly1!$P$8763</f>
        <v>17.291588951052848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770">
        <f>(유형화!$F$71+유형화!$F$72+유형화!$F$73+유형화!$F$74+유형화!$G$63)*hourly1!O808/hourly1!$O$8763</f>
        <v>123.05499446895381</v>
      </c>
      <c r="C807" s="419">
        <f>hourly1!$F808*유형화!$G$71/hourly1!$F$8763+유형화!$G$72*hourly1!$G808/hourly1!$F$8763+유형화!$G$74*hourly1!I808/hourly1!$I$8763+유형화!$H$63*hourly1!P808/hourly1!$P$8763</f>
        <v>17.958796677024601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770">
        <f>(유형화!$F$71+유형화!$F$72+유형화!$F$73+유형화!$F$74+유형화!$G$63)*hourly1!O809/hourly1!$O$8763</f>
        <v>128.29167151070004</v>
      </c>
      <c r="C808" s="419">
        <f>hourly1!$F809*유형화!$G$71/hourly1!$F$8763+유형화!$G$72*hourly1!$G809/hourly1!$F$8763+유형화!$G$74*hourly1!I809/hourly1!$I$8763+유형화!$H$63*hourly1!P809/hourly1!$P$8763</f>
        <v>17.296931314854682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770">
        <f>(유형화!$F$71+유형화!$F$72+유형화!$F$73+유형화!$F$74+유형화!$G$63)*hourly1!O810/hourly1!$O$8763</f>
        <v>126.5773228003071</v>
      </c>
      <c r="C809" s="419">
        <f>hourly1!$F810*유형화!$G$71/hourly1!$F$8763+유형화!$G$72*hourly1!$G810/hourly1!$F$8763+유형화!$G$74*hourly1!I810/hourly1!$I$8763+유형화!$H$63*hourly1!P810/hourly1!$P$8763</f>
        <v>16.91511493416623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770">
        <f>(유형화!$F$71+유형화!$F$72+유형화!$F$73+유형화!$F$74+유형화!$G$63)*hourly1!O811/hourly1!$O$8763</f>
        <v>128.85891279501138</v>
      </c>
      <c r="C810" s="419">
        <f>hourly1!$F811*유형화!$G$71/hourly1!$F$8763+유형화!$G$72*hourly1!$G811/hourly1!$F$8763+유형화!$G$74*hourly1!I811/hourly1!$I$8763+유형화!$H$63*hourly1!P811/hourly1!$P$8763</f>
        <v>17.226454332145899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770">
        <f>(유형화!$F$71+유형화!$F$72+유형화!$F$73+유형화!$F$74+유형화!$G$63)*hourly1!O812/hourly1!$O$8763</f>
        <v>128.50046124860967</v>
      </c>
      <c r="C811" s="419">
        <f>hourly1!$F812*유형화!$G$71/hourly1!$F$8763+유형화!$G$72*hourly1!$G812/hourly1!$F$8763+유형화!$G$74*hourly1!I812/hourly1!$I$8763+유형화!$H$63*hourly1!P812/hourly1!$P$8763</f>
        <v>18.74280802836822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770">
        <f>(유형화!$F$71+유형화!$F$72+유형화!$F$73+유형화!$F$74+유형화!$G$63)*hourly1!O813/hourly1!$O$8763</f>
        <v>128.56903893958778</v>
      </c>
      <c r="C812" s="419">
        <f>hourly1!$F813*유형화!$G$71/hourly1!$F$8763+유형화!$G$72*hourly1!$G813/hourly1!$F$8763+유형화!$G$74*hourly1!I813/hourly1!$I$8763+유형화!$H$63*hourly1!P813/hourly1!$P$8763</f>
        <v>16.792181484076107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770">
        <f>(유형화!$F$71+유형화!$F$72+유형화!$F$73+유형화!$F$74+유형화!$G$63)*hourly1!O814/hourly1!$O$8763</f>
        <v>127.30250107951326</v>
      </c>
      <c r="C813" s="419">
        <f>hourly1!$F814*유형화!$G$71/hourly1!$F$8763+유형화!$G$72*hourly1!$G814/hourly1!$F$8763+유형화!$G$74*hourly1!I814/hourly1!$I$8763+유형화!$H$63*hourly1!P814/hourly1!$P$8763</f>
        <v>16.723956104151679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770">
        <f>(유형화!$F$71+유형화!$F$72+유형화!$F$73+유형화!$F$74+유형화!$G$63)*hourly1!O815/hourly1!$O$8763</f>
        <v>123.46956104681661</v>
      </c>
      <c r="C814" s="419">
        <f>hourly1!$F815*유형화!$G$71/hourly1!$F$8763+유형화!$G$72*hourly1!$G815/hourly1!$F$8763+유형화!$G$74*hourly1!I815/hourly1!$I$8763+유형화!$H$63*hourly1!P815/hourly1!$P$8763</f>
        <v>19.72026027700106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770">
        <f>(유형화!$F$71+유형화!$F$72+유형화!$F$73+유형화!$F$74+유형화!$G$63)*hourly1!O816/hourly1!$O$8763</f>
        <v>119.34502844749878</v>
      </c>
      <c r="C815" s="419">
        <f>hourly1!$F816*유형화!$G$71/hourly1!$F$8763+유형화!$G$72*hourly1!$G816/hourly1!$F$8763+유형화!$G$74*hourly1!I816/hourly1!$I$8763+유형화!$H$63*hourly1!P816/hourly1!$P$8763</f>
        <v>1.1529344279546863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770">
        <f>(유형화!$F$71+유형화!$F$72+유형화!$F$73+유형화!$F$74+유형화!$G$63)*hourly1!O817/hourly1!$O$8763</f>
        <v>117.59845206548961</v>
      </c>
      <c r="C816" s="419">
        <f>hourly1!$F817*유형화!$G$71/hourly1!$F$8763+유형화!$G$72*hourly1!$G817/hourly1!$F$8763+유형화!$G$74*hourly1!I817/hourly1!$I$8763+유형화!$H$63*hourly1!P817/hourly1!$P$8763</f>
        <v>1.1122947978727162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770">
        <f>(유형화!$F$71+유형화!$F$72+유형화!$F$73+유형화!$F$74+유형화!$G$63)*hourly1!O818/hourly1!$O$8763</f>
        <v>119.0758157181469</v>
      </c>
      <c r="C817" s="419">
        <f>hourly1!$F818*유형화!$G$71/hourly1!$F$8763+유형화!$G$72*hourly1!$G818/hourly1!$F$8763+유형화!$G$74*hourly1!I818/hourly1!$I$8763+유형화!$H$63*hourly1!P818/hourly1!$P$8763</f>
        <v>1.0130202555955528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770">
        <f>(유형화!$F$71+유형화!$F$72+유형화!$F$73+유형화!$F$74+유형화!$G$63)*hourly1!O819/hourly1!$O$8763</f>
        <v>117.64400385937772</v>
      </c>
      <c r="C818" s="419">
        <f>hourly1!$F819*유형화!$G$71/hourly1!$F$8763+유형화!$G$72*hourly1!$G819/hourly1!$F$8763+유형화!$G$74*hourly1!I819/hourly1!$I$8763+유형화!$H$63*hourly1!P819/hourly1!$P$8763</f>
        <v>2.0878579403837874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770">
        <f>(유형화!$F$71+유형화!$F$72+유형화!$F$73+유형화!$F$74+유형화!$G$63)*hourly1!O820/hourly1!$O$8763</f>
        <v>111.81592993055357</v>
      </c>
      <c r="C819" s="419">
        <f>hourly1!$F820*유형화!$G$71/hourly1!$F$8763+유형화!$G$72*hourly1!$G820/hourly1!$F$8763+유형화!$G$74*hourly1!I820/hourly1!$I$8763+유형화!$H$63*hourly1!P820/hourly1!$P$8763</f>
        <v>4.3861917142065519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770">
        <f>(유형화!$F$71+유형화!$F$72+유형화!$F$73+유형화!$F$74+유형화!$G$63)*hourly1!O821/hourly1!$O$8763</f>
        <v>109.75424814648791</v>
      </c>
      <c r="C820" s="419">
        <f>hourly1!$F821*유형화!$G$71/hourly1!$F$8763+유형화!$G$72*hourly1!$G821/hourly1!$F$8763+유형화!$G$74*hourly1!I821/hourly1!$I$8763+유형화!$H$63*hourly1!P821/hourly1!$P$8763</f>
        <v>6.4544484254967189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770">
        <f>(유형화!$F$71+유형화!$F$72+유형화!$F$73+유형화!$F$74+유형화!$G$63)*hourly1!O822/hourly1!$O$8763</f>
        <v>109.41868189409216</v>
      </c>
      <c r="C821" s="419">
        <f>hourly1!$F822*유형화!$G$71/hourly1!$F$8763+유형화!$G$72*hourly1!$G822/hourly1!$F$8763+유형화!$G$74*hourly1!I822/hourly1!$I$8763+유형화!$H$63*hourly1!P822/hourly1!$P$8763</f>
        <v>8.0967737123434027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770">
        <f>(유형화!$F$71+유형화!$F$72+유형화!$F$73+유형화!$F$74+유형화!$G$63)*hourly1!O823/hourly1!$O$8763</f>
        <v>108.81372758913888</v>
      </c>
      <c r="C822" s="419">
        <f>hourly1!$F823*유형화!$G$71/hourly1!$F$8763+유형화!$G$72*hourly1!$G823/hourly1!$F$8763+유형화!$G$74*hourly1!I823/hourly1!$I$8763+유형화!$H$63*hourly1!P823/hourly1!$P$8763</f>
        <v>9.5886970413869079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770">
        <f>(유형화!$F$71+유형화!$F$72+유형화!$F$73+유형화!$F$74+유형화!$G$63)*hourly1!O824/hourly1!$O$8763</f>
        <v>110.48918287483367</v>
      </c>
      <c r="C823" s="419">
        <f>hourly1!$F824*유형화!$G$71/hourly1!$F$8763+유형화!$G$72*hourly1!$G824/hourly1!$F$8763+유형화!$G$74*hourly1!I824/hourly1!$I$8763+유형화!$H$63*hourly1!P824/hourly1!$P$8763</f>
        <v>11.076776921096535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770">
        <f>(유형화!$F$71+유형화!$F$72+유형화!$F$73+유형화!$F$74+유형화!$G$63)*hourly1!O825/hourly1!$O$8763</f>
        <v>112.79431685140291</v>
      </c>
      <c r="C824" s="419">
        <f>hourly1!$F825*유형화!$G$71/hourly1!$F$8763+유형화!$G$72*hourly1!$G825/hourly1!$F$8763+유형화!$G$74*hourly1!I825/hourly1!$I$8763+유형화!$H$63*hourly1!P825/hourly1!$P$8763</f>
        <v>35.588083634854065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770">
        <f>(유형화!$F$71+유형화!$F$72+유형화!$F$73+유형화!$F$74+유형화!$G$63)*hourly1!O826/hourly1!$O$8763</f>
        <v>113.55913072304661</v>
      </c>
      <c r="C825" s="419">
        <f>hourly1!$F826*유형화!$G$71/hourly1!$F$8763+유형화!$G$72*hourly1!$G826/hourly1!$F$8763+유형화!$G$74*hourly1!I826/hourly1!$I$8763+유형화!$H$63*hourly1!P826/hourly1!$P$8763</f>
        <v>36.257931308931418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770">
        <f>(유형화!$F$71+유형화!$F$72+유형화!$F$73+유형화!$F$74+유형화!$G$63)*hourly1!O827/hourly1!$O$8763</f>
        <v>112.91304028844684</v>
      </c>
      <c r="C826" s="419">
        <f>hourly1!$F827*유형화!$G$71/hourly1!$F$8763+유형화!$G$72*hourly1!$G827/hourly1!$F$8763+유형화!$G$74*hourly1!I827/hourly1!$I$8763+유형화!$H$63*hourly1!P827/hourly1!$P$8763</f>
        <v>33.877047382570908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770">
        <f>(유형화!$F$71+유형화!$F$72+유형화!$F$73+유형화!$F$74+유형화!$G$63)*hourly1!O828/hourly1!$O$8763</f>
        <v>115.85263427642215</v>
      </c>
      <c r="C827" s="419">
        <f>hourly1!$F828*유형화!$G$71/hourly1!$F$8763+유형화!$G$72*hourly1!$G828/hourly1!$F$8763+유형화!$G$74*hourly1!I828/hourly1!$I$8763+유형화!$H$63*hourly1!P828/hourly1!$P$8763</f>
        <v>30.249608209783375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770">
        <f>(유형화!$F$71+유형화!$F$72+유형화!$F$73+유형화!$F$74+유형화!$G$63)*hourly1!O829/hourly1!$O$8763</f>
        <v>116.2523838673476</v>
      </c>
      <c r="C828" s="419">
        <f>hourly1!$F829*유형화!$G$71/hourly1!$F$8763+유형화!$G$72*hourly1!$G829/hourly1!$F$8763+유형화!$G$74*hourly1!I829/hourly1!$I$8763+유형화!$H$63*hourly1!P829/hourly1!$P$8763</f>
        <v>27.107452673906572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770">
        <f>(유형화!$F$71+유형화!$F$72+유형화!$F$73+유형화!$F$74+유형화!$G$63)*hourly1!O830/hourly1!$O$8763</f>
        <v>117.16711098530013</v>
      </c>
      <c r="C829" s="419">
        <f>hourly1!$F830*유형화!$G$71/hourly1!$F$8763+유형화!$G$72*hourly1!$G830/hourly1!$F$8763+유형화!$G$74*hourly1!I830/hourly1!$I$8763+유형화!$H$63*hourly1!P830/hourly1!$P$8763</f>
        <v>24.564090542692615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770">
        <f>(유형화!$F$71+유형화!$F$72+유형화!$F$73+유형화!$F$74+유형화!$G$63)*hourly1!O831/hourly1!$O$8763</f>
        <v>113.76706490717723</v>
      </c>
      <c r="C830" s="419">
        <f>hourly1!$F831*유형화!$G$71/hourly1!$F$8763+유형화!$G$72*hourly1!$G831/hourly1!$F$8763+유형화!$G$74*hourly1!I831/hourly1!$I$8763+유형화!$H$63*hourly1!P831/hourly1!$P$8763</f>
        <v>19.116033115065346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770">
        <f>(유형화!$F$71+유형화!$F$72+유형화!$F$73+유형화!$F$74+유형화!$G$63)*hourly1!O832/hourly1!$O$8763</f>
        <v>111.96351715591322</v>
      </c>
      <c r="C831" s="419">
        <f>hourly1!$F832*유형화!$G$71/hourly1!$F$8763+유형화!$G$72*hourly1!$G832/hourly1!$F$8763+유형화!$G$74*hourly1!I832/hourly1!$I$8763+유형화!$H$63*hourly1!P832/hourly1!$P$8763</f>
        <v>20.128831557796104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770">
        <f>(유형화!$F$71+유형화!$F$72+유형화!$F$73+유형화!$F$74+유형화!$G$63)*hourly1!O833/hourly1!$O$8763</f>
        <v>114.66780932859722</v>
      </c>
      <c r="C832" s="419">
        <f>hourly1!$F833*유형화!$G$71/hourly1!$F$8763+유형화!$G$72*hourly1!$G833/hourly1!$F$8763+유형화!$G$74*hourly1!I833/hourly1!$I$8763+유형화!$H$63*hourly1!P833/hourly1!$P$8763</f>
        <v>19.457723761619583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770">
        <f>(유형화!$F$71+유형화!$F$72+유형화!$F$73+유형화!$F$74+유형화!$G$63)*hourly1!O834/hourly1!$O$8763</f>
        <v>113.60363408435117</v>
      </c>
      <c r="C833" s="419">
        <f>hourly1!$F834*유형화!$G$71/hourly1!$F$8763+유형화!$G$72*hourly1!$G834/hourly1!$F$8763+유형화!$G$74*hourly1!I834/hourly1!$I$8763+유형화!$H$63*hourly1!P834/hourly1!$P$8763</f>
        <v>19.08590188780979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770">
        <f>(유형화!$F$71+유형화!$F$72+유형화!$F$73+유형화!$F$74+유형화!$G$63)*hourly1!O835/hourly1!$O$8763</f>
        <v>112.9656094595188</v>
      </c>
      <c r="C834" s="419">
        <f>hourly1!$F835*유형화!$G$71/hourly1!$F$8763+유형화!$G$72*hourly1!$G835/hourly1!$F$8763+유형화!$G$74*hourly1!I835/hourly1!$I$8763+유형화!$H$63*hourly1!P835/hourly1!$P$8763</f>
        <v>19.840664558950621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770">
        <f>(유형화!$F$71+유형화!$F$72+유형화!$F$73+유형화!$F$74+유형화!$G$63)*hourly1!O836/hourly1!$O$8763</f>
        <v>110.5046969589042</v>
      </c>
      <c r="C835" s="419">
        <f>hourly1!$F836*유형화!$G$71/hourly1!$F$8763+유형화!$G$72*hourly1!$G836/hourly1!$F$8763+유형화!$G$74*hourly1!I836/hourly1!$I$8763+유형화!$H$63*hourly1!P836/hourly1!$P$8763</f>
        <v>20.95364624739188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770">
        <f>(유형화!$F$71+유형화!$F$72+유형화!$F$73+유형화!$F$74+유형화!$G$63)*hourly1!O837/hourly1!$O$8763</f>
        <v>109.9729769847667</v>
      </c>
      <c r="C836" s="419">
        <f>hourly1!$F837*유형화!$G$71/hourly1!$F$8763+유형화!$G$72*hourly1!$G837/hourly1!$F$8763+유형화!$G$74*hourly1!I837/hourly1!$I$8763+유형화!$H$63*hourly1!P837/hourly1!$P$8763</f>
        <v>19.662873793464595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770">
        <f>(유형화!$F$71+유형화!$F$72+유형화!$F$73+유형화!$F$74+유형화!$G$63)*hourly1!O838/hourly1!$O$8763</f>
        <v>110.27844585283427</v>
      </c>
      <c r="C837" s="419">
        <f>hourly1!$F838*유형화!$G$71/hourly1!$F$8763+유형화!$G$72*hourly1!$G838/hourly1!$F$8763+유형화!$G$74*hourly1!I838/hourly1!$I$8763+유형화!$H$63*hourly1!P838/hourly1!$P$8763</f>
        <v>19.749748980460858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770">
        <f>(유형화!$F$71+유형화!$F$72+유형화!$F$73+유형화!$F$74+유형화!$G$63)*hourly1!O839/hourly1!$O$8763</f>
        <v>109.61743715744751</v>
      </c>
      <c r="C838" s="419">
        <f>hourly1!$F839*유형화!$G$71/hourly1!$F$8763+유형화!$G$72*hourly1!$G839/hourly1!$F$8763+유형화!$G$74*hourly1!I839/hourly1!$I$8763+유형화!$H$63*hourly1!P839/hourly1!$P$8763</f>
        <v>23.329323823129542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770">
        <f>(유형화!$F$71+유형화!$F$72+유형화!$F$73+유형화!$F$74+유형화!$G$63)*hourly1!O840/hourly1!$O$8763</f>
        <v>109.84598961500458</v>
      </c>
      <c r="C839" s="419">
        <f>hourly1!$F840*유형화!$G$71/hourly1!$F$8763+유형화!$G$72*hourly1!$G840/hourly1!$F$8763+유형화!$G$74*hourly1!I840/hourly1!$I$8763+유형화!$H$63*hourly1!P840/hourly1!$P$8763</f>
        <v>1.4152795401747535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770">
        <f>(유형화!$F$71+유형화!$F$72+유형화!$F$73+유형화!$F$74+유형화!$G$63)*hourly1!O841/hourly1!$O$8763</f>
        <v>110.38018007738108</v>
      </c>
      <c r="C840" s="419">
        <f>hourly1!$F841*유형화!$G$71/hourly1!$F$8763+유형화!$G$72*hourly1!$G841/hourly1!$F$8763+유형화!$G$74*hourly1!I841/hourly1!$I$8763+유형화!$H$63*hourly1!P841/hourly1!$P$8763</f>
        <v>1.7036053236364035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770">
        <f>(유형화!$F$71+유형화!$F$72+유형화!$F$73+유형화!$F$74+유형화!$G$63)*hourly1!O842/hourly1!$O$8763</f>
        <v>112.36363399536772</v>
      </c>
      <c r="C841" s="419">
        <f>hourly1!$F842*유형화!$G$71/hourly1!$F$8763+유형화!$G$72*hourly1!$G842/hourly1!$F$8763+유형화!$G$74*hourly1!I842/hourly1!$I$8763+유형화!$H$63*hourly1!P842/hourly1!$P$8763</f>
        <v>4.5681271889862129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770">
        <f>(유형화!$F$71+유형화!$F$72+유형화!$F$73+유형화!$F$74+유형화!$G$63)*hourly1!O843/hourly1!$O$8763</f>
        <v>112.67431310335778</v>
      </c>
      <c r="C842" s="419">
        <f>hourly1!$F843*유형화!$G$71/hourly1!$F$8763+유형화!$G$72*hourly1!$G843/hourly1!$F$8763+유형화!$G$74*hourly1!I843/hourly1!$I$8763+유형화!$H$63*hourly1!P843/hourly1!$P$8763</f>
        <v>6.7048179158011951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770">
        <f>(유형화!$F$71+유형화!$F$72+유형화!$F$73+유형화!$F$74+유형화!$G$63)*hourly1!O844/hourly1!$O$8763</f>
        <v>106.83687133785973</v>
      </c>
      <c r="C843" s="419">
        <f>hourly1!$F844*유형화!$G$71/hourly1!$F$8763+유형화!$G$72*hourly1!$G844/hourly1!$F$8763+유형화!$G$74*hourly1!I844/hourly1!$I$8763+유형화!$H$63*hourly1!P844/hourly1!$P$8763</f>
        <v>8.7786859400299306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770">
        <f>(유형화!$F$71+유형화!$F$72+유형화!$F$73+유형화!$F$74+유형화!$G$63)*hourly1!O845/hourly1!$O$8763</f>
        <v>102.50242680734419</v>
      </c>
      <c r="C844" s="419">
        <f>hourly1!$F845*유형화!$G$71/hourly1!$F$8763+유형화!$G$72*hourly1!$G845/hourly1!$F$8763+유형화!$G$74*hourly1!I845/hourly1!$I$8763+유형화!$H$63*hourly1!P845/hourly1!$P$8763</f>
        <v>10.557084411678899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770">
        <f>(유형화!$F$71+유형화!$F$72+유형화!$F$73+유형화!$F$74+유형화!$G$63)*hourly1!O846/hourly1!$O$8763</f>
        <v>100.42220184883273</v>
      </c>
      <c r="C845" s="419">
        <f>hourly1!$F846*유형화!$G$71/hourly1!$F$8763+유형화!$G$72*hourly1!$G846/hourly1!$F$8763+유형화!$G$74*hourly1!I846/hourly1!$I$8763+유형화!$H$63*hourly1!P846/hourly1!$P$8763</f>
        <v>12.058084312503949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770">
        <f>(유형화!$F$71+유형화!$F$72+유형화!$F$73+유형화!$F$74+유형화!$G$63)*hourly1!O847/hourly1!$O$8763</f>
        <v>100.39138753608115</v>
      </c>
      <c r="C846" s="419">
        <f>hourly1!$F847*유형화!$G$71/hourly1!$F$8763+유형화!$G$72*hourly1!$G847/hourly1!$F$8763+유형화!$G$74*hourly1!I847/hourly1!$I$8763+유형화!$H$63*hourly1!P847/hourly1!$P$8763</f>
        <v>13.398551735468175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770">
        <f>(유형화!$F$71+유형화!$F$72+유형화!$F$73+유형화!$F$74+유형화!$G$63)*hourly1!O848/hourly1!$O$8763</f>
        <v>100.3577230428878</v>
      </c>
      <c r="C847" s="419">
        <f>hourly1!$F848*유형화!$G$71/hourly1!$F$8763+유형화!$G$72*hourly1!$G848/hourly1!$F$8763+유형화!$G$74*hourly1!I848/hourly1!$I$8763+유형화!$H$63*hourly1!P848/hourly1!$P$8763</f>
        <v>14.741491397979862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770">
        <f>(유형화!$F$71+유형화!$F$72+유형화!$F$73+유형화!$F$74+유형화!$G$63)*hourly1!O849/hourly1!$O$8763</f>
        <v>101.21238577327989</v>
      </c>
      <c r="C848" s="419">
        <f>hourly1!$F849*유형화!$G$71/hourly1!$F$8763+유형화!$G$72*hourly1!$G849/hourly1!$F$8763+유형화!$G$74*hourly1!I849/hourly1!$I$8763+유형화!$H$63*hourly1!P849/hourly1!$P$8763</f>
        <v>38.866317894531733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770">
        <f>(유형화!$F$71+유형화!$F$72+유형화!$F$73+유형화!$F$74+유형화!$G$63)*hourly1!O850/hourly1!$O$8763</f>
        <v>101.56924341581225</v>
      </c>
      <c r="C849" s="419">
        <f>hourly1!$F850*유형화!$G$71/hourly1!$F$8763+유형화!$G$72*hourly1!$G850/hourly1!$F$8763+유형화!$G$74*hourly1!I850/hourly1!$I$8763+유형화!$H$63*hourly1!P850/hourly1!$P$8763</f>
        <v>39.574294493877709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770">
        <f>(유형화!$F$71+유형화!$F$72+유형화!$F$73+유형화!$F$74+유형화!$G$63)*hourly1!O851/hourly1!$O$8763</f>
        <v>101.65064920657447</v>
      </c>
      <c r="C850" s="419">
        <f>hourly1!$F851*유형화!$G$71/hourly1!$F$8763+유형화!$G$72*hourly1!$G851/hourly1!$F$8763+유형화!$G$74*hourly1!I851/hourly1!$I$8763+유형화!$H$63*hourly1!P851/hourly1!$P$8763</f>
        <v>36.934112519773016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770">
        <f>(유형화!$F$71+유형화!$F$72+유형화!$F$73+유형화!$F$74+유형화!$G$63)*hourly1!O852/hourly1!$O$8763</f>
        <v>102.19605294601108</v>
      </c>
      <c r="C851" s="419">
        <f>hourly1!$F852*유형화!$G$71/hourly1!$F$8763+유형화!$G$72*hourly1!$G852/hourly1!$F$8763+유형화!$G$74*hourly1!I852/hourly1!$I$8763+유형화!$H$63*hourly1!P852/hourly1!$P$8763</f>
        <v>32.993965816440706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770">
        <f>(유형화!$F$71+유형화!$F$72+유형화!$F$73+유형화!$F$74+유형화!$G$63)*hourly1!O853/hourly1!$O$8763</f>
        <v>103.24630551089248</v>
      </c>
      <c r="C852" s="419">
        <f>hourly1!$F853*유형화!$G$71/hourly1!$F$8763+유형화!$G$72*hourly1!$G853/hourly1!$F$8763+유형화!$G$74*hourly1!I853/hourly1!$I$8763+유형화!$H$63*hourly1!P853/hourly1!$P$8763</f>
        <v>29.409385873418501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770">
        <f>(유형화!$F$71+유형화!$F$72+유형화!$F$73+유형화!$F$74+유형화!$G$63)*hourly1!O854/hourly1!$O$8763</f>
        <v>103.36847506712235</v>
      </c>
      <c r="C853" s="419">
        <f>hourly1!$F854*유형화!$G$71/hourly1!$F$8763+유형화!$G$72*hourly1!$G854/hourly1!$F$8763+유형화!$G$74*hourly1!I854/hourly1!$I$8763+유형화!$H$63*hourly1!P854/hourly1!$P$8763</f>
        <v>26.312476875548171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770">
        <f>(유형화!$F$71+유형화!$F$72+유형화!$F$73+유형화!$F$74+유형화!$G$63)*hourly1!O855/hourly1!$O$8763</f>
        <v>103.02818102694621</v>
      </c>
      <c r="C854" s="419">
        <f>hourly1!$F855*유형화!$G$71/hourly1!$F$8763+유형화!$G$72*hourly1!$G855/hourly1!$F$8763+유형화!$G$74*hourly1!I855/hourly1!$I$8763+유형화!$H$63*hourly1!P855/hourly1!$P$8763</f>
        <v>21.046203523415389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770">
        <f>(유형화!$F$71+유형화!$F$72+유형화!$F$73+유형화!$F$74+유형화!$G$63)*hourly1!O856/hourly1!$O$8763</f>
        <v>103.14901571331404</v>
      </c>
      <c r="C855" s="419">
        <f>hourly1!$F856*유형화!$G$71/hourly1!$F$8763+유형화!$G$72*hourly1!$G856/hourly1!$F$8763+유형화!$G$74*hourly1!I856/hourly1!$I$8763+유형화!$H$63*hourly1!P856/hourly1!$P$8763</f>
        <v>22.500374886792358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770">
        <f>(유형화!$F$71+유형화!$F$72+유형화!$F$73+유형화!$F$74+유형화!$G$63)*hourly1!O857/hourly1!$O$8763</f>
        <v>103.19435046733464</v>
      </c>
      <c r="C856" s="419">
        <f>hourly1!$F857*유형화!$G$71/hourly1!$F$8763+유형화!$G$72*hourly1!$G857/hourly1!$F$8763+유형화!$G$74*hourly1!I857/hourly1!$I$8763+유형화!$H$63*hourly1!P857/hourly1!$P$8763</f>
        <v>21.549706156423706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770">
        <f>(유형화!$F$71+유형화!$F$72+유형화!$F$73+유형화!$F$74+유형화!$G$63)*hourly1!O858/hourly1!$O$8763</f>
        <v>103.2535082153848</v>
      </c>
      <c r="C857" s="419">
        <f>hourly1!$F858*유형화!$G$71/hourly1!$F$8763+유형화!$G$72*hourly1!$G858/hourly1!$F$8763+유형화!$G$74*hourly1!I858/hourly1!$I$8763+유형화!$H$63*hourly1!P858/hourly1!$P$8763</f>
        <v>21.25366054802705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770">
        <f>(유형화!$F$71+유형화!$F$72+유형화!$F$73+유형화!$F$74+유형화!$G$63)*hourly1!O859/hourly1!$O$8763</f>
        <v>103.13135059442949</v>
      </c>
      <c r="C858" s="419">
        <f>hourly1!$F859*유형화!$G$71/hourly1!$F$8763+유형화!$G$72*hourly1!$G859/hourly1!$F$8763+유형화!$G$74*hourly1!I859/hourly1!$I$8763+유형화!$H$63*hourly1!P859/hourly1!$P$8763</f>
        <v>22.220571775288263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770">
        <f>(유형화!$F$71+유형화!$F$72+유형화!$F$73+유형화!$F$74+유형화!$G$63)*hourly1!O860/hourly1!$O$8763</f>
        <v>104.90953841617807</v>
      </c>
      <c r="C859" s="419">
        <f>hourly1!$F860*유형화!$G$71/hourly1!$F$8763+유형화!$G$72*hourly1!$G860/hourly1!$F$8763+유형화!$G$74*hourly1!I860/hourly1!$I$8763+유형화!$H$63*hourly1!P860/hourly1!$P$8763</f>
        <v>23.560155112589094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770">
        <f>(유형화!$F$71+유형화!$F$72+유형화!$F$73+유형화!$F$74+유형화!$G$63)*hourly1!O861/hourly1!$O$8763</f>
        <v>107.71003529697681</v>
      </c>
      <c r="C860" s="419">
        <f>hourly1!$F861*유형화!$G$71/hourly1!$F$8763+유형화!$G$72*hourly1!$G861/hourly1!$F$8763+유형화!$G$74*hourly1!I861/hourly1!$I$8763+유형화!$H$63*hourly1!P861/hourly1!$P$8763</f>
        <v>21.908671707597922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770">
        <f>(유형화!$F$71+유형화!$F$72+유형화!$F$73+유형화!$F$74+유형화!$G$63)*hourly1!O862/hourly1!$O$8763</f>
        <v>110.07258057750596</v>
      </c>
      <c r="C861" s="419">
        <f>hourly1!$F862*유형화!$G$71/hourly1!$F$8763+유형화!$G$72*hourly1!$G862/hourly1!$F$8763+유형화!$G$74*hourly1!I862/hourly1!$I$8763+유형화!$H$63*hourly1!P862/hourly1!$P$8763</f>
        <v>21.747311764944591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770">
        <f>(유형화!$F$71+유형화!$F$72+유형화!$F$73+유형화!$F$74+유형화!$G$63)*hourly1!O863/hourly1!$O$8763</f>
        <v>108.77830085051271</v>
      </c>
      <c r="C862" s="419">
        <f>hourly1!$F863*유형화!$G$71/hourly1!$F$8763+유형화!$G$72*hourly1!$G863/hourly1!$F$8763+유형화!$G$74*hourly1!I863/hourly1!$I$8763+유형화!$H$63*hourly1!P863/hourly1!$P$8763</f>
        <v>25.209330909369328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770">
        <f>(유형화!$F$71+유형화!$F$72+유형화!$F$73+유형화!$F$74+유형화!$G$63)*hourly1!O864/hourly1!$O$8763</f>
        <v>105.42677143075997</v>
      </c>
      <c r="C863" s="419">
        <f>hourly1!$F864*유형화!$G$71/hourly1!$F$8763+유형화!$G$72*hourly1!$G864/hourly1!$F$8763+유형화!$G$74*hourly1!I864/hourly1!$I$8763+유형화!$H$63*hourly1!P864/hourly1!$P$8763</f>
        <v>1.7276596543791973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770">
        <f>(유형화!$F$71+유형화!$F$72+유형화!$F$73+유형화!$F$74+유형화!$G$63)*hourly1!O865/hourly1!$O$8763</f>
        <v>107.21380002268972</v>
      </c>
      <c r="C864" s="419">
        <f>hourly1!$F865*유형화!$G$71/hourly1!$F$8763+유형화!$G$72*hourly1!$G865/hourly1!$F$8763+유형화!$G$74*hourly1!I865/hourly1!$I$8763+유형화!$H$63*hourly1!P865/hourly1!$P$8763</f>
        <v>3.3837933561144116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770">
        <f>(유형화!$F$71+유형화!$F$72+유형화!$F$73+유형화!$F$74+유형화!$G$63)*hourly1!O866/hourly1!$O$8763</f>
        <v>110.61314746358397</v>
      </c>
      <c r="C865" s="419">
        <f>hourly1!$F866*유형화!$G$71/hourly1!$F$8763+유형화!$G$72*hourly1!$G866/hourly1!$F$8763+유형화!$G$74*hourly1!I866/hourly1!$I$8763+유형화!$H$63*hourly1!P866/hourly1!$P$8763</f>
        <v>6.2621931815528997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770">
        <f>(유형화!$F$71+유형화!$F$72+유형화!$F$73+유형화!$F$74+유형화!$G$63)*hourly1!O867/hourly1!$O$8763</f>
        <v>108.31139067063211</v>
      </c>
      <c r="C866" s="419">
        <f>hourly1!$F867*유형화!$G$71/hourly1!$F$8763+유형화!$G$72*hourly1!$G867/hourly1!$F$8763+유형화!$G$74*hourly1!I867/hourly1!$I$8763+유형화!$H$63*hourly1!P867/hourly1!$P$8763</f>
        <v>8.0645028931567815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770">
        <f>(유형화!$F$71+유형화!$F$72+유형화!$F$73+유형화!$F$74+유형화!$G$63)*hourly1!O868/hourly1!$O$8763</f>
        <v>106.27167316435437</v>
      </c>
      <c r="C867" s="419">
        <f>hourly1!$F868*유형화!$G$71/hourly1!$F$8763+유형화!$G$72*hourly1!$G868/hourly1!$F$8763+유형화!$G$74*hourly1!I868/hourly1!$I$8763+유형화!$H$63*hourly1!P868/hourly1!$P$8763</f>
        <v>9.9810630596663845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770">
        <f>(유형화!$F$71+유형화!$F$72+유형화!$F$73+유형화!$F$74+유형화!$G$63)*hourly1!O869/hourly1!$O$8763</f>
        <v>106.50990085568833</v>
      </c>
      <c r="C868" s="419">
        <f>hourly1!$F869*유형화!$G$71/hourly1!$F$8763+유형화!$G$72*hourly1!$G869/hourly1!$F$8763+유형화!$G$74*hourly1!I869/hourly1!$I$8763+유형화!$H$63*hourly1!P869/hourly1!$P$8763</f>
        <v>11.611021302055301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770">
        <f>(유형화!$F$71+유형화!$F$72+유형화!$F$73+유형화!$F$74+유형화!$G$63)*hourly1!O870/hourly1!$O$8763</f>
        <v>105.52891086616576</v>
      </c>
      <c r="C869" s="419">
        <f>hourly1!$F870*유형화!$G$71/hourly1!$F$8763+유형화!$G$72*hourly1!$G870/hourly1!$F$8763+유형화!$G$74*hourly1!I870/hourly1!$I$8763+유형화!$H$63*hourly1!P870/hourly1!$P$8763</f>
        <v>12.905667977528873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770">
        <f>(유형화!$F$71+유형화!$F$72+유형화!$F$73+유형화!$F$74+유형화!$G$63)*hourly1!O871/hourly1!$O$8763</f>
        <v>107.15492421640347</v>
      </c>
      <c r="C870" s="419">
        <f>hourly1!$F871*유형화!$G$71/hourly1!$F$8763+유형화!$G$72*hourly1!$G871/hourly1!$F$8763+유형화!$G$74*hourly1!I871/hourly1!$I$8763+유형화!$H$63*hourly1!P871/hourly1!$P$8763</f>
        <v>14.329012969371245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770">
        <f>(유형화!$F$71+유형화!$F$72+유형화!$F$73+유형화!$F$74+유형화!$G$63)*hourly1!O872/hourly1!$O$8763</f>
        <v>109.79586870600495</v>
      </c>
      <c r="C871" s="419">
        <f>hourly1!$F872*유형화!$G$71/hourly1!$F$8763+유형화!$G$72*hourly1!$G872/hourly1!$F$8763+유형화!$G$74*hourly1!I872/hourly1!$I$8763+유형화!$H$63*hourly1!P872/hourly1!$P$8763</f>
        <v>15.671779692049041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770">
        <f>(유형화!$F$71+유형화!$F$72+유형화!$F$73+유형화!$F$74+유형화!$G$63)*hourly1!O873/hourly1!$O$8763</f>
        <v>113.34829777004403</v>
      </c>
      <c r="C872" s="419">
        <f>hourly1!$F873*유형화!$G$71/hourly1!$F$8763+유형화!$G$72*hourly1!$G873/hourly1!$F$8763+유형화!$G$74*hourly1!I873/hourly1!$I$8763+유형화!$H$63*hourly1!P873/hourly1!$P$8763</f>
        <v>39.893073997381016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770">
        <f>(유형화!$F$71+유형화!$F$72+유형화!$F$73+유형화!$F$74+유형화!$G$63)*hourly1!O874/hourly1!$O$8763</f>
        <v>118.61820863133649</v>
      </c>
      <c r="C873" s="419">
        <f>hourly1!$F874*유형화!$G$71/hourly1!$F$8763+유형화!$G$72*hourly1!$G874/hourly1!$F$8763+유형화!$G$74*hourly1!I874/hourly1!$I$8763+유형화!$H$63*hourly1!P874/hourly1!$P$8763</f>
        <v>40.586857221460832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770">
        <f>(유형화!$F$71+유형화!$F$72+유형화!$F$73+유형화!$F$74+유형화!$G$63)*hourly1!O875/hourly1!$O$8763</f>
        <v>123.68495430267926</v>
      </c>
      <c r="C874" s="419">
        <f>hourly1!$F875*유형화!$G$71/hourly1!$F$8763+유형화!$G$72*hourly1!$G875/hourly1!$F$8763+유형화!$G$74*hourly1!I875/hourly1!$I$8763+유형화!$H$63*hourly1!P875/hourly1!$P$8763</f>
        <v>37.839805199882541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770">
        <f>(유형화!$F$71+유형화!$F$72+유형화!$F$73+유형화!$F$74+유형화!$G$63)*hourly1!O876/hourly1!$O$8763</f>
        <v>134.52622199999993</v>
      </c>
      <c r="C875" s="419">
        <f>hourly1!$F876*유형화!$G$71/hourly1!$F$8763+유형화!$G$72*hourly1!$G876/hourly1!$F$8763+유형화!$G$74*hourly1!I876/hourly1!$I$8763+유형화!$H$63*hourly1!P876/hourly1!$P$8763</f>
        <v>33.80986487292575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770">
        <f>(유형화!$F$71+유형화!$F$72+유형화!$F$73+유형화!$F$74+유형화!$G$63)*hourly1!O877/hourly1!$O$8763</f>
        <v>135.31609544715309</v>
      </c>
      <c r="C876" s="419">
        <f>hourly1!$F877*유형화!$G$71/hourly1!$F$8763+유형화!$G$72*hourly1!$G877/hourly1!$F$8763+유형화!$G$74*hourly1!I877/hourly1!$I$8763+유형화!$H$63*hourly1!P877/hourly1!$P$8763</f>
        <v>30.093726336388755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770">
        <f>(유형화!$F$71+유형화!$F$72+유형화!$F$73+유형화!$F$74+유형화!$G$63)*hourly1!O878/hourly1!$O$8763</f>
        <v>134.63025939174503</v>
      </c>
      <c r="C877" s="419">
        <f>hourly1!$F878*유형화!$G$71/hourly1!$F$8763+유형화!$G$72*hourly1!$G878/hourly1!$F$8763+유형화!$G$74*hourly1!I878/hourly1!$I$8763+유형화!$H$63*hourly1!P878/hourly1!$P$8763</f>
        <v>27.008366765291644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770">
        <f>(유형화!$F$71+유형화!$F$72+유형화!$F$73+유형화!$F$74+유형화!$G$63)*hourly1!O879/hourly1!$O$8763</f>
        <v>128.43316960069311</v>
      </c>
      <c r="C878" s="419">
        <f>hourly1!$F879*유형화!$G$71/hourly1!$F$8763+유형화!$G$72*hourly1!$G879/hourly1!$F$8763+유형화!$G$74*hourly1!I879/hourly1!$I$8763+유형화!$H$63*hourly1!P879/hourly1!$P$8763</f>
        <v>21.817765053049737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770">
        <f>(유형화!$F$71+유형화!$F$72+유형화!$F$73+유형화!$F$74+유형화!$G$63)*hourly1!O880/hourly1!$O$8763</f>
        <v>124.00337232725168</v>
      </c>
      <c r="C879" s="419">
        <f>hourly1!$F880*유형화!$G$71/hourly1!$F$8763+유형화!$G$72*hourly1!$G880/hourly1!$F$8763+유형화!$G$74*hourly1!I880/hourly1!$I$8763+유형화!$H$63*hourly1!P880/hourly1!$P$8763</f>
        <v>23.035697833797133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770">
        <f>(유형화!$F$71+유형화!$F$72+유형화!$F$73+유형화!$F$74+유형화!$G$63)*hourly1!O881/hourly1!$O$8763</f>
        <v>130.00980904039338</v>
      </c>
      <c r="C880" s="419">
        <f>hourly1!$F881*유형화!$G$71/hourly1!$F$8763+유형화!$G$72*hourly1!$G881/hourly1!$F$8763+유형화!$G$74*hourly1!I881/hourly1!$I$8763+유형화!$H$63*hourly1!P881/hourly1!$P$8763</f>
        <v>22.19724459192544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770">
        <f>(유형화!$F$71+유형화!$F$72+유형화!$F$73+유형화!$F$74+유형화!$G$63)*hourly1!O882/hourly1!$O$8763</f>
        <v>128.91684780593283</v>
      </c>
      <c r="C881" s="419">
        <f>hourly1!$F882*유형화!$G$71/hourly1!$F$8763+유형화!$G$72*hourly1!$G882/hourly1!$F$8763+유형화!$G$74*hourly1!I882/hourly1!$I$8763+유형화!$H$63*hourly1!P882/hourly1!$P$8763</f>
        <v>21.751269994630846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770">
        <f>(유형화!$F$71+유형화!$F$72+유형화!$F$73+유형화!$F$74+유형화!$G$63)*hourly1!O883/hourly1!$O$8763</f>
        <v>129.844709798775</v>
      </c>
      <c r="C882" s="419">
        <f>hourly1!$F883*유형화!$G$71/hourly1!$F$8763+유형화!$G$72*hourly1!$G883/hourly1!$F$8763+유형화!$G$74*hourly1!I883/hourly1!$I$8763+유형화!$H$63*hourly1!P883/hourly1!$P$8763</f>
        <v>22.706813966616451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770">
        <f>(유형화!$F$71+유형화!$F$72+유형화!$F$73+유형화!$F$74+유형화!$G$63)*hourly1!O884/hourly1!$O$8763</f>
        <v>131.48136617358898</v>
      </c>
      <c r="C883" s="419">
        <f>hourly1!$F884*유형화!$G$71/hourly1!$F$8763+유형화!$G$72*hourly1!$G884/hourly1!$F$8763+유형화!$G$74*hourly1!I884/hourly1!$I$8763+유형화!$H$63*hourly1!P884/hourly1!$P$8763</f>
        <v>24.031546941915479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770">
        <f>(유형화!$F$71+유형화!$F$72+유형화!$F$73+유형화!$F$74+유형화!$G$63)*hourly1!O885/hourly1!$O$8763</f>
        <v>131.11300189094388</v>
      </c>
      <c r="C884" s="419">
        <f>hourly1!$F885*유형화!$G$71/hourly1!$F$8763+유형화!$G$72*hourly1!$G885/hourly1!$F$8763+유형화!$G$74*hourly1!I885/hourly1!$I$8763+유형화!$H$63*hourly1!P885/hourly1!$P$8763</f>
        <v>22.66347192083796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770">
        <f>(유형화!$F$71+유형화!$F$72+유형화!$F$73+유형화!$F$74+유형화!$G$63)*hourly1!O886/hourly1!$O$8763</f>
        <v>129.93906758227601</v>
      </c>
      <c r="C885" s="419">
        <f>hourly1!$F886*유형화!$G$71/hourly1!$F$8763+유형화!$G$72*hourly1!$G886/hourly1!$F$8763+유형화!$G$74*hourly1!I886/hourly1!$I$8763+유형화!$H$63*hourly1!P886/hourly1!$P$8763</f>
        <v>22.540382147908669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770">
        <f>(유형화!$F$71+유형화!$F$72+유형화!$F$73+유형화!$F$74+유형화!$G$63)*hourly1!O887/hourly1!$O$8763</f>
        <v>126.36090963807962</v>
      </c>
      <c r="C886" s="419">
        <f>hourly1!$F887*유형화!$G$71/hourly1!$F$8763+유형화!$G$72*hourly1!$G887/hourly1!$F$8763+유형화!$G$74*hourly1!I887/hourly1!$I$8763+유형화!$H$63*hourly1!P887/hourly1!$P$8763</f>
        <v>26.169325466440267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770">
        <f>(유형화!$F$71+유형화!$F$72+유형화!$F$73+유형화!$F$74+유형화!$G$63)*hourly1!O888/hourly1!$O$8763</f>
        <v>122.68926718363966</v>
      </c>
      <c r="C887" s="419">
        <f>hourly1!$F888*유형화!$G$71/hourly1!$F$8763+유형화!$G$72*hourly1!$G888/hourly1!$F$8763+유형화!$G$74*hourly1!I888/hourly1!$I$8763+유형화!$H$63*hourly1!P888/hourly1!$P$8763</f>
        <v>2.3677502913039312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770">
        <f>(유형화!$F$71+유형화!$F$72+유형화!$F$73+유형화!$F$74+유형화!$G$63)*hourly1!O889/hourly1!$O$8763</f>
        <v>120.89255961105015</v>
      </c>
      <c r="C888" s="419">
        <f>hourly1!$F889*유형화!$G$71/hourly1!$F$8763+유형화!$G$72*hourly1!$G889/hourly1!$F$8763+유형화!$G$74*hourly1!I889/hourly1!$I$8763+유형화!$H$63*hourly1!P889/hourly1!$P$8763</f>
        <v>4.8893020015062172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770">
        <f>(유형화!$F$71+유형화!$F$72+유형화!$F$73+유형화!$F$74+유형화!$G$63)*hourly1!O890/hourly1!$O$8763</f>
        <v>121.18102846732936</v>
      </c>
      <c r="C889" s="419">
        <f>hourly1!$F890*유형화!$G$71/hourly1!$F$8763+유형화!$G$72*hourly1!$G890/hourly1!$F$8763+유형화!$G$74*hourly1!I890/hourly1!$I$8763+유형화!$H$63*hourly1!P890/hourly1!$P$8763</f>
        <v>7.7809151072446578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770">
        <f>(유형화!$F$71+유형화!$F$72+유형화!$F$73+유형화!$F$74+유형화!$G$63)*hourly1!O891/hourly1!$O$8763</f>
        <v>120.96282697302121</v>
      </c>
      <c r="C890" s="419">
        <f>hourly1!$F891*유형화!$G$71/hourly1!$F$8763+유형화!$G$72*hourly1!$G891/hourly1!$F$8763+유형화!$G$74*hourly1!I891/hourly1!$I$8763+유형화!$H$63*hourly1!P891/hourly1!$P$8763</f>
        <v>10.055501349282631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770">
        <f>(유형화!$F$71+유형화!$F$72+유형화!$F$73+유형화!$F$74+유형화!$G$63)*hourly1!O892/hourly1!$O$8763</f>
        <v>117.63670439982872</v>
      </c>
      <c r="C891" s="419">
        <f>hourly1!$F892*유형화!$G$71/hourly1!$F$8763+유형화!$G$72*hourly1!$G892/hourly1!$F$8763+유형화!$G$74*hourly1!I892/hourly1!$I$8763+유형화!$H$63*hourly1!P892/hourly1!$P$8763</f>
        <v>12.312532044123227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770">
        <f>(유형화!$F$71+유형화!$F$72+유형화!$F$73+유형화!$F$74+유형화!$G$63)*hourly1!O893/hourly1!$O$8763</f>
        <v>114.31058182663624</v>
      </c>
      <c r="C892" s="419">
        <f>hourly1!$F893*유형화!$G$71/hourly1!$F$8763+유형화!$G$72*hourly1!$G893/hourly1!$F$8763+유형화!$G$74*hourly1!I893/hourly1!$I$8763+유형화!$H$63*hourly1!P893/hourly1!$P$8763</f>
        <v>14.329553944865953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770">
        <f>(유형화!$F$71+유형화!$F$72+유형화!$F$73+유형화!$F$74+유형화!$G$63)*hourly1!O894/hourly1!$O$8763</f>
        <v>114.87424616372141</v>
      </c>
      <c r="C893" s="419">
        <f>hourly1!$F894*유형화!$G$71/hourly1!$F$8763+유형화!$G$72*hourly1!$G894/hourly1!$F$8763+유형화!$G$74*hourly1!I894/hourly1!$I$8763+유형화!$H$63*hourly1!P894/hourly1!$P$8763</f>
        <v>15.884273820115128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770">
        <f>(유형화!$F$71+유형화!$F$72+유형화!$F$73+유형화!$F$74+유형화!$G$63)*hourly1!O895/hourly1!$O$8763</f>
        <v>115.31782667896896</v>
      </c>
      <c r="C894" s="419">
        <f>hourly1!$F895*유형화!$G$71/hourly1!$F$8763+유형화!$G$72*hourly1!$G895/hourly1!$F$8763+유형화!$G$74*hourly1!I895/hourly1!$I$8763+유형화!$H$63*hourly1!P895/hourly1!$P$8763</f>
        <v>17.395184527400932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770">
        <f>(유형화!$F$71+유형화!$F$72+유형화!$F$73+유형화!$F$74+유형화!$G$63)*hourly1!O896/hourly1!$O$8763</f>
        <v>117.51751553642639</v>
      </c>
      <c r="C895" s="419">
        <f>hourly1!$F896*유형화!$G$71/hourly1!$F$8763+유형화!$G$72*hourly1!$G896/hourly1!$F$8763+유형화!$G$74*hourly1!I896/hourly1!$I$8763+유형화!$H$63*hourly1!P896/hourly1!$P$8763</f>
        <v>18.828456019532378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770">
        <f>(유형화!$F$71+유형화!$F$72+유형화!$F$73+유형화!$F$74+유형화!$G$63)*hourly1!O897/hourly1!$O$8763</f>
        <v>120.77770250089404</v>
      </c>
      <c r="C896" s="419">
        <f>hourly1!$F897*유형화!$G$71/hourly1!$F$8763+유형화!$G$72*hourly1!$G897/hourly1!$F$8763+유형화!$G$74*hourly1!I897/hourly1!$I$8763+유형화!$H$63*hourly1!P897/hourly1!$P$8763</f>
        <v>42.878464805088605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770">
        <f>(유형화!$F$71+유형화!$F$72+유형화!$F$73+유형화!$F$74+유형화!$G$63)*hourly1!O898/hourly1!$O$8763</f>
        <v>126.48144430937414</v>
      </c>
      <c r="C897" s="419">
        <f>hourly1!$F898*유형화!$G$71/hourly1!$F$8763+유형화!$G$72*hourly1!$G898/hourly1!$F$8763+유형화!$G$74*hourly1!I898/hourly1!$I$8763+유형화!$H$63*hourly1!P898/hourly1!$P$8763</f>
        <v>43.438519071509575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770">
        <f>(유형화!$F$71+유형화!$F$72+유형화!$F$73+유형화!$F$74+유형화!$G$63)*hourly1!O899/hourly1!$O$8763</f>
        <v>129.79428944455603</v>
      </c>
      <c r="C898" s="419">
        <f>hourly1!$F899*유형화!$G$71/hourly1!$F$8763+유형화!$G$72*hourly1!$G899/hourly1!$F$8763+유형화!$G$74*hourly1!I899/hourly1!$I$8763+유형화!$H$63*hourly1!P899/hourly1!$P$8763</f>
        <v>40.844901301548063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770">
        <f>(유형화!$F$71+유형화!$F$72+유형화!$F$73+유형화!$F$74+유형화!$G$63)*hourly1!O900/hourly1!$O$8763</f>
        <v>139.63018904582623</v>
      </c>
      <c r="C899" s="419">
        <f>hourly1!$F900*유형화!$G$71/hourly1!$F$8763+유형화!$G$72*hourly1!$G900/hourly1!$F$8763+유형화!$G$74*hourly1!I900/hourly1!$I$8763+유형화!$H$63*hourly1!P900/hourly1!$P$8763</f>
        <v>36.92641669716371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770">
        <f>(유형화!$F$71+유형화!$F$72+유형화!$F$73+유형화!$F$74+유형화!$G$63)*hourly1!O901/hourly1!$O$8763</f>
        <v>140.028396217139</v>
      </c>
      <c r="C900" s="419">
        <f>hourly1!$F901*유형화!$G$71/hourly1!$F$8763+유형화!$G$72*hourly1!$G901/hourly1!$F$8763+유형화!$G$74*hourly1!I901/hourly1!$I$8763+유형화!$H$63*hourly1!P901/hourly1!$P$8763</f>
        <v>33.510608491883332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770">
        <f>(유형화!$F$71+유형화!$F$72+유형화!$F$73+유형화!$F$74+유형화!$G$63)*hourly1!O902/hourly1!$O$8763</f>
        <v>138.95459352863332</v>
      </c>
      <c r="C901" s="419">
        <f>hourly1!$F902*유형화!$G$71/hourly1!$F$8763+유형화!$G$72*hourly1!$G902/hourly1!$F$8763+유형화!$G$74*hourly1!I902/hourly1!$I$8763+유형화!$H$63*hourly1!P902/hourly1!$P$8763</f>
        <v>30.63893793386136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770">
        <f>(유형화!$F$71+유형화!$F$72+유형화!$F$73+유형화!$F$74+유형화!$G$63)*hourly1!O903/hourly1!$O$8763</f>
        <v>129.63070051146593</v>
      </c>
      <c r="C902" s="419">
        <f>hourly1!$F903*유형화!$G$71/hourly1!$F$8763+유형화!$G$72*hourly1!$G903/hourly1!$F$8763+유형화!$G$74*hourly1!I903/hourly1!$I$8763+유형화!$H$63*hourly1!P903/hourly1!$P$8763</f>
        <v>25.499169762516697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770">
        <f>(유형화!$F$71+유형화!$F$72+유형화!$F$73+유형화!$F$74+유형화!$G$63)*hourly1!O904/hourly1!$O$8763</f>
        <v>126.59821761678302</v>
      </c>
      <c r="C903" s="419">
        <f>hourly1!$F904*유형화!$G$71/hourly1!$F$8763+유형화!$G$72*hourly1!$G904/hourly1!$F$8763+유형화!$G$74*hourly1!I904/hourly1!$I$8763+유형화!$H$63*hourly1!P904/hourly1!$P$8763</f>
        <v>26.78086072110851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770">
        <f>(유형화!$F$71+유형화!$F$72+유형화!$F$73+유형화!$F$74+유형화!$G$63)*hourly1!O905/hourly1!$O$8763</f>
        <v>130.52602351179056</v>
      </c>
      <c r="C904" s="419">
        <f>hourly1!$F905*유형화!$G$71/hourly1!$F$8763+유형화!$G$72*hourly1!$G905/hourly1!$F$8763+유형화!$G$74*hourly1!I905/hourly1!$I$8763+유형화!$H$63*hourly1!P905/hourly1!$P$8763</f>
        <v>25.94433105023651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770">
        <f>(유형화!$F$71+유형화!$F$72+유형화!$F$73+유형화!$F$74+유형화!$G$63)*hourly1!O906/hourly1!$O$8763</f>
        <v>130.05026323921601</v>
      </c>
      <c r="C905" s="419">
        <f>hourly1!$F906*유형화!$G$71/hourly1!$F$8763+유형화!$G$72*hourly1!$G906/hourly1!$F$8763+유형화!$G$74*hourly1!I906/hourly1!$I$8763+유형화!$H$63*hourly1!P906/hourly1!$P$8763</f>
        <v>25.61783941485097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770">
        <f>(유형화!$F$71+유형화!$F$72+유형화!$F$73+유형화!$F$74+유형화!$G$63)*hourly1!O907/hourly1!$O$8763</f>
        <v>131.24450205152675</v>
      </c>
      <c r="C906" s="419">
        <f>hourly1!$F907*유형화!$G$71/hourly1!$F$8763+유형화!$G$72*hourly1!$G907/hourly1!$F$8763+유형화!$G$74*hourly1!I907/hourly1!$I$8763+유형화!$H$63*hourly1!P907/hourly1!$P$8763</f>
        <v>26.476755562551467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770">
        <f>(유형화!$F$71+유형화!$F$72+유형화!$F$73+유형화!$F$74+유형화!$G$63)*hourly1!O908/hourly1!$O$8763</f>
        <v>131.70810745648799</v>
      </c>
      <c r="C907" s="419">
        <f>hourly1!$F908*유형화!$G$71/hourly1!$F$8763+유형화!$G$72*hourly1!$G908/hourly1!$F$8763+유형화!$G$74*hourly1!I908/hourly1!$I$8763+유형화!$H$63*hourly1!P908/hourly1!$P$8763</f>
        <v>27.804544833990146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770">
        <f>(유형화!$F$71+유형화!$F$72+유형화!$F$73+유형화!$F$74+유형화!$G$63)*hourly1!O909/hourly1!$O$8763</f>
        <v>131.2753775155673</v>
      </c>
      <c r="C908" s="419">
        <f>hourly1!$F909*유형화!$G$71/hourly1!$F$8763+유형화!$G$72*hourly1!$G909/hourly1!$F$8763+유형화!$G$74*hourly1!I909/hourly1!$I$8763+유형화!$H$63*hourly1!P909/hourly1!$P$8763</f>
        <v>26.257852198078261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770">
        <f>(유형화!$F$71+유형화!$F$72+유형화!$F$73+유형화!$F$74+유형화!$G$63)*hourly1!O910/hourly1!$O$8763</f>
        <v>130.86838458732757</v>
      </c>
      <c r="C909" s="419">
        <f>hourly1!$F910*유형화!$G$71/hourly1!$F$8763+유형화!$G$72*hourly1!$G910/hourly1!$F$8763+유형화!$G$74*hourly1!I910/hourly1!$I$8763+유형화!$H$63*hourly1!P910/hourly1!$P$8763</f>
        <v>26.210242046434175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770">
        <f>(유형화!$F$71+유형화!$F$72+유형화!$F$73+유형화!$F$74+유형화!$G$63)*hourly1!O911/hourly1!$O$8763</f>
        <v>126.90202824707649</v>
      </c>
      <c r="C910" s="419">
        <f>hourly1!$F911*유형화!$G$71/hourly1!$F$8763+유형화!$G$72*hourly1!$G911/hourly1!$F$8763+유형화!$G$74*hourly1!I911/hourly1!$I$8763+유형화!$H$63*hourly1!P911/hourly1!$P$8763</f>
        <v>29.457341904730377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770">
        <f>(유형화!$F$71+유형화!$F$72+유형화!$F$73+유형화!$F$74+유형화!$G$63)*hourly1!O912/hourly1!$O$8763</f>
        <v>123.14857649685271</v>
      </c>
      <c r="C911" s="419">
        <f>hourly1!$F912*유형화!$G$71/hourly1!$F$8763+유형화!$G$72*hourly1!$G912/hourly1!$F$8763+유형화!$G$74*hourly1!I912/hourly1!$I$8763+유형화!$H$63*hourly1!P912/hourly1!$P$8763</f>
        <v>5.61878530012702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770">
        <f>(유형화!$F$71+유형화!$F$72+유형화!$F$73+유형화!$F$74+유형화!$G$63)*hourly1!O913/hourly1!$O$8763</f>
        <v>121.25118381388997</v>
      </c>
      <c r="C912" s="419">
        <f>hourly1!$F913*유형화!$G$71/hourly1!$F$8763+유형화!$G$72*hourly1!$G913/hourly1!$F$8763+유형화!$G$74*hourly1!I913/hourly1!$I$8763+유형화!$H$63*hourly1!P913/hourly1!$P$8763</f>
        <v>7.9578294801204024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770">
        <f>(유형화!$F$71+유형화!$F$72+유형화!$F$73+유형화!$F$74+유형화!$G$63)*hourly1!O914/hourly1!$O$8763</f>
        <v>121.40966526141004</v>
      </c>
      <c r="C913" s="419">
        <f>hourly1!$F914*유형화!$G$71/hourly1!$F$8763+유형화!$G$72*hourly1!$G914/hourly1!$F$8763+유형화!$G$74*hourly1!I914/hourly1!$I$8763+유형화!$H$63*hourly1!P914/hourly1!$P$8763</f>
        <v>10.765127339215466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770">
        <f>(유형화!$F$71+유형화!$F$72+유형화!$F$73+유형화!$F$74+유형화!$G$63)*hourly1!O915/hourly1!$O$8763</f>
        <v>120.33702013065871</v>
      </c>
      <c r="C914" s="419">
        <f>hourly1!$F915*유형화!$G$71/hourly1!$F$8763+유형화!$G$72*hourly1!$G915/hourly1!$F$8763+유형화!$G$74*hourly1!I915/hourly1!$I$8763+유형화!$H$63*hourly1!P915/hourly1!$P$8763</f>
        <v>12.407345231040727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770">
        <f>(유형화!$F$71+유형화!$F$72+유형화!$F$73+유형화!$F$74+유형화!$G$63)*hourly1!O916/hourly1!$O$8763</f>
        <v>114.72320440917424</v>
      </c>
      <c r="C915" s="419">
        <f>hourly1!$F916*유형화!$G$71/hourly1!$F$8763+유형화!$G$72*hourly1!$G916/hourly1!$F$8763+유형화!$G$74*hourly1!I916/hourly1!$I$8763+유형화!$H$63*hourly1!P916/hourly1!$P$8763</f>
        <v>14.211446808575065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770">
        <f>(유형화!$F$71+유형화!$F$72+유형화!$F$73+유형화!$F$74+유형화!$G$63)*hourly1!O917/hourly1!$O$8763</f>
        <v>115.26567050489778</v>
      </c>
      <c r="C916" s="419">
        <f>hourly1!$F917*유형화!$G$71/hourly1!$F$8763+유형화!$G$72*hourly1!$G917/hourly1!$F$8763+유형화!$G$74*hourly1!I917/hourly1!$I$8763+유형화!$H$63*hourly1!P917/hourly1!$P$8763</f>
        <v>15.618814252273905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770">
        <f>(유형화!$F$71+유형화!$F$72+유형화!$F$73+유형화!$F$74+유형화!$G$63)*hourly1!O918/hourly1!$O$8763</f>
        <v>115.34201052861413</v>
      </c>
      <c r="C917" s="419">
        <f>hourly1!$F918*유형화!$G$71/hourly1!$F$8763+유형화!$G$72*hourly1!$G918/hourly1!$F$8763+유형화!$G$74*hourly1!I918/hourly1!$I$8763+유형화!$H$63*hourly1!P918/hourly1!$P$8763</f>
        <v>16.89300602269391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770">
        <f>(유형화!$F$71+유형화!$F$72+유형화!$F$73+유형화!$F$74+유형화!$G$63)*hourly1!O919/hourly1!$O$8763</f>
        <v>115.47870637549634</v>
      </c>
      <c r="C918" s="419">
        <f>hourly1!$F919*유형화!$G$71/hourly1!$F$8763+유형화!$G$72*hourly1!$G919/hourly1!$F$8763+유형화!$G$74*hourly1!I919/hourly1!$I$8763+유형화!$H$63*hourly1!P919/hourly1!$P$8763</f>
        <v>18.06211530346069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770">
        <f>(유형화!$F$71+유형화!$F$72+유형화!$F$73+유형화!$F$74+유형화!$G$63)*hourly1!O920/hourly1!$O$8763</f>
        <v>116.65357425951653</v>
      </c>
      <c r="C919" s="419">
        <f>hourly1!$F920*유형화!$G$71/hourly1!$F$8763+유형화!$G$72*hourly1!$G920/hourly1!$F$8763+유형화!$G$74*hourly1!I920/hourly1!$I$8763+유형화!$H$63*hourly1!P920/hourly1!$P$8763</f>
        <v>19.200941034520302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770">
        <f>(유형화!$F$71+유형화!$F$72+유형화!$F$73+유형화!$F$74+유형화!$G$63)*hourly1!O921/hourly1!$O$8763</f>
        <v>120.79856265125416</v>
      </c>
      <c r="C920" s="419">
        <f>hourly1!$F921*유형화!$G$71/hourly1!$F$8763+유형화!$G$72*hourly1!$G921/hourly1!$F$8763+유형화!$G$74*hourly1!I921/hourly1!$I$8763+유형화!$H$63*hourly1!P921/hourly1!$P$8763</f>
        <v>43.249180417860885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770">
        <f>(유형화!$F$71+유형화!$F$72+유형화!$F$73+유형화!$F$74+유형화!$G$63)*hourly1!O922/hourly1!$O$8763</f>
        <v>123.81937460165753</v>
      </c>
      <c r="C921" s="419">
        <f>hourly1!$F922*유형화!$G$71/hourly1!$F$8763+유형화!$G$72*hourly1!$G922/hourly1!$F$8763+유형화!$G$74*hourly1!I922/hourly1!$I$8763+유형화!$H$63*hourly1!P922/hourly1!$P$8763</f>
        <v>43.860513191371567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770">
        <f>(유형화!$F$71+유형화!$F$72+유형화!$F$73+유형화!$F$74+유형화!$G$63)*hourly1!O923/hourly1!$O$8763</f>
        <v>128.62231032344269</v>
      </c>
      <c r="C922" s="419">
        <f>hourly1!$F923*유형화!$G$71/hourly1!$F$8763+유형화!$G$72*hourly1!$G923/hourly1!$F$8763+유형화!$G$74*hourly1!I923/hourly1!$I$8763+유형화!$H$63*hourly1!P923/hourly1!$P$8763</f>
        <v>41.105372386030794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770">
        <f>(유형화!$F$71+유형화!$F$72+유형화!$F$73+유형화!$F$74+유형화!$G$63)*hourly1!O924/hourly1!$O$8763</f>
        <v>137.99839344706356</v>
      </c>
      <c r="C923" s="419">
        <f>hourly1!$F924*유형화!$G$71/hourly1!$F$8763+유형화!$G$72*hourly1!$G924/hourly1!$F$8763+유형화!$G$74*hourly1!I924/hourly1!$I$8763+유형화!$H$63*hourly1!P924/hourly1!$P$8763</f>
        <v>36.949489394329646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770">
        <f>(유형화!$F$71+유형화!$F$72+유형화!$F$73+유형화!$F$74+유형화!$G$63)*hourly1!O925/hourly1!$O$8763</f>
        <v>138.64769670152131</v>
      </c>
      <c r="C924" s="419">
        <f>hourly1!$F925*유형화!$G$71/hourly1!$F$8763+유형화!$G$72*hourly1!$G925/hourly1!$F$8763+유형화!$G$74*hourly1!I925/hourly1!$I$8763+유형화!$H$63*hourly1!P925/hourly1!$P$8763</f>
        <v>33.2391646518888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770">
        <f>(유형화!$F$71+유형화!$F$72+유형화!$F$73+유형화!$F$74+유형화!$G$63)*hourly1!O926/hourly1!$O$8763</f>
        <v>138.96952679557455</v>
      </c>
      <c r="C925" s="419">
        <f>hourly1!$F926*유형화!$G$71/hourly1!$F$8763+유형화!$G$72*hourly1!$G926/hourly1!$F$8763+유형화!$G$74*hourly1!I926/hourly1!$I$8763+유형화!$H$63*hourly1!P926/hourly1!$P$8763</f>
        <v>30.005224530242874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770">
        <f>(유형화!$F$71+유형화!$F$72+유형화!$F$73+유형화!$F$74+유형화!$G$63)*hourly1!O927/hourly1!$O$8763</f>
        <v>131.86330782644703</v>
      </c>
      <c r="C926" s="419">
        <f>hourly1!$F927*유형화!$G$71/hourly1!$F$8763+유형화!$G$72*hourly1!$G927/hourly1!$F$8763+유형화!$G$74*hourly1!I927/hourly1!$I$8763+유형화!$H$63*hourly1!P927/hourly1!$P$8763</f>
        <v>25.020341828053979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770">
        <f>(유형화!$F$71+유형화!$F$72+유형화!$F$73+유형화!$F$74+유형화!$G$63)*hourly1!O928/hourly1!$O$8763</f>
        <v>128.35073912684911</v>
      </c>
      <c r="C927" s="419">
        <f>hourly1!$F928*유형화!$G$71/hourly1!$F$8763+유형화!$G$72*hourly1!$G928/hourly1!$F$8763+유형화!$G$74*hourly1!I928/hourly1!$I$8763+유형화!$H$63*hourly1!P928/hourly1!$P$8763</f>
        <v>25.879925425042316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770">
        <f>(유형화!$F$71+유형화!$F$72+유형화!$F$73+유형화!$F$74+유형화!$G$63)*hourly1!O929/hourly1!$O$8763</f>
        <v>132.95505297207512</v>
      </c>
      <c r="C928" s="419">
        <f>hourly1!$F929*유형화!$G$71/hourly1!$F$8763+유형화!$G$72*hourly1!$G929/hourly1!$F$8763+유형화!$G$74*hourly1!I929/hourly1!$I$8763+유형화!$H$63*hourly1!P929/hourly1!$P$8763</f>
        <v>25.128512309225595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770">
        <f>(유형화!$F$71+유형화!$F$72+유형화!$F$73+유형화!$F$74+유형화!$G$63)*hourly1!O930/hourly1!$O$8763</f>
        <v>131.96798634300313</v>
      </c>
      <c r="C929" s="419">
        <f>hourly1!$F930*유형화!$G$71/hourly1!$F$8763+유형화!$G$72*hourly1!$G930/hourly1!$F$8763+유형화!$G$74*hourly1!I930/hourly1!$I$8763+유형화!$H$63*hourly1!P930/hourly1!$P$8763</f>
        <v>24.70996960071129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770">
        <f>(유형화!$F$71+유형화!$F$72+유형화!$F$73+유형화!$F$74+유형화!$G$63)*hourly1!O931/hourly1!$O$8763</f>
        <v>132.65959617547972</v>
      </c>
      <c r="C930" s="419">
        <f>hourly1!$F931*유형화!$G$71/hourly1!$F$8763+유형화!$G$72*hourly1!$G931/hourly1!$F$8763+유형화!$G$74*hourly1!I931/hourly1!$I$8763+유형화!$H$63*hourly1!P931/hourly1!$P$8763</f>
        <v>25.529018500862044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770">
        <f>(유형화!$F$71+유형화!$F$72+유형화!$F$73+유형화!$F$74+유형화!$G$63)*hourly1!O932/hourly1!$O$8763</f>
        <v>131.98077897589621</v>
      </c>
      <c r="C931" s="419">
        <f>hourly1!$F932*유형화!$G$71/hourly1!$F$8763+유형화!$G$72*hourly1!$G932/hourly1!$F$8763+유형화!$G$74*hourly1!I932/hourly1!$I$8763+유형화!$H$63*hourly1!P932/hourly1!$P$8763</f>
        <v>27.107646538844921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770">
        <f>(유형화!$F$71+유형화!$F$72+유형화!$F$73+유형화!$F$74+유형화!$G$63)*hourly1!O933/hourly1!$O$8763</f>
        <v>130.0294973736143</v>
      </c>
      <c r="C932" s="419">
        <f>hourly1!$F933*유형화!$G$71/hourly1!$F$8763+유형화!$G$72*hourly1!$G933/hourly1!$F$8763+유형화!$G$74*hourly1!I933/hourly1!$I$8763+유형화!$H$63*hourly1!P933/hourly1!$P$8763</f>
        <v>25.433297225955446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770">
        <f>(유형화!$F$71+유형화!$F$72+유형화!$F$73+유형화!$F$74+유형화!$G$63)*hourly1!O934/hourly1!$O$8763</f>
        <v>129.25987926995768</v>
      </c>
      <c r="C933" s="419">
        <f>hourly1!$F934*유형화!$G$71/hourly1!$F$8763+유형화!$G$72*hourly1!$G934/hourly1!$F$8763+유형화!$G$74*hourly1!I934/hourly1!$I$8763+유형화!$H$63*hourly1!P934/hourly1!$P$8763</f>
        <v>25.477801538197852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770">
        <f>(유형화!$F$71+유형화!$F$72+유형화!$F$73+유형화!$F$74+유형화!$G$63)*hourly1!O935/hourly1!$O$8763</f>
        <v>125.57054663795715</v>
      </c>
      <c r="C934" s="419">
        <f>hourly1!$F935*유형화!$G$71/hourly1!$F$8763+유형화!$G$72*hourly1!$G935/hourly1!$F$8763+유형화!$G$74*hourly1!I935/hourly1!$I$8763+유형화!$H$63*hourly1!P935/hourly1!$P$8763</f>
        <v>29.094648300018999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770">
        <f>(유형화!$F$71+유형화!$F$72+유형화!$F$73+유형화!$F$74+유형화!$G$63)*hourly1!O936/hourly1!$O$8763</f>
        <v>121.7044411551534</v>
      </c>
      <c r="C935" s="419">
        <f>hourly1!$F936*유형화!$G$71/hourly1!$F$8763+유형화!$G$72*hourly1!$G936/hourly1!$F$8763+유형화!$G$74*hourly1!I936/hourly1!$I$8763+유형화!$H$63*hourly1!P936/hourly1!$P$8763</f>
        <v>5.2700988987965376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770">
        <f>(유형화!$F$71+유형화!$F$72+유형화!$F$73+유형화!$F$74+유형화!$G$63)*hourly1!O937/hourly1!$O$8763</f>
        <v>119.74236250943363</v>
      </c>
      <c r="C936" s="419">
        <f>hourly1!$F937*유형화!$G$71/hourly1!$F$8763+유형화!$G$72*hourly1!$G937/hourly1!$F$8763+유형화!$G$74*hourly1!I937/hourly1!$I$8763+유형화!$H$63*hourly1!P937/hourly1!$P$8763</f>
        <v>7.7124247785710809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770">
        <f>(유형화!$F$71+유형화!$F$72+유형화!$F$73+유형화!$F$74+유형화!$G$63)*hourly1!O938/hourly1!$O$8763</f>
        <v>120.18442731743839</v>
      </c>
      <c r="C937" s="419">
        <f>hourly1!$F938*유형화!$G$71/hourly1!$F$8763+유형화!$G$72*hourly1!$G938/hourly1!$F$8763+유형화!$G$74*hourly1!I938/hourly1!$I$8763+유형화!$H$63*hourly1!P938/hourly1!$P$8763</f>
        <v>10.676665536945723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770">
        <f>(유형화!$F$71+유형화!$F$72+유형화!$F$73+유형화!$F$74+유형화!$G$63)*hourly1!O939/hourly1!$O$8763</f>
        <v>119.65326190617826</v>
      </c>
      <c r="C938" s="419">
        <f>hourly1!$F939*유형화!$G$71/hourly1!$F$8763+유형화!$G$72*hourly1!$G939/hourly1!$F$8763+유형화!$G$74*hourly1!I939/hourly1!$I$8763+유형화!$H$63*hourly1!P939/hourly1!$P$8763</f>
        <v>12.970117914708984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770">
        <f>(유형화!$F$71+유형화!$F$72+유형화!$F$73+유형화!$F$74+유형화!$G$63)*hourly1!O940/hourly1!$O$8763</f>
        <v>117.90851852460617</v>
      </c>
      <c r="C939" s="419">
        <f>hourly1!$F940*유형화!$G$71/hourly1!$F$8763+유형화!$G$72*hourly1!$G940/hourly1!$F$8763+유형화!$G$74*hourly1!I940/hourly1!$I$8763+유형화!$H$63*hourly1!P940/hourly1!$P$8763</f>
        <v>15.464649776055595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770">
        <f>(유형화!$F$71+유형화!$F$72+유형화!$F$73+유형화!$F$74+유형화!$G$63)*hourly1!O941/hourly1!$O$8763</f>
        <v>115.8897552299748</v>
      </c>
      <c r="C940" s="419">
        <f>hourly1!$F941*유형화!$G$71/hourly1!$F$8763+유형화!$G$72*hourly1!$G941/hourly1!$F$8763+유형화!$G$74*hourly1!I941/hourly1!$I$8763+유형화!$H$63*hourly1!P941/hourly1!$P$8763</f>
        <v>17.574480361797434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770">
        <f>(유형화!$F$71+유형화!$F$72+유형화!$F$73+유형화!$F$74+유형화!$G$63)*hourly1!O942/hourly1!$O$8763</f>
        <v>114.81186763461828</v>
      </c>
      <c r="C941" s="419">
        <f>hourly1!$F942*유형화!$G$71/hourly1!$F$8763+유형화!$G$72*hourly1!$G942/hourly1!$F$8763+유형화!$G$74*hourly1!I942/hourly1!$I$8763+유형화!$H$63*hourly1!P942/hourly1!$P$8763</f>
        <v>19.07125646874287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770">
        <f>(유형화!$F$71+유형화!$F$72+유형화!$F$73+유형화!$F$74+유형화!$G$63)*hourly1!O943/hourly1!$O$8763</f>
        <v>115.09554402841736</v>
      </c>
      <c r="C942" s="419">
        <f>hourly1!$F943*유형화!$G$71/hourly1!$F$8763+유형화!$G$72*hourly1!$G943/hourly1!$F$8763+유형화!$G$74*hourly1!I943/hourly1!$I$8763+유형화!$H$63*hourly1!P943/hourly1!$P$8763</f>
        <v>20.571774168998914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770">
        <f>(유형화!$F$71+유형화!$F$72+유형화!$F$73+유형화!$F$74+유형화!$G$63)*hourly1!O944/hourly1!$O$8763</f>
        <v>116.98946587431314</v>
      </c>
      <c r="C943" s="419">
        <f>hourly1!$F944*유형화!$G$71/hourly1!$F$8763+유형화!$G$72*hourly1!$G944/hourly1!$F$8763+유형화!$G$74*hourly1!I944/hourly1!$I$8763+유형화!$H$63*hourly1!P944/hourly1!$P$8763</f>
        <v>21.551565413499375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770">
        <f>(유형화!$F$71+유형화!$F$72+유형화!$F$73+유형화!$F$74+유형화!$G$63)*hourly1!O945/hourly1!$O$8763</f>
        <v>119.3024782308409</v>
      </c>
      <c r="C944" s="419">
        <f>hourly1!$F945*유형화!$G$71/hourly1!$F$8763+유형화!$G$72*hourly1!$G945/hourly1!$F$8763+유형화!$G$74*hourly1!I945/hourly1!$I$8763+유형화!$H$63*hourly1!P945/hourly1!$P$8763</f>
        <v>44.771089729317559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770">
        <f>(유형화!$F$71+유형화!$F$72+유형화!$F$73+유형화!$F$74+유형화!$G$63)*hourly1!O946/hourly1!$O$8763</f>
        <v>122.76934470441702</v>
      </c>
      <c r="C945" s="419">
        <f>hourly1!$F946*유형화!$G$71/hourly1!$F$8763+유형화!$G$72*hourly1!$G946/hourly1!$F$8763+유형화!$G$74*hourly1!I946/hourly1!$I$8763+유형화!$H$63*hourly1!P946/hourly1!$P$8763</f>
        <v>46.291143168641327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770">
        <f>(유형화!$F$71+유형화!$F$72+유형화!$F$73+유형화!$F$74+유형화!$G$63)*hourly1!O947/hourly1!$O$8763</f>
        <v>128.74590834897847</v>
      </c>
      <c r="C946" s="419">
        <f>hourly1!$F947*유형화!$G$71/hourly1!$F$8763+유형화!$G$72*hourly1!$G947/hourly1!$F$8763+유형화!$G$74*hourly1!I947/hourly1!$I$8763+유형화!$H$63*hourly1!P947/hourly1!$P$8763</f>
        <v>44.289581227429132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770">
        <f>(유형화!$F$71+유형화!$F$72+유형화!$F$73+유형화!$F$74+유형화!$G$63)*hourly1!O948/hourly1!$O$8763</f>
        <v>138.52008623183855</v>
      </c>
      <c r="C947" s="419">
        <f>hourly1!$F948*유형화!$G$71/hourly1!$F$8763+유형화!$G$72*hourly1!$G948/hourly1!$F$8763+유형화!$G$74*hourly1!I948/hourly1!$I$8763+유형화!$H$63*hourly1!P948/hourly1!$P$8763</f>
        <v>40.736357245717684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770">
        <f>(유형화!$F$71+유형화!$F$72+유형화!$F$73+유형화!$F$74+유형화!$G$63)*hourly1!O949/hourly1!$O$8763</f>
        <v>139.10547371282286</v>
      </c>
      <c r="C948" s="419">
        <f>hourly1!$F949*유형화!$G$71/hourly1!$F$8763+유형화!$G$72*hourly1!$G949/hourly1!$F$8763+유형화!$G$74*hourly1!I949/hourly1!$I$8763+유형화!$H$63*hourly1!P949/hourly1!$P$8763</f>
        <v>37.207040503573261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770">
        <f>(유형화!$F$71+유형화!$F$72+유형화!$F$73+유형화!$F$74+유형화!$G$63)*hourly1!O950/hourly1!$O$8763</f>
        <v>138.31018572006721</v>
      </c>
      <c r="C949" s="419">
        <f>hourly1!$F950*유형화!$G$71/hourly1!$F$8763+유형화!$G$72*hourly1!$G950/hourly1!$F$8763+유형화!$G$74*hourly1!I950/hourly1!$I$8763+유형화!$H$63*hourly1!P950/hourly1!$P$8763</f>
        <v>34.495251283396868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770">
        <f>(유형화!$F$71+유형화!$F$72+유형화!$F$73+유형화!$F$74+유형화!$G$63)*hourly1!O951/hourly1!$O$8763</f>
        <v>130.7381424557112</v>
      </c>
      <c r="C950" s="419">
        <f>hourly1!$F951*유형화!$G$71/hourly1!$F$8763+유형화!$G$72*hourly1!$G951/hourly1!$F$8763+유형화!$G$74*hourly1!I951/hourly1!$I$8763+유형화!$H$63*hourly1!P951/hourly1!$P$8763</f>
        <v>28.814463613080669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770">
        <f>(유형화!$F$71+유형화!$F$72+유형화!$F$73+유형화!$F$74+유형화!$G$63)*hourly1!O952/hourly1!$O$8763</f>
        <v>127.22325245601306</v>
      </c>
      <c r="C951" s="419">
        <f>hourly1!$F952*유형화!$G$71/hourly1!$F$8763+유형화!$G$72*hourly1!$G952/hourly1!$F$8763+유형화!$G$74*hourly1!I952/hourly1!$I$8763+유형화!$H$63*hourly1!P952/hourly1!$P$8763</f>
        <v>29.844716362429907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770">
        <f>(유형화!$F$71+유형화!$F$72+유형화!$F$73+유형화!$F$74+유형화!$G$63)*hourly1!O953/hourly1!$O$8763</f>
        <v>133.51013540910679</v>
      </c>
      <c r="C952" s="419">
        <f>hourly1!$F953*유형화!$G$71/hourly1!$F$8763+유형화!$G$72*hourly1!$G953/hourly1!$F$8763+유형화!$G$74*hourly1!I953/hourly1!$I$8763+유형화!$H$63*hourly1!P953/hourly1!$P$8763</f>
        <v>29.433403277506361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770">
        <f>(유형화!$F$71+유형화!$F$72+유형화!$F$73+유형화!$F$74+유형화!$G$63)*hourly1!O954/hourly1!$O$8763</f>
        <v>132.38530920948784</v>
      </c>
      <c r="C953" s="419">
        <f>hourly1!$F954*유형화!$G$71/hourly1!$F$8763+유형화!$G$72*hourly1!$G954/hourly1!$F$8763+유형화!$G$74*hourly1!I954/hourly1!$I$8763+유형화!$H$63*hourly1!P954/hourly1!$P$8763</f>
        <v>29.165212983533213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770">
        <f>(유형화!$F$71+유형화!$F$72+유형화!$F$73+유형화!$F$74+유형화!$G$63)*hourly1!O955/hourly1!$O$8763</f>
        <v>134.56969914557627</v>
      </c>
      <c r="C954" s="419">
        <f>hourly1!$F955*유형화!$G$71/hourly1!$F$8763+유형화!$G$72*hourly1!$G955/hourly1!$F$8763+유형화!$G$74*hourly1!I955/hourly1!$I$8763+유형화!$H$63*hourly1!P955/hourly1!$P$8763</f>
        <v>30.017003825443034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770">
        <f>(유형화!$F$71+유형화!$F$72+유형화!$F$73+유형화!$F$74+유형화!$G$63)*hourly1!O956/hourly1!$O$8763</f>
        <v>136.01457421171958</v>
      </c>
      <c r="C955" s="419">
        <f>hourly1!$F956*유형화!$G$71/hourly1!$F$8763+유형화!$G$72*hourly1!$G956/hourly1!$F$8763+유형화!$G$74*hourly1!I956/hourly1!$I$8763+유형화!$H$63*hourly1!P956/hourly1!$P$8763</f>
        <v>31.308698522577227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770">
        <f>(유형화!$F$71+유형화!$F$72+유형화!$F$73+유형화!$F$74+유형화!$G$63)*hourly1!O957/hourly1!$O$8763</f>
        <v>134.93783547732664</v>
      </c>
      <c r="C956" s="419">
        <f>hourly1!$F957*유형화!$G$71/hourly1!$F$8763+유형화!$G$72*hourly1!$G957/hourly1!$F$8763+유형화!$G$74*hourly1!I957/hourly1!$I$8763+유형화!$H$63*hourly1!P957/hourly1!$P$8763</f>
        <v>29.672614763579862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770">
        <f>(유형화!$F$71+유형화!$F$72+유형화!$F$73+유형화!$F$74+유형화!$G$63)*hourly1!O958/hourly1!$O$8763</f>
        <v>133.53985451469353</v>
      </c>
      <c r="C957" s="419">
        <f>hourly1!$F958*유형화!$G$71/hourly1!$F$8763+유형화!$G$72*hourly1!$G958/hourly1!$F$8763+유형화!$G$74*hourly1!I958/hourly1!$I$8763+유형화!$H$63*hourly1!P958/hourly1!$P$8763</f>
        <v>29.086633677288816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770">
        <f>(유형화!$F$71+유형화!$F$72+유형화!$F$73+유형화!$F$74+유형화!$G$63)*hourly1!O959/hourly1!$O$8763</f>
        <v>129.79190011394942</v>
      </c>
      <c r="C958" s="419">
        <f>hourly1!$F959*유형화!$G$71/hourly1!$F$8763+유형화!$G$72*hourly1!$G959/hourly1!$F$8763+유형화!$G$74*hourly1!I959/hourly1!$I$8763+유형화!$H$63*hourly1!P959/hourly1!$P$8763</f>
        <v>32.093942301029124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770">
        <f>(유형화!$F$71+유형화!$F$72+유형화!$F$73+유형화!$F$74+유형화!$G$63)*hourly1!O960/hourly1!$O$8763</f>
        <v>125.09690591297201</v>
      </c>
      <c r="C959" s="419">
        <f>hourly1!$F960*유형화!$G$71/hourly1!$F$8763+유형화!$G$72*hourly1!$G960/hourly1!$F$8763+유형화!$G$74*hourly1!I960/hourly1!$I$8763+유형화!$H$63*hourly1!P960/hourly1!$P$8763</f>
        <v>8.4957914520640987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770">
        <f>(유형화!$F$71+유형화!$F$72+유형화!$F$73+유형화!$F$74+유형화!$G$63)*hourly1!O961/hourly1!$O$8763</f>
        <v>122.82483742369682</v>
      </c>
      <c r="C960" s="419">
        <f>hourly1!$F961*유형화!$G$71/hourly1!$F$8763+유형화!$G$72*hourly1!$G961/hourly1!$F$8763+유형화!$G$74*hourly1!I961/hourly1!$I$8763+유형화!$H$63*hourly1!P961/hourly1!$P$8763</f>
        <v>10.977753787795011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770">
        <f>(유형화!$F$71+유형화!$F$72+유형화!$F$73+유형화!$F$74+유형화!$G$63)*hourly1!O962/hourly1!$O$8763</f>
        <v>123.28177741078437</v>
      </c>
      <c r="C961" s="419">
        <f>hourly1!$F962*유형화!$G$71/hourly1!$F$8763+유형화!$G$72*hourly1!$G962/hourly1!$F$8763+유형화!$G$74*hourly1!I962/hourly1!$I$8763+유형화!$H$63*hourly1!P962/hourly1!$P$8763</f>
        <v>13.362258680393452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770">
        <f>(유형화!$F$71+유형화!$F$72+유형화!$F$73+유형화!$F$74+유형화!$G$63)*hourly1!O963/hourly1!$O$8763</f>
        <v>121.89328169522558</v>
      </c>
      <c r="C962" s="419">
        <f>hourly1!$F963*유형화!$G$71/hourly1!$F$8763+유형화!$G$72*hourly1!$G963/hourly1!$F$8763+유형화!$G$74*hourly1!I963/hourly1!$I$8763+유형화!$H$63*hourly1!P963/hourly1!$P$8763</f>
        <v>14.935999167874343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770">
        <f>(유형화!$F$71+유형화!$F$72+유형화!$F$73+유형화!$F$74+유형화!$G$63)*hourly1!O964/hourly1!$O$8763</f>
        <v>114.83633422680255</v>
      </c>
      <c r="C963" s="419">
        <f>hourly1!$F964*유형화!$G$71/hourly1!$F$8763+유형화!$G$72*hourly1!$G964/hourly1!$F$8763+유형화!$G$74*hourly1!I964/hourly1!$I$8763+유형화!$H$63*hourly1!P964/hourly1!$P$8763</f>
        <v>16.353821163027849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770">
        <f>(유형화!$F$71+유형화!$F$72+유형화!$F$73+유형화!$F$74+유형화!$G$63)*hourly1!O965/hourly1!$O$8763</f>
        <v>113.89064781482269</v>
      </c>
      <c r="C964" s="419">
        <f>hourly1!$F965*유형화!$G$71/hourly1!$F$8763+유형화!$G$72*hourly1!$G965/hourly1!$F$8763+유형화!$G$74*hourly1!I965/hourly1!$I$8763+유형화!$H$63*hourly1!P965/hourly1!$P$8763</f>
        <v>17.807049665815601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770">
        <f>(유형화!$F$71+유형화!$F$72+유형화!$F$73+유형화!$F$74+유형화!$G$63)*hourly1!O966/hourly1!$O$8763</f>
        <v>113.99227201286108</v>
      </c>
      <c r="C965" s="419">
        <f>hourly1!$F966*유형화!$G$71/hourly1!$F$8763+유형화!$G$72*hourly1!$G966/hourly1!$F$8763+유형화!$G$74*hourly1!I966/hourly1!$I$8763+유형화!$H$63*hourly1!P966/hourly1!$P$8763</f>
        <v>18.908841346924952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770">
        <f>(유형화!$F$71+유형화!$F$72+유형화!$F$73+유형화!$F$74+유형화!$G$63)*hourly1!O967/hourly1!$O$8763</f>
        <v>115.73266269719171</v>
      </c>
      <c r="C966" s="419">
        <f>hourly1!$F967*유형화!$G$71/hourly1!$F$8763+유형화!$G$72*hourly1!$G967/hourly1!$F$8763+유형화!$G$74*hourly1!I967/hourly1!$I$8763+유형화!$H$63*hourly1!P967/hourly1!$P$8763</f>
        <v>19.791503180077463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770">
        <f>(유형화!$F$71+유형화!$F$72+유형화!$F$73+유형화!$F$74+유형화!$G$63)*hourly1!O968/hourly1!$O$8763</f>
        <v>116.48018159989323</v>
      </c>
      <c r="C967" s="419">
        <f>hourly1!$F968*유형화!$G$71/hourly1!$F$8763+유형화!$G$72*hourly1!$G968/hourly1!$F$8763+유형화!$G$74*hourly1!I968/hourly1!$I$8763+유형화!$H$63*hourly1!P968/hourly1!$P$8763</f>
        <v>20.431753524784767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770">
        <f>(유형화!$F$71+유형화!$F$72+유형화!$F$73+유형화!$F$74+유형화!$G$63)*hourly1!O969/hourly1!$O$8763</f>
        <v>119.30162802549515</v>
      </c>
      <c r="C968" s="419">
        <f>hourly1!$F969*유형화!$G$71/hourly1!$F$8763+유형화!$G$72*hourly1!$G969/hourly1!$F$8763+유형화!$G$74*hourly1!I969/hourly1!$I$8763+유형화!$H$63*hourly1!P969/hourly1!$P$8763</f>
        <v>43.370409702826315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770">
        <f>(유형화!$F$71+유형화!$F$72+유형화!$F$73+유형화!$F$74+유형화!$G$63)*hourly1!O970/hourly1!$O$8763</f>
        <v>124.63317911235713</v>
      </c>
      <c r="C969" s="419">
        <f>hourly1!$F970*유형화!$G$71/hourly1!$F$8763+유형화!$G$72*hourly1!$G970/hourly1!$F$8763+유형화!$G$74*hourly1!I970/hourly1!$I$8763+유형화!$H$63*hourly1!P970/hourly1!$P$8763</f>
        <v>44.697282577778473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770">
        <f>(유형화!$F$71+유형화!$F$72+유형화!$F$73+유형화!$F$74+유형화!$G$63)*hourly1!O971/hourly1!$O$8763</f>
        <v>130.71525761237407</v>
      </c>
      <c r="C970" s="419">
        <f>hourly1!$F971*유형화!$G$71/hourly1!$F$8763+유형화!$G$72*hourly1!$G971/hourly1!$F$8763+유형화!$G$74*hourly1!I971/hourly1!$I$8763+유형화!$H$63*hourly1!P971/hourly1!$P$8763</f>
        <v>42.329746098564122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770">
        <f>(유형화!$F$71+유형화!$F$72+유형화!$F$73+유형화!$F$74+유형화!$G$63)*hourly1!O972/hourly1!$O$8763</f>
        <v>139.34844658365657</v>
      </c>
      <c r="C971" s="419">
        <f>hourly1!$F972*유형화!$G$71/hourly1!$F$8763+유형화!$G$72*hourly1!$G972/hourly1!$F$8763+유형화!$G$74*hourly1!I972/hourly1!$I$8763+유형화!$H$63*hourly1!P972/hourly1!$P$8763</f>
        <v>38.686202903840027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770">
        <f>(유형화!$F$71+유형화!$F$72+유형화!$F$73+유형화!$F$74+유형화!$G$63)*hourly1!O973/hourly1!$O$8763</f>
        <v>139.96818781481977</v>
      </c>
      <c r="C972" s="419">
        <f>hourly1!$F973*유형화!$G$71/hourly1!$F$8763+유형화!$G$72*hourly1!$G973/hourly1!$F$8763+유형화!$G$74*hourly1!I973/hourly1!$I$8763+유형화!$H$63*hourly1!P973/hourly1!$P$8763</f>
        <v>35.140228547657493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770">
        <f>(유형화!$F$71+유형화!$F$72+유형화!$F$73+유형화!$F$74+유형화!$G$63)*hourly1!O974/hourly1!$O$8763</f>
        <v>139.1791157555233</v>
      </c>
      <c r="C973" s="419">
        <f>hourly1!$F974*유형화!$G$71/hourly1!$F$8763+유형화!$G$72*hourly1!$G974/hourly1!$F$8763+유형화!$G$74*hourly1!I974/hourly1!$I$8763+유형화!$H$63*hourly1!P974/hourly1!$P$8763</f>
        <v>32.094181093397665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770">
        <f>(유형화!$F$71+유형화!$F$72+유형화!$F$73+유형화!$F$74+유형화!$G$63)*hourly1!O975/hourly1!$O$8763</f>
        <v>132.17856747269954</v>
      </c>
      <c r="C974" s="419">
        <f>hourly1!$F975*유형화!$G$71/hourly1!$F$8763+유형화!$G$72*hourly1!$G975/hourly1!$F$8763+유형화!$G$74*hourly1!I975/hourly1!$I$8763+유형화!$H$63*hourly1!P975/hourly1!$P$8763</f>
        <v>25.923551190619509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770">
        <f>(유형화!$F$71+유형화!$F$72+유형화!$F$73+유형화!$F$74+유형화!$G$63)*hourly1!O976/hourly1!$O$8763</f>
        <v>129.84940155912179</v>
      </c>
      <c r="C975" s="419">
        <f>hourly1!$F976*유형화!$G$71/hourly1!$F$8763+유형화!$G$72*hourly1!$G976/hourly1!$F$8763+유형화!$G$74*hourly1!I976/hourly1!$I$8763+유형화!$H$63*hourly1!P976/hourly1!$P$8763</f>
        <v>27.046195046045032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770">
        <f>(유형화!$F$71+유형화!$F$72+유형화!$F$73+유형화!$F$74+유형화!$G$63)*hourly1!O977/hourly1!$O$8763</f>
        <v>133.96161123791435</v>
      </c>
      <c r="C976" s="419">
        <f>hourly1!$F977*유형화!$G$71/hourly1!$F$8763+유형화!$G$72*hourly1!$G977/hourly1!$F$8763+유형화!$G$74*hourly1!I977/hourly1!$I$8763+유형화!$H$63*hourly1!P977/hourly1!$P$8763</f>
        <v>26.761981045609748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770">
        <f>(유형화!$F$71+유형화!$F$72+유형화!$F$73+유형화!$F$74+유형화!$G$63)*hourly1!O978/hourly1!$O$8763</f>
        <v>133.49544856675732</v>
      </c>
      <c r="C977" s="419">
        <f>hourly1!$F978*유형화!$G$71/hourly1!$F$8763+유형화!$G$72*hourly1!$G978/hourly1!$F$8763+유형화!$G$74*hourly1!I978/hourly1!$I$8763+유형화!$H$63*hourly1!P978/hourly1!$P$8763</f>
        <v>26.571661989272695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770">
        <f>(유형화!$F$71+유형화!$F$72+유형화!$F$73+유형화!$F$74+유형화!$G$63)*hourly1!O979/hourly1!$O$8763</f>
        <v>133.39418553694352</v>
      </c>
      <c r="C978" s="419">
        <f>hourly1!$F979*유형화!$G$71/hourly1!$F$8763+유형화!$G$72*hourly1!$G979/hourly1!$F$8763+유형화!$G$74*hourly1!I979/hourly1!$I$8763+유형화!$H$63*hourly1!P979/hourly1!$P$8763</f>
        <v>27.128261151681091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770">
        <f>(유형화!$F$71+유형화!$F$72+유형화!$F$73+유형화!$F$74+유형화!$G$63)*hourly1!O980/hourly1!$O$8763</f>
        <v>134.10425545506178</v>
      </c>
      <c r="C979" s="419">
        <f>hourly1!$F980*유형화!$G$71/hourly1!$F$8763+유형화!$G$72*hourly1!$G980/hourly1!$F$8763+유형화!$G$74*hourly1!I980/hourly1!$I$8763+유형화!$H$63*hourly1!P980/hourly1!$P$8763</f>
        <v>28.715656808432577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770">
        <f>(유형화!$F$71+유형화!$F$72+유형화!$F$73+유형화!$F$74+유형화!$G$63)*hourly1!O981/hourly1!$O$8763</f>
        <v>133.36484180309819</v>
      </c>
      <c r="C980" s="419">
        <f>hourly1!$F981*유형화!$G$71/hourly1!$F$8763+유형화!$G$72*hourly1!$G981/hourly1!$F$8763+유형화!$G$74*hourly1!I981/hourly1!$I$8763+유형화!$H$63*hourly1!P981/hourly1!$P$8763</f>
        <v>26.453674249166081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770">
        <f>(유형화!$F$71+유형화!$F$72+유형화!$F$73+유형화!$F$74+유형화!$G$63)*hourly1!O982/hourly1!$O$8763</f>
        <v>130.60940057451458</v>
      </c>
      <c r="C981" s="419">
        <f>hourly1!$F982*유형화!$G$71/hourly1!$F$8763+유형화!$G$72*hourly1!$G982/hourly1!$F$8763+유형화!$G$74*hourly1!I982/hourly1!$I$8763+유형화!$H$63*hourly1!P982/hourly1!$P$8763</f>
        <v>25.944243964875305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770">
        <f>(유형화!$F$71+유형화!$F$72+유형화!$F$73+유형화!$F$74+유형화!$G$63)*hourly1!O983/hourly1!$O$8763</f>
        <v>127.70907663628502</v>
      </c>
      <c r="C982" s="419">
        <f>hourly1!$F983*유형화!$G$71/hourly1!$F$8763+유형화!$G$72*hourly1!$G983/hourly1!$F$8763+유형화!$G$74*hourly1!I983/hourly1!$I$8763+유형화!$H$63*hourly1!P983/hourly1!$P$8763</f>
        <v>28.506160817024629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770">
        <f>(유형화!$F$71+유형화!$F$72+유형화!$F$73+유형화!$F$74+유형화!$G$63)*hourly1!O984/hourly1!$O$8763</f>
        <v>123.76340608784317</v>
      </c>
      <c r="C983" s="419">
        <f>hourly1!$F984*유형화!$G$71/hourly1!$F$8763+유형화!$G$72*hourly1!$G984/hourly1!$F$8763+유형화!$G$74*hourly1!I984/hourly1!$I$8763+유형화!$H$63*hourly1!P984/hourly1!$P$8763</f>
        <v>4.3201887034645257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770">
        <f>(유형화!$F$71+유형화!$F$72+유형화!$F$73+유형화!$F$74+유형화!$G$63)*hourly1!O985/hourly1!$O$8763</f>
        <v>121.41056684300094</v>
      </c>
      <c r="C984" s="419">
        <f>hourly1!$F985*유형화!$G$71/hourly1!$F$8763+유형화!$G$72*hourly1!$G985/hourly1!$F$8763+유형화!$G$74*hourly1!I985/hourly1!$I$8763+유형화!$H$63*hourly1!P985/hourly1!$P$8763</f>
        <v>6.494481842993606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770">
        <f>(유형화!$F$71+유형화!$F$72+유형화!$F$73+유형화!$F$74+유형화!$G$63)*hourly1!O986/hourly1!$O$8763</f>
        <v>122.75440905004845</v>
      </c>
      <c r="C985" s="419">
        <f>hourly1!$F986*유형화!$G$71/hourly1!$F$8763+유형화!$G$72*hourly1!$G986/hourly1!$F$8763+유형화!$G$74*hourly1!I986/hourly1!$I$8763+유형화!$H$63*hourly1!P986/hourly1!$P$8763</f>
        <v>8.6210789764059026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770">
        <f>(유형화!$F$71+유형화!$F$72+유형화!$F$73+유형화!$F$74+유형화!$G$63)*hourly1!O987/hourly1!$O$8763</f>
        <v>121.21162778684581</v>
      </c>
      <c r="C986" s="419">
        <f>hourly1!$F987*유형화!$G$71/hourly1!$F$8763+유형화!$G$72*hourly1!$G987/hourly1!$F$8763+유형화!$G$74*hourly1!I987/hourly1!$I$8763+유형화!$H$63*hourly1!P987/hourly1!$P$8763</f>
        <v>10.382196081270283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770">
        <f>(유형화!$F$71+유형화!$F$72+유형화!$F$73+유형화!$F$74+유형화!$G$63)*hourly1!O988/hourly1!$O$8763</f>
        <v>113.78947782018555</v>
      </c>
      <c r="C987" s="419">
        <f>hourly1!$F988*유형화!$G$71/hourly1!$F$8763+유형화!$G$72*hourly1!$G988/hourly1!$F$8763+유형화!$G$74*hourly1!I988/hourly1!$I$8763+유형화!$H$63*hourly1!P988/hourly1!$P$8763</f>
        <v>11.931132626913319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770">
        <f>(유형화!$F$71+유형화!$F$72+유형화!$F$73+유형화!$F$74+유형화!$G$63)*hourly1!O989/hourly1!$O$8763</f>
        <v>110.99939470575626</v>
      </c>
      <c r="C988" s="419">
        <f>hourly1!$F989*유형화!$G$71/hourly1!$F$8763+유형화!$G$72*hourly1!$G989/hourly1!$F$8763+유형화!$G$74*hourly1!I989/hourly1!$I$8763+유형화!$H$63*hourly1!P989/hourly1!$P$8763</f>
        <v>13.559562105788174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770">
        <f>(유형화!$F$71+유형화!$F$72+유형화!$F$73+유형화!$F$74+유형화!$G$63)*hourly1!O990/hourly1!$O$8763</f>
        <v>110.91275327373823</v>
      </c>
      <c r="C989" s="419">
        <f>hourly1!$F990*유형화!$G$71/hourly1!$F$8763+유형화!$G$72*hourly1!$G990/hourly1!$F$8763+유형화!$G$74*hourly1!I990/hourly1!$I$8763+유형화!$H$63*hourly1!P990/hourly1!$P$8763</f>
        <v>14.723789682773358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770">
        <f>(유형화!$F$71+유형화!$F$72+유형화!$F$73+유형화!$F$74+유형화!$G$63)*hourly1!O991/hourly1!$O$8763</f>
        <v>111.99768625664916</v>
      </c>
      <c r="C990" s="419">
        <f>hourly1!$F991*유형화!$G$71/hourly1!$F$8763+유형화!$G$72*hourly1!$G991/hourly1!$F$8763+유형화!$G$74*hourly1!I991/hourly1!$I$8763+유형화!$H$63*hourly1!P991/hourly1!$P$8763</f>
        <v>15.901571803894436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770">
        <f>(유형화!$F$71+유형화!$F$72+유형화!$F$73+유형화!$F$74+유형화!$G$63)*hourly1!O992/hourly1!$O$8763</f>
        <v>111.61862649306734</v>
      </c>
      <c r="C991" s="419">
        <f>hourly1!$F992*유형화!$G$71/hourly1!$F$8763+유형화!$G$72*hourly1!$G992/hourly1!$F$8763+유형화!$G$74*hourly1!I992/hourly1!$I$8763+유형화!$H$63*hourly1!P992/hourly1!$P$8763</f>
        <v>17.043465216812233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770">
        <f>(유형화!$F$71+유형화!$F$72+유형화!$F$73+유형화!$F$74+유형화!$G$63)*hourly1!O993/hourly1!$O$8763</f>
        <v>113.17344725639065</v>
      </c>
      <c r="C992" s="419">
        <f>hourly1!$F993*유형화!$G$71/hourly1!$F$8763+유형화!$G$72*hourly1!$G993/hourly1!$F$8763+유형화!$G$74*hourly1!I993/hourly1!$I$8763+유형화!$H$63*hourly1!P993/hourly1!$P$8763</f>
        <v>40.933276633900839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770">
        <f>(유형화!$F$71+유형화!$F$72+유형화!$F$73+유형화!$F$74+유형화!$G$63)*hourly1!O994/hourly1!$O$8763</f>
        <v>114.47986008481068</v>
      </c>
      <c r="C993" s="419">
        <f>hourly1!$F994*유형화!$G$71/hourly1!$F$8763+유형화!$G$72*hourly1!$G994/hourly1!$F$8763+유형화!$G$74*hourly1!I994/hourly1!$I$8763+유형화!$H$63*hourly1!P994/hourly1!$P$8763</f>
        <v>41.703331248291988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770">
        <f>(유형화!$F$71+유형화!$F$72+유형화!$F$73+유형화!$F$74+유형화!$G$63)*hourly1!O995/hourly1!$O$8763</f>
        <v>113.29945074908383</v>
      </c>
      <c r="C994" s="419">
        <f>hourly1!$F995*유형화!$G$71/hourly1!$F$8763+유형화!$G$72*hourly1!$G995/hourly1!$F$8763+유형화!$G$74*hourly1!I995/hourly1!$I$8763+유형화!$H$63*hourly1!P995/hourly1!$P$8763</f>
        <v>38.612600387513361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770">
        <f>(유형화!$F$71+유형화!$F$72+유형화!$F$73+유형화!$F$74+유형화!$G$63)*hourly1!O996/hourly1!$O$8763</f>
        <v>116.51672871795866</v>
      </c>
      <c r="C995" s="419">
        <f>hourly1!$F996*유형화!$G$71/hourly1!$F$8763+유형화!$G$72*hourly1!$G996/hourly1!$F$8763+유형화!$G$74*hourly1!I996/hourly1!$I$8763+유형화!$H$63*hourly1!P996/hourly1!$P$8763</f>
        <v>34.384642719833849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770">
        <f>(유형화!$F$71+유형화!$F$72+유형화!$F$73+유형화!$F$74+유형화!$G$63)*hourly1!O997/hourly1!$O$8763</f>
        <v>117.75058681296518</v>
      </c>
      <c r="C996" s="419">
        <f>hourly1!$F997*유형화!$G$71/hourly1!$F$8763+유형화!$G$72*hourly1!$G997/hourly1!$F$8763+유형화!$G$74*hourly1!I997/hourly1!$I$8763+유형화!$H$63*hourly1!P997/hourly1!$P$8763</f>
        <v>30.634729833810116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770">
        <f>(유형화!$F$71+유형화!$F$72+유형화!$F$73+유형화!$F$74+유형화!$G$63)*hourly1!O998/hourly1!$O$8763</f>
        <v>118.32023640253011</v>
      </c>
      <c r="C997" s="419">
        <f>hourly1!$F998*유형화!$G$71/hourly1!$F$8763+유형화!$G$72*hourly1!$G998/hourly1!$F$8763+유형화!$G$74*hourly1!I998/hourly1!$I$8763+유형화!$H$63*hourly1!P998/hourly1!$P$8763</f>
        <v>27.50616084517009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770">
        <f>(유형화!$F$71+유형화!$F$72+유형화!$F$73+유형화!$F$74+유형화!$G$63)*hourly1!O999/hourly1!$O$8763</f>
        <v>113.68053878678376</v>
      </c>
      <c r="C998" s="419">
        <f>hourly1!$F999*유형화!$G$71/hourly1!$F$8763+유형화!$G$72*hourly1!$G999/hourly1!$F$8763+유형화!$G$74*hourly1!I999/hourly1!$I$8763+유형화!$H$63*hourly1!P999/hourly1!$P$8763</f>
        <v>22.068282249973993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770">
        <f>(유형화!$F$71+유형화!$F$72+유형화!$F$73+유형화!$F$74+유형화!$G$63)*hourly1!O1000/hourly1!$O$8763</f>
        <v>109.83057981607077</v>
      </c>
      <c r="C999" s="419">
        <f>hourly1!$F1000*유형화!$G$71/hourly1!$F$8763+유형화!$G$72*hourly1!$G1000/hourly1!$F$8763+유형화!$G$74*hourly1!I1000/hourly1!$I$8763+유형화!$H$63*hourly1!P1000/hourly1!$P$8763</f>
        <v>22.990644237562631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770">
        <f>(유형화!$F$71+유형화!$F$72+유형화!$F$73+유형화!$F$74+유형화!$G$63)*hourly1!O1001/hourly1!$O$8763</f>
        <v>111.04420626493902</v>
      </c>
      <c r="C1000" s="419">
        <f>hourly1!$F1001*유형화!$G$71/hourly1!$F$8763+유형화!$G$72*hourly1!$G1001/hourly1!$F$8763+유형화!$G$74*hourly1!I1001/hourly1!$I$8763+유형화!$H$63*hourly1!P1001/hourly1!$P$8763</f>
        <v>22.125650577905084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770">
        <f>(유형화!$F$71+유형화!$F$72+유형화!$F$73+유형화!$F$74+유형화!$G$63)*hourly1!O1002/hourly1!$O$8763</f>
        <v>109.06518852779875</v>
      </c>
      <c r="C1001" s="419">
        <f>hourly1!$F1002*유형화!$G$71/hourly1!$F$8763+유형화!$G$72*hourly1!$G1002/hourly1!$F$8763+유형화!$G$74*hourly1!I1002/hourly1!$I$8763+유형화!$H$63*hourly1!P1002/hourly1!$P$8763</f>
        <v>22.300276729063736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770">
        <f>(유형화!$F$71+유형화!$F$72+유형화!$F$73+유형화!$F$74+유형화!$G$63)*hourly1!O1003/hourly1!$O$8763</f>
        <v>108.70209364187632</v>
      </c>
      <c r="C1002" s="419">
        <f>hourly1!$F1003*유형화!$G$71/hourly1!$F$8763+유형화!$G$72*hourly1!$G1003/hourly1!$F$8763+유형화!$G$74*hourly1!I1003/hourly1!$I$8763+유형화!$H$63*hourly1!P1003/hourly1!$P$8763</f>
        <v>23.488433086164989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770">
        <f>(유형화!$F$71+유형화!$F$72+유형화!$F$73+유형화!$F$74+유형화!$G$63)*hourly1!O1004/hourly1!$O$8763</f>
        <v>108.41151615089723</v>
      </c>
      <c r="C1003" s="419">
        <f>hourly1!$F1004*유형화!$G$71/hourly1!$F$8763+유형화!$G$72*hourly1!$G1004/hourly1!$F$8763+유형화!$G$74*hourly1!I1004/hourly1!$I$8763+유형화!$H$63*hourly1!P1004/hourly1!$P$8763</f>
        <v>24.455972066560022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770">
        <f>(유형화!$F$71+유형화!$F$72+유형화!$F$73+유형화!$F$74+유형화!$G$63)*hourly1!O1005/hourly1!$O$8763</f>
        <v>111.34604817830214</v>
      </c>
      <c r="C1004" s="419">
        <f>hourly1!$F1005*유형화!$G$71/hourly1!$F$8763+유형화!$G$72*hourly1!$G1005/hourly1!$F$8763+유형화!$G$74*hourly1!I1005/hourly1!$I$8763+유형화!$H$63*hourly1!P1005/hourly1!$P$8763</f>
        <v>23.420231400844102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770">
        <f>(유형화!$F$71+유형화!$F$72+유형화!$F$73+유형화!$F$74+유형화!$G$63)*hourly1!O1006/hourly1!$O$8763</f>
        <v>112.78733936958295</v>
      </c>
      <c r="C1005" s="419">
        <f>hourly1!$F1006*유형화!$G$71/hourly1!$F$8763+유형화!$G$72*hourly1!$G1006/hourly1!$F$8763+유형화!$G$74*hourly1!I1006/hourly1!$I$8763+유형화!$H$63*hourly1!P1006/hourly1!$P$8763</f>
        <v>23.152114652458653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770">
        <f>(유형화!$F$71+유형화!$F$72+유형화!$F$73+유형화!$F$74+유형화!$G$63)*hourly1!O1007/hourly1!$O$8763</f>
        <v>112.23466819508616</v>
      </c>
      <c r="C1006" s="419">
        <f>hourly1!$F1007*유형화!$G$71/hourly1!$F$8763+유형화!$G$72*hourly1!$G1007/hourly1!$F$8763+유형화!$G$74*hourly1!I1007/hourly1!$I$8763+유형화!$H$63*hourly1!P1007/hourly1!$P$8763</f>
        <v>26.429536833449692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770">
        <f>(유형화!$F$71+유형화!$F$72+유형화!$F$73+유형화!$F$74+유형화!$G$63)*hourly1!O1008/hourly1!$O$8763</f>
        <v>111.98109549125422</v>
      </c>
      <c r="C1007" s="419">
        <f>hourly1!$F1008*유형화!$G$71/hourly1!$F$8763+유형화!$G$72*hourly1!$G1008/hourly1!$F$8763+유형화!$G$74*hourly1!I1008/hourly1!$I$8763+유형화!$H$63*hourly1!P1008/hourly1!$P$8763</f>
        <v>2.4630053671920837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770">
        <f>(유형화!$F$71+유형화!$F$72+유형화!$F$73+유형화!$F$74+유형화!$G$63)*hourly1!O1009/hourly1!$O$8763</f>
        <v>111.82858901090862</v>
      </c>
      <c r="C1008" s="419">
        <f>hourly1!$F1009*유형화!$G$71/hourly1!$F$8763+유형화!$G$72*hourly1!$G1009/hourly1!$F$8763+유형화!$G$74*hourly1!I1009/hourly1!$I$8763+유형화!$H$63*hourly1!P1009/hourly1!$P$8763</f>
        <v>4.503591705055519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770">
        <f>(유형화!$F$71+유형화!$F$72+유형화!$F$73+유형화!$F$74+유형화!$G$63)*hourly1!O1010/hourly1!$O$8763</f>
        <v>114.18076445782889</v>
      </c>
      <c r="C1009" s="419">
        <f>hourly1!$F1010*유형화!$G$71/hourly1!$F$8763+유형화!$G$72*hourly1!$G1010/hourly1!$F$8763+유형화!$G$74*hourly1!I1010/hourly1!$I$8763+유형화!$H$63*hourly1!P1010/hourly1!$P$8763</f>
        <v>7.1796411545369079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770">
        <f>(유형화!$F$71+유형화!$F$72+유형화!$F$73+유형화!$F$74+유형화!$G$63)*hourly1!O1011/hourly1!$O$8763</f>
        <v>113.55816640165226</v>
      </c>
      <c r="C1010" s="419">
        <f>hourly1!$F1011*유형화!$G$71/hourly1!$F$8763+유형화!$G$72*hourly1!$G1011/hourly1!$F$8763+유형화!$G$74*hourly1!I1011/hourly1!$I$8763+유형화!$H$63*hourly1!P1011/hourly1!$P$8763</f>
        <v>9.3239504657079664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770">
        <f>(유형화!$F$71+유형화!$F$72+유형화!$F$73+유형화!$F$74+유형화!$G$63)*hourly1!O1012/hourly1!$O$8763</f>
        <v>107.30492219403671</v>
      </c>
      <c r="C1011" s="419">
        <f>hourly1!$F1012*유형화!$G$71/hourly1!$F$8763+유형화!$G$72*hourly1!$G1012/hourly1!$F$8763+유형화!$G$74*hourly1!I1012/hourly1!$I$8763+유형화!$H$63*hourly1!P1012/hourly1!$P$8763</f>
        <v>11.623584673228475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770">
        <f>(유형화!$F$71+유형화!$F$72+유형화!$F$73+유형화!$F$74+유형화!$G$63)*hourly1!O1013/hourly1!$O$8763</f>
        <v>105.89898704224591</v>
      </c>
      <c r="C1012" s="419">
        <f>hourly1!$F1013*유형화!$G$71/hourly1!$F$8763+유형화!$G$72*hourly1!$G1013/hourly1!$F$8763+유형화!$G$74*hourly1!I1013/hourly1!$I$8763+유형화!$H$63*hourly1!P1013/hourly1!$P$8763</f>
        <v>13.847337989813511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770">
        <f>(유형화!$F$71+유형화!$F$72+유형화!$F$73+유형화!$F$74+유형화!$G$63)*hourly1!O1014/hourly1!$O$8763</f>
        <v>103.97049969141985</v>
      </c>
      <c r="C1013" s="419">
        <f>hourly1!$F1014*유형화!$G$71/hourly1!$F$8763+유형화!$G$72*hourly1!$G1014/hourly1!$F$8763+유형화!$G$74*hourly1!I1014/hourly1!$I$8763+유형화!$H$63*hourly1!P1014/hourly1!$P$8763</f>
        <v>15.37168322960666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770">
        <f>(유형화!$F$71+유형화!$F$72+유형화!$F$73+유형화!$F$74+유형화!$G$63)*hourly1!O1015/hourly1!$O$8763</f>
        <v>102.73231515342384</v>
      </c>
      <c r="C1014" s="419">
        <f>hourly1!$F1015*유형화!$G$71/hourly1!$F$8763+유형화!$G$72*hourly1!$G1015/hourly1!$F$8763+유형화!$G$74*hourly1!I1015/hourly1!$I$8763+유형화!$H$63*hourly1!P1015/hourly1!$P$8763</f>
        <v>16.868980925552936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770">
        <f>(유형화!$F$71+유형화!$F$72+유형화!$F$73+유형화!$F$74+유형화!$G$63)*hourly1!O1016/hourly1!$O$8763</f>
        <v>103.86118022649492</v>
      </c>
      <c r="C1015" s="419">
        <f>hourly1!$F1016*유형화!$G$71/hourly1!$F$8763+유형화!$G$72*hourly1!$G1016/hourly1!$F$8763+유형화!$G$74*hourly1!I1016/hourly1!$I$8763+유형화!$H$63*hourly1!P1016/hourly1!$P$8763</f>
        <v>18.28557141676454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770">
        <f>(유형화!$F$71+유형화!$F$72+유형화!$F$73+유형화!$F$74+유형화!$G$63)*hourly1!O1017/hourly1!$O$8763</f>
        <v>104.83593172118344</v>
      </c>
      <c r="C1016" s="419">
        <f>hourly1!$F1017*유형화!$G$71/hourly1!$F$8763+유형화!$G$72*hourly1!$G1017/hourly1!$F$8763+유형화!$G$74*hourly1!I1017/hourly1!$I$8763+유형화!$H$63*hourly1!P1017/hourly1!$P$8763</f>
        <v>42.470956704233394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770">
        <f>(유형화!$F$71+유형화!$F$72+유형화!$F$73+유형화!$F$74+유형화!$G$63)*hourly1!O1018/hourly1!$O$8763</f>
        <v>104.41185080203593</v>
      </c>
      <c r="C1017" s="419">
        <f>hourly1!$F1018*유형화!$G$71/hourly1!$F$8763+유형화!$G$72*hourly1!$G1018/hourly1!$F$8763+유형화!$G$74*hourly1!I1018/hourly1!$I$8763+유형화!$H$63*hourly1!P1018/hourly1!$P$8763</f>
        <v>43.106766003241248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770">
        <f>(유형화!$F$71+유형화!$F$72+유형화!$F$73+유형화!$F$74+유형화!$G$63)*hourly1!O1019/hourly1!$O$8763</f>
        <v>104.73085999049782</v>
      </c>
      <c r="C1018" s="419">
        <f>hourly1!$F1019*유형화!$G$71/hourly1!$F$8763+유형화!$G$72*hourly1!$G1019/hourly1!$F$8763+유형화!$G$74*hourly1!I1019/hourly1!$I$8763+유형화!$H$63*hourly1!P1019/hourly1!$P$8763</f>
        <v>39.870741064202463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770">
        <f>(유형화!$F$71+유형화!$F$72+유형화!$F$73+유형화!$F$74+유형화!$G$63)*hourly1!O1020/hourly1!$O$8763</f>
        <v>104.16786007146976</v>
      </c>
      <c r="C1019" s="419">
        <f>hourly1!$F1020*유형화!$G$71/hourly1!$F$8763+유형화!$G$72*hourly1!$G1020/hourly1!$F$8763+유형화!$G$74*hourly1!I1020/hourly1!$I$8763+유형화!$H$63*hourly1!P1020/hourly1!$P$8763</f>
        <v>35.790436164866371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770">
        <f>(유형화!$F$71+유형화!$F$72+유형화!$F$73+유형화!$F$74+유형화!$G$63)*hourly1!O1021/hourly1!$O$8763</f>
        <v>104.54705913268592</v>
      </c>
      <c r="C1020" s="419">
        <f>hourly1!$F1021*유형화!$G$71/hourly1!$F$8763+유형화!$G$72*hourly1!$G1021/hourly1!$F$8763+유형화!$G$74*hourly1!I1021/hourly1!$I$8763+유형화!$H$63*hourly1!P1021/hourly1!$P$8763</f>
        <v>32.329620521670186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770">
        <f>(유형화!$F$71+유형화!$F$72+유형화!$F$73+유형화!$F$74+유형화!$G$63)*hourly1!O1022/hourly1!$O$8763</f>
        <v>104.45177697902244</v>
      </c>
      <c r="C1021" s="419">
        <f>hourly1!$F1022*유형화!$G$71/hourly1!$F$8763+유형화!$G$72*hourly1!$G1022/hourly1!$F$8763+유형화!$G$74*hourly1!I1022/hourly1!$I$8763+유형화!$H$63*hourly1!P1022/hourly1!$P$8763</f>
        <v>29.529250718484004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770">
        <f>(유형화!$F$71+유형화!$F$72+유형화!$F$73+유형화!$F$74+유형화!$G$63)*hourly1!O1023/hourly1!$O$8763</f>
        <v>102.83970233296412</v>
      </c>
      <c r="C1022" s="419">
        <f>hourly1!$F1023*유형화!$G$71/hourly1!$F$8763+유형화!$G$72*hourly1!$G1023/hourly1!$F$8763+유형화!$G$74*hourly1!I1023/hourly1!$I$8763+유형화!$H$63*hourly1!P1023/hourly1!$P$8763</f>
        <v>24.407032555338535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770">
        <f>(유형화!$F$71+유형화!$F$72+유형화!$F$73+유형화!$F$74+유형화!$G$63)*hourly1!O1024/hourly1!$O$8763</f>
        <v>101.81624112232311</v>
      </c>
      <c r="C1023" s="419">
        <f>hourly1!$F1024*유형화!$G$71/hourly1!$F$8763+유형화!$G$72*hourly1!$G1024/hourly1!$F$8763+유형화!$G$74*hourly1!I1024/hourly1!$I$8763+유형화!$H$63*hourly1!P1024/hourly1!$P$8763</f>
        <v>25.127933483909583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770">
        <f>(유형화!$F$71+유형화!$F$72+유형화!$F$73+유형화!$F$74+유형화!$G$63)*hourly1!O1025/hourly1!$O$8763</f>
        <v>101.96260782665281</v>
      </c>
      <c r="C1024" s="419">
        <f>hourly1!$F1025*유형화!$G$71/hourly1!$F$8763+유형화!$G$72*hourly1!$G1025/hourly1!$F$8763+유형화!$G$74*hourly1!I1025/hourly1!$I$8763+유형화!$H$63*hourly1!P1025/hourly1!$P$8763</f>
        <v>24.235495626586811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770">
        <f>(유형화!$F$71+유형화!$F$72+유형화!$F$73+유형화!$F$74+유형화!$G$63)*hourly1!O1026/hourly1!$O$8763</f>
        <v>98.451564266684215</v>
      </c>
      <c r="C1025" s="419">
        <f>hourly1!$F1026*유형화!$G$71/hourly1!$F$8763+유형화!$G$72*hourly1!$G1026/hourly1!$F$8763+유형화!$G$74*hourly1!I1026/hourly1!$I$8763+유형화!$H$63*hourly1!P1026/hourly1!$P$8763</f>
        <v>23.825591908993076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770">
        <f>(유형화!$F$71+유형화!$F$72+유형화!$F$73+유형화!$F$74+유형화!$G$63)*hourly1!O1027/hourly1!$O$8763</f>
        <v>97.889492585748883</v>
      </c>
      <c r="C1026" s="419">
        <f>hourly1!$F1027*유형화!$G$71/hourly1!$F$8763+유형화!$G$72*hourly1!$G1027/hourly1!$F$8763+유형화!$G$74*hourly1!I1027/hourly1!$I$8763+유형화!$H$63*hourly1!P1027/hourly1!$P$8763</f>
        <v>24.760302785434185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770">
        <f>(유형화!$F$71+유형화!$F$72+유형화!$F$73+유형화!$F$74+유형화!$G$63)*hourly1!O1028/hourly1!$O$8763</f>
        <v>101.25701387673331</v>
      </c>
      <c r="C1027" s="419">
        <f>hourly1!$F1028*유형화!$G$71/hourly1!$F$8763+유형화!$G$72*hourly1!$G1028/hourly1!$F$8763+유형화!$G$74*hourly1!I1028/hourly1!$I$8763+유형화!$H$63*hourly1!P1028/hourly1!$P$8763</f>
        <v>26.038133677697431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770">
        <f>(유형화!$F$71+유형화!$F$72+유형화!$F$73+유형화!$F$74+유형화!$G$63)*hourly1!O1029/hourly1!$O$8763</f>
        <v>106.04014169094192</v>
      </c>
      <c r="C1028" s="419">
        <f>hourly1!$F1029*유형화!$G$71/hourly1!$F$8763+유형화!$G$72*hourly1!$G1029/hourly1!$F$8763+유형화!$G$74*hourly1!I1029/hourly1!$I$8763+유형화!$H$63*hourly1!P1029/hourly1!$P$8763</f>
        <v>25.12677829505456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770">
        <f>(유형화!$F$71+유형화!$F$72+유형화!$F$73+유형화!$F$74+유형화!$G$63)*hourly1!O1030/hourly1!$O$8763</f>
        <v>110.38503556645396</v>
      </c>
      <c r="C1029" s="419">
        <f>hourly1!$F1030*유형화!$G$71/hourly1!$F$8763+유형화!$G$72*hourly1!$G1030/hourly1!$F$8763+유형화!$G$74*hourly1!I1030/hourly1!$I$8763+유형화!$H$63*hourly1!P1030/hourly1!$P$8763</f>
        <v>24.955313065557853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770">
        <f>(유형화!$F$71+유형화!$F$72+유형화!$F$73+유형화!$F$74+유형화!$G$63)*hourly1!O1031/hourly1!$O$8763</f>
        <v>110.46986195960822</v>
      </c>
      <c r="C1030" s="419">
        <f>hourly1!$F1031*유형화!$G$71/hourly1!$F$8763+유형화!$G$72*hourly1!$G1031/hourly1!$F$8763+유형화!$G$74*hourly1!I1031/hourly1!$I$8763+유형화!$H$63*hourly1!P1031/hourly1!$P$8763</f>
        <v>28.351959414151384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770">
        <f>(유형화!$F$71+유형화!$F$72+유형화!$F$73+유형화!$F$74+유형화!$G$63)*hourly1!O1032/hourly1!$O$8763</f>
        <v>109.44770322095569</v>
      </c>
      <c r="C1031" s="419">
        <f>hourly1!$F1032*유형화!$G$71/hourly1!$F$8763+유형화!$G$72*hourly1!$G1032/hourly1!$F$8763+유형화!$G$74*hourly1!I1032/hourly1!$I$8763+유형화!$H$63*hourly1!P1032/hourly1!$P$8763</f>
        <v>4.2282908759536815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770">
        <f>(유형화!$F$71+유형화!$F$72+유형화!$F$73+유형화!$F$74+유형화!$G$63)*hourly1!O1033/hourly1!$O$8763</f>
        <v>110.54025054404194</v>
      </c>
      <c r="C1032" s="419">
        <f>hourly1!$F1033*유형화!$G$71/hourly1!$F$8763+유형화!$G$72*hourly1!$G1033/hourly1!$F$8763+유형화!$G$74*hourly1!I1033/hourly1!$I$8763+유형화!$H$63*hourly1!P1033/hourly1!$P$8763</f>
        <v>6.5113314756376228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770">
        <f>(유형화!$F$71+유형화!$F$72+유형화!$F$73+유형화!$F$74+유형화!$G$63)*hourly1!O1034/hourly1!$O$8763</f>
        <v>112.13486273437552</v>
      </c>
      <c r="C1033" s="419">
        <f>hourly1!$F1034*유형화!$G$71/hourly1!$F$8763+유형화!$G$72*hourly1!$G1034/hourly1!$F$8763+유형화!$G$74*hourly1!I1034/hourly1!$I$8763+유형화!$H$63*hourly1!P1034/hourly1!$P$8763</f>
        <v>9.1819948647754845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770">
        <f>(유형화!$F$71+유형화!$F$72+유형화!$F$73+유형화!$F$74+유형화!$G$63)*hourly1!O1035/hourly1!$O$8763</f>
        <v>110.46868076408819</v>
      </c>
      <c r="C1034" s="419">
        <f>hourly1!$F1035*유형화!$G$71/hourly1!$F$8763+유형화!$G$72*hourly1!$G1035/hourly1!$F$8763+유형화!$G$74*hourly1!I1035/hourly1!$I$8763+유형화!$H$63*hourly1!P1035/hourly1!$P$8763</f>
        <v>11.059210603624777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770">
        <f>(유형화!$F$71+유형화!$F$72+유형화!$F$73+유형화!$F$74+유형화!$G$63)*hourly1!O1036/hourly1!$O$8763</f>
        <v>107.34796293018096</v>
      </c>
      <c r="C1035" s="419">
        <f>hourly1!$F1036*유형화!$G$71/hourly1!$F$8763+유형화!$G$72*hourly1!$G1036/hourly1!$F$8763+유형화!$G$74*hourly1!I1036/hourly1!$I$8763+유형화!$H$63*hourly1!P1036/hourly1!$P$8763</f>
        <v>12.702738776255769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770">
        <f>(유형화!$F$71+유형화!$F$72+유형화!$F$73+유형화!$F$74+유형화!$G$63)*hourly1!O1037/hourly1!$O$8763</f>
        <v>106.1894750195968</v>
      </c>
      <c r="C1036" s="419">
        <f>hourly1!$F1037*유형화!$G$71/hourly1!$F$8763+유형화!$G$72*hourly1!$G1037/hourly1!$F$8763+유형화!$G$74*hourly1!I1037/hourly1!$I$8763+유형화!$H$63*hourly1!P1037/hourly1!$P$8763</f>
        <v>14.261556894757799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770">
        <f>(유형화!$F$71+유형화!$F$72+유형화!$F$73+유형화!$F$74+유형화!$G$63)*hourly1!O1038/hourly1!$O$8763</f>
        <v>105.75444827857159</v>
      </c>
      <c r="C1037" s="419">
        <f>hourly1!$F1038*유형화!$G$71/hourly1!$F$8763+유형화!$G$72*hourly1!$G1038/hourly1!$F$8763+유형화!$G$74*hourly1!I1038/hourly1!$I$8763+유형화!$H$63*hourly1!P1038/hourly1!$P$8763</f>
        <v>15.54617182897573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770">
        <f>(유형화!$F$71+유형화!$F$72+유형화!$F$73+유형화!$F$74+유형화!$G$63)*hourly1!O1039/hourly1!$O$8763</f>
        <v>105.50520479995723</v>
      </c>
      <c r="C1038" s="419">
        <f>hourly1!$F1039*유형화!$G$71/hourly1!$F$8763+유형화!$G$72*hourly1!$G1039/hourly1!$F$8763+유형화!$G$74*hourly1!I1039/hourly1!$I$8763+유형화!$H$63*hourly1!P1039/hourly1!$P$8763</f>
        <v>16.76209149158522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770">
        <f>(유형화!$F$71+유형화!$F$72+유형화!$F$73+유형화!$F$74+유형화!$G$63)*hourly1!O1040/hourly1!$O$8763</f>
        <v>109.14044289592199</v>
      </c>
      <c r="C1039" s="419">
        <f>hourly1!$F1040*유형화!$G$71/hourly1!$F$8763+유형화!$G$72*hourly1!$G1040/hourly1!$F$8763+유형화!$G$74*hourly1!I1040/hourly1!$I$8763+유형화!$H$63*hourly1!P1040/hourly1!$P$8763</f>
        <v>17.97787114062811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770">
        <f>(유형화!$F$71+유형화!$F$72+유형화!$F$73+유형화!$F$74+유형화!$G$63)*hourly1!O1041/hourly1!$O$8763</f>
        <v>113.51522523352024</v>
      </c>
      <c r="C1040" s="419">
        <f>hourly1!$F1041*유형화!$G$71/hourly1!$F$8763+유형화!$G$72*hourly1!$G1041/hourly1!$F$8763+유형화!$G$74*hourly1!I1041/hourly1!$I$8763+유형화!$H$63*hourly1!P1041/hourly1!$P$8763</f>
        <v>41.915556119499229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770">
        <f>(유형화!$F$71+유형화!$F$72+유형화!$F$73+유형화!$F$74+유형화!$G$63)*hourly1!O1042/hourly1!$O$8763</f>
        <v>119.19658715072534</v>
      </c>
      <c r="C1041" s="419">
        <f>hourly1!$F1042*유형화!$G$71/hourly1!$F$8763+유형화!$G$72*hourly1!$G1042/hourly1!$F$8763+유형화!$G$74*hourly1!I1042/hourly1!$I$8763+유형화!$H$63*hourly1!P1042/hourly1!$P$8763</f>
        <v>42.526949206545986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770">
        <f>(유형화!$F$71+유형화!$F$72+유형화!$F$73+유형화!$F$74+유형화!$G$63)*hourly1!O1043/hourly1!$O$8763</f>
        <v>125.90662017024982</v>
      </c>
      <c r="C1042" s="419">
        <f>hourly1!$F1043*유형화!$G$71/hourly1!$F$8763+유형화!$G$72*hourly1!$G1043/hourly1!$F$8763+유형화!$G$74*hourly1!I1043/hourly1!$I$8763+유형화!$H$63*hourly1!P1043/hourly1!$P$8763</f>
        <v>39.281654753953994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770">
        <f>(유형화!$F$71+유형화!$F$72+유형화!$F$73+유형화!$F$74+유형화!$G$63)*hourly1!O1044/hourly1!$O$8763</f>
        <v>136.10387986556211</v>
      </c>
      <c r="C1043" s="419">
        <f>hourly1!$F1044*유형화!$G$71/hourly1!$F$8763+유형화!$G$72*hourly1!$G1044/hourly1!$F$8763+유형화!$G$74*hourly1!I1044/hourly1!$I$8763+유형화!$H$63*hourly1!P1044/hourly1!$P$8763</f>
        <v>35.389147128145424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770">
        <f>(유형화!$F$71+유형화!$F$72+유형화!$F$73+유형화!$F$74+유형화!$G$63)*hourly1!O1045/hourly1!$O$8763</f>
        <v>137.56286635377776</v>
      </c>
      <c r="C1044" s="419">
        <f>hourly1!$F1045*유형화!$G$71/hourly1!$F$8763+유형화!$G$72*hourly1!$G1045/hourly1!$F$8763+유형화!$G$74*hourly1!I1045/hourly1!$I$8763+유형화!$H$63*hourly1!P1045/hourly1!$P$8763</f>
        <v>31.566964778038276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770">
        <f>(유형화!$F$71+유형화!$F$72+유형화!$F$73+유형화!$F$74+유형화!$G$63)*hourly1!O1046/hourly1!$O$8763</f>
        <v>137.14192903026813</v>
      </c>
      <c r="C1045" s="419">
        <f>hourly1!$F1046*유형화!$G$71/hourly1!$F$8763+유형화!$G$72*hourly1!$G1046/hourly1!$F$8763+유형화!$G$74*hourly1!I1046/hourly1!$I$8763+유형화!$H$63*hourly1!P1046/hourly1!$P$8763</f>
        <v>28.696961150764213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770">
        <f>(유형화!$F$71+유형화!$F$72+유형화!$F$73+유형화!$F$74+유형화!$G$63)*hourly1!O1047/hourly1!$O$8763</f>
        <v>130.50414300253456</v>
      </c>
      <c r="C1046" s="419">
        <f>hourly1!$F1047*유형화!$G$71/hourly1!$F$8763+유형화!$G$72*hourly1!$G1047/hourly1!$F$8763+유형화!$G$74*hourly1!I1047/hourly1!$I$8763+유형화!$H$63*hourly1!P1047/hourly1!$P$8763</f>
        <v>23.058763145632085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770">
        <f>(유형화!$F$71+유형화!$F$72+유형화!$F$73+유형화!$F$74+유형화!$G$63)*hourly1!O1048/hourly1!$O$8763</f>
        <v>126.24568613417536</v>
      </c>
      <c r="C1047" s="419">
        <f>hourly1!$F1048*유형화!$G$71/hourly1!$F$8763+유형화!$G$72*hourly1!$G1048/hourly1!$F$8763+유형화!$G$74*hourly1!I1048/hourly1!$I$8763+유형화!$H$63*hourly1!P1048/hourly1!$P$8763</f>
        <v>23.776784102840843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770">
        <f>(유형화!$F$71+유형화!$F$72+유형화!$F$73+유형화!$F$74+유형화!$G$63)*hourly1!O1049/hourly1!$O$8763</f>
        <v>132.20876129456775</v>
      </c>
      <c r="C1048" s="419">
        <f>hourly1!$F1049*유형화!$G$71/hourly1!$F$8763+유형화!$G$72*hourly1!$G1049/hourly1!$F$8763+유형화!$G$74*hourly1!I1049/hourly1!$I$8763+유형화!$H$63*hourly1!P1049/hourly1!$P$8763</f>
        <v>22.845475094484996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770">
        <f>(유형화!$F$71+유형화!$F$72+유형화!$F$73+유형화!$F$74+유형화!$G$63)*hourly1!O1050/hourly1!$O$8763</f>
        <v>131.86190345674927</v>
      </c>
      <c r="C1049" s="419">
        <f>hourly1!$F1050*유형화!$G$71/hourly1!$F$8763+유형화!$G$72*hourly1!$G1050/hourly1!$F$8763+유형화!$G$74*hourly1!I1050/hourly1!$I$8763+유형화!$H$63*hourly1!P1050/hourly1!$P$8763</f>
        <v>22.684229624461945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770">
        <f>(유형화!$F$71+유형화!$F$72+유형화!$F$73+유형화!$F$74+유형화!$G$63)*hourly1!O1051/hourly1!$O$8763</f>
        <v>132.91511361209456</v>
      </c>
      <c r="C1050" s="419">
        <f>hourly1!$F1051*유형화!$G$71/hourly1!$F$8763+유형화!$G$72*hourly1!$G1051/hourly1!$F$8763+유형화!$G$74*hourly1!I1051/hourly1!$I$8763+유형화!$H$63*hourly1!P1051/hourly1!$P$8763</f>
        <v>23.65042570550607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770">
        <f>(유형화!$F$71+유형화!$F$72+유형화!$F$73+유형화!$F$74+유형화!$G$63)*hourly1!O1052/hourly1!$O$8763</f>
        <v>132.58860346577242</v>
      </c>
      <c r="C1051" s="419">
        <f>hourly1!$F1052*유형화!$G$71/hourly1!$F$8763+유형화!$G$72*hourly1!$G1052/hourly1!$F$8763+유형화!$G$74*hourly1!I1052/hourly1!$I$8763+유형화!$H$63*hourly1!P1052/hourly1!$P$8763</f>
        <v>24.882230907343867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770">
        <f>(유형화!$F$71+유형화!$F$72+유형화!$F$73+유형화!$F$74+유형화!$G$63)*hourly1!O1053/hourly1!$O$8763</f>
        <v>131.22788707292537</v>
      </c>
      <c r="C1052" s="419">
        <f>hourly1!$F1053*유형화!$G$71/hourly1!$F$8763+유형화!$G$72*hourly1!$G1053/hourly1!$F$8763+유형화!$G$74*hourly1!I1053/hourly1!$I$8763+유형화!$H$63*hourly1!P1053/hourly1!$P$8763</f>
        <v>24.12117778053587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770">
        <f>(유형화!$F$71+유형화!$F$72+유형화!$F$73+유형화!$F$74+유형화!$G$63)*hourly1!O1054/hourly1!$O$8763</f>
        <v>130.32609694155738</v>
      </c>
      <c r="C1053" s="419">
        <f>hourly1!$F1054*유형화!$G$71/hourly1!$F$8763+유형화!$G$72*hourly1!$G1054/hourly1!$F$8763+유형화!$G$74*hourly1!I1054/hourly1!$I$8763+유형화!$H$63*hourly1!P1054/hourly1!$P$8763</f>
        <v>23.756037477213304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770">
        <f>(유형화!$F$71+유형화!$F$72+유형화!$F$73+유형화!$F$74+유형화!$G$63)*hourly1!O1055/hourly1!$O$8763</f>
        <v>125.37544600819309</v>
      </c>
      <c r="C1054" s="419">
        <f>hourly1!$F1055*유형화!$G$71/hourly1!$F$8763+유형화!$G$72*hourly1!$G1055/hourly1!$F$8763+유형화!$G$74*hourly1!I1055/hourly1!$I$8763+유형화!$H$63*hourly1!P1055/hourly1!$P$8763</f>
        <v>27.057707238441232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770">
        <f>(유형화!$F$71+유형화!$F$72+유형화!$F$73+유형화!$F$74+유형화!$G$63)*hourly1!O1056/hourly1!$O$8763</f>
        <v>120.82617062297757</v>
      </c>
      <c r="C1055" s="419">
        <f>hourly1!$F1056*유형화!$G$71/hourly1!$F$8763+유형화!$G$72*hourly1!$G1056/hourly1!$F$8763+유형화!$G$74*hourly1!I1056/hourly1!$I$8763+유형화!$H$63*hourly1!P1056/hourly1!$P$8763</f>
        <v>2.8755484174468493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770">
        <f>(유형화!$F$71+유형화!$F$72+유형화!$F$73+유형화!$F$74+유형화!$G$63)*hourly1!O1057/hourly1!$O$8763</f>
        <v>119.44655273486762</v>
      </c>
      <c r="C1056" s="419">
        <f>hourly1!$F1057*유형화!$G$71/hourly1!$F$8763+유형화!$G$72*hourly1!$G1057/hourly1!$F$8763+유형화!$G$74*hourly1!I1057/hourly1!$I$8763+유형화!$H$63*hourly1!P1057/hourly1!$P$8763</f>
        <v>5.0341969641710076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770">
        <f>(유형화!$F$71+유형화!$F$72+유형화!$F$73+유형화!$F$74+유형화!$G$63)*hourly1!O1058/hourly1!$O$8763</f>
        <v>120.52182032050038</v>
      </c>
      <c r="C1057" s="419">
        <f>hourly1!$F1058*유형화!$G$71/hourly1!$F$8763+유형화!$G$72*hourly1!$G1058/hourly1!$F$8763+유형화!$G$74*hourly1!I1058/hourly1!$I$8763+유형화!$H$63*hourly1!P1058/hourly1!$P$8763</f>
        <v>7.5806277004095595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770">
        <f>(유형화!$F$71+유형화!$F$72+유형화!$F$73+유형화!$F$74+유형화!$G$63)*hourly1!O1059/hourly1!$O$8763</f>
        <v>119.35999558536744</v>
      </c>
      <c r="C1058" s="419">
        <f>hourly1!$F1059*유형화!$G$71/hourly1!$F$8763+유형화!$G$72*hourly1!$G1059/hourly1!$F$8763+유형화!$G$74*hourly1!I1059/hourly1!$I$8763+유형화!$H$63*hourly1!P1059/hourly1!$P$8763</f>
        <v>9.5108458056888292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770">
        <f>(유형화!$F$71+유형화!$F$72+유형화!$F$73+유형화!$F$74+유형화!$G$63)*hourly1!O1060/hourly1!$O$8763</f>
        <v>113.77800868614712</v>
      </c>
      <c r="C1059" s="419">
        <f>hourly1!$F1060*유형화!$G$71/hourly1!$F$8763+유형화!$G$72*hourly1!$G1060/hourly1!$F$8763+유형화!$G$74*hourly1!I1060/hourly1!$I$8763+유형화!$H$63*hourly1!P1060/hourly1!$P$8763</f>
        <v>11.236496397104677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770">
        <f>(유형화!$F$71+유형화!$F$72+유형화!$F$73+유형화!$F$74+유형화!$G$63)*hourly1!O1061/hourly1!$O$8763</f>
        <v>113.67204577091194</v>
      </c>
      <c r="C1060" s="419">
        <f>hourly1!$F1061*유형화!$G$71/hourly1!$F$8763+유형화!$G$72*hourly1!$G1061/hourly1!$F$8763+유형화!$G$74*hourly1!I1061/hourly1!$I$8763+유형화!$H$63*hourly1!P1061/hourly1!$P$8763</f>
        <v>12.995804711321789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770">
        <f>(유형화!$F$71+유형화!$F$72+유형화!$F$73+유형화!$F$74+유형화!$G$63)*hourly1!O1062/hourly1!$O$8763</f>
        <v>114.21981104474541</v>
      </c>
      <c r="C1061" s="419">
        <f>hourly1!$F1062*유형화!$G$71/hourly1!$F$8763+유형화!$G$72*hourly1!$G1062/hourly1!$F$8763+유형화!$G$74*hourly1!I1062/hourly1!$I$8763+유형화!$H$63*hourly1!P1062/hourly1!$P$8763</f>
        <v>14.240051118649315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770">
        <f>(유형화!$F$71+유형화!$F$72+유형화!$F$73+유형화!$F$74+유형화!$G$63)*hourly1!O1063/hourly1!$O$8763</f>
        <v>114.56794845610702</v>
      </c>
      <c r="C1062" s="419">
        <f>hourly1!$F1063*유형화!$G$71/hourly1!$F$8763+유형화!$G$72*hourly1!$G1063/hourly1!$F$8763+유형화!$G$74*hourly1!I1063/hourly1!$I$8763+유형화!$H$63*hourly1!P1063/hourly1!$P$8763</f>
        <v>15.509583976105827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770">
        <f>(유형화!$F$71+유형화!$F$72+유형화!$F$73+유형화!$F$74+유형화!$G$63)*hourly1!O1064/hourly1!$O$8763</f>
        <v>116.39381364190727</v>
      </c>
      <c r="C1063" s="419">
        <f>hourly1!$F1064*유형화!$G$71/hourly1!$F$8763+유형화!$G$72*hourly1!$G1064/hourly1!$F$8763+유형화!$G$74*hourly1!I1064/hourly1!$I$8763+유형화!$H$63*hourly1!P1064/hourly1!$P$8763</f>
        <v>16.875557870517923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770">
        <f>(유형화!$F$71+유형화!$F$72+유형화!$F$73+유형화!$F$74+유형화!$G$63)*hourly1!O1065/hourly1!$O$8763</f>
        <v>119.9299419515219</v>
      </c>
      <c r="C1064" s="419">
        <f>hourly1!$F1065*유형화!$G$71/hourly1!$F$8763+유형화!$G$72*hourly1!$G1065/hourly1!$F$8763+유형화!$G$74*hourly1!I1065/hourly1!$I$8763+유형화!$H$63*hourly1!P1065/hourly1!$P$8763</f>
        <v>40.875522114703891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770">
        <f>(유형화!$F$71+유형화!$F$72+유형화!$F$73+유형화!$F$74+유형화!$G$63)*hourly1!O1066/hourly1!$O$8763</f>
        <v>124.90807213665661</v>
      </c>
      <c r="C1065" s="419">
        <f>hourly1!$F1066*유형화!$G$71/hourly1!$F$8763+유형화!$G$72*hourly1!$G1066/hourly1!$F$8763+유형화!$G$74*hourly1!I1066/hourly1!$I$8763+유형화!$H$63*hourly1!P1066/hourly1!$P$8763</f>
        <v>41.41261415620157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770">
        <f>(유형화!$F$71+유형화!$F$72+유형화!$F$73+유형화!$F$74+유형화!$G$63)*hourly1!O1067/hourly1!$O$8763</f>
        <v>128.1912480601317</v>
      </c>
      <c r="C1066" s="419">
        <f>hourly1!$F1067*유형화!$G$71/hourly1!$F$8763+유형화!$G$72*hourly1!$G1067/hourly1!$F$8763+유형화!$G$74*hourly1!I1067/hourly1!$I$8763+유형화!$H$63*hourly1!P1067/hourly1!$P$8763</f>
        <v>38.065121493428428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770">
        <f>(유형화!$F$71+유형화!$F$72+유형화!$F$73+유형화!$F$74+유형화!$G$63)*hourly1!O1068/hourly1!$O$8763</f>
        <v>136.86522620007744</v>
      </c>
      <c r="C1067" s="419">
        <f>hourly1!$F1068*유형화!$G$71/hourly1!$F$8763+유형화!$G$72*hourly1!$G1068/hourly1!$F$8763+유형화!$G$74*hourly1!I1068/hourly1!$I$8763+유형화!$H$63*hourly1!P1068/hourly1!$P$8763</f>
        <v>33.560951215992127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770">
        <f>(유형화!$F$71+유형화!$F$72+유형화!$F$73+유형화!$F$74+유형화!$G$63)*hourly1!O1069/hourly1!$O$8763</f>
        <v>136.79681638323359</v>
      </c>
      <c r="C1068" s="419">
        <f>hourly1!$F1069*유형화!$G$71/hourly1!$F$8763+유형화!$G$72*hourly1!$G1069/hourly1!$F$8763+유형화!$G$74*hourly1!I1069/hourly1!$I$8763+유형화!$H$63*hourly1!P1069/hourly1!$P$8763</f>
        <v>29.792669780918249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770">
        <f>(유형화!$F$71+유형화!$F$72+유형화!$F$73+유형화!$F$74+유형화!$G$63)*hourly1!O1070/hourly1!$O$8763</f>
        <v>135.0080918146721</v>
      </c>
      <c r="C1069" s="419">
        <f>hourly1!$F1070*유형화!$G$71/hourly1!$F$8763+유형화!$G$72*hourly1!$G1070/hourly1!$F$8763+유형화!$G$74*hourly1!I1070/hourly1!$I$8763+유형화!$H$63*hourly1!P1070/hourly1!$P$8763</f>
        <v>26.659915463664213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770">
        <f>(유형화!$F$71+유형화!$F$72+유형화!$F$73+유형화!$F$74+유형화!$G$63)*hourly1!O1071/hourly1!$O$8763</f>
        <v>125.74496392479423</v>
      </c>
      <c r="C1070" s="419">
        <f>hourly1!$F1071*유형화!$G$71/hourly1!$F$8763+유형화!$G$72*hourly1!$G1071/hourly1!$F$8763+유형화!$G$74*hourly1!I1071/hourly1!$I$8763+유형화!$H$63*hourly1!P1071/hourly1!$P$8763</f>
        <v>20.980523313181866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770">
        <f>(유형화!$F$71+유형화!$F$72+유형화!$F$73+유형화!$F$74+유형화!$G$63)*hourly1!O1072/hourly1!$O$8763</f>
        <v>124.95113776014826</v>
      </c>
      <c r="C1071" s="419">
        <f>hourly1!$F1072*유형화!$G$71/hourly1!$F$8763+유형화!$G$72*hourly1!$G1072/hourly1!$F$8763+유형화!$G$74*hourly1!I1072/hourly1!$I$8763+유형화!$H$63*hourly1!P1072/hourly1!$P$8763</f>
        <v>21.862481078113728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770">
        <f>(유형화!$F$71+유형화!$F$72+유형화!$F$73+유형화!$F$74+유형화!$G$63)*hourly1!O1073/hourly1!$O$8763</f>
        <v>127.91668358457338</v>
      </c>
      <c r="C1072" s="419">
        <f>hourly1!$F1073*유형화!$G$71/hourly1!$F$8763+유형화!$G$72*hourly1!$G1073/hourly1!$F$8763+유형화!$G$74*hourly1!I1073/hourly1!$I$8763+유형화!$H$63*hourly1!P1073/hourly1!$P$8763</f>
        <v>20.956649615326096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770">
        <f>(유형화!$F$71+유형화!$F$72+유형화!$F$73+유형화!$F$74+유형화!$G$63)*hourly1!O1074/hourly1!$O$8763</f>
        <v>126.33349807602059</v>
      </c>
      <c r="C1073" s="419">
        <f>hourly1!$F1074*유형화!$G$71/hourly1!$F$8763+유형화!$G$72*hourly1!$G1074/hourly1!$F$8763+유형화!$G$74*hourly1!I1074/hourly1!$I$8763+유형화!$H$63*hourly1!P1074/hourly1!$P$8763</f>
        <v>20.755382728969042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770">
        <f>(유형화!$F$71+유형화!$F$72+유형화!$F$73+유형화!$F$74+유형화!$G$63)*hourly1!O1075/hourly1!$O$8763</f>
        <v>126.6421163425526</v>
      </c>
      <c r="C1074" s="419">
        <f>hourly1!$F1075*유형화!$G$71/hourly1!$F$8763+유형화!$G$72*hourly1!$G1075/hourly1!$F$8763+유형화!$G$74*hourly1!I1075/hourly1!$I$8763+유형화!$H$63*hourly1!P1075/hourly1!$P$8763</f>
        <v>21.726360196382171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770">
        <f>(유형화!$F$71+유형화!$F$72+유형화!$F$73+유형화!$F$74+유형화!$G$63)*hourly1!O1076/hourly1!$O$8763</f>
        <v>127.57534917729566</v>
      </c>
      <c r="C1075" s="419">
        <f>hourly1!$F1076*유형화!$G$71/hourly1!$F$8763+유형화!$G$72*hourly1!$G1076/hourly1!$F$8763+유형화!$G$74*hourly1!I1076/hourly1!$I$8763+유형화!$H$63*hourly1!P1076/hourly1!$P$8763</f>
        <v>23.088920529268247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770">
        <f>(유형화!$F$71+유형화!$F$72+유형화!$F$73+유형화!$F$74+유형화!$G$63)*hourly1!O1077/hourly1!$O$8763</f>
        <v>128.2929868323366</v>
      </c>
      <c r="C1076" s="419">
        <f>hourly1!$F1077*유형화!$G$71/hourly1!$F$8763+유형화!$G$72*hourly1!$G1077/hourly1!$F$8763+유형화!$G$74*hourly1!I1077/hourly1!$I$8763+유형화!$H$63*hourly1!P1077/hourly1!$P$8763</f>
        <v>22.363363457232722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770">
        <f>(유형화!$F$71+유형화!$F$72+유형화!$F$73+유형화!$F$74+유형화!$G$63)*hourly1!O1078/hourly1!$O$8763</f>
        <v>128.82783177012226</v>
      </c>
      <c r="C1077" s="419">
        <f>hourly1!$F1078*유형화!$G$71/hourly1!$F$8763+유형화!$G$72*hourly1!$G1078/hourly1!$F$8763+유형화!$G$74*hourly1!I1078/hourly1!$I$8763+유형화!$H$63*hourly1!P1078/hourly1!$P$8763</f>
        <v>22.066751947849319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770">
        <f>(유형화!$F$71+유형화!$F$72+유형화!$F$73+유형화!$F$74+유형화!$G$63)*hourly1!O1079/hourly1!$O$8763</f>
        <v>124.5938594480716</v>
      </c>
      <c r="C1078" s="419">
        <f>hourly1!$F1079*유형화!$G$71/hourly1!$F$8763+유형화!$G$72*hourly1!$G1079/hourly1!$F$8763+유형화!$G$74*hourly1!I1079/hourly1!$I$8763+유형화!$H$63*hourly1!P1079/hourly1!$P$8763</f>
        <v>25.371599247733876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770">
        <f>(유형화!$F$71+유형화!$F$72+유형화!$F$73+유형화!$F$74+유형화!$G$63)*hourly1!O1080/hourly1!$O$8763</f>
        <v>122.31377970416531</v>
      </c>
      <c r="C1079" s="419">
        <f>hourly1!$F1080*유형화!$G$71/hourly1!$F$8763+유형화!$G$72*hourly1!$G1080/hourly1!$F$8763+유형화!$G$74*hourly1!I1080/hourly1!$I$8763+유형화!$H$63*hourly1!P1080/hourly1!$P$8763</f>
        <v>1.7029904948318377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770">
        <f>(유형화!$F$71+유형화!$F$72+유형화!$F$73+유형화!$F$74+유형화!$G$63)*hourly1!O1081/hourly1!$O$8763</f>
        <v>120.83923184517418</v>
      </c>
      <c r="C1080" s="419">
        <f>hourly1!$F1081*유형화!$G$71/hourly1!$F$8763+유형화!$G$72*hourly1!$G1081/hourly1!$F$8763+유형화!$G$74*hourly1!I1081/hourly1!$I$8763+유형화!$H$63*hourly1!P1081/hourly1!$P$8763</f>
        <v>3.1823079870489996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770">
        <f>(유형화!$F$71+유형화!$F$72+유형화!$F$73+유형화!$F$74+유형화!$G$63)*hourly1!O1082/hourly1!$O$8763</f>
        <v>120.51649005369114</v>
      </c>
      <c r="C1081" s="419">
        <f>hourly1!$F1082*유형화!$G$71/hourly1!$F$8763+유형화!$G$72*hourly1!$G1082/hourly1!$F$8763+유형화!$G$74*hourly1!I1082/hourly1!$I$8763+유형화!$H$63*hourly1!P1082/hourly1!$P$8763</f>
        <v>5.8963528103973015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770">
        <f>(유형화!$F$71+유형화!$F$72+유형화!$F$73+유형화!$F$74+유형화!$G$63)*hourly1!O1083/hourly1!$O$8763</f>
        <v>119.7498413081689</v>
      </c>
      <c r="C1082" s="419">
        <f>hourly1!$F1083*유형화!$G$71/hourly1!$F$8763+유형화!$G$72*hourly1!$G1083/hourly1!$F$8763+유형화!$G$74*hourly1!I1083/hourly1!$I$8763+유형화!$H$63*hourly1!P1083/hourly1!$P$8763</f>
        <v>7.7137716783096115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770">
        <f>(유형화!$F$71+유형화!$F$72+유형화!$F$73+유형화!$F$74+유형화!$G$63)*hourly1!O1084/hourly1!$O$8763</f>
        <v>114.73321364627476</v>
      </c>
      <c r="C1083" s="419">
        <f>hourly1!$F1084*유형화!$G$71/hourly1!$F$8763+유형화!$G$72*hourly1!$G1084/hourly1!$F$8763+유형화!$G$74*hourly1!I1084/hourly1!$I$8763+유형화!$H$63*hourly1!P1084/hourly1!$P$8763</f>
        <v>9.5422811593076542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770">
        <f>(유형화!$F$71+유형화!$F$72+유형화!$F$73+유형화!$F$74+유형화!$G$63)*hourly1!O1085/hourly1!$O$8763</f>
        <v>113.87221052147707</v>
      </c>
      <c r="C1084" s="419">
        <f>hourly1!$F1085*유형화!$G$71/hourly1!$F$8763+유형화!$G$72*hourly1!$G1085/hourly1!$F$8763+유형화!$G$74*hourly1!I1085/hourly1!$I$8763+유형화!$H$63*hourly1!P1085/hourly1!$P$8763</f>
        <v>11.428108809530576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770">
        <f>(유형화!$F$71+유형화!$F$72+유형화!$F$73+유형화!$F$74+유형화!$G$63)*hourly1!O1086/hourly1!$O$8763</f>
        <v>114.24422046158251</v>
      </c>
      <c r="C1085" s="419">
        <f>hourly1!$F1086*유형화!$G$71/hourly1!$F$8763+유형화!$G$72*hourly1!$G1086/hourly1!$F$8763+유형화!$G$74*hourly1!I1086/hourly1!$I$8763+유형화!$H$63*hourly1!P1086/hourly1!$P$8763</f>
        <v>12.750220300051781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770">
        <f>(유형화!$F$71+유형화!$F$72+유형화!$F$73+유형화!$F$74+유형화!$G$63)*hourly1!O1087/hourly1!$O$8763</f>
        <v>114.40381672408554</v>
      </c>
      <c r="C1086" s="419">
        <f>hourly1!$F1087*유형화!$G$71/hourly1!$F$8763+유형화!$G$72*hourly1!$G1087/hourly1!$F$8763+유형화!$G$74*hourly1!I1087/hourly1!$I$8763+유형화!$H$63*hourly1!P1087/hourly1!$P$8763</f>
        <v>14.029450404814741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770">
        <f>(유형화!$F$71+유형화!$F$72+유형화!$F$73+유형화!$F$74+유형화!$G$63)*hourly1!O1088/hourly1!$O$8763</f>
        <v>116.71043810515091</v>
      </c>
      <c r="C1087" s="419">
        <f>hourly1!$F1088*유형화!$G$71/hourly1!$F$8763+유형화!$G$72*hourly1!$G1088/hourly1!$F$8763+유형화!$G$74*hourly1!I1088/hourly1!$I$8763+유형화!$H$63*hourly1!P1088/hourly1!$P$8763</f>
        <v>15.478113849886938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770">
        <f>(유형화!$F$71+유형화!$F$72+유형화!$F$73+유형화!$F$74+유형화!$G$63)*hourly1!O1089/hourly1!$O$8763</f>
        <v>119.41357443150471</v>
      </c>
      <c r="C1088" s="419">
        <f>hourly1!$F1089*유형화!$G$71/hourly1!$F$8763+유형화!$G$72*hourly1!$G1089/hourly1!$F$8763+유형화!$G$74*hourly1!I1089/hourly1!$I$8763+유형화!$H$63*hourly1!P1089/hourly1!$P$8763</f>
        <v>39.499171830256465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770">
        <f>(유형화!$F$71+유형화!$F$72+유형화!$F$73+유형화!$F$74+유형화!$G$63)*hourly1!O1090/hourly1!$O$8763</f>
        <v>124.56592554595561</v>
      </c>
      <c r="C1089" s="419">
        <f>hourly1!$F1090*유형화!$G$71/hourly1!$F$8763+유형화!$G$72*hourly1!$G1090/hourly1!$F$8763+유형화!$G$74*hourly1!I1090/hourly1!$I$8763+유형화!$H$63*hourly1!P1090/hourly1!$P$8763</f>
        <v>40.022369910115664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770">
        <f>(유형화!$F$71+유형화!$F$72+유형화!$F$73+유형화!$F$74+유형화!$G$63)*hourly1!O1091/hourly1!$O$8763</f>
        <v>127.63391383214689</v>
      </c>
      <c r="C1090" s="419">
        <f>hourly1!$F1091*유형화!$G$71/hourly1!$F$8763+유형화!$G$72*hourly1!$G1091/hourly1!$F$8763+유형화!$G$74*hourly1!I1091/hourly1!$I$8763+유형화!$H$63*hourly1!P1091/hourly1!$P$8763</f>
        <v>36.695857126340044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770">
        <f>(유형화!$F$71+유형화!$F$72+유형화!$F$73+유형화!$F$74+유형화!$G$63)*hourly1!O1092/hourly1!$O$8763</f>
        <v>134.29015067887738</v>
      </c>
      <c r="C1091" s="419">
        <f>hourly1!$F1092*유형화!$G$71/hourly1!$F$8763+유형화!$G$72*hourly1!$G1092/hourly1!$F$8763+유형화!$G$74*hourly1!I1092/hourly1!$I$8763+유형화!$H$63*hourly1!P1092/hourly1!$P$8763</f>
        <v>32.320247305760432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770">
        <f>(유형화!$F$71+유형화!$F$72+유형화!$F$73+유형화!$F$74+유형화!$G$63)*hourly1!O1093/hourly1!$O$8763</f>
        <v>134.73236700099343</v>
      </c>
      <c r="C1092" s="419">
        <f>hourly1!$F1093*유형화!$G$71/hourly1!$F$8763+유형화!$G$72*hourly1!$G1093/hourly1!$F$8763+유형화!$G$74*hourly1!I1093/hourly1!$I$8763+유형화!$H$63*hourly1!P1093/hourly1!$P$8763</f>
        <v>28.410214289522902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770">
        <f>(유형화!$F$71+유형화!$F$72+유형화!$F$73+유형화!$F$74+유형화!$G$63)*hourly1!O1094/hourly1!$O$8763</f>
        <v>133.75600306914609</v>
      </c>
      <c r="C1093" s="419">
        <f>hourly1!$F1094*유형화!$G$71/hourly1!$F$8763+유형화!$G$72*hourly1!$G1094/hourly1!$F$8763+유형화!$G$74*hourly1!I1094/hourly1!$I$8763+유형화!$H$63*hourly1!P1094/hourly1!$P$8763</f>
        <v>25.335817934552075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770">
        <f>(유형화!$F$71+유형화!$F$72+유형화!$F$73+유형화!$F$74+유형화!$G$63)*hourly1!O1095/hourly1!$O$8763</f>
        <v>124.43623763828386</v>
      </c>
      <c r="C1094" s="419">
        <f>hourly1!$F1095*유형화!$G$71/hourly1!$F$8763+유형화!$G$72*hourly1!$G1095/hourly1!$F$8763+유형화!$G$74*hourly1!I1095/hourly1!$I$8763+유형화!$H$63*hourly1!P1095/hourly1!$P$8763</f>
        <v>19.855650934131408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770">
        <f>(유형화!$F$71+유형화!$F$72+유형화!$F$73+유형화!$F$74+유형화!$G$63)*hourly1!O1096/hourly1!$O$8763</f>
        <v>123.76095879415007</v>
      </c>
      <c r="C1095" s="419">
        <f>hourly1!$F1096*유형화!$G$71/hourly1!$F$8763+유형화!$G$72*hourly1!$G1096/hourly1!$F$8763+유형화!$G$74*hourly1!I1096/hourly1!$I$8763+유형화!$H$63*hourly1!P1096/hourly1!$P$8763</f>
        <v>20.639151159026415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770">
        <f>(유형화!$F$71+유형화!$F$72+유형화!$F$73+유형화!$F$74+유형화!$G$63)*hourly1!O1097/hourly1!$O$8763</f>
        <v>126.03180846823261</v>
      </c>
      <c r="C1096" s="419">
        <f>hourly1!$F1097*유형화!$G$71/hourly1!$F$8763+유형화!$G$72*hourly1!$G1097/hourly1!$F$8763+유형화!$G$74*hourly1!I1097/hourly1!$I$8763+유형화!$H$63*hourly1!P1097/hourly1!$P$8763</f>
        <v>19.649111536894701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770">
        <f>(유형화!$F$71+유형화!$F$72+유형화!$F$73+유형화!$F$74+유형화!$G$63)*hourly1!O1098/hourly1!$O$8763</f>
        <v>125.19755021547007</v>
      </c>
      <c r="C1097" s="419">
        <f>hourly1!$F1098*유형화!$G$71/hourly1!$F$8763+유형화!$G$72*hourly1!$G1098/hourly1!$F$8763+유형화!$G$74*hourly1!I1098/hourly1!$I$8763+유형화!$H$63*hourly1!P1098/hourly1!$P$8763</f>
        <v>19.261654301943768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770">
        <f>(유형화!$F$71+유형화!$F$72+유형화!$F$73+유형화!$F$74+유형화!$G$63)*hourly1!O1099/hourly1!$O$8763</f>
        <v>125.30343430463222</v>
      </c>
      <c r="C1098" s="419">
        <f>hourly1!$F1099*유형화!$G$71/hourly1!$F$8763+유형화!$G$72*hourly1!$G1099/hourly1!$F$8763+유형화!$G$74*hourly1!I1099/hourly1!$I$8763+유형화!$H$63*hourly1!P1099/hourly1!$P$8763</f>
        <v>20.235297873842789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770">
        <f>(유형화!$F$71+유형화!$F$72+유형화!$F$73+유형화!$F$74+유형화!$G$63)*hourly1!O1100/hourly1!$O$8763</f>
        <v>125.5202040296959</v>
      </c>
      <c r="C1099" s="419">
        <f>hourly1!$F1100*유형화!$G$71/hourly1!$F$8763+유형화!$G$72*hourly1!$G1100/hourly1!$F$8763+유형화!$G$74*hourly1!I1100/hourly1!$I$8763+유형화!$H$63*hourly1!P1100/hourly1!$P$8763</f>
        <v>21.671463800276438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770">
        <f>(유형화!$F$71+유형화!$F$72+유형화!$F$73+유형화!$F$74+유형화!$G$63)*hourly1!O1101/hourly1!$O$8763</f>
        <v>124.29204532160685</v>
      </c>
      <c r="C1100" s="419">
        <f>hourly1!$F1101*유형화!$G$71/hourly1!$F$8763+유형화!$G$72*hourly1!$G1101/hourly1!$F$8763+유형화!$G$74*hourly1!I1101/hourly1!$I$8763+유형화!$H$63*hourly1!P1101/hourly1!$P$8763</f>
        <v>20.921528981545372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770">
        <f>(유형화!$F$71+유형화!$F$72+유형화!$F$73+유형화!$F$74+유형화!$G$63)*hourly1!O1102/hourly1!$O$8763</f>
        <v>125.03007079629151</v>
      </c>
      <c r="C1101" s="419">
        <f>hourly1!$F1102*유형화!$G$71/hourly1!$F$8763+유형화!$G$72*hourly1!$G1102/hourly1!$F$8763+유형화!$G$74*hourly1!I1102/hourly1!$I$8763+유형화!$H$63*hourly1!P1102/hourly1!$P$8763</f>
        <v>20.925415511976635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770">
        <f>(유형화!$F$71+유형화!$F$72+유형화!$F$73+유형화!$F$74+유형화!$G$63)*hourly1!O1103/hourly1!$O$8763</f>
        <v>123.08553309343684</v>
      </c>
      <c r="C1102" s="419">
        <f>hourly1!$F1103*유형화!$G$71/hourly1!$F$8763+유형화!$G$72*hourly1!$G1103/hourly1!$F$8763+유형화!$G$74*hourly1!I1103/hourly1!$I$8763+유형화!$H$63*hourly1!P1103/hourly1!$P$8763</f>
        <v>24.546481759567651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770">
        <f>(유형화!$F$71+유형화!$F$72+유형화!$F$73+유형화!$F$74+유형화!$G$63)*hourly1!O1104/hourly1!$O$8763</f>
        <v>120.89272260231817</v>
      </c>
      <c r="C1103" s="419">
        <f>hourly1!$F1104*유형화!$G$71/hourly1!$F$8763+유형화!$G$72*hourly1!$G1104/hourly1!$F$8763+유형화!$G$74*hourly1!I1104/hourly1!$I$8763+유형화!$H$63*hourly1!P1104/hourly1!$P$8763</f>
        <v>1.6346537194983404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770">
        <f>(유형화!$F$71+유형화!$F$72+유형화!$F$73+유형화!$F$74+유형화!$G$63)*hourly1!O1105/hourly1!$O$8763</f>
        <v>120.79312514761371</v>
      </c>
      <c r="C1104" s="419">
        <f>hourly1!$F1105*유형화!$G$71/hourly1!$F$8763+유형화!$G$72*hourly1!$G1105/hourly1!$F$8763+유형화!$G$74*hourly1!I1105/hourly1!$I$8763+유형화!$H$63*hourly1!P1105/hourly1!$P$8763</f>
        <v>3.2957768277586919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770">
        <f>(유형화!$F$71+유형화!$F$72+유형화!$F$73+유형화!$F$74+유형화!$G$63)*hourly1!O1106/hourly1!$O$8763</f>
        <v>121.39275947851209</v>
      </c>
      <c r="C1105" s="419">
        <f>hourly1!$F1106*유형화!$G$71/hourly1!$F$8763+유형화!$G$72*hourly1!$G1106/hourly1!$F$8763+유형화!$G$74*hourly1!I1106/hourly1!$I$8763+유형화!$H$63*hourly1!P1106/hourly1!$P$8763</f>
        <v>6.2770524674962793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770">
        <f>(유형화!$F$71+유형화!$F$72+유형화!$F$73+유형화!$F$74+유형화!$G$63)*hourly1!O1107/hourly1!$O$8763</f>
        <v>119.19822663732451</v>
      </c>
      <c r="C1106" s="419">
        <f>hourly1!$F1107*유형화!$G$71/hourly1!$F$8763+유형화!$G$72*hourly1!$G1107/hourly1!$F$8763+유형화!$G$74*hourly1!I1107/hourly1!$I$8763+유형화!$H$63*hourly1!P1107/hourly1!$P$8763</f>
        <v>8.5728512264581731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770">
        <f>(유형화!$F$71+유형화!$F$72+유형화!$F$73+유형화!$F$74+유형화!$G$63)*hourly1!O1108/hourly1!$O$8763</f>
        <v>113.45929298178524</v>
      </c>
      <c r="C1107" s="419">
        <f>hourly1!$F1108*유형화!$G$71/hourly1!$F$8763+유형화!$G$72*hourly1!$G1108/hourly1!$F$8763+유형화!$G$74*hourly1!I1108/hourly1!$I$8763+유형화!$H$63*hourly1!P1108/hourly1!$P$8763</f>
        <v>10.907279574585411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770">
        <f>(유형화!$F$71+유형화!$F$72+유형화!$F$73+유형화!$F$74+유형화!$G$63)*hourly1!O1109/hourly1!$O$8763</f>
        <v>113.07333797040667</v>
      </c>
      <c r="C1108" s="419">
        <f>hourly1!$F1109*유형화!$G$71/hourly1!$F$8763+유형화!$G$72*hourly1!$G1109/hourly1!$F$8763+유형화!$G$74*hourly1!I1109/hourly1!$I$8763+유형화!$H$63*hourly1!P1109/hourly1!$P$8763</f>
        <v>13.094059462478663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770">
        <f>(유형화!$F$71+유형화!$F$72+유형화!$F$73+유형화!$F$74+유형화!$G$63)*hourly1!O1110/hourly1!$O$8763</f>
        <v>112.34291552634477</v>
      </c>
      <c r="C1109" s="419">
        <f>hourly1!$F1110*유형화!$G$71/hourly1!$F$8763+유형화!$G$72*hourly1!$G1110/hourly1!$F$8763+유형화!$G$74*hourly1!I1110/hourly1!$I$8763+유형화!$H$63*hourly1!P1110/hourly1!$P$8763</f>
        <v>14.661525495842881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770">
        <f>(유형화!$F$71+유형화!$F$72+유형화!$F$73+유형화!$F$74+유형화!$G$63)*hourly1!O1111/hourly1!$O$8763</f>
        <v>113.06725297672375</v>
      </c>
      <c r="C1110" s="419">
        <f>hourly1!$F1111*유형화!$G$71/hourly1!$F$8763+유형화!$G$72*hourly1!$G1111/hourly1!$F$8763+유형화!$G$74*hourly1!I1111/hourly1!$I$8763+유형화!$H$63*hourly1!P1111/hourly1!$P$8763</f>
        <v>16.252445186363115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770">
        <f>(유형화!$F$71+유형화!$F$72+유형화!$F$73+유형화!$F$74+유형화!$G$63)*hourly1!O1112/hourly1!$O$8763</f>
        <v>114.55821002627103</v>
      </c>
      <c r="C1111" s="419">
        <f>hourly1!$F1112*유형화!$G$71/hourly1!$F$8763+유형화!$G$72*hourly1!$G1112/hourly1!$F$8763+유형화!$G$74*hourly1!I1112/hourly1!$I$8763+유형화!$H$63*hourly1!P1112/hourly1!$P$8763</f>
        <v>17.251519530067402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770">
        <f>(유형화!$F$71+유형화!$F$72+유형화!$F$73+유형화!$F$74+유형화!$G$63)*hourly1!O1113/hourly1!$O$8763</f>
        <v>115.93988466257433</v>
      </c>
      <c r="C1112" s="419">
        <f>hourly1!$F1113*유형화!$G$71/hourly1!$F$8763+유형화!$G$72*hourly1!$G1113/hourly1!$F$8763+유형화!$G$74*hourly1!I1113/hourly1!$I$8763+유형화!$H$63*hourly1!P1113/hourly1!$P$8763</f>
        <v>40.541852245322332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770">
        <f>(유형화!$F$71+유형화!$F$72+유형화!$F$73+유형화!$F$74+유형화!$G$63)*hourly1!O1114/hourly1!$O$8763</f>
        <v>118.15197719593955</v>
      </c>
      <c r="C1113" s="419">
        <f>hourly1!$F1114*유형화!$G$71/hourly1!$F$8763+유형화!$G$72*hourly1!$G1114/hourly1!$F$8763+유형화!$G$74*hourly1!I1114/hourly1!$I$8763+유형화!$H$63*hourly1!P1114/hourly1!$P$8763</f>
        <v>41.804611831098477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770">
        <f>(유형화!$F$71+유형화!$F$72+유형화!$F$73+유형화!$F$74+유형화!$G$63)*hourly1!O1115/hourly1!$O$8763</f>
        <v>122.87800536974689</v>
      </c>
      <c r="C1114" s="419">
        <f>hourly1!$F1115*유형화!$G$71/hourly1!$F$8763+유형화!$G$72*hourly1!$G1115/hourly1!$F$8763+유형화!$G$74*hourly1!I1115/hourly1!$I$8763+유형화!$H$63*hourly1!P1115/hourly1!$P$8763</f>
        <v>38.9581212513501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770">
        <f>(유형화!$F$71+유형화!$F$72+유형화!$F$73+유형화!$F$74+유형화!$G$63)*hourly1!O1116/hourly1!$O$8763</f>
        <v>131.45395813494068</v>
      </c>
      <c r="C1115" s="419">
        <f>hourly1!$F1116*유형화!$G$71/hourly1!$F$8763+유형화!$G$72*hourly1!$G1116/hourly1!$F$8763+유형화!$G$74*hourly1!I1116/hourly1!$I$8763+유형화!$H$63*hourly1!P1116/hourly1!$P$8763</f>
        <v>34.607881273595737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770">
        <f>(유형화!$F$71+유형화!$F$72+유형화!$F$73+유형화!$F$74+유형화!$G$63)*hourly1!O1117/hourly1!$O$8763</f>
        <v>131.26434206832533</v>
      </c>
      <c r="C1116" s="419">
        <f>hourly1!$F1117*유형화!$G$71/hourly1!$F$8763+유형화!$G$72*hourly1!$G1117/hourly1!$F$8763+유형화!$G$74*hourly1!I1117/hourly1!$I$8763+유형화!$H$63*hourly1!P1117/hourly1!$P$8763</f>
        <v>30.717342146216996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770">
        <f>(유형화!$F$71+유형화!$F$72+유형화!$F$73+유형화!$F$74+유형화!$G$63)*hourly1!O1118/hourly1!$O$8763</f>
        <v>129.16446861981336</v>
      </c>
      <c r="C1117" s="419">
        <f>hourly1!$F1118*유형화!$G$71/hourly1!$F$8763+유형화!$G$72*hourly1!$G1118/hourly1!$F$8763+유형화!$G$74*hourly1!I1118/hourly1!$I$8763+유형화!$H$63*hourly1!P1118/hourly1!$P$8763</f>
        <v>27.508326593481666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770">
        <f>(유형화!$F$71+유형화!$F$72+유형화!$F$73+유형화!$F$74+유형화!$G$63)*hourly1!O1119/hourly1!$O$8763</f>
        <v>121.49286603441143</v>
      </c>
      <c r="C1118" s="419">
        <f>hourly1!$F1119*유형화!$G$71/hourly1!$F$8763+유형화!$G$72*hourly1!$G1119/hourly1!$F$8763+유형화!$G$74*hourly1!I1119/hourly1!$I$8763+유형화!$H$63*hourly1!P1119/hourly1!$P$8763</f>
        <v>21.705387087271095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770">
        <f>(유형화!$F$71+유형화!$F$72+유형화!$F$73+유형화!$F$74+유형화!$G$63)*hourly1!O1120/hourly1!$O$8763</f>
        <v>120.57538933572575</v>
      </c>
      <c r="C1119" s="419">
        <f>hourly1!$F1120*유형화!$G$71/hourly1!$F$8763+유형화!$G$72*hourly1!$G1120/hourly1!$F$8763+유형화!$G$74*hourly1!I1120/hourly1!$I$8763+유형화!$H$63*hourly1!P1120/hourly1!$P$8763</f>
        <v>22.414783516499064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770">
        <f>(유형화!$F$71+유형화!$F$72+유형화!$F$73+유형화!$F$74+유형화!$G$63)*hourly1!O1121/hourly1!$O$8763</f>
        <v>123.70093583459992</v>
      </c>
      <c r="C1120" s="419">
        <f>hourly1!$F1121*유형화!$G$71/hourly1!$F$8763+유형화!$G$72*hourly1!$G1121/hourly1!$F$8763+유형화!$G$74*hourly1!I1121/hourly1!$I$8763+유형화!$H$63*hourly1!P1121/hourly1!$P$8763</f>
        <v>21.789898660629817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770">
        <f>(유형화!$F$71+유형화!$F$72+유형화!$F$73+유형화!$F$74+유형화!$G$63)*hourly1!O1122/hourly1!$O$8763</f>
        <v>123.68228592985973</v>
      </c>
      <c r="C1121" s="419">
        <f>hourly1!$F1122*유형화!$G$71/hourly1!$F$8763+유형화!$G$72*hourly1!$G1122/hourly1!$F$8763+유형화!$G$74*hourly1!I1122/hourly1!$I$8763+유형화!$H$63*hourly1!P1122/hourly1!$P$8763</f>
        <v>21.366974296786012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770">
        <f>(유형화!$F$71+유형화!$F$72+유형화!$F$73+유형화!$F$74+유형화!$G$63)*hourly1!O1123/hourly1!$O$8763</f>
        <v>124.16037267963908</v>
      </c>
      <c r="C1122" s="419">
        <f>hourly1!$F1123*유형화!$G$71/hourly1!$F$8763+유형화!$G$72*hourly1!$G1123/hourly1!$F$8763+유형화!$G$74*hourly1!I1123/hourly1!$I$8763+유형화!$H$63*hourly1!P1123/hourly1!$P$8763</f>
        <v>22.579683494471599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770">
        <f>(유형화!$F$71+유형화!$F$72+유형화!$F$73+유형화!$F$74+유형화!$G$63)*hourly1!O1124/hourly1!$O$8763</f>
        <v>124.12521924744084</v>
      </c>
      <c r="C1123" s="419">
        <f>hourly1!$F1124*유형화!$G$71/hourly1!$F$8763+유형화!$G$72*hourly1!$G1124/hourly1!$F$8763+유형화!$G$74*hourly1!I1124/hourly1!$I$8763+유형화!$H$63*hourly1!P1124/hourly1!$P$8763</f>
        <v>23.853752791486091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770">
        <f>(유형화!$F$71+유형화!$F$72+유형화!$F$73+유형화!$F$74+유형화!$G$63)*hourly1!O1125/hourly1!$O$8763</f>
        <v>122.73450651878078</v>
      </c>
      <c r="C1124" s="419">
        <f>hourly1!$F1125*유형화!$G$71/hourly1!$F$8763+유형화!$G$72*hourly1!$G1125/hourly1!$F$8763+유형화!$G$74*hourly1!I1125/hourly1!$I$8763+유형화!$H$63*hourly1!P1125/hourly1!$P$8763</f>
        <v>23.366196934408809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770">
        <f>(유형화!$F$71+유형화!$F$72+유형화!$F$73+유형화!$F$74+유형화!$G$63)*hourly1!O1126/hourly1!$O$8763</f>
        <v>122.46993792227572</v>
      </c>
      <c r="C1125" s="419">
        <f>hourly1!$F1126*유형화!$G$71/hourly1!$F$8763+유형화!$G$72*hourly1!$G1126/hourly1!$F$8763+유형화!$G$74*hourly1!I1126/hourly1!$I$8763+유형화!$H$63*hourly1!P1126/hourly1!$P$8763</f>
        <v>22.613146121445993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770">
        <f>(유형화!$F$71+유형화!$F$72+유형화!$F$73+유형화!$F$74+유형화!$G$63)*hourly1!O1127/hourly1!$O$8763</f>
        <v>119.93895833169798</v>
      </c>
      <c r="C1126" s="419">
        <f>hourly1!$F1127*유형화!$G$71/hourly1!$F$8763+유형화!$G$72*hourly1!$G1127/hourly1!$F$8763+유형화!$G$74*hourly1!I1127/hourly1!$I$8763+유형화!$H$63*hourly1!P1127/hourly1!$P$8763</f>
        <v>25.608297259495256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770">
        <f>(유형화!$F$71+유형화!$F$72+유형화!$F$73+유형화!$F$74+유형화!$G$63)*hourly1!O1128/hourly1!$O$8763</f>
        <v>117.9411231583405</v>
      </c>
      <c r="C1127" s="419">
        <f>hourly1!$F1128*유형화!$G$71/hourly1!$F$8763+유형화!$G$72*hourly1!$G1128/hourly1!$F$8763+유형화!$G$74*hourly1!I1128/hourly1!$I$8763+유형화!$H$63*hourly1!P1128/hourly1!$P$8763</f>
        <v>1.8351454538240419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770">
        <f>(유형화!$F$71+유형화!$F$72+유형화!$F$73+유형화!$F$74+유형화!$G$63)*hourly1!O1129/hourly1!$O$8763</f>
        <v>116.96331666354426</v>
      </c>
      <c r="C1128" s="419">
        <f>hourly1!$F1129*유형화!$G$71/hourly1!$F$8763+유형화!$G$72*hourly1!$G1129/hourly1!$F$8763+유형화!$G$74*hourly1!I1129/hourly1!$I$8763+유형화!$H$63*hourly1!P1129/hourly1!$P$8763</f>
        <v>3.9234619549600711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770">
        <f>(유형화!$F$71+유형화!$F$72+유형화!$F$73+유형화!$F$74+유형화!$G$63)*hourly1!O1130/hourly1!$O$8763</f>
        <v>116.85096805796282</v>
      </c>
      <c r="C1129" s="419">
        <f>hourly1!$F1130*유형화!$G$71/hourly1!$F$8763+유형화!$G$72*hourly1!$G1130/hourly1!$F$8763+유형화!$G$74*hourly1!I1130/hourly1!$I$8763+유형화!$H$63*hourly1!P1130/hourly1!$P$8763</f>
        <v>6.3816561415238935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770">
        <f>(유형화!$F$71+유형화!$F$72+유형화!$F$73+유형화!$F$74+유형화!$G$63)*hourly1!O1131/hourly1!$O$8763</f>
        <v>114.51656911775331</v>
      </c>
      <c r="C1130" s="419">
        <f>hourly1!$F1131*유형화!$G$71/hourly1!$F$8763+유형화!$G$72*hourly1!$G1131/hourly1!$F$8763+유형화!$G$74*hourly1!I1131/hourly1!$I$8763+유형화!$H$63*hourly1!P1131/hourly1!$P$8763</f>
        <v>8.0328681356013689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770">
        <f>(유형화!$F$71+유형화!$F$72+유형화!$F$73+유형화!$F$74+유형화!$G$63)*hourly1!O1132/hourly1!$O$8763</f>
        <v>107.14415644595383</v>
      </c>
      <c r="C1131" s="419">
        <f>hourly1!$F1132*유형화!$G$71/hourly1!$F$8763+유형화!$G$72*hourly1!$G1132/hourly1!$F$8763+유형화!$G$74*hourly1!I1132/hourly1!$I$8763+유형화!$H$63*hourly1!P1132/hourly1!$P$8763</f>
        <v>9.4784777463109542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770">
        <f>(유형화!$F$71+유형화!$F$72+유형화!$F$73+유형화!$F$74+유형화!$G$63)*hourly1!O1133/hourly1!$O$8763</f>
        <v>107.20075891857255</v>
      </c>
      <c r="C1132" s="419">
        <f>hourly1!$F1133*유형화!$G$71/hourly1!$F$8763+유형화!$G$72*hourly1!$G1133/hourly1!$F$8763+유형화!$G$74*hourly1!I1133/hourly1!$I$8763+유형화!$H$63*hourly1!P1133/hourly1!$P$8763</f>
        <v>10.782061595443722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770">
        <f>(유형화!$F$71+유형화!$F$72+유형화!$F$73+유형화!$F$74+유형화!$G$63)*hourly1!O1134/hourly1!$O$8763</f>
        <v>107.13443313028361</v>
      </c>
      <c r="C1133" s="419">
        <f>hourly1!$F1134*유형화!$G$71/hourly1!$F$8763+유형화!$G$72*hourly1!$G1134/hourly1!$F$8763+유형화!$G$74*hourly1!I1134/hourly1!$I$8763+유형화!$H$63*hourly1!P1134/hourly1!$P$8763</f>
        <v>11.759361521624951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770">
        <f>(유형화!$F$71+유형화!$F$72+유형화!$F$73+유형화!$F$74+유형화!$G$63)*hourly1!O1135/hourly1!$O$8763</f>
        <v>107.55316372413502</v>
      </c>
      <c r="C1134" s="419">
        <f>hourly1!$F1135*유형화!$G$71/hourly1!$F$8763+유형화!$G$72*hourly1!$G1135/hourly1!$F$8763+유형화!$G$74*hourly1!I1135/hourly1!$I$8763+유형화!$H$63*hourly1!P1135/hourly1!$P$8763</f>
        <v>12.971803308784365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770">
        <f>(유형화!$F$71+유형화!$F$72+유형화!$F$73+유형화!$F$74+유형화!$G$63)*hourly1!O1136/hourly1!$O$8763</f>
        <v>109.20136907958329</v>
      </c>
      <c r="C1135" s="419">
        <f>hourly1!$F1136*유형화!$G$71/hourly1!$F$8763+유형화!$G$72*hourly1!$G1136/hourly1!$F$8763+유형화!$G$74*hourly1!I1136/hourly1!$I$8763+유형화!$H$63*hourly1!P1136/hourly1!$P$8763</f>
        <v>13.506804993891292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770">
        <f>(유형화!$F$71+유형화!$F$72+유형화!$F$73+유형화!$F$74+유형화!$G$63)*hourly1!O1137/hourly1!$O$8763</f>
        <v>111.1185997382991</v>
      </c>
      <c r="C1136" s="419">
        <f>hourly1!$F1137*유형화!$G$71/hourly1!$F$8763+유형화!$G$72*hourly1!$G1137/hourly1!$F$8763+유형화!$G$74*hourly1!I1137/hourly1!$I$8763+유형화!$H$63*hourly1!P1137/hourly1!$P$8763</f>
        <v>36.516017854671503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770">
        <f>(유형화!$F$71+유형화!$F$72+유형화!$F$73+유형화!$F$74+유형화!$G$63)*hourly1!O1138/hourly1!$O$8763</f>
        <v>112.27356446346734</v>
      </c>
      <c r="C1137" s="419">
        <f>hourly1!$F1138*유형화!$G$71/hourly1!$F$8763+유형화!$G$72*hourly1!$G1138/hourly1!$F$8763+유형화!$G$74*hourly1!I1138/hourly1!$I$8763+유형화!$H$63*hourly1!P1138/hourly1!$P$8763</f>
        <v>37.933727838972011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770">
        <f>(유형화!$F$71+유형화!$F$72+유형화!$F$73+유형화!$F$74+유형화!$G$63)*hourly1!O1139/hourly1!$O$8763</f>
        <v>118.37624469997233</v>
      </c>
      <c r="C1138" s="419">
        <f>hourly1!$F1139*유형화!$G$71/hourly1!$F$8763+유형화!$G$72*hourly1!$G1139/hourly1!$F$8763+유형화!$G$74*hourly1!I1139/hourly1!$I$8763+유형화!$H$63*hourly1!P1139/hourly1!$P$8763</f>
        <v>34.572215663932681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770">
        <f>(유형화!$F$71+유형화!$F$72+유형화!$F$73+유형화!$F$74+유형화!$G$63)*hourly1!O1140/hourly1!$O$8763</f>
        <v>127.97700315124668</v>
      </c>
      <c r="C1139" s="419">
        <f>hourly1!$F1140*유형화!$G$71/hourly1!$F$8763+유형화!$G$72*hourly1!$G1140/hourly1!$F$8763+유형화!$G$74*hourly1!I1140/hourly1!$I$8763+유형화!$H$63*hourly1!P1140/hourly1!$P$8763</f>
        <v>30.441554192992196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770">
        <f>(유형화!$F$71+유형화!$F$72+유형화!$F$73+유형화!$F$74+유형화!$G$63)*hourly1!O1141/hourly1!$O$8763</f>
        <v>128.12710717572196</v>
      </c>
      <c r="C1140" s="419">
        <f>hourly1!$F1141*유형화!$G$71/hourly1!$F$8763+유형화!$G$72*hourly1!$G1141/hourly1!$F$8763+유형화!$G$74*hourly1!I1141/hourly1!$I$8763+유형화!$H$63*hourly1!P1141/hourly1!$P$8763</f>
        <v>26.476232742662098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770">
        <f>(유형화!$F$71+유형화!$F$72+유형화!$F$73+유형화!$F$74+유형화!$G$63)*hourly1!O1142/hourly1!$O$8763</f>
        <v>126.23882112402154</v>
      </c>
      <c r="C1141" s="419">
        <f>hourly1!$F1142*유형화!$G$71/hourly1!$F$8763+유형화!$G$72*hourly1!$G1142/hourly1!$F$8763+유형화!$G$74*hourly1!I1142/hourly1!$I$8763+유형화!$H$63*hourly1!P1142/hourly1!$P$8763</f>
        <v>23.138588418758175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770">
        <f>(유형화!$F$71+유형화!$F$72+유형화!$F$73+유형화!$F$74+유형화!$G$63)*hourly1!O1143/hourly1!$O$8763</f>
        <v>118.67770771818331</v>
      </c>
      <c r="C1142" s="419">
        <f>hourly1!$F1143*유형화!$G$71/hourly1!$F$8763+유형화!$G$72*hourly1!$G1143/hourly1!$F$8763+유형화!$G$74*hourly1!I1143/hourly1!$I$8763+유형화!$H$63*hourly1!P1143/hourly1!$P$8763</f>
        <v>16.749853998141795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770">
        <f>(유형화!$F$71+유형화!$F$72+유형화!$F$73+유형화!$F$74+유형화!$G$63)*hourly1!O1144/hourly1!$O$8763</f>
        <v>117.16461157417933</v>
      </c>
      <c r="C1143" s="419">
        <f>hourly1!$F1144*유형화!$G$71/hourly1!$F$8763+유형화!$G$72*hourly1!$G1144/hourly1!$F$8763+유형화!$G$74*hourly1!I1144/hourly1!$I$8763+유형화!$H$63*hourly1!P1144/hourly1!$P$8763</f>
        <v>17.398624553029681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770">
        <f>(유형화!$F$71+유형화!$F$72+유형화!$F$73+유형화!$F$74+유형화!$G$63)*hourly1!O1145/hourly1!$O$8763</f>
        <v>120.51097110935359</v>
      </c>
      <c r="C1144" s="419">
        <f>hourly1!$F1145*유형화!$G$71/hourly1!$F$8763+유형화!$G$72*hourly1!$G1145/hourly1!$F$8763+유형화!$G$74*hourly1!I1145/hourly1!$I$8763+유형화!$H$63*hourly1!P1145/hourly1!$P$8763</f>
        <v>16.535971120128256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770">
        <f>(유형화!$F$71+유형화!$F$72+유형화!$F$73+유형화!$F$74+유형화!$G$63)*hourly1!O1146/hourly1!$O$8763</f>
        <v>119.73116798913519</v>
      </c>
      <c r="C1145" s="419">
        <f>hourly1!$F1146*유형화!$G$71/hourly1!$F$8763+유형화!$G$72*hourly1!$G1146/hourly1!$F$8763+유형화!$G$74*hourly1!I1146/hourly1!$I$8763+유형화!$H$63*hourly1!P1146/hourly1!$P$8763</f>
        <v>16.145480052752767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770">
        <f>(유형화!$F$71+유형화!$F$72+유형화!$F$73+유형화!$F$74+유형화!$G$63)*hourly1!O1147/hourly1!$O$8763</f>
        <v>121.22304252962751</v>
      </c>
      <c r="C1146" s="419">
        <f>hourly1!$F1147*유형화!$G$71/hourly1!$F$8763+유형화!$G$72*hourly1!$G1147/hourly1!$F$8763+유형화!$G$74*hourly1!I1147/hourly1!$I$8763+유형화!$H$63*hourly1!P1147/hourly1!$P$8763</f>
        <v>16.686067817583996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770">
        <f>(유형화!$F$71+유형화!$F$72+유형화!$F$73+유형화!$F$74+유형화!$G$63)*hourly1!O1148/hourly1!$O$8763</f>
        <v>122.32312139087419</v>
      </c>
      <c r="C1147" s="419">
        <f>hourly1!$F1148*유형화!$G$71/hourly1!$F$8763+유형화!$G$72*hourly1!$G1148/hourly1!$F$8763+유형화!$G$74*hourly1!I1148/hourly1!$I$8763+유형화!$H$63*hourly1!P1148/hourly1!$P$8763</f>
        <v>18.536710212380065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770">
        <f>(유형화!$F$71+유형화!$F$72+유형화!$F$73+유형화!$F$74+유형화!$G$63)*hourly1!O1149/hourly1!$O$8763</f>
        <v>122.43916787563066</v>
      </c>
      <c r="C1148" s="419">
        <f>hourly1!$F1149*유형화!$G$71/hourly1!$F$8763+유형화!$G$72*hourly1!$G1149/hourly1!$F$8763+유형화!$G$74*hourly1!I1149/hourly1!$I$8763+유형화!$H$63*hourly1!P1149/hourly1!$P$8763</f>
        <v>18.009526515565884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770">
        <f>(유형화!$F$71+유형화!$F$72+유형화!$F$73+유형화!$F$74+유형화!$G$63)*hourly1!O1150/hourly1!$O$8763</f>
        <v>124.16663254213428</v>
      </c>
      <c r="C1149" s="419">
        <f>hourly1!$F1150*유형화!$G$71/hourly1!$F$8763+유형화!$G$72*hourly1!$G1150/hourly1!$F$8763+유형화!$G$74*hourly1!I1150/hourly1!$I$8763+유형화!$H$63*hourly1!P1150/hourly1!$P$8763</f>
        <v>17.827112840604862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770">
        <f>(유형화!$F$71+유형화!$F$72+유형화!$F$73+유형화!$F$74+유형화!$G$63)*hourly1!O1151/hourly1!$O$8763</f>
        <v>120.59293629744046</v>
      </c>
      <c r="C1150" s="419">
        <f>hourly1!$F1151*유형화!$G$71/hourly1!$F$8763+유형화!$G$72*hourly1!$G1151/hourly1!$F$8763+유형화!$G$74*hourly1!I1151/hourly1!$I$8763+유형화!$H$63*hourly1!P1151/hourly1!$P$8763</f>
        <v>20.844263341050102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770">
        <f>(유형화!$F$71+유형화!$F$72+유형화!$F$73+유형화!$F$74+유형화!$G$63)*hourly1!O1152/hourly1!$O$8763</f>
        <v>117.32807581353947</v>
      </c>
      <c r="C1151" s="419">
        <f>hourly1!$F1152*유형화!$G$71/hourly1!$F$8763+유형화!$G$72*hourly1!$G1152/hourly1!$F$8763+유형화!$G$74*hourly1!I1152/hourly1!$I$8763+유형화!$H$63*hourly1!P1152/hourly1!$P$8763</f>
        <v>1.1567234104725164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770">
        <f>(유형화!$F$71+유형화!$F$72+유형화!$F$73+유형화!$F$74+유형화!$G$63)*hourly1!O1153/hourly1!$O$8763</f>
        <v>116.06396848860975</v>
      </c>
      <c r="C1152" s="419">
        <f>hourly1!$F1153*유형화!$G$71/hourly1!$F$8763+유형화!$G$72*hourly1!$G1153/hourly1!$F$8763+유형화!$G$74*hourly1!I1153/hourly1!$I$8763+유형화!$H$63*hourly1!P1153/hourly1!$P$8763</f>
        <v>1.1382219254646524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770">
        <f>(유형화!$F$71+유형화!$F$72+유형화!$F$73+유형화!$F$74+유형화!$G$63)*hourly1!O1154/hourly1!$O$8763</f>
        <v>116.92511925772619</v>
      </c>
      <c r="C1153" s="419">
        <f>hourly1!$F1154*유형화!$G$71/hourly1!$F$8763+유형화!$G$72*hourly1!$G1154/hourly1!$F$8763+유형화!$G$74*hourly1!I1154/hourly1!$I$8763+유형화!$H$63*hourly1!P1154/hourly1!$P$8763</f>
        <v>1.5874060645168391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770">
        <f>(유형화!$F$71+유형화!$F$72+유형화!$F$73+유형화!$F$74+유형화!$G$63)*hourly1!O1155/hourly1!$O$8763</f>
        <v>115.99115999699377</v>
      </c>
      <c r="C1154" s="419">
        <f>hourly1!$F1155*유형화!$G$71/hourly1!$F$8763+유형화!$G$72*hourly1!$G1155/hourly1!$F$8763+유형화!$G$74*hourly1!I1155/hourly1!$I$8763+유형화!$H$63*hourly1!P1155/hourly1!$P$8763</f>
        <v>3.8847434341007445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770">
        <f>(유형화!$F$71+유형화!$F$72+유형화!$F$73+유형화!$F$74+유형화!$G$63)*hourly1!O1156/hourly1!$O$8763</f>
        <v>108.5866669068206</v>
      </c>
      <c r="C1155" s="419">
        <f>hourly1!$F1156*유형화!$G$71/hourly1!$F$8763+유형화!$G$72*hourly1!$G1156/hourly1!$F$8763+유형화!$G$74*hourly1!I1156/hourly1!$I$8763+유형화!$H$63*hourly1!P1156/hourly1!$P$8763</f>
        <v>6.1539389999633798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770">
        <f>(유형화!$F$71+유형화!$F$72+유형화!$F$73+유형화!$F$74+유형화!$G$63)*hourly1!O1157/hourly1!$O$8763</f>
        <v>105.21304533665885</v>
      </c>
      <c r="C1156" s="419">
        <f>hourly1!$F1157*유형화!$G$71/hourly1!$F$8763+유형화!$G$72*hourly1!$G1157/hourly1!$F$8763+유형화!$G$74*hourly1!I1157/hourly1!$I$8763+유형화!$H$63*hourly1!P1157/hourly1!$P$8763</f>
        <v>8.4255794181044603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770">
        <f>(유형화!$F$71+유형화!$F$72+유형화!$F$73+유형화!$F$74+유형화!$G$63)*hourly1!O1158/hourly1!$O$8763</f>
        <v>105.71381079534829</v>
      </c>
      <c r="C1157" s="419">
        <f>hourly1!$F1158*유형화!$G$71/hourly1!$F$8763+유형화!$G$72*hourly1!$G1158/hourly1!$F$8763+유형화!$G$74*hourly1!I1158/hourly1!$I$8763+유형화!$H$63*hourly1!P1158/hourly1!$P$8763</f>
        <v>9.9400686259749698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770">
        <f>(유형화!$F$71+유형화!$F$72+유형화!$F$73+유형화!$F$74+유형화!$G$63)*hourly1!O1159/hourly1!$O$8763</f>
        <v>104.59626788800011</v>
      </c>
      <c r="C1158" s="419">
        <f>hourly1!$F1159*유형화!$G$71/hourly1!$F$8763+유형화!$G$72*hourly1!$G1159/hourly1!$F$8763+유형화!$G$74*hourly1!I1159/hourly1!$I$8763+유형화!$H$63*hourly1!P1159/hourly1!$P$8763</f>
        <v>11.493645313532003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770">
        <f>(유형화!$F$71+유형화!$F$72+유형화!$F$73+유형화!$F$74+유형화!$G$63)*hourly1!O1160/hourly1!$O$8763</f>
        <v>105.27334648736553</v>
      </c>
      <c r="C1159" s="419">
        <f>hourly1!$F1160*유형화!$G$71/hourly1!$F$8763+유형화!$G$72*hourly1!$G1160/hourly1!$F$8763+유형화!$G$74*hourly1!I1160/hourly1!$I$8763+유형화!$H$63*hourly1!P1160/hourly1!$P$8763</f>
        <v>12.875721998992175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770">
        <f>(유형화!$F$71+유형화!$F$72+유형화!$F$73+유형화!$F$74+유형화!$G$63)*hourly1!O1161/hourly1!$O$8763</f>
        <v>105.05491903106461</v>
      </c>
      <c r="C1160" s="419">
        <f>hourly1!$F1161*유형화!$G$71/hourly1!$F$8763+유형화!$G$72*hourly1!$G1161/hourly1!$F$8763+유형화!$G$74*hourly1!I1161/hourly1!$I$8763+유형화!$H$63*hourly1!P1161/hourly1!$P$8763</f>
        <v>37.138301843145591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770">
        <f>(유형화!$F$71+유형화!$F$72+유형화!$F$73+유형화!$F$74+유형화!$G$63)*hourly1!O1162/hourly1!$O$8763</f>
        <v>107.13905305364855</v>
      </c>
      <c r="C1161" s="419">
        <f>hourly1!$F1162*유형화!$G$71/hourly1!$F$8763+유형화!$G$72*hourly1!$G1162/hourly1!$F$8763+유형화!$G$74*hourly1!I1162/hourly1!$I$8763+유형화!$H$63*hourly1!P1162/hourly1!$P$8763</f>
        <v>37.878656348977458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770">
        <f>(유형화!$F$71+유형화!$F$72+유형화!$F$73+유형화!$F$74+유형화!$G$63)*hourly1!O1163/hourly1!$O$8763</f>
        <v>109.20496585809965</v>
      </c>
      <c r="C1162" s="419">
        <f>hourly1!$F1163*유형화!$G$71/hourly1!$F$8763+유형화!$G$72*hourly1!$G1163/hourly1!$F$8763+유형화!$G$74*hourly1!I1163/hourly1!$I$8763+유형화!$H$63*hourly1!P1163/hourly1!$P$8763</f>
        <v>34.399165973217066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770">
        <f>(유형화!$F$71+유형화!$F$72+유형화!$F$73+유형화!$F$74+유형화!$G$63)*hourly1!O1164/hourly1!$O$8763</f>
        <v>111.03801323364972</v>
      </c>
      <c r="C1163" s="419">
        <f>hourly1!$F1164*유형화!$G$71/hourly1!$F$8763+유형화!$G$72*hourly1!$G1164/hourly1!$F$8763+유형화!$G$74*hourly1!I1164/hourly1!$I$8763+유형화!$H$63*hourly1!P1164/hourly1!$P$8763</f>
        <v>29.925241087944801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770">
        <f>(유형화!$F$71+유형화!$F$72+유형화!$F$73+유형화!$F$74+유형화!$G$63)*hourly1!O1165/hourly1!$O$8763</f>
        <v>111.61806107130622</v>
      </c>
      <c r="C1164" s="419">
        <f>hourly1!$F1165*유형화!$G$71/hourly1!$F$8763+유형화!$G$72*hourly1!$G1165/hourly1!$F$8763+유형화!$G$74*hourly1!I1165/hourly1!$I$8763+유형화!$H$63*hourly1!P1165/hourly1!$P$8763</f>
        <v>26.035628511882667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770">
        <f>(유형화!$F$71+유형화!$F$72+유형화!$F$73+유형화!$F$74+유형화!$G$63)*hourly1!O1166/hourly1!$O$8763</f>
        <v>111.36403297594609</v>
      </c>
      <c r="C1165" s="419">
        <f>hourly1!$F1166*유형화!$G$71/hourly1!$F$8763+유형화!$G$72*hourly1!$G1166/hourly1!$F$8763+유형화!$G$74*hourly1!I1166/hourly1!$I$8763+유형화!$H$63*hourly1!P1166/hourly1!$P$8763</f>
        <v>22.746702446992774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770">
        <f>(유형화!$F$71+유형화!$F$72+유형화!$F$73+유형화!$F$74+유형화!$G$63)*hourly1!O1167/hourly1!$O$8763</f>
        <v>107.43937369345034</v>
      </c>
      <c r="C1166" s="419">
        <f>hourly1!$F1167*유형화!$G$71/hourly1!$F$8763+유형화!$G$72*hourly1!$G1167/hourly1!$F$8763+유형화!$G$74*hourly1!I1167/hourly1!$I$8763+유형화!$H$63*hourly1!P1167/hourly1!$P$8763</f>
        <v>17.383974825852995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770">
        <f>(유형화!$F$71+유형화!$F$72+유형화!$F$73+유형화!$F$74+유형화!$G$63)*hourly1!O1168/hourly1!$O$8763</f>
        <v>106.22903843984426</v>
      </c>
      <c r="C1167" s="419">
        <f>hourly1!$F1168*유형화!$G$71/hourly1!$F$8763+유형화!$G$72*hourly1!$G1168/hourly1!$F$8763+유형화!$G$74*hourly1!I1168/hourly1!$I$8763+유형화!$H$63*hourly1!P1168/hourly1!$P$8763</f>
        <v>18.375692456729109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770">
        <f>(유형화!$F$71+유형화!$F$72+유형화!$F$73+유형화!$F$74+유형화!$G$63)*hourly1!O1169/hourly1!$O$8763</f>
        <v>106.63767272998689</v>
      </c>
      <c r="C1168" s="419">
        <f>hourly1!$F1169*유형화!$G$71/hourly1!$F$8763+유형화!$G$72*hourly1!$G1169/hourly1!$F$8763+유형화!$G$74*hourly1!I1169/hourly1!$I$8763+유형화!$H$63*hourly1!P1169/hourly1!$P$8763</f>
        <v>17.537021039871238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770">
        <f>(유형화!$F$71+유형화!$F$72+유형화!$F$73+유형화!$F$74+유형화!$G$63)*hourly1!O1170/hourly1!$O$8763</f>
        <v>105.41051920889767</v>
      </c>
      <c r="C1169" s="419">
        <f>hourly1!$F1170*유형화!$G$71/hourly1!$F$8763+유형화!$G$72*hourly1!$G1170/hourly1!$F$8763+유형화!$G$74*hourly1!I1170/hourly1!$I$8763+유형화!$H$63*hourly1!P1170/hourly1!$P$8763</f>
        <v>17.168929989097698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770">
        <f>(유형화!$F$71+유형화!$F$72+유형화!$F$73+유형화!$F$74+유형화!$G$63)*hourly1!O1171/hourly1!$O$8763</f>
        <v>105.93883137628542</v>
      </c>
      <c r="C1170" s="419">
        <f>hourly1!$F1171*유형화!$G$71/hourly1!$F$8763+유형화!$G$72*hourly1!$G1171/hourly1!$F$8763+유형화!$G$74*hourly1!I1171/hourly1!$I$8763+유형화!$H$63*hourly1!P1171/hourly1!$P$8763</f>
        <v>18.310194725715387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770">
        <f>(유형화!$F$71+유형화!$F$72+유형화!$F$73+유형화!$F$74+유형화!$G$63)*hourly1!O1172/hourly1!$O$8763</f>
        <v>105.43744713441225</v>
      </c>
      <c r="C1171" s="419">
        <f>hourly1!$F1172*유형화!$G$71/hourly1!$F$8763+유형화!$G$72*hourly1!$G1172/hourly1!$F$8763+유형화!$G$74*hourly1!I1172/hourly1!$I$8763+유형화!$H$63*hourly1!P1172/hourly1!$P$8763</f>
        <v>19.790021805770568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770">
        <f>(유형화!$F$71+유형화!$F$72+유형화!$F$73+유형화!$F$74+유형화!$G$63)*hourly1!O1173/hourly1!$O$8763</f>
        <v>108.12445677996551</v>
      </c>
      <c r="C1172" s="419">
        <f>hourly1!$F1173*유형화!$G$71/hourly1!$F$8763+유형화!$G$72*hourly1!$G1173/hourly1!$F$8763+유형화!$G$74*hourly1!I1173/hourly1!$I$8763+유형화!$H$63*hourly1!P1173/hourly1!$P$8763</f>
        <v>19.204790022852389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770">
        <f>(유형화!$F$71+유형화!$F$72+유형화!$F$73+유형화!$F$74+유형화!$G$63)*hourly1!O1174/hourly1!$O$8763</f>
        <v>110.80310958239585</v>
      </c>
      <c r="C1173" s="419">
        <f>hourly1!$F1174*유형화!$G$71/hourly1!$F$8763+유형화!$G$72*hourly1!$G1174/hourly1!$F$8763+유형화!$G$74*hourly1!I1174/hourly1!$I$8763+유형화!$H$63*hourly1!P1174/hourly1!$P$8763</f>
        <v>19.251512088445427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770">
        <f>(유형화!$F$71+유형화!$F$72+유형화!$F$73+유형화!$F$74+유형화!$G$63)*hourly1!O1175/hourly1!$O$8763</f>
        <v>108.85617891565001</v>
      </c>
      <c r="C1174" s="419">
        <f>hourly1!$F1175*유형화!$G$71/hourly1!$F$8763+유형화!$G$72*hourly1!$G1175/hourly1!$F$8763+유형화!$G$74*hourly1!I1175/hourly1!$I$8763+유형화!$H$63*hourly1!P1175/hourly1!$P$8763</f>
        <v>22.910217983127566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770">
        <f>(유형화!$F$71+유형화!$F$72+유형화!$F$73+유형화!$F$74+유형화!$G$63)*hourly1!O1176/hourly1!$O$8763</f>
        <v>107.58315608028164</v>
      </c>
      <c r="C1175" s="419">
        <f>hourly1!$F1176*유형화!$G$71/hourly1!$F$8763+유형화!$G$72*hourly1!$G1176/hourly1!$F$8763+유형화!$G$74*hourly1!I1176/hourly1!$I$8763+유형화!$H$63*hourly1!P1176/hourly1!$P$8763</f>
        <v>1.3902801947879051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770">
        <f>(유형화!$F$71+유형화!$F$72+유형화!$F$73+유형화!$F$74+유형화!$G$63)*hourly1!O1177/hourly1!$O$8763</f>
        <v>108.65864587729972</v>
      </c>
      <c r="C1176" s="419">
        <f>hourly1!$F1177*유형화!$G$71/hourly1!$F$8763+유형화!$G$72*hourly1!$G1177/hourly1!$F$8763+유형화!$G$74*hourly1!I1177/hourly1!$I$8763+유형화!$H$63*hourly1!P1177/hourly1!$P$8763</f>
        <v>1.5647869497622844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770">
        <f>(유형화!$F$71+유형화!$F$72+유형화!$F$73+유형화!$F$74+유형화!$G$63)*hourly1!O1178/hourly1!$O$8763</f>
        <v>109.57639247260094</v>
      </c>
      <c r="C1177" s="419">
        <f>hourly1!$F1178*유형화!$G$71/hourly1!$F$8763+유형화!$G$72*hourly1!$G1178/hourly1!$F$8763+유형화!$G$74*hourly1!I1178/hourly1!$I$8763+유형화!$H$63*hourly1!P1178/hourly1!$P$8763</f>
        <v>4.3257227781498626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770">
        <f>(유형화!$F$71+유형화!$F$72+유형화!$F$73+유형화!$F$74+유형화!$G$63)*hourly1!O1179/hourly1!$O$8763</f>
        <v>109.59704325563705</v>
      </c>
      <c r="C1178" s="419">
        <f>hourly1!$F1179*유형화!$G$71/hourly1!$F$8763+유형화!$G$72*hourly1!$G1179/hourly1!$F$8763+유형화!$G$74*hourly1!I1179/hourly1!$I$8763+유형화!$H$63*hourly1!P1179/hourly1!$P$8763</f>
        <v>6.4440209535890522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770">
        <f>(유형화!$F$71+유형화!$F$72+유형화!$F$73+유형화!$F$74+유형화!$G$63)*hourly1!O1180/hourly1!$O$8763</f>
        <v>104.96030948198769</v>
      </c>
      <c r="C1179" s="419">
        <f>hourly1!$F1180*유형화!$G$71/hourly1!$F$8763+유형화!$G$72*hourly1!$G1180/hourly1!$F$8763+유형화!$G$74*hourly1!I1180/hourly1!$I$8763+유형화!$H$63*hourly1!P1180/hourly1!$P$8763</f>
        <v>8.5908129668598257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770">
        <f>(유형화!$F$71+유형화!$F$72+유형화!$F$73+유형화!$F$74+유형화!$G$63)*hourly1!O1181/hourly1!$O$8763</f>
        <v>102.64289606512271</v>
      </c>
      <c r="C1180" s="419">
        <f>hourly1!$F1181*유형화!$G$71/hourly1!$F$8763+유형화!$G$72*hourly1!$G1181/hourly1!$F$8763+유형화!$G$74*hourly1!I1181/hourly1!$I$8763+유형화!$H$63*hourly1!P1181/hourly1!$P$8763</f>
        <v>10.600705561424286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770">
        <f>(유형화!$F$71+유형화!$F$72+유형화!$F$73+유형화!$F$74+유형화!$G$63)*hourly1!O1182/hourly1!$O$8763</f>
        <v>102.42820945424042</v>
      </c>
      <c r="C1181" s="419">
        <f>hourly1!$F1182*유형화!$G$71/hourly1!$F$8763+유형화!$G$72*hourly1!$G1182/hourly1!$F$8763+유형화!$G$74*hourly1!I1182/hourly1!$I$8763+유형화!$H$63*hourly1!P1182/hourly1!$P$8763</f>
        <v>12.096510805067187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770">
        <f>(유형화!$F$71+유형화!$F$72+유형화!$F$73+유형화!$F$74+유형화!$G$63)*hourly1!O1183/hourly1!$O$8763</f>
        <v>102.41581032412842</v>
      </c>
      <c r="C1182" s="419">
        <f>hourly1!$F1183*유형화!$G$71/hourly1!$F$8763+유형화!$G$72*hourly1!$G1183/hourly1!$F$8763+유형화!$G$74*hourly1!I1183/hourly1!$I$8763+유형화!$H$63*hourly1!P1183/hourly1!$P$8763</f>
        <v>13.46412732017934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770">
        <f>(유형화!$F$71+유형화!$F$72+유형화!$F$73+유형화!$F$74+유형화!$G$63)*hourly1!O1184/hourly1!$O$8763</f>
        <v>102.55627435452108</v>
      </c>
      <c r="C1183" s="419">
        <f>hourly1!$F1184*유형화!$G$71/hourly1!$F$8763+유형화!$G$72*hourly1!$G1184/hourly1!$F$8763+유형화!$G$74*hourly1!I1184/hourly1!$I$8763+유형화!$H$63*hourly1!P1184/hourly1!$P$8763</f>
        <v>14.724839322939681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770">
        <f>(유형화!$F$71+유형화!$F$72+유형화!$F$73+유형화!$F$74+유형화!$G$63)*hourly1!O1185/hourly1!$O$8763</f>
        <v>103.16604794978501</v>
      </c>
      <c r="C1184" s="419">
        <f>hourly1!$F1185*유형화!$G$71/hourly1!$F$8763+유형화!$G$72*hourly1!$G1185/hourly1!$F$8763+유형화!$G$74*hourly1!I1185/hourly1!$I$8763+유형화!$H$63*hourly1!P1185/hourly1!$P$8763</f>
        <v>39.045618037037698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770">
        <f>(유형화!$F$71+유형화!$F$72+유형화!$F$73+유형화!$F$74+유형화!$G$63)*hourly1!O1186/hourly1!$O$8763</f>
        <v>102.77119658697937</v>
      </c>
      <c r="C1185" s="419">
        <f>hourly1!$F1186*유형화!$G$71/hourly1!$F$8763+유형화!$G$72*hourly1!$G1186/hourly1!$F$8763+유형화!$G$74*hourly1!I1186/hourly1!$I$8763+유형화!$H$63*hourly1!P1186/hourly1!$P$8763</f>
        <v>39.510816958610718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770">
        <f>(유형화!$F$71+유형화!$F$72+유형화!$F$73+유형화!$F$74+유형화!$G$63)*hourly1!O1187/hourly1!$O$8763</f>
        <v>100.86765253352115</v>
      </c>
      <c r="C1186" s="419">
        <f>hourly1!$F1187*유형화!$G$71/hourly1!$F$8763+유형화!$G$72*hourly1!$G1187/hourly1!$F$8763+유형화!$G$74*hourly1!I1187/hourly1!$I$8763+유형화!$H$63*hourly1!P1187/hourly1!$P$8763</f>
        <v>35.654546997894172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770">
        <f>(유형화!$F$71+유형화!$F$72+유형화!$F$73+유형화!$F$74+유형화!$G$63)*hourly1!O1188/hourly1!$O$8763</f>
        <v>99.773593708192891</v>
      </c>
      <c r="C1187" s="419">
        <f>hourly1!$F1188*유형화!$G$71/hourly1!$F$8763+유형화!$G$72*hourly1!$G1188/hourly1!$F$8763+유형화!$G$74*hourly1!I1188/hourly1!$I$8763+유형화!$H$63*hourly1!P1188/hourly1!$P$8763</f>
        <v>30.94393087074728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770">
        <f>(유형화!$F$71+유형화!$F$72+유형화!$F$73+유형화!$F$74+유형화!$G$63)*hourly1!O1189/hourly1!$O$8763</f>
        <v>101.82313744837295</v>
      </c>
      <c r="C1188" s="419">
        <f>hourly1!$F1189*유형화!$G$71/hourly1!$F$8763+유형화!$G$72*hourly1!$G1189/hourly1!$F$8763+유형화!$G$74*hourly1!I1189/hourly1!$I$8763+유형화!$H$63*hourly1!P1189/hourly1!$P$8763</f>
        <v>27.010519281551904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770">
        <f>(유형화!$F$71+유형화!$F$72+유형화!$F$73+유형화!$F$74+유형화!$G$63)*hourly1!O1190/hourly1!$O$8763</f>
        <v>101.36070220685701</v>
      </c>
      <c r="C1189" s="419">
        <f>hourly1!$F1190*유형화!$G$71/hourly1!$F$8763+유형화!$G$72*hourly1!$G1190/hourly1!$F$8763+유형화!$G$74*hourly1!I1190/hourly1!$I$8763+유형화!$H$63*hourly1!P1190/hourly1!$P$8763</f>
        <v>23.72974416029329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770">
        <f>(유형화!$F$71+유형화!$F$72+유형화!$F$73+유형화!$F$74+유형화!$G$63)*hourly1!O1191/hourly1!$O$8763</f>
        <v>101.48266421333631</v>
      </c>
      <c r="C1190" s="419">
        <f>hourly1!$F1191*유형화!$G$71/hourly1!$F$8763+유형화!$G$72*hourly1!$G1191/hourly1!$F$8763+유형화!$G$74*hourly1!I1191/hourly1!$I$8763+유형화!$H$63*hourly1!P1191/hourly1!$P$8763</f>
        <v>18.381282536841095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770">
        <f>(유형화!$F$71+유형화!$F$72+유형화!$F$73+유형화!$F$74+유형화!$G$63)*hourly1!O1192/hourly1!$O$8763</f>
        <v>101.96391740319308</v>
      </c>
      <c r="C1191" s="419">
        <f>hourly1!$F1192*유형화!$G$71/hourly1!$F$8763+유형화!$G$72*hourly1!$G1192/hourly1!$F$8763+유형화!$G$74*hourly1!I1192/hourly1!$I$8763+유형화!$H$63*hourly1!P1192/hourly1!$P$8763</f>
        <v>19.315037936085915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770">
        <f>(유형화!$F$71+유형화!$F$72+유형화!$F$73+유형화!$F$74+유형화!$G$63)*hourly1!O1193/hourly1!$O$8763</f>
        <v>101.50581690479439</v>
      </c>
      <c r="C1192" s="419">
        <f>hourly1!$F1193*유형화!$G$71/hourly1!$F$8763+유형화!$G$72*hourly1!$G1193/hourly1!$F$8763+유형화!$G$74*hourly1!I1193/hourly1!$I$8763+유형화!$H$63*hourly1!P1193/hourly1!$P$8763</f>
        <v>18.276308673097784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770">
        <f>(유형화!$F$71+유형화!$F$72+유형화!$F$73+유형화!$F$74+유형화!$G$63)*hourly1!O1194/hourly1!$O$8763</f>
        <v>103.05082024087999</v>
      </c>
      <c r="C1193" s="419">
        <f>hourly1!$F1194*유형화!$G$71/hourly1!$F$8763+유형화!$G$72*hourly1!$G1194/hourly1!$F$8763+유형화!$G$74*hourly1!I1194/hourly1!$I$8763+유형화!$H$63*hourly1!P1194/hourly1!$P$8763</f>
        <v>18.02913456933312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770">
        <f>(유형화!$F$71+유형화!$F$72+유형화!$F$73+유형화!$F$74+유형화!$G$63)*hourly1!O1195/hourly1!$O$8763</f>
        <v>103.41621415045475</v>
      </c>
      <c r="C1194" s="419">
        <f>hourly1!$F1195*유형화!$G$71/hourly1!$F$8763+유형화!$G$72*hourly1!$G1195/hourly1!$F$8763+유형화!$G$74*hourly1!I1195/hourly1!$I$8763+유형화!$H$63*hourly1!P1195/hourly1!$P$8763</f>
        <v>19.046153421000096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770">
        <f>(유형화!$F$71+유형화!$F$72+유형화!$F$73+유형화!$F$74+유형화!$G$63)*hourly1!O1196/hourly1!$O$8763</f>
        <v>104.00480035951628</v>
      </c>
      <c r="C1195" s="419">
        <f>hourly1!$F1196*유형화!$G$71/hourly1!$F$8763+유형화!$G$72*hourly1!$G1196/hourly1!$F$8763+유형화!$G$74*hourly1!I1196/hourly1!$I$8763+유형화!$H$63*hourly1!P1196/hourly1!$P$8763</f>
        <v>20.792193680379107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770">
        <f>(유형화!$F$71+유형화!$F$72+유형화!$F$73+유형화!$F$74+유형화!$G$63)*hourly1!O1197/hourly1!$O$8763</f>
        <v>104.62190538667461</v>
      </c>
      <c r="C1196" s="419">
        <f>hourly1!$F1197*유형화!$G$71/hourly1!$F$8763+유형화!$G$72*hourly1!$G1197/hourly1!$F$8763+유형화!$G$74*hourly1!I1197/hourly1!$I$8763+유형화!$H$63*hourly1!P1197/hourly1!$P$8763</f>
        <v>20.450232853799641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770">
        <f>(유형화!$F$71+유형화!$F$72+유형화!$F$73+유형화!$F$74+유형화!$G$63)*hourly1!O1198/hourly1!$O$8763</f>
        <v>105.50770034501002</v>
      </c>
      <c r="C1197" s="419">
        <f>hourly1!$F1198*유형화!$G$71/hourly1!$F$8763+유형화!$G$72*hourly1!$G1198/hourly1!$F$8763+유형화!$G$74*hourly1!I1198/hourly1!$I$8763+유형화!$H$63*hourly1!P1198/hourly1!$P$8763</f>
        <v>19.997397284019264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770">
        <f>(유형화!$F$71+유형화!$F$72+유형화!$F$73+유형화!$F$74+유형화!$G$63)*hourly1!O1199/hourly1!$O$8763</f>
        <v>104.80858449302916</v>
      </c>
      <c r="C1198" s="419">
        <f>hourly1!$F1199*유형화!$G$71/hourly1!$F$8763+유형화!$G$72*hourly1!$G1199/hourly1!$F$8763+유형화!$G$74*hourly1!I1199/hourly1!$I$8763+유형화!$H$63*hourly1!P1199/hourly1!$P$8763</f>
        <v>23.325450524749659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770">
        <f>(유형화!$F$71+유형화!$F$72+유형화!$F$73+유형화!$F$74+유형화!$G$63)*hourly1!O1200/hourly1!$O$8763</f>
        <v>103.02115722493831</v>
      </c>
      <c r="C1199" s="419">
        <f>hourly1!$F1200*유형화!$G$71/hourly1!$F$8763+유형화!$G$72*hourly1!$G1200/hourly1!$F$8763+유형화!$G$74*hourly1!I1200/hourly1!$I$8763+유형화!$H$63*hourly1!P1200/hourly1!$P$8763</f>
        <v>1.3944316739682838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770">
        <f>(유형화!$F$71+유형화!$F$72+유형화!$F$73+유형화!$F$74+유형화!$G$63)*hourly1!O1201/hourly1!$O$8763</f>
        <v>104.35447450498684</v>
      </c>
      <c r="C1200" s="419">
        <f>hourly1!$F1201*유형화!$G$71/hourly1!$F$8763+유형화!$G$72*hourly1!$G1201/hourly1!$F$8763+유형화!$G$74*hourly1!I1201/hourly1!$I$8763+유형화!$H$63*hourly1!P1201/hourly1!$P$8763</f>
        <v>1.4345894112034354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770">
        <f>(유형화!$F$71+유형화!$F$72+유형화!$F$73+유형화!$F$74+유형화!$G$63)*hourly1!O1202/hourly1!$O$8763</f>
        <v>106.58740866287174</v>
      </c>
      <c r="C1201" s="419">
        <f>hourly1!$F1202*유형화!$G$71/hourly1!$F$8763+유형화!$G$72*hourly1!$G1202/hourly1!$F$8763+유형화!$G$74*hourly1!I1202/hourly1!$I$8763+유형화!$H$63*hourly1!P1202/hourly1!$P$8763</f>
        <v>3.803705428082361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770">
        <f>(유형화!$F$71+유형화!$F$72+유형화!$F$73+유형화!$F$74+유형화!$G$63)*hourly1!O1203/hourly1!$O$8763</f>
        <v>103.08576515681062</v>
      </c>
      <c r="C1202" s="419">
        <f>hourly1!$F1203*유형화!$G$71/hourly1!$F$8763+유형화!$G$72*hourly1!$G1203/hourly1!$F$8763+유형화!$G$74*hourly1!I1203/hourly1!$I$8763+유형화!$H$63*hourly1!P1203/hourly1!$P$8763</f>
        <v>5.416549089078055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770">
        <f>(유형화!$F$71+유형화!$F$72+유형화!$F$73+유형화!$F$74+유형화!$G$63)*hourly1!O1204/hourly1!$O$8763</f>
        <v>100.2175170315664</v>
      </c>
      <c r="C1203" s="419">
        <f>hourly1!$F1204*유형화!$G$71/hourly1!$F$8763+유형화!$G$72*hourly1!$G1204/hourly1!$F$8763+유형화!$G$74*hourly1!I1204/hourly1!$I$8763+유형화!$H$63*hourly1!P1204/hourly1!$P$8763</f>
        <v>7.19175863635179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770">
        <f>(유형화!$F$71+유형화!$F$72+유형화!$F$73+유형화!$F$74+유형화!$G$63)*hourly1!O1205/hourly1!$O$8763</f>
        <v>98.153610789052678</v>
      </c>
      <c r="C1204" s="419">
        <f>hourly1!$F1205*유형화!$G$71/hourly1!$F$8763+유형화!$G$72*hourly1!$G1205/hourly1!$F$8763+유형화!$G$74*hourly1!I1205/hourly1!$I$8763+유형화!$H$63*hourly1!P1205/hourly1!$P$8763</f>
        <v>8.79782533300172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770">
        <f>(유형화!$F$71+유형화!$F$72+유형화!$F$73+유형화!$F$74+유형화!$G$63)*hourly1!O1206/hourly1!$O$8763</f>
        <v>98.148220113999315</v>
      </c>
      <c r="C1205" s="419">
        <f>hourly1!$F1206*유형화!$G$71/hourly1!$F$8763+유형화!$G$72*hourly1!$G1206/hourly1!$F$8763+유형화!$G$74*hourly1!I1206/hourly1!$I$8763+유형화!$H$63*hourly1!P1206/hourly1!$P$8763</f>
        <v>10.043539882584795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770">
        <f>(유형화!$F$71+유형화!$F$72+유형화!$F$73+유형화!$F$74+유형화!$G$63)*hourly1!O1207/hourly1!$O$8763</f>
        <v>98.665047630933003</v>
      </c>
      <c r="C1206" s="419">
        <f>hourly1!$F1207*유형화!$G$71/hourly1!$F$8763+유형화!$G$72*hourly1!$G1207/hourly1!$F$8763+유형화!$G$74*hourly1!I1207/hourly1!$I$8763+유형화!$H$63*hourly1!P1207/hourly1!$P$8763</f>
        <v>11.2076172911733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770">
        <f>(유형화!$F$71+유형화!$F$72+유형화!$F$73+유형화!$F$74+유형화!$G$63)*hourly1!O1208/hourly1!$O$8763</f>
        <v>101.81199066358597</v>
      </c>
      <c r="C1207" s="419">
        <f>hourly1!$F1208*유형화!$G$71/hourly1!$F$8763+유형화!$G$72*hourly1!$G1208/hourly1!$F$8763+유형화!$G$74*hourly1!I1208/hourly1!$I$8763+유형화!$H$63*hourly1!P1208/hourly1!$P$8763</f>
        <v>12.482875011032251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770">
        <f>(유형화!$F$71+유형화!$F$72+유형화!$F$73+유형화!$F$74+유형화!$G$63)*hourly1!O1209/hourly1!$O$8763</f>
        <v>104.36737301711786</v>
      </c>
      <c r="C1208" s="419">
        <f>hourly1!$F1209*유형화!$G$71/hourly1!$F$8763+유형화!$G$72*hourly1!$G1209/hourly1!$F$8763+유형화!$G$74*hourly1!I1209/hourly1!$I$8763+유형화!$H$63*hourly1!P1209/hourly1!$P$8763</f>
        <v>36.611761593293522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770">
        <f>(유형화!$F$71+유형화!$F$72+유형화!$F$73+유형화!$F$74+유형화!$G$63)*hourly1!O1210/hourly1!$O$8763</f>
        <v>109.67078697071244</v>
      </c>
      <c r="C1209" s="419">
        <f>hourly1!$F1210*유형화!$G$71/hourly1!$F$8763+유형화!$G$72*hourly1!$G1210/hourly1!$F$8763+유형화!$G$74*hourly1!I1210/hourly1!$I$8763+유형화!$H$63*hourly1!P1210/hourly1!$P$8763</f>
        <v>37.136442586069926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770">
        <f>(유형화!$F$71+유형화!$F$72+유형화!$F$73+유형화!$F$74+유형화!$G$63)*hourly1!O1211/hourly1!$O$8763</f>
        <v>117.78045436550811</v>
      </c>
      <c r="C1210" s="419">
        <f>hourly1!$F1211*유형화!$G$71/hourly1!$F$8763+유형화!$G$72*hourly1!$G1211/hourly1!$F$8763+유형화!$G$74*hourly1!I1211/hourly1!$I$8763+유형화!$H$63*hourly1!P1211/hourly1!$P$8763</f>
        <v>33.095605203243629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770">
        <f>(유형화!$F$71+유형화!$F$72+유형화!$F$73+유형화!$F$74+유형화!$G$63)*hourly1!O1212/hourly1!$O$8763</f>
        <v>130.81709805695388</v>
      </c>
      <c r="C1211" s="419">
        <f>hourly1!$F1212*유형화!$G$71/hourly1!$F$8763+유형화!$G$72*hourly1!$G1212/hourly1!$F$8763+유형화!$G$74*hourly1!I1212/hourly1!$I$8763+유형화!$H$63*hourly1!P1212/hourly1!$P$8763</f>
        <v>27.993687776367707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770">
        <f>(유형화!$F$71+유형화!$F$72+유형화!$F$73+유형화!$F$74+유형화!$G$63)*hourly1!O1213/hourly1!$O$8763</f>
        <v>132.12906671378823</v>
      </c>
      <c r="C1212" s="419">
        <f>hourly1!$F1213*유형화!$G$71/hourly1!$F$8763+유형화!$G$72*hourly1!$G1213/hourly1!$F$8763+유형화!$G$74*hourly1!I1213/hourly1!$I$8763+유형화!$H$63*hourly1!P1213/hourly1!$P$8763</f>
        <v>23.848304878995553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770">
        <f>(유형화!$F$71+유형화!$F$72+유형화!$F$73+유형화!$F$74+유형화!$G$63)*hourly1!O1214/hourly1!$O$8763</f>
        <v>131.48716865379171</v>
      </c>
      <c r="C1213" s="419">
        <f>hourly1!$F1214*유형화!$G$71/hourly1!$F$8763+유형화!$G$72*hourly1!$G1214/hourly1!$F$8763+유형화!$G$74*hourly1!I1214/hourly1!$I$8763+유형화!$H$63*hourly1!P1214/hourly1!$P$8763</f>
        <v>20.192375868764088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770">
        <f>(유형화!$F$71+유형화!$F$72+유형화!$F$73+유형화!$F$74+유형화!$G$63)*hourly1!O1215/hourly1!$O$8763</f>
        <v>122.67576165040855</v>
      </c>
      <c r="C1214" s="419">
        <f>hourly1!$F1215*유형화!$G$71/hourly1!$F$8763+유형화!$G$72*hourly1!$G1215/hourly1!$F$8763+유형화!$G$74*hourly1!I1215/hourly1!$I$8763+유형화!$H$63*hourly1!P1215/hourly1!$P$8763</f>
        <v>14.556654103567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770">
        <f>(유형화!$F$71+유형화!$F$72+유형화!$F$73+유형화!$F$74+유형화!$G$63)*hourly1!O1216/hourly1!$O$8763</f>
        <v>120.39226943290936</v>
      </c>
      <c r="C1215" s="419">
        <f>hourly1!$F1216*유형화!$G$71/hourly1!$F$8763+유형화!$G$72*hourly1!$G1216/hourly1!$F$8763+유형화!$G$74*hourly1!I1216/hourly1!$I$8763+유형화!$H$63*hourly1!P1216/hourly1!$P$8763</f>
        <v>15.315229144107143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770">
        <f>(유형화!$F$71+유형화!$F$72+유형화!$F$73+유형화!$F$74+유형화!$G$63)*hourly1!O1217/hourly1!$O$8763</f>
        <v>125.16352160049536</v>
      </c>
      <c r="C1216" s="419">
        <f>hourly1!$F1217*유형화!$G$71/hourly1!$F$8763+유형화!$G$72*hourly1!$G1217/hourly1!$F$8763+유형화!$G$74*hourly1!I1217/hourly1!$I$8763+유형화!$H$63*hourly1!P1217/hourly1!$P$8763</f>
        <v>14.441618649521949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770">
        <f>(유형화!$F$71+유형화!$F$72+유형화!$F$73+유형화!$F$74+유형화!$G$63)*hourly1!O1218/hourly1!$O$8763</f>
        <v>124.62740806164871</v>
      </c>
      <c r="C1217" s="419">
        <f>hourly1!$F1218*유형화!$G$71/hourly1!$F$8763+유형화!$G$72*hourly1!$G1218/hourly1!$F$8763+유형화!$G$74*hourly1!I1218/hourly1!$I$8763+유형화!$H$63*hourly1!P1218/hourly1!$P$8763</f>
        <v>14.047863881295019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770">
        <f>(유형화!$F$71+유형화!$F$72+유형화!$F$73+유형화!$F$74+유형화!$G$63)*hourly1!O1219/hourly1!$O$8763</f>
        <v>126.41256688080058</v>
      </c>
      <c r="C1218" s="419">
        <f>hourly1!$F1219*유형화!$G$71/hourly1!$F$8763+유형화!$G$72*hourly1!$G1219/hourly1!$F$8763+유형화!$G$74*hourly1!I1219/hourly1!$I$8763+유형화!$H$63*hourly1!P1219/hourly1!$P$8763</f>
        <v>15.21405595632242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770">
        <f>(유형화!$F$71+유형화!$F$72+유형화!$F$73+유형화!$F$74+유형화!$G$63)*hourly1!O1220/hourly1!$O$8763</f>
        <v>126.3732560827722</v>
      </c>
      <c r="C1219" s="419">
        <f>hourly1!$F1220*유형화!$G$71/hourly1!$F$8763+유형화!$G$72*hourly1!$G1220/hourly1!$F$8763+유형화!$G$74*hourly1!I1220/hourly1!$I$8763+유형화!$H$63*hourly1!P1220/hourly1!$P$8763</f>
        <v>16.841621966916161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770">
        <f>(유형화!$F$71+유형화!$F$72+유형화!$F$73+유형화!$F$74+유형화!$G$63)*hourly1!O1221/hourly1!$O$8763</f>
        <v>127.48381594011958</v>
      </c>
      <c r="C1220" s="419">
        <f>hourly1!$F1221*유형화!$G$71/hourly1!$F$8763+유형화!$G$72*hourly1!$G1221/hourly1!$F$8763+유형화!$G$74*hourly1!I1221/hourly1!$I$8763+유형화!$H$63*hourly1!P1221/hourly1!$P$8763</f>
        <v>16.558986273256924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770">
        <f>(유형화!$F$71+유형화!$F$72+유형화!$F$73+유형화!$F$74+유형화!$G$63)*hourly1!O1222/hourly1!$O$8763</f>
        <v>128.19406692281524</v>
      </c>
      <c r="C1221" s="419">
        <f>hourly1!$F1222*유형화!$G$71/hourly1!$F$8763+유형화!$G$72*hourly1!$G1222/hourly1!$F$8763+유형화!$G$74*hourly1!I1222/hourly1!$I$8763+유형화!$H$63*hourly1!P1222/hourly1!$P$8763</f>
        <v>16.429805140874993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770">
        <f>(유형화!$F$71+유형화!$F$72+유형화!$F$73+유형화!$F$74+유형화!$G$63)*hourly1!O1223/hourly1!$O$8763</f>
        <v>123.9991528976213</v>
      </c>
      <c r="C1222" s="419">
        <f>hourly1!$F1223*유형화!$G$71/hourly1!$F$8763+유형화!$G$72*hourly1!$G1223/hourly1!$F$8763+유형화!$G$74*hourly1!I1223/hourly1!$I$8763+유형화!$H$63*hourly1!P1223/hourly1!$P$8763</f>
        <v>20.014251840217302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770">
        <f>(유형화!$F$71+유형화!$F$72+유형화!$F$73+유형화!$F$74+유형화!$G$63)*hourly1!O1224/hourly1!$O$8763</f>
        <v>120.97724221478006</v>
      </c>
      <c r="C1223" s="419">
        <f>hourly1!$F1224*유형화!$G$71/hourly1!$F$8763+유형화!$G$72*hourly1!$G1224/hourly1!$F$8763+유형화!$G$74*hourly1!I1224/hourly1!$I$8763+유형화!$H$63*hourly1!P1224/hourly1!$P$8763</f>
        <v>1.3553718892730178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770">
        <f>(유형화!$F$71+유형화!$F$72+유형화!$F$73+유형화!$F$74+유형화!$G$63)*hourly1!O1225/hourly1!$O$8763</f>
        <v>118.95664779687755</v>
      </c>
      <c r="C1224" s="419">
        <f>hourly1!$F1225*유형화!$G$71/hourly1!$F$8763+유형화!$G$72*hourly1!$G1225/hourly1!$F$8763+유형화!$G$74*hourly1!I1225/hourly1!$I$8763+유형화!$H$63*hourly1!P1225/hourly1!$P$8763</f>
        <v>0.96865872641887329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770">
        <f>(유형화!$F$71+유형화!$F$72+유형화!$F$73+유형화!$F$74+유형화!$G$63)*hourly1!O1226/hourly1!$O$8763</f>
        <v>118.89666007143489</v>
      </c>
      <c r="C1225" s="419">
        <f>hourly1!$F1226*유형화!$G$71/hourly1!$F$8763+유형화!$G$72*hourly1!$G1226/hourly1!$F$8763+유형화!$G$74*hourly1!I1226/hourly1!$I$8763+유형화!$H$63*hourly1!P1226/hourly1!$P$8763</f>
        <v>1.1736373570405629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770">
        <f>(유형화!$F$71+유형화!$F$72+유형화!$F$73+유형화!$F$74+유형화!$G$63)*hourly1!O1227/hourly1!$O$8763</f>
        <v>118.06793065537668</v>
      </c>
      <c r="C1226" s="419">
        <f>hourly1!$F1227*유형화!$G$71/hourly1!$F$8763+유형화!$G$72*hourly1!$G1227/hourly1!$F$8763+유형화!$G$74*hourly1!I1227/hourly1!$I$8763+유형화!$H$63*hourly1!P1227/hourly1!$P$8763</f>
        <v>2.8504955284103595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770">
        <f>(유형화!$F$71+유형화!$F$72+유형화!$F$73+유형화!$F$74+유형화!$G$63)*hourly1!O1228/hourly1!$O$8763</f>
        <v>112.19203540361009</v>
      </c>
      <c r="C1227" s="419">
        <f>hourly1!$F1228*유형화!$G$71/hourly1!$F$8763+유형화!$G$72*hourly1!$G1228/hourly1!$F$8763+유형화!$G$74*hourly1!I1228/hourly1!$I$8763+유형화!$H$63*hourly1!P1228/hourly1!$P$8763</f>
        <v>5.1624844715036637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770">
        <f>(유형화!$F$71+유형화!$F$72+유형화!$F$73+유형화!$F$74+유형화!$G$63)*hourly1!O1229/hourly1!$O$8763</f>
        <v>111.09047175249128</v>
      </c>
      <c r="C1228" s="419">
        <f>hourly1!$F1229*유형화!$G$71/hourly1!$F$8763+유형화!$G$72*hourly1!$G1229/hourly1!$F$8763+유형화!$G$74*hourly1!I1229/hourly1!$I$8763+유형화!$H$63*hourly1!P1229/hourly1!$P$8763</f>
        <v>7.4874057445973694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770">
        <f>(유형화!$F$71+유형화!$F$72+유형화!$F$73+유형화!$F$74+유형화!$G$63)*hourly1!O1230/hourly1!$O$8763</f>
        <v>111.00282394348427</v>
      </c>
      <c r="C1229" s="419">
        <f>hourly1!$F1230*유형화!$G$71/hourly1!$F$8763+유형화!$G$72*hourly1!$G1230/hourly1!$F$8763+유형화!$G$74*hourly1!I1230/hourly1!$I$8763+유형화!$H$63*hourly1!P1230/hourly1!$P$8763</f>
        <v>9.1330076566247449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770">
        <f>(유형화!$F$71+유형화!$F$72+유형화!$F$73+유형화!$F$74+유형화!$G$63)*hourly1!O1231/hourly1!$O$8763</f>
        <v>111.27564651888594</v>
      </c>
      <c r="C1230" s="419">
        <f>hourly1!$F1231*유형화!$G$71/hourly1!$F$8763+유형화!$G$72*hourly1!$G1231/hourly1!$F$8763+유형화!$G$74*hourly1!I1231/hourly1!$I$8763+유형화!$H$63*hourly1!P1231/hourly1!$P$8763</f>
        <v>10.616988062193045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770">
        <f>(유형화!$F$71+유형화!$F$72+유형화!$F$73+유형화!$F$74+유형화!$G$63)*hourly1!O1232/hourly1!$O$8763</f>
        <v>114.05377845497134</v>
      </c>
      <c r="C1231" s="419">
        <f>hourly1!$F1232*유형화!$G$71/hourly1!$F$8763+유형화!$G$72*hourly1!$G1232/hourly1!$F$8763+유형화!$G$74*hourly1!I1232/hourly1!$I$8763+유형화!$H$63*hourly1!P1232/hourly1!$P$8763</f>
        <v>12.189465658075363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770">
        <f>(유형화!$F$71+유형화!$F$72+유형화!$F$73+유형화!$F$74+유형화!$G$63)*hourly1!O1233/hourly1!$O$8763</f>
        <v>118.82751712629975</v>
      </c>
      <c r="C1232" s="419">
        <f>hourly1!$F1233*유형화!$G$71/hourly1!$F$8763+유형화!$G$72*hourly1!$G1233/hourly1!$F$8763+유형화!$G$74*hourly1!I1233/hourly1!$I$8763+유형화!$H$63*hourly1!P1233/hourly1!$P$8763</f>
        <v>36.515382100762785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770">
        <f>(유형화!$F$71+유형화!$F$72+유형화!$F$73+유형화!$F$74+유형화!$G$63)*hourly1!O1234/hourly1!$O$8763</f>
        <v>124.39183100689536</v>
      </c>
      <c r="C1233" s="419">
        <f>hourly1!$F1234*유형화!$G$71/hourly1!$F$8763+유형화!$G$72*hourly1!$G1234/hourly1!$F$8763+유형화!$G$74*hourly1!I1234/hourly1!$I$8763+유형화!$H$63*hourly1!P1234/hourly1!$P$8763</f>
        <v>37.20398082249028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770">
        <f>(유형화!$F$71+유형화!$F$72+유형화!$F$73+유형화!$F$74+유형화!$G$63)*hourly1!O1235/hourly1!$O$8763</f>
        <v>127.85923630346109</v>
      </c>
      <c r="C1234" s="419">
        <f>hourly1!$F1235*유형화!$G$71/hourly1!$F$8763+유형화!$G$72*hourly1!$G1235/hourly1!$F$8763+유형화!$G$74*hourly1!I1235/hourly1!$I$8763+유형화!$H$63*hourly1!P1235/hourly1!$P$8763</f>
        <v>34.378958169029673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770">
        <f>(유형화!$F$71+유형화!$F$72+유형화!$F$73+유형화!$F$74+유형화!$G$63)*hourly1!O1236/hourly1!$O$8763</f>
        <v>134.37173106097401</v>
      </c>
      <c r="C1235" s="419">
        <f>hourly1!$F1236*유형화!$G$71/hourly1!$F$8763+유형화!$G$72*hourly1!$G1236/hourly1!$F$8763+유형화!$G$74*hourly1!I1236/hourly1!$I$8763+유형화!$H$63*hourly1!P1236/hourly1!$P$8763</f>
        <v>30.389870108143096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770">
        <f>(유형화!$F$71+유형화!$F$72+유형화!$F$73+유형화!$F$74+유형화!$G$63)*hourly1!O1237/hourly1!$O$8763</f>
        <v>134.66955751890305</v>
      </c>
      <c r="C1236" s="419">
        <f>hourly1!$F1237*유형화!$G$71/hourly1!$F$8763+유형화!$G$72*hourly1!$G1237/hourly1!$F$8763+유형화!$G$74*hourly1!I1237/hourly1!$I$8763+유형화!$H$63*hourly1!P1237/hourly1!$P$8763</f>
        <v>27.413242303372556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770">
        <f>(유형화!$F$71+유형화!$F$72+유형화!$F$73+유형화!$F$74+유형화!$G$63)*hourly1!O1238/hourly1!$O$8763</f>
        <v>133.63528039818877</v>
      </c>
      <c r="C1237" s="419">
        <f>hourly1!$F1238*유형화!$G$71/hourly1!$F$8763+유형화!$G$72*hourly1!$G1238/hourly1!$F$8763+유형화!$G$74*hourly1!I1238/hourly1!$I$8763+유형화!$H$63*hourly1!P1238/hourly1!$P$8763</f>
        <v>24.565895025230137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770">
        <f>(유형화!$F$71+유형화!$F$72+유형화!$F$73+유형화!$F$74+유형화!$G$63)*hourly1!O1239/hourly1!$O$8763</f>
        <v>123.53924582809069</v>
      </c>
      <c r="C1238" s="419">
        <f>hourly1!$F1239*유형화!$G$71/hourly1!$F$8763+유형화!$G$72*hourly1!$G1239/hourly1!$F$8763+유형화!$G$74*hourly1!I1239/hourly1!$I$8763+유형화!$H$63*hourly1!P1239/hourly1!$P$8763</f>
        <v>18.993786193034808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770">
        <f>(유형화!$F$71+유형화!$F$72+유형화!$F$73+유형화!$F$74+유형화!$G$63)*hourly1!O1240/hourly1!$O$8763</f>
        <v>121.60447042562114</v>
      </c>
      <c r="C1239" s="419">
        <f>hourly1!$F1240*유형화!$G$71/hourly1!$F$8763+유형화!$G$72*hourly1!$G1240/hourly1!$F$8763+유형화!$G$74*hourly1!I1240/hourly1!$I$8763+유형화!$H$63*hourly1!P1240/hourly1!$P$8763</f>
        <v>19.964187296908982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770">
        <f>(유형화!$F$71+유형화!$F$72+유형화!$F$73+유형화!$F$74+유형화!$G$63)*hourly1!O1241/hourly1!$O$8763</f>
        <v>125.28612892933735</v>
      </c>
      <c r="C1240" s="419">
        <f>hourly1!$F1241*유형화!$G$71/hourly1!$F$8763+유형화!$G$72*hourly1!$G1241/hourly1!$F$8763+유형화!$G$74*hourly1!I1241/hourly1!$I$8763+유형화!$H$63*hourly1!P1241/hourly1!$P$8763</f>
        <v>18.995446046173889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770">
        <f>(유형화!$F$71+유형화!$F$72+유형화!$F$73+유형화!$F$74+유형화!$G$63)*hourly1!O1242/hourly1!$O$8763</f>
        <v>124.37293292330715</v>
      </c>
      <c r="C1241" s="419">
        <f>hourly1!$F1242*유형화!$G$71/hourly1!$F$8763+유형화!$G$72*hourly1!$G1242/hourly1!$F$8763+유형화!$G$74*hourly1!I1242/hourly1!$I$8763+유형화!$H$63*hourly1!P1242/hourly1!$P$8763</f>
        <v>18.576113414966169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770">
        <f>(유형화!$F$71+유형화!$F$72+유형화!$F$73+유형화!$F$74+유형화!$G$63)*hourly1!O1243/hourly1!$O$8763</f>
        <v>124.69783369962559</v>
      </c>
      <c r="C1242" s="419">
        <f>hourly1!$F1243*유형화!$G$71/hourly1!$F$8763+유형화!$G$72*hourly1!$G1243/hourly1!$F$8763+유형화!$G$74*hourly1!I1243/hourly1!$I$8763+유형화!$H$63*hourly1!P1243/hourly1!$P$8763</f>
        <v>19.358463990004424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770">
        <f>(유형화!$F$71+유형화!$F$72+유형화!$F$73+유형화!$F$74+유형화!$G$63)*hourly1!O1244/hourly1!$O$8763</f>
        <v>125.99200329023665</v>
      </c>
      <c r="C1243" s="419">
        <f>hourly1!$F1244*유형화!$G$71/hourly1!$F$8763+유형화!$G$72*hourly1!$G1244/hourly1!$F$8763+유형화!$G$74*hourly1!I1244/hourly1!$I$8763+유형화!$H$63*hourly1!P1244/hourly1!$P$8763</f>
        <v>20.568671406818513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770">
        <f>(유형화!$F$71+유형화!$F$72+유형화!$F$73+유형화!$F$74+유형화!$G$63)*hourly1!O1245/hourly1!$O$8763</f>
        <v>125.21226046652632</v>
      </c>
      <c r="C1244" s="419">
        <f>hourly1!$F1245*유형화!$G$71/hourly1!$F$8763+유형화!$G$72*hourly1!$G1245/hourly1!$F$8763+유형화!$G$74*hourly1!I1245/hourly1!$I$8763+유형화!$H$63*hourly1!P1245/hourly1!$P$8763</f>
        <v>19.793144262166926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770">
        <f>(유형화!$F$71+유형화!$F$72+유형화!$F$73+유형화!$F$74+유형화!$G$63)*hourly1!O1246/hourly1!$O$8763</f>
        <v>126.43836424771997</v>
      </c>
      <c r="C1245" s="419">
        <f>hourly1!$F1246*유형화!$G$71/hourly1!$F$8763+유형화!$G$72*hourly1!$G1246/hourly1!$F$8763+유형화!$G$74*hourly1!I1246/hourly1!$I$8763+유형화!$H$63*hourly1!P1246/hourly1!$P$8763</f>
        <v>19.316865805504928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770">
        <f>(유형화!$F$71+유형화!$F$72+유형화!$F$73+유형화!$F$74+유형화!$G$63)*hourly1!O1247/hourly1!$O$8763</f>
        <v>123.19941275134804</v>
      </c>
      <c r="C1246" s="419">
        <f>hourly1!$F1247*유형화!$G$71/hourly1!$F$8763+유형화!$G$72*hourly1!$G1247/hourly1!$F$8763+유형화!$G$74*hourly1!I1247/hourly1!$I$8763+유형화!$H$63*hourly1!P1247/hourly1!$P$8763</f>
        <v>22.566614228125861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770">
        <f>(유형화!$F$71+유형화!$F$72+유형화!$F$73+유형화!$F$74+유형화!$G$63)*hourly1!O1248/hourly1!$O$8763</f>
        <v>119.3243219714807</v>
      </c>
      <c r="C1247" s="419">
        <f>hourly1!$F1248*유형화!$G$71/hourly1!$F$8763+유형화!$G$72*hourly1!$G1248/hourly1!$F$8763+유형화!$G$74*hourly1!I1248/hourly1!$I$8763+유형화!$H$63*hourly1!P1248/hourly1!$P$8763</f>
        <v>1.3711792670816958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770">
        <f>(유형화!$F$71+유형화!$F$72+유형화!$F$73+유형화!$F$74+유형화!$G$63)*hourly1!O1249/hourly1!$O$8763</f>
        <v>117.33649358634156</v>
      </c>
      <c r="C1248" s="419">
        <f>hourly1!$F1249*유형화!$G$71/hourly1!$F$8763+유형화!$G$72*hourly1!$G1249/hourly1!$F$8763+유형화!$G$74*hourly1!I1249/hourly1!$I$8763+유형화!$H$63*hourly1!P1249/hourly1!$P$8763</f>
        <v>1.1150519881074057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770">
        <f>(유형화!$F$71+유형화!$F$72+유형화!$F$73+유형화!$F$74+유형화!$G$63)*hourly1!O1250/hourly1!$O$8763</f>
        <v>117.13588628458501</v>
      </c>
      <c r="C1249" s="419">
        <f>hourly1!$F1250*유형화!$G$71/hourly1!$F$8763+유형화!$G$72*hourly1!$G1250/hourly1!$F$8763+유형화!$G$74*hourly1!I1250/hourly1!$I$8763+유형화!$H$63*hourly1!P1250/hourly1!$P$8763</f>
        <v>2.2399800648624102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770">
        <f>(유형화!$F$71+유형화!$F$72+유형화!$F$73+유형화!$F$74+유형화!$G$63)*hourly1!O1251/hourly1!$O$8763</f>
        <v>116.74327614622479</v>
      </c>
      <c r="C1250" s="419">
        <f>hourly1!$F1251*유형화!$G$71/hourly1!$F$8763+유형화!$G$72*hourly1!$G1251/hourly1!$F$8763+유형화!$G$74*hourly1!I1251/hourly1!$I$8763+유형화!$H$63*hourly1!P1251/hourly1!$P$8763</f>
        <v>3.8656215812900756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770">
        <f>(유형화!$F$71+유형화!$F$72+유형화!$F$73+유형화!$F$74+유형화!$G$63)*hourly1!O1252/hourly1!$O$8763</f>
        <v>110.45077041618788</v>
      </c>
      <c r="C1251" s="419">
        <f>hourly1!$F1252*유형화!$G$71/hourly1!$F$8763+유형화!$G$72*hourly1!$G1252/hourly1!$F$8763+유형화!$G$74*hourly1!I1252/hourly1!$I$8763+유형화!$H$63*hourly1!P1252/hourly1!$P$8763</f>
        <v>5.3779311933534686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770">
        <f>(유형화!$F$71+유형화!$F$72+유형화!$F$73+유형화!$F$74+유형화!$G$63)*hourly1!O1253/hourly1!$O$8763</f>
        <v>109.62036354561378</v>
      </c>
      <c r="C1252" s="419">
        <f>hourly1!$F1253*유형화!$G$71/hourly1!$F$8763+유형화!$G$72*hourly1!$G1253/hourly1!$F$8763+유형화!$G$74*hourly1!I1253/hourly1!$I$8763+유형화!$H$63*hourly1!P1253/hourly1!$P$8763</f>
        <v>6.8297180179883732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770">
        <f>(유형화!$F$71+유형화!$F$72+유형화!$F$73+유형화!$F$74+유형화!$G$63)*hourly1!O1254/hourly1!$O$8763</f>
        <v>108.57656174057919</v>
      </c>
      <c r="C1253" s="419">
        <f>hourly1!$F1254*유형화!$G$71/hourly1!$F$8763+유형화!$G$72*hourly1!$G1254/hourly1!$F$8763+유형화!$G$74*hourly1!I1254/hourly1!$I$8763+유형화!$H$63*hourly1!P1254/hourly1!$P$8763</f>
        <v>7.9525797406779839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770">
        <f>(유형화!$F$71+유형화!$F$72+유형화!$F$73+유형화!$F$74+유형화!$G$63)*hourly1!O1255/hourly1!$O$8763</f>
        <v>108.15202770187028</v>
      </c>
      <c r="C1254" s="419">
        <f>hourly1!$F1255*유형화!$G$71/hourly1!$F$8763+유형화!$G$72*hourly1!$G1255/hourly1!$F$8763+유형화!$G$74*hourly1!I1255/hourly1!$I$8763+유형화!$H$63*hourly1!P1255/hourly1!$P$8763</f>
        <v>9.1708599397038384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770">
        <f>(유형화!$F$71+유형화!$F$72+유형화!$F$73+유형화!$F$74+유형화!$G$63)*hourly1!O1256/hourly1!$O$8763</f>
        <v>110.25072330694435</v>
      </c>
      <c r="C1255" s="419">
        <f>hourly1!$F1256*유형화!$G$71/hourly1!$F$8763+유형화!$G$72*hourly1!$G1256/hourly1!$F$8763+유형화!$G$74*hourly1!I1256/hourly1!$I$8763+유형화!$H$63*hourly1!P1256/hourly1!$P$8763</f>
        <v>10.375885008220781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770">
        <f>(유형화!$F$71+유형화!$F$72+유형화!$F$73+유형화!$F$74+유형화!$G$63)*hourly1!O1257/hourly1!$O$8763</f>
        <v>113.30823400498511</v>
      </c>
      <c r="C1256" s="419">
        <f>hourly1!$F1257*유형화!$G$71/hourly1!$F$8763+유형화!$G$72*hourly1!$G1257/hourly1!$F$8763+유형화!$G$74*hourly1!I1257/hourly1!$I$8763+유형화!$H$63*hourly1!P1257/hourly1!$P$8763</f>
        <v>34.564010868929614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770">
        <f>(유형화!$F$71+유형화!$F$72+유형화!$F$73+유형화!$F$74+유형화!$G$63)*hourly1!O1258/hourly1!$O$8763</f>
        <v>116.92994099133224</v>
      </c>
      <c r="C1257" s="419">
        <f>hourly1!$F1258*유형화!$G$71/hourly1!$F$8763+유형화!$G$72*hourly1!$G1258/hourly1!$F$8763+유형화!$G$74*hourly1!I1258/hourly1!$I$8763+유형화!$H$63*hourly1!P1258/hourly1!$P$8763</f>
        <v>35.055444024774424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770">
        <f>(유형화!$F$71+유형화!$F$72+유형화!$F$73+유형화!$F$74+유형화!$G$63)*hourly1!O1259/hourly1!$O$8763</f>
        <v>122.5864941320868</v>
      </c>
      <c r="C1258" s="419">
        <f>hourly1!$F1259*유형화!$G$71/hourly1!$F$8763+유형화!$G$72*hourly1!$G1259/hourly1!$F$8763+유형화!$G$74*hourly1!I1259/hourly1!$I$8763+유형화!$H$63*hourly1!P1259/hourly1!$P$8763</f>
        <v>31.443925779259512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770">
        <f>(유형화!$F$71+유형화!$F$72+유형화!$F$73+유형화!$F$74+유형화!$G$63)*hourly1!O1260/hourly1!$O$8763</f>
        <v>133.21089588468917</v>
      </c>
      <c r="C1259" s="419">
        <f>hourly1!$F1260*유형화!$G$71/hourly1!$F$8763+유형화!$G$72*hourly1!$G1260/hourly1!$F$8763+유형화!$G$74*hourly1!I1260/hourly1!$I$8763+유형화!$H$63*hourly1!P1260/hourly1!$P$8763</f>
        <v>26.987451507939962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770">
        <f>(유형화!$F$71+유형화!$F$72+유형화!$F$73+유형화!$F$74+유형화!$G$63)*hourly1!O1261/hourly1!$O$8763</f>
        <v>136.86601752610099</v>
      </c>
      <c r="C1260" s="419">
        <f>hourly1!$F1261*유형화!$G$71/hourly1!$F$8763+유형화!$G$72*hourly1!$G1261/hourly1!$F$8763+유형화!$G$74*hourly1!I1261/hourly1!$I$8763+유형화!$H$63*hourly1!P1261/hourly1!$P$8763</f>
        <v>23.066818387682691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770">
        <f>(유형화!$F$71+유형화!$F$72+유형화!$F$73+유형화!$F$74+유형화!$G$63)*hourly1!O1262/hourly1!$O$8763</f>
        <v>138.12491888128835</v>
      </c>
      <c r="C1261" s="419">
        <f>hourly1!$F1262*유형화!$G$71/hourly1!$F$8763+유형화!$G$72*hourly1!$G1262/hourly1!$F$8763+유형화!$G$74*hourly1!I1262/hourly1!$I$8763+유형화!$H$63*hourly1!P1262/hourly1!$P$8763</f>
        <v>19.917065500276365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770">
        <f>(유형화!$F$71+유형화!$F$72+유형화!$F$73+유형화!$F$74+유형화!$G$63)*hourly1!O1263/hourly1!$O$8763</f>
        <v>131.36586311534816</v>
      </c>
      <c r="C1262" s="419">
        <f>hourly1!$F1263*유형화!$G$71/hourly1!$F$8763+유형화!$G$72*hourly1!$G1263/hourly1!$F$8763+유형화!$G$74*hourly1!I1263/hourly1!$I$8763+유형화!$H$63*hourly1!P1263/hourly1!$P$8763</f>
        <v>14.418102524774739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770">
        <f>(유형화!$F$71+유형화!$F$72+유형화!$F$73+유형화!$F$74+유형화!$G$63)*hourly1!O1264/hourly1!$O$8763</f>
        <v>130.48903469359013</v>
      </c>
      <c r="C1263" s="419">
        <f>hourly1!$F1264*유형화!$G$71/hourly1!$F$8763+유형화!$G$72*hourly1!$G1264/hourly1!$F$8763+유형화!$G$74*hourly1!I1264/hourly1!$I$8763+유형화!$H$63*hourly1!P1264/hourly1!$P$8763</f>
        <v>15.126574249018924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770">
        <f>(유형화!$F$71+유형화!$F$72+유형화!$F$73+유형화!$F$74+유형화!$G$63)*hourly1!O1265/hourly1!$O$8763</f>
        <v>136.21572641677017</v>
      </c>
      <c r="C1264" s="419">
        <f>hourly1!$F1265*유형화!$G$71/hourly1!$F$8763+유형화!$G$72*hourly1!$G1265/hourly1!$F$8763+유형화!$G$74*hourly1!I1265/hourly1!$I$8763+유형화!$H$63*hourly1!P1265/hourly1!$P$8763</f>
        <v>14.270263584545775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770">
        <f>(유형화!$F$71+유형화!$F$72+유형화!$F$73+유형화!$F$74+유형화!$G$63)*hourly1!O1266/hourly1!$O$8763</f>
        <v>135.0302812089831</v>
      </c>
      <c r="C1265" s="419">
        <f>hourly1!$F1266*유형화!$G$71/hourly1!$F$8763+유형화!$G$72*hourly1!$G1266/hourly1!$F$8763+유형화!$G$74*hourly1!I1266/hourly1!$I$8763+유형화!$H$63*hourly1!P1266/hourly1!$P$8763</f>
        <v>13.951601323171559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770">
        <f>(유형화!$F$71+유형화!$F$72+유형화!$F$73+유형화!$F$74+유형화!$G$63)*hourly1!O1267/hourly1!$O$8763</f>
        <v>134.07109221919117</v>
      </c>
      <c r="C1266" s="419">
        <f>hourly1!$F1267*유형화!$G$71/hourly1!$F$8763+유형화!$G$72*hourly1!$G1267/hourly1!$F$8763+유형화!$G$74*hourly1!I1267/hourly1!$I$8763+유형화!$H$63*hourly1!P1267/hourly1!$P$8763</f>
        <v>14.891627176145459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770">
        <f>(유형화!$F$71+유형화!$F$72+유형화!$F$73+유형화!$F$74+유형화!$G$63)*hourly1!O1268/hourly1!$O$8763</f>
        <v>132.2824751202443</v>
      </c>
      <c r="C1267" s="419">
        <f>hourly1!$F1268*유형화!$G$71/hourly1!$F$8763+유형화!$G$72*hourly1!$G1268/hourly1!$F$8763+유형화!$G$74*hourly1!I1268/hourly1!$I$8763+유형화!$H$63*hourly1!P1268/hourly1!$P$8763</f>
        <v>16.056341877253576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770">
        <f>(유형화!$F$71+유형화!$F$72+유형화!$F$73+유형화!$F$74+유형화!$G$63)*hourly1!O1269/hourly1!$O$8763</f>
        <v>128.62176144234454</v>
      </c>
      <c r="C1268" s="419">
        <f>hourly1!$F1269*유형화!$G$71/hourly1!$F$8763+유형화!$G$72*hourly1!$G1269/hourly1!$F$8763+유형화!$G$74*hourly1!I1269/hourly1!$I$8763+유형화!$H$63*hourly1!P1269/hourly1!$P$8763</f>
        <v>15.279660159191154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770">
        <f>(유형화!$F$71+유형화!$F$72+유형화!$F$73+유형화!$F$74+유형화!$G$63)*hourly1!O1270/hourly1!$O$8763</f>
        <v>126.36790859743455</v>
      </c>
      <c r="C1269" s="419">
        <f>hourly1!$F1270*유형화!$G$71/hourly1!$F$8763+유형화!$G$72*hourly1!$G1270/hourly1!$F$8763+유형화!$G$74*hourly1!I1270/hourly1!$I$8763+유형화!$H$63*hourly1!P1270/hourly1!$P$8763</f>
        <v>14.977380715998287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770">
        <f>(유형화!$F$71+유형화!$F$72+유형화!$F$73+유형화!$F$74+유형화!$G$63)*hourly1!O1271/hourly1!$O$8763</f>
        <v>120.63708042355445</v>
      </c>
      <c r="C1270" s="419">
        <f>hourly1!$F1271*유형화!$G$71/hourly1!$F$8763+유형화!$G$72*hourly1!$G1271/hourly1!$F$8763+유형화!$G$74*hourly1!I1271/hourly1!$I$8763+유형화!$H$63*hourly1!P1271/hourly1!$P$8763</f>
        <v>18.500175287715589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770">
        <f>(유형화!$F$71+유형화!$F$72+유형화!$F$73+유형화!$F$74+유형화!$G$63)*hourly1!O1272/hourly1!$O$8763</f>
        <v>117.47576613590894</v>
      </c>
      <c r="C1271" s="419">
        <f>hourly1!$F1272*유형화!$G$71/hourly1!$F$8763+유형화!$G$72*hourly1!$G1272/hourly1!$F$8763+유형화!$G$74*hourly1!I1272/hourly1!$I$8763+유형화!$H$63*hourly1!P1272/hourly1!$P$8763</f>
        <v>1.3529802729221241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770">
        <f>(유형화!$F$71+유형화!$F$72+유형화!$F$73+유형화!$F$74+유형화!$G$63)*hourly1!O1273/hourly1!$O$8763</f>
        <v>116.25165693109686</v>
      </c>
      <c r="C1272" s="419">
        <f>hourly1!$F1273*유형화!$G$71/hourly1!$F$8763+유형화!$G$72*hourly1!$G1273/hourly1!$F$8763+유형화!$G$74*hourly1!I1273/hourly1!$I$8763+유형화!$H$63*hourly1!P1273/hourly1!$P$8763</f>
        <v>0.94987967605479695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770">
        <f>(유형화!$F$71+유형화!$F$72+유형화!$F$73+유형화!$F$74+유형화!$G$63)*hourly1!O1274/hourly1!$O$8763</f>
        <v>116.34549572476081</v>
      </c>
      <c r="C1273" s="419">
        <f>hourly1!$F1274*유형화!$G$71/hourly1!$F$8763+유형화!$G$72*hourly1!$G1274/hourly1!$F$8763+유형화!$G$74*hourly1!I1274/hourly1!$I$8763+유형화!$H$63*hourly1!P1274/hourly1!$P$8763</f>
        <v>0.84685677058023134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770">
        <f>(유형화!$F$71+유형화!$F$72+유형화!$F$73+유형화!$F$74+유형화!$G$63)*hourly1!O1275/hourly1!$O$8763</f>
        <v>116.23380745142086</v>
      </c>
      <c r="C1274" s="419">
        <f>hourly1!$F1275*유형화!$G$71/hourly1!$F$8763+유형화!$G$72*hourly1!$G1275/hourly1!$F$8763+유형화!$G$74*hourly1!I1275/hourly1!$I$8763+유형화!$H$63*hourly1!P1275/hourly1!$P$8763</f>
        <v>0.80135851587599138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770">
        <f>(유형화!$F$71+유형화!$F$72+유형화!$F$73+유형화!$F$74+유형화!$G$63)*hourly1!O1276/hourly1!$O$8763</f>
        <v>110.65679181101589</v>
      </c>
      <c r="C1275" s="419">
        <f>hourly1!$F1276*유형화!$G$71/hourly1!$F$8763+유형화!$G$72*hourly1!$G1276/hourly1!$F$8763+유형화!$G$74*hourly1!I1276/hourly1!$I$8763+유형화!$H$63*hourly1!P1276/hourly1!$P$8763</f>
        <v>2.0378509411127315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770">
        <f>(유형화!$F$71+유형화!$F$72+유형화!$F$73+유형화!$F$74+유형화!$G$63)*hourly1!O1277/hourly1!$O$8763</f>
        <v>110.17253260800686</v>
      </c>
      <c r="C1276" s="419">
        <f>hourly1!$F1277*유형화!$G$71/hourly1!$F$8763+유형화!$G$72*hourly1!$G1277/hourly1!$F$8763+유형화!$G$74*hourly1!I1277/hourly1!$I$8763+유형화!$H$63*hourly1!P1277/hourly1!$P$8763</f>
        <v>4.0117357390117983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770">
        <f>(유형화!$F$71+유형화!$F$72+유형화!$F$73+유형화!$F$74+유형화!$G$63)*hourly1!O1278/hourly1!$O$8763</f>
        <v>109.00350937338237</v>
      </c>
      <c r="C1277" s="419">
        <f>hourly1!$F1278*유형화!$G$71/hourly1!$F$8763+유형화!$G$72*hourly1!$G1278/hourly1!$F$8763+유형화!$G$74*hourly1!I1278/hourly1!$I$8763+유형화!$H$63*hourly1!P1278/hourly1!$P$8763</f>
        <v>5.4789431347450011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770">
        <f>(유형화!$F$71+유형화!$F$72+유형화!$F$73+유형화!$F$74+유형화!$G$63)*hourly1!O1279/hourly1!$O$8763</f>
        <v>109.77290117425126</v>
      </c>
      <c r="C1278" s="419">
        <f>hourly1!$F1279*유형화!$G$71/hourly1!$F$8763+유형화!$G$72*hourly1!$G1279/hourly1!$F$8763+유형화!$G$74*hourly1!I1279/hourly1!$I$8763+유형화!$H$63*hourly1!P1279/hourly1!$P$8763</f>
        <v>6.9464896402593324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770">
        <f>(유형화!$F$71+유형화!$F$72+유형화!$F$73+유형화!$F$74+유형화!$G$63)*hourly1!O1280/hourly1!$O$8763</f>
        <v>110.95072306573202</v>
      </c>
      <c r="C1279" s="419">
        <f>hourly1!$F1280*유형화!$G$71/hourly1!$F$8763+유형화!$G$72*hourly1!$G1280/hourly1!$F$8763+유형화!$G$74*hourly1!I1280/hourly1!$I$8763+유형화!$H$63*hourly1!P1280/hourly1!$P$8763</f>
        <v>7.8824886415132687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770">
        <f>(유형화!$F$71+유형화!$F$72+유형화!$F$73+유형화!$F$74+유형화!$G$63)*hourly1!O1281/hourly1!$O$8763</f>
        <v>114.20631954928925</v>
      </c>
      <c r="C1280" s="419">
        <f>hourly1!$F1281*유형화!$G$71/hourly1!$F$8763+유형화!$G$72*hourly1!$G1281/hourly1!$F$8763+유형화!$G$74*hourly1!I1281/hourly1!$I$8763+유형화!$H$63*hourly1!P1281/hourly1!$P$8763</f>
        <v>31.533271051748397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770">
        <f>(유형화!$F$71+유형화!$F$72+유형화!$F$73+유형화!$F$74+유형화!$G$63)*hourly1!O1282/hourly1!$O$8763</f>
        <v>116.16068968181133</v>
      </c>
      <c r="C1281" s="419">
        <f>hourly1!$F1282*유형화!$G$71/hourly1!$F$8763+유형화!$G$72*hourly1!$G1282/hourly1!$F$8763+유형화!$G$74*hourly1!I1282/hourly1!$I$8763+유형화!$H$63*hourly1!P1282/hourly1!$P$8763</f>
        <v>32.930600599749127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770">
        <f>(유형화!$F$71+유형화!$F$72+유형화!$F$73+유형화!$F$74+유형화!$G$63)*hourly1!O1283/hourly1!$O$8763</f>
        <v>122.71552943592859</v>
      </c>
      <c r="C1282" s="419">
        <f>hourly1!$F1283*유형화!$G$71/hourly1!$F$8763+유형화!$G$72*hourly1!$G1283/hourly1!$F$8763+유형화!$G$74*hourly1!I1283/hourly1!$I$8763+유형화!$H$63*hourly1!P1283/hourly1!$P$8763</f>
        <v>30.49174797959277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770">
        <f>(유형화!$F$71+유형화!$F$72+유형화!$F$73+유형화!$F$74+유형화!$G$63)*hourly1!O1284/hourly1!$O$8763</f>
        <v>130.23351851028153</v>
      </c>
      <c r="C1283" s="419">
        <f>hourly1!$F1284*유형화!$G$71/hourly1!$F$8763+유형화!$G$72*hourly1!$G1284/hourly1!$F$8763+유형화!$G$74*hourly1!I1284/hourly1!$I$8763+유형화!$H$63*hourly1!P1284/hourly1!$P$8763</f>
        <v>26.586128621785331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770">
        <f>(유형화!$F$71+유형화!$F$72+유형화!$F$73+유형화!$F$74+유형화!$G$63)*hourly1!O1285/hourly1!$O$8763</f>
        <v>131.30217444171308</v>
      </c>
      <c r="C1284" s="419">
        <f>hourly1!$F1285*유형화!$G$71/hourly1!$F$8763+유형화!$G$72*hourly1!$G1285/hourly1!$F$8763+유형화!$G$74*hourly1!I1285/hourly1!$I$8763+유형화!$H$63*hourly1!P1285/hourly1!$P$8763</f>
        <v>23.071164347245695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770">
        <f>(유형화!$F$71+유형화!$F$72+유형화!$F$73+유형화!$F$74+유형화!$G$63)*hourly1!O1286/hourly1!$O$8763</f>
        <v>129.90278592490421</v>
      </c>
      <c r="C1285" s="419">
        <f>hourly1!$F1286*유형화!$G$71/hourly1!$F$8763+유형화!$G$72*hourly1!$G1286/hourly1!$F$8763+유형화!$G$74*hourly1!I1286/hourly1!$I$8763+유형화!$H$63*hourly1!P1286/hourly1!$P$8763</f>
        <v>20.176056441340396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770">
        <f>(유형화!$F$71+유형화!$F$72+유형화!$F$73+유형화!$F$74+유형화!$G$63)*hourly1!O1287/hourly1!$O$8763</f>
        <v>122.85698967160332</v>
      </c>
      <c r="C1286" s="419">
        <f>hourly1!$F1287*유형화!$G$71/hourly1!$F$8763+유형화!$G$72*hourly1!$G1287/hourly1!$F$8763+유형화!$G$74*hourly1!I1287/hourly1!$I$8763+유형화!$H$63*hourly1!P1287/hourly1!$P$8763</f>
        <v>14.362007858716538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770">
        <f>(유형화!$F$71+유형화!$F$72+유형화!$F$73+유형화!$F$74+유형화!$G$63)*hourly1!O1288/hourly1!$O$8763</f>
        <v>120.78225979619158</v>
      </c>
      <c r="C1287" s="419">
        <f>hourly1!$F1288*유형화!$G$71/hourly1!$F$8763+유형화!$G$72*hourly1!$G1288/hourly1!$F$8763+유형화!$G$74*hourly1!I1288/hourly1!$I$8763+유형화!$H$63*hourly1!P1288/hourly1!$P$8763</f>
        <v>15.224069849694855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770">
        <f>(유형화!$F$71+유형화!$F$72+유형화!$F$73+유형화!$F$74+유형화!$G$63)*hourly1!O1289/hourly1!$O$8763</f>
        <v>125.05878642444029</v>
      </c>
      <c r="C1288" s="419">
        <f>hourly1!$F1289*유형화!$G$71/hourly1!$F$8763+유형화!$G$72*hourly1!$G1289/hourly1!$F$8763+유형화!$G$74*hourly1!I1289/hourly1!$I$8763+유형화!$H$63*hourly1!P1289/hourly1!$P$8763</f>
        <v>14.749726657473278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770">
        <f>(유형화!$F$71+유형화!$F$72+유형화!$F$73+유형화!$F$74+유형화!$G$63)*hourly1!O1290/hourly1!$O$8763</f>
        <v>124.56572220120582</v>
      </c>
      <c r="C1289" s="419">
        <f>hourly1!$F1290*유형화!$G$71/hourly1!$F$8763+유형화!$G$72*hourly1!$G1290/hourly1!$F$8763+유형화!$G$74*hourly1!I1290/hourly1!$I$8763+유형화!$H$63*hourly1!P1290/hourly1!$P$8763</f>
        <v>14.392916699780502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770">
        <f>(유형화!$F$71+유형화!$F$72+유형화!$F$73+유형화!$F$74+유형화!$G$63)*hourly1!O1291/hourly1!$O$8763</f>
        <v>125.49123493199617</v>
      </c>
      <c r="C1290" s="419">
        <f>hourly1!$F1291*유형화!$G$71/hourly1!$F$8763+유형화!$G$72*hourly1!$G1291/hourly1!$F$8763+유형화!$G$74*hourly1!I1291/hourly1!$I$8763+유형화!$H$63*hourly1!P1291/hourly1!$P$8763</f>
        <v>15.449770488174131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770">
        <f>(유형화!$F$71+유형화!$F$72+유형화!$F$73+유형화!$F$74+유형화!$G$63)*hourly1!O1292/hourly1!$O$8763</f>
        <v>126.28094436363395</v>
      </c>
      <c r="C1291" s="419">
        <f>hourly1!$F1292*유형화!$G$71/hourly1!$F$8763+유형화!$G$72*hourly1!$G1292/hourly1!$F$8763+유형화!$G$74*hourly1!I1292/hourly1!$I$8763+유형화!$H$63*hourly1!P1292/hourly1!$P$8763</f>
        <v>16.441103466394704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770">
        <f>(유형화!$F$71+유형화!$F$72+유형화!$F$73+유형화!$F$74+유형화!$G$63)*hourly1!O1293/hourly1!$O$8763</f>
        <v>126.87926826507338</v>
      </c>
      <c r="C1292" s="419">
        <f>hourly1!$F1293*유형화!$G$71/hourly1!$F$8763+유형화!$G$72*hourly1!$G1293/hourly1!$F$8763+유형화!$G$74*hourly1!I1293/hourly1!$I$8763+유형화!$H$63*hourly1!P1293/hourly1!$P$8763</f>
        <v>15.845164492157831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770">
        <f>(유형화!$F$71+유형화!$F$72+유형화!$F$73+유형화!$F$74+유형화!$G$63)*hourly1!O1294/hourly1!$O$8763</f>
        <v>128.45564531309751</v>
      </c>
      <c r="C1293" s="419">
        <f>hourly1!$F1294*유형화!$G$71/hourly1!$F$8763+유형화!$G$72*hourly1!$G1294/hourly1!$F$8763+유형화!$G$74*hourly1!I1294/hourly1!$I$8763+유형화!$H$63*hourly1!P1294/hourly1!$P$8763</f>
        <v>15.212709979750265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770">
        <f>(유형화!$F$71+유형화!$F$72+유형화!$F$73+유형화!$F$74+유형화!$G$63)*hourly1!O1295/hourly1!$O$8763</f>
        <v>124.53780625507632</v>
      </c>
      <c r="C1294" s="419">
        <f>hourly1!$F1295*유형화!$G$71/hourly1!$F$8763+유형화!$G$72*hourly1!$G1295/hourly1!$F$8763+유형화!$G$74*hourly1!I1295/hourly1!$I$8763+유형화!$H$63*hourly1!P1295/hourly1!$P$8763</f>
        <v>18.450115360239138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770">
        <f>(유형화!$F$71+유형화!$F$72+유형화!$F$73+유형화!$F$74+유형화!$G$63)*hourly1!O1296/hourly1!$O$8763</f>
        <v>120.52732158819161</v>
      </c>
      <c r="C1295" s="419">
        <f>hourly1!$F1296*유형화!$G$71/hourly1!$F$8763+유형화!$G$72*hourly1!$G1296/hourly1!$F$8763+유형화!$G$74*hourly1!I1296/hourly1!$I$8763+유형화!$H$63*hourly1!P1296/hourly1!$P$8763</f>
        <v>1.1877122592888281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770">
        <f>(유형화!$F$71+유형화!$F$72+유형화!$F$73+유형화!$F$74+유형화!$G$63)*hourly1!O1297/hourly1!$O$8763</f>
        <v>118.94826861212736</v>
      </c>
      <c r="C1296" s="419">
        <f>hourly1!$F1297*유형화!$G$71/hourly1!$F$8763+유형화!$G$72*hourly1!$G1297/hourly1!$F$8763+유형화!$G$74*hourly1!I1297/hourly1!$I$8763+유형화!$H$63*hourly1!P1297/hourly1!$P$8763</f>
        <v>1.0525880895182151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770">
        <f>(유형화!$F$71+유형화!$F$72+유형화!$F$73+유형화!$F$74+유형화!$G$63)*hourly1!O1298/hourly1!$O$8763</f>
        <v>119.48801069977971</v>
      </c>
      <c r="C1297" s="419">
        <f>hourly1!$F1298*유형화!$G$71/hourly1!$F$8763+유형화!$G$72*hourly1!$G1298/hourly1!$F$8763+유형화!$G$74*hourly1!I1298/hourly1!$I$8763+유형화!$H$63*hourly1!P1298/hourly1!$P$8763</f>
        <v>0.86413506014357622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770">
        <f>(유형화!$F$71+유형화!$F$72+유형화!$F$73+유형화!$F$74+유형화!$G$63)*hourly1!O1299/hourly1!$O$8763</f>
        <v>117.34787036865563</v>
      </c>
      <c r="C1298" s="419">
        <f>hourly1!$F1299*유형화!$G$71/hourly1!$F$8763+유형화!$G$72*hourly1!$G1299/hourly1!$F$8763+유형화!$G$74*hourly1!I1299/hourly1!$I$8763+유형화!$H$63*hourly1!P1299/hourly1!$P$8763</f>
        <v>1.0916487973798579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770">
        <f>(유형화!$F$71+유형화!$F$72+유형화!$F$73+유형화!$F$74+유형화!$G$63)*hourly1!O1300/hourly1!$O$8763</f>
        <v>112.34806120144133</v>
      </c>
      <c r="C1299" s="419">
        <f>hourly1!$F1300*유형화!$G$71/hourly1!$F$8763+유형화!$G$72*hourly1!$G1300/hourly1!$F$8763+유형화!$G$74*hourly1!I1300/hourly1!$I$8763+유형화!$H$63*hourly1!P1300/hourly1!$P$8763</f>
        <v>2.5415859043249815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770">
        <f>(유형화!$F$71+유형화!$F$72+유형화!$F$73+유형화!$F$74+유형화!$G$63)*hourly1!O1301/hourly1!$O$8763</f>
        <v>111.14967564940073</v>
      </c>
      <c r="C1300" s="419">
        <f>hourly1!$F1301*유형화!$G$71/hourly1!$F$8763+유형화!$G$72*hourly1!$G1301/hourly1!$F$8763+유형화!$G$74*hourly1!I1301/hourly1!$I$8763+유형화!$H$63*hourly1!P1301/hourly1!$P$8763</f>
        <v>4.36511613362799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770">
        <f>(유형화!$F$71+유형화!$F$72+유형화!$F$73+유형화!$F$74+유형화!$G$63)*hourly1!O1302/hourly1!$O$8763</f>
        <v>110.16042235660649</v>
      </c>
      <c r="C1301" s="419">
        <f>hourly1!$F1302*유형화!$G$71/hourly1!$F$8763+유형화!$G$72*hourly1!$G1302/hourly1!$F$8763+유형화!$G$74*hourly1!I1302/hourly1!$I$8763+유형화!$H$63*hourly1!P1302/hourly1!$P$8763</f>
        <v>5.8107205130614901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770">
        <f>(유형화!$F$71+유형화!$F$72+유형화!$F$73+유형화!$F$74+유형화!$G$63)*hourly1!O1303/hourly1!$O$8763</f>
        <v>111.34759611022758</v>
      </c>
      <c r="C1302" s="419">
        <f>hourly1!$F1303*유형화!$G$71/hourly1!$F$8763+유형화!$G$72*hourly1!$G1303/hourly1!$F$8763+유형화!$G$74*hourly1!I1303/hourly1!$I$8763+유형화!$H$63*hourly1!P1303/hourly1!$P$8763</f>
        <v>7.1208369951732999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770">
        <f>(유형화!$F$71+유형화!$F$72+유형화!$F$73+유형화!$F$74+유형화!$G$63)*hourly1!O1304/hourly1!$O$8763</f>
        <v>113.58875986806085</v>
      </c>
      <c r="C1303" s="419">
        <f>hourly1!$F1304*유형화!$G$71/hourly1!$F$8763+유형화!$G$72*hourly1!$G1304/hourly1!$F$8763+유형화!$G$74*hourly1!I1304/hourly1!$I$8763+유형화!$H$63*hourly1!P1304/hourly1!$P$8763</f>
        <v>7.806040310980392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770">
        <f>(유형화!$F$71+유형화!$F$72+유형화!$F$73+유형화!$F$74+유형화!$G$63)*hourly1!O1305/hourly1!$O$8763</f>
        <v>115.20652099738281</v>
      </c>
      <c r="C1304" s="419">
        <f>hourly1!$F1305*유형화!$G$71/hourly1!$F$8763+유형화!$G$72*hourly1!$G1305/hourly1!$F$8763+유형화!$G$74*hourly1!I1305/hourly1!$I$8763+유형화!$H$63*hourly1!P1305/hourly1!$P$8763</f>
        <v>31.274718614711649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770">
        <f>(유형화!$F$71+유형화!$F$72+유형화!$F$73+유형화!$F$74+유형화!$G$63)*hourly1!O1306/hourly1!$O$8763</f>
        <v>119.25967818164118</v>
      </c>
      <c r="C1305" s="419">
        <f>hourly1!$F1306*유형화!$G$71/hourly1!$F$8763+유형화!$G$72*hourly1!$G1306/hourly1!$F$8763+유형화!$G$74*hourly1!I1306/hourly1!$I$8763+유형화!$H$63*hourly1!P1306/hourly1!$P$8763</f>
        <v>32.423320369941273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770">
        <f>(유형화!$F$71+유형화!$F$72+유형화!$F$73+유형화!$F$74+유형화!$G$63)*hourly1!O1307/hourly1!$O$8763</f>
        <v>123.47064340992017</v>
      </c>
      <c r="C1306" s="419">
        <f>hourly1!$F1307*유형화!$G$71/hourly1!$F$8763+유형화!$G$72*hourly1!$G1307/hourly1!$F$8763+유형화!$G$74*hourly1!I1307/hourly1!$I$8763+유형화!$H$63*hourly1!P1307/hourly1!$P$8763</f>
        <v>29.636492494284219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770">
        <f>(유형화!$F$71+유형화!$F$72+유형화!$F$73+유형화!$F$74+유형화!$G$63)*hourly1!O1308/hourly1!$O$8763</f>
        <v>130.76081202088622</v>
      </c>
      <c r="C1307" s="419">
        <f>hourly1!$F1308*유형화!$G$71/hourly1!$F$8763+유형화!$G$72*hourly1!$G1308/hourly1!$F$8763+유형화!$G$74*hourly1!I1308/hourly1!$I$8763+유형화!$H$63*hourly1!P1308/hourly1!$P$8763</f>
        <v>26.102415290875523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770">
        <f>(유형화!$F$71+유형화!$F$72+유형화!$F$73+유형화!$F$74+유형화!$G$63)*hourly1!O1309/hourly1!$O$8763</f>
        <v>130.87979183075672</v>
      </c>
      <c r="C1308" s="419">
        <f>hourly1!$F1309*유형화!$G$71/hourly1!$F$8763+유형화!$G$72*hourly1!$G1309/hourly1!$F$8763+유형화!$G$74*hourly1!I1309/hourly1!$I$8763+유형화!$H$63*hourly1!P1309/hourly1!$P$8763</f>
        <v>22.620711469874568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770">
        <f>(유형화!$F$71+유형화!$F$72+유형화!$F$73+유형화!$F$74+유형화!$G$63)*hourly1!O1310/hourly1!$O$8763</f>
        <v>129.4909133483909</v>
      </c>
      <c r="C1309" s="419">
        <f>hourly1!$F1310*유형화!$G$71/hourly1!$F$8763+유형화!$G$72*hourly1!$G1310/hourly1!$F$8763+유형화!$G$74*hourly1!I1310/hourly1!$I$8763+유형화!$H$63*hourly1!P1310/hourly1!$P$8763</f>
        <v>19.580526122084677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770">
        <f>(유형화!$F$71+유형화!$F$72+유형화!$F$73+유형화!$F$74+유형화!$G$63)*hourly1!O1311/hourly1!$O$8763</f>
        <v>122.26393772564255</v>
      </c>
      <c r="C1310" s="419">
        <f>hourly1!$F1311*유형화!$G$71/hourly1!$F$8763+유형화!$G$72*hourly1!$G1311/hourly1!$F$8763+유형화!$G$74*hourly1!I1311/hourly1!$I$8763+유형화!$H$63*hourly1!P1311/hourly1!$P$8763</f>
        <v>13.357883179506508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770">
        <f>(유형화!$F$71+유형화!$F$72+유형화!$F$73+유형화!$F$74+유형화!$G$63)*hourly1!O1312/hourly1!$O$8763</f>
        <v>119.83757140706714</v>
      </c>
      <c r="C1311" s="419">
        <f>hourly1!$F1312*유형화!$G$71/hourly1!$F$8763+유형화!$G$72*hourly1!$G1312/hourly1!$F$8763+유형화!$G$74*hourly1!I1312/hourly1!$I$8763+유형화!$H$63*hourly1!P1312/hourly1!$P$8763</f>
        <v>14.327232181437303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770">
        <f>(유형화!$F$71+유형화!$F$72+유형화!$F$73+유형화!$F$74+유형화!$G$63)*hourly1!O1313/hourly1!$O$8763</f>
        <v>122.26536653574344</v>
      </c>
      <c r="C1312" s="419">
        <f>hourly1!$F1313*유형화!$G$71/hourly1!$F$8763+유형화!$G$72*hourly1!$G1313/hourly1!$F$8763+유형화!$G$74*hourly1!I1313/hourly1!$I$8763+유형화!$H$63*hourly1!P1313/hourly1!$P$8763</f>
        <v>13.795673291458272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770">
        <f>(유형화!$F$71+유형화!$F$72+유형화!$F$73+유형화!$F$74+유형화!$G$63)*hourly1!O1314/hourly1!$O$8763</f>
        <v>120.75873286338869</v>
      </c>
      <c r="C1313" s="419">
        <f>hourly1!$F1314*유형화!$G$71/hourly1!$F$8763+유형화!$G$72*hourly1!$G1314/hourly1!$F$8763+유형화!$G$74*hourly1!I1314/hourly1!$I$8763+유형화!$H$63*hourly1!P1314/hourly1!$P$8763</f>
        <v>13.351815206935317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770">
        <f>(유형화!$F$71+유형화!$F$72+유형화!$F$73+유형화!$F$74+유형화!$G$63)*hourly1!O1315/hourly1!$O$8763</f>
        <v>122.16080219855307</v>
      </c>
      <c r="C1314" s="419">
        <f>hourly1!$F1315*유형화!$G$71/hourly1!$F$8763+유형화!$G$72*hourly1!$G1315/hourly1!$F$8763+유형화!$G$74*hourly1!I1315/hourly1!$I$8763+유형화!$H$63*hourly1!P1315/hourly1!$P$8763</f>
        <v>13.802168997782383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770">
        <f>(유형화!$F$71+유형화!$F$72+유형화!$F$73+유형화!$F$74+유형화!$G$63)*hourly1!O1316/hourly1!$O$8763</f>
        <v>123.00006569465673</v>
      </c>
      <c r="C1315" s="419">
        <f>hourly1!$F1316*유형화!$G$71/hourly1!$F$8763+유형화!$G$72*hourly1!$G1316/hourly1!$F$8763+유형화!$G$74*hourly1!I1316/hourly1!$I$8763+유형화!$H$63*hourly1!P1316/hourly1!$P$8763</f>
        <v>15.167105868635227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770">
        <f>(유형화!$F$71+유형화!$F$72+유형화!$F$73+유형화!$F$74+유형화!$G$63)*hourly1!O1317/hourly1!$O$8763</f>
        <v>123.22183958667071</v>
      </c>
      <c r="C1316" s="419">
        <f>hourly1!$F1317*유형화!$G$71/hourly1!$F$8763+유형화!$G$72*hourly1!$G1317/hourly1!$F$8763+유형화!$G$74*hourly1!I1317/hourly1!$I$8763+유형화!$H$63*hourly1!P1317/hourly1!$P$8763</f>
        <v>14.315707372433994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770">
        <f>(유형화!$F$71+유형화!$F$72+유형화!$F$73+유형화!$F$74+유형화!$G$63)*hourly1!O1318/hourly1!$O$8763</f>
        <v>124.09619064469686</v>
      </c>
      <c r="C1317" s="419">
        <f>hourly1!$F1318*유형화!$G$71/hourly1!$F$8763+유형화!$G$72*hourly1!$G1318/hourly1!$F$8763+유형화!$G$74*hourly1!I1318/hourly1!$I$8763+유형화!$H$63*hourly1!P1318/hourly1!$P$8763</f>
        <v>14.309130735191168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770">
        <f>(유형화!$F$71+유형화!$F$72+유형화!$F$73+유형화!$F$74+유형화!$G$63)*hourly1!O1319/hourly1!$O$8763</f>
        <v>120.25242379462419</v>
      </c>
      <c r="C1318" s="419">
        <f>hourly1!$F1319*유형화!$G$71/hourly1!$F$8763+유형화!$G$72*hourly1!$G1319/hourly1!$F$8763+유형화!$G$74*hourly1!I1319/hourly1!$I$8763+유형화!$H$63*hourly1!P1319/hourly1!$P$8763</f>
        <v>17.647429891775801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770">
        <f>(유형화!$F$71+유형화!$F$72+유형화!$F$73+유형화!$F$74+유형화!$G$63)*hourly1!O1320/hourly1!$O$8763</f>
        <v>116.64251590638014</v>
      </c>
      <c r="C1319" s="419">
        <f>hourly1!$F1320*유형화!$G$71/hourly1!$F$8763+유형화!$G$72*hourly1!$G1320/hourly1!$F$8763+유형화!$G$74*hourly1!I1320/hourly1!$I$8763+유형화!$H$63*hourly1!P1320/hourly1!$P$8763</f>
        <v>1.1503286370052086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770">
        <f>(유형화!$F$71+유형화!$F$72+유형화!$F$73+유형화!$F$74+유형화!$G$63)*hourly1!O1321/hourly1!$O$8763</f>
        <v>115.09998765647283</v>
      </c>
      <c r="C1320" s="419">
        <f>hourly1!$F1321*유형화!$G$71/hourly1!$F$8763+유형화!$G$72*hourly1!$G1321/hourly1!$F$8763+유형화!$G$74*hourly1!I1321/hourly1!$I$8763+유형화!$H$63*hourly1!P1321/hourly1!$P$8763</f>
        <v>1.0951475979343654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770">
        <f>(유형화!$F$71+유형화!$F$72+유형화!$F$73+유형화!$F$74+유형화!$G$63)*hourly1!O1322/hourly1!$O$8763</f>
        <v>116.13393947437885</v>
      </c>
      <c r="C1321" s="419">
        <f>hourly1!$F1322*유형화!$G$71/hourly1!$F$8763+유형화!$G$72*hourly1!$G1322/hourly1!$F$8763+유형화!$G$74*hourly1!I1322/hourly1!$I$8763+유형화!$H$63*hourly1!P1322/hourly1!$P$8763</f>
        <v>0.84031952176931979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770">
        <f>(유형화!$F$71+유형화!$F$72+유형화!$F$73+유형화!$F$74+유형화!$G$63)*hourly1!O1323/hourly1!$O$8763</f>
        <v>115.62804311768814</v>
      </c>
      <c r="C1322" s="419">
        <f>hourly1!$F1323*유형화!$G$71/hourly1!$F$8763+유형화!$G$72*hourly1!$G1323/hourly1!$F$8763+유형화!$G$74*hourly1!I1323/hourly1!$I$8763+유형화!$H$63*hourly1!P1323/hourly1!$P$8763</f>
        <v>1.0489068097439307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770">
        <f>(유형화!$F$71+유형화!$F$72+유형화!$F$73+유형화!$F$74+유형화!$G$63)*hourly1!O1324/hourly1!$O$8763</f>
        <v>109.3925353519531</v>
      </c>
      <c r="C1323" s="419">
        <f>hourly1!$F1324*유형화!$G$71/hourly1!$F$8763+유형화!$G$72*hourly1!$G1324/hourly1!$F$8763+유형화!$G$74*hourly1!I1324/hourly1!$I$8763+유형화!$H$63*hourly1!P1324/hourly1!$P$8763</f>
        <v>3.0277490110671947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770">
        <f>(유형화!$F$71+유형화!$F$72+유형화!$F$73+유형화!$F$74+유형화!$G$63)*hourly1!O1325/hourly1!$O$8763</f>
        <v>105.73956252366973</v>
      </c>
      <c r="C1324" s="419">
        <f>hourly1!$F1325*유형화!$G$71/hourly1!$F$8763+유형화!$G$72*hourly1!$G1325/hourly1!$F$8763+유형화!$G$74*hourly1!I1325/hourly1!$I$8763+유형화!$H$63*hourly1!P1325/hourly1!$P$8763</f>
        <v>5.3499050931509187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770">
        <f>(유형화!$F$71+유형화!$F$72+유형화!$F$73+유형화!$F$74+유형화!$G$63)*hourly1!O1326/hourly1!$O$8763</f>
        <v>105.92122922998786</v>
      </c>
      <c r="C1325" s="419">
        <f>hourly1!$F1326*유형화!$G$71/hourly1!$F$8763+유형화!$G$72*hourly1!$G1326/hourly1!$F$8763+유형화!$G$74*hourly1!I1326/hourly1!$I$8763+유형화!$H$63*hourly1!P1326/hourly1!$P$8763</f>
        <v>6.9328858605835659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770">
        <f>(유형화!$F$71+유형화!$F$72+유형화!$F$73+유형화!$F$74+유형화!$G$63)*hourly1!O1327/hourly1!$O$8763</f>
        <v>106.41054493526025</v>
      </c>
      <c r="C1326" s="419">
        <f>hourly1!$F1327*유형화!$G$71/hourly1!$F$8763+유형화!$G$72*hourly1!$G1327/hourly1!$F$8763+유형화!$G$74*hourly1!I1327/hourly1!$I$8763+유형화!$H$63*hourly1!P1327/hourly1!$P$8763</f>
        <v>8.4677453499234936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770">
        <f>(유형화!$F$71+유형화!$F$72+유형화!$F$73+유형화!$F$74+유형화!$G$63)*hourly1!O1328/hourly1!$O$8763</f>
        <v>107.72845099360229</v>
      </c>
      <c r="C1327" s="419">
        <f>hourly1!$F1328*유형화!$G$71/hourly1!$F$8763+유형화!$G$72*hourly1!$G1328/hourly1!$F$8763+유형화!$G$74*hourly1!I1328/hourly1!$I$8763+유형화!$H$63*hourly1!P1328/hourly1!$P$8763</f>
        <v>10.085348241295296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770">
        <f>(유형화!$F$71+유형화!$F$72+유형화!$F$73+유형화!$F$74+유형화!$G$63)*hourly1!O1329/hourly1!$O$8763</f>
        <v>111.10441267463167</v>
      </c>
      <c r="C1328" s="419">
        <f>hourly1!$F1329*유형화!$G$71/hourly1!$F$8763+유형화!$G$72*hourly1!$G1329/hourly1!$F$8763+유형화!$G$74*hourly1!I1329/hourly1!$I$8763+유형화!$H$63*hourly1!P1329/hourly1!$P$8763</f>
        <v>34.727913211774791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770">
        <f>(유형화!$F$71+유형화!$F$72+유형화!$F$73+유형화!$F$74+유형화!$G$63)*hourly1!O1330/hourly1!$O$8763</f>
        <v>110.64019365614213</v>
      </c>
      <c r="C1329" s="419">
        <f>hourly1!$F1330*유형화!$G$71/hourly1!$F$8763+유형화!$G$72*hourly1!$G1330/hourly1!$F$8763+유형화!$G$74*hourly1!I1330/hourly1!$I$8763+유형화!$H$63*hourly1!P1330/hourly1!$P$8763</f>
        <v>35.276107252076848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770">
        <f>(유형화!$F$71+유형화!$F$72+유형화!$F$73+유형화!$F$74+유형화!$G$63)*hourly1!O1331/hourly1!$O$8763</f>
        <v>111.23703003576257</v>
      </c>
      <c r="C1330" s="419">
        <f>hourly1!$F1331*유형화!$G$71/hourly1!$F$8763+유형화!$G$72*hourly1!$G1331/hourly1!$F$8763+유형화!$G$74*hourly1!I1331/hourly1!$I$8763+유형화!$H$63*hourly1!P1331/hourly1!$P$8763</f>
        <v>31.835215077825691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770">
        <f>(유형화!$F$71+유형화!$F$72+유형화!$F$73+유형화!$F$74+유형화!$G$63)*hourly1!O1332/hourly1!$O$8763</f>
        <v>111.67936593409658</v>
      </c>
      <c r="C1331" s="419">
        <f>hourly1!$F1332*유형화!$G$71/hourly1!$F$8763+유형화!$G$72*hourly1!$G1332/hourly1!$F$8763+유형화!$G$74*hourly1!I1332/hourly1!$I$8763+유형화!$H$63*hourly1!P1332/hourly1!$P$8763</f>
        <v>27.58298736619389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770">
        <f>(유형화!$F$71+유형화!$F$72+유형화!$F$73+유형화!$F$74+유형화!$G$63)*hourly1!O1333/hourly1!$O$8763</f>
        <v>111.30297374442137</v>
      </c>
      <c r="C1332" s="419">
        <f>hourly1!$F1333*유형화!$G$71/hourly1!$F$8763+유형화!$G$72*hourly1!$G1333/hourly1!$F$8763+유형화!$G$74*hourly1!I1333/hourly1!$I$8763+유형화!$H$63*hourly1!P1333/hourly1!$P$8763</f>
        <v>23.893361552451296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770">
        <f>(유형화!$F$71+유형화!$F$72+유형화!$F$73+유형화!$F$74+유형화!$G$63)*hourly1!O1334/hourly1!$O$8763</f>
        <v>111.83289095948922</v>
      </c>
      <c r="C1333" s="419">
        <f>hourly1!$F1334*유형화!$G$71/hourly1!$F$8763+유형화!$G$72*hourly1!$G1334/hourly1!$F$8763+유형화!$G$74*hourly1!I1334/hourly1!$I$8763+유형화!$H$63*hourly1!P1334/hourly1!$P$8763</f>
        <v>20.89279727451159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770">
        <f>(유형화!$F$71+유형화!$F$72+유형화!$F$73+유형화!$F$74+유형화!$G$63)*hourly1!O1335/hourly1!$O$8763</f>
        <v>107.87439060542592</v>
      </c>
      <c r="C1334" s="419">
        <f>hourly1!$F1335*유형화!$G$71/hourly1!$F$8763+유형화!$G$72*hourly1!$G1335/hourly1!$F$8763+유형화!$G$74*hourly1!I1335/hourly1!$I$8763+유형화!$H$63*hourly1!P1335/hourly1!$P$8763</f>
        <v>15.500290767948723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770">
        <f>(유형화!$F$71+유형화!$F$72+유형화!$F$73+유형화!$F$74+유형화!$G$63)*hourly1!O1336/hourly1!$O$8763</f>
        <v>106.37573175801879</v>
      </c>
      <c r="C1335" s="419">
        <f>hourly1!$F1336*유형화!$G$71/hourly1!$F$8763+유형화!$G$72*hourly1!$G1336/hourly1!$F$8763+유형화!$G$74*hourly1!I1336/hourly1!$I$8763+유형화!$H$63*hourly1!P1336/hourly1!$P$8763</f>
        <v>16.595510427647046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770">
        <f>(유형화!$F$71+유형화!$F$72+유형화!$F$73+유형화!$F$74+유형화!$G$63)*hourly1!O1337/hourly1!$O$8763</f>
        <v>105.26945747805544</v>
      </c>
      <c r="C1336" s="419">
        <f>hourly1!$F1337*유형화!$G$71/hourly1!$F$8763+유형화!$G$72*hourly1!$G1337/hourly1!$F$8763+유형화!$G$74*hourly1!I1337/hourly1!$I$8763+유형화!$H$63*hourly1!P1337/hourly1!$P$8763</f>
        <v>15.917591817691049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770">
        <f>(유형화!$F$71+유형화!$F$72+유형화!$F$73+유형화!$F$74+유형화!$G$63)*hourly1!O1338/hourly1!$O$8763</f>
        <v>104.94317295851778</v>
      </c>
      <c r="C1337" s="419">
        <f>hourly1!$F1338*유형화!$G$71/hourly1!$F$8763+유형화!$G$72*hourly1!$G1338/hourly1!$F$8763+유형화!$G$74*hourly1!I1338/hourly1!$I$8763+유형화!$H$63*hourly1!P1338/hourly1!$P$8763</f>
        <v>15.651809757063507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770">
        <f>(유형화!$F$71+유형화!$F$72+유형화!$F$73+유형화!$F$74+유형화!$G$63)*hourly1!O1339/hourly1!$O$8763</f>
        <v>104.52053017012169</v>
      </c>
      <c r="C1338" s="419">
        <f>hourly1!$F1339*유형화!$G$71/hourly1!$F$8763+유형화!$G$72*hourly1!$G1339/hourly1!$F$8763+유형화!$G$74*hourly1!I1339/hourly1!$I$8763+유형화!$H$63*hourly1!P1339/hourly1!$P$8763</f>
        <v>16.600922028926902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770">
        <f>(유형화!$F$71+유형화!$F$72+유형화!$F$73+유형화!$F$74+유형화!$G$63)*hourly1!O1340/hourly1!$O$8763</f>
        <v>104.5928131334782</v>
      </c>
      <c r="C1339" s="419">
        <f>hourly1!$F1340*유형화!$G$71/hourly1!$F$8763+유형화!$G$72*hourly1!$G1340/hourly1!$F$8763+유형화!$G$74*hourly1!I1340/hourly1!$I$8763+유형화!$H$63*hourly1!P1340/hourly1!$P$8763</f>
        <v>17.96071532447025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770">
        <f>(유형화!$F$71+유형화!$F$72+유형화!$F$73+유형화!$F$74+유형화!$G$63)*hourly1!O1341/hourly1!$O$8763</f>
        <v>106.96901074794991</v>
      </c>
      <c r="C1340" s="419">
        <f>hourly1!$F1341*유형화!$G$71/hourly1!$F$8763+유형화!$G$72*hourly1!$G1341/hourly1!$F$8763+유형화!$G$74*hourly1!I1341/hourly1!$I$8763+유형화!$H$63*hourly1!P1341/hourly1!$P$8763</f>
        <v>17.383692336942786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770">
        <f>(유형화!$F$71+유형화!$F$72+유형화!$F$73+유형화!$F$74+유형화!$G$63)*hourly1!O1342/hourly1!$O$8763</f>
        <v>110.73832564572787</v>
      </c>
      <c r="C1341" s="419">
        <f>hourly1!$F1342*유형화!$G$71/hourly1!$F$8763+유형화!$G$72*hourly1!$G1342/hourly1!$F$8763+유형화!$G$74*hourly1!I1342/hourly1!$I$8763+유형화!$H$63*hourly1!P1342/hourly1!$P$8763</f>
        <v>16.799337869801359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770">
        <f>(유형화!$F$71+유형화!$F$72+유형화!$F$73+유형화!$F$74+유형화!$G$63)*hourly1!O1343/hourly1!$O$8763</f>
        <v>111.01085269784626</v>
      </c>
      <c r="C1342" s="419">
        <f>hourly1!$F1343*유형화!$G$71/hourly1!$F$8763+유형화!$G$72*hourly1!$G1343/hourly1!$F$8763+유형화!$G$74*hourly1!I1343/hourly1!$I$8763+유형화!$H$63*hourly1!P1343/hourly1!$P$8763</f>
        <v>19.996507351635447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770">
        <f>(유형화!$F$71+유형화!$F$72+유형화!$F$73+유형화!$F$74+유형화!$G$63)*hourly1!O1344/hourly1!$O$8763</f>
        <v>110.00390103909973</v>
      </c>
      <c r="C1343" s="419">
        <f>hourly1!$F1344*유형화!$G$71/hourly1!$F$8763+유형화!$G$72*hourly1!$G1344/hourly1!$F$8763+유형화!$G$74*hourly1!I1344/hourly1!$I$8763+유형화!$H$63*hourly1!P1344/hourly1!$P$8763</f>
        <v>1.3538191234332617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770">
        <f>(유형화!$F$71+유형화!$F$72+유형화!$F$73+유형화!$F$74+유형화!$G$63)*hourly1!O1345/hourly1!$O$8763</f>
        <v>110.39839674785587</v>
      </c>
      <c r="C1344" s="419">
        <f>hourly1!$F1345*유형화!$G$71/hourly1!$F$8763+유형화!$G$72*hourly1!$G1345/hourly1!$F$8763+유형화!$G$74*hourly1!I1345/hourly1!$I$8763+유형화!$H$63*hourly1!P1345/hourly1!$P$8763</f>
        <v>0.95874330412622455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770">
        <f>(유형화!$F$71+유형화!$F$72+유형화!$F$73+유형화!$F$74+유형화!$G$63)*hourly1!O1346/hourly1!$O$8763</f>
        <v>112.52286823858977</v>
      </c>
      <c r="C1345" s="419">
        <f>hourly1!$F1346*유형화!$G$71/hourly1!$F$8763+유형화!$G$72*hourly1!$G1346/hourly1!$F$8763+유형화!$G$74*hourly1!I1346/hourly1!$I$8763+유형화!$H$63*hourly1!P1346/hourly1!$P$8763</f>
        <v>0.9123363459886068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770">
        <f>(유형화!$F$71+유형화!$F$72+유형화!$F$73+유형화!$F$74+유형화!$G$63)*hourly1!O1347/hourly1!$O$8763</f>
        <v>109.45813516864605</v>
      </c>
      <c r="C1346" s="419">
        <f>hourly1!$F1347*유형화!$G$71/hourly1!$F$8763+유형화!$G$72*hourly1!$G1347/hourly1!$F$8763+유형화!$G$74*hourly1!I1347/hourly1!$I$8763+유형화!$H$63*hourly1!P1347/hourly1!$P$8763</f>
        <v>0.98518032727830374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770">
        <f>(유형화!$F$71+유형화!$F$72+유형화!$F$73+유형화!$F$74+유형화!$G$63)*hourly1!O1348/hourly1!$O$8763</f>
        <v>104.98034488792793</v>
      </c>
      <c r="C1347" s="419">
        <f>hourly1!$F1348*유형화!$G$71/hourly1!$F$8763+유형화!$G$72*hourly1!$G1348/hourly1!$F$8763+유형화!$G$74*hourly1!I1348/hourly1!$I$8763+유형화!$H$63*hourly1!P1348/hourly1!$P$8763</f>
        <v>1.729407823767958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770">
        <f>(유형화!$F$71+유형화!$F$72+유형화!$F$73+유형화!$F$74+유형화!$G$63)*hourly1!O1349/hourly1!$O$8763</f>
        <v>102.49236659438614</v>
      </c>
      <c r="C1348" s="419">
        <f>hourly1!$F1349*유형화!$G$71/hourly1!$F$8763+유형화!$G$72*hourly1!$G1349/hourly1!$F$8763+유형화!$G$74*hourly1!I1349/hourly1!$I$8763+유형화!$H$63*hourly1!P1349/hourly1!$P$8763</f>
        <v>2.9276586974382339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770">
        <f>(유형화!$F$71+유형화!$F$72+유형화!$F$73+유형화!$F$74+유형화!$G$63)*hourly1!O1350/hourly1!$O$8763</f>
        <v>101.52438911944488</v>
      </c>
      <c r="C1349" s="419">
        <f>hourly1!$F1350*유형화!$G$71/hourly1!$F$8763+유형화!$G$72*hourly1!$G1350/hourly1!$F$8763+유형화!$G$74*hourly1!I1350/hourly1!$I$8763+유형화!$H$63*hourly1!P1350/hourly1!$P$8763</f>
        <v>4.1148371136280879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770">
        <f>(유형화!$F$71+유형화!$F$72+유형화!$F$73+유형화!$F$74+유형화!$G$63)*hourly1!O1351/hourly1!$O$8763</f>
        <v>100.68565938468682</v>
      </c>
      <c r="C1350" s="419">
        <f>hourly1!$F1351*유형화!$G$71/hourly1!$F$8763+유형화!$G$72*hourly1!$G1351/hourly1!$F$8763+유형화!$G$74*hourly1!I1351/hourly1!$I$8763+유형화!$H$63*hourly1!P1351/hourly1!$P$8763</f>
        <v>5.2765890661224155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770">
        <f>(유형화!$F$71+유형화!$F$72+유형화!$F$73+유형화!$F$74+유형화!$G$63)*hourly1!O1352/hourly1!$O$8763</f>
        <v>102.69006893336794</v>
      </c>
      <c r="C1351" s="419">
        <f>hourly1!$F1352*유형화!$G$71/hourly1!$F$8763+유형화!$G$72*hourly1!$G1352/hourly1!$F$8763+유형화!$G$74*hourly1!I1352/hourly1!$I$8763+유형화!$H$63*hourly1!P1352/hourly1!$P$8763</f>
        <v>6.455221731195353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770">
        <f>(유형화!$F$71+유형화!$F$72+유형화!$F$73+유형화!$F$74+유형화!$G$63)*hourly1!O1353/hourly1!$O$8763</f>
        <v>103.20503179503578</v>
      </c>
      <c r="C1352" s="419">
        <f>hourly1!$F1353*유형화!$G$71/hourly1!$F$8763+유형화!$G$72*hourly1!$G1353/hourly1!$F$8763+유형화!$G$74*hourly1!I1353/hourly1!$I$8763+유형화!$H$63*hourly1!P1353/hourly1!$P$8763</f>
        <v>30.922364781102448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770">
        <f>(유형화!$F$71+유형화!$F$72+유형화!$F$73+유형화!$F$74+유형화!$G$63)*hourly1!O1354/hourly1!$O$8763</f>
        <v>103.54811588488751</v>
      </c>
      <c r="C1353" s="419">
        <f>hourly1!$F1354*유형화!$G$71/hourly1!$F$8763+유형화!$G$72*hourly1!$G1354/hourly1!$F$8763+유형화!$G$74*hourly1!I1354/hourly1!$I$8763+유형화!$H$63*hourly1!P1354/hourly1!$P$8763</f>
        <v>31.4036575697817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770">
        <f>(유형화!$F$71+유형화!$F$72+유형화!$F$73+유형화!$F$74+유형화!$G$63)*hourly1!O1355/hourly1!$O$8763</f>
        <v>102.74821433586068</v>
      </c>
      <c r="C1354" s="419">
        <f>hourly1!$F1355*유형화!$G$71/hourly1!$F$8763+유형화!$G$72*hourly1!$G1355/hourly1!$F$8763+유형화!$G$74*hourly1!I1355/hourly1!$I$8763+유형화!$H$63*hourly1!P1355/hourly1!$P$8763</f>
        <v>27.465214416130109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770">
        <f>(유형화!$F$71+유형화!$F$72+유형화!$F$73+유형화!$F$74+유형화!$G$63)*hourly1!O1356/hourly1!$O$8763</f>
        <v>102.36929681974543</v>
      </c>
      <c r="C1355" s="419">
        <f>hourly1!$F1356*유형화!$G$71/hourly1!$F$8763+유형화!$G$72*hourly1!$G1356/hourly1!$F$8763+유형화!$G$74*hourly1!I1356/hourly1!$I$8763+유형화!$H$63*hourly1!P1356/hourly1!$P$8763</f>
        <v>22.979120659447858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770">
        <f>(유형화!$F$71+유형화!$F$72+유형화!$F$73+유형화!$F$74+유형화!$G$63)*hourly1!O1357/hourly1!$O$8763</f>
        <v>102.60712736942698</v>
      </c>
      <c r="C1356" s="419">
        <f>hourly1!$F1357*유형화!$G$71/hourly1!$F$8763+유형화!$G$72*hourly1!$G1357/hourly1!$F$8763+유형화!$G$74*hourly1!I1357/hourly1!$I$8763+유형화!$H$63*hourly1!P1357/hourly1!$P$8763</f>
        <v>19.162704406507821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770">
        <f>(유형화!$F$71+유형화!$F$72+유형화!$F$73+유형화!$F$74+유형화!$G$63)*hourly1!O1358/hourly1!$O$8763</f>
        <v>101.85467886870391</v>
      </c>
      <c r="C1357" s="419">
        <f>hourly1!$F1358*유형화!$G$71/hourly1!$F$8763+유형화!$G$72*hourly1!$G1358/hourly1!$F$8763+유형화!$G$74*hourly1!I1358/hourly1!$I$8763+유형화!$H$63*hourly1!P1358/hourly1!$P$8763</f>
        <v>15.728770752655647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770">
        <f>(유형화!$F$71+유형화!$F$72+유형화!$F$73+유형화!$F$74+유형화!$G$63)*hourly1!O1359/hourly1!$O$8763</f>
        <v>100.61086700796895</v>
      </c>
      <c r="C1358" s="419">
        <f>hourly1!$F1359*유형화!$G$71/hourly1!$F$8763+유형화!$G$72*hourly1!$G1359/hourly1!$F$8763+유형화!$G$74*hourly1!I1359/hourly1!$I$8763+유형화!$H$63*hourly1!P1359/hourly1!$P$8763</f>
        <v>10.02691796431281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770">
        <f>(유형화!$F$71+유형화!$F$72+유형화!$F$73+유형화!$F$74+유형화!$G$63)*hourly1!O1360/hourly1!$O$8763</f>
        <v>98.764738638524605</v>
      </c>
      <c r="C1359" s="419">
        <f>hourly1!$F1360*유형화!$G$71/hourly1!$F$8763+유형화!$G$72*hourly1!$G1360/hourly1!$F$8763+유형화!$G$74*hourly1!I1360/hourly1!$I$8763+유형화!$H$63*hourly1!P1360/hourly1!$P$8763</f>
        <v>10.916893429196143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770">
        <f>(유형화!$F$71+유형화!$F$72+유형화!$F$73+유형화!$F$74+유형화!$G$63)*hourly1!O1361/hourly1!$O$8763</f>
        <v>97.679960117695003</v>
      </c>
      <c r="C1360" s="419">
        <f>hourly1!$F1361*유형화!$G$71/hourly1!$F$8763+유형화!$G$72*hourly1!$G1361/hourly1!$F$8763+유형화!$G$74*hourly1!I1361/hourly1!$I$8763+유형화!$H$63*hourly1!P1361/hourly1!$P$8763</f>
        <v>10.140807153444479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770">
        <f>(유형화!$F$71+유형화!$F$72+유형화!$F$73+유형화!$F$74+유형화!$G$63)*hourly1!O1362/hourly1!$O$8763</f>
        <v>96.981963913282144</v>
      </c>
      <c r="C1361" s="419">
        <f>hourly1!$F1362*유형화!$G$71/hourly1!$F$8763+유형화!$G$72*hourly1!$G1362/hourly1!$F$8763+유형화!$G$74*hourly1!I1362/hourly1!$I$8763+유형화!$H$63*hourly1!P1362/hourly1!$P$8763</f>
        <v>9.6910460354090215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770">
        <f>(유형화!$F$71+유형화!$F$72+유형화!$F$73+유형화!$F$74+유형화!$G$63)*hourly1!O1363/hourly1!$O$8763</f>
        <v>98.466793339973407</v>
      </c>
      <c r="C1362" s="419">
        <f>hourly1!$F1363*유형화!$G$71/hourly1!$F$8763+유형화!$G$72*hourly1!$G1363/hourly1!$F$8763+유형화!$G$74*hourly1!I1363/hourly1!$I$8763+유형화!$H$63*hourly1!P1363/hourly1!$P$8763</f>
        <v>10.695991101802722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770">
        <f>(유형화!$F$71+유형화!$F$72+유형화!$F$73+유형화!$F$74+유형화!$G$63)*hourly1!O1364/hourly1!$O$8763</f>
        <v>99.794977563652253</v>
      </c>
      <c r="C1363" s="419">
        <f>hourly1!$F1364*유형화!$G$71/hourly1!$F$8763+유형화!$G$72*hourly1!$G1364/hourly1!$F$8763+유형화!$G$74*hourly1!I1364/hourly1!$I$8763+유형화!$H$63*hourly1!P1364/hourly1!$P$8763</f>
        <v>12.052426533524597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770">
        <f>(유형화!$F$71+유형화!$F$72+유형화!$F$73+유형화!$F$74+유형화!$G$63)*hourly1!O1365/hourly1!$O$8763</f>
        <v>103.21300315244073</v>
      </c>
      <c r="C1364" s="419">
        <f>hourly1!$F1365*유형화!$G$71/hourly1!$F$8763+유형화!$G$72*hourly1!$G1365/hourly1!$F$8763+유형화!$G$74*hourly1!I1365/hourly1!$I$8763+유형화!$H$63*hourly1!P1365/hourly1!$P$8763</f>
        <v>11.205129665519559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770">
        <f>(유형화!$F$71+유형화!$F$72+유형화!$F$73+유형화!$F$74+유형화!$G$63)*hourly1!O1366/hourly1!$O$8763</f>
        <v>108.18318550806239</v>
      </c>
      <c r="C1365" s="419">
        <f>hourly1!$F1366*유형화!$G$71/hourly1!$F$8763+유형화!$G$72*hourly1!$G1366/hourly1!$F$8763+유형화!$G$74*hourly1!I1366/hourly1!$I$8763+유형화!$H$63*hourly1!P1366/hourly1!$P$8763</f>
        <v>11.490691796581936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770">
        <f>(유형화!$F$71+유형화!$F$72+유형화!$F$73+유형화!$F$74+유형화!$G$63)*hourly1!O1367/hourly1!$O$8763</f>
        <v>108.20851264676574</v>
      </c>
      <c r="C1366" s="419">
        <f>hourly1!$F1367*유형화!$G$71/hourly1!$F$8763+유형화!$G$72*hourly1!$G1367/hourly1!$F$8763+유형화!$G$74*hourly1!I1367/hourly1!$I$8763+유형화!$H$63*hourly1!P1367/hourly1!$P$8763</f>
        <v>15.475448668567417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770">
        <f>(유형화!$F$71+유형화!$F$72+유형화!$F$73+유형화!$F$74+유형화!$G$63)*hourly1!O1368/hourly1!$O$8763</f>
        <v>107.57080150678995</v>
      </c>
      <c r="C1367" s="419">
        <f>hourly1!$F1368*유형화!$G$71/hourly1!$F$8763+유형화!$G$72*hourly1!$G1368/hourly1!$F$8763+유형화!$G$74*hourly1!I1368/hourly1!$I$8763+유형화!$H$63*hourly1!P1368/hourly1!$P$8763</f>
        <v>1.352127882637516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770">
        <f>(유형화!$F$71+유형화!$F$72+유형화!$F$73+유형화!$F$74+유형화!$G$63)*hourly1!O1369/hourly1!$O$8763</f>
        <v>109.60364189444836</v>
      </c>
      <c r="C1368" s="419">
        <f>hourly1!$F1369*유형화!$G$71/hourly1!$F$8763+유형화!$G$72*hourly1!$G1369/hourly1!$F$8763+유형화!$G$74*hourly1!I1369/hourly1!$I$8763+유형화!$H$63*hourly1!P1369/hourly1!$P$8763</f>
        <v>0.94775239300876946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770">
        <f>(유형화!$F$71+유형화!$F$72+유형화!$F$73+유형화!$F$74+유형화!$G$63)*hourly1!O1370/hourly1!$O$8763</f>
        <v>109.76554178226752</v>
      </c>
      <c r="C1369" s="419">
        <f>hourly1!$F1370*유형화!$G$71/hourly1!$F$8763+유형화!$G$72*hourly1!$G1370/hourly1!$F$8763+유형화!$G$74*hourly1!I1370/hourly1!$I$8763+유형화!$H$63*hourly1!P1370/hourly1!$P$8763</f>
        <v>0.82866639264014319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770">
        <f>(유형화!$F$71+유형화!$F$72+유형화!$F$73+유형화!$F$74+유형화!$G$63)*hourly1!O1371/hourly1!$O$8763</f>
        <v>104.64647347618062</v>
      </c>
      <c r="C1370" s="419">
        <f>hourly1!$F1371*유형화!$G$71/hourly1!$F$8763+유형화!$G$72*hourly1!$G1371/hourly1!$F$8763+유형화!$G$74*hourly1!I1371/hourly1!$I$8763+유형화!$H$63*hourly1!P1371/hourly1!$P$8763</f>
        <v>0.63971823836732944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770">
        <f>(유형화!$F$71+유형화!$F$72+유형화!$F$73+유형화!$F$74+유형화!$G$63)*hourly1!O1372/hourly1!$O$8763</f>
        <v>99.298707111125694</v>
      </c>
      <c r="C1371" s="419">
        <f>hourly1!$F1372*유형화!$G$71/hourly1!$F$8763+유형화!$G$72*hourly1!$G1372/hourly1!$F$8763+유형화!$G$74*hourly1!I1372/hourly1!$I$8763+유형화!$H$63*hourly1!P1372/hourly1!$P$8763</f>
        <v>1.2390326165868537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770">
        <f>(유형화!$F$71+유형화!$F$72+유형화!$F$73+유형화!$F$74+유형화!$G$63)*hourly1!O1373/hourly1!$O$8763</f>
        <v>98.870488659300491</v>
      </c>
      <c r="C1372" s="419">
        <f>hourly1!$F1373*유형화!$G$71/hourly1!$F$8763+유형화!$G$72*hourly1!$G1373/hourly1!$F$8763+유형화!$G$74*hourly1!I1373/hourly1!$I$8763+유형화!$H$63*hourly1!P1373/hourly1!$P$8763</f>
        <v>3.9956747981725771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770">
        <f>(유형화!$F$71+유형화!$F$72+유형화!$F$73+유형화!$F$74+유형화!$G$63)*hourly1!O1374/hourly1!$O$8763</f>
        <v>98.942035023098441</v>
      </c>
      <c r="C1373" s="419">
        <f>hourly1!$F1374*유형화!$G$71/hourly1!$F$8763+유형화!$G$72*hourly1!$G1374/hourly1!$F$8763+유형화!$G$74*hourly1!I1374/hourly1!$I$8763+유형화!$H$63*hourly1!P1374/hourly1!$P$8763</f>
        <v>6.0327761829771589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770">
        <f>(유형화!$F$71+유형화!$F$72+유형화!$F$73+유형화!$F$74+유형화!$G$63)*hourly1!O1375/hourly1!$O$8763</f>
        <v>99.354139640046668</v>
      </c>
      <c r="C1374" s="419">
        <f>hourly1!$F1375*유형화!$G$71/hourly1!$F$8763+유형화!$G$72*hourly1!$G1375/hourly1!$F$8763+유형화!$G$74*hourly1!I1375/hourly1!$I$8763+유형화!$H$63*hourly1!P1375/hourly1!$P$8763</f>
        <v>7.8328952207773854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770">
        <f>(유형화!$F$71+유형화!$F$72+유형화!$F$73+유형화!$F$74+유형화!$G$63)*hourly1!O1376/hourly1!$O$8763</f>
        <v>103.34932243014332</v>
      </c>
      <c r="C1375" s="419">
        <f>hourly1!$F1376*유형화!$G$71/hourly1!$F$8763+유형화!$G$72*hourly1!$G1376/hourly1!$F$8763+유형화!$G$74*hourly1!I1376/hourly1!$I$8763+유형화!$H$63*hourly1!P1376/hourly1!$P$8763</f>
        <v>9.7678904043160113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770">
        <f>(유형화!$F$71+유형화!$F$72+유형화!$F$73+유형화!$F$74+유형화!$G$63)*hourly1!O1377/hourly1!$O$8763</f>
        <v>107.33670555089388</v>
      </c>
      <c r="C1376" s="419">
        <f>hourly1!$F1377*유형화!$G$71/hourly1!$F$8763+유형화!$G$72*hourly1!$G1377/hourly1!$F$8763+유형화!$G$74*hourly1!I1377/hourly1!$I$8763+유형화!$H$63*hourly1!P1377/hourly1!$P$8763</f>
        <v>34.437577079674078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770">
        <f>(유형화!$F$71+유형화!$F$72+유형화!$F$73+유형화!$F$74+유형화!$G$63)*hourly1!O1378/hourly1!$O$8763</f>
        <v>112.58131860233922</v>
      </c>
      <c r="C1377" s="419">
        <f>hourly1!$F1378*유형화!$G$71/hourly1!$F$8763+유형화!$G$72*hourly1!$G1378/hourly1!$F$8763+유형화!$G$74*hourly1!I1378/hourly1!$I$8763+유형화!$H$63*hourly1!P1378/hourly1!$P$8763</f>
        <v>35.053535839880972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770">
        <f>(유형화!$F$71+유형화!$F$72+유형화!$F$73+유형화!$F$74+유형화!$G$63)*hourly1!O1379/hourly1!$O$8763</f>
        <v>117.06518409983408</v>
      </c>
      <c r="C1378" s="419">
        <f>hourly1!$F1379*유형화!$G$71/hourly1!$F$8763+유형화!$G$72*hourly1!$G1379/hourly1!$F$8763+유형화!$G$74*hourly1!I1379/hourly1!$I$8763+유형화!$H$63*hourly1!P1379/hourly1!$P$8763</f>
        <v>31.937766553005694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770">
        <f>(유형화!$F$71+유형화!$F$72+유형화!$F$73+유형화!$F$74+유형화!$G$63)*hourly1!O1380/hourly1!$O$8763</f>
        <v>126.58837990199949</v>
      </c>
      <c r="C1379" s="419">
        <f>hourly1!$F1380*유형화!$G$71/hourly1!$F$8763+유형화!$G$72*hourly1!$G1380/hourly1!$F$8763+유형화!$G$74*hourly1!I1380/hourly1!$I$8763+유형화!$H$63*hourly1!P1380/hourly1!$P$8763</f>
        <v>27.943910030079333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770">
        <f>(유형화!$F$71+유형화!$F$72+유형화!$F$73+유형화!$F$74+유형화!$G$63)*hourly1!O1381/hourly1!$O$8763</f>
        <v>128.50798374359746</v>
      </c>
      <c r="C1380" s="419">
        <f>hourly1!$F1381*유형화!$G$71/hourly1!$F$8763+유형화!$G$72*hourly1!$G1381/hourly1!$F$8763+유형화!$G$74*hourly1!I1381/hourly1!$I$8763+유형화!$H$63*hourly1!P1381/hourly1!$P$8763</f>
        <v>24.473820565219857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770">
        <f>(유형화!$F$71+유형화!$F$72+유형화!$F$73+유형화!$F$74+유형화!$G$63)*hourly1!O1382/hourly1!$O$8763</f>
        <v>126.51288439812521</v>
      </c>
      <c r="C1381" s="419">
        <f>hourly1!$F1382*유형화!$G$71/hourly1!$F$8763+유형화!$G$72*hourly1!$G1382/hourly1!$F$8763+유형화!$G$74*hourly1!I1382/hourly1!$I$8763+유형화!$H$63*hourly1!P1382/hourly1!$P$8763</f>
        <v>21.754338599655441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770">
        <f>(유형화!$F$71+유형화!$F$72+유형화!$F$73+유형화!$F$74+유형화!$G$63)*hourly1!O1383/hourly1!$O$8763</f>
        <v>119.44489182101471</v>
      </c>
      <c r="C1382" s="419">
        <f>hourly1!$F1383*유형화!$G$71/hourly1!$F$8763+유형화!$G$72*hourly1!$G1383/hourly1!$F$8763+유형화!$G$74*hourly1!I1383/hourly1!$I$8763+유형화!$H$63*hourly1!P1383/hourly1!$P$8763</f>
        <v>16.572958396315638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770">
        <f>(유형화!$F$71+유형화!$F$72+유형화!$F$73+유형화!$F$74+유형화!$G$63)*hourly1!O1384/hourly1!$O$8763</f>
        <v>115.43196986640197</v>
      </c>
      <c r="C1383" s="419">
        <f>hourly1!$F1384*유형화!$G$71/hourly1!$F$8763+유형화!$G$72*hourly1!$G1384/hourly1!$F$8763+유형화!$G$74*hourly1!I1384/hourly1!$I$8763+유형화!$H$63*hourly1!P1384/hourly1!$P$8763</f>
        <v>17.632077327267027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770">
        <f>(유형화!$F$71+유형화!$F$72+유형화!$F$73+유형화!$F$74+유형화!$G$63)*hourly1!O1385/hourly1!$O$8763</f>
        <v>120.36270269435265</v>
      </c>
      <c r="C1384" s="419">
        <f>hourly1!$F1385*유형화!$G$71/hourly1!$F$8763+유형화!$G$72*hourly1!$G1385/hourly1!$F$8763+유형화!$G$74*hourly1!I1385/hourly1!$I$8763+유형화!$H$63*hourly1!P1385/hourly1!$P$8763</f>
        <v>16.965731530965737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770">
        <f>(유형화!$F$71+유형화!$F$72+유형화!$F$73+유형화!$F$74+유형화!$G$63)*hourly1!O1386/hourly1!$O$8763</f>
        <v>117.94694143802361</v>
      </c>
      <c r="C1385" s="419">
        <f>hourly1!$F1386*유형화!$G$71/hourly1!$F$8763+유형화!$G$72*hourly1!$G1386/hourly1!$F$8763+유형화!$G$74*hourly1!I1386/hourly1!$I$8763+유형화!$H$63*hourly1!P1386/hourly1!$P$8763</f>
        <v>16.828816726153203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770">
        <f>(유형화!$F$71+유형화!$F$72+유형화!$F$73+유형화!$F$74+유형화!$G$63)*hourly1!O1387/hourly1!$O$8763</f>
        <v>118.93155599854776</v>
      </c>
      <c r="C1386" s="419">
        <f>hourly1!$F1387*유형화!$G$71/hourly1!$F$8763+유형화!$G$72*hourly1!$G1387/hourly1!$F$8763+유형화!$G$74*hourly1!I1387/hourly1!$I$8763+유형화!$H$63*hourly1!P1387/hourly1!$P$8763</f>
        <v>17.504880387143274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770">
        <f>(유형화!$F$71+유형화!$F$72+유형화!$F$73+유형화!$F$74+유형화!$G$63)*hourly1!O1388/hourly1!$O$8763</f>
        <v>119.62028206830664</v>
      </c>
      <c r="C1387" s="419">
        <f>hourly1!$F1388*유형화!$G$71/hourly1!$F$8763+유형화!$G$72*hourly1!$G1388/hourly1!$F$8763+유형화!$G$74*hourly1!I1388/hourly1!$I$8763+유형화!$H$63*hourly1!P1388/hourly1!$P$8763</f>
        <v>18.643910137971361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770">
        <f>(유형화!$F$71+유형화!$F$72+유형화!$F$73+유형화!$F$74+유형화!$G$63)*hourly1!O1389/hourly1!$O$8763</f>
        <v>120.61608319165875</v>
      </c>
      <c r="C1388" s="419">
        <f>hourly1!$F1389*유형화!$G$71/hourly1!$F$8763+유형화!$G$72*hourly1!$G1389/hourly1!$F$8763+유형화!$G$74*hourly1!I1389/hourly1!$I$8763+유형화!$H$63*hourly1!P1389/hourly1!$P$8763</f>
        <v>17.806760407018693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770">
        <f>(유형화!$F$71+유형화!$F$72+유형화!$F$73+유형화!$F$74+유형화!$G$63)*hourly1!O1390/hourly1!$O$8763</f>
        <v>122.94542358111028</v>
      </c>
      <c r="C1389" s="419">
        <f>hourly1!$F1390*유형화!$G$71/hourly1!$F$8763+유형화!$G$72*hourly1!$G1390/hourly1!$F$8763+유형화!$G$74*hourly1!I1390/hourly1!$I$8763+유형화!$H$63*hourly1!P1390/hourly1!$P$8763</f>
        <v>18.131901757722307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770">
        <f>(유형화!$F$71+유형화!$F$72+유형화!$F$73+유형화!$F$74+유형화!$G$63)*hourly1!O1391/hourly1!$O$8763</f>
        <v>119.58641616525975</v>
      </c>
      <c r="C1390" s="419">
        <f>hourly1!$F1391*유형화!$G$71/hourly1!$F$8763+유형화!$G$72*hourly1!$G1391/hourly1!$F$8763+유형화!$G$74*hourly1!I1391/hourly1!$I$8763+유형화!$H$63*hourly1!P1391/hourly1!$P$8763</f>
        <v>22.308747703704451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770">
        <f>(유형화!$F$71+유형화!$F$72+유형화!$F$73+유형화!$F$74+유형화!$G$63)*hourly1!O1392/hourly1!$O$8763</f>
        <v>116.82114142689339</v>
      </c>
      <c r="C1391" s="419">
        <f>hourly1!$F1392*유형화!$G$71/hourly1!$F$8763+유형화!$G$72*hourly1!$G1392/hourly1!$F$8763+유형화!$G$74*hourly1!I1392/hourly1!$I$8763+유형화!$H$63*hourly1!P1392/hourly1!$P$8763</f>
        <v>1.3714094432307555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770">
        <f>(유형화!$F$71+유형화!$F$72+유형화!$F$73+유형화!$F$74+유형화!$G$63)*hourly1!O1393/hourly1!$O$8763</f>
        <v>115.58741069052205</v>
      </c>
      <c r="C1392" s="419">
        <f>hourly1!$F1393*유형화!$G$71/hourly1!$F$8763+유형화!$G$72*hourly1!$G1393/hourly1!$F$8763+유형화!$G$74*hourly1!I1393/hourly1!$I$8763+유형화!$H$63*hourly1!P1393/hourly1!$P$8763</f>
        <v>1.4011563255529564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770">
        <f>(유형화!$F$71+유형화!$F$72+유형화!$F$73+유형화!$F$74+유형화!$G$63)*hourly1!O1394/hourly1!$O$8763</f>
        <v>115.41434015481586</v>
      </c>
      <c r="C1393" s="419">
        <f>hourly1!$F1394*유형화!$G$71/hourly1!$F$8763+유형화!$G$72*hourly1!$G1394/hourly1!$F$8763+유형화!$G$74*hourly1!I1394/hourly1!$I$8763+유형화!$H$63*hourly1!P1394/hourly1!$P$8763</f>
        <v>4.5829283154481102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770">
        <f>(유형화!$F$71+유형화!$F$72+유형화!$F$73+유형화!$F$74+유형화!$G$63)*hourly1!O1395/hourly1!$O$8763</f>
        <v>113.818718971007</v>
      </c>
      <c r="C1394" s="419">
        <f>hourly1!$F1395*유형화!$G$71/hourly1!$F$8763+유형화!$G$72*hourly1!$G1395/hourly1!$F$8763+유형화!$G$74*hourly1!I1395/hourly1!$I$8763+유형화!$H$63*hourly1!P1395/hourly1!$P$8763</f>
        <v>6.6287563919786985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770">
        <f>(유형화!$F$71+유형화!$F$72+유형화!$F$73+유형화!$F$74+유형화!$G$63)*hourly1!O1396/hourly1!$O$8763</f>
        <v>108.17753687353031</v>
      </c>
      <c r="C1395" s="419">
        <f>hourly1!$F1396*유형화!$G$71/hourly1!$F$8763+유형화!$G$72*hourly1!$G1396/hourly1!$F$8763+유형화!$G$74*hourly1!I1396/hourly1!$I$8763+유형화!$H$63*hourly1!P1396/hourly1!$P$8763</f>
        <v>8.7710685865623841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770">
        <f>(유형화!$F$71+유형화!$F$72+유형화!$F$73+유형화!$F$74+유형화!$G$63)*hourly1!O1397/hourly1!$O$8763</f>
        <v>107.58099874169103</v>
      </c>
      <c r="C1396" s="419">
        <f>hourly1!$F1397*유형화!$G$71/hourly1!$F$8763+유형화!$G$72*hourly1!$G1397/hourly1!$F$8763+유형화!$G$74*hourly1!I1397/hourly1!$I$8763+유형화!$H$63*hourly1!P1397/hourly1!$P$8763</f>
        <v>10.963179760260957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770">
        <f>(유형화!$F$71+유형화!$F$72+유형화!$F$73+유형화!$F$74+유형화!$G$63)*hourly1!O1398/hourly1!$O$8763</f>
        <v>106.61354264587649</v>
      </c>
      <c r="C1397" s="419">
        <f>hourly1!$F1398*유형화!$G$71/hourly1!$F$8763+유형화!$G$72*hourly1!$G1398/hourly1!$F$8763+유형화!$G$74*hourly1!I1398/hourly1!$I$8763+유형화!$H$63*hourly1!P1398/hourly1!$P$8763</f>
        <v>12.476305759120375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770">
        <f>(유형화!$F$71+유형화!$F$72+유형화!$F$73+유형화!$F$74+유형화!$G$63)*hourly1!O1399/hourly1!$O$8763</f>
        <v>107.41279153892985</v>
      </c>
      <c r="C1398" s="419">
        <f>hourly1!$F1399*유형화!$G$71/hourly1!$F$8763+유형화!$G$72*hourly1!$G1399/hourly1!$F$8763+유형화!$G$74*hourly1!I1399/hourly1!$I$8763+유형화!$H$63*hourly1!P1399/hourly1!$P$8763</f>
        <v>13.935820409465581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770">
        <f>(유형화!$F$71+유형화!$F$72+유형화!$F$73+유형화!$F$74+유형화!$G$63)*hourly1!O1400/hourly1!$O$8763</f>
        <v>109.1796810059121</v>
      </c>
      <c r="C1399" s="419">
        <f>hourly1!$F1400*유형화!$G$71/hourly1!$F$8763+유형화!$G$72*hourly1!$G1400/hourly1!$F$8763+유형화!$G$74*hourly1!I1400/hourly1!$I$8763+유형화!$H$63*hourly1!P1400/hourly1!$P$8763</f>
        <v>15.469715805389711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770">
        <f>(유형화!$F$71+유형화!$F$72+유형화!$F$73+유형화!$F$74+유형화!$G$63)*hourly1!O1401/hourly1!$O$8763</f>
        <v>112.97413651764671</v>
      </c>
      <c r="C1400" s="419">
        <f>hourly1!$F1401*유형화!$G$71/hourly1!$F$8763+유형화!$G$72*hourly1!$G1401/hourly1!$F$8763+유형화!$G$74*hourly1!I1401/hourly1!$I$8763+유형화!$H$63*hourly1!P1401/hourly1!$P$8763</f>
        <v>39.664895272633892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770">
        <f>(유형화!$F$71+유형화!$F$72+유형화!$F$73+유형화!$F$74+유형화!$G$63)*hourly1!O1402/hourly1!$O$8763</f>
        <v>116.57845157607669</v>
      </c>
      <c r="C1401" s="419">
        <f>hourly1!$F1402*유형화!$G$71/hourly1!$F$8763+유형화!$G$72*hourly1!$G1402/hourly1!$F$8763+유형화!$G$74*hourly1!I1402/hourly1!$I$8763+유형화!$H$63*hourly1!P1402/hourly1!$P$8763</f>
        <v>39.957454389361011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770">
        <f>(유형화!$F$71+유형화!$F$72+유형화!$F$73+유형화!$F$74+유형화!$G$63)*hourly1!O1403/hourly1!$O$8763</f>
        <v>121.96942712312639</v>
      </c>
      <c r="C1402" s="419">
        <f>hourly1!$F1403*유형화!$G$71/hourly1!$F$8763+유형화!$G$72*hourly1!$G1403/hourly1!$F$8763+유형화!$G$74*hourly1!I1403/hourly1!$I$8763+유형화!$H$63*hourly1!P1403/hourly1!$P$8763</f>
        <v>36.466940483938593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770">
        <f>(유형화!$F$71+유형화!$F$72+유형화!$F$73+유형화!$F$74+유형화!$G$63)*hourly1!O1404/hourly1!$O$8763</f>
        <v>127.06682474353693</v>
      </c>
      <c r="C1403" s="419">
        <f>hourly1!$F1404*유형화!$G$71/hourly1!$F$8763+유형화!$G$72*hourly1!$G1404/hourly1!$F$8763+유형화!$G$74*hourly1!I1404/hourly1!$I$8763+유형화!$H$63*hourly1!P1404/hourly1!$P$8763</f>
        <v>32.203395368015279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770">
        <f>(유형화!$F$71+유형화!$F$72+유형화!$F$73+유형화!$F$74+유형화!$G$63)*hourly1!O1405/hourly1!$O$8763</f>
        <v>127.27390179096091</v>
      </c>
      <c r="C1404" s="419">
        <f>hourly1!$F1405*유형화!$G$71/hourly1!$F$8763+유형화!$G$72*hourly1!$G1405/hourly1!$F$8763+유형화!$G$74*hourly1!I1405/hourly1!$I$8763+유형화!$H$63*hourly1!P1405/hourly1!$P$8763</f>
        <v>28.589770456836678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770">
        <f>(유형화!$F$71+유형화!$F$72+유형화!$F$73+유형화!$F$74+유형화!$G$63)*hourly1!O1406/hourly1!$O$8763</f>
        <v>124.99045816375418</v>
      </c>
      <c r="C1405" s="419">
        <f>hourly1!$F1406*유형화!$G$71/hourly1!$F$8763+유형화!$G$72*hourly1!$G1406/hourly1!$F$8763+유형화!$G$74*hourly1!I1406/hourly1!$I$8763+유형화!$H$63*hourly1!P1406/hourly1!$P$8763</f>
        <v>25.518839052986646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770">
        <f>(유형화!$F$71+유형화!$F$72+유형화!$F$73+유형화!$F$74+유형화!$G$63)*hourly1!O1407/hourly1!$O$8763</f>
        <v>116.72815516827227</v>
      </c>
      <c r="C1406" s="419">
        <f>hourly1!$F1407*유형화!$G$71/hourly1!$F$8763+유형화!$G$72*hourly1!$G1407/hourly1!$F$8763+유형화!$G$74*hourly1!I1407/hourly1!$I$8763+유형화!$H$63*hourly1!P1407/hourly1!$P$8763</f>
        <v>20.097691001972464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770">
        <f>(유형화!$F$71+유형화!$F$72+유형화!$F$73+유형화!$F$74+유형화!$G$63)*hourly1!O1408/hourly1!$O$8763</f>
        <v>114.06282381762178</v>
      </c>
      <c r="C1407" s="419">
        <f>hourly1!$F1408*유형화!$G$71/hourly1!$F$8763+유형화!$G$72*hourly1!$G1408/hourly1!$F$8763+유형화!$G$74*hourly1!I1408/hourly1!$I$8763+유형화!$H$63*hourly1!P1408/hourly1!$P$8763</f>
        <v>21.114291966994458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770">
        <f>(유형화!$F$71+유형화!$F$72+유형화!$F$73+유형화!$F$74+유형화!$G$63)*hourly1!O1409/hourly1!$O$8763</f>
        <v>118.85178469047105</v>
      </c>
      <c r="C1408" s="419">
        <f>hourly1!$F1409*유형화!$G$71/hourly1!$F$8763+유형화!$G$72*hourly1!$G1409/hourly1!$F$8763+유형화!$G$74*hourly1!I1409/hourly1!$I$8763+유형화!$H$63*hourly1!P1409/hourly1!$P$8763</f>
        <v>20.303296770283687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770">
        <f>(유형화!$F$71+유형화!$F$72+유형화!$F$73+유형화!$F$74+유형화!$G$63)*hourly1!O1410/hourly1!$O$8763</f>
        <v>118.83015617398762</v>
      </c>
      <c r="C1409" s="419">
        <f>hourly1!$F1410*유형화!$G$71/hourly1!$F$8763+유형화!$G$72*hourly1!$G1410/hourly1!$F$8763+유형화!$G$74*hourly1!I1410/hourly1!$I$8763+유형화!$H$63*hourly1!P1410/hourly1!$P$8763</f>
        <v>20.537205280987276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770">
        <f>(유형화!$F$71+유형화!$F$72+유형화!$F$73+유형화!$F$74+유형화!$G$63)*hourly1!O1411/hourly1!$O$8763</f>
        <v>119.73500681405157</v>
      </c>
      <c r="C1410" s="419">
        <f>hourly1!$F1411*유형화!$G$71/hourly1!$F$8763+유형화!$G$72*hourly1!$G1411/hourly1!$F$8763+유형화!$G$74*hourly1!I1411/hourly1!$I$8763+유형화!$H$63*hourly1!P1411/hourly1!$P$8763</f>
        <v>21.479952012985152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770">
        <f>(유형화!$F$71+유형화!$F$72+유형화!$F$73+유형화!$F$74+유형화!$G$63)*hourly1!O1412/hourly1!$O$8763</f>
        <v>118.62054294682665</v>
      </c>
      <c r="C1411" s="419">
        <f>hourly1!$F1412*유형화!$G$71/hourly1!$F$8763+유형화!$G$72*hourly1!$G1412/hourly1!$F$8763+유형화!$G$74*hourly1!I1412/hourly1!$I$8763+유형화!$H$63*hourly1!P1412/hourly1!$P$8763</f>
        <v>22.880427404263706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770">
        <f>(유형화!$F$71+유형화!$F$72+유형화!$F$73+유형화!$F$74+유형화!$G$63)*hourly1!O1413/hourly1!$O$8763</f>
        <v>118.80711379210268</v>
      </c>
      <c r="C1412" s="419">
        <f>hourly1!$F1413*유형화!$G$71/hourly1!$F$8763+유형화!$G$72*hourly1!$G1413/hourly1!$F$8763+유형화!$G$74*hourly1!I1413/hourly1!$I$8763+유형화!$H$63*hourly1!P1413/hourly1!$P$8763</f>
        <v>22.24421129660735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770">
        <f>(유형화!$F$71+유형화!$F$72+유형화!$F$73+유형화!$F$74+유형화!$G$63)*hourly1!O1414/hourly1!$O$8763</f>
        <v>121.04234191199592</v>
      </c>
      <c r="C1413" s="419">
        <f>hourly1!$F1414*유형화!$G$71/hourly1!$F$8763+유형화!$G$72*hourly1!$G1414/hourly1!$F$8763+유형화!$G$74*hourly1!I1414/hourly1!$I$8763+유형화!$H$63*hourly1!P1414/hourly1!$P$8763</f>
        <v>21.103911884293957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770">
        <f>(유형화!$F$71+유형화!$F$72+유형화!$F$73+유형화!$F$74+유형화!$G$63)*hourly1!O1415/hourly1!$O$8763</f>
        <v>117.80822953908714</v>
      </c>
      <c r="C1414" s="419">
        <f>hourly1!$F1415*유형화!$G$71/hourly1!$F$8763+유형화!$G$72*hourly1!$G1415/hourly1!$F$8763+유형화!$G$74*hourly1!I1415/hourly1!$I$8763+유형화!$H$63*hourly1!P1415/hourly1!$P$8763</f>
        <v>23.57877845555819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770">
        <f>(유형화!$F$71+유형화!$F$72+유형화!$F$73+유형화!$F$74+유형화!$G$63)*hourly1!O1416/hourly1!$O$8763</f>
        <v>114.50838606332731</v>
      </c>
      <c r="C1415" s="419">
        <f>hourly1!$F1416*유형화!$G$71/hourly1!$F$8763+유형화!$G$72*hourly1!$G1416/hourly1!$F$8763+유형화!$G$74*hourly1!I1416/hourly1!$I$8763+유형화!$H$63*hourly1!P1416/hourly1!$P$8763</f>
        <v>1.3889409881024877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770">
        <f>(유형화!$F$71+유형화!$F$72+유형화!$F$73+유형화!$F$74+유형화!$G$63)*hourly1!O1417/hourly1!$O$8763</f>
        <v>113.72988240567256</v>
      </c>
      <c r="C1416" s="419">
        <f>hourly1!$F1417*유형화!$G$71/hourly1!$F$8763+유형화!$G$72*hourly1!$G1417/hourly1!$F$8763+유형화!$G$74*hourly1!I1417/hourly1!$I$8763+유형화!$H$63*hourly1!P1417/hourly1!$P$8763</f>
        <v>1.1165136681983401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770">
        <f>(유형화!$F$71+유형화!$F$72+유형화!$F$73+유형화!$F$74+유형화!$G$63)*hourly1!O1418/hourly1!$O$8763</f>
        <v>114.92376738336941</v>
      </c>
      <c r="C1417" s="419">
        <f>hourly1!$F1418*유형화!$G$71/hourly1!$F$8763+유형화!$G$72*hourly1!$G1418/hourly1!$F$8763+유형화!$G$74*hourly1!I1418/hourly1!$I$8763+유형화!$H$63*hourly1!P1418/hourly1!$P$8763</f>
        <v>1.6267809566675016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770">
        <f>(유형화!$F$71+유형화!$F$72+유형화!$F$73+유형화!$F$74+유형화!$G$63)*hourly1!O1419/hourly1!$O$8763</f>
        <v>113.1975606955511</v>
      </c>
      <c r="C1418" s="419">
        <f>hourly1!$F1419*유형화!$G$71/hourly1!$F$8763+유형화!$G$72*hourly1!$G1419/hourly1!$F$8763+유형화!$G$74*hourly1!I1419/hourly1!$I$8763+유형화!$H$63*hourly1!P1419/hourly1!$P$8763</f>
        <v>2.5617669366878602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770">
        <f>(유형화!$F$71+유형화!$F$72+유형화!$F$73+유형화!$F$74+유형화!$G$63)*hourly1!O1420/hourly1!$O$8763</f>
        <v>108.51088463232186</v>
      </c>
      <c r="C1419" s="419">
        <f>hourly1!$F1420*유형화!$G$71/hourly1!$F$8763+유형화!$G$72*hourly1!$G1420/hourly1!$F$8763+유형화!$G$74*hourly1!I1420/hourly1!$I$8763+유형화!$H$63*hourly1!P1420/hourly1!$P$8763</f>
        <v>3.9605012361864818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770">
        <f>(유형화!$F$71+유형화!$F$72+유형화!$F$73+유형화!$F$74+유형화!$G$63)*hourly1!O1421/hourly1!$O$8763</f>
        <v>107.85916204053584</v>
      </c>
      <c r="C1420" s="419">
        <f>hourly1!$F1421*유형화!$G$71/hourly1!$F$8763+유형화!$G$72*hourly1!$G1421/hourly1!$F$8763+유형화!$G$74*hourly1!I1421/hourly1!$I$8763+유형화!$H$63*hourly1!P1421/hourly1!$P$8763</f>
        <v>4.2827059946568777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770">
        <f>(유형화!$F$71+유형화!$F$72+유형화!$F$73+유형화!$F$74+유형화!$G$63)*hourly1!O1422/hourly1!$O$8763</f>
        <v>107.54974085350075</v>
      </c>
      <c r="C1421" s="419">
        <f>hourly1!$F1422*유형화!$G$71/hourly1!$F$8763+유형화!$G$72*hourly1!$G1422/hourly1!$F$8763+유형화!$G$74*hourly1!I1422/hourly1!$I$8763+유형화!$H$63*hourly1!P1422/hourly1!$P$8763</f>
        <v>5.4864133970371132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770">
        <f>(유형화!$F$71+유형화!$F$72+유형화!$F$73+유형화!$F$74+유형화!$G$63)*hourly1!O1423/hourly1!$O$8763</f>
        <v>107.87532548995256</v>
      </c>
      <c r="C1422" s="419">
        <f>hourly1!$F1423*유형화!$G$71/hourly1!$F$8763+유형화!$G$72*hourly1!$G1423/hourly1!$F$8763+유형화!$G$74*hourly1!I1423/hourly1!$I$8763+유형화!$H$63*hourly1!P1423/hourly1!$P$8763</f>
        <v>6.1398117849539657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770">
        <f>(유형화!$F$71+유형화!$F$72+유형화!$F$73+유형화!$F$74+유형화!$G$63)*hourly1!O1424/hourly1!$O$8763</f>
        <v>109.05348155794786</v>
      </c>
      <c r="C1423" s="419">
        <f>hourly1!$F1424*유형화!$G$71/hourly1!$F$8763+유형화!$G$72*hourly1!$G1424/hourly1!$F$8763+유형화!$G$74*hourly1!I1424/hourly1!$I$8763+유형화!$H$63*hourly1!P1424/hourly1!$P$8763</f>
        <v>7.1364505080436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770">
        <f>(유형화!$F$71+유형화!$F$72+유형화!$F$73+유형화!$F$74+유형화!$G$63)*hourly1!O1425/hourly1!$O$8763</f>
        <v>110.93889600567731</v>
      </c>
      <c r="C1424" s="419">
        <f>hourly1!$F1425*유형화!$G$71/hourly1!$F$8763+유형화!$G$72*hourly1!$G1425/hourly1!$F$8763+유형화!$G$74*hourly1!I1425/hourly1!$I$8763+유형화!$H$63*hourly1!P1425/hourly1!$P$8763</f>
        <v>31.261367167177891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770">
        <f>(유형화!$F$71+유형화!$F$72+유형화!$F$73+유형화!$F$74+유형화!$G$63)*hourly1!O1426/hourly1!$O$8763</f>
        <v>110.37815083674597</v>
      </c>
      <c r="C1425" s="419">
        <f>hourly1!$F1426*유형화!$G$71/hourly1!$F$8763+유형화!$G$72*hourly1!$G1426/hourly1!$F$8763+유형화!$G$74*hourly1!I1426/hourly1!$I$8763+유형화!$H$63*hourly1!P1426/hourly1!$P$8763</f>
        <v>31.982389645988121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770">
        <f>(유형화!$F$71+유형화!$F$72+유형화!$F$73+유형화!$F$74+유형화!$G$63)*hourly1!O1427/hourly1!$O$8763</f>
        <v>112.3683562726976</v>
      </c>
      <c r="C1426" s="419">
        <f>hourly1!$F1427*유형화!$G$71/hourly1!$F$8763+유형화!$G$72*hourly1!$G1427/hourly1!$F$8763+유형화!$G$74*hourly1!I1427/hourly1!$I$8763+유형화!$H$63*hourly1!P1427/hourly1!$P$8763</f>
        <v>30.408126338617802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770">
        <f>(유형화!$F$71+유형화!$F$72+유형화!$F$73+유형화!$F$74+유형화!$G$63)*hourly1!O1428/hourly1!$O$8763</f>
        <v>112.86471600606887</v>
      </c>
      <c r="C1427" s="419">
        <f>hourly1!$F1428*유형화!$G$71/hourly1!$F$8763+유형화!$G$72*hourly1!$G1428/hourly1!$F$8763+유형화!$G$74*hourly1!I1428/hourly1!$I$8763+유형화!$H$63*hourly1!P1428/hourly1!$P$8763</f>
        <v>28.260268068185987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770">
        <f>(유형화!$F$71+유형화!$F$72+유형화!$F$73+유형화!$F$74+유형화!$G$63)*hourly1!O1429/hourly1!$O$8763</f>
        <v>114.26092131121617</v>
      </c>
      <c r="C1428" s="419">
        <f>hourly1!$F1429*유형화!$G$71/hourly1!$F$8763+유형화!$G$72*hourly1!$G1429/hourly1!$F$8763+유형화!$G$74*hourly1!I1429/hourly1!$I$8763+유형화!$H$63*hourly1!P1429/hourly1!$P$8763</f>
        <v>26.53561911228509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770">
        <f>(유형화!$F$71+유형화!$F$72+유형화!$F$73+유형화!$F$74+유형화!$G$63)*hourly1!O1430/hourly1!$O$8763</f>
        <v>114.39886797263929</v>
      </c>
      <c r="C1429" s="419">
        <f>hourly1!$F1430*유형화!$G$71/hourly1!$F$8763+유형화!$G$72*hourly1!$G1430/hourly1!$F$8763+유형화!$G$74*hourly1!I1430/hourly1!$I$8763+유형화!$H$63*hourly1!P1430/hourly1!$P$8763</f>
        <v>24.80142246203026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770">
        <f>(유형화!$F$71+유형화!$F$72+유형화!$F$73+유형화!$F$74+유형화!$G$63)*hourly1!O1431/hourly1!$O$8763</f>
        <v>108.29859808988253</v>
      </c>
      <c r="C1430" s="419">
        <f>hourly1!$F1431*유형화!$G$71/hourly1!$F$8763+유형화!$G$72*hourly1!$G1431/hourly1!$F$8763+유형화!$G$74*hourly1!I1431/hourly1!$I$8763+유형화!$H$63*hourly1!P1431/hourly1!$P$8763</f>
        <v>20.409512908243197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770">
        <f>(유형화!$F$71+유형화!$F$72+유형화!$F$73+유형화!$F$74+유형화!$G$63)*hourly1!O1432/hourly1!$O$8763</f>
        <v>106.24009440369099</v>
      </c>
      <c r="C1431" s="419">
        <f>hourly1!$F1432*유형화!$G$71/hourly1!$F$8763+유형화!$G$72*hourly1!$G1432/hourly1!$F$8763+유형화!$G$74*hourly1!I1432/hourly1!$I$8763+유형화!$H$63*hourly1!P1432/hourly1!$P$8763</f>
        <v>22.121393550036071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770">
        <f>(유형화!$F$71+유형화!$F$72+유형화!$F$73+유형화!$F$74+유형화!$G$63)*hourly1!O1433/hourly1!$O$8763</f>
        <v>110.19403422211072</v>
      </c>
      <c r="C1432" s="419">
        <f>hourly1!$F1433*유형화!$G$71/hourly1!$F$8763+유형화!$G$72*hourly1!$G1433/hourly1!$F$8763+유형화!$G$74*hourly1!I1433/hourly1!$I$8763+유형화!$H$63*hourly1!P1433/hourly1!$P$8763</f>
        <v>21.49342193353684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770">
        <f>(유형화!$F$71+유형화!$F$72+유형화!$F$73+유형화!$F$74+유형화!$G$63)*hourly1!O1434/hourly1!$O$8763</f>
        <v>110.03068949565137</v>
      </c>
      <c r="C1433" s="419">
        <f>hourly1!$F1434*유형화!$G$71/hourly1!$F$8763+유형화!$G$72*hourly1!$G1434/hourly1!$F$8763+유형화!$G$74*hourly1!I1434/hourly1!$I$8763+유형화!$H$63*hourly1!P1434/hourly1!$P$8763</f>
        <v>20.856099564843301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770">
        <f>(유형화!$F$71+유형화!$F$72+유형화!$F$73+유형화!$F$74+유형화!$G$63)*hourly1!O1435/hourly1!$O$8763</f>
        <v>112.02877973452331</v>
      </c>
      <c r="C1434" s="419">
        <f>hourly1!$F1435*유형화!$G$71/hourly1!$F$8763+유형화!$G$72*hourly1!$G1435/hourly1!$F$8763+유형화!$G$74*hourly1!I1435/hourly1!$I$8763+유형화!$H$63*hourly1!P1435/hourly1!$P$8763</f>
        <v>20.720892310099096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770">
        <f>(유형화!$F$71+유형화!$F$72+유형화!$F$73+유형화!$F$74+유형화!$G$63)*hourly1!O1436/hourly1!$O$8763</f>
        <v>112.35471593175993</v>
      </c>
      <c r="C1435" s="419">
        <f>hourly1!$F1436*유형화!$G$71/hourly1!$F$8763+유형화!$G$72*hourly1!$G1436/hourly1!$F$8763+유형화!$G$74*hourly1!I1436/hourly1!$I$8763+유형화!$H$63*hourly1!P1436/hourly1!$P$8763</f>
        <v>20.564189434076521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770">
        <f>(유형화!$F$71+유형화!$F$72+유형화!$F$73+유형화!$F$74+유형화!$G$63)*hourly1!O1437/hourly1!$O$8763</f>
        <v>111.76114698672637</v>
      </c>
      <c r="C1436" s="419">
        <f>hourly1!$F1437*유형화!$G$71/hourly1!$F$8763+유형화!$G$72*hourly1!$G1437/hourly1!$F$8763+유형화!$G$74*hourly1!I1437/hourly1!$I$8763+유형화!$H$63*hourly1!P1437/hourly1!$P$8763</f>
        <v>18.411877193616039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770">
        <f>(유형화!$F$71+유형화!$F$72+유형화!$F$73+유형화!$F$74+유형화!$G$63)*hourly1!O1438/hourly1!$O$8763</f>
        <v>113.69258669504372</v>
      </c>
      <c r="C1437" s="419">
        <f>hourly1!$F1438*유형화!$G$71/hourly1!$F$8763+유형화!$G$72*hourly1!$G1438/hourly1!$F$8763+유형화!$G$74*hourly1!I1438/hourly1!$I$8763+유형화!$H$63*hourly1!P1438/hourly1!$P$8763</f>
        <v>18.585467552103903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770">
        <f>(유형화!$F$71+유형화!$F$72+유형화!$F$73+유형화!$F$74+유형화!$G$63)*hourly1!O1439/hourly1!$O$8763</f>
        <v>113.24720324753559</v>
      </c>
      <c r="C1438" s="419">
        <f>hourly1!$F1439*유형화!$G$71/hourly1!$F$8763+유형화!$G$72*hourly1!$G1439/hourly1!$F$8763+유형화!$G$74*hourly1!I1439/hourly1!$I$8763+유형화!$H$63*hourly1!P1439/hourly1!$P$8763</f>
        <v>20.650810750320208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770">
        <f>(유형화!$F$71+유형화!$F$72+유형화!$F$73+유형화!$F$74+유형화!$G$63)*hourly1!O1440/hourly1!$O$8763</f>
        <v>110.66115240985975</v>
      </c>
      <c r="C1439" s="419">
        <f>hourly1!$F1440*유형화!$G$71/hourly1!$F$8763+유형화!$G$72*hourly1!$G1440/hourly1!$F$8763+유형화!$G$74*hourly1!I1440/hourly1!$I$8763+유형화!$H$63*hourly1!P1440/hourly1!$P$8763</f>
        <v>1.3540671474655308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770">
        <f>(유형화!$F$71+유형화!$F$72+유형화!$F$73+유형화!$F$74+유형화!$G$63)*hourly1!O1441/hourly1!$O$8763</f>
        <v>111.76635216500489</v>
      </c>
      <c r="C1440" s="419">
        <f>hourly1!$F1441*유형화!$G$71/hourly1!$F$8763+유형화!$G$72*hourly1!$G1441/hourly1!$F$8763+유형화!$G$74*hourly1!I1441/hourly1!$I$8763+유형화!$H$63*hourly1!P1441/hourly1!$P$8763</f>
        <v>0.95628521979645909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770">
        <f>(유형화!$F$71+유형화!$F$72+유형화!$F$73+유형화!$F$74+유형화!$G$63)*hourly1!O1442/hourly1!$O$8763</f>
        <v>113.10845684636284</v>
      </c>
      <c r="C1441" s="419">
        <f>hourly1!$F1442*유형화!$G$71/hourly1!$F$8763+유형화!$G$72*hourly1!$G1442/hourly1!$F$8763+유형화!$G$74*hourly1!I1442/hourly1!$I$8763+유형화!$H$63*hourly1!P1442/hourly1!$P$8763</f>
        <v>0.89650896624184528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770">
        <f>(유형화!$F$71+유형화!$F$72+유형화!$F$73+유형화!$F$74+유형화!$G$63)*hourly1!O1443/hourly1!$O$8763</f>
        <v>108.58396551413004</v>
      </c>
      <c r="C1442" s="419">
        <f>hourly1!$F1443*유형화!$G$71/hourly1!$F$8763+유형화!$G$72*hourly1!$G1443/hourly1!$F$8763+유형화!$G$74*hourly1!I1443/hourly1!$I$8763+유형화!$H$63*hourly1!P1443/hourly1!$P$8763</f>
        <v>1.6031248183536908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770">
        <f>(유형화!$F$71+유형화!$F$72+유형화!$F$73+유형화!$F$74+유형화!$G$63)*hourly1!O1444/hourly1!$O$8763</f>
        <v>102.47032706607942</v>
      </c>
      <c r="C1443" s="419">
        <f>hourly1!$F1444*유형화!$G$71/hourly1!$F$8763+유형화!$G$72*hourly1!$G1444/hourly1!$F$8763+유형화!$G$74*hourly1!I1444/hourly1!$I$8763+유형화!$H$63*hourly1!P1444/hourly1!$P$8763</f>
        <v>3.925045493012274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770">
        <f>(유형화!$F$71+유형화!$F$72+유형화!$F$73+유형화!$F$74+유형화!$G$63)*hourly1!O1445/hourly1!$O$8763</f>
        <v>100.81384664341353</v>
      </c>
      <c r="C1444" s="419">
        <f>hourly1!$F1445*유형화!$G$71/hourly1!$F$8763+유형화!$G$72*hourly1!$G1445/hourly1!$F$8763+유형화!$G$74*hourly1!I1445/hourly1!$I$8763+유형화!$H$63*hourly1!P1445/hourly1!$P$8763</f>
        <v>6.5352048657712656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770">
        <f>(유형화!$F$71+유형화!$F$72+유형화!$F$73+유형화!$F$74+유형화!$G$63)*hourly1!O1446/hourly1!$O$8763</f>
        <v>100.68853343195322</v>
      </c>
      <c r="C1445" s="419">
        <f>hourly1!$F1446*유형화!$G$71/hourly1!$F$8763+유형화!$G$72*hourly1!$G1446/hourly1!$F$8763+유형화!$G$74*hourly1!I1446/hourly1!$I$8763+유형화!$H$63*hourly1!P1446/hourly1!$P$8763</f>
        <v>8.6854258266743116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770">
        <f>(유형화!$F$71+유형화!$F$72+유형화!$F$73+유형화!$F$74+유형화!$G$63)*hourly1!O1447/hourly1!$O$8763</f>
        <v>100.92620104437249</v>
      </c>
      <c r="C1446" s="419">
        <f>hourly1!$F1447*유형화!$G$71/hourly1!$F$8763+유형화!$G$72*hourly1!$G1447/hourly1!$F$8763+유형화!$G$74*hourly1!I1447/hourly1!$I$8763+유형화!$H$63*hourly1!P1447/hourly1!$P$8763</f>
        <v>10.274326860058398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770">
        <f>(유형화!$F$71+유형화!$F$72+유형화!$F$73+유형화!$F$74+유형화!$G$63)*hourly1!O1448/hourly1!$O$8763</f>
        <v>102.74337214524242</v>
      </c>
      <c r="C1447" s="419">
        <f>hourly1!$F1448*유형화!$G$71/hourly1!$F$8763+유형화!$G$72*hourly1!$G1448/hourly1!$F$8763+유형화!$G$74*hourly1!I1448/hourly1!$I$8763+유형화!$H$63*hourly1!P1448/hourly1!$P$8763</f>
        <v>11.388741918155183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770">
        <f>(유형화!$F$71+유형화!$F$72+유형화!$F$73+유형화!$F$74+유형화!$G$63)*hourly1!O1449/hourly1!$O$8763</f>
        <v>106.99750154636477</v>
      </c>
      <c r="C1448" s="419">
        <f>hourly1!$F1449*유형화!$G$71/hourly1!$F$8763+유형화!$G$72*hourly1!$G1449/hourly1!$F$8763+유형화!$G$74*hourly1!I1449/hourly1!$I$8763+유형화!$H$63*hourly1!P1449/hourly1!$P$8763</f>
        <v>35.054656871579887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770">
        <f>(유형화!$F$71+유형화!$F$72+유형화!$F$73+유형화!$F$74+유형화!$G$63)*hourly1!O1450/hourly1!$O$8763</f>
        <v>114.02491523650957</v>
      </c>
      <c r="C1449" s="419">
        <f>hourly1!$F1450*유형화!$G$71/hourly1!$F$8763+유형화!$G$72*hourly1!$G1450/hourly1!$F$8763+유형화!$G$74*hourly1!I1450/hourly1!$I$8763+유형화!$H$63*hourly1!P1450/hourly1!$P$8763</f>
        <v>36.440273900081394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770">
        <f>(유형화!$F$71+유형화!$F$72+유형화!$F$73+유형화!$F$74+유형화!$G$63)*hourly1!O1451/hourly1!$O$8763</f>
        <v>119.71455596781514</v>
      </c>
      <c r="C1450" s="419">
        <f>hourly1!$F1451*유형화!$G$71/hourly1!$F$8763+유형화!$G$72*hourly1!$G1451/hourly1!$F$8763+유형화!$G$74*hourly1!I1451/hourly1!$I$8763+유형화!$H$63*hourly1!P1451/hourly1!$P$8763</f>
        <v>35.46742640531852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770">
        <f>(유형화!$F$71+유형화!$F$72+유형화!$F$73+유형화!$F$74+유형화!$G$63)*hourly1!O1452/hourly1!$O$8763</f>
        <v>128.27452350634891</v>
      </c>
      <c r="C1451" s="419">
        <f>hourly1!$F1452*유형화!$G$71/hourly1!$F$8763+유형화!$G$72*hourly1!$G1452/hourly1!$F$8763+유형화!$G$74*hourly1!I1452/hourly1!$I$8763+유형화!$H$63*hourly1!P1452/hourly1!$P$8763</f>
        <v>33.378576314018467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770">
        <f>(유형화!$F$71+유형화!$F$72+유형화!$F$73+유형화!$F$74+유형화!$G$63)*hourly1!O1453/hourly1!$O$8763</f>
        <v>128.60816037291102</v>
      </c>
      <c r="C1452" s="419">
        <f>hourly1!$F1453*유형화!$G$71/hourly1!$F$8763+유형화!$G$72*hourly1!$G1453/hourly1!$F$8763+유형화!$G$74*hourly1!I1453/hourly1!$I$8763+유형화!$H$63*hourly1!P1453/hourly1!$P$8763</f>
        <v>31.116050009758414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770">
        <f>(유형화!$F$71+유형화!$F$72+유형화!$F$73+유형화!$F$74+유형화!$G$63)*hourly1!O1454/hourly1!$O$8763</f>
        <v>128.64388343373341</v>
      </c>
      <c r="C1453" s="419">
        <f>hourly1!$F1454*유형화!$G$71/hourly1!$F$8763+유형화!$G$72*hourly1!$G1454/hourly1!$F$8763+유형화!$G$74*hourly1!I1454/hourly1!$I$8763+유형화!$H$63*hourly1!P1454/hourly1!$P$8763</f>
        <v>29.190154169438514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770">
        <f>(유형화!$F$71+유형화!$F$72+유형화!$F$73+유형화!$F$74+유형화!$G$63)*hourly1!O1455/hourly1!$O$8763</f>
        <v>120.94036598184407</v>
      </c>
      <c r="C1454" s="419">
        <f>hourly1!$F1455*유형화!$G$71/hourly1!$F$8763+유형화!$G$72*hourly1!$G1455/hourly1!$F$8763+유형화!$G$74*hourly1!I1455/hourly1!$I$8763+유형화!$H$63*hourly1!P1455/hourly1!$P$8763</f>
        <v>24.330308813504303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770">
        <f>(유형화!$F$71+유형화!$F$72+유형화!$F$73+유형화!$F$74+유형화!$G$63)*hourly1!O1456/hourly1!$O$8763</f>
        <v>117.64521466495638</v>
      </c>
      <c r="C1455" s="419">
        <f>hourly1!$F1456*유형화!$G$71/hourly1!$F$8763+유형화!$G$72*hourly1!$G1456/hourly1!$F$8763+유형화!$G$74*hourly1!I1456/hourly1!$I$8763+유형화!$H$63*hourly1!P1456/hourly1!$P$8763</f>
        <v>25.947331340949457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770">
        <f>(유형화!$F$71+유형화!$F$72+유형화!$F$73+유형화!$F$74+유형화!$G$63)*hourly1!O1457/hourly1!$O$8763</f>
        <v>122.23248217634389</v>
      </c>
      <c r="C1456" s="419">
        <f>hourly1!$F1457*유형화!$G$71/hourly1!$F$8763+유형화!$G$72*hourly1!$G1457/hourly1!$F$8763+유형화!$G$74*hourly1!I1457/hourly1!$I$8763+유형화!$H$63*hourly1!P1457/hourly1!$P$8763</f>
        <v>25.689993483137769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770">
        <f>(유형화!$F$71+유형화!$F$72+유형화!$F$73+유형화!$F$74+유형화!$G$63)*hourly1!O1458/hourly1!$O$8763</f>
        <v>120.43421405123978</v>
      </c>
      <c r="C1457" s="419">
        <f>hourly1!$F1458*유형화!$G$71/hourly1!$F$8763+유형화!$G$72*hourly1!$G1458/hourly1!$F$8763+유형화!$G$74*hourly1!I1458/hourly1!$I$8763+유형화!$H$63*hourly1!P1458/hourly1!$P$8763</f>
        <v>25.137675658646227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770">
        <f>(유형화!$F$71+유형화!$F$72+유형화!$F$73+유형화!$F$74+유형화!$G$63)*hourly1!O1459/hourly1!$O$8763</f>
        <v>120.40444936664773</v>
      </c>
      <c r="C1458" s="419">
        <f>hourly1!$F1459*유형화!$G$71/hourly1!$F$8763+유형화!$G$72*hourly1!$G1459/hourly1!$F$8763+유형화!$G$74*hourly1!I1459/hourly1!$I$8763+유형화!$H$63*hourly1!P1459/hourly1!$P$8763</f>
        <v>25.624562835547142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770">
        <f>(유형화!$F$71+유형화!$F$72+유형화!$F$73+유형화!$F$74+유형화!$G$63)*hourly1!O1460/hourly1!$O$8763</f>
        <v>121.16005726621356</v>
      </c>
      <c r="C1459" s="419">
        <f>hourly1!$F1460*유형화!$G$71/hourly1!$F$8763+유형화!$G$72*hourly1!$G1460/hourly1!$F$8763+유형화!$G$74*hourly1!I1460/hourly1!$I$8763+유형화!$H$63*hourly1!P1460/hourly1!$P$8763</f>
        <v>25.498294908516979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770">
        <f>(유형화!$F$71+유형화!$F$72+유형화!$F$73+유형화!$F$74+유형화!$G$63)*hourly1!O1461/hourly1!$O$8763</f>
        <v>122.34537096809494</v>
      </c>
      <c r="C1460" s="419">
        <f>hourly1!$F1461*유형화!$G$71/hourly1!$F$8763+유형화!$G$72*hourly1!$G1461/hourly1!$F$8763+유형화!$G$74*hourly1!I1461/hourly1!$I$8763+유형화!$H$63*hourly1!P1461/hourly1!$P$8763</f>
        <v>23.904882668789107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770">
        <f>(유형화!$F$71+유형화!$F$72+유형화!$F$73+유형화!$F$74+유형화!$G$63)*hourly1!O1462/hourly1!$O$8763</f>
        <v>125.44104184708193</v>
      </c>
      <c r="C1461" s="419">
        <f>hourly1!$F1462*유형화!$G$71/hourly1!$F$8763+유형화!$G$72*hourly1!$G1462/hourly1!$F$8763+유형화!$G$74*hourly1!I1462/hourly1!$I$8763+유형화!$H$63*hourly1!P1462/hourly1!$P$8763</f>
        <v>22.868567178144801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770">
        <f>(유형화!$F$71+유형화!$F$72+유형화!$F$73+유형화!$F$74+유형화!$G$63)*hourly1!O1463/hourly1!$O$8763</f>
        <v>122.17981337952938</v>
      </c>
      <c r="C1462" s="419">
        <f>hourly1!$F1463*유형화!$G$71/hourly1!$F$8763+유형화!$G$72*hourly1!$G1463/hourly1!$F$8763+유형화!$G$74*hourly1!I1463/hourly1!$I$8763+유형화!$H$63*hourly1!P1463/hourly1!$P$8763</f>
        <v>25.541310461121498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770">
        <f>(유형화!$F$71+유형화!$F$72+유형화!$F$73+유형화!$F$74+유형화!$G$63)*hourly1!O1464/hourly1!$O$8763</f>
        <v>117.83351797055346</v>
      </c>
      <c r="C1463" s="419">
        <f>hourly1!$F1464*유형화!$G$71/hourly1!$F$8763+유형화!$G$72*hourly1!$G1464/hourly1!$F$8763+유형화!$G$74*hourly1!I1464/hourly1!$I$8763+유형화!$H$63*hourly1!P1464/hourly1!$P$8763</f>
        <v>1.694854321862509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770">
        <f>(유형화!$F$71+유형화!$F$72+유형화!$F$73+유형화!$F$74+유형화!$G$63)*hourly1!O1465/hourly1!$O$8763</f>
        <v>116.32966303832166</v>
      </c>
      <c r="C1464" s="419">
        <f>hourly1!$F1465*유형화!$G$71/hourly1!$F$8763+유형화!$G$72*hourly1!$G1465/hourly1!$F$8763+유형화!$G$74*hourly1!I1465/hourly1!$I$8763+유형화!$H$63*hourly1!P1465/hourly1!$P$8763</f>
        <v>3.4593785260883259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770">
        <f>(유형화!$F$71+유형화!$F$72+유형화!$F$73+유형화!$F$74+유형화!$G$63)*hourly1!O1466/hourly1!$O$8763</f>
        <v>116.75321798040316</v>
      </c>
      <c r="C1465" s="419">
        <f>hourly1!$F1466*유형화!$G$71/hourly1!$F$8763+유형화!$G$72*hourly1!$G1466/hourly1!$F$8763+유형화!$G$74*hourly1!I1466/hourly1!$I$8763+유형화!$H$63*hourly1!P1466/hourly1!$P$8763</f>
        <v>5.6544712194503166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770">
        <f>(유형화!$F$71+유형화!$F$72+유형화!$F$73+유형화!$F$74+유형화!$G$63)*hourly1!O1467/hourly1!$O$8763</f>
        <v>116.01821670391618</v>
      </c>
      <c r="C1466" s="419">
        <f>hourly1!$F1467*유형화!$G$71/hourly1!$F$8763+유형화!$G$72*hourly1!$G1467/hourly1!$F$8763+유형화!$G$74*hourly1!I1467/hourly1!$I$8763+유형화!$H$63*hourly1!P1467/hourly1!$P$8763</f>
        <v>6.8622624021435952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770">
        <f>(유형화!$F$71+유형화!$F$72+유형화!$F$73+유형화!$F$74+유형화!$G$63)*hourly1!O1468/hourly1!$O$8763</f>
        <v>109.16253652124716</v>
      </c>
      <c r="C1467" s="419">
        <f>hourly1!$F1468*유형화!$G$71/hourly1!$F$8763+유형화!$G$72*hourly1!$G1468/hourly1!$F$8763+유형화!$G$74*hourly1!I1468/hourly1!$I$8763+유형화!$H$63*hourly1!P1468/hourly1!$P$8763</f>
        <v>7.8216439767427115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770">
        <f>(유형화!$F$71+유형화!$F$72+유형화!$F$73+유형화!$F$74+유형화!$G$63)*hourly1!O1469/hourly1!$O$8763</f>
        <v>107.95302095414149</v>
      </c>
      <c r="C1468" s="419">
        <f>hourly1!$F1469*유형화!$G$71/hourly1!$F$8763+유형화!$G$72*hourly1!$G1469/hourly1!$F$8763+유형화!$G$74*hourly1!I1469/hourly1!$I$8763+유형화!$H$63*hourly1!P1469/hourly1!$P$8763</f>
        <v>8.5318811028145554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770">
        <f>(유형화!$F$71+유형화!$F$72+유형화!$F$73+유형화!$F$74+유형화!$G$63)*hourly1!O1470/hourly1!$O$8763</f>
        <v>107.46915440844396</v>
      </c>
      <c r="C1469" s="419">
        <f>hourly1!$F1470*유형화!$G$71/hourly1!$F$8763+유형화!$G$72*hourly1!$G1470/hourly1!$F$8763+유형화!$G$74*hourly1!I1470/hourly1!$I$8763+유형화!$H$63*hourly1!P1470/hourly1!$P$8763</f>
        <v>9.4573920109022858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770">
        <f>(유형화!$F$71+유형화!$F$72+유형화!$F$73+유형화!$F$74+유형화!$G$63)*hourly1!O1471/hourly1!$O$8763</f>
        <v>109.52760387470737</v>
      </c>
      <c r="C1470" s="419">
        <f>hourly1!$F1471*유형화!$G$71/hourly1!$F$8763+유형화!$G$72*hourly1!$G1471/hourly1!$F$8763+유형화!$G$74*hourly1!I1471/hourly1!$I$8763+유형화!$H$63*hourly1!P1471/hourly1!$P$8763</f>
        <v>10.218629155540679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770">
        <f>(유형화!$F$71+유형화!$F$72+유형화!$F$73+유형화!$F$74+유형화!$G$63)*hourly1!O1472/hourly1!$O$8763</f>
        <v>110.20410744673417</v>
      </c>
      <c r="C1471" s="419">
        <f>hourly1!$F1472*유형화!$G$71/hourly1!$F$8763+유형화!$G$72*hourly1!$G1472/hourly1!$F$8763+유형화!$G$74*hourly1!I1472/hourly1!$I$8763+유형화!$H$63*hourly1!P1472/hourly1!$P$8763</f>
        <v>10.612086664195457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770">
        <f>(유형화!$F$71+유형화!$F$72+유형화!$F$73+유형화!$F$74+유형화!$G$63)*hourly1!O1473/hourly1!$O$8763</f>
        <v>113.66222016086935</v>
      </c>
      <c r="C1472" s="419">
        <f>hourly1!$F1473*유형화!$G$71/hourly1!$F$8763+유형화!$G$72*hourly1!$G1473/hourly1!$F$8763+유형화!$G$74*hourly1!I1473/hourly1!$I$8763+유형화!$H$63*hourly1!P1473/hourly1!$P$8763</f>
        <v>33.589653073979839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770">
        <f>(유형화!$F$71+유형화!$F$72+유형화!$F$73+유형화!$F$74+유형화!$G$63)*hourly1!O1474/hourly1!$O$8763</f>
        <v>115.98948675306548</v>
      </c>
      <c r="C1473" s="419">
        <f>hourly1!$F1474*유형화!$G$71/hourly1!$F$8763+유형화!$G$72*hourly1!$G1474/hourly1!$F$8763+유형화!$G$74*hourly1!I1474/hourly1!$I$8763+유형화!$H$63*hourly1!P1474/hourly1!$P$8763</f>
        <v>34.536273104357655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770">
        <f>(유형화!$F$71+유형화!$F$72+유형화!$F$73+유형화!$F$74+유형화!$G$63)*hourly1!O1475/hourly1!$O$8763</f>
        <v>119.81199335756884</v>
      </c>
      <c r="C1474" s="419">
        <f>hourly1!$F1475*유형화!$G$71/hourly1!$F$8763+유형화!$G$72*hourly1!$G1475/hourly1!$F$8763+유형화!$G$74*hourly1!I1475/hourly1!$I$8763+유형화!$H$63*hourly1!P1475/hourly1!$P$8763</f>
        <v>31.558394101429286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770">
        <f>(유형화!$F$71+유형화!$F$72+유형화!$F$73+유형화!$F$74+유형화!$G$63)*hourly1!O1476/hourly1!$O$8763</f>
        <v>127.08141724339771</v>
      </c>
      <c r="C1475" s="419">
        <f>hourly1!$F1476*유형화!$G$71/hourly1!$F$8763+유형화!$G$72*hourly1!$G1476/hourly1!$F$8763+유형화!$G$74*hourly1!I1476/hourly1!$I$8763+유형화!$H$63*hourly1!P1476/hourly1!$P$8763</f>
        <v>28.012044324254937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770">
        <f>(유형화!$F$71+유형화!$F$72+유형화!$F$73+유형화!$F$74+유형화!$G$63)*hourly1!O1477/hourly1!$O$8763</f>
        <v>126.67773124658345</v>
      </c>
      <c r="C1476" s="419">
        <f>hourly1!$F1477*유형화!$G$71/hourly1!$F$8763+유형화!$G$72*hourly1!$G1477/hourly1!$F$8763+유형화!$G$74*hourly1!I1477/hourly1!$I$8763+유형화!$H$63*hourly1!P1477/hourly1!$P$8763</f>
        <v>24.676414349377417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770">
        <f>(유형화!$F$71+유형화!$F$72+유형화!$F$73+유형화!$F$74+유형화!$G$63)*hourly1!O1478/hourly1!$O$8763</f>
        <v>124.95883814268454</v>
      </c>
      <c r="C1477" s="419">
        <f>hourly1!$F1478*유형화!$G$71/hourly1!$F$8763+유형화!$G$72*hourly1!$G1478/hourly1!$F$8763+유형화!$G$74*hourly1!I1478/hourly1!$I$8763+유형화!$H$63*hourly1!P1478/hourly1!$P$8763</f>
        <v>21.714451350167639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770">
        <f>(유형화!$F$71+유형화!$F$72+유형화!$F$73+유형화!$F$74+유형화!$G$63)*hourly1!O1479/hourly1!$O$8763</f>
        <v>116.16470167156496</v>
      </c>
      <c r="C1478" s="419">
        <f>hourly1!$F1479*유형화!$G$71/hourly1!$F$8763+유형화!$G$72*hourly1!$G1479/hourly1!$F$8763+유형화!$G$74*hourly1!I1479/hourly1!$I$8763+유형화!$H$63*hourly1!P1479/hourly1!$P$8763</f>
        <v>16.347372538188736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770">
        <f>(유형화!$F$71+유형화!$F$72+유형화!$F$73+유형화!$F$74+유형화!$G$63)*hourly1!O1480/hourly1!$O$8763</f>
        <v>113.40598658357044</v>
      </c>
      <c r="C1479" s="419">
        <f>hourly1!$F1480*유형화!$G$71/hourly1!$F$8763+유형화!$G$72*hourly1!$G1480/hourly1!$F$8763+유형화!$G$74*hourly1!I1480/hourly1!$I$8763+유형화!$H$63*hourly1!P1480/hourly1!$P$8763</f>
        <v>16.895344095395156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770">
        <f>(유형화!$F$71+유형화!$F$72+유형화!$F$73+유형화!$F$74+유형화!$G$63)*hourly1!O1481/hourly1!$O$8763</f>
        <v>116.77013626842965</v>
      </c>
      <c r="C1480" s="419">
        <f>hourly1!$F1481*유형화!$G$71/hourly1!$F$8763+유형화!$G$72*hourly1!$G1481/hourly1!$F$8763+유형화!$G$74*hourly1!I1481/hourly1!$I$8763+유형화!$H$63*hourly1!P1481/hourly1!$P$8763</f>
        <v>16.324294609746687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770">
        <f>(유형화!$F$71+유형화!$F$72+유형화!$F$73+유형화!$F$74+유형화!$G$63)*hourly1!O1482/hourly1!$O$8763</f>
        <v>116.33989977192358</v>
      </c>
      <c r="C1481" s="419">
        <f>hourly1!$F1482*유형화!$G$71/hourly1!$F$8763+유형화!$G$72*hourly1!$G1482/hourly1!$F$8763+유형화!$G$74*hourly1!I1482/hourly1!$I$8763+유형화!$H$63*hourly1!P1482/hourly1!$P$8763</f>
        <v>16.150554082862111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770">
        <f>(유형화!$F$71+유형화!$F$72+유형화!$F$73+유형화!$F$74+유형화!$G$63)*hourly1!O1483/hourly1!$O$8763</f>
        <v>118.13441818535192</v>
      </c>
      <c r="C1482" s="419">
        <f>hourly1!$F1483*유형화!$G$71/hourly1!$F$8763+유형화!$G$72*hourly1!$G1483/hourly1!$F$8763+유형화!$G$74*hourly1!I1483/hourly1!$I$8763+유형화!$H$63*hourly1!P1483/hourly1!$P$8763</f>
        <v>16.387442574618465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770">
        <f>(유형화!$F$71+유형화!$F$72+유형화!$F$73+유형화!$F$74+유형화!$G$63)*hourly1!O1484/hourly1!$O$8763</f>
        <v>118.58086757262355</v>
      </c>
      <c r="C1483" s="419">
        <f>hourly1!$F1484*유형화!$G$71/hourly1!$F$8763+유형화!$G$72*hourly1!$G1484/hourly1!$F$8763+유형화!$G$74*hourly1!I1484/hourly1!$I$8763+유형화!$H$63*hourly1!P1484/hourly1!$P$8763</f>
        <v>17.497596912180644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770">
        <f>(유형화!$F$71+유형화!$F$72+유형화!$F$73+유형화!$F$74+유형화!$G$63)*hourly1!O1485/hourly1!$O$8763</f>
        <v>118.49370891619832</v>
      </c>
      <c r="C1484" s="419">
        <f>hourly1!$F1485*유형화!$G$71/hourly1!$F$8763+유형화!$G$72*hourly1!$G1485/hourly1!$F$8763+유형화!$G$74*hourly1!I1485/hourly1!$I$8763+유형화!$H$63*hourly1!P1485/hourly1!$P$8763</f>
        <v>16.477426062793366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770">
        <f>(유형화!$F$71+유형화!$F$72+유형화!$F$73+유형화!$F$74+유형화!$G$63)*hourly1!O1486/hourly1!$O$8763</f>
        <v>120.63483363092818</v>
      </c>
      <c r="C1485" s="419">
        <f>hourly1!$F1486*유형화!$G$71/hourly1!$F$8763+유형화!$G$72*hourly1!$G1486/hourly1!$F$8763+유형화!$G$74*hourly1!I1486/hourly1!$I$8763+유형화!$H$63*hourly1!P1486/hourly1!$P$8763</f>
        <v>16.269114186120099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770">
        <f>(유형화!$F$71+유형화!$F$72+유형화!$F$73+유형화!$F$74+유형화!$G$63)*hourly1!O1487/hourly1!$O$8763</f>
        <v>118.52310328510617</v>
      </c>
      <c r="C1486" s="419">
        <f>hourly1!$F1487*유형화!$G$71/hourly1!$F$8763+유형화!$G$72*hourly1!$G1487/hourly1!$F$8763+유형화!$G$74*hourly1!I1487/hourly1!$I$8763+유형화!$H$63*hourly1!P1487/hourly1!$P$8763</f>
        <v>19.295387416665545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770">
        <f>(유형화!$F$71+유형화!$F$72+유형화!$F$73+유형화!$F$74+유형화!$G$63)*hourly1!O1488/hourly1!$O$8763</f>
        <v>114.10482623329682</v>
      </c>
      <c r="C1487" s="419">
        <f>hourly1!$F1488*유형화!$G$71/hourly1!$F$8763+유형화!$G$72*hourly1!$G1488/hourly1!$F$8763+유형화!$G$74*hourly1!I1488/hourly1!$I$8763+유형화!$H$63*hourly1!P1488/hourly1!$P$8763</f>
        <v>1.1509610059708624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770">
        <f>(유형화!$F$71+유형화!$F$72+유형화!$F$73+유형화!$F$74+유형화!$G$63)*hourly1!O1489/hourly1!$O$8763</f>
        <v>113.03317622771219</v>
      </c>
      <c r="C1488" s="419">
        <f>hourly1!$F1489*유형화!$G$71/hourly1!$F$8763+유형화!$G$72*hourly1!$G1489/hourly1!$F$8763+유형화!$G$74*hourly1!I1489/hourly1!$I$8763+유형화!$H$63*hourly1!P1489/hourly1!$P$8763</f>
        <v>1.1027157158620415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770">
        <f>(유형화!$F$71+유형화!$F$72+유형화!$F$73+유형화!$F$74+유형화!$G$63)*hourly1!O1490/hourly1!$O$8763</f>
        <v>114.05551330644428</v>
      </c>
      <c r="C1489" s="419">
        <f>hourly1!$F1490*유형화!$G$71/hourly1!$F$8763+유형화!$G$72*hourly1!$G1490/hourly1!$F$8763+유형화!$G$74*hourly1!I1490/hourly1!$I$8763+유형화!$H$63*hourly1!P1490/hourly1!$P$8763</f>
        <v>0.95383729029679576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770">
        <f>(유형화!$F$71+유형화!$F$72+유형화!$F$73+유형화!$F$74+유형화!$G$63)*hourly1!O1491/hourly1!$O$8763</f>
        <v>111.362531248748</v>
      </c>
      <c r="C1490" s="419">
        <f>hourly1!$F1491*유형화!$G$71/hourly1!$F$8763+유형화!$G$72*hourly1!$G1491/hourly1!$F$8763+유형화!$G$74*hourly1!I1491/hourly1!$I$8763+유형화!$H$63*hourly1!P1491/hourly1!$P$8763</f>
        <v>1.7493189838277288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770">
        <f>(유형화!$F$71+유형화!$F$72+유형화!$F$73+유형화!$F$74+유형화!$G$63)*hourly1!O1492/hourly1!$O$8763</f>
        <v>106.70576411392851</v>
      </c>
      <c r="C1491" s="419">
        <f>hourly1!$F1492*유형화!$G$71/hourly1!$F$8763+유형화!$G$72*hourly1!$G1492/hourly1!$F$8763+유형화!$G$74*hourly1!I1492/hourly1!$I$8763+유형화!$H$63*hourly1!P1492/hourly1!$P$8763</f>
        <v>4.4024612906460892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770">
        <f>(유형화!$F$71+유형화!$F$72+유형화!$F$73+유형화!$F$74+유형화!$G$63)*hourly1!O1493/hourly1!$O$8763</f>
        <v>105.60448513652055</v>
      </c>
      <c r="C1492" s="419">
        <f>hourly1!$F1493*유형화!$G$71/hourly1!$F$8763+유형화!$G$72*hourly1!$G1493/hourly1!$F$8763+유형화!$G$74*hourly1!I1493/hourly1!$I$8763+유형화!$H$63*hourly1!P1493/hourly1!$P$8763</f>
        <v>6.793732377315937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770">
        <f>(유형화!$F$71+유형화!$F$72+유형화!$F$73+유형화!$F$74+유형화!$G$63)*hourly1!O1494/hourly1!$O$8763</f>
        <v>103.99574760366254</v>
      </c>
      <c r="C1493" s="419">
        <f>hourly1!$F1494*유형화!$G$71/hourly1!$F$8763+유형화!$G$72*hourly1!$G1494/hourly1!$F$8763+유형화!$G$74*hourly1!I1494/hourly1!$I$8763+유형화!$H$63*hourly1!P1494/hourly1!$P$8763</f>
        <v>8.5933369037241842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770">
        <f>(유형화!$F$71+유형화!$F$72+유형화!$F$73+유형화!$F$74+유형화!$G$63)*hourly1!O1495/hourly1!$O$8763</f>
        <v>103.80537175039179</v>
      </c>
      <c r="C1494" s="419">
        <f>hourly1!$F1495*유형화!$G$71/hourly1!$F$8763+유형화!$G$72*hourly1!$G1495/hourly1!$F$8763+유형화!$G$74*hourly1!I1495/hourly1!$I$8763+유형화!$H$63*hourly1!P1495/hourly1!$P$8763</f>
        <v>10.107930429394928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770">
        <f>(유형화!$F$71+유형화!$F$72+유형화!$F$73+유형화!$F$74+유형화!$G$63)*hourly1!O1496/hourly1!$O$8763</f>
        <v>103.70670372004467</v>
      </c>
      <c r="C1495" s="419">
        <f>hourly1!$F1496*유형화!$G$71/hourly1!$F$8763+유형화!$G$72*hourly1!$G1496/hourly1!$F$8763+유형화!$G$74*hourly1!I1496/hourly1!$I$8763+유형화!$H$63*hourly1!P1496/hourly1!$P$8763</f>
        <v>11.839052935626922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770">
        <f>(유형화!$F$71+유형화!$F$72+유형화!$F$73+유형화!$F$74+유형화!$G$63)*hourly1!O1497/hourly1!$O$8763</f>
        <v>104.78707299400763</v>
      </c>
      <c r="C1496" s="419">
        <f>hourly1!$F1497*유형화!$G$71/hourly1!$F$8763+유형화!$G$72*hourly1!$G1497/hourly1!$F$8763+유형화!$G$74*hourly1!I1497/hourly1!$I$8763+유형화!$H$63*hourly1!P1497/hourly1!$P$8763</f>
        <v>36.27630078114791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770">
        <f>(유형화!$F$71+유형화!$F$72+유형화!$F$73+유형화!$F$74+유형화!$G$63)*hourly1!O1498/hourly1!$O$8763</f>
        <v>105.19410161447274</v>
      </c>
      <c r="C1497" s="419">
        <f>hourly1!$F1498*유형화!$G$71/hourly1!$F$8763+유형화!$G$72*hourly1!$G1498/hourly1!$F$8763+유형화!$G$74*hourly1!I1498/hourly1!$I$8763+유형화!$H$63*hourly1!P1498/hourly1!$P$8763</f>
        <v>36.49996891499547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770">
        <f>(유형화!$F$71+유형화!$F$72+유형화!$F$73+유형화!$F$74+유형화!$G$63)*hourly1!O1499/hourly1!$O$8763</f>
        <v>106.01739824401496</v>
      </c>
      <c r="C1498" s="419">
        <f>hourly1!$F1499*유형화!$G$71/hourly1!$F$8763+유형화!$G$72*hourly1!$G1499/hourly1!$F$8763+유형화!$G$74*hourly1!I1499/hourly1!$I$8763+유형화!$H$63*hourly1!P1499/hourly1!$P$8763</f>
        <v>33.351152426013719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770">
        <f>(유형화!$F$71+유형화!$F$72+유형화!$F$73+유형화!$F$74+유형화!$G$63)*hourly1!O1500/hourly1!$O$8763</f>
        <v>108.67005136088569</v>
      </c>
      <c r="C1499" s="419">
        <f>hourly1!$F1500*유형화!$G$71/hourly1!$F$8763+유형화!$G$72*hourly1!$G1500/hourly1!$F$8763+유형화!$G$74*hourly1!I1500/hourly1!$I$8763+유형화!$H$63*hourly1!P1500/hourly1!$P$8763</f>
        <v>29.627031269847166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770">
        <f>(유형화!$F$71+유형화!$F$72+유형화!$F$73+유형화!$F$74+유형화!$G$63)*hourly1!O1501/hourly1!$O$8763</f>
        <v>108.07272139276151</v>
      </c>
      <c r="C1500" s="419">
        <f>hourly1!$F1501*유형화!$G$71/hourly1!$F$8763+유형화!$G$72*hourly1!$G1501/hourly1!$F$8763+유형화!$G$74*hourly1!I1501/hourly1!$I$8763+유형화!$H$63*hourly1!P1501/hourly1!$P$8763</f>
        <v>26.401189471349266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770">
        <f>(유형화!$F$71+유형화!$F$72+유형화!$F$73+유형화!$F$74+유형화!$G$63)*hourly1!O1502/hourly1!$O$8763</f>
        <v>108.01351965049594</v>
      </c>
      <c r="C1501" s="419">
        <f>hourly1!$F1502*유형화!$G$71/hourly1!$F$8763+유형화!$G$72*hourly1!$G1502/hourly1!$F$8763+유형화!$G$74*hourly1!I1502/hourly1!$I$8763+유형화!$H$63*hourly1!P1502/hourly1!$P$8763</f>
        <v>23.485003523088469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770">
        <f>(유형화!$F$71+유형화!$F$72+유형화!$F$73+유형화!$F$74+유형화!$G$63)*hourly1!O1503/hourly1!$O$8763</f>
        <v>104.34722883797545</v>
      </c>
      <c r="C1502" s="419">
        <f>hourly1!$F1503*유형화!$G$71/hourly1!$F$8763+유형화!$G$72*hourly1!$G1503/hourly1!$F$8763+유형화!$G$74*hourly1!I1503/hourly1!$I$8763+유형화!$H$63*hourly1!P1503/hourly1!$P$8763</f>
        <v>18.320811446729536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770">
        <f>(유형화!$F$71+유형화!$F$72+유형화!$F$73+유형화!$F$74+유형화!$G$63)*hourly1!O1504/hourly1!$O$8763</f>
        <v>103.40859998347032</v>
      </c>
      <c r="C1503" s="419">
        <f>hourly1!$F1504*유형화!$G$71/hourly1!$F$8763+유형화!$G$72*hourly1!$G1504/hourly1!$F$8763+유형화!$G$74*hourly1!I1504/hourly1!$I$8763+유형화!$H$63*hourly1!P1504/hourly1!$P$8763</f>
        <v>19.615807386814346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770">
        <f>(유형화!$F$71+유형화!$F$72+유형화!$F$73+유형화!$F$74+유형화!$G$63)*hourly1!O1505/hourly1!$O$8763</f>
        <v>104.76230366038992</v>
      </c>
      <c r="C1504" s="419">
        <f>hourly1!$F1505*유형화!$G$71/hourly1!$F$8763+유형화!$G$72*hourly1!$G1505/hourly1!$F$8763+유형화!$G$74*hourly1!I1505/hourly1!$I$8763+유형화!$H$63*hourly1!P1505/hourly1!$P$8763</f>
        <v>18.919967040332899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770">
        <f>(유형화!$F$71+유형화!$F$72+유형화!$F$73+유형화!$F$74+유형화!$G$63)*hourly1!O1506/hourly1!$O$8763</f>
        <v>103.53165617286716</v>
      </c>
      <c r="C1505" s="419">
        <f>hourly1!$F1506*유형화!$G$71/hourly1!$F$8763+유형화!$G$72*hourly1!$G1506/hourly1!$F$8763+유형화!$G$74*hourly1!I1506/hourly1!$I$8763+유형화!$H$63*hourly1!P1506/hourly1!$P$8763</f>
        <v>18.671348181194112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770">
        <f>(유형화!$F$71+유형화!$F$72+유형화!$F$73+유형화!$F$74+유형화!$G$63)*hourly1!O1507/hourly1!$O$8763</f>
        <v>104.47702915399623</v>
      </c>
      <c r="C1506" s="419">
        <f>hourly1!$F1507*유형화!$G$71/hourly1!$F$8763+유형화!$G$72*hourly1!$G1507/hourly1!$F$8763+유형화!$G$74*hourly1!I1507/hourly1!$I$8763+유형화!$H$63*hourly1!P1507/hourly1!$P$8763</f>
        <v>19.052682361313614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770">
        <f>(유형화!$F$71+유형화!$F$72+유형화!$F$73+유형화!$F$74+유형화!$G$63)*hourly1!O1508/hourly1!$O$8763</f>
        <v>104.10314660674132</v>
      </c>
      <c r="C1507" s="419">
        <f>hourly1!$F1508*유형화!$G$71/hourly1!$F$8763+유형화!$G$72*hourly1!$G1508/hourly1!$F$8763+유형화!$G$74*hourly1!I1508/hourly1!$I$8763+유형화!$H$63*hourly1!P1508/hourly1!$P$8763</f>
        <v>20.323976312488107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770">
        <f>(유형화!$F$71+유형화!$F$72+유형화!$F$73+유형화!$F$74+유형화!$G$63)*hourly1!O1509/hourly1!$O$8763</f>
        <v>105.06050139865795</v>
      </c>
      <c r="C1508" s="419">
        <f>hourly1!$F1509*유형화!$G$71/hourly1!$F$8763+유형화!$G$72*hourly1!$G1509/hourly1!$F$8763+유형화!$G$74*hourly1!I1509/hourly1!$I$8763+유형화!$H$63*hourly1!P1509/hourly1!$P$8763</f>
        <v>19.543629008479776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770">
        <f>(유형화!$F$71+유형화!$F$72+유형화!$F$73+유형화!$F$74+유형화!$G$63)*hourly1!O1510/hourly1!$O$8763</f>
        <v>107.8338314957446</v>
      </c>
      <c r="C1509" s="419">
        <f>hourly1!$F1510*유형화!$G$71/hourly1!$F$8763+유형화!$G$72*hourly1!$G1510/hourly1!$F$8763+유형화!$G$74*hourly1!I1510/hourly1!$I$8763+유형화!$H$63*hourly1!P1510/hourly1!$P$8763</f>
        <v>19.6183347086221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770">
        <f>(유형화!$F$71+유형화!$F$72+유형화!$F$73+유형화!$F$74+유형화!$G$63)*hourly1!O1511/hourly1!$O$8763</f>
        <v>107.38432602638764</v>
      </c>
      <c r="C1510" s="419">
        <f>hourly1!$F1511*유형화!$G$71/hourly1!$F$8763+유형화!$G$72*hourly1!$G1511/hourly1!$F$8763+유형화!$G$74*hourly1!I1511/hourly1!$I$8763+유형화!$H$63*hourly1!P1511/hourly1!$P$8763</f>
        <v>23.346027903208771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770">
        <f>(유형화!$F$71+유형화!$F$72+유형화!$F$73+유형화!$F$74+유형화!$G$63)*hourly1!O1512/hourly1!$O$8763</f>
        <v>106.05883995505333</v>
      </c>
      <c r="C1511" s="419">
        <f>hourly1!$F1512*유형화!$G$71/hourly1!$F$8763+유형화!$G$72*hourly1!$G1512/hourly1!$F$8763+유형화!$G$74*hourly1!I1512/hourly1!$I$8763+유형화!$H$63*hourly1!P1512/hourly1!$P$8763</f>
        <v>1.406492227190179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770">
        <f>(유형화!$F$71+유형화!$F$72+유형화!$F$73+유형화!$F$74+유형화!$G$63)*hourly1!O1513/hourly1!$O$8763</f>
        <v>107.30854261590554</v>
      </c>
      <c r="C1512" s="419">
        <f>hourly1!$F1513*유형화!$G$71/hourly1!$F$8763+유형화!$G$72*hourly1!$G1513/hourly1!$F$8763+유형화!$G$74*hourly1!I1513/hourly1!$I$8763+유형화!$H$63*hourly1!P1513/hourly1!$P$8763</f>
        <v>1.7402516437099436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770">
        <f>(유형화!$F$71+유형화!$F$72+유형화!$F$73+유형화!$F$74+유형화!$G$63)*hourly1!O1514/hourly1!$O$8763</f>
        <v>108.40037010729287</v>
      </c>
      <c r="C1513" s="419">
        <f>hourly1!$F1514*유형화!$G$71/hourly1!$F$8763+유형화!$G$72*hourly1!$G1514/hourly1!$F$8763+유형화!$G$74*hourly1!I1514/hourly1!$I$8763+유형화!$H$63*hourly1!P1514/hourly1!$P$8763</f>
        <v>4.6037709503784647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770">
        <f>(유형화!$F$71+유형화!$F$72+유형화!$F$73+유형화!$F$74+유형화!$G$63)*hourly1!O1515/hourly1!$O$8763</f>
        <v>108.74101201723897</v>
      </c>
      <c r="C1514" s="419">
        <f>hourly1!$F1515*유형화!$G$71/hourly1!$F$8763+유형화!$G$72*hourly1!$G1515/hourly1!$F$8763+유형화!$G$74*hourly1!I1515/hourly1!$I$8763+유형화!$H$63*hourly1!P1515/hourly1!$P$8763</f>
        <v>6.5074390984859969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770">
        <f>(유형화!$F$71+유형화!$F$72+유형화!$F$73+유형화!$F$74+유형화!$G$63)*hourly1!O1516/hourly1!$O$8763</f>
        <v>101.80442724898697</v>
      </c>
      <c r="C1515" s="419">
        <f>hourly1!$F1516*유형화!$G$71/hourly1!$F$8763+유형화!$G$72*hourly1!$G1516/hourly1!$F$8763+유형화!$G$74*hourly1!I1516/hourly1!$I$8763+유형화!$H$63*hourly1!P1516/hourly1!$P$8763</f>
        <v>8.4580250234577168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770">
        <f>(유형화!$F$71+유형화!$F$72+유형화!$F$73+유형화!$F$74+유형화!$G$63)*hourly1!O1517/hourly1!$O$8763</f>
        <v>97.573479065541406</v>
      </c>
      <c r="C1516" s="419">
        <f>hourly1!$F1517*유형화!$G$71/hourly1!$F$8763+유형화!$G$72*hourly1!$G1517/hourly1!$F$8763+유형화!$G$74*hourly1!I1517/hourly1!$I$8763+유형화!$H$63*hourly1!P1517/hourly1!$P$8763</f>
        <v>10.288792261682534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770">
        <f>(유형화!$F$71+유형화!$F$72+유형화!$F$73+유형화!$F$74+유형화!$G$63)*hourly1!O1518/hourly1!$O$8763</f>
        <v>96.130403465978233</v>
      </c>
      <c r="C1517" s="419">
        <f>hourly1!$F1518*유형화!$G$71/hourly1!$F$8763+유형화!$G$72*hourly1!$G1518/hourly1!$F$8763+유형화!$G$74*hourly1!I1518/hourly1!$I$8763+유형화!$H$63*hourly1!P1518/hourly1!$P$8763</f>
        <v>11.691885137351298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770">
        <f>(유형화!$F$71+유형화!$F$72+유형화!$F$73+유형화!$F$74+유형화!$G$63)*hourly1!O1519/hourly1!$O$8763</f>
        <v>95.907544428632505</v>
      </c>
      <c r="C1518" s="419">
        <f>hourly1!$F1519*유형화!$G$71/hourly1!$F$8763+유형화!$G$72*hourly1!$G1519/hourly1!$F$8763+유형화!$G$74*hourly1!I1519/hourly1!$I$8763+유형화!$H$63*hourly1!P1519/hourly1!$P$8763</f>
        <v>13.113821069585976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770">
        <f>(유형화!$F$71+유형화!$F$72+유형화!$F$73+유형화!$F$74+유형화!$G$63)*hourly1!O1520/hourly1!$O$8763</f>
        <v>97.253751412285169</v>
      </c>
      <c r="C1519" s="419">
        <f>hourly1!$F1520*유형화!$G$71/hourly1!$F$8763+유형화!$G$72*hourly1!$G1520/hourly1!$F$8763+유형화!$G$74*hourly1!I1520/hourly1!$I$8763+유형화!$H$63*hourly1!P1520/hourly1!$P$8763</f>
        <v>14.408248339184876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770">
        <f>(유형화!$F$71+유형화!$F$72+유형화!$F$73+유형화!$F$74+유형화!$G$63)*hourly1!O1521/hourly1!$O$8763</f>
        <v>99.30876112831865</v>
      </c>
      <c r="C1520" s="419">
        <f>hourly1!$F1521*유형화!$G$71/hourly1!$F$8763+유형화!$G$72*hourly1!$G1521/hourly1!$F$8763+유형화!$G$74*hourly1!I1521/hourly1!$I$8763+유형화!$H$63*hourly1!P1521/hourly1!$P$8763</f>
        <v>38.538280570915319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770">
        <f>(유형화!$F$71+유형화!$F$72+유형화!$F$73+유형화!$F$74+유형화!$G$63)*hourly1!O1522/hourly1!$O$8763</f>
        <v>98.107415147717987</v>
      </c>
      <c r="C1521" s="419">
        <f>hourly1!$F1522*유형화!$G$71/hourly1!$F$8763+유형화!$G$72*hourly1!$G1522/hourly1!$F$8763+유형화!$G$74*hourly1!I1522/hourly1!$I$8763+유형화!$H$63*hourly1!P1522/hourly1!$P$8763</f>
        <v>38.644445011557956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770">
        <f>(유형화!$F$71+유형화!$F$72+유형화!$F$73+유형화!$F$74+유형화!$G$63)*hourly1!O1523/hourly1!$O$8763</f>
        <v>96.620877464600767</v>
      </c>
      <c r="C1522" s="419">
        <f>hourly1!$F1523*유형화!$G$71/hourly1!$F$8763+유형화!$G$72*hourly1!$G1523/hourly1!$F$8763+유형화!$G$74*hourly1!I1523/hourly1!$I$8763+유형화!$H$63*hourly1!P1523/hourly1!$P$8763</f>
        <v>34.771850084419789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770">
        <f>(유형화!$F$71+유형화!$F$72+유형화!$F$73+유형화!$F$74+유형화!$G$63)*hourly1!O1524/hourly1!$O$8763</f>
        <v>96.174862836791888</v>
      </c>
      <c r="C1523" s="419">
        <f>hourly1!$F1524*유형화!$G$71/hourly1!$F$8763+유형화!$G$72*hourly1!$G1524/hourly1!$F$8763+유형화!$G$74*hourly1!I1524/hourly1!$I$8763+유형화!$H$63*hourly1!P1524/hourly1!$P$8763</f>
        <v>30.500160487029817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770">
        <f>(유형화!$F$71+유형화!$F$72+유형화!$F$73+유형화!$F$74+유형화!$G$63)*hourly1!O1525/hourly1!$O$8763</f>
        <v>97.576101462692534</v>
      </c>
      <c r="C1524" s="419">
        <f>hourly1!$F1525*유형화!$G$71/hourly1!$F$8763+유형화!$G$72*hourly1!$G1525/hourly1!$F$8763+유형화!$G$74*hourly1!I1525/hourly1!$I$8763+유형화!$H$63*hourly1!P1525/hourly1!$P$8763</f>
        <v>27.001093137437064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770">
        <f>(유형화!$F$71+유형화!$F$72+유형화!$F$73+유형화!$F$74+유형화!$G$63)*hourly1!O1526/hourly1!$O$8763</f>
        <v>97.604455125566076</v>
      </c>
      <c r="C1525" s="419">
        <f>hourly1!$F1526*유형화!$G$71/hourly1!$F$8763+유형화!$G$72*hourly1!$G1526/hourly1!$F$8763+유형화!$G$74*hourly1!I1526/hourly1!$I$8763+유형화!$H$63*hourly1!P1526/hourly1!$P$8763</f>
        <v>24.008919826385718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770">
        <f>(유형화!$F$71+유형화!$F$72+유형화!$F$73+유형화!$F$74+유형화!$G$63)*hourly1!O1527/hourly1!$O$8763</f>
        <v>96.707483371997526</v>
      </c>
      <c r="C1526" s="419">
        <f>hourly1!$F1527*유형화!$G$71/hourly1!$F$8763+유형화!$G$72*hourly1!$G1527/hourly1!$F$8763+유형화!$G$74*hourly1!I1527/hourly1!$I$8763+유형화!$H$63*hourly1!P1527/hourly1!$P$8763</f>
        <v>18.831334144561989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770">
        <f>(유형화!$F$71+유형화!$F$72+유형화!$F$73+유형화!$F$74+유형화!$G$63)*hourly1!O1528/hourly1!$O$8763</f>
        <v>96.748954356024058</v>
      </c>
      <c r="C1527" s="419">
        <f>hourly1!$F1528*유형화!$G$71/hourly1!$F$8763+유형화!$G$72*hourly1!$G1528/hourly1!$F$8763+유형화!$G$74*hourly1!I1528/hourly1!$I$8763+유형화!$H$63*hourly1!P1528/hourly1!$P$8763</f>
        <v>19.800796695956688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770">
        <f>(유형화!$F$71+유형화!$F$72+유형화!$F$73+유형화!$F$74+유형화!$G$63)*hourly1!O1529/hourly1!$O$8763</f>
        <v>96.417711870538895</v>
      </c>
      <c r="C1528" s="419">
        <f>hourly1!$F1529*유형화!$G$71/hourly1!$F$8763+유형화!$G$72*hourly1!$G1529/hourly1!$F$8763+유형화!$G$74*hourly1!I1529/hourly1!$I$8763+유형화!$H$63*hourly1!P1529/hourly1!$P$8763</f>
        <v>19.05960610911281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770">
        <f>(유형화!$F$71+유형화!$F$72+유형화!$F$73+유형화!$F$74+유형화!$G$63)*hourly1!O1530/hourly1!$O$8763</f>
        <v>97.036527258485819</v>
      </c>
      <c r="C1529" s="419">
        <f>hourly1!$F1530*유형화!$G$71/hourly1!$F$8763+유형화!$G$72*hourly1!$G1530/hourly1!$F$8763+유형화!$G$74*hourly1!I1530/hourly1!$I$8763+유형화!$H$63*hourly1!P1530/hourly1!$P$8763</f>
        <v>18.727756723819208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770">
        <f>(유형화!$F$71+유형화!$F$72+유형화!$F$73+유형화!$F$74+유형화!$G$63)*hourly1!O1531/hourly1!$O$8763</f>
        <v>99.625807737884969</v>
      </c>
      <c r="C1530" s="419">
        <f>hourly1!$F1531*유형화!$G$71/hourly1!$F$8763+유형화!$G$72*hourly1!$G1531/hourly1!$F$8763+유형화!$G$74*hourly1!I1531/hourly1!$I$8763+유형화!$H$63*hourly1!P1531/hourly1!$P$8763</f>
        <v>19.766010556125163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770">
        <f>(유형화!$F$71+유형화!$F$72+유형화!$F$73+유형화!$F$74+유형화!$G$63)*hourly1!O1532/hourly1!$O$8763</f>
        <v>99.764523676080401</v>
      </c>
      <c r="C1531" s="419">
        <f>hourly1!$F1532*유형화!$G$71/hourly1!$F$8763+유형화!$G$72*hourly1!$G1532/hourly1!$F$8763+유형화!$G$74*hourly1!I1532/hourly1!$I$8763+유형화!$H$63*hourly1!P1532/hourly1!$P$8763</f>
        <v>21.140227095361634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770">
        <f>(유형화!$F$71+유형화!$F$72+유형화!$F$73+유형화!$F$74+유형화!$G$63)*hourly1!O1533/hourly1!$O$8763</f>
        <v>101.57105481766695</v>
      </c>
      <c r="C1532" s="419">
        <f>hourly1!$F1533*유형화!$G$71/hourly1!$F$8763+유형화!$G$72*hourly1!$G1533/hourly1!$F$8763+유형화!$G$74*hourly1!I1533/hourly1!$I$8763+유형화!$H$63*hourly1!P1533/hourly1!$P$8763</f>
        <v>20.368447390741075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770">
        <f>(유형화!$F$71+유형화!$F$72+유형화!$F$73+유형화!$F$74+유형화!$G$63)*hourly1!O1534/hourly1!$O$8763</f>
        <v>103.75144566206882</v>
      </c>
      <c r="C1533" s="419">
        <f>hourly1!$F1534*유형화!$G$71/hourly1!$F$8763+유형화!$G$72*hourly1!$G1534/hourly1!$F$8763+유형화!$G$74*hourly1!I1534/hourly1!$I$8763+유형화!$H$63*hourly1!P1534/hourly1!$P$8763</f>
        <v>19.76229665780572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770">
        <f>(유형화!$F$71+유형화!$F$72+유형화!$F$73+유형화!$F$74+유형화!$G$63)*hourly1!O1535/hourly1!$O$8763</f>
        <v>102.25930782111361</v>
      </c>
      <c r="C1534" s="419">
        <f>hourly1!$F1535*유형화!$G$71/hourly1!$F$8763+유형화!$G$72*hourly1!$G1535/hourly1!$F$8763+유형화!$G$74*hourly1!I1535/hourly1!$I$8763+유형화!$H$63*hourly1!P1535/hourly1!$P$8763</f>
        <v>22.787914132503989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770">
        <f>(유형화!$F$71+유형화!$F$72+유형화!$F$73+유형화!$F$74+유형화!$G$63)*hourly1!O1536/hourly1!$O$8763</f>
        <v>99.810888167377755</v>
      </c>
      <c r="C1535" s="419">
        <f>hourly1!$F1536*유형화!$G$71/hourly1!$F$8763+유형화!$G$72*hourly1!$G1536/hourly1!$F$8763+유형화!$G$74*hourly1!I1536/hourly1!$I$8763+유형화!$H$63*hourly1!P1536/hourly1!$P$8763</f>
        <v>1.3724227721864288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770">
        <f>(유형화!$F$71+유형화!$F$72+유형화!$F$73+유형화!$F$74+유형화!$G$63)*hourly1!O1537/hourly1!$O$8763</f>
        <v>101.62647774473496</v>
      </c>
      <c r="C1536" s="419">
        <f>hourly1!$F1537*유형화!$G$71/hourly1!$F$8763+유형화!$G$72*hourly1!$G1537/hourly1!$F$8763+유형화!$G$74*hourly1!I1537/hourly1!$I$8763+유형화!$H$63*hourly1!P1537/hourly1!$P$8763</f>
        <v>1.0957842750097644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770">
        <f>(유형화!$F$71+유형화!$F$72+유형화!$F$73+유형화!$F$74+유형화!$G$63)*hourly1!O1538/hourly1!$O$8763</f>
        <v>102.90349927140225</v>
      </c>
      <c r="C1537" s="419">
        <f>hourly1!$F1538*유형화!$G$71/hourly1!$F$8763+유형화!$G$72*hourly1!$G1538/hourly1!$F$8763+유형화!$G$74*hourly1!I1538/hourly1!$I$8763+유형화!$H$63*hourly1!P1538/hourly1!$P$8763</f>
        <v>1.9042256858101101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770">
        <f>(유형화!$F$71+유형화!$F$72+유형화!$F$73+유형화!$F$74+유형화!$G$63)*hourly1!O1539/hourly1!$O$8763</f>
        <v>101.49265094120547</v>
      </c>
      <c r="C1538" s="419">
        <f>hourly1!$F1539*유형화!$G$71/hourly1!$F$8763+유형화!$G$72*hourly1!$G1539/hourly1!$F$8763+유형화!$G$74*hourly1!I1539/hourly1!$I$8763+유형화!$H$63*hourly1!P1539/hourly1!$P$8763</f>
        <v>3.4139984366798615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770">
        <f>(유형화!$F$71+유형화!$F$72+유형화!$F$73+유형화!$F$74+유형화!$G$63)*hourly1!O1540/hourly1!$O$8763</f>
        <v>96.559933941363639</v>
      </c>
      <c r="C1539" s="419">
        <f>hourly1!$F1540*유형화!$G$71/hourly1!$F$8763+유형화!$G$72*hourly1!$G1540/hourly1!$F$8763+유형화!$G$74*hourly1!I1540/hourly1!$I$8763+유형화!$H$63*hourly1!P1540/hourly1!$P$8763</f>
        <v>4.9527813831059824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770">
        <f>(유형화!$F$71+유형화!$F$72+유형화!$F$73+유형화!$F$74+유형화!$G$63)*hourly1!O1541/hourly1!$O$8763</f>
        <v>97.264103513379709</v>
      </c>
      <c r="C1540" s="419">
        <f>hourly1!$F1541*유형화!$G$71/hourly1!$F$8763+유형화!$G$72*hourly1!$G1541/hourly1!$F$8763+유형화!$G$74*hourly1!I1541/hourly1!$I$8763+유형화!$H$63*hourly1!P1541/hourly1!$P$8763</f>
        <v>6.3555145316112771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770">
        <f>(유형화!$F$71+유형화!$F$72+유형화!$F$73+유형화!$F$74+유형화!$G$63)*hourly1!O1542/hourly1!$O$8763</f>
        <v>97.988708020415785</v>
      </c>
      <c r="C1541" s="419">
        <f>hourly1!$F1542*유형화!$G$71/hourly1!$F$8763+유형화!$G$72*hourly1!$G1542/hourly1!$F$8763+유형화!$G$74*hourly1!I1542/hourly1!$I$8763+유형화!$H$63*hourly1!P1542/hourly1!$P$8763</f>
        <v>7.5217426101272009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770">
        <f>(유형화!$F$71+유형화!$F$72+유형화!$F$73+유형화!$F$74+유형화!$G$63)*hourly1!O1543/hourly1!$O$8763</f>
        <v>99.480331815854981</v>
      </c>
      <c r="C1542" s="419">
        <f>hourly1!$F1543*유형화!$G$71/hourly1!$F$8763+유형화!$G$72*hourly1!$G1543/hourly1!$F$8763+유형화!$G$74*hourly1!I1543/hourly1!$I$8763+유형화!$H$63*hourly1!P1543/hourly1!$P$8763</f>
        <v>8.6971088048495577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770">
        <f>(유형화!$F$71+유형화!$F$72+유형화!$F$73+유형화!$F$74+유형화!$G$63)*hourly1!O1544/hourly1!$O$8763</f>
        <v>101.42169028671444</v>
      </c>
      <c r="C1543" s="419">
        <f>hourly1!$F1544*유형화!$G$71/hourly1!$F$8763+유형화!$G$72*hourly1!$G1544/hourly1!$F$8763+유형화!$G$74*hourly1!I1544/hourly1!$I$8763+유형화!$H$63*hourly1!P1544/hourly1!$P$8763</f>
        <v>9.9394968782678177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770">
        <f>(유형화!$F$71+유형화!$F$72+유형화!$F$73+유형화!$F$74+유형화!$G$63)*hourly1!O1545/hourly1!$O$8763</f>
        <v>104.68352037665262</v>
      </c>
      <c r="C1544" s="419">
        <f>hourly1!$F1545*유형화!$G$71/hourly1!$F$8763+유형화!$G$72*hourly1!$G1545/hourly1!$F$8763+유형화!$G$74*hourly1!I1545/hourly1!$I$8763+유형화!$H$63*hourly1!P1545/hourly1!$P$8763</f>
        <v>34.060692253751384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770">
        <f>(유형화!$F$71+유형화!$F$72+유형화!$F$73+유형화!$F$74+유형화!$G$63)*hourly1!O1546/hourly1!$O$8763</f>
        <v>108.41620063722584</v>
      </c>
      <c r="C1545" s="419">
        <f>hourly1!$F1546*유형화!$G$71/hourly1!$F$8763+유형화!$G$72*hourly1!$G1546/hourly1!$F$8763+유형화!$G$74*hourly1!I1546/hourly1!$I$8763+유형화!$H$63*hourly1!P1546/hourly1!$P$8763</f>
        <v>34.265085904614878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770">
        <f>(유형화!$F$71+유형화!$F$72+유형화!$F$73+유형화!$F$74+유형화!$G$63)*hourly1!O1547/hourly1!$O$8763</f>
        <v>113.46571174600828</v>
      </c>
      <c r="C1546" s="419">
        <f>hourly1!$F1547*유형화!$G$71/hourly1!$F$8763+유형화!$G$72*hourly1!$G1547/hourly1!$F$8763+유형화!$G$74*hourly1!I1547/hourly1!$I$8763+유형화!$H$63*hourly1!P1547/hourly1!$P$8763</f>
        <v>31.054799767227891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770">
        <f>(유형화!$F$71+유형화!$F$72+유형화!$F$73+유형화!$F$74+유형화!$G$63)*hourly1!O1548/hourly1!$O$8763</f>
        <v>124.01869869658638</v>
      </c>
      <c r="C1547" s="419">
        <f>hourly1!$F1548*유형화!$G$71/hourly1!$F$8763+유형화!$G$72*hourly1!$G1548/hourly1!$F$8763+유형화!$G$74*hourly1!I1548/hourly1!$I$8763+유형화!$H$63*hourly1!P1548/hourly1!$P$8763</f>
        <v>26.860464126582929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770">
        <f>(유형화!$F$71+유형화!$F$72+유형화!$F$73+유형화!$F$74+유형화!$G$63)*hourly1!O1549/hourly1!$O$8763</f>
        <v>123.78274945084513</v>
      </c>
      <c r="C1548" s="419">
        <f>hourly1!$F1549*유형화!$G$71/hourly1!$F$8763+유형화!$G$72*hourly1!$G1549/hourly1!$F$8763+유형화!$G$74*hourly1!I1549/hourly1!$I$8763+유형화!$H$63*hourly1!P1549/hourly1!$P$8763</f>
        <v>23.480614482428049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770">
        <f>(유형화!$F$71+유형화!$F$72+유형화!$F$73+유형화!$F$74+유형화!$G$63)*hourly1!O1550/hourly1!$O$8763</f>
        <v>124.29346003806477</v>
      </c>
      <c r="C1549" s="419">
        <f>hourly1!$F1550*유형화!$G$71/hourly1!$F$8763+유형화!$G$72*hourly1!$G1550/hourly1!$F$8763+유형화!$G$74*hourly1!I1550/hourly1!$I$8763+유형화!$H$63*hourly1!P1550/hourly1!$P$8763</f>
        <v>20.532151868260264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770">
        <f>(유형화!$F$71+유형화!$F$72+유형화!$F$73+유형화!$F$74+유형화!$G$63)*hourly1!O1551/hourly1!$O$8763</f>
        <v>118.34540060397121</v>
      </c>
      <c r="C1550" s="419">
        <f>hourly1!$F1551*유형화!$G$71/hourly1!$F$8763+유형화!$G$72*hourly1!$G1551/hourly1!$F$8763+유형화!$G$74*hourly1!I1551/hourly1!$I$8763+유형화!$H$63*hourly1!P1551/hourly1!$P$8763</f>
        <v>15.349898657253524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770">
        <f>(유형화!$F$71+유형화!$F$72+유형화!$F$73+유형화!$F$74+유형화!$G$63)*hourly1!O1552/hourly1!$O$8763</f>
        <v>113.75482769008013</v>
      </c>
      <c r="C1551" s="419">
        <f>hourly1!$F1552*유형화!$G$71/hourly1!$F$8763+유형화!$G$72*hourly1!$G1552/hourly1!$F$8763+유형화!$G$74*hourly1!I1552/hourly1!$I$8763+유형화!$H$63*hourly1!P1552/hourly1!$P$8763</f>
        <v>16.383773296006996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770">
        <f>(유형화!$F$71+유형화!$F$72+유형화!$F$73+유형화!$F$74+유형화!$G$63)*hourly1!O1553/hourly1!$O$8763</f>
        <v>120.17569316581553</v>
      </c>
      <c r="C1552" s="419">
        <f>hourly1!$F1553*유형화!$G$71/hourly1!$F$8763+유형화!$G$72*hourly1!$G1553/hourly1!$F$8763+유형화!$G$74*hourly1!I1553/hourly1!$I$8763+유형화!$H$63*hourly1!P1553/hourly1!$P$8763</f>
        <v>15.521958713616741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770">
        <f>(유형화!$F$71+유형화!$F$72+유형화!$F$73+유형화!$F$74+유형화!$G$63)*hourly1!O1554/hourly1!$O$8763</f>
        <v>119.31059246143438</v>
      </c>
      <c r="C1553" s="419">
        <f>hourly1!$F1554*유형화!$G$71/hourly1!$F$8763+유형화!$G$72*hourly1!$G1554/hourly1!$F$8763+유형화!$G$74*hourly1!I1554/hourly1!$I$8763+유형화!$H$63*hourly1!P1554/hourly1!$P$8763</f>
        <v>15.017206113339077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770">
        <f>(유형화!$F$71+유형화!$F$72+유형화!$F$73+유형화!$F$74+유형화!$G$63)*hourly1!O1555/hourly1!$O$8763</f>
        <v>120.45113307858658</v>
      </c>
      <c r="C1554" s="419">
        <f>hourly1!$F1555*유형화!$G$71/hourly1!$F$8763+유형화!$G$72*hourly1!$G1555/hourly1!$F$8763+유형화!$G$74*hourly1!I1555/hourly1!$I$8763+유형화!$H$63*hourly1!P1555/hourly1!$P$8763</f>
        <v>15.532359721421672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770">
        <f>(유형화!$F$71+유형화!$F$72+유형화!$F$73+유형화!$F$74+유형화!$G$63)*hourly1!O1556/hourly1!$O$8763</f>
        <v>121.78627608319177</v>
      </c>
      <c r="C1555" s="419">
        <f>hourly1!$F1556*유형화!$G$71/hourly1!$F$8763+유형화!$G$72*hourly1!$G1556/hourly1!$F$8763+유형화!$G$74*hourly1!I1556/hourly1!$I$8763+유형화!$H$63*hourly1!P1556/hourly1!$P$8763</f>
        <v>16.563679035654108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770">
        <f>(유형화!$F$71+유형화!$F$72+유형화!$F$73+유형화!$F$74+유형화!$G$63)*hourly1!O1557/hourly1!$O$8763</f>
        <v>123.0802671046643</v>
      </c>
      <c r="C1556" s="419">
        <f>hourly1!$F1557*유형화!$G$71/hourly1!$F$8763+유형화!$G$72*hourly1!$G1557/hourly1!$F$8763+유형화!$G$74*hourly1!I1557/hourly1!$I$8763+유형화!$H$63*hourly1!P1557/hourly1!$P$8763</f>
        <v>15.802708686097574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770">
        <f>(유형화!$F$71+유형화!$F$72+유형화!$F$73+유형화!$F$74+유형화!$G$63)*hourly1!O1558/hourly1!$O$8763</f>
        <v>124.2521265936917</v>
      </c>
      <c r="C1557" s="419">
        <f>hourly1!$F1558*유형화!$G$71/hourly1!$F$8763+유형화!$G$72*hourly1!$G1558/hourly1!$F$8763+유형화!$G$74*hourly1!I1558/hourly1!$I$8763+유형화!$H$63*hourly1!P1558/hourly1!$P$8763</f>
        <v>15.72265846809854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770">
        <f>(유형화!$F$71+유형화!$F$72+유형화!$F$73+유형화!$F$74+유형화!$G$63)*hourly1!O1559/hourly1!$O$8763</f>
        <v>121.02411501022162</v>
      </c>
      <c r="C1558" s="419">
        <f>hourly1!$F1559*유형화!$G$71/hourly1!$F$8763+유형화!$G$72*hourly1!$G1559/hourly1!$F$8763+유형화!$G$74*hourly1!I1559/hourly1!$I$8763+유형화!$H$63*hourly1!P1559/hourly1!$P$8763</f>
        <v>19.360574040611485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770">
        <f>(유형화!$F$71+유형화!$F$72+유형화!$F$73+유형화!$F$74+유형화!$G$63)*hourly1!O1560/hourly1!$O$8763</f>
        <v>116.87895555614716</v>
      </c>
      <c r="C1559" s="419">
        <f>hourly1!$F1560*유형화!$G$71/hourly1!$F$8763+유형화!$G$72*hourly1!$G1560/hourly1!$F$8763+유형화!$G$74*hourly1!I1560/hourly1!$I$8763+유형화!$H$63*hourly1!P1560/hourly1!$P$8763</f>
        <v>1.3532953803775174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770">
        <f>(유형화!$F$71+유형화!$F$72+유형화!$F$73+유형화!$F$74+유형화!$G$63)*hourly1!O1561/hourly1!$O$8763</f>
        <v>115.10862559775238</v>
      </c>
      <c r="C1560" s="419">
        <f>hourly1!$F1561*유형화!$G$71/hourly1!$F$8763+유형화!$G$72*hourly1!$G1561/hourly1!$F$8763+유형화!$G$74*hourly1!I1561/hourly1!$I$8763+유형화!$H$63*hourly1!P1561/hourly1!$P$8763</f>
        <v>0.9555559183616138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770">
        <f>(유형화!$F$71+유형화!$F$72+유형화!$F$73+유형화!$F$74+유형화!$G$63)*hourly1!O1562/hourly1!$O$8763</f>
        <v>115.48348269956342</v>
      </c>
      <c r="C1561" s="419">
        <f>hourly1!$F1562*유형화!$G$71/hourly1!$F$8763+유형화!$G$72*hourly1!$G1562/hourly1!$F$8763+유형화!$G$74*hourly1!I1562/hourly1!$I$8763+유형화!$H$63*hourly1!P1562/hourly1!$P$8763</f>
        <v>0.97009455785136067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770">
        <f>(유형화!$F$71+유형화!$F$72+유형화!$F$73+유형화!$F$74+유형화!$G$63)*hourly1!O1563/hourly1!$O$8763</f>
        <v>113.94359571344269</v>
      </c>
      <c r="C1562" s="419">
        <f>hourly1!$F1563*유형화!$G$71/hourly1!$F$8763+유형화!$G$72*hourly1!$G1563/hourly1!$F$8763+유형화!$G$74*hourly1!I1563/hourly1!$I$8763+유형화!$H$63*hourly1!P1563/hourly1!$P$8763</f>
        <v>1.9894474818319658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770">
        <f>(유형화!$F$71+유형화!$F$72+유형화!$F$73+유형화!$F$74+유형화!$G$63)*hourly1!O1564/hourly1!$O$8763</f>
        <v>108.34401854546907</v>
      </c>
      <c r="C1563" s="419">
        <f>hourly1!$F1564*유형화!$G$71/hourly1!$F$8763+유형화!$G$72*hourly1!$G1564/hourly1!$F$8763+유형화!$G$74*hourly1!I1564/hourly1!$I$8763+유형화!$H$63*hourly1!P1564/hourly1!$P$8763</f>
        <v>4.4492455161081965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770">
        <f>(유형화!$F$71+유형화!$F$72+유형화!$F$73+유형화!$F$74+유형화!$G$63)*hourly1!O1565/hourly1!$O$8763</f>
        <v>105.74650243796059</v>
      </c>
      <c r="C1564" s="419">
        <f>hourly1!$F1565*유형화!$G$71/hourly1!$F$8763+유형화!$G$72*hourly1!$G1565/hourly1!$F$8763+유형화!$G$74*hourly1!I1565/hourly1!$I$8763+유형화!$H$63*hourly1!P1565/hourly1!$P$8763</f>
        <v>6.7211915023187832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770">
        <f>(유형화!$F$71+유형화!$F$72+유형화!$F$73+유형화!$F$74+유형화!$G$63)*hourly1!O1566/hourly1!$O$8763</f>
        <v>105.35221160846298</v>
      </c>
      <c r="C1565" s="419">
        <f>hourly1!$F1566*유형화!$G$71/hourly1!$F$8763+유형화!$G$72*hourly1!$G1566/hourly1!$F$8763+유형화!$G$74*hourly1!I1566/hourly1!$I$8763+유형화!$H$63*hourly1!P1566/hourly1!$P$8763</f>
        <v>8.604391205599299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770">
        <f>(유형화!$F$71+유형화!$F$72+유형화!$F$73+유형화!$F$74+유형화!$G$63)*hourly1!O1567/hourly1!$O$8763</f>
        <v>108.02859755791788</v>
      </c>
      <c r="C1566" s="419">
        <f>hourly1!$F1567*유형화!$G$71/hourly1!$F$8763+유형화!$G$72*hourly1!$G1567/hourly1!$F$8763+유형화!$G$74*hourly1!I1567/hourly1!$I$8763+유형화!$H$63*hourly1!P1567/hourly1!$P$8763</f>
        <v>10.091076180919018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770">
        <f>(유형화!$F$71+유형화!$F$72+유형화!$F$73+유형화!$F$74+유형화!$G$63)*hourly1!O1568/hourly1!$O$8763</f>
        <v>110.94885335254678</v>
      </c>
      <c r="C1567" s="419">
        <f>hourly1!$F1568*유형화!$G$71/hourly1!$F$8763+유형화!$G$72*hourly1!$G1568/hourly1!$F$8763+유형화!$G$74*hourly1!I1568/hourly1!$I$8763+유형화!$H$63*hourly1!P1568/hourly1!$P$8763</f>
        <v>11.662578605389113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770">
        <f>(유형화!$F$71+유형화!$F$72+유형화!$F$73+유형화!$F$74+유형화!$G$63)*hourly1!O1569/hourly1!$O$8763</f>
        <v>113.80181181934219</v>
      </c>
      <c r="C1568" s="419">
        <f>hourly1!$F1569*유형화!$G$71/hourly1!$F$8763+유형화!$G$72*hourly1!$G1569/hourly1!$F$8763+유형화!$G$74*hourly1!I1569/hourly1!$I$8763+유형화!$H$63*hourly1!P1569/hourly1!$P$8763</f>
        <v>36.401824020636703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770">
        <f>(유형화!$F$71+유형화!$F$72+유형화!$F$73+유형화!$F$74+유형화!$G$63)*hourly1!O1570/hourly1!$O$8763</f>
        <v>118.50512667212938</v>
      </c>
      <c r="C1569" s="419">
        <f>hourly1!$F1570*유형화!$G$71/hourly1!$F$8763+유형화!$G$72*hourly1!$G1570/hourly1!$F$8763+유형화!$G$74*hourly1!I1570/hourly1!$I$8763+유형화!$H$63*hourly1!P1570/hourly1!$P$8763</f>
        <v>36.540243894360025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770">
        <f>(유형화!$F$71+유형화!$F$72+유형화!$F$73+유형화!$F$74+유형화!$G$63)*hourly1!O1571/hourly1!$O$8763</f>
        <v>122.74629743407904</v>
      </c>
      <c r="C1570" s="419">
        <f>hourly1!$F1571*유형화!$G$71/hourly1!$F$8763+유형화!$G$72*hourly1!$G1571/hourly1!$F$8763+유형화!$G$74*hourly1!I1571/hourly1!$I$8763+유형화!$H$63*hourly1!P1571/hourly1!$P$8763</f>
        <v>32.786703887655605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770">
        <f>(유형화!$F$71+유형화!$F$72+유형화!$F$73+유형화!$F$74+유형화!$G$63)*hourly1!O1572/hourly1!$O$8763</f>
        <v>131.88827789205277</v>
      </c>
      <c r="C1571" s="419">
        <f>hourly1!$F1572*유형화!$G$71/hourly1!$F$8763+유형화!$G$72*hourly1!$G1572/hourly1!$F$8763+유형화!$G$74*hourly1!I1572/hourly1!$I$8763+유형화!$H$63*hourly1!P1572/hourly1!$P$8763</f>
        <v>28.872206746559325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770">
        <f>(유형화!$F$71+유형화!$F$72+유형화!$F$73+유형화!$F$74+유형화!$G$63)*hourly1!O1573/hourly1!$O$8763</f>
        <v>131.47166497048707</v>
      </c>
      <c r="C1572" s="419">
        <f>hourly1!$F1573*유형화!$G$71/hourly1!$F$8763+유형화!$G$72*hourly1!$G1573/hourly1!$F$8763+유형화!$G$74*hourly1!I1573/hourly1!$I$8763+유형화!$H$63*hourly1!P1573/hourly1!$P$8763</f>
        <v>25.814564014929704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770">
        <f>(유형화!$F$71+유형화!$F$72+유형화!$F$73+유형화!$F$74+유형화!$G$63)*hourly1!O1574/hourly1!$O$8763</f>
        <v>129.95592256250734</v>
      </c>
      <c r="C1573" s="419">
        <f>hourly1!$F1574*유형화!$G$71/hourly1!$F$8763+유형화!$G$72*hourly1!$G1574/hourly1!$F$8763+유형화!$G$74*hourly1!I1574/hourly1!$I$8763+유형화!$H$63*hourly1!P1574/hourly1!$P$8763</f>
        <v>23.120998406682837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770">
        <f>(유형화!$F$71+유형화!$F$72+유형화!$F$73+유형화!$F$74+유형화!$G$63)*hourly1!O1575/hourly1!$O$8763</f>
        <v>122.48017351616974</v>
      </c>
      <c r="C1574" s="419">
        <f>hourly1!$F1575*유형화!$G$71/hourly1!$F$8763+유형화!$G$72*hourly1!$G1575/hourly1!$F$8763+유형화!$G$74*hourly1!I1575/hourly1!$I$8763+유형화!$H$63*hourly1!P1575/hourly1!$P$8763</f>
        <v>17.533641635500999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770">
        <f>(유형화!$F$71+유형화!$F$72+유형화!$F$73+유형화!$F$74+유형화!$G$63)*hourly1!O1576/hourly1!$O$8763</f>
        <v>118.54679246613222</v>
      </c>
      <c r="C1575" s="419">
        <f>hourly1!$F1576*유형화!$G$71/hourly1!$F$8763+유형화!$G$72*hourly1!$G1576/hourly1!$F$8763+유형화!$G$74*hourly1!I1576/hourly1!$I$8763+유형화!$H$63*hourly1!P1576/hourly1!$P$8763</f>
        <v>18.621053154014611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770">
        <f>(유형화!$F$71+유형화!$F$72+유형화!$F$73+유형화!$F$74+유형화!$G$63)*hourly1!O1577/hourly1!$O$8763</f>
        <v>123.33988496268333</v>
      </c>
      <c r="C1576" s="419">
        <f>hourly1!$F1577*유형화!$G$71/hourly1!$F$8763+유형화!$G$72*hourly1!$G1577/hourly1!$F$8763+유형화!$G$74*hourly1!I1577/hourly1!$I$8763+유형화!$H$63*hourly1!P1577/hourly1!$P$8763</f>
        <v>17.982326033823128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770">
        <f>(유형화!$F$71+유형화!$F$72+유형화!$F$73+유형화!$F$74+유형화!$G$63)*hourly1!O1578/hourly1!$O$8763</f>
        <v>121.50029078082267</v>
      </c>
      <c r="C1577" s="419">
        <f>hourly1!$F1578*유형화!$G$71/hourly1!$F$8763+유형화!$G$72*hourly1!$G1578/hourly1!$F$8763+유형화!$G$74*hourly1!I1578/hourly1!$I$8763+유형화!$H$63*hourly1!P1578/hourly1!$P$8763</f>
        <v>17.522222067464217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770">
        <f>(유형화!$F$71+유형화!$F$72+유형화!$F$73+유형화!$F$74+유형화!$G$63)*hourly1!O1579/hourly1!$O$8763</f>
        <v>122.20881145970345</v>
      </c>
      <c r="C1578" s="419">
        <f>hourly1!$F1579*유형화!$G$71/hourly1!$F$8763+유형화!$G$72*hourly1!$G1579/hourly1!$F$8763+유형화!$G$74*hourly1!I1579/hourly1!$I$8763+유형화!$H$63*hourly1!P1579/hourly1!$P$8763</f>
        <v>18.238415155253993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770">
        <f>(유형화!$F$71+유형화!$F$72+유형화!$F$73+유형화!$F$74+유형화!$G$63)*hourly1!O1580/hourly1!$O$8763</f>
        <v>123.39881180628194</v>
      </c>
      <c r="C1579" s="419">
        <f>hourly1!$F1580*유형화!$G$71/hourly1!$F$8763+유형화!$G$72*hourly1!$G1580/hourly1!$F$8763+유형화!$G$74*hourly1!I1580/hourly1!$I$8763+유형화!$H$63*hourly1!P1580/hourly1!$P$8763</f>
        <v>19.430228174359574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770">
        <f>(유형화!$F$71+유형화!$F$72+유형화!$F$73+유형화!$F$74+유형화!$G$63)*hourly1!O1581/hourly1!$O$8763</f>
        <v>124.62188814893187</v>
      </c>
      <c r="C1580" s="419">
        <f>hourly1!$F1581*유형화!$G$71/hourly1!$F$8763+유형화!$G$72*hourly1!$G1581/hourly1!$F$8763+유형화!$G$74*hourly1!I1581/hourly1!$I$8763+유형화!$H$63*hourly1!P1581/hourly1!$P$8763</f>
        <v>18.763045681602023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770">
        <f>(유형화!$F$71+유형화!$F$72+유형화!$F$73+유형화!$F$74+유형화!$G$63)*hourly1!O1582/hourly1!$O$8763</f>
        <v>127.60867603201856</v>
      </c>
      <c r="C1581" s="419">
        <f>hourly1!$F1582*유형화!$G$71/hourly1!$F$8763+유형화!$G$72*hourly1!$G1582/hourly1!$F$8763+유형화!$G$74*hourly1!I1582/hourly1!$I$8763+유형화!$H$63*hourly1!P1582/hourly1!$P$8763</f>
        <v>18.464528756824251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770">
        <f>(유형화!$F$71+유형화!$F$72+유형화!$F$73+유형화!$F$74+유형화!$G$63)*hourly1!O1583/hourly1!$O$8763</f>
        <v>123.61071859692591</v>
      </c>
      <c r="C1582" s="419">
        <f>hourly1!$F1583*유형화!$G$71/hourly1!$F$8763+유형화!$G$72*hourly1!$G1583/hourly1!$F$8763+유형화!$G$74*hourly1!I1583/hourly1!$I$8763+유형화!$H$63*hourly1!P1583/hourly1!$P$8763</f>
        <v>21.649365351356348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770">
        <f>(유형화!$F$71+유형화!$F$72+유형화!$F$73+유형화!$F$74+유형화!$G$63)*hourly1!O1584/hourly1!$O$8763</f>
        <v>119.31558843999302</v>
      </c>
      <c r="C1583" s="419">
        <f>hourly1!$F1584*유형화!$G$71/hourly1!$F$8763+유형화!$G$72*hourly1!$G1584/hourly1!$F$8763+유형화!$G$74*hourly1!I1584/hourly1!$I$8763+유형화!$H$63*hourly1!P1584/hourly1!$P$8763</f>
        <v>1.3600034149674749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770">
        <f>(유형화!$F$71+유형화!$F$72+유형화!$F$73+유형화!$F$74+유형화!$G$63)*hourly1!O1585/hourly1!$O$8763</f>
        <v>117.26942500645349</v>
      </c>
      <c r="C1584" s="419">
        <f>hourly1!$F1585*유형화!$G$71/hourly1!$F$8763+유형화!$G$72*hourly1!$G1585/hourly1!$F$8763+유형화!$G$74*hourly1!I1585/hourly1!$I$8763+유형화!$H$63*hourly1!P1585/hourly1!$P$8763</f>
        <v>1.0144539329731659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770">
        <f>(유형화!$F$71+유형화!$F$72+유형화!$F$73+유형화!$F$74+유형화!$G$63)*hourly1!O1586/hourly1!$O$8763</f>
        <v>116.52629080034168</v>
      </c>
      <c r="C1585" s="419">
        <f>hourly1!$F1586*유형화!$G$71/hourly1!$F$8763+유형화!$G$72*hourly1!$G1586/hourly1!$F$8763+유형화!$G$74*hourly1!I1586/hourly1!$I$8763+유형화!$H$63*hourly1!P1586/hourly1!$P$8763</f>
        <v>1.752449440999321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770">
        <f>(유형화!$F$71+유형화!$F$72+유형화!$F$73+유형화!$F$74+유형화!$G$63)*hourly1!O1587/hourly1!$O$8763</f>
        <v>114.57127659131407</v>
      </c>
      <c r="C1586" s="419">
        <f>hourly1!$F1587*유형화!$G$71/hourly1!$F$8763+유형화!$G$72*hourly1!$G1587/hourly1!$F$8763+유형화!$G$74*hourly1!I1587/hourly1!$I$8763+유형화!$H$63*hourly1!P1587/hourly1!$P$8763</f>
        <v>3.1372506981490349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770">
        <f>(유형화!$F$71+유형화!$F$72+유형화!$F$73+유형화!$F$74+유형화!$G$63)*hourly1!O1588/hourly1!$O$8763</f>
        <v>109.64589277576069</v>
      </c>
      <c r="C1587" s="419">
        <f>hourly1!$F1588*유형화!$G$71/hourly1!$F$8763+유형화!$G$72*hourly1!$G1588/hourly1!$F$8763+유형화!$G$74*hourly1!I1588/hourly1!$I$8763+유형화!$H$63*hourly1!P1588/hourly1!$P$8763</f>
        <v>4.7688460222397637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770">
        <f>(유형화!$F$71+유형화!$F$72+유형화!$F$73+유형화!$F$74+유형화!$G$63)*hourly1!O1589/hourly1!$O$8763</f>
        <v>108.98199798795916</v>
      </c>
      <c r="C1588" s="419">
        <f>hourly1!$F1589*유형화!$G$71/hourly1!$F$8763+유형화!$G$72*hourly1!$G1589/hourly1!$F$8763+유형화!$G$74*hourly1!I1589/hourly1!$I$8763+유형화!$H$63*hourly1!P1589/hourly1!$P$8763</f>
        <v>6.1420264610833541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770">
        <f>(유형화!$F$71+유형화!$F$72+유형화!$F$73+유형화!$F$74+유형화!$G$63)*hourly1!O1590/hourly1!$O$8763</f>
        <v>107.41982209910773</v>
      </c>
      <c r="C1589" s="419">
        <f>hourly1!$F1590*유형화!$G$71/hourly1!$F$8763+유형화!$G$72*hourly1!$G1590/hourly1!$F$8763+유형화!$G$74*hourly1!I1590/hourly1!$I$8763+유형화!$H$63*hourly1!P1590/hourly1!$P$8763</f>
        <v>7.4282803233358763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770">
        <f>(유형화!$F$71+유형화!$F$72+유형화!$F$73+유형화!$F$74+유형화!$G$63)*hourly1!O1591/hourly1!$O$8763</f>
        <v>107.70021752894409</v>
      </c>
      <c r="C1590" s="419">
        <f>hourly1!$F1591*유형화!$G$71/hourly1!$F$8763+유형화!$G$72*hourly1!$G1591/hourly1!$F$8763+유형화!$G$74*hourly1!I1591/hourly1!$I$8763+유형화!$H$63*hourly1!P1591/hourly1!$P$8763</f>
        <v>8.6480911322085028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770">
        <f>(유형화!$F$71+유형화!$F$72+유형화!$F$73+유형화!$F$74+유형화!$G$63)*hourly1!O1592/hourly1!$O$8763</f>
        <v>109.98415144099147</v>
      </c>
      <c r="C1591" s="419">
        <f>hourly1!$F1592*유형화!$G$71/hourly1!$F$8763+유형화!$G$72*hourly1!$G1592/hourly1!$F$8763+유형화!$G$74*hourly1!I1592/hourly1!$I$8763+유형화!$H$63*hourly1!P1592/hourly1!$P$8763</f>
        <v>9.9400200058793402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770">
        <f>(유형화!$F$71+유형화!$F$72+유형화!$F$73+유형화!$F$74+유형화!$G$63)*hourly1!O1593/hourly1!$O$8763</f>
        <v>113.2739615260369</v>
      </c>
      <c r="C1592" s="419">
        <f>hourly1!$F1593*유형화!$G$71/hourly1!$F$8763+유형화!$G$72*hourly1!$G1593/hourly1!$F$8763+유형화!$G$74*hourly1!I1593/hourly1!$I$8763+유형화!$H$63*hourly1!P1593/hourly1!$P$8763</f>
        <v>34.138541027672431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770">
        <f>(유형화!$F$71+유형화!$F$72+유형화!$F$73+유형화!$F$74+유형화!$G$63)*hourly1!O1594/hourly1!$O$8763</f>
        <v>117.05386637189544</v>
      </c>
      <c r="C1593" s="419">
        <f>hourly1!$F1594*유형화!$G$71/hourly1!$F$8763+유형화!$G$72*hourly1!$G1594/hourly1!$F$8763+유형화!$G$74*hourly1!I1594/hourly1!$I$8763+유형화!$H$63*hourly1!P1594/hourly1!$P$8763</f>
        <v>34.196442945767586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770">
        <f>(유형화!$F$71+유형화!$F$72+유형화!$F$73+유형화!$F$74+유형화!$G$63)*hourly1!O1595/hourly1!$O$8763</f>
        <v>122.80171541682591</v>
      </c>
      <c r="C1594" s="419">
        <f>hourly1!$F1595*유형화!$G$71/hourly1!$F$8763+유형화!$G$72*hourly1!$G1595/hourly1!$F$8763+유형화!$G$74*hourly1!I1595/hourly1!$I$8763+유형화!$H$63*hourly1!P1595/hourly1!$P$8763</f>
        <v>29.942323358514876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770">
        <f>(유형화!$F$71+유형화!$F$72+유형화!$F$73+유형화!$F$74+유형화!$G$63)*hourly1!O1596/hourly1!$O$8763</f>
        <v>129.6996398846546</v>
      </c>
      <c r="C1595" s="419">
        <f>hourly1!$F1596*유형화!$G$71/hourly1!$F$8763+유형화!$G$72*hourly1!$G1596/hourly1!$F$8763+유형화!$G$74*hourly1!I1596/hourly1!$I$8763+유형화!$H$63*hourly1!P1596/hourly1!$P$8763</f>
        <v>25.218810904855957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770">
        <f>(유형화!$F$71+유형화!$F$72+유형화!$F$73+유형화!$F$74+유형화!$G$63)*hourly1!O1597/hourly1!$O$8763</f>
        <v>130.57580223652394</v>
      </c>
      <c r="C1596" s="419">
        <f>hourly1!$F1597*유형화!$G$71/hourly1!$F$8763+유형화!$G$72*hourly1!$G1597/hourly1!$F$8763+유형화!$G$74*hourly1!I1597/hourly1!$I$8763+유형화!$H$63*hourly1!P1597/hourly1!$P$8763</f>
        <v>21.351746359737593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770">
        <f>(유형화!$F$71+유형화!$F$72+유형화!$F$73+유형화!$F$74+유형화!$G$63)*hourly1!O1598/hourly1!$O$8763</f>
        <v>129.60628751348776</v>
      </c>
      <c r="C1597" s="419">
        <f>hourly1!$F1598*유형화!$G$71/hourly1!$F$8763+유형화!$G$72*hourly1!$G1598/hourly1!$F$8763+유형화!$G$74*hourly1!I1598/hourly1!$I$8763+유형화!$H$63*hourly1!P1598/hourly1!$P$8763</f>
        <v>17.891537544570742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770">
        <f>(유형화!$F$71+유형화!$F$72+유형화!$F$73+유형화!$F$74+유형화!$G$63)*hourly1!O1599/hourly1!$O$8763</f>
        <v>121.60665720480402</v>
      </c>
      <c r="C1598" s="419">
        <f>hourly1!$F1599*유형화!$G$71/hourly1!$F$8763+유형화!$G$72*hourly1!$G1599/hourly1!$F$8763+유형화!$G$74*hourly1!I1599/hourly1!$I$8763+유형화!$H$63*hourly1!P1599/hourly1!$P$8763</f>
        <v>12.515383699421008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770">
        <f>(유형화!$F$71+유형화!$F$72+유형화!$F$73+유형화!$F$74+유형화!$G$63)*hourly1!O1600/hourly1!$O$8763</f>
        <v>117.95371631441408</v>
      </c>
      <c r="C1599" s="419">
        <f>hourly1!$F1600*유형화!$G$71/hourly1!$F$8763+유형화!$G$72*hourly1!$G1600/hourly1!$F$8763+유형화!$G$74*hourly1!I1600/hourly1!$I$8763+유형화!$H$63*hourly1!P1600/hourly1!$P$8763</f>
        <v>13.571081991237486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770">
        <f>(유형화!$F$71+유형화!$F$72+유형화!$F$73+유형화!$F$74+유형화!$G$63)*hourly1!O1601/hourly1!$O$8763</f>
        <v>123.65483731611977</v>
      </c>
      <c r="C1600" s="419">
        <f>hourly1!$F1601*유형화!$G$71/hourly1!$F$8763+유형화!$G$72*hourly1!$G1601/hourly1!$F$8763+유형화!$G$74*hourly1!I1601/hourly1!$I$8763+유형화!$H$63*hourly1!P1601/hourly1!$P$8763</f>
        <v>12.702372894649848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770">
        <f>(유형화!$F$71+유형화!$F$72+유형화!$F$73+유형화!$F$74+유형화!$G$63)*hourly1!O1602/hourly1!$O$8763</f>
        <v>122.42837027165022</v>
      </c>
      <c r="C1601" s="419">
        <f>hourly1!$F1602*유형화!$G$71/hourly1!$F$8763+유형화!$G$72*hourly1!$G1602/hourly1!$F$8763+유형화!$G$74*hourly1!I1602/hourly1!$I$8763+유형화!$H$63*hourly1!P1602/hourly1!$P$8763</f>
        <v>12.203960601023443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770">
        <f>(유형화!$F$71+유형화!$F$72+유형화!$F$73+유형화!$F$74+유형화!$G$63)*hourly1!O1603/hourly1!$O$8763</f>
        <v>123.4397212867589</v>
      </c>
      <c r="C1602" s="419">
        <f>hourly1!$F1603*유형화!$G$71/hourly1!$F$8763+유형화!$G$72*hourly1!$G1603/hourly1!$F$8763+유형화!$G$74*hourly1!I1603/hourly1!$I$8763+유형화!$H$63*hourly1!P1603/hourly1!$P$8763</f>
        <v>12.994311335852037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770">
        <f>(유형화!$F$71+유형화!$F$72+유형화!$F$73+유형화!$F$74+유형화!$G$63)*hourly1!O1604/hourly1!$O$8763</f>
        <v>124.30490871136645</v>
      </c>
      <c r="C1603" s="419">
        <f>hourly1!$F1604*유형화!$G$71/hourly1!$F$8763+유형화!$G$72*hourly1!$G1604/hourly1!$F$8763+유형화!$G$74*hourly1!I1604/hourly1!$I$8763+유형화!$H$63*hourly1!P1604/hourly1!$P$8763</f>
        <v>14.479977135495689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770">
        <f>(유형화!$F$71+유형화!$F$72+유형화!$F$73+유형화!$F$74+유형화!$G$63)*hourly1!O1605/hourly1!$O$8763</f>
        <v>124.16305969003511</v>
      </c>
      <c r="C1604" s="419">
        <f>hourly1!$F1605*유형화!$G$71/hourly1!$F$8763+유형화!$G$72*hourly1!$G1605/hourly1!$F$8763+유형화!$G$74*hourly1!I1605/hourly1!$I$8763+유형화!$H$63*hourly1!P1605/hourly1!$P$8763</f>
        <v>14.219480817799063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770">
        <f>(유형화!$F$71+유형화!$F$72+유형화!$F$73+유형화!$F$74+유형화!$G$63)*hourly1!O1606/hourly1!$O$8763</f>
        <v>125.61462762574236</v>
      </c>
      <c r="C1605" s="419">
        <f>hourly1!$F1606*유형화!$G$71/hourly1!$F$8763+유형화!$G$72*hourly1!$G1606/hourly1!$F$8763+유형화!$G$74*hourly1!I1606/hourly1!$I$8763+유형화!$H$63*hourly1!P1606/hourly1!$P$8763</f>
        <v>13.961712764457456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770">
        <f>(유형화!$F$71+유형화!$F$72+유형화!$F$73+유형화!$F$74+유형화!$G$63)*hourly1!O1607/hourly1!$O$8763</f>
        <v>121.27487368209283</v>
      </c>
      <c r="C1606" s="419">
        <f>hourly1!$F1607*유형화!$G$71/hourly1!$F$8763+유형화!$G$72*hourly1!$G1607/hourly1!$F$8763+유형화!$G$74*hourly1!I1607/hourly1!$I$8763+유형화!$H$63*hourly1!P1607/hourly1!$P$8763</f>
        <v>17.3739160050504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770">
        <f>(유형화!$F$71+유형화!$F$72+유형화!$F$73+유형화!$F$74+유형화!$G$63)*hourly1!O1608/hourly1!$O$8763</f>
        <v>116.88684422141098</v>
      </c>
      <c r="C1607" s="419">
        <f>hourly1!$F1608*유형화!$G$71/hourly1!$F$8763+유형화!$G$72*hourly1!$G1608/hourly1!$F$8763+유형화!$G$74*hourly1!I1608/hourly1!$I$8763+유형화!$H$63*hourly1!P1608/hourly1!$P$8763</f>
        <v>1.3527294793907354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770">
        <f>(유형화!$F$71+유형화!$F$72+유형화!$F$73+유형화!$F$74+유형화!$G$63)*hourly1!O1609/hourly1!$O$8763</f>
        <v>115.8693943461731</v>
      </c>
      <c r="C1608" s="419">
        <f>hourly1!$F1609*유형화!$G$71/hourly1!$F$8763+유형화!$G$72*hourly1!$G1609/hourly1!$F$8763+유형화!$G$74*hourly1!I1609/hourly1!$I$8763+유형화!$H$63*hourly1!P1609/hourly1!$P$8763</f>
        <v>0.94805703791193263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770">
        <f>(유형화!$F$71+유형화!$F$72+유형화!$F$73+유형화!$F$74+유형화!$G$63)*hourly1!O1610/hourly1!$O$8763</f>
        <v>115.77123723645654</v>
      </c>
      <c r="C1609" s="419">
        <f>hourly1!$F1610*유형화!$G$71/hourly1!$F$8763+유형화!$G$72*hourly1!$G1610/hourly1!$F$8763+유형화!$G$74*hourly1!I1610/hourly1!$I$8763+유형화!$H$63*hourly1!P1610/hourly1!$P$8763</f>
        <v>0.83060781152302876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770">
        <f>(유형화!$F$71+유형화!$F$72+유형화!$F$73+유형화!$F$74+유형화!$G$63)*hourly1!O1611/hourly1!$O$8763</f>
        <v>115.37627874855575</v>
      </c>
      <c r="C1610" s="419">
        <f>hourly1!$F1611*유형화!$G$71/hourly1!$F$8763+유형화!$G$72*hourly1!$G1611/hourly1!$F$8763+유형화!$G$74*hourly1!I1611/hourly1!$I$8763+유형화!$H$63*hourly1!P1611/hourly1!$P$8763</f>
        <v>0.63630806178464794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770">
        <f>(유형화!$F$71+유형화!$F$72+유형화!$F$73+유형화!$F$74+유형화!$G$63)*hourly1!O1612/hourly1!$O$8763</f>
        <v>109.5140652080069</v>
      </c>
      <c r="C1611" s="419">
        <f>hourly1!$F1612*유형화!$G$71/hourly1!$F$8763+유형화!$G$72*hourly1!$G1612/hourly1!$F$8763+유형화!$G$74*hourly1!I1612/hourly1!$I$8763+유형화!$H$63*hourly1!P1612/hourly1!$P$8763</f>
        <v>1.0711098841862932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770">
        <f>(유형화!$F$71+유형화!$F$72+유형화!$F$73+유형화!$F$74+유형화!$G$63)*hourly1!O1613/hourly1!$O$8763</f>
        <v>108.74000563838774</v>
      </c>
      <c r="C1612" s="419">
        <f>hourly1!$F1613*유형화!$G$71/hourly1!$F$8763+유형화!$G$72*hourly1!$G1613/hourly1!$F$8763+유형화!$G$74*hourly1!I1613/hourly1!$I$8763+유형화!$H$63*hourly1!P1613/hourly1!$P$8763</f>
        <v>2.8100903825871817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770">
        <f>(유형화!$F$71+유형화!$F$72+유형화!$F$73+유형화!$F$74+유형화!$G$63)*hourly1!O1614/hourly1!$O$8763</f>
        <v>107.14718478955972</v>
      </c>
      <c r="C1613" s="419">
        <f>hourly1!$F1614*유형화!$G$71/hourly1!$F$8763+유형화!$G$72*hourly1!$G1614/hourly1!$F$8763+유형화!$G$74*hourly1!I1614/hourly1!$I$8763+유형화!$H$63*hourly1!P1614/hourly1!$P$8763</f>
        <v>4.4435880448509684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770">
        <f>(유형화!$F$71+유형화!$F$72+유형화!$F$73+유형화!$F$74+유형화!$G$63)*hourly1!O1615/hourly1!$O$8763</f>
        <v>108.27000408272175</v>
      </c>
      <c r="C1614" s="419">
        <f>hourly1!$F1615*유형화!$G$71/hourly1!$F$8763+유형화!$G$72*hourly1!$G1615/hourly1!$F$8763+유형화!$G$74*hourly1!I1615/hourly1!$I$8763+유형화!$H$63*hourly1!P1615/hourly1!$P$8763</f>
        <v>6.1300588399430005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770">
        <f>(유형화!$F$71+유형화!$F$72+유형화!$F$73+유형화!$F$74+유형화!$G$63)*hourly1!O1616/hourly1!$O$8763</f>
        <v>111.0264469711699</v>
      </c>
      <c r="C1615" s="419">
        <f>hourly1!$F1616*유형화!$G$71/hourly1!$F$8763+유형화!$G$72*hourly1!$G1616/hourly1!$F$8763+유형화!$G$74*hourly1!I1616/hourly1!$I$8763+유형화!$H$63*hourly1!P1616/hourly1!$P$8763</f>
        <v>7.1959695059021787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770">
        <f>(유형화!$F$71+유형화!$F$72+유형화!$F$73+유형화!$F$74+유형화!$G$63)*hourly1!O1617/hourly1!$O$8763</f>
        <v>114.12079742218191</v>
      </c>
      <c r="C1616" s="419">
        <f>hourly1!$F1617*유형화!$G$71/hourly1!$F$8763+유형화!$G$72*hourly1!$G1617/hourly1!$F$8763+유형화!$G$74*hourly1!I1617/hourly1!$I$8763+유형화!$H$63*hourly1!P1617/hourly1!$P$8763</f>
        <v>30.822882218669211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770">
        <f>(유형화!$F$71+유형화!$F$72+유형화!$F$73+유형화!$F$74+유형화!$G$63)*hourly1!O1618/hourly1!$O$8763</f>
        <v>116.67230639641765</v>
      </c>
      <c r="C1617" s="419">
        <f>hourly1!$F1618*유형화!$G$71/hourly1!$F$8763+유형화!$G$72*hourly1!$G1618/hourly1!$F$8763+유형화!$G$74*hourly1!I1618/hourly1!$I$8763+유형화!$H$63*hourly1!P1618/hourly1!$P$8763</f>
        <v>31.327612047509643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770">
        <f>(유형화!$F$71+유형화!$F$72+유형화!$F$73+유형화!$F$74+유형화!$G$63)*hourly1!O1619/hourly1!$O$8763</f>
        <v>119.99593487433286</v>
      </c>
      <c r="C1618" s="419">
        <f>hourly1!$F1619*유형화!$G$71/hourly1!$F$8763+유형화!$G$72*hourly1!$G1619/hourly1!$F$8763+유형화!$G$74*hourly1!I1619/hourly1!$I$8763+유형화!$H$63*hourly1!P1619/hourly1!$P$8763</f>
        <v>28.960950730017142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770">
        <f>(유형화!$F$71+유형화!$F$72+유형화!$F$73+유형화!$F$74+유형화!$G$63)*hourly1!O1620/hourly1!$O$8763</f>
        <v>127.06936064020923</v>
      </c>
      <c r="C1619" s="419">
        <f>hourly1!$F1620*유형화!$G$71/hourly1!$F$8763+유형화!$G$72*hourly1!$G1620/hourly1!$F$8763+유형화!$G$74*hourly1!I1620/hourly1!$I$8763+유형화!$H$63*hourly1!P1620/hourly1!$P$8763</f>
        <v>25.269689373183326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770">
        <f>(유형화!$F$71+유형화!$F$72+유형화!$F$73+유형화!$F$74+유형화!$G$63)*hourly1!O1621/hourly1!$O$8763</f>
        <v>126.19317112343896</v>
      </c>
      <c r="C1620" s="419">
        <f>hourly1!$F1621*유형화!$G$71/hourly1!$F$8763+유형화!$G$72*hourly1!$G1621/hourly1!$F$8763+유형화!$G$74*hourly1!I1621/hourly1!$I$8763+유형화!$H$63*hourly1!P1621/hourly1!$P$8763</f>
        <v>21.794099683072222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770">
        <f>(유형화!$F$71+유형화!$F$72+유형화!$F$73+유형화!$F$74+유형화!$G$63)*hourly1!O1622/hourly1!$O$8763</f>
        <v>124.60666600700354</v>
      </c>
      <c r="C1621" s="419">
        <f>hourly1!$F1622*유형화!$G$71/hourly1!$F$8763+유형화!$G$72*hourly1!$G1622/hourly1!$F$8763+유형화!$G$74*hourly1!I1622/hourly1!$I$8763+유형화!$H$63*hourly1!P1622/hourly1!$P$8763</f>
        <v>19.052806373329783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770">
        <f>(유형화!$F$71+유형화!$F$72+유형화!$F$73+유형화!$F$74+유형화!$G$63)*hourly1!O1623/hourly1!$O$8763</f>
        <v>118.55068630802735</v>
      </c>
      <c r="C1622" s="419">
        <f>hourly1!$F1623*유형화!$G$71/hourly1!$F$8763+유형화!$G$72*hourly1!$G1623/hourly1!$F$8763+유형화!$G$74*hourly1!I1623/hourly1!$I$8763+유형화!$H$63*hourly1!P1623/hourly1!$P$8763</f>
        <v>13.059136386301804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770">
        <f>(유형화!$F$71+유형화!$F$72+유형화!$F$73+유형화!$F$74+유형화!$G$63)*hourly1!O1624/hourly1!$O$8763</f>
        <v>114.40630789280887</v>
      </c>
      <c r="C1623" s="419">
        <f>hourly1!$F1624*유형화!$G$71/hourly1!$F$8763+유형화!$G$72*hourly1!$G1624/hourly1!$F$8763+유형화!$G$74*hourly1!I1624/hourly1!$I$8763+유형화!$H$63*hourly1!P1624/hourly1!$P$8763</f>
        <v>14.029437172763387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770">
        <f>(유형화!$F$71+유형화!$F$72+유형화!$F$73+유형화!$F$74+유형화!$G$63)*hourly1!O1625/hourly1!$O$8763</f>
        <v>119.43892145922857</v>
      </c>
      <c r="C1624" s="419">
        <f>hourly1!$F1625*유형화!$G$71/hourly1!$F$8763+유형화!$G$72*hourly1!$G1625/hourly1!$F$8763+유형화!$G$74*hourly1!I1625/hourly1!$I$8763+유형화!$H$63*hourly1!P1625/hourly1!$P$8763</f>
        <v>13.277964974298781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770">
        <f>(유형화!$F$71+유형화!$F$72+유형화!$F$73+유형화!$F$74+유형화!$G$63)*hourly1!O1626/hourly1!$O$8763</f>
        <v>118.22781567740618</v>
      </c>
      <c r="C1625" s="419">
        <f>hourly1!$F1626*유형화!$G$71/hourly1!$F$8763+유형화!$G$72*hourly1!$G1626/hourly1!$F$8763+유형화!$G$74*hourly1!I1626/hourly1!$I$8763+유형화!$H$63*hourly1!P1626/hourly1!$P$8763</f>
        <v>12.641469147231405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770">
        <f>(유형화!$F$71+유형화!$F$72+유형화!$F$73+유형화!$F$74+유형화!$G$63)*hourly1!O1627/hourly1!$O$8763</f>
        <v>119.22408521140093</v>
      </c>
      <c r="C1626" s="419">
        <f>hourly1!$F1627*유형화!$G$71/hourly1!$F$8763+유형화!$G$72*hourly1!$G1627/hourly1!$F$8763+유형화!$G$74*hourly1!I1627/hourly1!$I$8763+유형화!$H$63*hourly1!P1627/hourly1!$P$8763</f>
        <v>13.373121579107156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770">
        <f>(유형화!$F$71+유형화!$F$72+유형화!$F$73+유형화!$F$74+유형화!$G$63)*hourly1!O1628/hourly1!$O$8763</f>
        <v>119.84596428879729</v>
      </c>
      <c r="C1627" s="419">
        <f>hourly1!$F1628*유형화!$G$71/hourly1!$F$8763+유형화!$G$72*hourly1!$G1628/hourly1!$F$8763+유형화!$G$74*hourly1!I1628/hourly1!$I$8763+유형화!$H$63*hourly1!P1628/hourly1!$P$8763</f>
        <v>14.25434081094042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770">
        <f>(유형화!$F$71+유형화!$F$72+유형화!$F$73+유형화!$F$74+유형화!$G$63)*hourly1!O1629/hourly1!$O$8763</f>
        <v>120.7649235612564</v>
      </c>
      <c r="C1628" s="419">
        <f>hourly1!$F1629*유형화!$G$71/hourly1!$F$8763+유형화!$G$72*hourly1!$G1629/hourly1!$F$8763+유형화!$G$74*hourly1!I1629/hourly1!$I$8763+유형화!$H$63*hourly1!P1629/hourly1!$P$8763</f>
        <v>13.751347765770115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770">
        <f>(유형화!$F$71+유형화!$F$72+유형화!$F$73+유형화!$F$74+유형화!$G$63)*hourly1!O1630/hourly1!$O$8763</f>
        <v>124.69704021337141</v>
      </c>
      <c r="C1629" s="419">
        <f>hourly1!$F1630*유형화!$G$71/hourly1!$F$8763+유형화!$G$72*hourly1!$G1630/hourly1!$F$8763+유형화!$G$74*hourly1!I1630/hourly1!$I$8763+유형화!$H$63*hourly1!P1630/hourly1!$P$8763</f>
        <v>13.138494229520918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770">
        <f>(유형화!$F$71+유형화!$F$72+유형화!$F$73+유형화!$F$74+유형화!$G$63)*hourly1!O1631/hourly1!$O$8763</f>
        <v>121.17226311340889</v>
      </c>
      <c r="C1630" s="419">
        <f>hourly1!$F1631*유형화!$G$71/hourly1!$F$8763+유형화!$G$72*hourly1!$G1631/hourly1!$F$8763+유형화!$G$74*hourly1!I1631/hourly1!$I$8763+유형화!$H$63*hourly1!P1631/hourly1!$P$8763</f>
        <v>16.180585300427268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770">
        <f>(유형화!$F$71+유형화!$F$72+유형화!$F$73+유형화!$F$74+유형화!$G$63)*hourly1!O1632/hourly1!$O$8763</f>
        <v>117.45355639818406</v>
      </c>
      <c r="C1631" s="419">
        <f>hourly1!$F1632*유형화!$G$71/hourly1!$F$8763+유형화!$G$72*hourly1!$G1632/hourly1!$F$8763+유형화!$G$74*hourly1!I1632/hourly1!$I$8763+유형화!$H$63*hourly1!P1632/hourly1!$P$8763</f>
        <v>1.1872208270561497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770">
        <f>(유형화!$F$71+유형화!$F$72+유형화!$F$73+유형화!$F$74+유형화!$G$63)*hourly1!O1633/hourly1!$O$8763</f>
        <v>115.44783818361167</v>
      </c>
      <c r="C1632" s="419">
        <f>hourly1!$F1633*유형화!$G$71/hourly1!$F$8763+유형화!$G$72*hourly1!$G1633/hourly1!$F$8763+유형화!$G$74*hourly1!I1633/hourly1!$I$8763+유형화!$H$63*hourly1!P1633/hourly1!$P$8763</f>
        <v>1.0486867884249798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770">
        <f>(유형화!$F$71+유형화!$F$72+유형화!$F$73+유형화!$F$74+유형화!$G$63)*hourly1!O1634/hourly1!$O$8763</f>
        <v>115.87210841345856</v>
      </c>
      <c r="C1633" s="419">
        <f>hourly1!$F1634*유형화!$G$71/hourly1!$F$8763+유형화!$G$72*hourly1!$G1634/hourly1!$F$8763+유형화!$G$74*hourly1!I1634/hourly1!$I$8763+유형화!$H$63*hourly1!P1634/hourly1!$P$8763</f>
        <v>0.80789145657715822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770">
        <f>(유형화!$F$71+유형화!$F$72+유형화!$F$73+유형화!$F$74+유형화!$G$63)*hourly1!O1635/hourly1!$O$8763</f>
        <v>114.06517006838646</v>
      </c>
      <c r="C1634" s="419">
        <f>hourly1!$F1635*유형화!$G$71/hourly1!$F$8763+유형화!$G$72*hourly1!$G1635/hourly1!$F$8763+유형화!$G$74*hourly1!I1635/hourly1!$I$8763+유형화!$H$63*hourly1!P1635/hourly1!$P$8763</f>
        <v>0.66552843155199126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770">
        <f>(유형화!$F$71+유형화!$F$72+유형화!$F$73+유형화!$F$74+유형화!$G$63)*hourly1!O1636/hourly1!$O$8763</f>
        <v>106.94188215190211</v>
      </c>
      <c r="C1635" s="419">
        <f>hourly1!$F1636*유형화!$G$71/hourly1!$F$8763+유형화!$G$72*hourly1!$G1636/hourly1!$F$8763+유형화!$G$74*hourly1!I1636/hourly1!$I$8763+유형화!$H$63*hourly1!P1636/hourly1!$P$8763</f>
        <v>0.6469038576943642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770">
        <f>(유형화!$F$71+유형화!$F$72+유형화!$F$73+유형화!$F$74+유형화!$G$63)*hourly1!O1637/hourly1!$O$8763</f>
        <v>105.01160204052242</v>
      </c>
      <c r="C1636" s="419">
        <f>hourly1!$F1637*유형화!$G$71/hourly1!$F$8763+유형화!$G$72*hourly1!$G1637/hourly1!$F$8763+유형화!$G$74*hourly1!I1637/hourly1!$I$8763+유형화!$H$63*hourly1!P1637/hourly1!$P$8763</f>
        <v>0.82402409667133447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770">
        <f>(유형화!$F$71+유형화!$F$72+유형화!$F$73+유형화!$F$74+유형화!$G$63)*hourly1!O1638/hourly1!$O$8763</f>
        <v>105.45352055993941</v>
      </c>
      <c r="C1637" s="419">
        <f>hourly1!$F1638*유형화!$G$71/hourly1!$F$8763+유형화!$G$72*hourly1!$G1638/hourly1!$F$8763+유형화!$G$74*hourly1!I1638/hourly1!$I$8763+유형화!$H$63*hourly1!P1638/hourly1!$P$8763</f>
        <v>1.3573948545188743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770">
        <f>(유형화!$F$71+유형화!$F$72+유형화!$F$73+유형화!$F$74+유형화!$G$63)*hourly1!O1639/hourly1!$O$8763</f>
        <v>106.1363607757644</v>
      </c>
      <c r="C1638" s="419">
        <f>hourly1!$F1639*유형화!$G$71/hourly1!$F$8763+유형화!$G$72*hourly1!$G1639/hourly1!$F$8763+유형화!$G$74*hourly1!I1639/hourly1!$I$8763+유형화!$H$63*hourly1!P1639/hourly1!$P$8763</f>
        <v>2.7763978871858277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770">
        <f>(유형화!$F$71+유형화!$F$72+유형화!$F$73+유형화!$F$74+유형화!$G$63)*hourly1!O1640/hourly1!$O$8763</f>
        <v>107.59292332498791</v>
      </c>
      <c r="C1639" s="419">
        <f>hourly1!$F1640*유형화!$G$71/hourly1!$F$8763+유형화!$G$72*hourly1!$G1640/hourly1!$F$8763+유형화!$G$74*hourly1!I1640/hourly1!$I$8763+유형화!$H$63*hourly1!P1640/hourly1!$P$8763</f>
        <v>3.4676824076154564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770">
        <f>(유형화!$F$71+유형화!$F$72+유형화!$F$73+유형화!$F$74+유형화!$G$63)*hourly1!O1641/hourly1!$O$8763</f>
        <v>110.2682255425724</v>
      </c>
      <c r="C1640" s="419">
        <f>hourly1!$F1641*유형화!$G$71/hourly1!$F$8763+유형화!$G$72*hourly1!$G1641/hourly1!$F$8763+유형화!$G$74*hourly1!I1641/hourly1!$I$8763+유형화!$H$63*hourly1!P1641/hourly1!$P$8763</f>
        <v>27.094138768471936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770">
        <f>(유형화!$F$71+유형화!$F$72+유형화!$F$73+유형화!$F$74+유형화!$G$63)*hourly1!O1642/hourly1!$O$8763</f>
        <v>112.73889505845601</v>
      </c>
      <c r="C1641" s="419">
        <f>hourly1!$F1642*유형화!$G$71/hourly1!$F$8763+유형화!$G$72*hourly1!$G1642/hourly1!$F$8763+유형화!$G$74*hourly1!I1642/hourly1!$I$8763+유형화!$H$63*hourly1!P1642/hourly1!$P$8763</f>
        <v>27.694379698008085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770">
        <f>(유형화!$F$71+유형화!$F$72+유형화!$F$73+유형화!$F$74+유형화!$G$63)*hourly1!O1643/hourly1!$O$8763</f>
        <v>118.58736743861097</v>
      </c>
      <c r="C1642" s="419">
        <f>hourly1!$F1643*유형화!$G$71/hourly1!$F$8763+유형화!$G$72*hourly1!$G1643/hourly1!$F$8763+유형화!$G$74*hourly1!I1643/hourly1!$I$8763+유형화!$H$63*hourly1!P1643/hourly1!$P$8763</f>
        <v>25.390010877881448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770">
        <f>(유형화!$F$71+유형화!$F$72+유형화!$F$73+유형화!$F$74+유형화!$G$63)*hourly1!O1644/hourly1!$O$8763</f>
        <v>124.91984668262057</v>
      </c>
      <c r="C1643" s="419">
        <f>hourly1!$F1644*유형화!$G$71/hourly1!$F$8763+유형화!$G$72*hourly1!$G1644/hourly1!$F$8763+유형화!$G$74*hourly1!I1644/hourly1!$I$8763+유형화!$H$63*hourly1!P1644/hourly1!$P$8763</f>
        <v>22.011789699208926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770">
        <f>(유형화!$F$71+유형화!$F$72+유형화!$F$73+유형화!$F$74+유형화!$G$63)*hourly1!O1645/hourly1!$O$8763</f>
        <v>123.98842667064255</v>
      </c>
      <c r="C1644" s="419">
        <f>hourly1!$F1645*유형화!$G$71/hourly1!$F$8763+유형화!$G$72*hourly1!$G1645/hourly1!$F$8763+유형화!$G$74*hourly1!I1645/hourly1!$I$8763+유형화!$H$63*hourly1!P1645/hourly1!$P$8763</f>
        <v>19.027782410172982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770">
        <f>(유형화!$F$71+유형화!$F$72+유형화!$F$73+유형화!$F$74+유형화!$G$63)*hourly1!O1646/hourly1!$O$8763</f>
        <v>123.16339990675186</v>
      </c>
      <c r="C1645" s="419">
        <f>hourly1!$F1646*유형화!$G$71/hourly1!$F$8763+유형화!$G$72*hourly1!$G1646/hourly1!$F$8763+유형화!$G$74*hourly1!I1646/hourly1!$I$8763+유형화!$H$63*hourly1!P1646/hourly1!$P$8763</f>
        <v>16.348305243947813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770">
        <f>(유형화!$F$71+유형화!$F$72+유형화!$F$73+유형화!$F$74+유형화!$G$63)*hourly1!O1647/hourly1!$O$8763</f>
        <v>116.76413408048614</v>
      </c>
      <c r="C1646" s="419">
        <f>hourly1!$F1647*유형화!$G$71/hourly1!$F$8763+유형화!$G$72*hourly1!$G1647/hourly1!$F$8763+유형화!$G$74*hourly1!I1647/hourly1!$I$8763+유형화!$H$63*hourly1!P1647/hourly1!$P$8763</f>
        <v>10.075539290857693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770">
        <f>(유형화!$F$71+유형화!$F$72+유형화!$F$73+유형화!$F$74+유형화!$G$63)*hourly1!O1648/hourly1!$O$8763</f>
        <v>112.28062190548147</v>
      </c>
      <c r="C1647" s="419">
        <f>hourly1!$F1648*유형화!$G$71/hourly1!$F$8763+유형화!$G$72*hourly1!$G1648/hourly1!$F$8763+유형화!$G$74*hourly1!I1648/hourly1!$I$8763+유형화!$H$63*hourly1!P1648/hourly1!$P$8763</f>
        <v>11.055328689025375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770">
        <f>(유형화!$F$71+유형화!$F$72+유형화!$F$73+유형화!$F$74+유형화!$G$63)*hourly1!O1649/hourly1!$O$8763</f>
        <v>116.7402014265629</v>
      </c>
      <c r="C1648" s="419">
        <f>hourly1!$F1649*유형화!$G$71/hourly1!$F$8763+유형화!$G$72*hourly1!$G1649/hourly1!$F$8763+유형화!$G$74*hourly1!I1649/hourly1!$I$8763+유형화!$H$63*hourly1!P1649/hourly1!$P$8763</f>
        <v>10.542101421441506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770">
        <f>(유형화!$F$71+유형화!$F$72+유형화!$F$73+유형화!$F$74+유형화!$G$63)*hourly1!O1650/hourly1!$O$8763</f>
        <v>114.68349760733909</v>
      </c>
      <c r="C1649" s="419">
        <f>hourly1!$F1650*유형화!$G$71/hourly1!$F$8763+유형화!$G$72*hourly1!$G1650/hourly1!$F$8763+유형화!$G$74*hourly1!I1650/hourly1!$I$8763+유형화!$H$63*hourly1!P1650/hourly1!$P$8763</f>
        <v>10.443277692076636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770">
        <f>(유형화!$F$71+유형화!$F$72+유형화!$F$73+유형화!$F$74+유형화!$G$63)*hourly1!O1651/hourly1!$O$8763</f>
        <v>115.62435813471789</v>
      </c>
      <c r="C1650" s="419">
        <f>hourly1!$F1651*유형화!$G$71/hourly1!$F$8763+유형화!$G$72*hourly1!$G1651/hourly1!$F$8763+유형화!$G$74*hourly1!I1651/hourly1!$I$8763+유형화!$H$63*hourly1!P1651/hourly1!$P$8763</f>
        <v>10.684980804191431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770">
        <f>(유형화!$F$71+유형화!$F$72+유형화!$F$73+유형화!$F$74+유형화!$G$63)*hourly1!O1652/hourly1!$O$8763</f>
        <v>117.63777025113451</v>
      </c>
      <c r="C1651" s="419">
        <f>hourly1!$F1652*유형화!$G$71/hourly1!$F$8763+유형화!$G$72*hourly1!$G1652/hourly1!$F$8763+유형화!$G$74*hourly1!I1652/hourly1!$I$8763+유형화!$H$63*hourly1!P1652/hourly1!$P$8763</f>
        <v>11.648988057764633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770">
        <f>(유형화!$F$71+유형화!$F$72+유형화!$F$73+유형화!$F$74+유형화!$G$63)*hourly1!O1653/hourly1!$O$8763</f>
        <v>118.5043247702868</v>
      </c>
      <c r="C1652" s="419">
        <f>hourly1!$F1653*유형화!$G$71/hourly1!$F$8763+유형화!$G$72*hourly1!$G1653/hourly1!$F$8763+유형화!$G$74*hourly1!I1653/hourly1!$I$8763+유형화!$H$63*hourly1!P1653/hourly1!$P$8763</f>
        <v>10.570121059479442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770">
        <f>(유형화!$F$71+유형화!$F$72+유형화!$F$73+유형화!$F$74+유형화!$G$63)*hourly1!O1654/hourly1!$O$8763</f>
        <v>120.78091219586658</v>
      </c>
      <c r="C1653" s="419">
        <f>hourly1!$F1654*유형화!$G$71/hourly1!$F$8763+유형화!$G$72*hourly1!$G1654/hourly1!$F$8763+유형화!$G$74*hourly1!I1654/hourly1!$I$8763+유형화!$H$63*hourly1!P1654/hourly1!$P$8763</f>
        <v>10.518157870663531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770">
        <f>(유형화!$F$71+유형화!$F$72+유형화!$F$73+유형화!$F$74+유형화!$G$63)*hourly1!O1655/hourly1!$O$8763</f>
        <v>119.13628452137799</v>
      </c>
      <c r="C1654" s="419">
        <f>hourly1!$F1655*유형화!$G$71/hourly1!$F$8763+유형화!$G$72*hourly1!$G1655/hourly1!$F$8763+유형화!$G$74*hourly1!I1655/hourly1!$I$8763+유형화!$H$63*hourly1!P1655/hourly1!$P$8763</f>
        <v>13.861598756224883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770">
        <f>(유형화!$F$71+유형화!$F$72+유형화!$F$73+유형화!$F$74+유형화!$G$63)*hourly1!O1656/hourly1!$O$8763</f>
        <v>116.61284658666183</v>
      </c>
      <c r="C1655" s="419">
        <f>hourly1!$F1656*유형화!$G$71/hourly1!$F$8763+유형화!$G$72*hourly1!$G1656/hourly1!$F$8763+유형화!$G$74*hourly1!I1656/hourly1!$I$8763+유형화!$H$63*hourly1!P1656/hourly1!$P$8763</f>
        <v>1.1494147022957188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770">
        <f>(유형화!$F$71+유형화!$F$72+유형화!$F$73+유형화!$F$74+유형화!$G$63)*hourly1!O1657/hourly1!$O$8763</f>
        <v>115.30217602734876</v>
      </c>
      <c r="C1656" s="419">
        <f>hourly1!$F1657*유형화!$G$71/hourly1!$F$8763+유형화!$G$72*hourly1!$G1657/hourly1!$F$8763+유형화!$G$74*hourly1!I1657/hourly1!$I$8763+유형화!$H$63*hourly1!P1657/hourly1!$P$8763</f>
        <v>1.0922331616941072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770">
        <f>(유형화!$F$71+유형화!$F$72+유형화!$F$73+유형화!$F$74+유형화!$G$63)*hourly1!O1658/hourly1!$O$8763</f>
        <v>116.12547151904533</v>
      </c>
      <c r="C1657" s="419">
        <f>hourly1!$F1658*유형화!$G$71/hourly1!$F$8763+유형화!$G$72*hourly1!$G1658/hourly1!$F$8763+유형화!$G$74*hourly1!I1658/hourly1!$I$8763+유형화!$H$63*hourly1!P1658/hourly1!$P$8763</f>
        <v>0.80614051768928063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770">
        <f>(유형화!$F$71+유형화!$F$72+유형화!$F$73+유형화!$F$74+유형화!$G$63)*hourly1!O1659/hourly1!$O$8763</f>
        <v>113.20312771805744</v>
      </c>
      <c r="C1658" s="419">
        <f>hourly1!$F1659*유형화!$G$71/hourly1!$F$8763+유형화!$G$72*hourly1!$G1659/hourly1!$F$8763+유형화!$G$74*hourly1!I1659/hourly1!$I$8763+유형화!$H$63*hourly1!P1659/hourly1!$P$8763</f>
        <v>0.60900972440635304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770">
        <f>(유형화!$F$71+유형화!$F$72+유형화!$F$73+유형화!$F$74+유형화!$G$63)*hourly1!O1660/hourly1!$O$8763</f>
        <v>105.75768860598779</v>
      </c>
      <c r="C1659" s="419">
        <f>hourly1!$F1660*유형화!$G$71/hourly1!$F$8763+유형화!$G$72*hourly1!$G1660/hourly1!$F$8763+유형화!$G$74*hourly1!I1660/hourly1!$I$8763+유형화!$H$63*hourly1!P1660/hourly1!$P$8763</f>
        <v>0.54539956090374841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770">
        <f>(유형화!$F$71+유형화!$F$72+유형화!$F$73+유형화!$F$74+유형화!$G$63)*hourly1!O1661/hourly1!$O$8763</f>
        <v>104.04848977196765</v>
      </c>
      <c r="C1660" s="419">
        <f>hourly1!$F1661*유형화!$G$71/hourly1!$F$8763+유형화!$G$72*hourly1!$G1661/hourly1!$F$8763+유형화!$G$74*hourly1!I1661/hourly1!$I$8763+유형화!$H$63*hourly1!P1661/hourly1!$P$8763</f>
        <v>0.61157304970266524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770">
        <f>(유형화!$F$71+유형화!$F$72+유형화!$F$73+유형화!$F$74+유형화!$G$63)*hourly1!O1662/hourly1!$O$8763</f>
        <v>104.31967167078096</v>
      </c>
      <c r="C1661" s="419">
        <f>hourly1!$F1662*유형화!$G$71/hourly1!$F$8763+유형화!$G$72*hourly1!$G1662/hourly1!$F$8763+유형화!$G$74*hourly1!I1662/hourly1!$I$8763+유형화!$H$63*hourly1!P1662/hourly1!$P$8763</f>
        <v>0.94821982291574369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770">
        <f>(유형화!$F$71+유형화!$F$72+유형화!$F$73+유형화!$F$74+유형화!$G$63)*hourly1!O1663/hourly1!$O$8763</f>
        <v>105.09736910985627</v>
      </c>
      <c r="C1662" s="419">
        <f>hourly1!$F1663*유형화!$G$71/hourly1!$F$8763+유형화!$G$72*hourly1!$G1663/hourly1!$F$8763+유형화!$G$74*hourly1!I1663/hourly1!$I$8763+유형화!$H$63*hourly1!P1663/hourly1!$P$8763</f>
        <v>2.2036910101753069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770">
        <f>(유형화!$F$71+유형화!$F$72+유형화!$F$73+유형화!$F$74+유형화!$G$63)*hourly1!O1664/hourly1!$O$8763</f>
        <v>104.93663700364191</v>
      </c>
      <c r="C1663" s="419">
        <f>hourly1!$F1664*유형화!$G$71/hourly1!$F$8763+유형화!$G$72*hourly1!$G1664/hourly1!$F$8763+유형화!$G$74*hourly1!I1664/hourly1!$I$8763+유형화!$H$63*hourly1!P1664/hourly1!$P$8763</f>
        <v>3.8738709960012172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770">
        <f>(유형화!$F$71+유형화!$F$72+유형화!$F$73+유형화!$F$74+유형화!$G$63)*hourly1!O1665/hourly1!$O$8763</f>
        <v>106.82134997790875</v>
      </c>
      <c r="C1664" s="419">
        <f>hourly1!$F1665*유형화!$G$71/hourly1!$F$8763+유형화!$G$72*hourly1!$G1665/hourly1!$F$8763+유형화!$G$74*hourly1!I1665/hourly1!$I$8763+유형화!$H$63*hourly1!P1665/hourly1!$P$8763</f>
        <v>28.587419152084109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770">
        <f>(유형화!$F$71+유형화!$F$72+유형화!$F$73+유형화!$F$74+유형화!$G$63)*hourly1!O1666/hourly1!$O$8763</f>
        <v>107.79346947359319</v>
      </c>
      <c r="C1665" s="419">
        <f>hourly1!$F1666*유형화!$G$71/hourly1!$F$8763+유형화!$G$72*hourly1!$G1666/hourly1!$F$8763+유형화!$G$74*hourly1!I1666/hourly1!$I$8763+유형화!$H$63*hourly1!P1666/hourly1!$P$8763</f>
        <v>28.2769764563749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770">
        <f>(유형화!$F$71+유형화!$F$72+유형화!$F$73+유형화!$F$74+유형화!$G$63)*hourly1!O1667/hourly1!$O$8763</f>
        <v>108.24523855930406</v>
      </c>
      <c r="C1666" s="419">
        <f>hourly1!$F1667*유형화!$G$71/hourly1!$F$8763+유형화!$G$72*hourly1!$G1667/hourly1!$F$8763+유형화!$G$74*hourly1!I1667/hourly1!$I$8763+유형화!$H$63*hourly1!P1667/hourly1!$P$8763</f>
        <v>25.374730935794002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770">
        <f>(유형화!$F$71+유형화!$F$72+유형화!$F$73+유형화!$F$74+유형화!$G$63)*hourly1!O1668/hourly1!$O$8763</f>
        <v>110.00097607184384</v>
      </c>
      <c r="C1667" s="419">
        <f>hourly1!$F1668*유형화!$G$71/hourly1!$F$8763+유형화!$G$72*hourly1!$G1668/hourly1!$F$8763+유형화!$G$74*hourly1!I1668/hourly1!$I$8763+유형화!$H$63*hourly1!P1668/hourly1!$P$8763</f>
        <v>21.35866026042881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770">
        <f>(유형화!$F$71+유형화!$F$72+유형화!$F$73+유형화!$F$74+유형화!$G$63)*hourly1!O1669/hourly1!$O$8763</f>
        <v>108.8792032223633</v>
      </c>
      <c r="C1668" s="419">
        <f>hourly1!$F1669*유형화!$G$71/hourly1!$F$8763+유형화!$G$72*hourly1!$G1669/hourly1!$F$8763+유형화!$G$74*hourly1!I1669/hourly1!$I$8763+유형화!$H$63*hourly1!P1669/hourly1!$P$8763</f>
        <v>17.349351163303211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770">
        <f>(유형화!$F$71+유형화!$F$72+유형화!$F$73+유형화!$F$74+유형화!$G$63)*hourly1!O1670/hourly1!$O$8763</f>
        <v>108.36017398154729</v>
      </c>
      <c r="C1669" s="419">
        <f>hourly1!$F1670*유형화!$G$71/hourly1!$F$8763+유형화!$G$72*hourly1!$G1670/hourly1!$F$8763+유형화!$G$74*hourly1!I1670/hourly1!$I$8763+유형화!$H$63*hourly1!P1670/hourly1!$P$8763</f>
        <v>14.767770559682113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770">
        <f>(유형화!$F$71+유형화!$F$72+유형화!$F$73+유형화!$F$74+유형화!$G$63)*hourly1!O1671/hourly1!$O$8763</f>
        <v>103.04758622282722</v>
      </c>
      <c r="C1670" s="419">
        <f>hourly1!$F1671*유형화!$G$71/hourly1!$F$8763+유형화!$G$72*hourly1!$G1671/hourly1!$F$8763+유형화!$G$74*hourly1!I1671/hourly1!$I$8763+유형화!$H$63*hourly1!P1671/hourly1!$P$8763</f>
        <v>9.0968804637750775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770">
        <f>(유형화!$F$71+유형화!$F$72+유형화!$F$73+유형화!$F$74+유형화!$G$63)*hourly1!O1672/hourly1!$O$8763</f>
        <v>101.7468270309907</v>
      </c>
      <c r="C1671" s="419">
        <f>hourly1!$F1672*유형화!$G$71/hourly1!$F$8763+유형화!$G$72*hourly1!$G1672/hourly1!$F$8763+유형화!$G$74*hourly1!I1672/hourly1!$I$8763+유형화!$H$63*hourly1!P1672/hourly1!$P$8763</f>
        <v>10.15971698571143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770">
        <f>(유형화!$F$71+유형화!$F$72+유형화!$F$73+유형화!$F$74+유형화!$G$63)*hourly1!O1673/hourly1!$O$8763</f>
        <v>103.67493883688446</v>
      </c>
      <c r="C1672" s="419">
        <f>hourly1!$F1673*유형화!$G$71/hourly1!$F$8763+유형화!$G$72*hourly1!$G1673/hourly1!$F$8763+유형화!$G$74*hourly1!I1673/hourly1!$I$8763+유형화!$H$63*hourly1!P1673/hourly1!$P$8763</f>
        <v>9.3821487202085869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770">
        <f>(유형화!$F$71+유형화!$F$72+유형화!$F$73+유형화!$F$74+유형화!$G$63)*hourly1!O1674/hourly1!$O$8763</f>
        <v>102.4600843676336</v>
      </c>
      <c r="C1673" s="419">
        <f>hourly1!$F1674*유형화!$G$71/hourly1!$F$8763+유형화!$G$72*hourly1!$G1674/hourly1!$F$8763+유형화!$G$74*hourly1!I1674/hourly1!$I$8763+유형화!$H$63*hourly1!P1674/hourly1!$P$8763</f>
        <v>9.068860210292927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770">
        <f>(유형화!$F$71+유형화!$F$72+유형화!$F$73+유형화!$F$74+유형화!$G$63)*hourly1!O1675/hourly1!$O$8763</f>
        <v>102.8762230831792</v>
      </c>
      <c r="C1674" s="419">
        <f>hourly1!$F1675*유형화!$G$71/hourly1!$F$8763+유형화!$G$72*hourly1!$G1675/hourly1!$F$8763+유형화!$G$74*hourly1!I1675/hourly1!$I$8763+유형화!$H$63*hourly1!P1675/hourly1!$P$8763</f>
        <v>10.011427232570149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770">
        <f>(유형화!$F$71+유형화!$F$72+유형화!$F$73+유형화!$F$74+유형화!$G$63)*hourly1!O1676/hourly1!$O$8763</f>
        <v>101.9663777700064</v>
      </c>
      <c r="C1675" s="419">
        <f>hourly1!$F1676*유형화!$G$71/hourly1!$F$8763+유형화!$G$72*hourly1!$G1676/hourly1!$F$8763+유형화!$G$74*hourly1!I1676/hourly1!$I$8763+유형화!$H$63*hourly1!P1676/hourly1!$P$8763</f>
        <v>11.384140241506795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770">
        <f>(유형화!$F$71+유형화!$F$72+유형화!$F$73+유형화!$F$74+유형화!$G$63)*hourly1!O1677/hourly1!$O$8763</f>
        <v>102.48745023522669</v>
      </c>
      <c r="C1676" s="419">
        <f>hourly1!$F1677*유형화!$G$71/hourly1!$F$8763+유형화!$G$72*hourly1!$G1677/hourly1!$F$8763+유형화!$G$74*hourly1!I1677/hourly1!$I$8763+유형화!$H$63*hourly1!P1677/hourly1!$P$8763</f>
        <v>10.569191123219486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770">
        <f>(유형화!$F$71+유형화!$F$72+유형화!$F$73+유형화!$F$74+유형화!$G$63)*hourly1!O1678/hourly1!$O$8763</f>
        <v>104.49786770949846</v>
      </c>
      <c r="C1677" s="419">
        <f>hourly1!$F1678*유형화!$G$71/hourly1!$F$8763+유형화!$G$72*hourly1!$G1678/hourly1!$F$8763+유형화!$G$74*hourly1!I1678/hourly1!$I$8763+유형화!$H$63*hourly1!P1678/hourly1!$P$8763</f>
        <v>10.862450000057509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770">
        <f>(유형화!$F$71+유형화!$F$72+유형화!$F$73+유형화!$F$74+유형화!$G$63)*hourly1!O1679/hourly1!$O$8763</f>
        <v>104.03138189203932</v>
      </c>
      <c r="C1678" s="419">
        <f>hourly1!$F1679*유형화!$G$71/hourly1!$F$8763+유형화!$G$72*hourly1!$G1679/hourly1!$F$8763+유형화!$G$74*hourly1!I1679/hourly1!$I$8763+유형화!$H$63*hourly1!P1679/hourly1!$P$8763</f>
        <v>15.059142176731148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770">
        <f>(유형화!$F$71+유형화!$F$72+유형화!$F$73+유형화!$F$74+유형화!$G$63)*hourly1!O1680/hourly1!$O$8763</f>
        <v>103.38548389116208</v>
      </c>
      <c r="C1679" s="419">
        <f>hourly1!$F1680*유형화!$G$71/hourly1!$F$8763+유형화!$G$72*hourly1!$G1680/hourly1!$F$8763+유형화!$G$74*hourly1!I1680/hourly1!$I$8763+유형화!$H$63*hourly1!P1680/hourly1!$P$8763</f>
        <v>1.3519881767930382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770">
        <f>(유형화!$F$71+유형화!$F$72+유형화!$F$73+유형화!$F$74+유형화!$G$63)*hourly1!O1681/hourly1!$O$8763</f>
        <v>104.65606852256663</v>
      </c>
      <c r="C1680" s="419">
        <f>hourly1!$F1681*유형화!$G$71/hourly1!$F$8763+유형화!$G$72*hourly1!$G1681/hourly1!$F$8763+유형화!$G$74*hourly1!I1681/hourly1!$I$8763+유형화!$H$63*hourly1!P1681/hourly1!$P$8763</f>
        <v>0.947651767874085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770">
        <f>(유형화!$F$71+유형화!$F$72+유형화!$F$73+유형화!$F$74+유형화!$G$63)*hourly1!O1682/hourly1!$O$8763</f>
        <v>106.82885213134497</v>
      </c>
      <c r="C1681" s="419">
        <f>hourly1!$F1682*유형화!$G$71/hourly1!$F$8763+유형화!$G$72*hourly1!$G1682/hourly1!$F$8763+유형화!$G$74*hourly1!I1682/hourly1!$I$8763+유형화!$H$63*hourly1!P1682/hourly1!$P$8763</f>
        <v>0.82761613702954107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770">
        <f>(유형화!$F$71+유형화!$F$72+유형화!$F$73+유형화!$F$74+유형화!$G$63)*hourly1!O1683/hourly1!$O$8763</f>
        <v>103.50035719373702</v>
      </c>
      <c r="C1682" s="419">
        <f>hourly1!$F1683*유형화!$G$71/hourly1!$F$8763+유형화!$G$72*hourly1!$G1683/hourly1!$F$8763+유형화!$G$74*hourly1!I1683/hourly1!$I$8763+유형화!$H$63*hourly1!P1683/hourly1!$P$8763</f>
        <v>0.62521406375551625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770">
        <f>(유형화!$F$71+유형화!$F$72+유형화!$F$73+유형화!$F$74+유형화!$G$63)*hourly1!O1684/hourly1!$O$8763</f>
        <v>97.028784876222971</v>
      </c>
      <c r="C1683" s="419">
        <f>hourly1!$F1684*유형화!$G$71/hourly1!$F$8763+유형화!$G$72*hourly1!$G1684/hourly1!$F$8763+유형화!$G$74*hourly1!I1684/hourly1!$I$8763+유형화!$H$63*hourly1!P1684/hourly1!$P$8763</f>
        <v>0.81719635817498593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770">
        <f>(유형화!$F$71+유형화!$F$72+유형화!$F$73+유형화!$F$74+유형화!$G$63)*hourly1!O1685/hourly1!$O$8763</f>
        <v>93.974697387749245</v>
      </c>
      <c r="C1684" s="419">
        <f>hourly1!$F1685*유형화!$G$71/hourly1!$F$8763+유형화!$G$72*hourly1!$G1685/hourly1!$F$8763+유형화!$G$74*hourly1!I1685/hourly1!$I$8763+유형화!$H$63*hourly1!P1685/hourly1!$P$8763</f>
        <v>2.5277002511832265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770">
        <f>(유형화!$F$71+유형화!$F$72+유형화!$F$73+유형화!$F$74+유형화!$G$63)*hourly1!O1686/hourly1!$O$8763</f>
        <v>93.041742006704638</v>
      </c>
      <c r="C1685" s="419">
        <f>hourly1!$F1686*유형화!$G$71/hourly1!$F$8763+유형화!$G$72*hourly1!$G1686/hourly1!$F$8763+유형화!$G$74*hourly1!I1686/hourly1!$I$8763+유형화!$H$63*hourly1!P1686/hourly1!$P$8763</f>
        <v>4.4158878223782283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770">
        <f>(유형화!$F$71+유형화!$F$72+유형화!$F$73+유형화!$F$74+유형화!$G$63)*hourly1!O1687/hourly1!$O$8763</f>
        <v>93.045671877895657</v>
      </c>
      <c r="C1686" s="419">
        <f>hourly1!$F1687*유형화!$G$71/hourly1!$F$8763+유형화!$G$72*hourly1!$G1687/hourly1!$F$8763+유형화!$G$74*hourly1!I1687/hourly1!$I$8763+유형화!$H$63*hourly1!P1687/hourly1!$P$8763</f>
        <v>6.2438406340532495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770">
        <f>(유형화!$F$71+유형화!$F$72+유형화!$F$73+유형화!$F$74+유형화!$G$63)*hourly1!O1688/hourly1!$O$8763</f>
        <v>93.226488831399095</v>
      </c>
      <c r="C1687" s="419">
        <f>hourly1!$F1688*유형화!$G$71/hourly1!$F$8763+유형화!$G$72*hourly1!$G1688/hourly1!$F$8763+유형화!$G$74*hourly1!I1688/hourly1!$I$8763+유형화!$H$63*hourly1!P1688/hourly1!$P$8763</f>
        <v>7.861147189019249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770">
        <f>(유형화!$F$71+유형화!$F$72+유형화!$F$73+유형화!$F$74+유형화!$G$63)*hourly1!O1689/hourly1!$O$8763</f>
        <v>95.346020835469247</v>
      </c>
      <c r="C1688" s="419">
        <f>hourly1!$F1689*유형화!$G$71/hourly1!$F$8763+유형화!$G$72*hourly1!$G1689/hourly1!$F$8763+유형화!$G$74*hourly1!I1689/hourly1!$I$8763+유형화!$H$63*hourly1!P1689/hourly1!$P$8763</f>
        <v>32.353978266427646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770">
        <f>(유형화!$F$71+유형화!$F$72+유형화!$F$73+유형화!$F$74+유형화!$G$63)*hourly1!O1690/hourly1!$O$8763</f>
        <v>95.089426603931685</v>
      </c>
      <c r="C1689" s="419">
        <f>hourly1!$F1690*유형화!$G$71/hourly1!$F$8763+유형화!$G$72*hourly1!$G1690/hourly1!$F$8763+유형화!$G$74*hourly1!I1690/hourly1!$I$8763+유형화!$H$63*hourly1!P1690/hourly1!$P$8763</f>
        <v>31.845764099972527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770">
        <f>(유형화!$F$71+유형화!$F$72+유형화!$F$73+유형화!$F$74+유형화!$G$63)*hourly1!O1691/hourly1!$O$8763</f>
        <v>92.542161723201602</v>
      </c>
      <c r="C1690" s="419">
        <f>hourly1!$F1691*유형화!$G$71/hourly1!$F$8763+유형화!$G$72*hourly1!$G1691/hourly1!$F$8763+유형화!$G$74*hourly1!I1691/hourly1!$I$8763+유형화!$H$63*hourly1!P1691/hourly1!$P$8763</f>
        <v>28.31748345822129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770">
        <f>(유형화!$F$71+유형화!$F$72+유형화!$F$73+유형화!$F$74+유형화!$G$63)*hourly1!O1692/hourly1!$O$8763</f>
        <v>90.826812084815387</v>
      </c>
      <c r="C1691" s="419">
        <f>hourly1!$F1692*유형화!$G$71/hourly1!$F$8763+유형화!$G$72*hourly1!$G1692/hourly1!$F$8763+유형화!$G$74*hourly1!I1692/hourly1!$I$8763+유형화!$H$63*hourly1!P1692/hourly1!$P$8763</f>
        <v>23.90998408616753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770">
        <f>(유형화!$F$71+유형화!$F$72+유형화!$F$73+유형화!$F$74+유형화!$G$63)*hourly1!O1693/hourly1!$O$8763</f>
        <v>92.179870268043615</v>
      </c>
      <c r="C1692" s="419">
        <f>hourly1!$F1693*유형화!$G$71/hourly1!$F$8763+유형화!$G$72*hourly1!$G1693/hourly1!$F$8763+유형화!$G$74*hourly1!I1693/hourly1!$I$8763+유형화!$H$63*hourly1!P1693/hourly1!$P$8763</f>
        <v>20.171627396803764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770">
        <f>(유형화!$F$71+유형화!$F$72+유형화!$F$73+유형화!$F$74+유형화!$G$63)*hourly1!O1694/hourly1!$O$8763</f>
        <v>92.322475325422943</v>
      </c>
      <c r="C1693" s="419">
        <f>hourly1!$F1694*유형화!$G$71/hourly1!$F$8763+유형화!$G$72*hourly1!$G1694/hourly1!$F$8763+유형화!$G$74*hourly1!I1694/hourly1!$I$8763+유형화!$H$63*hourly1!P1694/hourly1!$P$8763</f>
        <v>17.071694105894768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770">
        <f>(유형화!$F$71+유형화!$F$72+유형화!$F$73+유형화!$F$74+유형화!$G$63)*hourly1!O1695/hourly1!$O$8763</f>
        <v>92.475931525120785</v>
      </c>
      <c r="C1694" s="419">
        <f>hourly1!$F1695*유형화!$G$71/hourly1!$F$8763+유형화!$G$72*hourly1!$G1695/hourly1!$F$8763+유형화!$G$74*hourly1!I1695/hourly1!$I$8763+유형화!$H$63*hourly1!P1695/hourly1!$P$8763</f>
        <v>11.632989892238854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770">
        <f>(유형화!$F$71+유형화!$F$72+유형화!$F$73+유형화!$F$74+유형화!$G$63)*hourly1!O1696/hourly1!$O$8763</f>
        <v>93.570835103074586</v>
      </c>
      <c r="C1695" s="419">
        <f>hourly1!$F1696*유형화!$G$71/hourly1!$F$8763+유형화!$G$72*hourly1!$G1696/hourly1!$F$8763+유형화!$G$74*hourly1!I1696/hourly1!$I$8763+유형화!$H$63*hourly1!P1696/hourly1!$P$8763</f>
        <v>12.542963294820984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770">
        <f>(유형화!$F$71+유형화!$F$72+유형화!$F$73+유형화!$F$74+유형화!$G$63)*hourly1!O1697/hourly1!$O$8763</f>
        <v>93.909325525675598</v>
      </c>
      <c r="C1696" s="419">
        <f>hourly1!$F1697*유형화!$G$71/hourly1!$F$8763+유형화!$G$72*hourly1!$G1697/hourly1!$F$8763+유형화!$G$74*hourly1!I1697/hourly1!$I$8763+유형화!$H$63*hourly1!P1697/hourly1!$P$8763</f>
        <v>11.681228412460914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770">
        <f>(유형화!$F$71+유형화!$F$72+유형화!$F$73+유형화!$F$74+유형화!$G$63)*hourly1!O1698/hourly1!$O$8763</f>
        <v>93.517216812242211</v>
      </c>
      <c r="C1697" s="419">
        <f>hourly1!$F1698*유형화!$G$71/hourly1!$F$8763+유형화!$G$72*hourly1!$G1698/hourly1!$F$8763+유형화!$G$74*hourly1!I1698/hourly1!$I$8763+유형화!$H$63*hourly1!P1698/hourly1!$P$8763</f>
        <v>11.255915509487522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770">
        <f>(유형화!$F$71+유형화!$F$72+유형화!$F$73+유형화!$F$74+유형화!$G$63)*hourly1!O1699/hourly1!$O$8763</f>
        <v>94.820539352441244</v>
      </c>
      <c r="C1698" s="419">
        <f>hourly1!$F1699*유형화!$G$71/hourly1!$F$8763+유형화!$G$72*hourly1!$G1699/hourly1!$F$8763+유형화!$G$74*hourly1!I1699/hourly1!$I$8763+유형화!$H$63*hourly1!P1699/hourly1!$P$8763</f>
        <v>12.014156671522684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770">
        <f>(유형화!$F$71+유형화!$F$72+유형화!$F$73+유형화!$F$74+유형화!$G$63)*hourly1!O1700/hourly1!$O$8763</f>
        <v>95.061411830972574</v>
      </c>
      <c r="C1699" s="419">
        <f>hourly1!$F1700*유형화!$G$71/hourly1!$F$8763+유형화!$G$72*hourly1!$G1700/hourly1!$F$8763+유형화!$G$74*hourly1!I1700/hourly1!$I$8763+유형화!$H$63*hourly1!P1700/hourly1!$P$8763</f>
        <v>13.232127609813482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770">
        <f>(유형화!$F$71+유형화!$F$72+유형화!$F$73+유형화!$F$74+유형화!$G$63)*hourly1!O1701/hourly1!$O$8763</f>
        <v>95.82638000081802</v>
      </c>
      <c r="C1700" s="419">
        <f>hourly1!$F1701*유형화!$G$71/hourly1!$F$8763+유형화!$G$72*hourly1!$G1701/hourly1!$F$8763+유형화!$G$74*hourly1!I1701/hourly1!$I$8763+유형화!$H$63*hourly1!P1701/hourly1!$P$8763</f>
        <v>12.81817919261654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770">
        <f>(유형화!$F$71+유형화!$F$72+유형화!$F$73+유형화!$F$74+유형화!$G$63)*hourly1!O1702/hourly1!$O$8763</f>
        <v>98.285440919287026</v>
      </c>
      <c r="C1701" s="419">
        <f>hourly1!$F1702*유형화!$G$71/hourly1!$F$8763+유형화!$G$72*hourly1!$G1702/hourly1!$F$8763+유형화!$G$74*hourly1!I1702/hourly1!$I$8763+유형화!$H$63*hourly1!P1702/hourly1!$P$8763</f>
        <v>13.16038311967429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770">
        <f>(유형화!$F$71+유형화!$F$72+유형화!$F$73+유형화!$F$74+유형화!$G$63)*hourly1!O1703/hourly1!$O$8763</f>
        <v>98.622204788680605</v>
      </c>
      <c r="C1702" s="419">
        <f>hourly1!$F1703*유형화!$G$71/hourly1!$F$8763+유형화!$G$72*hourly1!$G1703/hourly1!$F$8763+유형화!$G$74*hourly1!I1703/hourly1!$I$8763+유형화!$H$63*hourly1!P1703/hourly1!$P$8763</f>
        <v>17.137195221851819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770">
        <f>(유형화!$F$71+유형화!$F$72+유형화!$F$73+유형화!$F$74+유형화!$G$63)*hourly1!O1704/hourly1!$O$8763</f>
        <v>96.687899668432834</v>
      </c>
      <c r="C1703" s="419">
        <f>hourly1!$F1704*유형화!$G$71/hourly1!$F$8763+유형화!$G$72*hourly1!$G1704/hourly1!$F$8763+유형화!$G$74*hourly1!I1704/hourly1!$I$8763+유형화!$H$63*hourly1!P1704/hourly1!$P$8763</f>
        <v>1.3526682426879753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770">
        <f>(유형화!$F$71+유형화!$F$72+유형화!$F$73+유형화!$F$74+유형화!$G$63)*hourly1!O1705/hourly1!$O$8763</f>
        <v>97.230086610207422</v>
      </c>
      <c r="C1704" s="419">
        <f>hourly1!$F1705*유형화!$G$71/hourly1!$F$8763+유형화!$G$72*hourly1!$G1705/hourly1!$F$8763+유형화!$G$74*hourly1!I1705/hourly1!$I$8763+유형화!$H$63*hourly1!P1705/hourly1!$P$8763</f>
        <v>0.94807673212789467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770">
        <f>(유형화!$F$71+유형화!$F$72+유형화!$F$73+유형화!$F$74+유형화!$G$63)*hourly1!O1706/hourly1!$O$8763</f>
        <v>98.483241235904316</v>
      </c>
      <c r="C1705" s="419">
        <f>hourly1!$F1706*유형화!$G$71/hourly1!$F$8763+유형화!$G$72*hourly1!$G1706/hourly1!$F$8763+유형화!$G$74*hourly1!I1706/hourly1!$I$8763+유형화!$H$63*hourly1!P1706/hourly1!$P$8763</f>
        <v>0.8405509288068741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770">
        <f>(유형화!$F$71+유형화!$F$72+유형화!$F$73+유형화!$F$74+유형화!$G$63)*hourly1!O1707/hourly1!$O$8763</f>
        <v>95.88254237112757</v>
      </c>
      <c r="C1706" s="419">
        <f>hourly1!$F1707*유형화!$G$71/hourly1!$F$8763+유형화!$G$72*hourly1!$G1707/hourly1!$F$8763+유형화!$G$74*hourly1!I1707/hourly1!$I$8763+유형화!$H$63*hourly1!P1707/hourly1!$P$8763</f>
        <v>0.79920723050426001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770">
        <f>(유형화!$F$71+유형화!$F$72+유형화!$F$73+유형화!$F$74+유형화!$G$63)*hourly1!O1708/hourly1!$O$8763</f>
        <v>92.453418647437189</v>
      </c>
      <c r="C1707" s="419">
        <f>hourly1!$F1708*유형화!$G$71/hourly1!$F$8763+유형화!$G$72*hourly1!$G1708/hourly1!$F$8763+유형화!$G$74*hourly1!I1708/hourly1!$I$8763+유형화!$H$63*hourly1!P1708/hourly1!$P$8763</f>
        <v>1.9991465754711593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770">
        <f>(유형화!$F$71+유형화!$F$72+유형화!$F$73+유형화!$F$74+유형화!$G$63)*hourly1!O1709/hourly1!$O$8763</f>
        <v>91.778954826685123</v>
      </c>
      <c r="C1708" s="419">
        <f>hourly1!$F1709*유형화!$G$71/hourly1!$F$8763+유형화!$G$72*hourly1!$G1709/hourly1!$F$8763+유형화!$G$74*hourly1!I1709/hourly1!$I$8763+유형화!$H$63*hourly1!P1709/hourly1!$P$8763</f>
        <v>4.1854042589192924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770">
        <f>(유형화!$F$71+유형화!$F$72+유형화!$F$73+유형화!$F$74+유형화!$G$63)*hourly1!O1710/hourly1!$O$8763</f>
        <v>91.059905300731572</v>
      </c>
      <c r="C1709" s="419">
        <f>hourly1!$F1710*유형화!$G$71/hourly1!$F$8763+유형화!$G$72*hourly1!$G1710/hourly1!$F$8763+유형화!$G$74*hourly1!I1710/hourly1!$I$8763+유형화!$H$63*hourly1!P1710/hourly1!$P$8763</f>
        <v>5.7885623660492938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770">
        <f>(유형화!$F$71+유형화!$F$72+유형화!$F$73+유형화!$F$74+유형화!$G$63)*hourly1!O1711/hourly1!$O$8763</f>
        <v>92.577534979357722</v>
      </c>
      <c r="C1710" s="419">
        <f>hourly1!$F1711*유형화!$G$71/hourly1!$F$8763+유형화!$G$72*hourly1!$G1711/hourly1!$F$8763+유형화!$G$74*hourly1!I1711/hourly1!$I$8763+유형화!$H$63*hourly1!P1711/hourly1!$P$8763</f>
        <v>7.3947044546196743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770">
        <f>(유형화!$F$71+유형화!$F$72+유형화!$F$73+유형화!$F$74+유형화!$G$63)*hourly1!O1712/hourly1!$O$8763</f>
        <v>97.573203658475308</v>
      </c>
      <c r="C1711" s="419">
        <f>hourly1!$F1712*유형화!$G$71/hourly1!$F$8763+유형화!$G$72*hourly1!$G1712/hourly1!$F$8763+유형화!$G$74*hourly1!I1712/hourly1!$I$8763+유형화!$H$63*hourly1!P1712/hourly1!$P$8763</f>
        <v>8.875716572575941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770">
        <f>(유형화!$F$71+유형화!$F$72+유형화!$F$73+유형화!$F$74+유형화!$G$63)*hourly1!O1713/hourly1!$O$8763</f>
        <v>101.82078795726221</v>
      </c>
      <c r="C1712" s="419">
        <f>hourly1!$F1713*유형화!$G$71/hourly1!$F$8763+유형화!$G$72*hourly1!$G1713/hourly1!$F$8763+유형화!$G$74*hourly1!I1713/hourly1!$I$8763+유형화!$H$63*hourly1!P1713/hourly1!$P$8763</f>
        <v>33.230520121969917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770">
        <f>(유형화!$F$71+유형화!$F$72+유형화!$F$73+유형화!$F$74+유형화!$G$63)*hourly1!O1714/hourly1!$O$8763</f>
        <v>105.17661188024869</v>
      </c>
      <c r="C1713" s="419">
        <f>hourly1!$F1714*유형화!$G$71/hourly1!$F$8763+유형화!$G$72*hourly1!$G1714/hourly1!$F$8763+유형화!$G$74*hourly1!I1714/hourly1!$I$8763+유형화!$H$63*hourly1!P1714/hourly1!$P$8763</f>
        <v>32.804736404146183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770">
        <f>(유형화!$F$71+유형화!$F$72+유형화!$F$73+유형화!$F$74+유형화!$G$63)*hourly1!O1715/hourly1!$O$8763</f>
        <v>111.94189960632508</v>
      </c>
      <c r="C1714" s="419">
        <f>hourly1!$F1715*유형화!$G$71/hourly1!$F$8763+유형화!$G$72*hourly1!$G1715/hourly1!$F$8763+유형화!$G$74*hourly1!I1715/hourly1!$I$8763+유형화!$H$63*hourly1!P1715/hourly1!$P$8763</f>
        <v>29.697103290240229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770">
        <f>(유형화!$F$71+유형화!$F$72+유형화!$F$73+유형화!$F$74+유형화!$G$63)*hourly1!O1716/hourly1!$O$8763</f>
        <v>120.00877950919308</v>
      </c>
      <c r="C1715" s="419">
        <f>hourly1!$F1716*유형화!$G$71/hourly1!$F$8763+유형화!$G$72*hourly1!$G1716/hourly1!$F$8763+유형화!$G$74*hourly1!I1716/hourly1!$I$8763+유형화!$H$63*hourly1!P1716/hourly1!$P$8763</f>
        <v>25.633295373993604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770">
        <f>(유형화!$F$71+유형화!$F$72+유형화!$F$73+유형화!$F$74+유형화!$G$63)*hourly1!O1717/hourly1!$O$8763</f>
        <v>119.39813098325328</v>
      </c>
      <c r="C1716" s="419">
        <f>hourly1!$F1717*유형화!$G$71/hourly1!$F$8763+유형화!$G$72*hourly1!$G1717/hourly1!$F$8763+유형화!$G$74*hourly1!I1717/hourly1!$I$8763+유형화!$H$63*hourly1!P1717/hourly1!$P$8763</f>
        <v>22.060480570953892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770">
        <f>(유형화!$F$71+유형화!$F$72+유형화!$F$73+유형화!$F$74+유형화!$G$63)*hourly1!O1718/hourly1!$O$8763</f>
        <v>118.26141623335785</v>
      </c>
      <c r="C1717" s="419">
        <f>hourly1!$F1718*유형화!$G$71/hourly1!$F$8763+유형화!$G$72*hourly1!$G1718/hourly1!$F$8763+유형화!$G$74*hourly1!I1718/hourly1!$I$8763+유형화!$H$63*hourly1!P1718/hourly1!$P$8763</f>
        <v>19.053770159023394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770">
        <f>(유형화!$F$71+유형화!$F$72+유형화!$F$73+유형화!$F$74+유형화!$G$63)*hourly1!O1719/hourly1!$O$8763</f>
        <v>114.8087519953452</v>
      </c>
      <c r="C1718" s="419">
        <f>hourly1!$F1719*유형화!$G$71/hourly1!$F$8763+유형화!$G$72*hourly1!$G1719/hourly1!$F$8763+유형화!$G$74*hourly1!I1719/hourly1!$I$8763+유형화!$H$63*hourly1!P1719/hourly1!$P$8763</f>
        <v>13.692387591289458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770">
        <f>(유형화!$F$71+유형화!$F$72+유형화!$F$73+유형화!$F$74+유형화!$G$63)*hourly1!O1720/hourly1!$O$8763</f>
        <v>111.23420123043104</v>
      </c>
      <c r="C1719" s="419">
        <f>hourly1!$F1720*유형화!$G$71/hourly1!$F$8763+유형화!$G$72*hourly1!$G1720/hourly1!$F$8763+유형화!$G$74*hourly1!I1720/hourly1!$I$8763+유형화!$H$63*hourly1!P1720/hourly1!$P$8763</f>
        <v>14.312553836103076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770">
        <f>(유형화!$F$71+유형화!$F$72+유형화!$F$73+유형화!$F$74+유형화!$G$63)*hourly1!O1721/hourly1!$O$8763</f>
        <v>116.85140572070114</v>
      </c>
      <c r="C1720" s="419">
        <f>hourly1!$F1721*유형화!$G$71/hourly1!$F$8763+유형화!$G$72*hourly1!$G1721/hourly1!$F$8763+유형화!$G$74*hourly1!I1721/hourly1!$I$8763+유형화!$H$63*hourly1!P1721/hourly1!$P$8763</f>
        <v>12.962745200330342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770">
        <f>(유형화!$F$71+유형화!$F$72+유형화!$F$73+유형화!$F$74+유형화!$G$63)*hourly1!O1722/hourly1!$O$8763</f>
        <v>115.92276172062373</v>
      </c>
      <c r="C1721" s="419">
        <f>hourly1!$F1722*유형화!$G$71/hourly1!$F$8763+유형화!$G$72*hourly1!$G1722/hourly1!$F$8763+유형화!$G$74*hourly1!I1722/hourly1!$I$8763+유형화!$H$63*hourly1!P1722/hourly1!$P$8763</f>
        <v>12.087621943781524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770">
        <f>(유형화!$F$71+유형화!$F$72+유형화!$F$73+유형화!$F$74+유형화!$G$63)*hourly1!O1723/hourly1!$O$8763</f>
        <v>117.24623827087707</v>
      </c>
      <c r="C1722" s="419">
        <f>hourly1!$F1723*유형화!$G$71/hourly1!$F$8763+유형화!$G$72*hourly1!$G1723/hourly1!$F$8763+유형화!$G$74*hourly1!I1723/hourly1!$I$8763+유형화!$H$63*hourly1!P1723/hourly1!$P$8763</f>
        <v>12.54868815722349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770">
        <f>(유형화!$F$71+유형화!$F$72+유형화!$F$73+유형화!$F$74+유형화!$G$63)*hourly1!O1724/hourly1!$O$8763</f>
        <v>117.65269027548911</v>
      </c>
      <c r="C1723" s="419">
        <f>hourly1!$F1724*유형화!$G$71/hourly1!$F$8763+유형화!$G$72*hourly1!$G1724/hourly1!$F$8763+유형화!$G$74*hourly1!I1724/hourly1!$I$8763+유형화!$H$63*hourly1!P1724/hourly1!$P$8763</f>
        <v>13.571778674127145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770">
        <f>(유형화!$F$71+유형화!$F$72+유형화!$F$73+유형화!$F$74+유형화!$G$63)*hourly1!O1725/hourly1!$O$8763</f>
        <v>116.95475584622497</v>
      </c>
      <c r="C1724" s="419">
        <f>hourly1!$F1725*유형화!$G$71/hourly1!$F$8763+유형화!$G$72*hourly1!$G1725/hourly1!$F$8763+유형화!$G$74*hourly1!I1725/hourly1!$I$8763+유형화!$H$63*hourly1!P1725/hourly1!$P$8763</f>
        <v>13.312799734225967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770">
        <f>(유형화!$F$71+유형화!$F$72+유형화!$F$73+유형화!$F$74+유형화!$G$63)*hourly1!O1726/hourly1!$O$8763</f>
        <v>118.94557426812058</v>
      </c>
      <c r="C1725" s="419">
        <f>hourly1!$F1726*유형화!$G$71/hourly1!$F$8763+유형화!$G$72*hourly1!$G1726/hourly1!$F$8763+유형화!$G$74*hourly1!I1726/hourly1!$I$8763+유형화!$H$63*hourly1!P1726/hourly1!$P$8763</f>
        <v>13.435076813024667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770">
        <f>(유형화!$F$71+유형화!$F$72+유형화!$F$73+유형화!$F$74+유형화!$G$63)*hourly1!O1727/hourly1!$O$8763</f>
        <v>115.87913510570615</v>
      </c>
      <c r="C1726" s="419">
        <f>hourly1!$F1727*유형화!$G$71/hourly1!$F$8763+유형화!$G$72*hourly1!$G1727/hourly1!$F$8763+유형화!$G$74*hourly1!I1727/hourly1!$I$8763+유형화!$H$63*hourly1!P1727/hourly1!$P$8763</f>
        <v>17.433807346679544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770">
        <f>(유형화!$F$71+유형화!$F$72+유형화!$F$73+유형화!$F$74+유형화!$G$63)*hourly1!O1728/hourly1!$O$8763</f>
        <v>112.15093019133424</v>
      </c>
      <c r="C1727" s="419">
        <f>hourly1!$F1728*유형화!$G$71/hourly1!$F$8763+유형화!$G$72*hourly1!$G1728/hourly1!$F$8763+유형화!$G$74*hourly1!I1728/hourly1!$I$8763+유형화!$H$63*hourly1!P1728/hourly1!$P$8763</f>
        <v>1.3527848693731286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770">
        <f>(유형화!$F$71+유형화!$F$72+유형화!$F$73+유형화!$F$74+유형화!$G$63)*hourly1!O1729/hourly1!$O$8763</f>
        <v>110.98412493819026</v>
      </c>
      <c r="C1728" s="419">
        <f>hourly1!$F1729*유형화!$G$71/hourly1!$F$8763+유형화!$G$72*hourly1!$G1729/hourly1!$F$8763+유형화!$G$74*hourly1!I1729/hourly1!$I$8763+유형화!$H$63*hourly1!P1729/hourly1!$P$8763</f>
        <v>0.94818012676169561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770">
        <f>(유형화!$F$71+유형화!$F$72+유형화!$F$73+유형화!$F$74+유형화!$G$63)*hourly1!O1730/hourly1!$O$8763</f>
        <v>110.14757283143094</v>
      </c>
      <c r="C1729" s="419">
        <f>hourly1!$F1730*유형화!$G$71/hourly1!$F$8763+유형화!$G$72*hourly1!$G1730/hourly1!$F$8763+유형화!$G$74*hourly1!I1730/hourly1!$I$8763+유형화!$H$63*hourly1!P1730/hourly1!$P$8763</f>
        <v>0.84382632309906835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770">
        <f>(유형화!$F$71+유형화!$F$72+유형화!$F$73+유형화!$F$74+유형화!$G$63)*hourly1!O1731/hourly1!$O$8763</f>
        <v>107.6254773199352</v>
      </c>
      <c r="C1730" s="419">
        <f>hourly1!$F1731*유형화!$G$71/hourly1!$F$8763+유형화!$G$72*hourly1!$G1731/hourly1!$F$8763+유형화!$G$74*hourly1!I1731/hourly1!$I$8763+유형화!$H$63*hourly1!P1731/hourly1!$P$8763</f>
        <v>0.89947140713351437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770">
        <f>(유형화!$F$71+유형화!$F$72+유형화!$F$73+유형화!$F$74+유형화!$G$63)*hourly1!O1732/hourly1!$O$8763</f>
        <v>101.79774387326447</v>
      </c>
      <c r="C1731" s="419">
        <f>hourly1!$F1732*유형화!$G$71/hourly1!$F$8763+유형화!$G$72*hourly1!$G1732/hourly1!$F$8763+유형화!$G$74*hourly1!I1732/hourly1!$I$8763+유형화!$H$63*hourly1!P1732/hourly1!$P$8763</f>
        <v>2.6391861305232416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770">
        <f>(유형화!$F$71+유형화!$F$72+유형화!$F$73+유형화!$F$74+유형화!$G$63)*hourly1!O1733/hourly1!$O$8763</f>
        <v>101.46803784441035</v>
      </c>
      <c r="C1732" s="419">
        <f>hourly1!$F1733*유형화!$G$71/hourly1!$F$8763+유형화!$G$72*hourly1!$G1733/hourly1!$F$8763+유형화!$G$74*hourly1!I1733/hourly1!$I$8763+유형화!$H$63*hourly1!P1733/hourly1!$P$8763</f>
        <v>5.1671624632389337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770">
        <f>(유형화!$F$71+유형화!$F$72+유형화!$F$73+유형화!$F$74+유형화!$G$63)*hourly1!O1734/hourly1!$O$8763</f>
        <v>101.23506164595604</v>
      </c>
      <c r="C1733" s="419">
        <f>hourly1!$F1734*유형화!$G$71/hourly1!$F$8763+유형화!$G$72*hourly1!$G1734/hourly1!$F$8763+유형화!$G$74*hourly1!I1734/hourly1!$I$8763+유형화!$H$63*hourly1!P1734/hourly1!$P$8763</f>
        <v>6.8956305584258235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770">
        <f>(유형화!$F$71+유형화!$F$72+유형화!$F$73+유형화!$F$74+유형화!$G$63)*hourly1!O1735/hourly1!$O$8763</f>
        <v>101.9156923517569</v>
      </c>
      <c r="C1734" s="419">
        <f>hourly1!$F1735*유형화!$G$71/hourly1!$F$8763+유형화!$G$72*hourly1!$G1735/hourly1!$F$8763+유형화!$G$74*hourly1!I1735/hourly1!$I$8763+유형화!$H$63*hourly1!P1735/hourly1!$P$8763</f>
        <v>8.6780047999221352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770">
        <f>(유형화!$F$71+유형화!$F$72+유형화!$F$73+유형화!$F$74+유형화!$G$63)*hourly1!O1736/hourly1!$O$8763</f>
        <v>101.26926700690906</v>
      </c>
      <c r="C1735" s="419">
        <f>hourly1!$F1736*유형화!$G$71/hourly1!$F$8763+유형화!$G$72*hourly1!$G1736/hourly1!$F$8763+유형화!$G$74*hourly1!I1736/hourly1!$I$8763+유형화!$H$63*hourly1!P1736/hourly1!$P$8763</f>
        <v>10.325033927162476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770">
        <f>(유형화!$F$71+유형화!$F$72+유형화!$F$73+유형화!$F$74+유형화!$G$63)*hourly1!O1737/hourly1!$O$8763</f>
        <v>105.5557038107829</v>
      </c>
      <c r="C1736" s="419">
        <f>hourly1!$F1737*유형화!$G$71/hourly1!$F$8763+유형화!$G$72*hourly1!$G1737/hourly1!$F$8763+유형화!$G$74*hourly1!I1737/hourly1!$I$8763+유형화!$H$63*hourly1!P1737/hourly1!$P$8763</f>
        <v>34.496175988381012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770">
        <f>(유형화!$F$71+유형화!$F$72+유형화!$F$73+유형화!$F$74+유형화!$G$63)*hourly1!O1738/hourly1!$O$8763</f>
        <v>109.87932988364273</v>
      </c>
      <c r="C1737" s="419">
        <f>hourly1!$F1738*유형화!$G$71/hourly1!$F$8763+유형화!$G$72*hourly1!$G1738/hourly1!$F$8763+유형화!$G$74*hourly1!I1738/hourly1!$I$8763+유형화!$H$63*hourly1!P1738/hourly1!$P$8763</f>
        <v>34.008959241084831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770">
        <f>(유형화!$F$71+유형화!$F$72+유형화!$F$73+유형화!$F$74+유형화!$G$63)*hourly1!O1739/hourly1!$O$8763</f>
        <v>114.37741279045943</v>
      </c>
      <c r="C1738" s="419">
        <f>hourly1!$F1739*유형화!$G$71/hourly1!$F$8763+유형화!$G$72*hourly1!$G1739/hourly1!$F$8763+유형화!$G$74*hourly1!I1739/hourly1!$I$8763+유형화!$H$63*hourly1!P1739/hourly1!$P$8763</f>
        <v>30.673108013999823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770">
        <f>(유형화!$F$71+유형화!$F$72+유형화!$F$73+유형화!$F$74+유형화!$G$63)*hourly1!O1740/hourly1!$O$8763</f>
        <v>120.25323137452138</v>
      </c>
      <c r="C1739" s="419">
        <f>hourly1!$F1740*유형화!$G$71/hourly1!$F$8763+유형화!$G$72*hourly1!$G1740/hourly1!$F$8763+유형화!$G$74*hourly1!I1740/hourly1!$I$8763+유형화!$H$63*hourly1!P1740/hourly1!$P$8763</f>
        <v>26.524274320724597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770">
        <f>(유형화!$F$71+유형화!$F$72+유형화!$F$73+유형화!$F$74+유형화!$G$63)*hourly1!O1741/hourly1!$O$8763</f>
        <v>121.44029902170789</v>
      </c>
      <c r="C1740" s="419">
        <f>hourly1!$F1741*유형화!$G$71/hourly1!$F$8763+유형화!$G$72*hourly1!$G1741/hourly1!$F$8763+유형화!$G$74*hourly1!I1741/hourly1!$I$8763+유형화!$H$63*hourly1!P1741/hourly1!$P$8763</f>
        <v>23.078750313056553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770">
        <f>(유형화!$F$71+유형화!$F$72+유형화!$F$73+유형화!$F$74+유형화!$G$63)*hourly1!O1742/hourly1!$O$8763</f>
        <v>120.96587589096217</v>
      </c>
      <c r="C1741" s="419">
        <f>hourly1!$F1742*유형화!$G$71/hourly1!$F$8763+유형화!$G$72*hourly1!$G1742/hourly1!$F$8763+유형화!$G$74*hourly1!I1742/hourly1!$I$8763+유형화!$H$63*hourly1!P1742/hourly1!$P$8763</f>
        <v>20.276207068505745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770">
        <f>(유형화!$F$71+유형화!$F$72+유형화!$F$73+유형화!$F$74+유형화!$G$63)*hourly1!O1743/hourly1!$O$8763</f>
        <v>115.01262417851942</v>
      </c>
      <c r="C1742" s="419">
        <f>hourly1!$F1743*유형화!$G$71/hourly1!$F$8763+유형화!$G$72*hourly1!$G1743/hourly1!$F$8763+유형화!$G$74*hourly1!I1743/hourly1!$I$8763+유형화!$H$63*hourly1!P1743/hourly1!$P$8763</f>
        <v>15.110674554572888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770">
        <f>(유형화!$F$71+유형화!$F$72+유형화!$F$73+유형화!$F$74+유형화!$G$63)*hourly1!O1744/hourly1!$O$8763</f>
        <v>111.76377608617945</v>
      </c>
      <c r="C1743" s="419">
        <f>hourly1!$F1744*유형화!$G$71/hourly1!$F$8763+유형화!$G$72*hourly1!$G1744/hourly1!$F$8763+유형화!$G$74*hourly1!I1744/hourly1!$I$8763+유형화!$H$63*hourly1!P1744/hourly1!$P$8763</f>
        <v>16.313438480919721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770">
        <f>(유형화!$F$71+유형화!$F$72+유형화!$F$73+유형화!$F$74+유형화!$G$63)*hourly1!O1745/hourly1!$O$8763</f>
        <v>117.51556427080797</v>
      </c>
      <c r="C1744" s="419">
        <f>hourly1!$F1745*유형화!$G$71/hourly1!$F$8763+유형화!$G$72*hourly1!$G1745/hourly1!$F$8763+유형화!$G$74*hourly1!I1745/hourly1!$I$8763+유형화!$H$63*hourly1!P1745/hourly1!$P$8763</f>
        <v>15.4901676332221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770">
        <f>(유형화!$F$71+유형화!$F$72+유형화!$F$73+유형화!$F$74+유형화!$G$63)*hourly1!O1746/hourly1!$O$8763</f>
        <v>113.95748986472633</v>
      </c>
      <c r="C1745" s="419">
        <f>hourly1!$F1746*유형화!$G$71/hourly1!$F$8763+유형화!$G$72*hourly1!$G1746/hourly1!$F$8763+유형화!$G$74*hourly1!I1746/hourly1!$I$8763+유형화!$H$63*hourly1!P1746/hourly1!$P$8763</f>
        <v>15.355530895296548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770">
        <f>(유형화!$F$71+유형화!$F$72+유형화!$F$73+유형화!$F$74+유형화!$G$63)*hourly1!O1747/hourly1!$O$8763</f>
        <v>115.40931632417944</v>
      </c>
      <c r="C1746" s="419">
        <f>hourly1!$F1747*유형화!$G$71/hourly1!$F$8763+유형화!$G$72*hourly1!$G1747/hourly1!$F$8763+유형화!$G$74*hourly1!I1747/hourly1!$I$8763+유형화!$H$63*hourly1!P1747/hourly1!$P$8763</f>
        <v>15.756882399608749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770">
        <f>(유형화!$F$71+유형화!$F$72+유형화!$F$73+유형화!$F$74+유형화!$G$63)*hourly1!O1748/hourly1!$O$8763</f>
        <v>116.22140968262663</v>
      </c>
      <c r="C1747" s="419">
        <f>hourly1!$F1748*유형화!$G$71/hourly1!$F$8763+유형화!$G$72*hourly1!$G1748/hourly1!$F$8763+유형화!$G$74*hourly1!I1748/hourly1!$I$8763+유형화!$H$63*hourly1!P1748/hourly1!$P$8763</f>
        <v>16.874617471705733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770">
        <f>(유형화!$F$71+유형화!$F$72+유형화!$F$73+유형화!$F$74+유형화!$G$63)*hourly1!O1749/hourly1!$O$8763</f>
        <v>117.48782785660947</v>
      </c>
      <c r="C1748" s="419">
        <f>hourly1!$F1749*유형화!$G$71/hourly1!$F$8763+유형화!$G$72*hourly1!$G1749/hourly1!$F$8763+유형화!$G$74*hourly1!I1749/hourly1!$I$8763+유형화!$H$63*hourly1!P1749/hourly1!$P$8763</f>
        <v>16.224052589110393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770">
        <f>(유형화!$F$71+유형화!$F$72+유형화!$F$73+유형화!$F$74+유형화!$G$63)*hourly1!O1750/hourly1!$O$8763</f>
        <v>119.26547753323395</v>
      </c>
      <c r="C1749" s="419">
        <f>hourly1!$F1750*유형화!$G$71/hourly1!$F$8763+유형화!$G$72*hourly1!$G1750/hourly1!$F$8763+유형화!$G$74*hourly1!I1750/hourly1!$I$8763+유형화!$H$63*hourly1!P1750/hourly1!$P$8763</f>
        <v>15.758527482085798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770">
        <f>(유형화!$F$71+유형화!$F$72+유형화!$F$73+유형화!$F$74+유형화!$G$63)*hourly1!O1751/hourly1!$O$8763</f>
        <v>117.35814199929459</v>
      </c>
      <c r="C1750" s="419">
        <f>hourly1!$F1751*유형화!$G$71/hourly1!$F$8763+유형화!$G$72*hourly1!$G1751/hourly1!$F$8763+유형화!$G$74*hourly1!I1751/hourly1!$I$8763+유형화!$H$63*hourly1!P1751/hourly1!$P$8763</f>
        <v>19.015732011781164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770">
        <f>(유형화!$F$71+유형화!$F$72+유형화!$F$73+유형화!$F$74+유형화!$G$63)*hourly1!O1752/hourly1!$O$8763</f>
        <v>113.36052617861424</v>
      </c>
      <c r="C1751" s="419">
        <f>hourly1!$F1752*유형화!$G$71/hourly1!$F$8763+유형화!$G$72*hourly1!$G1752/hourly1!$F$8763+유형화!$G$74*hourly1!I1752/hourly1!$I$8763+유형화!$H$63*hourly1!P1752/hourly1!$P$8763</f>
        <v>1.3531147474904903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770">
        <f>(유형화!$F$71+유형화!$F$72+유형화!$F$73+유형화!$F$74+유형화!$G$63)*hourly1!O1753/hourly1!$O$8763</f>
        <v>112.73516478513191</v>
      </c>
      <c r="C1752" s="419">
        <f>hourly1!$F1753*유형화!$G$71/hourly1!$F$8763+유형화!$G$72*hourly1!$G1753/hourly1!$F$8763+유형화!$G$74*hourly1!I1753/hourly1!$I$8763+유형화!$H$63*hourly1!P1753/hourly1!$P$8763</f>
        <v>0.94983659495737993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770">
        <f>(유형화!$F$71+유형화!$F$72+유형화!$F$73+유형화!$F$74+유형화!$G$63)*hourly1!O1754/hourly1!$O$8763</f>
        <v>112.00455251824697</v>
      </c>
      <c r="C1753" s="419">
        <f>hourly1!$F1754*유형화!$G$71/hourly1!$F$8763+유형화!$G$72*hourly1!$G1754/hourly1!$F$8763+유형화!$G$74*hourly1!I1754/hourly1!$I$8763+유형화!$H$63*hourly1!P1754/hourly1!$P$8763</f>
        <v>0.84645888587337259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770">
        <f>(유형화!$F$71+유형화!$F$72+유형화!$F$73+유형화!$F$74+유형화!$G$63)*hourly1!O1755/hourly1!$O$8763</f>
        <v>108.60684876895272</v>
      </c>
      <c r="C1754" s="419">
        <f>hourly1!$F1755*유형화!$G$71/hourly1!$F$8763+유형화!$G$72*hourly1!$G1755/hourly1!$F$8763+유형화!$G$74*hourly1!I1755/hourly1!$I$8763+유형화!$H$63*hourly1!P1755/hourly1!$P$8763</f>
        <v>0.72614507422836105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770">
        <f>(유형화!$F$71+유형화!$F$72+유형화!$F$73+유형화!$F$74+유형화!$G$63)*hourly1!O1756/hourly1!$O$8763</f>
        <v>103.49301928487509</v>
      </c>
      <c r="C1755" s="419">
        <f>hourly1!$F1756*유형화!$G$71/hourly1!$F$8763+유형화!$G$72*hourly1!$G1756/hourly1!$F$8763+유형화!$G$74*hourly1!I1756/hourly1!$I$8763+유형화!$H$63*hourly1!P1756/hourly1!$P$8763</f>
        <v>0.98981123752850575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770">
        <f>(유형화!$F$71+유형화!$F$72+유형화!$F$73+유형화!$F$74+유형화!$G$63)*hourly1!O1757/hourly1!$O$8763</f>
        <v>103.71092167475895</v>
      </c>
      <c r="C1756" s="419">
        <f>hourly1!$F1757*유형화!$G$71/hourly1!$F$8763+유형화!$G$72*hourly1!$G1757/hourly1!$F$8763+유형화!$G$74*hourly1!I1757/hourly1!$I$8763+유형화!$H$63*hourly1!P1757/hourly1!$P$8763</f>
        <v>1.9474652601212035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770">
        <f>(유형화!$F$71+유형화!$F$72+유형화!$F$73+유형화!$F$74+유형화!$G$63)*hourly1!O1758/hourly1!$O$8763</f>
        <v>103.32716827552662</v>
      </c>
      <c r="C1757" s="419">
        <f>hourly1!$F1758*유형화!$G$71/hourly1!$F$8763+유형화!$G$72*hourly1!$G1758/hourly1!$F$8763+유형화!$G$74*hourly1!I1758/hourly1!$I$8763+유형화!$H$63*hourly1!P1758/hourly1!$P$8763</f>
        <v>3.1556964854523817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770">
        <f>(유형화!$F$71+유형화!$F$72+유형화!$F$73+유형화!$F$74+유형화!$G$63)*hourly1!O1759/hourly1!$O$8763</f>
        <v>104.26833973086826</v>
      </c>
      <c r="C1758" s="419">
        <f>hourly1!$F1759*유형화!$G$71/hourly1!$F$8763+유형화!$G$72*hourly1!$G1759/hourly1!$F$8763+유형화!$G$74*hourly1!I1759/hourly1!$I$8763+유형화!$H$63*hourly1!P1759/hourly1!$P$8763</f>
        <v>4.3059824038691383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770">
        <f>(유형화!$F$71+유형화!$F$72+유형화!$F$73+유형화!$F$74+유형화!$G$63)*hourly1!O1760/hourly1!$O$8763</f>
        <v>107.14682726020648</v>
      </c>
      <c r="C1759" s="419">
        <f>hourly1!$F1760*유형화!$G$71/hourly1!$F$8763+유형화!$G$72*hourly1!$G1760/hourly1!$F$8763+유형화!$G$74*hourly1!I1760/hourly1!$I$8763+유형화!$H$63*hourly1!P1760/hourly1!$P$8763</f>
        <v>5.6218231329392037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770">
        <f>(유형화!$F$71+유형화!$F$72+유형화!$F$73+유형화!$F$74+유형화!$G$63)*hourly1!O1761/hourly1!$O$8763</f>
        <v>109.08383433741197</v>
      </c>
      <c r="C1760" s="419">
        <f>hourly1!$F1761*유형화!$G$71/hourly1!$F$8763+유형화!$G$72*hourly1!$G1761/hourly1!$F$8763+유형화!$G$74*hourly1!I1761/hourly1!$I$8763+유형화!$H$63*hourly1!P1761/hourly1!$P$8763</f>
        <v>30.191049920397173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770">
        <f>(유형화!$F$71+유형화!$F$72+유형화!$F$73+유형화!$F$74+유형화!$G$63)*hourly1!O1762/hourly1!$O$8763</f>
        <v>114.92547648898949</v>
      </c>
      <c r="C1761" s="419">
        <f>hourly1!$F1762*유형화!$G$71/hourly1!$F$8763+유형화!$G$72*hourly1!$G1762/hourly1!$F$8763+유형화!$G$74*hourly1!I1762/hourly1!$I$8763+유형화!$H$63*hourly1!P1762/hourly1!$P$8763</f>
        <v>29.468909794831099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770">
        <f>(유형화!$F$71+유형화!$F$72+유형화!$F$73+유형화!$F$74+유형화!$G$63)*hourly1!O1763/hourly1!$O$8763</f>
        <v>117.21713078805428</v>
      </c>
      <c r="C1762" s="419">
        <f>hourly1!$F1763*유형화!$G$71/hourly1!$F$8763+유형화!$G$72*hourly1!$G1763/hourly1!$F$8763+유형화!$G$74*hourly1!I1763/hourly1!$I$8763+유형화!$H$63*hourly1!P1763/hourly1!$P$8763</f>
        <v>26.303952972702053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770">
        <f>(유형화!$F$71+유형화!$F$72+유형화!$F$73+유형화!$F$74+유형화!$G$63)*hourly1!O1764/hourly1!$O$8763</f>
        <v>122.66862612350396</v>
      </c>
      <c r="C1763" s="419">
        <f>hourly1!$F1764*유형화!$G$71/hourly1!$F$8763+유형화!$G$72*hourly1!$G1764/hourly1!$F$8763+유형화!$G$74*hourly1!I1764/hourly1!$I$8763+유형화!$H$63*hourly1!P1764/hourly1!$P$8763</f>
        <v>22.42349112945341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770">
        <f>(유형화!$F$71+유형화!$F$72+유형화!$F$73+유형화!$F$74+유형화!$G$63)*hourly1!O1765/hourly1!$O$8763</f>
        <v>122.21796213546243</v>
      </c>
      <c r="C1764" s="419">
        <f>hourly1!$F1765*유형화!$G$71/hourly1!$F$8763+유형화!$G$72*hourly1!$G1765/hourly1!$F$8763+유형화!$G$74*hourly1!I1765/hourly1!$I$8763+유형화!$H$63*hourly1!P1765/hourly1!$P$8763</f>
        <v>18.848621358066943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770">
        <f>(유형화!$F$71+유형화!$F$72+유형화!$F$73+유형화!$F$74+유형화!$G$63)*hourly1!O1766/hourly1!$O$8763</f>
        <v>121.06204399806481</v>
      </c>
      <c r="C1765" s="419">
        <f>hourly1!$F1766*유형화!$G$71/hourly1!$F$8763+유형화!$G$72*hourly1!$G1766/hourly1!$F$8763+유형화!$G$74*hourly1!I1766/hourly1!$I$8763+유형화!$H$63*hourly1!P1766/hourly1!$P$8763</f>
        <v>15.59681550532218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770">
        <f>(유형화!$F$71+유형화!$F$72+유형화!$F$73+유형화!$F$74+유형화!$G$63)*hourly1!O1767/hourly1!$O$8763</f>
        <v>116.25314899684942</v>
      </c>
      <c r="C1766" s="419">
        <f>hourly1!$F1767*유형화!$G$71/hourly1!$F$8763+유형화!$G$72*hourly1!$G1767/hourly1!$F$8763+유형화!$G$74*hourly1!I1767/hourly1!$I$8763+유형화!$H$63*hourly1!P1767/hourly1!$P$8763</f>
        <v>9.7928660550992763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770">
        <f>(유형화!$F$71+유형화!$F$72+유형화!$F$73+유형화!$F$74+유형화!$G$63)*hourly1!O1768/hourly1!$O$8763</f>
        <v>111.95459250173953</v>
      </c>
      <c r="C1767" s="419">
        <f>hourly1!$F1768*유형화!$G$71/hourly1!$F$8763+유형화!$G$72*hourly1!$G1768/hourly1!$F$8763+유형화!$G$74*hourly1!I1768/hourly1!$I$8763+유형화!$H$63*hourly1!P1768/hourly1!$P$8763</f>
        <v>10.658132972003298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770">
        <f>(유형화!$F$71+유형화!$F$72+유형화!$F$73+유형화!$F$74+유형화!$G$63)*hourly1!O1769/hourly1!$O$8763</f>
        <v>117.50123433022746</v>
      </c>
      <c r="C1768" s="419">
        <f>hourly1!$F1769*유형화!$G$71/hourly1!$F$8763+유형화!$G$72*hourly1!$G1769/hourly1!$F$8763+유형화!$G$74*hourly1!I1769/hourly1!$I$8763+유형화!$H$63*hourly1!P1769/hourly1!$P$8763</f>
        <v>9.5565200774482602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770">
        <f>(유형화!$F$71+유형화!$F$72+유형화!$F$73+유형화!$F$74+유형화!$G$63)*hourly1!O1770/hourly1!$O$8763</f>
        <v>116.7612867474519</v>
      </c>
      <c r="C1769" s="419">
        <f>hourly1!$F1770*유형화!$G$71/hourly1!$F$8763+유형화!$G$72*hourly1!$G1770/hourly1!$F$8763+유형화!$G$74*hourly1!I1770/hourly1!$I$8763+유형화!$H$63*hourly1!P1770/hourly1!$P$8763</f>
        <v>8.8592362064811834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770">
        <f>(유형화!$F$71+유형화!$F$72+유형화!$F$73+유형화!$F$74+유형화!$G$63)*hourly1!O1771/hourly1!$O$8763</f>
        <v>117.87671476660483</v>
      </c>
      <c r="C1770" s="419">
        <f>hourly1!$F1771*유형화!$G$71/hourly1!$F$8763+유형화!$G$72*hourly1!$G1771/hourly1!$F$8763+유형화!$G$74*hourly1!I1771/hourly1!$I$8763+유형화!$H$63*hourly1!P1771/hourly1!$P$8763</f>
        <v>9.5500720680533995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770">
        <f>(유형화!$F$71+유형화!$F$72+유형화!$F$73+유형화!$F$74+유형화!$G$63)*hourly1!O1772/hourly1!$O$8763</f>
        <v>117.25909620605418</v>
      </c>
      <c r="C1771" s="419">
        <f>hourly1!$F1772*유형화!$G$71/hourly1!$F$8763+유형화!$G$72*hourly1!$G1772/hourly1!$F$8763+유형화!$G$74*hourly1!I1772/hourly1!$I$8763+유형화!$H$63*hourly1!P1772/hourly1!$P$8763</f>
        <v>10.774473167855838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770">
        <f>(유형화!$F$71+유형화!$F$72+유형화!$F$73+유형화!$F$74+유형화!$G$63)*hourly1!O1773/hourly1!$O$8763</f>
        <v>117.39559740311512</v>
      </c>
      <c r="C1772" s="419">
        <f>hourly1!$F1773*유형화!$G$71/hourly1!$F$8763+유형화!$G$72*hourly1!$G1773/hourly1!$F$8763+유형화!$G$74*hourly1!I1773/hourly1!$I$8763+유형화!$H$63*hourly1!P1773/hourly1!$P$8763</f>
        <v>10.166653350117665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770">
        <f>(유형화!$F$71+유형화!$F$72+유형화!$F$73+유형화!$F$74+유형화!$G$63)*hourly1!O1774/hourly1!$O$8763</f>
        <v>120.26887924577571</v>
      </c>
      <c r="C1773" s="419">
        <f>hourly1!$F1774*유형화!$G$71/hourly1!$F$8763+유형화!$G$72*hourly1!$G1774/hourly1!$F$8763+유형화!$G$74*hourly1!I1774/hourly1!$I$8763+유형화!$H$63*hourly1!P1774/hourly1!$P$8763</f>
        <v>9.9716335306081696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770">
        <f>(유형화!$F$71+유형화!$F$72+유형화!$F$73+유형화!$F$74+유형화!$G$63)*hourly1!O1775/hourly1!$O$8763</f>
        <v>117.5244002084041</v>
      </c>
      <c r="C1774" s="419">
        <f>hourly1!$F1775*유형화!$G$71/hourly1!$F$8763+유형화!$G$72*hourly1!$G1775/hourly1!$F$8763+유형화!$G$74*hourly1!I1775/hourly1!$I$8763+유형화!$H$63*hourly1!P1775/hourly1!$P$8763</f>
        <v>13.494440718932609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770">
        <f>(유형화!$F$71+유형화!$F$72+유형화!$F$73+유형화!$F$74+유형화!$G$63)*hourly1!O1776/hourly1!$O$8763</f>
        <v>114.96947023511323</v>
      </c>
      <c r="C1775" s="419">
        <f>hourly1!$F1776*유형화!$G$71/hourly1!$F$8763+유형화!$G$72*hourly1!$G1776/hourly1!$F$8763+유형화!$G$74*hourly1!I1776/hourly1!$I$8763+유형화!$H$63*hourly1!P1776/hourly1!$P$8763</f>
        <v>1.3515121306665772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770">
        <f>(유형화!$F$71+유형화!$F$72+유형화!$F$73+유형화!$F$74+유형화!$G$63)*hourly1!O1777/hourly1!$O$8763</f>
        <v>114.57819394236779</v>
      </c>
      <c r="C1776" s="419">
        <f>hourly1!$F1777*유형화!$G$71/hourly1!$F$8763+유형화!$G$72*hourly1!$G1777/hourly1!$F$8763+유형화!$G$74*hourly1!I1777/hourly1!$I$8763+유형화!$H$63*hourly1!P1777/hourly1!$P$8763</f>
        <v>0.94726157622033669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770">
        <f>(유형화!$F$71+유형화!$F$72+유형화!$F$73+유형화!$F$74+유형화!$G$63)*hourly1!O1778/hourly1!$O$8763</f>
        <v>114.35347968400512</v>
      </c>
      <c r="C1777" s="419">
        <f>hourly1!$F1778*유형화!$G$71/hourly1!$F$8763+유형화!$G$72*hourly1!$G1778/hourly1!$F$8763+유형화!$G$74*hourly1!I1778/hourly1!$I$8763+유형화!$H$63*hourly1!P1778/hourly1!$P$8763</f>
        <v>0.82656465053044137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770">
        <f>(유형화!$F$71+유형화!$F$72+유형화!$F$73+유형화!$F$74+유형화!$G$63)*hourly1!O1779/hourly1!$O$8763</f>
        <v>111.8387772640919</v>
      </c>
      <c r="C1778" s="419">
        <f>hourly1!$F1779*유형화!$G$71/hourly1!$F$8763+유형화!$G$72*hourly1!$G1779/hourly1!$F$8763+유형화!$G$74*hourly1!I1779/hourly1!$I$8763+유형화!$H$63*hourly1!P1779/hourly1!$P$8763</f>
        <v>0.60285528191820725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770">
        <f>(유형화!$F$71+유형화!$F$72+유형화!$F$73+유형화!$F$74+유형화!$G$63)*hourly1!O1780/hourly1!$O$8763</f>
        <v>106.2770959504921</v>
      </c>
      <c r="C1779" s="419">
        <f>hourly1!$F1780*유형화!$G$71/hourly1!$F$8763+유형화!$G$72*hourly1!$G1780/hourly1!$F$8763+유형화!$G$74*hourly1!I1780/hourly1!$I$8763+유형화!$H$63*hourly1!P1780/hourly1!$P$8763</f>
        <v>0.61952797434071827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770">
        <f>(유형화!$F$71+유형화!$F$72+유형화!$F$73+유형화!$F$74+유형화!$G$63)*hourly1!O1781/hourly1!$O$8763</f>
        <v>104.89929292991728</v>
      </c>
      <c r="C1780" s="419">
        <f>hourly1!$F1781*유형화!$G$71/hourly1!$F$8763+유형화!$G$72*hourly1!$G1781/hourly1!$F$8763+유형화!$G$74*hourly1!I1781/hourly1!$I$8763+유형화!$H$63*hourly1!P1781/hourly1!$P$8763</f>
        <v>0.56155589560150476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770">
        <f>(유형화!$F$71+유형화!$F$72+유형화!$F$73+유형화!$F$74+유형화!$G$63)*hourly1!O1782/hourly1!$O$8763</f>
        <v>106.09354992541118</v>
      </c>
      <c r="C1781" s="419">
        <f>hourly1!$F1782*유형화!$G$71/hourly1!$F$8763+유형화!$G$72*hourly1!$G1782/hourly1!$F$8763+유형화!$G$74*hourly1!I1782/hourly1!$I$8763+유형화!$H$63*hourly1!P1782/hourly1!$P$8763</f>
        <v>0.54050247101593119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770">
        <f>(유형화!$F$71+유형화!$F$72+유형화!$F$73+유형화!$F$74+유형화!$G$63)*hourly1!O1783/hourly1!$O$8763</f>
        <v>106.45893895025742</v>
      </c>
      <c r="C1782" s="419">
        <f>hourly1!$F1783*유형화!$G$71/hourly1!$F$8763+유형화!$G$72*hourly1!$G1783/hourly1!$F$8763+유형화!$G$74*hourly1!I1783/hourly1!$I$8763+유형화!$H$63*hourly1!P1783/hourly1!$P$8763</f>
        <v>0.70711707666563661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770">
        <f>(유형화!$F$71+유형화!$F$72+유형화!$F$73+유형화!$F$74+유형화!$G$63)*hourly1!O1784/hourly1!$O$8763</f>
        <v>109.18379927156673</v>
      </c>
      <c r="C1783" s="419">
        <f>hourly1!$F1784*유형화!$G$71/hourly1!$F$8763+유형화!$G$72*hourly1!$G1784/hourly1!$F$8763+유형화!$G$74*hourly1!I1784/hourly1!$I$8763+유형화!$H$63*hourly1!P1784/hourly1!$P$8763</f>
        <v>1.1572009952095934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770">
        <f>(유형화!$F$71+유형화!$F$72+유형화!$F$73+유형화!$F$74+유형화!$G$63)*hourly1!O1785/hourly1!$O$8763</f>
        <v>111.76760064612419</v>
      </c>
      <c r="C1784" s="419">
        <f>hourly1!$F1785*유형화!$G$71/hourly1!$F$8763+유형화!$G$72*hourly1!$G1785/hourly1!$F$8763+유형화!$G$74*hourly1!I1785/hourly1!$I$8763+유형화!$H$63*hourly1!P1785/hourly1!$P$8763</f>
        <v>24.897639477279313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770">
        <f>(유형화!$F$71+유형화!$F$72+유형화!$F$73+유형화!$F$74+유형화!$G$63)*hourly1!O1786/hourly1!$O$8763</f>
        <v>113.7905430746345</v>
      </c>
      <c r="C1785" s="419">
        <f>hourly1!$F1786*유형화!$G$71/hourly1!$F$8763+유형화!$G$72*hourly1!$G1786/hourly1!$F$8763+유형화!$G$74*hourly1!I1786/hourly1!$I$8763+유형화!$H$63*hourly1!P1786/hourly1!$P$8763</f>
        <v>25.203335559219504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770">
        <f>(유형화!$F$71+유형화!$F$72+유형화!$F$73+유형화!$F$74+유형화!$G$63)*hourly1!O1787/hourly1!$O$8763</f>
        <v>116.53212652761216</v>
      </c>
      <c r="C1786" s="419">
        <f>hourly1!$F1787*유형화!$G$71/hourly1!$F$8763+유형화!$G$72*hourly1!$G1787/hourly1!$F$8763+유형화!$G$74*hourly1!I1787/hourly1!$I$8763+유형화!$H$63*hourly1!P1787/hourly1!$P$8763</f>
        <v>22.916537980118651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770">
        <f>(유형화!$F$71+유형화!$F$72+유형화!$F$73+유형화!$F$74+유형화!$G$63)*hourly1!O1788/hourly1!$O$8763</f>
        <v>122.03346832778783</v>
      </c>
      <c r="C1787" s="419">
        <f>hourly1!$F1788*유형화!$G$71/hourly1!$F$8763+유형화!$G$72*hourly1!$G1788/hourly1!$F$8763+유형화!$G$74*hourly1!I1788/hourly1!$I$8763+유형화!$H$63*hourly1!P1788/hourly1!$P$8763</f>
        <v>19.049447894064002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770">
        <f>(유형화!$F$71+유형화!$F$72+유형화!$F$73+유형화!$F$74+유형화!$G$63)*hourly1!O1789/hourly1!$O$8763</f>
        <v>122.01685277933251</v>
      </c>
      <c r="C1788" s="419">
        <f>hourly1!$F1789*유형화!$G$71/hourly1!$F$8763+유형화!$G$72*hourly1!$G1789/hourly1!$F$8763+유형화!$G$74*hourly1!I1789/hourly1!$I$8763+유형화!$H$63*hourly1!P1789/hourly1!$P$8763</f>
        <v>16.067923614849899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770">
        <f>(유형화!$F$71+유형화!$F$72+유형화!$F$73+유형화!$F$74+유형화!$G$63)*hourly1!O1790/hourly1!$O$8763</f>
        <v>120.31317528080181</v>
      </c>
      <c r="C1789" s="419">
        <f>hourly1!$F1790*유형화!$G$71/hourly1!$F$8763+유형화!$G$72*hourly1!$G1790/hourly1!$F$8763+유형화!$G$74*hourly1!I1790/hourly1!$I$8763+유형화!$H$63*hourly1!P1790/hourly1!$P$8763</f>
        <v>14.067764886524662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770">
        <f>(유형화!$F$71+유형화!$F$72+유형화!$F$73+유형화!$F$74+유형화!$G$63)*hourly1!O1791/hourly1!$O$8763</f>
        <v>115.09008998411399</v>
      </c>
      <c r="C1790" s="419">
        <f>hourly1!$F1791*유형화!$G$71/hourly1!$F$8763+유형화!$G$72*hourly1!$G1791/hourly1!$F$8763+유형화!$G$74*hourly1!I1791/hourly1!$I$8763+유형화!$H$63*hourly1!P1791/hourly1!$P$8763</f>
        <v>8.6414141775530826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770">
        <f>(유형화!$F$71+유형화!$F$72+유형화!$F$73+유형화!$F$74+유형화!$G$63)*hourly1!O1792/hourly1!$O$8763</f>
        <v>112.23948998642254</v>
      </c>
      <c r="C1791" s="419">
        <f>hourly1!$F1792*유형화!$G$71/hourly1!$F$8763+유형화!$G$72*hourly1!$G1792/hourly1!$F$8763+유형화!$G$74*hourly1!I1792/hourly1!$I$8763+유형화!$H$63*hourly1!P1792/hourly1!$P$8763</f>
        <v>11.336181440695793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770">
        <f>(유형화!$F$71+유형화!$F$72+유형화!$F$73+유형화!$F$74+유형화!$G$63)*hourly1!O1793/hourly1!$O$8763</f>
        <v>117.21868854902938</v>
      </c>
      <c r="C1792" s="419">
        <f>hourly1!$F1793*유형화!$G$71/hourly1!$F$8763+유형화!$G$72*hourly1!$G1793/hourly1!$F$8763+유형화!$G$74*hourly1!I1793/hourly1!$I$8763+유형화!$H$63*hourly1!P1793/hourly1!$P$8763</f>
        <v>10.893905047892297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770">
        <f>(유형화!$F$71+유형화!$F$72+유형화!$F$73+유형화!$F$74+유형화!$G$63)*hourly1!O1794/hourly1!$O$8763</f>
        <v>116.02804179997284</v>
      </c>
      <c r="C1793" s="419">
        <f>hourly1!$F1794*유형화!$G$71/hourly1!$F$8763+유형화!$G$72*hourly1!$G1794/hourly1!$F$8763+유형화!$G$74*hourly1!I1794/hourly1!$I$8763+유형화!$H$63*hourly1!P1794/hourly1!$P$8763</f>
        <v>10.525121930060994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770">
        <f>(유형화!$F$71+유형화!$F$72+유형화!$F$73+유형화!$F$74+유형화!$G$63)*hourly1!O1795/hourly1!$O$8763</f>
        <v>118.4444982241256</v>
      </c>
      <c r="C1794" s="419">
        <f>hourly1!$F1795*유형화!$G$71/hourly1!$F$8763+유형화!$G$72*hourly1!$G1795/hourly1!$F$8763+유형화!$G$74*hourly1!I1795/hourly1!$I$8763+유형화!$H$63*hourly1!P1795/hourly1!$P$8763</f>
        <v>10.906842301446625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770">
        <f>(유형화!$F$71+유형화!$F$72+유형화!$F$73+유형화!$F$74+유형화!$G$63)*hourly1!O1796/hourly1!$O$8763</f>
        <v>118.30671364704604</v>
      </c>
      <c r="C1795" s="419">
        <f>hourly1!$F1796*유형화!$G$71/hourly1!$F$8763+유형화!$G$72*hourly1!$G1796/hourly1!$F$8763+유형화!$G$74*hourly1!I1796/hourly1!$I$8763+유형화!$H$63*hourly1!P1796/hourly1!$P$8763</f>
        <v>11.737073515876251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770">
        <f>(유형화!$F$71+유형화!$F$72+유형화!$F$73+유형화!$F$74+유형화!$G$63)*hourly1!O1797/hourly1!$O$8763</f>
        <v>117.74423658578537</v>
      </c>
      <c r="C1796" s="419">
        <f>hourly1!$F1797*유형화!$G$71/hourly1!$F$8763+유형화!$G$72*hourly1!$G1797/hourly1!$F$8763+유형화!$G$74*hourly1!I1797/hourly1!$I$8763+유형화!$H$63*hourly1!P1797/hourly1!$P$8763</f>
        <v>10.617586889447143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770">
        <f>(유형화!$F$71+유형화!$F$72+유형화!$F$73+유형화!$F$74+유형화!$G$63)*hourly1!O1798/hourly1!$O$8763</f>
        <v>121.07550764516772</v>
      </c>
      <c r="C1797" s="419">
        <f>hourly1!$F1798*유형화!$G$71/hourly1!$F$8763+유형화!$G$72*hourly1!$G1798/hourly1!$F$8763+유형화!$G$74*hourly1!I1798/hourly1!$I$8763+유형화!$H$63*hourly1!P1798/hourly1!$P$8763</f>
        <v>10.319278600269723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770">
        <f>(유형화!$F$71+유형화!$F$72+유형화!$F$73+유형화!$F$74+유형화!$G$63)*hourly1!O1799/hourly1!$O$8763</f>
        <v>118.6885115216534</v>
      </c>
      <c r="C1798" s="419">
        <f>hourly1!$F1799*유형화!$G$71/hourly1!$F$8763+유형화!$G$72*hourly1!$G1799/hourly1!$F$8763+유형화!$G$74*hourly1!I1799/hourly1!$I$8763+유형화!$H$63*hourly1!P1799/hourly1!$P$8763</f>
        <v>14.175770120915535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770">
        <f>(유형화!$F$71+유형화!$F$72+유형화!$F$73+유형화!$F$74+유형화!$G$63)*hourly1!O1800/hourly1!$O$8763</f>
        <v>114.85392642858989</v>
      </c>
      <c r="C1799" s="419">
        <f>hourly1!$F1800*유형화!$G$71/hourly1!$F$8763+유형화!$G$72*hourly1!$G1800/hourly1!$F$8763+유형화!$G$74*hourly1!I1800/hourly1!$I$8763+유형화!$H$63*hourly1!P1800/hourly1!$P$8763</f>
        <v>1.1867266253243516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770">
        <f>(유형화!$F$71+유형화!$F$72+유형화!$F$73+유형화!$F$74+유형화!$G$63)*hourly1!O1801/hourly1!$O$8763</f>
        <v>113.78684650090922</v>
      </c>
      <c r="C1800" s="419">
        <f>hourly1!$F1801*유형화!$G$71/hourly1!$F$8763+유형화!$G$72*hourly1!$G1801/hourly1!$F$8763+유형화!$G$74*hourly1!I1801/hourly1!$I$8763+유형화!$H$63*hourly1!P1801/hourly1!$P$8763</f>
        <v>1.0483667574155962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770">
        <f>(유형화!$F$71+유형화!$F$72+유형화!$F$73+유형화!$F$74+유형화!$G$63)*hourly1!O1802/hourly1!$O$8763</f>
        <v>113.42696085556595</v>
      </c>
      <c r="C1801" s="419">
        <f>hourly1!$F1802*유형화!$G$71/hourly1!$F$8763+유형화!$G$72*hourly1!$G1802/hourly1!$F$8763+유형화!$G$74*hourly1!I1802/hourly1!$I$8763+유형화!$H$63*hourly1!P1802/hourly1!$P$8763</f>
        <v>0.80667041518750704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770">
        <f>(유형화!$F$71+유형화!$F$72+유형화!$F$73+유형화!$F$74+유형화!$G$63)*hourly1!O1803/hourly1!$O$8763</f>
        <v>110.61580026225755</v>
      </c>
      <c r="C1802" s="419">
        <f>hourly1!$F1803*유형화!$G$71/hourly1!$F$8763+유형화!$G$72*hourly1!$G1803/hourly1!$F$8763+유형화!$G$74*hourly1!I1803/hourly1!$I$8763+유형화!$H$63*hourly1!P1803/hourly1!$P$8763</f>
        <v>0.66075720001305593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770">
        <f>(유형화!$F$71+유형화!$F$72+유형화!$F$73+유형화!$F$74+유형화!$G$63)*hourly1!O1804/hourly1!$O$8763</f>
        <v>105.94660240022763</v>
      </c>
      <c r="C1803" s="419">
        <f>hourly1!$F1804*유형화!$G$71/hourly1!$F$8763+유형화!$G$72*hourly1!$G1804/hourly1!$F$8763+유형화!$G$74*hourly1!I1804/hourly1!$I$8763+유형화!$H$63*hourly1!P1804/hourly1!$P$8763</f>
        <v>0.69404134815532204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770">
        <f>(유형화!$F$71+유형화!$F$72+유형화!$F$73+유형화!$F$74+유형화!$G$63)*hourly1!O1805/hourly1!$O$8763</f>
        <v>104.38274389092936</v>
      </c>
      <c r="C1804" s="419">
        <f>hourly1!$F1805*유형화!$G$71/hourly1!$F$8763+유형화!$G$72*hourly1!$G1805/hourly1!$F$8763+유형화!$G$74*hourly1!I1805/hourly1!$I$8763+유형화!$H$63*hourly1!P1805/hourly1!$P$8763</f>
        <v>1.5285437456717181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770">
        <f>(유형화!$F$71+유형화!$F$72+유형화!$F$73+유형화!$F$74+유형화!$G$63)*hourly1!O1806/hourly1!$O$8763</f>
        <v>104.94914798156029</v>
      </c>
      <c r="C1805" s="419">
        <f>hourly1!$F1806*유형화!$G$71/hourly1!$F$8763+유형화!$G$72*hourly1!$G1806/hourly1!$F$8763+유형화!$G$74*hourly1!I1806/hourly1!$I$8763+유형화!$H$63*hourly1!P1806/hourly1!$P$8763</f>
        <v>3.2661127226879532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770">
        <f>(유형화!$F$71+유형화!$F$72+유형화!$F$73+유형화!$F$74+유형화!$G$63)*hourly1!O1807/hourly1!$O$8763</f>
        <v>106.46410314933213</v>
      </c>
      <c r="C1806" s="419">
        <f>hourly1!$F1807*유형화!$G$71/hourly1!$F$8763+유형화!$G$72*hourly1!$G1807/hourly1!$F$8763+유형화!$G$74*hourly1!I1807/hourly1!$I$8763+유형화!$H$63*hourly1!P1807/hourly1!$P$8763</f>
        <v>5.1486902118328581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770">
        <f>(유형화!$F$71+유형화!$F$72+유형화!$F$73+유형화!$F$74+유형화!$G$63)*hourly1!O1808/hourly1!$O$8763</f>
        <v>108.78280744929286</v>
      </c>
      <c r="C1807" s="419">
        <f>hourly1!$F1808*유형화!$G$71/hourly1!$F$8763+유형화!$G$72*hourly1!$G1808/hourly1!$F$8763+유형화!$G$74*hourly1!I1808/hourly1!$I$8763+유형화!$H$63*hourly1!P1808/hourly1!$P$8763</f>
        <v>6.2682300741894919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770">
        <f>(유형화!$F$71+유형화!$F$72+유형화!$F$73+유형화!$F$74+유형화!$G$63)*hourly1!O1809/hourly1!$O$8763</f>
        <v>111.67758550548056</v>
      </c>
      <c r="C1808" s="419">
        <f>hourly1!$F1809*유형화!$G$71/hourly1!$F$8763+유형화!$G$72*hourly1!$G1809/hourly1!$F$8763+유형화!$G$74*hourly1!I1809/hourly1!$I$8763+유형화!$H$63*hourly1!P1809/hourly1!$P$8763</f>
        <v>29.699463518934426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770">
        <f>(유형화!$F$71+유형화!$F$72+유형화!$F$73+유형화!$F$74+유형화!$G$63)*hourly1!O1810/hourly1!$O$8763</f>
        <v>113.62896701843204</v>
      </c>
      <c r="C1809" s="419">
        <f>hourly1!$F1810*유형화!$G$71/hourly1!$F$8763+유형화!$G$72*hourly1!$G1810/hourly1!$F$8763+유형화!$G$74*hourly1!I1810/hourly1!$I$8763+유형화!$H$63*hourly1!P1810/hourly1!$P$8763</f>
        <v>30.031910192871475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770">
        <f>(유형화!$F$71+유형화!$F$72+유형화!$F$73+유형화!$F$74+유형화!$G$63)*hourly1!O1811/hourly1!$O$8763</f>
        <v>115.01935608680404</v>
      </c>
      <c r="C1810" s="419">
        <f>hourly1!$F1811*유형화!$G$71/hourly1!$F$8763+유형화!$G$72*hourly1!$G1811/hourly1!$F$8763+유형화!$G$74*hourly1!I1811/hourly1!$I$8763+유형화!$H$63*hourly1!P1811/hourly1!$P$8763</f>
        <v>27.546817707691023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770">
        <f>(유형화!$F$71+유형화!$F$72+유형화!$F$73+유형화!$F$74+유형화!$G$63)*hourly1!O1812/hourly1!$O$8763</f>
        <v>121.6294459439471</v>
      </c>
      <c r="C1811" s="419">
        <f>hourly1!$F1812*유형화!$G$71/hourly1!$F$8763+유형화!$G$72*hourly1!$G1812/hourly1!$F$8763+유형화!$G$74*hourly1!I1812/hourly1!$I$8763+유형화!$H$63*hourly1!P1812/hourly1!$P$8763</f>
        <v>24.409022902039201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770">
        <f>(유형화!$F$71+유형화!$F$72+유형화!$F$73+유형화!$F$74+유형화!$G$63)*hourly1!O1813/hourly1!$O$8763</f>
        <v>120.10239501135636</v>
      </c>
      <c r="C1812" s="419">
        <f>hourly1!$F1813*유형화!$G$71/hourly1!$F$8763+유형화!$G$72*hourly1!$G1813/hourly1!$F$8763+유형화!$G$74*hourly1!I1813/hourly1!$I$8763+유형화!$H$63*hourly1!P1813/hourly1!$P$8763</f>
        <v>21.437350038915866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770">
        <f>(유형화!$F$71+유형화!$F$72+유형화!$F$73+유형화!$F$74+유형화!$G$63)*hourly1!O1814/hourly1!$O$8763</f>
        <v>119.67166089639895</v>
      </c>
      <c r="C1813" s="419">
        <f>hourly1!$F1814*유형화!$G$71/hourly1!$F$8763+유형화!$G$72*hourly1!$G1814/hourly1!$F$8763+유형화!$G$74*hourly1!I1814/hourly1!$I$8763+유형화!$H$63*hourly1!P1814/hourly1!$P$8763</f>
        <v>18.5894688628876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770">
        <f>(유형화!$F$71+유형화!$F$72+유형화!$F$73+유형화!$F$74+유형화!$G$63)*hourly1!O1815/hourly1!$O$8763</f>
        <v>113.44416068869333</v>
      </c>
      <c r="C1814" s="419">
        <f>hourly1!$F1815*유형화!$G$71/hourly1!$F$8763+유형화!$G$72*hourly1!$G1815/hourly1!$F$8763+유형화!$G$74*hourly1!I1815/hourly1!$I$8763+유형화!$H$63*hourly1!P1815/hourly1!$P$8763</f>
        <v>12.254819067412765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770">
        <f>(유형화!$F$71+유형화!$F$72+유형화!$F$73+유형화!$F$74+유형화!$G$63)*hourly1!O1816/hourly1!$O$8763</f>
        <v>111.28365839737674</v>
      </c>
      <c r="C1815" s="419">
        <f>hourly1!$F1816*유형화!$G$71/hourly1!$F$8763+유형화!$G$72*hourly1!$G1816/hourly1!$F$8763+유형화!$G$74*hourly1!I1816/hourly1!$I$8763+유형화!$H$63*hourly1!P1816/hourly1!$P$8763</f>
        <v>13.100269602671322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770">
        <f>(유형화!$F$71+유형화!$F$72+유형화!$F$73+유형화!$F$74+유형화!$G$63)*hourly1!O1817/hourly1!$O$8763</f>
        <v>115.32199541208199</v>
      </c>
      <c r="C1816" s="419">
        <f>hourly1!$F1817*유형화!$G$71/hourly1!$F$8763+유형화!$G$72*hourly1!$G1817/hourly1!$F$8763+유형화!$G$74*hourly1!I1817/hourly1!$I$8763+유형화!$H$63*hourly1!P1817/hourly1!$P$8763</f>
        <v>12.083785264334448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770">
        <f>(유형화!$F$71+유형화!$F$72+유형화!$F$73+유형화!$F$74+유형화!$G$63)*hourly1!O1818/hourly1!$O$8763</f>
        <v>114.40546859849039</v>
      </c>
      <c r="C1817" s="419">
        <f>hourly1!$F1818*유형화!$G$71/hourly1!$F$8763+유형화!$G$72*hourly1!$G1818/hourly1!$F$8763+유형화!$G$74*hourly1!I1818/hourly1!$I$8763+유형화!$H$63*hourly1!P1818/hourly1!$P$8763</f>
        <v>11.774568841291002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770">
        <f>(유형화!$F$71+유형화!$F$72+유형화!$F$73+유형화!$F$74+유형화!$G$63)*hourly1!O1819/hourly1!$O$8763</f>
        <v>115.22567067894278</v>
      </c>
      <c r="C1818" s="419">
        <f>hourly1!$F1819*유형화!$G$71/hourly1!$F$8763+유형화!$G$72*hourly1!$G1819/hourly1!$F$8763+유형화!$G$74*hourly1!I1819/hourly1!$I$8763+유형화!$H$63*hourly1!P1819/hourly1!$P$8763</f>
        <v>11.975875423802137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770">
        <f>(유형화!$F$71+유형화!$F$72+유형화!$F$73+유형화!$F$74+유형화!$G$63)*hourly1!O1820/hourly1!$O$8763</f>
        <v>114.60739093509424</v>
      </c>
      <c r="C1819" s="419">
        <f>hourly1!$F1820*유형화!$G$71/hourly1!$F$8763+유형화!$G$72*hourly1!$G1820/hourly1!$F$8763+유형화!$G$74*hourly1!I1820/hourly1!$I$8763+유형화!$H$63*hourly1!P1820/hourly1!$P$8763</f>
        <v>12.958869747895552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770">
        <f>(유형화!$F$71+유형화!$F$72+유형화!$F$73+유형화!$F$74+유형화!$G$63)*hourly1!O1821/hourly1!$O$8763</f>
        <v>113.89999120923119</v>
      </c>
      <c r="C1820" s="419">
        <f>hourly1!$F1821*유형화!$G$71/hourly1!$F$8763+유형화!$G$72*hourly1!$G1821/hourly1!$F$8763+유형화!$G$74*hourly1!I1821/hourly1!$I$8763+유형화!$H$63*hourly1!P1821/hourly1!$P$8763</f>
        <v>12.408043144818887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770">
        <f>(유형화!$F$71+유형화!$F$72+유형화!$F$73+유형화!$F$74+유형화!$G$63)*hourly1!O1822/hourly1!$O$8763</f>
        <v>116.95965225304681</v>
      </c>
      <c r="C1821" s="419">
        <f>hourly1!$F1822*유형화!$G$71/hourly1!$F$8763+유형화!$G$72*hourly1!$G1822/hourly1!$F$8763+유형화!$G$74*hourly1!I1822/hourly1!$I$8763+유형화!$H$63*hourly1!P1822/hourly1!$P$8763</f>
        <v>12.155695616698658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770">
        <f>(유형화!$F$71+유형화!$F$72+유형화!$F$73+유형화!$F$74+유형화!$G$63)*hourly1!O1823/hourly1!$O$8763</f>
        <v>114.82183174710681</v>
      </c>
      <c r="C1822" s="419">
        <f>hourly1!$F1823*유형화!$G$71/hourly1!$F$8763+유형화!$G$72*hourly1!$G1823/hourly1!$F$8763+유형화!$G$74*hourly1!I1823/hourly1!$I$8763+유형화!$H$63*hourly1!P1823/hourly1!$P$8763</f>
        <v>15.044322894663971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770">
        <f>(유형화!$F$71+유형화!$F$72+유형화!$F$73+유형화!$F$74+유형화!$G$63)*hourly1!O1824/hourly1!$O$8763</f>
        <v>112.49814442810938</v>
      </c>
      <c r="C1823" s="419">
        <f>hourly1!$F1824*유형화!$G$71/hourly1!$F$8763+유형화!$G$72*hourly1!$G1824/hourly1!$F$8763+유형화!$G$74*hourly1!I1824/hourly1!$I$8763+유형화!$H$63*hourly1!P1824/hourly1!$P$8763</f>
        <v>1.1496556487191296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770">
        <f>(유형화!$F$71+유형화!$F$72+유형화!$F$73+유형화!$F$74+유형화!$G$63)*hourly1!O1825/hourly1!$O$8763</f>
        <v>111.9502388361188</v>
      </c>
      <c r="C1824" s="419">
        <f>hourly1!$F1825*유형화!$G$71/hourly1!$F$8763+유형화!$G$72*hourly1!$G1825/hourly1!$F$8763+유형화!$G$74*hourly1!I1825/hourly1!$I$8763+유형화!$H$63*hourly1!P1825/hourly1!$P$8763</f>
        <v>1.0923882536448086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770">
        <f>(유형화!$F$71+유형화!$F$72+유형화!$F$73+유형화!$F$74+유형화!$G$63)*hourly1!O1826/hourly1!$O$8763</f>
        <v>112.36075796106155</v>
      </c>
      <c r="C1825" s="419">
        <f>hourly1!$F1826*유형화!$G$71/hourly1!$F$8763+유형화!$G$72*hourly1!$G1826/hourly1!$F$8763+유형화!$G$74*hourly1!I1826/hourly1!$I$8763+유형화!$H$63*hourly1!P1826/hourly1!$P$8763</f>
        <v>0.80621221694426759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770">
        <f>(유형화!$F$71+유형화!$F$72+유형화!$F$73+유형화!$F$74+유형화!$G$63)*hourly1!O1827/hourly1!$O$8763</f>
        <v>108.42160364235458</v>
      </c>
      <c r="C1826" s="419">
        <f>hourly1!$F1827*유형화!$G$71/hourly1!$F$8763+유형화!$G$72*hourly1!$G1827/hourly1!$F$8763+유형화!$G$74*hourly1!I1827/hourly1!$I$8763+유형화!$H$63*hourly1!P1827/hourly1!$P$8763</f>
        <v>0.60853152422502377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770">
        <f>(유형화!$F$71+유형화!$F$72+유형화!$F$73+유형화!$F$74+유형화!$G$63)*hourly1!O1828/hourly1!$O$8763</f>
        <v>102.92392255421242</v>
      </c>
      <c r="C1827" s="419">
        <f>hourly1!$F1828*유형화!$G$71/hourly1!$F$8763+유형화!$G$72*hourly1!$G1828/hourly1!$F$8763+유형화!$G$74*hourly1!I1828/hourly1!$I$8763+유형화!$H$63*hourly1!P1828/hourly1!$P$8763</f>
        <v>0.53780620976187443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770">
        <f>(유형화!$F$71+유형화!$F$72+유형화!$F$73+유형화!$F$74+유형화!$G$63)*hourly1!O1829/hourly1!$O$8763</f>
        <v>103.04134090836837</v>
      </c>
      <c r="C1828" s="419">
        <f>hourly1!$F1829*유형화!$G$71/hourly1!$F$8763+유형화!$G$72*hourly1!$G1829/hourly1!$F$8763+유형화!$G$74*hourly1!I1829/hourly1!$I$8763+유형화!$H$63*hourly1!P1829/hourly1!$P$8763</f>
        <v>0.53209027130100905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770">
        <f>(유형화!$F$71+유형화!$F$72+유형화!$F$73+유형화!$F$74+유형화!$G$63)*hourly1!O1830/hourly1!$O$8763</f>
        <v>102.23184749557127</v>
      </c>
      <c r="C1829" s="419">
        <f>hourly1!$F1830*유형화!$G$71/hourly1!$F$8763+유형화!$G$72*hourly1!$G1830/hourly1!$F$8763+유형화!$G$74*hourly1!I1830/hourly1!$I$8763+유형화!$H$63*hourly1!P1830/hourly1!$P$8763</f>
        <v>0.54472564945129687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770">
        <f>(유형화!$F$71+유형화!$F$72+유형화!$F$73+유형화!$F$74+유형화!$G$63)*hourly1!O1831/hourly1!$O$8763</f>
        <v>103.48631721198348</v>
      </c>
      <c r="C1830" s="419">
        <f>hourly1!$F1831*유형화!$G$71/hourly1!$F$8763+유형화!$G$72*hourly1!$G1831/hourly1!$F$8763+유형화!$G$74*hourly1!I1831/hourly1!$I$8763+유형화!$H$63*hourly1!P1831/hourly1!$P$8763</f>
        <v>0.5890533291942911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770">
        <f>(유형화!$F$71+유형화!$F$72+유형화!$F$73+유형화!$F$74+유형화!$G$63)*hourly1!O1832/hourly1!$O$8763</f>
        <v>104.08684005507709</v>
      </c>
      <c r="C1831" s="419">
        <f>hourly1!$F1832*유형화!$G$71/hourly1!$F$8763+유형화!$G$72*hourly1!$G1832/hourly1!$F$8763+유형화!$G$74*hourly1!I1832/hourly1!$I$8763+유형화!$H$63*hourly1!P1832/hourly1!$P$8763</f>
        <v>1.3676829283041803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770">
        <f>(유형화!$F$71+유형화!$F$72+유형화!$F$73+유형화!$F$74+유형화!$G$63)*hourly1!O1833/hourly1!$O$8763</f>
        <v>103.78250941069921</v>
      </c>
      <c r="C1832" s="419">
        <f>hourly1!$F1833*유형화!$G$71/hourly1!$F$8763+유형화!$G$72*hourly1!$G1833/hourly1!$F$8763+유형화!$G$74*hourly1!I1833/hourly1!$I$8763+유형화!$H$63*hourly1!P1833/hourly1!$P$8763</f>
        <v>24.703820389499228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770">
        <f>(유형화!$F$71+유형화!$F$72+유형화!$F$73+유형화!$F$74+유형화!$G$63)*hourly1!O1834/hourly1!$O$8763</f>
        <v>105.27005074816978</v>
      </c>
      <c r="C1833" s="419">
        <f>hourly1!$F1834*유형화!$G$71/hourly1!$F$8763+유형화!$G$72*hourly1!$G1834/hourly1!$F$8763+유형화!$G$74*hourly1!I1834/hourly1!$I$8763+유형화!$H$63*hourly1!P1834/hourly1!$P$8763</f>
        <v>24.557303731238839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770">
        <f>(유형화!$F$71+유형화!$F$72+유형화!$F$73+유형화!$F$74+유형화!$G$63)*hourly1!O1835/hourly1!$O$8763</f>
        <v>106.55497895754226</v>
      </c>
      <c r="C1834" s="419">
        <f>hourly1!$F1835*유형화!$G$71/hourly1!$F$8763+유형화!$G$72*hourly1!$G1835/hourly1!$F$8763+유형화!$G$74*hourly1!I1835/hourly1!$I$8763+유형화!$H$63*hourly1!P1835/hourly1!$P$8763</f>
        <v>21.257587390056617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770">
        <f>(유형화!$F$71+유형화!$F$72+유형화!$F$73+유형화!$F$74+유형화!$G$63)*hourly1!O1836/hourly1!$O$8763</f>
        <v>110.52880562134766</v>
      </c>
      <c r="C1835" s="419">
        <f>hourly1!$F1836*유형화!$G$71/hourly1!$F$8763+유형화!$G$72*hourly1!$G1836/hourly1!$F$8763+유형화!$G$74*hourly1!I1836/hourly1!$I$8763+유형화!$H$63*hourly1!P1836/hourly1!$P$8763</f>
        <v>17.14232064155598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770">
        <f>(유형화!$F$71+유형화!$F$72+유형화!$F$73+유형화!$F$74+유형화!$G$63)*hourly1!O1837/hourly1!$O$8763</f>
        <v>111.42158971371288</v>
      </c>
      <c r="C1836" s="419">
        <f>hourly1!$F1837*유형화!$G$71/hourly1!$F$8763+유형화!$G$72*hourly1!$G1837/hourly1!$F$8763+유형화!$G$74*hourly1!I1837/hourly1!$I$8763+유형화!$H$63*hourly1!P1837/hourly1!$P$8763</f>
        <v>13.681001872686362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770">
        <f>(유형화!$F$71+유형화!$F$72+유형화!$F$73+유형화!$F$74+유형화!$G$63)*hourly1!O1838/hourly1!$O$8763</f>
        <v>110.32978586381576</v>
      </c>
      <c r="C1837" s="419">
        <f>hourly1!$F1838*유형화!$G$71/hourly1!$F$8763+유형화!$G$72*hourly1!$G1838/hourly1!$F$8763+유형화!$G$74*hourly1!I1838/hourly1!$I$8763+유형화!$H$63*hourly1!P1838/hourly1!$P$8763</f>
        <v>10.74835186760337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770">
        <f>(유형화!$F$71+유형화!$F$72+유형화!$F$73+유형화!$F$74+유형화!$G$63)*hourly1!O1839/hourly1!$O$8763</f>
        <v>104.00723026335231</v>
      </c>
      <c r="C1838" s="419">
        <f>hourly1!$F1839*유형화!$G$71/hourly1!$F$8763+유형화!$G$72*hourly1!$G1839/hourly1!$F$8763+유형화!$G$74*hourly1!I1839/hourly1!$I$8763+유형화!$H$63*hourly1!P1839/hourly1!$P$8763</f>
        <v>4.9329394605241967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770">
        <f>(유형화!$F$71+유형화!$F$72+유형화!$F$73+유형화!$F$74+유형화!$G$63)*hourly1!O1840/hourly1!$O$8763</f>
        <v>101.48614045097999</v>
      </c>
      <c r="C1839" s="419">
        <f>hourly1!$F1840*유형화!$G$71/hourly1!$F$8763+유형화!$G$72*hourly1!$G1840/hourly1!$F$8763+유형화!$G$74*hourly1!I1840/hourly1!$I$8763+유형화!$H$63*hourly1!P1840/hourly1!$P$8763</f>
        <v>5.9314971387815785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770">
        <f>(유형화!$F$71+유형화!$F$72+유형화!$F$73+유형화!$F$74+유형화!$G$63)*hourly1!O1841/hourly1!$O$8763</f>
        <v>102.20295392586823</v>
      </c>
      <c r="C1840" s="419">
        <f>hourly1!$F1841*유형화!$G$71/hourly1!$F$8763+유형화!$G$72*hourly1!$G1841/hourly1!$F$8763+유형화!$G$74*hourly1!I1841/hourly1!$I$8763+유형화!$H$63*hourly1!P1841/hourly1!$P$8763</f>
        <v>5.2350970457558335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770">
        <f>(유형화!$F$71+유형화!$F$72+유형화!$F$73+유형화!$F$74+유형화!$G$63)*hourly1!O1842/hourly1!$O$8763</f>
        <v>102.91707181275474</v>
      </c>
      <c r="C1841" s="419">
        <f>hourly1!$F1842*유형화!$G$71/hourly1!$F$8763+유형화!$G$72*hourly1!$G1842/hourly1!$F$8763+유형화!$G$74*hourly1!I1842/hourly1!$I$8763+유형화!$H$63*hourly1!P1842/hourly1!$P$8763</f>
        <v>5.0647337691865992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770">
        <f>(유형화!$F$71+유형화!$F$72+유형화!$F$73+유형화!$F$74+유형화!$G$63)*hourly1!O1843/hourly1!$O$8763</f>
        <v>103.98474688026668</v>
      </c>
      <c r="C1842" s="419">
        <f>hourly1!$F1843*유형화!$G$71/hourly1!$F$8763+유형화!$G$72*hourly1!$G1843/hourly1!$F$8763+유형화!$G$74*hourly1!I1843/hourly1!$I$8763+유형화!$H$63*hourly1!P1843/hourly1!$P$8763</f>
        <v>5.9399878076382544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770">
        <f>(유형화!$F$71+유형화!$F$72+유형화!$F$73+유형화!$F$74+유형화!$G$63)*hourly1!O1844/hourly1!$O$8763</f>
        <v>101.5905494675836</v>
      </c>
      <c r="C1843" s="419">
        <f>hourly1!$F1844*유형화!$G$71/hourly1!$F$8763+유형화!$G$72*hourly1!$G1844/hourly1!$F$8763+유형화!$G$74*hourly1!I1844/hourly1!$I$8763+유형화!$H$63*hourly1!P1844/hourly1!$P$8763</f>
        <v>7.2205251159856632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770">
        <f>(유형화!$F$71+유형화!$F$72+유형화!$F$73+유형화!$F$74+유형화!$G$63)*hourly1!O1845/hourly1!$O$8763</f>
        <v>101.68100380919877</v>
      </c>
      <c r="C1844" s="419">
        <f>hourly1!$F1845*유형화!$G$71/hourly1!$F$8763+유형화!$G$72*hourly1!$G1845/hourly1!$F$8763+유형화!$G$74*hourly1!I1845/hourly1!$I$8763+유형화!$H$63*hourly1!P1845/hourly1!$P$8763</f>
        <v>6.7124685032582416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770">
        <f>(유형화!$F$71+유형화!$F$72+유형화!$F$73+유형화!$F$74+유형화!$G$63)*hourly1!O1846/hourly1!$O$8763</f>
        <v>104.94815825138355</v>
      </c>
      <c r="C1845" s="419">
        <f>hourly1!$F1846*유형화!$G$71/hourly1!$F$8763+유형화!$G$72*hourly1!$G1846/hourly1!$F$8763+유형화!$G$74*hourly1!I1846/hourly1!$I$8763+유형화!$H$63*hourly1!P1846/hourly1!$P$8763</f>
        <v>6.3420347639515819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770">
        <f>(유형화!$F$71+유형화!$F$72+유형화!$F$73+유형화!$F$74+유형화!$G$63)*hourly1!O1847/hourly1!$O$8763</f>
        <v>104.0226231845527</v>
      </c>
      <c r="C1846" s="419">
        <f>hourly1!$F1847*유형화!$G$71/hourly1!$F$8763+유형화!$G$72*hourly1!$G1847/hourly1!$F$8763+유형화!$G$74*hourly1!I1847/hourly1!$I$8763+유형화!$H$63*hourly1!P1847/hourly1!$P$8763</f>
        <v>10.00242759131976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770">
        <f>(유형화!$F$71+유형화!$F$72+유형화!$F$73+유형화!$F$74+유형화!$G$63)*hourly1!O1848/hourly1!$O$8763</f>
        <v>103.5701659815642</v>
      </c>
      <c r="C1847" s="419">
        <f>hourly1!$F1848*유형화!$G$71/hourly1!$F$8763+유형화!$G$72*hourly1!$G1848/hourly1!$F$8763+유형화!$G$74*hourly1!I1848/hourly1!$I$8763+유형화!$H$63*hourly1!P1848/hourly1!$P$8763</f>
        <v>1.3504434117285105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770">
        <f>(유형화!$F$71+유형화!$F$72+유형화!$F$73+유형화!$F$74+유형화!$G$63)*hourly1!O1849/hourly1!$O$8763</f>
        <v>104.28471453837329</v>
      </c>
      <c r="C1848" s="419">
        <f>hourly1!$F1849*유형화!$G$71/hourly1!$F$8763+유형화!$G$72*hourly1!$G1849/hourly1!$F$8763+유형화!$G$74*hourly1!I1849/hourly1!$I$8763+유형화!$H$63*hourly1!P1849/hourly1!$P$8763</f>
        <v>0.94653996783860461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770">
        <f>(유형화!$F$71+유형화!$F$72+유형화!$F$73+유형화!$F$74+유형화!$G$63)*hourly1!O1850/hourly1!$O$8763</f>
        <v>105.50630415811709</v>
      </c>
      <c r="C1849" s="419">
        <f>hourly1!$F1850*유형화!$G$71/hourly1!$F$8763+유형화!$G$72*hourly1!$G1850/hourly1!$F$8763+유형화!$G$74*hourly1!I1850/hourly1!$I$8763+유형화!$H$63*hourly1!P1850/hourly1!$P$8763</f>
        <v>0.82592212673467902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770">
        <f>(유형화!$F$71+유형화!$F$72+유형화!$F$73+유형화!$F$74+유형화!$G$63)*hourly1!O1851/hourly1!$O$8763</f>
        <v>104.09177545033839</v>
      </c>
      <c r="C1850" s="419">
        <f>hourly1!$F1851*유형화!$G$71/hourly1!$F$8763+유형화!$G$72*hourly1!$G1851/hourly1!$F$8763+유형화!$G$74*hourly1!I1851/hourly1!$I$8763+유형화!$H$63*hourly1!P1851/hourly1!$P$8763</f>
        <v>0.6079302351939323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770">
        <f>(유형화!$F$71+유형화!$F$72+유형화!$F$73+유형화!$F$74+유형화!$G$63)*hourly1!O1852/hourly1!$O$8763</f>
        <v>98.151018177013384</v>
      </c>
      <c r="C1851" s="419">
        <f>hourly1!$F1852*유형화!$G$71/hourly1!$F$8763+유형화!$G$72*hourly1!$G1852/hourly1!$F$8763+유형화!$G$74*hourly1!I1852/hourly1!$I$8763+유형화!$H$63*hourly1!P1852/hourly1!$P$8763</f>
        <v>0.5352398072443173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770">
        <f>(유형화!$F$71+유형화!$F$72+유형화!$F$73+유형화!$F$74+유형화!$G$63)*hourly1!O1853/hourly1!$O$8763</f>
        <v>95.852439077823519</v>
      </c>
      <c r="C1852" s="419">
        <f>hourly1!$F1853*유형화!$G$71/hourly1!$F$8763+유형화!$G$72*hourly1!$G1853/hourly1!$F$8763+유형화!$G$74*hourly1!I1853/hourly1!$I$8763+유형화!$H$63*hourly1!P1853/hourly1!$P$8763</f>
        <v>0.52093195934787595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770">
        <f>(유형화!$F$71+유형화!$F$72+유형화!$F$73+유형화!$F$74+유형화!$G$63)*hourly1!O1854/hourly1!$O$8763</f>
        <v>94.790161503127507</v>
      </c>
      <c r="C1853" s="419">
        <f>hourly1!$F1854*유형화!$G$71/hourly1!$F$8763+유형화!$G$72*hourly1!$G1854/hourly1!$F$8763+유형화!$G$74*hourly1!I1854/hourly1!$I$8763+유형화!$H$63*hourly1!P1854/hourly1!$P$8763</f>
        <v>0.52117906021377503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770">
        <f>(유형화!$F$71+유형화!$F$72+유형화!$F$73+유형화!$F$74+유형화!$G$63)*hourly1!O1855/hourly1!$O$8763</f>
        <v>95.376005230420887</v>
      </c>
      <c r="C1854" s="419">
        <f>hourly1!$F1855*유형화!$G$71/hourly1!$F$8763+유형화!$G$72*hourly1!$G1855/hourly1!$F$8763+유형화!$G$74*hourly1!I1855/hourly1!$I$8763+유형화!$H$63*hourly1!P1855/hourly1!$P$8763</f>
        <v>0.51127994719371717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770">
        <f>(유형화!$F$71+유형화!$F$72+유형화!$F$73+유형화!$F$74+유형화!$G$63)*hourly1!O1856/hourly1!$O$8763</f>
        <v>97.174927605599734</v>
      </c>
      <c r="C1855" s="419">
        <f>hourly1!$F1856*유형화!$G$71/hourly1!$F$8763+유형화!$G$72*hourly1!$G1856/hourly1!$F$8763+유형화!$G$74*hourly1!I1856/hourly1!$I$8763+유형화!$H$63*hourly1!P1856/hourly1!$P$8763</f>
        <v>1.2103550686469624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770">
        <f>(유형화!$F$71+유형화!$F$72+유형화!$F$73+유형화!$F$74+유형화!$G$63)*hourly1!O1857/hourly1!$O$8763</f>
        <v>99.37698680598092</v>
      </c>
      <c r="C1856" s="419">
        <f>hourly1!$F1857*유형화!$G$71/hourly1!$F$8763+유형화!$G$72*hourly1!$G1857/hourly1!$F$8763+유형화!$G$74*hourly1!I1857/hourly1!$I$8763+유형화!$H$63*hourly1!P1857/hourly1!$P$8763</f>
        <v>19.828794485723758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770">
        <f>(유형화!$F$71+유형화!$F$72+유형화!$F$73+유형화!$F$74+유형화!$G$63)*hourly1!O1858/hourly1!$O$8763</f>
        <v>99.24248671627484</v>
      </c>
      <c r="C1857" s="419">
        <f>hourly1!$F1858*유형화!$G$71/hourly1!$F$8763+유형화!$G$72*hourly1!$G1858/hourly1!$F$8763+유형화!$G$74*hourly1!I1858/hourly1!$I$8763+유형화!$H$63*hourly1!P1858/hourly1!$P$8763</f>
        <v>19.867577320507063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770">
        <f>(유형화!$F$71+유형화!$F$72+유형화!$F$73+유형화!$F$74+유형화!$G$63)*hourly1!O1859/hourly1!$O$8763</f>
        <v>95.82238585717711</v>
      </c>
      <c r="C1858" s="419">
        <f>hourly1!$F1859*유형화!$G$71/hourly1!$F$8763+유형화!$G$72*hourly1!$G1859/hourly1!$F$8763+유형화!$G$74*hourly1!I1859/hourly1!$I$8763+유형화!$H$63*hourly1!P1859/hourly1!$P$8763</f>
        <v>16.553236485362344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770">
        <f>(유형화!$F$71+유형화!$F$72+유형화!$F$73+유형화!$F$74+유형화!$G$63)*hourly1!O1860/hourly1!$O$8763</f>
        <v>93.514259510429824</v>
      </c>
      <c r="C1859" s="419">
        <f>hourly1!$F1860*유형화!$G$71/hourly1!$F$8763+유형화!$G$72*hourly1!$G1860/hourly1!$F$8763+유형화!$G$74*hourly1!I1860/hourly1!$I$8763+유형화!$H$63*hourly1!P1860/hourly1!$P$8763</f>
        <v>12.430469317801439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770">
        <f>(유형화!$F$71+유형화!$F$72+유형화!$F$73+유형화!$F$74+유형화!$G$63)*hourly1!O1861/hourly1!$O$8763</f>
        <v>93.772437585865831</v>
      </c>
      <c r="C1860" s="419">
        <f>hourly1!$F1861*유형화!$G$71/hourly1!$F$8763+유형화!$G$72*hourly1!$G1861/hourly1!$F$8763+유형화!$G$74*hourly1!I1861/hourly1!$I$8763+유형화!$H$63*hourly1!P1861/hourly1!$P$8763</f>
        <v>10.037101412575819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770">
        <f>(유형화!$F$71+유형화!$F$72+유형화!$F$73+유형화!$F$74+유형화!$G$63)*hourly1!O1862/hourly1!$O$8763</f>
        <v>93.349376116827514</v>
      </c>
      <c r="C1861" s="419">
        <f>hourly1!$F1862*유형화!$G$71/hourly1!$F$8763+유형화!$G$72*hourly1!$G1862/hourly1!$F$8763+유형화!$G$74*hourly1!I1862/hourly1!$I$8763+유형화!$H$63*hourly1!P1862/hourly1!$P$8763</f>
        <v>7.0192037628125572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770">
        <f>(유형화!$F$71+유형화!$F$72+유형화!$F$73+유형화!$F$74+유형화!$G$63)*hourly1!O1863/hourly1!$O$8763</f>
        <v>93.343762094405477</v>
      </c>
      <c r="C1862" s="419">
        <f>hourly1!$F1863*유형화!$G$71/hourly1!$F$8763+유형화!$G$72*hourly1!$G1863/hourly1!$F$8763+유형화!$G$74*hourly1!I1863/hourly1!$I$8763+유형화!$H$63*hourly1!P1863/hourly1!$P$8763</f>
        <v>1.7762480546567385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770">
        <f>(유형화!$F$71+유형화!$F$72+유형화!$F$73+유형화!$F$74+유형화!$G$63)*hourly1!O1864/hourly1!$O$8763</f>
        <v>93.97167523990845</v>
      </c>
      <c r="C1863" s="419">
        <f>hourly1!$F1864*유형화!$G$71/hourly1!$F$8763+유형화!$G$72*hourly1!$G1864/hourly1!$F$8763+유형화!$G$74*hourly1!I1864/hourly1!$I$8763+유형화!$H$63*hourly1!P1864/hourly1!$P$8763</f>
        <v>2.1571372685843504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770">
        <f>(유형화!$F$71+유형화!$F$72+유형화!$F$73+유형화!$F$74+유형화!$G$63)*hourly1!O1865/hourly1!$O$8763</f>
        <v>93.80734493612961</v>
      </c>
      <c r="C1864" s="419">
        <f>hourly1!$F1865*유형화!$G$71/hourly1!$F$8763+유형화!$G$72*hourly1!$G1865/hourly1!$F$8763+유형화!$G$74*hourly1!I1865/hourly1!$I$8763+유형화!$H$63*hourly1!P1865/hourly1!$P$8763</f>
        <v>1.9129403763733244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770">
        <f>(유형화!$F$71+유형화!$F$72+유형화!$F$73+유형화!$F$74+유형화!$G$63)*hourly1!O1866/hourly1!$O$8763</f>
        <v>93.840826543447648</v>
      </c>
      <c r="C1865" s="419">
        <f>hourly1!$F1866*유형화!$G$71/hourly1!$F$8763+유형화!$G$72*hourly1!$G1866/hourly1!$F$8763+유형화!$G$74*hourly1!I1866/hourly1!$I$8763+유형화!$H$63*hourly1!P1866/hourly1!$P$8763</f>
        <v>2.3869884630776266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770">
        <f>(유형화!$F$71+유형화!$F$72+유형화!$F$73+유형화!$F$74+유형화!$G$63)*hourly1!O1867/hourly1!$O$8763</f>
        <v>95.573414945670393</v>
      </c>
      <c r="C1866" s="419">
        <f>hourly1!$F1867*유형화!$G$71/hourly1!$F$8763+유형화!$G$72*hourly1!$G1867/hourly1!$F$8763+유형화!$G$74*hourly1!I1867/hourly1!$I$8763+유형화!$H$63*hourly1!P1867/hourly1!$P$8763</f>
        <v>3.7708807090718324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770">
        <f>(유형화!$F$71+유형화!$F$72+유형화!$F$73+유형화!$F$74+유형화!$G$63)*hourly1!O1868/hourly1!$O$8763</f>
        <v>96.815509910918919</v>
      </c>
      <c r="C1867" s="419">
        <f>hourly1!$F1868*유형화!$G$71/hourly1!$F$8763+유형화!$G$72*hourly1!$G1868/hourly1!$F$8763+유형화!$G$74*hourly1!I1868/hourly1!$I$8763+유형화!$H$63*hourly1!P1868/hourly1!$P$8763</f>
        <v>5.0981825486653882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770">
        <f>(유형화!$F$71+유형화!$F$72+유형화!$F$73+유형화!$F$74+유형화!$G$63)*hourly1!O1869/hourly1!$O$8763</f>
        <v>97.881828861955015</v>
      </c>
      <c r="C1868" s="419">
        <f>hourly1!$F1869*유형화!$G$71/hourly1!$F$8763+유형화!$G$72*hourly1!$G1869/hourly1!$F$8763+유형화!$G$74*hourly1!I1869/hourly1!$I$8763+유형화!$H$63*hourly1!P1869/hourly1!$P$8763</f>
        <v>4.0558526290995713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770">
        <f>(유형화!$F$71+유형화!$F$72+유형화!$F$73+유형화!$F$74+유형화!$G$63)*hourly1!O1870/hourly1!$O$8763</f>
        <v>101.39336253543559</v>
      </c>
      <c r="C1869" s="419">
        <f>hourly1!$F1870*유형화!$G$71/hourly1!$F$8763+유형화!$G$72*hourly1!$G1870/hourly1!$F$8763+유형화!$G$74*hourly1!I1870/hourly1!$I$8763+유형화!$H$63*hourly1!P1870/hourly1!$P$8763</f>
        <v>4.4462999999333972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770">
        <f>(유형화!$F$71+유형화!$F$72+유형화!$F$73+유형화!$F$74+유형화!$G$63)*hourly1!O1871/hourly1!$O$8763</f>
        <v>100.95738613278843</v>
      </c>
      <c r="C1870" s="419">
        <f>hourly1!$F1871*유형화!$G$71/hourly1!$F$8763+유형화!$G$72*hourly1!$G1871/hourly1!$F$8763+유형화!$G$74*hourly1!I1871/hourly1!$I$8763+유형화!$H$63*hourly1!P1871/hourly1!$P$8763</f>
        <v>8.7966784526440218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770">
        <f>(유형화!$F$71+유형화!$F$72+유형화!$F$73+유형화!$F$74+유형화!$G$63)*hourly1!O1872/hourly1!$O$8763</f>
        <v>100.94054888507148</v>
      </c>
      <c r="C1871" s="419">
        <f>hourly1!$F1872*유형화!$G$71/hourly1!$F$8763+유형화!$G$72*hourly1!$G1872/hourly1!$F$8763+유형화!$G$74*hourly1!I1872/hourly1!$I$8763+유형화!$H$63*hourly1!P1872/hourly1!$P$8763</f>
        <v>1.3502353915724143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770">
        <f>(유형화!$F$71+유형화!$F$72+유형화!$F$73+유형화!$F$74+유형화!$G$63)*hourly1!O1873/hourly1!$O$8763</f>
        <v>101.76702582858653</v>
      </c>
      <c r="C1872" s="419">
        <f>hourly1!$F1873*유형화!$G$71/hourly1!$F$8763+유형화!$G$72*hourly1!$G1873/hourly1!$F$8763+유형화!$G$74*hourly1!I1873/hourly1!$I$8763+유형화!$H$63*hourly1!P1873/hourly1!$P$8763</f>
        <v>0.94648303924558919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770">
        <f>(유형화!$F$71+유형화!$F$72+유형화!$F$73+유형화!$F$74+유형화!$G$63)*hourly1!O1874/hourly1!$O$8763</f>
        <v>102.16194413992096</v>
      </c>
      <c r="C1873" s="419">
        <f>hourly1!$F1874*유형화!$G$71/hourly1!$F$8763+유형화!$G$72*hourly1!$G1874/hourly1!$F$8763+유형화!$G$74*hourly1!I1874/hourly1!$I$8763+유형화!$H$63*hourly1!P1874/hourly1!$P$8763</f>
        <v>0.82594551361613389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770">
        <f>(유형화!$F$71+유형화!$F$72+유형화!$F$73+유형화!$F$74+유형화!$G$63)*hourly1!O1875/hourly1!$O$8763</f>
        <v>98.590844602393432</v>
      </c>
      <c r="C1874" s="419">
        <f>hourly1!$F1875*유형화!$G$71/hourly1!$F$8763+유형화!$G$72*hourly1!$G1875/hourly1!$F$8763+유형화!$G$74*hourly1!I1875/hourly1!$I$8763+유형화!$H$63*hourly1!P1875/hourly1!$P$8763</f>
        <v>0.60796008423999948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770">
        <f>(유형화!$F$71+유형화!$F$72+유형화!$F$73+유형화!$F$74+유형화!$G$63)*hourly1!O1876/hourly1!$O$8763</f>
        <v>96.452212702631684</v>
      </c>
      <c r="C1875" s="419">
        <f>hourly1!$F1876*유형화!$G$71/hourly1!$F$8763+유형화!$G$72*hourly1!$G1876/hourly1!$F$8763+유형화!$G$74*hourly1!I1876/hourly1!$I$8763+유형화!$H$63*hourly1!P1876/hourly1!$P$8763</f>
        <v>0.53531273738780216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770">
        <f>(유형화!$F$71+유형화!$F$72+유형화!$F$73+유형화!$F$74+유형화!$G$63)*hourly1!O1877/hourly1!$O$8763</f>
        <v>95.529797707271399</v>
      </c>
      <c r="C1876" s="419">
        <f>hourly1!$F1877*유형화!$G$71/hourly1!$F$8763+유형화!$G$72*hourly1!$G1877/hourly1!$F$8763+유형화!$G$74*hourly1!I1877/hourly1!$I$8763+유형화!$H$63*hourly1!P1877/hourly1!$P$8763</f>
        <v>0.5211959849306177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770">
        <f>(유형화!$F$71+유형화!$F$72+유형화!$F$73+유형화!$F$74+유형화!$G$63)*hourly1!O1878/hourly1!$O$8763</f>
        <v>94.980683987643317</v>
      </c>
      <c r="C1877" s="419">
        <f>hourly1!$F1878*유형화!$G$71/hourly1!$F$8763+유형화!$G$72*hourly1!$G1878/hourly1!$F$8763+유형화!$G$74*hourly1!I1878/hourly1!$I$8763+유형화!$H$63*hourly1!P1878/hourly1!$P$8763</f>
        <v>0.52149139817004841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770">
        <f>(유형화!$F$71+유형화!$F$72+유형화!$F$73+유형화!$F$74+유형화!$G$63)*hourly1!O1879/hourly1!$O$8763</f>
        <v>96.077576506756188</v>
      </c>
      <c r="C1878" s="419">
        <f>hourly1!$F1879*유형화!$G$71/hourly1!$F$8763+유형화!$G$72*hourly1!$G1879/hourly1!$F$8763+유형화!$G$74*hourly1!I1879/hourly1!$I$8763+유형화!$H$63*hourly1!P1879/hourly1!$P$8763</f>
        <v>0.51151320056401794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770">
        <f>(유형화!$F$71+유형화!$F$72+유형화!$F$73+유형화!$F$74+유형화!$G$63)*hourly1!O1880/hourly1!$O$8763</f>
        <v>98.608247556798474</v>
      </c>
      <c r="C1879" s="419">
        <f>hourly1!$F1880*유형화!$G$71/hourly1!$F$8763+유형화!$G$72*hourly1!$G1880/hourly1!$F$8763+유형화!$G$74*hourly1!I1880/hourly1!$I$8763+유형화!$H$63*hourly1!P1880/hourly1!$P$8763</f>
        <v>1.2122435593244529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770">
        <f>(유형화!$F$71+유형화!$F$72+유형화!$F$73+유형화!$F$74+유형화!$G$63)*hourly1!O1881/hourly1!$O$8763</f>
        <v>103.26109828834794</v>
      </c>
      <c r="C1880" s="419">
        <f>hourly1!$F1881*유형화!$G$71/hourly1!$F$8763+유형화!$G$72*hourly1!$G1881/hourly1!$F$8763+유형화!$G$74*hourly1!I1881/hourly1!$I$8763+유형화!$H$63*hourly1!P1881/hourly1!$P$8763</f>
        <v>21.397219381227664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770">
        <f>(유형화!$F$71+유형화!$F$72+유형화!$F$73+유형화!$F$74+유형화!$G$63)*hourly1!O1882/hourly1!$O$8763</f>
        <v>107.89323470000721</v>
      </c>
      <c r="C1881" s="419">
        <f>hourly1!$F1882*유형화!$G$71/hourly1!$F$8763+유형화!$G$72*hourly1!$G1882/hourly1!$F$8763+유형화!$G$74*hourly1!I1882/hourly1!$I$8763+유형화!$H$63*hourly1!P1882/hourly1!$P$8763</f>
        <v>21.250116204598129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770">
        <f>(유형화!$F$71+유형화!$F$72+유형화!$F$73+유형화!$F$74+유형화!$G$63)*hourly1!O1883/hourly1!$O$8763</f>
        <v>110.89715876576884</v>
      </c>
      <c r="C1882" s="419">
        <f>hourly1!$F1883*유형화!$G$71/hourly1!$F$8763+유형화!$G$72*hourly1!$G1883/hourly1!$F$8763+유형화!$G$74*hourly1!I1883/hourly1!$I$8763+유형화!$H$63*hourly1!P1883/hourly1!$P$8763</f>
        <v>18.345634775061249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770">
        <f>(유형화!$F$71+유형화!$F$72+유형화!$F$73+유형화!$F$74+유형화!$G$63)*hourly1!O1884/hourly1!$O$8763</f>
        <v>118.54896248118003</v>
      </c>
      <c r="C1883" s="419">
        <f>hourly1!$F1884*유형화!$G$71/hourly1!$F$8763+유형화!$G$72*hourly1!$G1884/hourly1!$F$8763+유형화!$G$74*hourly1!I1884/hourly1!$I$8763+유형화!$H$63*hourly1!P1884/hourly1!$P$8763</f>
        <v>14.31609787180987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770">
        <f>(유형화!$F$71+유형화!$F$72+유형화!$F$73+유형화!$F$74+유형화!$G$63)*hourly1!O1885/hourly1!$O$8763</f>
        <v>119.64541029259534</v>
      </c>
      <c r="C1884" s="419">
        <f>hourly1!$F1885*유형화!$G$71/hourly1!$F$8763+유형화!$G$72*hourly1!$G1885/hourly1!$F$8763+유형화!$G$74*hourly1!I1885/hourly1!$I$8763+유형화!$H$63*hourly1!P1885/hourly1!$P$8763</f>
        <v>10.936537178729777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770">
        <f>(유형화!$F$71+유형화!$F$72+유형화!$F$73+유형화!$F$74+유형화!$G$63)*hourly1!O1886/hourly1!$O$8763</f>
        <v>120.87392351688825</v>
      </c>
      <c r="C1885" s="419">
        <f>hourly1!$F1886*유형화!$G$71/hourly1!$F$8763+유형화!$G$72*hourly1!$G1886/hourly1!$F$8763+유형화!$G$74*hourly1!I1886/hourly1!$I$8763+유형화!$H$63*hourly1!P1886/hourly1!$P$8763</f>
        <v>8.2106644400856599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770">
        <f>(유형화!$F$71+유형화!$F$72+유형화!$F$73+유형화!$F$74+유형화!$G$63)*hourly1!O1887/hourly1!$O$8763</f>
        <v>117.318499015516</v>
      </c>
      <c r="C1886" s="419">
        <f>hourly1!$F1887*유형화!$G$71/hourly1!$F$8763+유형화!$G$72*hourly1!$G1887/hourly1!$F$8763+유형화!$G$74*hourly1!I1887/hourly1!$I$8763+유형화!$H$63*hourly1!P1887/hourly1!$P$8763</f>
        <v>2.6634029385477223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770">
        <f>(유형화!$F$71+유형화!$F$72+유형화!$F$73+유형화!$F$74+유형화!$G$63)*hourly1!O1888/hourly1!$O$8763</f>
        <v>115.0010944630459</v>
      </c>
      <c r="C1887" s="419">
        <f>hourly1!$F1888*유형화!$G$71/hourly1!$F$8763+유형화!$G$72*hourly1!$G1888/hourly1!$F$8763+유형화!$G$74*hourly1!I1888/hourly1!$I$8763+유형화!$H$63*hourly1!P1888/hourly1!$P$8763</f>
        <v>4.2919773545431417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770">
        <f>(유형화!$F$71+유형화!$F$72+유형화!$F$73+유형화!$F$74+유형화!$G$63)*hourly1!O1889/hourly1!$O$8763</f>
        <v>121.43311285601622</v>
      </c>
      <c r="C1888" s="419">
        <f>hourly1!$F1889*유형화!$G$71/hourly1!$F$8763+유형화!$G$72*hourly1!$G1889/hourly1!$F$8763+유형화!$G$74*hourly1!I1889/hourly1!$I$8763+유형화!$H$63*hourly1!P1889/hourly1!$P$8763</f>
        <v>3.8691662324411507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770">
        <f>(유형화!$F$71+유형화!$F$72+유형화!$F$73+유형화!$F$74+유형화!$G$63)*hourly1!O1890/hourly1!$O$8763</f>
        <v>119.89191072331212</v>
      </c>
      <c r="C1889" s="419">
        <f>hourly1!$F1890*유형화!$G$71/hourly1!$F$8763+유형화!$G$72*hourly1!$G1890/hourly1!$F$8763+유형화!$G$74*hourly1!I1890/hourly1!$I$8763+유형화!$H$63*hourly1!P1890/hourly1!$P$8763</f>
        <v>3.247930960967349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770">
        <f>(유형화!$F$71+유형화!$F$72+유형화!$F$73+유형화!$F$74+유형화!$G$63)*hourly1!O1891/hourly1!$O$8763</f>
        <v>120.22300726100453</v>
      </c>
      <c r="C1890" s="419">
        <f>hourly1!$F1891*유형화!$G$71/hourly1!$F$8763+유형화!$G$72*hourly1!$G1891/hourly1!$F$8763+유형화!$G$74*hourly1!I1891/hourly1!$I$8763+유형화!$H$63*hourly1!P1891/hourly1!$P$8763</f>
        <v>4.1766615656427222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770">
        <f>(유형화!$F$71+유형화!$F$72+유형화!$F$73+유형화!$F$74+유형화!$G$63)*hourly1!O1892/hourly1!$O$8763</f>
        <v>120.55796756682872</v>
      </c>
      <c r="C1891" s="419">
        <f>hourly1!$F1892*유형화!$G$71/hourly1!$F$8763+유형화!$G$72*hourly1!$G1892/hourly1!$F$8763+유형화!$G$74*hourly1!I1892/hourly1!$I$8763+유형화!$H$63*hourly1!P1892/hourly1!$P$8763</f>
        <v>5.6979898977282479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770">
        <f>(유형화!$F$71+유형화!$F$72+유형화!$F$73+유형화!$F$74+유형화!$G$63)*hourly1!O1893/hourly1!$O$8763</f>
        <v>119.20813971250067</v>
      </c>
      <c r="C1892" s="419">
        <f>hourly1!$F1893*유형화!$G$71/hourly1!$F$8763+유형화!$G$72*hourly1!$G1893/hourly1!$F$8763+유형화!$G$74*hourly1!I1893/hourly1!$I$8763+유형화!$H$63*hourly1!P1893/hourly1!$P$8763</f>
        <v>5.1005344688622669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770">
        <f>(유형화!$F$71+유형화!$F$72+유형화!$F$73+유형화!$F$74+유형화!$G$63)*hourly1!O1894/hourly1!$O$8763</f>
        <v>119.69233480880159</v>
      </c>
      <c r="C1893" s="419">
        <f>hourly1!$F1894*유형화!$G$71/hourly1!$F$8763+유형화!$G$72*hourly1!$G1894/hourly1!$F$8763+유형화!$G$74*hourly1!I1894/hourly1!$I$8763+유형화!$H$63*hourly1!P1894/hourly1!$P$8763</f>
        <v>5.6652676501851467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770">
        <f>(유형화!$F$71+유형화!$F$72+유형화!$F$73+유형화!$F$74+유형화!$G$63)*hourly1!O1895/hourly1!$O$8763</f>
        <v>116.75063809510225</v>
      </c>
      <c r="C1894" s="419">
        <f>hourly1!$F1895*유형화!$G$71/hourly1!$F$8763+유형화!$G$72*hourly1!$G1895/hourly1!$F$8763+유형화!$G$74*hourly1!I1895/hourly1!$I$8763+유형화!$H$63*hourly1!P1895/hourly1!$P$8763</f>
        <v>10.208103827997448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770">
        <f>(유형화!$F$71+유형화!$F$72+유형화!$F$73+유형화!$F$74+유형화!$G$63)*hourly1!O1896/hourly1!$O$8763</f>
        <v>113.51192944218101</v>
      </c>
      <c r="C1895" s="419">
        <f>hourly1!$F1896*유형화!$G$71/hourly1!$F$8763+유형화!$G$72*hourly1!$G1896/hourly1!$F$8763+유형화!$G$74*hourly1!I1896/hourly1!$I$8763+유형화!$H$63*hourly1!P1896/hourly1!$P$8763</f>
        <v>1.3506520473288586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770">
        <f>(유형화!$F$71+유형화!$F$72+유형화!$F$73+유형화!$F$74+유형화!$G$63)*hourly1!O1897/hourly1!$O$8763</f>
        <v>112.58118726403764</v>
      </c>
      <c r="C1896" s="419">
        <f>hourly1!$F1897*유형화!$G$71/hourly1!$F$8763+유형화!$G$72*hourly1!$G1897/hourly1!$F$8763+유형화!$G$74*hourly1!I1897/hourly1!$I$8763+유형화!$H$63*hourly1!P1897/hourly1!$P$8763</f>
        <v>0.94679906986735562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770">
        <f>(유형화!$F$71+유형화!$F$72+유형화!$F$73+유형화!$F$74+유형화!$G$63)*hourly1!O1898/hourly1!$O$8763</f>
        <v>111.58975327236499</v>
      </c>
      <c r="C1897" s="419">
        <f>hourly1!$F1898*유형화!$G$71/hourly1!$F$8763+유형화!$G$72*hourly1!$G1898/hourly1!$F$8763+유형화!$G$74*hourly1!I1898/hourly1!$I$8763+유형화!$H$63*hourly1!P1898/hourly1!$P$8763</f>
        <v>0.82624954307504828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770">
        <f>(유형화!$F$71+유형화!$F$72+유형화!$F$73+유형화!$F$74+유형화!$G$63)*hourly1!O1899/hourly1!$O$8763</f>
        <v>108.64640758194955</v>
      </c>
      <c r="C1898" s="419">
        <f>hourly1!$F1899*유형화!$G$71/hourly1!$F$8763+유형화!$G$72*hourly1!$G1899/hourly1!$F$8763+유형화!$G$74*hourly1!I1899/hourly1!$I$8763+유형화!$H$63*hourly1!P1899/hourly1!$P$8763</f>
        <v>0.60820810827227167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770">
        <f>(유형화!$F$71+유형화!$F$72+유형화!$F$73+유형화!$F$74+유형화!$G$63)*hourly1!O1900/hourly1!$O$8763</f>
        <v>104.40818844003311</v>
      </c>
      <c r="C1899" s="419">
        <f>hourly1!$F1900*유형화!$G$71/hourly1!$F$8763+유형화!$G$72*hourly1!$G1900/hourly1!$F$8763+유형화!$G$74*hourly1!I1900/hourly1!$I$8763+유형화!$H$63*hourly1!P1900/hourly1!$P$8763</f>
        <v>0.53560445796174028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770">
        <f>(유형화!$F$71+유형화!$F$72+유형화!$F$73+유형화!$F$74+유형화!$G$63)*hourly1!O1901/hourly1!$O$8763</f>
        <v>102.37578804853462</v>
      </c>
      <c r="C1900" s="419">
        <f>hourly1!$F1901*유형화!$G$71/hourly1!$F$8763+유형화!$G$72*hourly1!$G1901/hourly1!$F$8763+유형화!$G$74*hourly1!I1901/hourly1!$I$8763+유형화!$H$63*hourly1!P1901/hourly1!$P$8763</f>
        <v>0.52197729140448756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770">
        <f>(유형화!$F$71+유형화!$F$72+유형화!$F$73+유형화!$F$74+유형화!$G$63)*hourly1!O1902/hourly1!$O$8763</f>
        <v>101.20403222078419</v>
      </c>
      <c r="C1901" s="419">
        <f>hourly1!$F1902*유형화!$G$71/hourly1!$F$8763+유형화!$G$72*hourly1!$G1902/hourly1!$F$8763+유형화!$G$74*hourly1!I1902/hourly1!$I$8763+유형화!$H$63*hourly1!P1902/hourly1!$P$8763</f>
        <v>0.52980081869541851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770">
        <f>(유형화!$F$71+유형화!$F$72+유형화!$F$73+유형화!$F$74+유형화!$G$63)*hourly1!O1903/hourly1!$O$8763</f>
        <v>102.17693685231384</v>
      </c>
      <c r="C1902" s="419">
        <f>hourly1!$F1903*유형화!$G$71/hourly1!$F$8763+유형화!$G$72*hourly1!$G1903/hourly1!$F$8763+유형화!$G$74*hourly1!I1903/hourly1!$I$8763+유형화!$H$63*hourly1!P1903/hourly1!$P$8763</f>
        <v>0.56456634114458126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770">
        <f>(유형화!$F$71+유형화!$F$72+유형화!$F$73+유형화!$F$74+유형화!$G$63)*hourly1!O1904/hourly1!$O$8763</f>
        <v>103.57546686551149</v>
      </c>
      <c r="C1903" s="419">
        <f>hourly1!$F1904*유형화!$G$71/hourly1!$F$8763+유형화!$G$72*hourly1!$G1904/hourly1!$F$8763+유형화!$G$74*hourly1!I1904/hourly1!$I$8763+유형화!$H$63*hourly1!P1904/hourly1!$P$8763</f>
        <v>1.4265504784254224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770">
        <f>(유형화!$F$71+유형화!$F$72+유형화!$F$73+유형화!$F$74+유형화!$G$63)*hourly1!O1905/hourly1!$O$8763</f>
        <v>106.20487339910427</v>
      </c>
      <c r="C1904" s="419">
        <f>hourly1!$F1905*유형화!$G$71/hourly1!$F$8763+유형화!$G$72*hourly1!$G1905/hourly1!$F$8763+유형화!$G$74*hourly1!I1905/hourly1!$I$8763+유형화!$H$63*hourly1!P1905/hourly1!$P$8763</f>
        <v>25.440246206968812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770">
        <f>(유형화!$F$71+유형화!$F$72+유형화!$F$73+유형화!$F$74+유형화!$G$63)*hourly1!O1906/hourly1!$O$8763</f>
        <v>109.4325838855234</v>
      </c>
      <c r="C1905" s="419">
        <f>hourly1!$F1906*유형화!$G$71/hourly1!$F$8763+유형화!$G$72*hourly1!$G1906/hourly1!$F$8763+유형화!$G$74*hourly1!I1906/hourly1!$I$8763+유형화!$H$63*hourly1!P1906/hourly1!$P$8763</f>
        <v>24.969227952301431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770">
        <f>(유형화!$F$71+유형화!$F$72+유형화!$F$73+유형화!$F$74+유형화!$G$63)*hourly1!O1907/hourly1!$O$8763</f>
        <v>115.28994818677027</v>
      </c>
      <c r="C1906" s="419">
        <f>hourly1!$F1907*유형화!$G$71/hourly1!$F$8763+유형화!$G$72*hourly1!$G1907/hourly1!$F$8763+유형화!$G$74*hourly1!I1907/hourly1!$I$8763+유형화!$H$63*hourly1!P1907/hourly1!$P$8763</f>
        <v>21.633563820268062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770">
        <f>(유형화!$F$71+유형화!$F$72+유형화!$F$73+유형화!$F$74+유형화!$G$63)*hourly1!O1908/hourly1!$O$8763</f>
        <v>117.611805574348</v>
      </c>
      <c r="C1907" s="419">
        <f>hourly1!$F1908*유형화!$G$71/hourly1!$F$8763+유형화!$G$72*hourly1!$G1908/hourly1!$F$8763+유형화!$G$74*hourly1!I1908/hourly1!$I$8763+유형화!$H$63*hourly1!P1908/hourly1!$P$8763</f>
        <v>18.247307401482988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770">
        <f>(유형화!$F$71+유형화!$F$72+유형화!$F$73+유형화!$F$74+유형화!$G$63)*hourly1!O1909/hourly1!$O$8763</f>
        <v>113.8216614435806</v>
      </c>
      <c r="C1908" s="419">
        <f>hourly1!$F1909*유형화!$G$71/hourly1!$F$8763+유형화!$G$72*hourly1!$G1909/hourly1!$F$8763+유형화!$G$74*hourly1!I1909/hourly1!$I$8763+유형화!$H$63*hourly1!P1909/hourly1!$P$8763</f>
        <v>15.546721728412013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770">
        <f>(유형화!$F$71+유형화!$F$72+유형화!$F$73+유형화!$F$74+유형화!$G$63)*hourly1!O1910/hourly1!$O$8763</f>
        <v>115.07355138829028</v>
      </c>
      <c r="C1909" s="419">
        <f>hourly1!$F1910*유형화!$G$71/hourly1!$F$8763+유형화!$G$72*hourly1!$G1910/hourly1!$F$8763+유형화!$G$74*hourly1!I1910/hourly1!$I$8763+유형화!$H$63*hourly1!P1910/hourly1!$P$8763</f>
        <v>12.90190453594737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770">
        <f>(유형화!$F$71+유형화!$F$72+유형화!$F$73+유형화!$F$74+유형화!$G$63)*hourly1!O1911/hourly1!$O$8763</f>
        <v>111.1584142369456</v>
      </c>
      <c r="C1910" s="419">
        <f>hourly1!$F1911*유형화!$G$71/hourly1!$F$8763+유형화!$G$72*hourly1!$G1911/hourly1!$F$8763+유형화!$G$74*hourly1!I1911/hourly1!$I$8763+유형화!$H$63*hourly1!P1911/hourly1!$P$8763</f>
        <v>7.3696312559229682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770">
        <f>(유형화!$F$71+유형화!$F$72+유형화!$F$73+유형화!$F$74+유형화!$G$63)*hourly1!O1912/hourly1!$O$8763</f>
        <v>110.01717214260628</v>
      </c>
      <c r="C1911" s="419">
        <f>hourly1!$F1912*유형화!$G$71/hourly1!$F$8763+유형화!$G$72*hourly1!$G1912/hourly1!$F$8763+유형화!$G$74*hourly1!I1912/hourly1!$I$8763+유형화!$H$63*hourly1!P1912/hourly1!$P$8763</f>
        <v>8.6978522615021259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770">
        <f>(유형화!$F$71+유형화!$F$72+유형화!$F$73+유형화!$F$74+유형화!$G$63)*hourly1!O1913/hourly1!$O$8763</f>
        <v>115.33433594966101</v>
      </c>
      <c r="C1912" s="419">
        <f>hourly1!$F1913*유형화!$G$71/hourly1!$F$8763+유형화!$G$72*hourly1!$G1913/hourly1!$F$8763+유형화!$G$74*hourly1!I1913/hourly1!$I$8763+유형화!$H$63*hourly1!P1913/hourly1!$P$8763</f>
        <v>7.763717133155783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770">
        <f>(유형화!$F$71+유형화!$F$72+유형화!$F$73+유형화!$F$74+유형화!$G$63)*hourly1!O1914/hourly1!$O$8763</f>
        <v>114.18131209120759</v>
      </c>
      <c r="C1913" s="419">
        <f>hourly1!$F1914*유형화!$G$71/hourly1!$F$8763+유형화!$G$72*hourly1!$G1914/hourly1!$F$8763+유형화!$G$74*hourly1!I1914/hourly1!$I$8763+유형화!$H$63*hourly1!P1914/hourly1!$P$8763</f>
        <v>6.9337148639866841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770">
        <f>(유형화!$F$71+유형화!$F$72+유형화!$F$73+유형화!$F$74+유형화!$G$63)*hourly1!O1915/hourly1!$O$8763</f>
        <v>114.24655039888094</v>
      </c>
      <c r="C1914" s="419">
        <f>hourly1!$F1915*유형화!$G$71/hourly1!$F$8763+유형화!$G$72*hourly1!$G1915/hourly1!$F$8763+유형화!$G$74*hourly1!I1915/hourly1!$I$8763+유형화!$H$63*hourly1!P1915/hourly1!$P$8763</f>
        <v>7.4800194904452217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770">
        <f>(유형화!$F$71+유형화!$F$72+유형화!$F$73+유형화!$F$74+유형화!$G$63)*hourly1!O1916/hourly1!$O$8763</f>
        <v>115.60498164010883</v>
      </c>
      <c r="C1915" s="419">
        <f>hourly1!$F1916*유형화!$G$71/hourly1!$F$8763+유형화!$G$72*hourly1!$G1916/hourly1!$F$8763+유형화!$G$74*hourly1!I1916/hourly1!$I$8763+유형화!$H$63*hourly1!P1916/hourly1!$P$8763</f>
        <v>8.8092633643659077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770">
        <f>(유형화!$F$71+유형화!$F$72+유형화!$F$73+유형화!$F$74+유형화!$G$63)*hourly1!O1917/hourly1!$O$8763</f>
        <v>116.18121657003041</v>
      </c>
      <c r="C1916" s="419">
        <f>hourly1!$F1917*유형화!$G$71/hourly1!$F$8763+유형화!$G$72*hourly1!$G1917/hourly1!$F$8763+유형화!$G$74*hourly1!I1917/hourly1!$I$8763+유형화!$H$63*hourly1!P1917/hourly1!$P$8763</f>
        <v>8.2111524873749691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770">
        <f>(유형화!$F$71+유형화!$F$72+유형화!$F$73+유형화!$F$74+유형화!$G$63)*hourly1!O1918/hourly1!$O$8763</f>
        <v>119.16268851087212</v>
      </c>
      <c r="C1917" s="419">
        <f>hourly1!$F1918*유형화!$G$71/hourly1!$F$8763+유형화!$G$72*hourly1!$G1918/hourly1!$F$8763+유형화!$G$74*hourly1!I1918/hourly1!$I$8763+유형화!$H$63*hourly1!P1918/hourly1!$P$8763</f>
        <v>8.2587724861269685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770">
        <f>(유형화!$F$71+유형화!$F$72+유형화!$F$73+유형화!$F$74+유형화!$G$63)*hourly1!O1919/hourly1!$O$8763</f>
        <v>117.34625890173834</v>
      </c>
      <c r="C1918" s="419">
        <f>hourly1!$F1919*유형화!$G$71/hourly1!$F$8763+유형화!$G$72*hourly1!$G1919/hourly1!$F$8763+유형화!$G$74*hourly1!I1919/hourly1!$I$8763+유형화!$H$63*hourly1!P1919/hourly1!$P$8763</f>
        <v>12.122574253560231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770">
        <f>(유형화!$F$71+유형화!$F$72+유형화!$F$73+유형화!$F$74+유형화!$G$63)*hourly1!O1920/hourly1!$O$8763</f>
        <v>113.47044959375955</v>
      </c>
      <c r="C1919" s="419">
        <f>hourly1!$F1920*유형화!$G$71/hourly1!$F$8763+유형화!$G$72*hourly1!$G1920/hourly1!$F$8763+유형화!$G$74*hourly1!I1920/hourly1!$I$8763+유형화!$H$63*hourly1!P1920/hourly1!$P$8763</f>
        <v>1.3512391811422308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770">
        <f>(유형화!$F$71+유형화!$F$72+유형화!$F$73+유형화!$F$74+유형화!$G$63)*hourly1!O1921/hourly1!$O$8763</f>
        <v>111.5052754901633</v>
      </c>
      <c r="C1920" s="419">
        <f>hourly1!$F1921*유형화!$G$71/hourly1!$F$8763+유형화!$G$72*hourly1!$G1921/hourly1!$F$8763+유형화!$G$74*hourly1!I1921/hourly1!$I$8763+유형화!$H$63*hourly1!P1921/hourly1!$P$8763</f>
        <v>0.94712156265373437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770">
        <f>(유형화!$F$71+유형화!$F$72+유형화!$F$73+유형화!$F$74+유형화!$G$63)*hourly1!O1922/hourly1!$O$8763</f>
        <v>112.56503654694613</v>
      </c>
      <c r="C1921" s="419">
        <f>hourly1!$F1922*유형화!$G$71/hourly1!$F$8763+유형화!$G$72*hourly1!$G1922/hourly1!$F$8763+유형화!$G$74*hourly1!I1922/hourly1!$I$8763+유형화!$H$63*hourly1!P1922/hourly1!$P$8763</f>
        <v>0.82649233583120574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770">
        <f>(유형화!$F$71+유형화!$F$72+유형화!$F$73+유형화!$F$74+유형화!$G$63)*hourly1!O1923/hourly1!$O$8763</f>
        <v>111.15478233605781</v>
      </c>
      <c r="C1922" s="419">
        <f>hourly1!$F1923*유형화!$G$71/hourly1!$F$8763+유형화!$G$72*hourly1!$G1923/hourly1!$F$8763+유형화!$G$74*hourly1!I1923/hourly1!$I$8763+유형화!$H$63*hourly1!P1923/hourly1!$P$8763</f>
        <v>0.608349352727375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770">
        <f>(유형화!$F$71+유형화!$F$72+유형화!$F$73+유형화!$F$74+유형화!$G$63)*hourly1!O1924/hourly1!$O$8763</f>
        <v>103.93329030807892</v>
      </c>
      <c r="C1923" s="419">
        <f>hourly1!$F1924*유형화!$G$71/hourly1!$F$8763+유형화!$G$72*hourly1!$G1924/hourly1!$F$8763+유형화!$G$74*hourly1!I1924/hourly1!$I$8763+유형화!$H$63*hourly1!P1924/hourly1!$P$8763</f>
        <v>0.53571985375839271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770">
        <f>(유형화!$F$71+유형화!$F$72+유형화!$F$73+유형화!$F$74+유형화!$G$63)*hourly1!O1925/hourly1!$O$8763</f>
        <v>104.00781103206265</v>
      </c>
      <c r="C1924" s="419">
        <f>hourly1!$F1925*유형화!$G$71/hourly1!$F$8763+유형화!$G$72*hourly1!$G1925/hourly1!$F$8763+유형화!$G$74*hourly1!I1925/hourly1!$I$8763+유형화!$H$63*hourly1!P1925/hourly1!$P$8763</f>
        <v>0.52294784698486807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770">
        <f>(유형화!$F$71+유형화!$F$72+유형화!$F$73+유형화!$F$74+유형화!$G$63)*hourly1!O1926/hourly1!$O$8763</f>
        <v>103.92341542429159</v>
      </c>
      <c r="C1925" s="419">
        <f>hourly1!$F1926*유형화!$G$71/hourly1!$F$8763+유형화!$G$72*hourly1!$G1926/hourly1!$F$8763+유형화!$G$74*hourly1!I1926/hourly1!$I$8763+유형화!$H$63*hourly1!P1926/hourly1!$P$8763</f>
        <v>0.53094185233272106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770">
        <f>(유형화!$F$71+유형화!$F$72+유형화!$F$73+유형화!$F$74+유형화!$G$63)*hourly1!O1927/hourly1!$O$8763</f>
        <v>104.75404530330162</v>
      </c>
      <c r="C1926" s="419">
        <f>hourly1!$F1927*유형화!$G$71/hourly1!$F$8763+유형화!$G$72*hourly1!$G1927/hourly1!$F$8763+유형화!$G$74*hourly1!I1927/hourly1!$I$8763+유형화!$H$63*hourly1!P1927/hourly1!$P$8763</f>
        <v>0.55625168934309599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770">
        <f>(유형화!$F$71+유형화!$F$72+유형화!$F$73+유형화!$F$74+유형화!$G$63)*hourly1!O1928/hourly1!$O$8763</f>
        <v>106.20080991764492</v>
      </c>
      <c r="C1927" s="419">
        <f>hourly1!$F1928*유형화!$G$71/hourly1!$F$8763+유형화!$G$72*hourly1!$G1928/hourly1!$F$8763+유형화!$G$74*hourly1!I1928/hourly1!$I$8763+유형화!$H$63*hourly1!P1928/hourly1!$P$8763</f>
        <v>1.3740890874900942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770">
        <f>(유형화!$F$71+유형화!$F$72+유형화!$F$73+유형화!$F$74+유형화!$G$63)*hourly1!O1929/hourly1!$O$8763</f>
        <v>109.14583487642511</v>
      </c>
      <c r="C1928" s="419">
        <f>hourly1!$F1929*유형화!$G$71/hourly1!$F$8763+유형화!$G$72*hourly1!$G1929/hourly1!$F$8763+유형화!$G$74*hourly1!I1929/hourly1!$I$8763+유형화!$H$63*hourly1!P1929/hourly1!$P$8763</f>
        <v>25.148994909270421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770">
        <f>(유형화!$F$71+유형화!$F$72+유형화!$F$73+유형화!$F$74+유형화!$G$63)*hourly1!O1930/hourly1!$O$8763</f>
        <v>112.95200753530438</v>
      </c>
      <c r="C1929" s="419">
        <f>hourly1!$F1930*유형화!$G$71/hourly1!$F$8763+유형화!$G$72*hourly1!$G1930/hourly1!$F$8763+유형화!$G$74*hourly1!I1930/hourly1!$I$8763+유형화!$H$63*hourly1!P1930/hourly1!$P$8763</f>
        <v>24.751765035092504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770">
        <f>(유형화!$F$71+유형화!$F$72+유형화!$F$73+유형화!$F$74+유형화!$G$63)*hourly1!O1931/hourly1!$O$8763</f>
        <v>116.52747847282926</v>
      </c>
      <c r="C1930" s="419">
        <f>hourly1!$F1931*유형화!$G$71/hourly1!$F$8763+유형화!$G$72*hourly1!$G1931/hourly1!$F$8763+유형화!$G$74*hourly1!I1931/hourly1!$I$8763+유형화!$H$63*hourly1!P1931/hourly1!$P$8763</f>
        <v>21.492148271663915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770">
        <f>(유형화!$F$71+유형화!$F$72+유형화!$F$73+유형화!$F$74+유형화!$G$63)*hourly1!O1932/hourly1!$O$8763</f>
        <v>122.44929560510923</v>
      </c>
      <c r="C1931" s="419">
        <f>hourly1!$F1932*유형화!$G$71/hourly1!$F$8763+유형화!$G$72*hourly1!$G1932/hourly1!$F$8763+유형화!$G$74*hourly1!I1932/hourly1!$I$8763+유형화!$H$63*hourly1!P1932/hourly1!$P$8763</f>
        <v>17.611105756766545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770">
        <f>(유형화!$F$71+유형화!$F$72+유형화!$F$73+유형화!$F$74+유형화!$G$63)*hourly1!O1933/hourly1!$O$8763</f>
        <v>122.74861071711616</v>
      </c>
      <c r="C1932" s="419">
        <f>hourly1!$F1933*유형화!$G$71/hourly1!$F$8763+유형화!$G$72*hourly1!$G1933/hourly1!$F$8763+유형화!$G$74*hourly1!I1933/hourly1!$I$8763+유형화!$H$63*hourly1!P1933/hourly1!$P$8763</f>
        <v>13.990809122208663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770">
        <f>(유형화!$F$71+유형화!$F$72+유형화!$F$73+유형화!$F$74+유형화!$G$63)*hourly1!O1934/hourly1!$O$8763</f>
        <v>120.06561596086756</v>
      </c>
      <c r="C1933" s="419">
        <f>hourly1!$F1934*유형화!$G$71/hourly1!$F$8763+유형화!$G$72*hourly1!$G1934/hourly1!$F$8763+유형화!$G$74*hourly1!I1934/hourly1!$I$8763+유형화!$H$63*hourly1!P1934/hourly1!$P$8763</f>
        <v>11.1314754518763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770">
        <f>(유형화!$F$71+유형화!$F$72+유형화!$F$73+유형화!$F$74+유형화!$G$63)*hourly1!O1935/hourly1!$O$8763</f>
        <v>113.62223527588924</v>
      </c>
      <c r="C1934" s="419">
        <f>hourly1!$F1935*유형화!$G$71/hourly1!$F$8763+유형화!$G$72*hourly1!$G1935/hourly1!$F$8763+유형화!$G$74*hourly1!I1935/hourly1!$I$8763+유형화!$H$63*hourly1!P1935/hourly1!$P$8763</f>
        <v>5.3162301379106864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770">
        <f>(유형화!$F$71+유형화!$F$72+유형화!$F$73+유형화!$F$74+유형화!$G$63)*hourly1!O1936/hourly1!$O$8763</f>
        <v>111.58731120605773</v>
      </c>
      <c r="C1935" s="419">
        <f>hourly1!$F1936*유형화!$G$71/hourly1!$F$8763+유형화!$G$72*hourly1!$G1936/hourly1!$F$8763+유형화!$G$74*hourly1!I1936/hourly1!$I$8763+유형화!$H$63*hourly1!P1936/hourly1!$P$8763</f>
        <v>6.7097531632324676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770">
        <f>(유형화!$F$71+유형화!$F$72+유형화!$F$73+유형화!$F$74+유형화!$G$63)*hourly1!O1937/hourly1!$O$8763</f>
        <v>115.84592447511903</v>
      </c>
      <c r="C1936" s="419">
        <f>hourly1!$F1937*유형화!$G$71/hourly1!$F$8763+유형화!$G$72*hourly1!$G1937/hourly1!$F$8763+유형화!$G$74*hourly1!I1937/hourly1!$I$8763+유형화!$H$63*hourly1!P1937/hourly1!$P$8763</f>
        <v>5.8403624621392396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770">
        <f>(유형화!$F$71+유형화!$F$72+유형화!$F$73+유형화!$F$74+유형화!$G$63)*hourly1!O1938/hourly1!$O$8763</f>
        <v>115.55101684641109</v>
      </c>
      <c r="C1937" s="419">
        <f>hourly1!$F1938*유형화!$G$71/hourly1!$F$8763+유형화!$G$72*hourly1!$G1938/hourly1!$F$8763+유형화!$G$74*hourly1!I1938/hourly1!$I$8763+유형화!$H$63*hourly1!P1938/hourly1!$P$8763</f>
        <v>5.6512887572396675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770">
        <f>(유형화!$F$71+유형화!$F$72+유형화!$F$73+유형화!$F$74+유형화!$G$63)*hourly1!O1939/hourly1!$O$8763</f>
        <v>116.63235481809782</v>
      </c>
      <c r="C1938" s="419">
        <f>hourly1!$F1939*유형화!$G$71/hourly1!$F$8763+유형화!$G$72*hourly1!$G1939/hourly1!$F$8763+유형화!$G$74*hourly1!I1939/hourly1!$I$8763+유형화!$H$63*hourly1!P1939/hourly1!$P$8763</f>
        <v>6.4864062912827878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770">
        <f>(유형화!$F$71+유형화!$F$72+유형화!$F$73+유형화!$F$74+유형화!$G$63)*hourly1!O1940/hourly1!$O$8763</f>
        <v>116.32879334061845</v>
      </c>
      <c r="C1939" s="419">
        <f>hourly1!$F1940*유형화!$G$71/hourly1!$F$8763+유형화!$G$72*hourly1!$G1940/hourly1!$F$8763+유형화!$G$74*hourly1!I1940/hourly1!$I$8763+유형화!$H$63*hourly1!P1940/hourly1!$P$8763</f>
        <v>7.4561414844797103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770">
        <f>(유형화!$F$71+유형화!$F$72+유형화!$F$73+유형화!$F$74+유형화!$G$63)*hourly1!O1941/hourly1!$O$8763</f>
        <v>115.71284745414212</v>
      </c>
      <c r="C1940" s="419">
        <f>hourly1!$F1941*유형화!$G$71/hourly1!$F$8763+유형화!$G$72*hourly1!$G1941/hourly1!$F$8763+유형화!$G$74*hourly1!I1941/hourly1!$I$8763+유형화!$H$63*hourly1!P1941/hourly1!$P$8763</f>
        <v>7.069897290143162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770">
        <f>(유형화!$F$71+유형화!$F$72+유형화!$F$73+유형화!$F$74+유형화!$G$63)*hourly1!O1942/hourly1!$O$8763</f>
        <v>117.68011940059613</v>
      </c>
      <c r="C1941" s="419">
        <f>hourly1!$F1942*유형화!$G$71/hourly1!$F$8763+유형화!$G$72*hourly1!$G1942/hourly1!$F$8763+유형화!$G$74*hourly1!I1942/hourly1!$I$8763+유형화!$H$63*hourly1!P1942/hourly1!$P$8763</f>
        <v>7.2961912168782961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770">
        <f>(유형화!$F$71+유형화!$F$72+유형화!$F$73+유형화!$F$74+유형화!$G$63)*hourly1!O1943/hourly1!$O$8763</f>
        <v>115.70002549611739</v>
      </c>
      <c r="C1942" s="419">
        <f>hourly1!$F1943*유형화!$G$71/hourly1!$F$8763+유형화!$G$72*hourly1!$G1943/hourly1!$F$8763+유형화!$G$74*hourly1!I1943/hourly1!$I$8763+유형화!$H$63*hourly1!P1943/hourly1!$P$8763</f>
        <v>11.445385252761206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770">
        <f>(유형화!$F$71+유형화!$F$72+유형화!$F$73+유형화!$F$74+유형화!$G$63)*hourly1!O1944/hourly1!$O$8763</f>
        <v>112.10971234351273</v>
      </c>
      <c r="C1943" s="419">
        <f>hourly1!$F1944*유형화!$G$71/hourly1!$F$8763+유형화!$G$72*hourly1!$G1944/hourly1!$F$8763+유형화!$G$74*hourly1!I1944/hourly1!$I$8763+유형화!$H$63*hourly1!P1944/hourly1!$P$8763</f>
        <v>1.3509896184993366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770">
        <f>(유형화!$F$71+유형화!$F$72+유형화!$F$73+유형화!$F$74+유형화!$G$63)*hourly1!O1945/hourly1!$O$8763</f>
        <v>111.15366377046746</v>
      </c>
      <c r="C1944" s="419">
        <f>hourly1!$F1945*유형화!$G$71/hourly1!$F$8763+유형화!$G$72*hourly1!$G1945/hourly1!$F$8763+유형화!$G$74*hourly1!I1945/hourly1!$I$8763+유형화!$H$63*hourly1!P1945/hourly1!$P$8763</f>
        <v>0.94698154908712917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770">
        <f>(유형화!$F$71+유형화!$F$72+유형화!$F$73+유형화!$F$74+유형화!$G$63)*hourly1!O1946/hourly1!$O$8763</f>
        <v>110.79646593257088</v>
      </c>
      <c r="C1945" s="419">
        <f>hourly1!$F1946*유형화!$G$71/hourly1!$F$8763+유형화!$G$72*hourly1!$G1946/hourly1!$F$8763+유형화!$G$74*hourly1!I1946/hourly1!$I$8763+유형화!$H$63*hourly1!P1946/hourly1!$P$8763</f>
        <v>0.82635755354071527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770">
        <f>(유형화!$F$71+유형화!$F$72+유형화!$F$73+유형화!$F$74+유형화!$G$63)*hourly1!O1947/hourly1!$O$8763</f>
        <v>108.42760532003668</v>
      </c>
      <c r="C1946" s="419">
        <f>hourly1!$F1947*유형화!$G$71/hourly1!$F$8763+유형화!$G$72*hourly1!$G1947/hourly1!$F$8763+유형화!$G$74*hourly1!I1947/hourly1!$I$8763+유형화!$H$63*hourly1!P1947/hourly1!$P$8763</f>
        <v>0.60274327106492298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770">
        <f>(유형화!$F$71+유형화!$F$72+유형화!$F$73+유형화!$F$74+유형화!$G$63)*hourly1!O1948/hourly1!$O$8763</f>
        <v>103.8840380148049</v>
      </c>
      <c r="C1947" s="419">
        <f>hourly1!$F1948*유형화!$G$71/hourly1!$F$8763+유형화!$G$72*hourly1!$G1948/hourly1!$F$8763+유형화!$G$74*hourly1!I1948/hourly1!$I$8763+유형화!$H$63*hourly1!P1948/hourly1!$P$8763</f>
        <v>0.61937595961126146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770">
        <f>(유형화!$F$71+유형화!$F$72+유형화!$F$73+유형화!$F$74+유형화!$G$63)*hourly1!O1949/hourly1!$O$8763</f>
        <v>104.92671665444759</v>
      </c>
      <c r="C1948" s="419">
        <f>hourly1!$F1949*유형화!$G$71/hourly1!$F$8763+유형화!$G$72*hourly1!$G1949/hourly1!$F$8763+유형화!$G$74*hourly1!I1949/hourly1!$I$8763+유형화!$H$63*hourly1!P1949/hourly1!$P$8763</f>
        <v>0.55670311769960146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770">
        <f>(유형화!$F$71+유형화!$F$72+유형화!$F$73+유형화!$F$74+유형화!$G$63)*hourly1!O1950/hourly1!$O$8763</f>
        <v>104.6725057272179</v>
      </c>
      <c r="C1949" s="419">
        <f>hourly1!$F1950*유형화!$G$71/hourly1!$F$8763+유형화!$G$72*hourly1!$G1950/hourly1!$F$8763+유형화!$G$74*hourly1!I1950/hourly1!$I$8763+유형화!$H$63*hourly1!P1950/hourly1!$P$8763</f>
        <v>0.52597367863416533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770">
        <f>(유형화!$F$71+유형화!$F$72+유형화!$F$73+유형화!$F$74+유형화!$G$63)*hourly1!O1951/hourly1!$O$8763</f>
        <v>104.91064049883579</v>
      </c>
      <c r="C1950" s="419">
        <f>hourly1!$F1951*유형화!$G$71/hourly1!$F$8763+유형화!$G$72*hourly1!$G1951/hourly1!$F$8763+유형화!$G$74*hourly1!I1951/hourly1!$I$8763+유형화!$H$63*hourly1!P1951/hourly1!$P$8763</f>
        <v>0.60167578301535407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770">
        <f>(유형화!$F$71+유형화!$F$72+유형화!$F$73+유형화!$F$74+유형화!$G$63)*hourly1!O1952/hourly1!$O$8763</f>
        <v>107.2846792383459</v>
      </c>
      <c r="C1951" s="419">
        <f>hourly1!$F1952*유형화!$G$71/hourly1!$F$8763+유형화!$G$72*hourly1!$G1952/hourly1!$F$8763+유형화!$G$74*hourly1!I1952/hourly1!$I$8763+유형화!$H$63*hourly1!P1952/hourly1!$P$8763</f>
        <v>0.92261426494381316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770">
        <f>(유형화!$F$71+유형화!$F$72+유형화!$F$73+유형화!$F$74+유형화!$G$63)*hourly1!O1953/hourly1!$O$8763</f>
        <v>109.49109460537349</v>
      </c>
      <c r="C1952" s="419">
        <f>hourly1!$F1953*유형화!$G$71/hourly1!$F$8763+유형화!$G$72*hourly1!$G1953/hourly1!$F$8763+유형화!$G$74*hourly1!I1953/hourly1!$I$8763+유형화!$H$63*hourly1!P1953/hourly1!$P$8763</f>
        <v>24.080689857461206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770">
        <f>(유형화!$F$71+유형화!$F$72+유형화!$F$73+유형화!$F$74+유형화!$G$63)*hourly1!O1954/hourly1!$O$8763</f>
        <v>111.13952831210412</v>
      </c>
      <c r="C1953" s="419">
        <f>hourly1!$F1954*유형화!$G$71/hourly1!$F$8763+유형화!$G$72*hourly1!$G1954/hourly1!$F$8763+유형화!$G$74*hourly1!I1954/hourly1!$I$8763+유형화!$H$63*hourly1!P1954/hourly1!$P$8763</f>
        <v>25.314333698992304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770">
        <f>(유형화!$F$71+유형화!$F$72+유형화!$F$73+유형화!$F$74+유형화!$G$63)*hourly1!O1955/hourly1!$O$8763</f>
        <v>115.31948361129326</v>
      </c>
      <c r="C1954" s="419">
        <f>hourly1!$F1955*유형화!$G$71/hourly1!$F$8763+유형화!$G$72*hourly1!$G1955/hourly1!$F$8763+유형화!$G$74*hourly1!I1955/hourly1!$I$8763+유형화!$H$63*hourly1!P1955/hourly1!$P$8763</f>
        <v>22.844935965323064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770">
        <f>(유형화!$F$71+유형화!$F$72+유형화!$F$73+유형화!$F$74+유형화!$G$63)*hourly1!O1956/hourly1!$O$8763</f>
        <v>122.41946112830539</v>
      </c>
      <c r="C1955" s="419">
        <f>hourly1!$F1956*유형화!$G$71/hourly1!$F$8763+유형화!$G$72*hourly1!$G1956/hourly1!$F$8763+유형화!$G$74*hourly1!I1956/hourly1!$I$8763+유형화!$H$63*hourly1!P1956/hourly1!$P$8763</f>
        <v>19.625090132419245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770">
        <f>(유형화!$F$71+유형화!$F$72+유형화!$F$73+유형화!$F$74+유형화!$G$63)*hourly1!O1957/hourly1!$O$8763</f>
        <v>121.3842121831196</v>
      </c>
      <c r="C1956" s="419">
        <f>hourly1!$F1957*유형화!$G$71/hourly1!$F$8763+유형화!$G$72*hourly1!$G1957/hourly1!$F$8763+유형화!$G$74*hourly1!I1957/hourly1!$I$8763+유형화!$H$63*hourly1!P1957/hourly1!$P$8763</f>
        <v>17.292941082067461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770">
        <f>(유형화!$F$71+유형화!$F$72+유형화!$F$73+유형화!$F$74+유형화!$G$63)*hourly1!O1958/hourly1!$O$8763</f>
        <v>119.14445456413858</v>
      </c>
      <c r="C1957" s="419">
        <f>hourly1!$F1958*유형화!$G$71/hourly1!$F$8763+유형화!$G$72*hourly1!$G1958/hourly1!$F$8763+유형화!$G$74*hourly1!I1958/hourly1!$I$8763+유형화!$H$63*hourly1!P1958/hourly1!$P$8763</f>
        <v>15.363270106725395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770">
        <f>(유형화!$F$71+유형화!$F$72+유형화!$F$73+유형화!$F$74+유형화!$G$63)*hourly1!O1959/hourly1!$O$8763</f>
        <v>112.60459865429476</v>
      </c>
      <c r="C1958" s="419">
        <f>hourly1!$F1959*유형화!$G$71/hourly1!$F$8763+유형화!$G$72*hourly1!$G1959/hourly1!$F$8763+유형화!$G$74*hourly1!I1959/hourly1!$I$8763+유형화!$H$63*hourly1!P1959/hourly1!$P$8763</f>
        <v>9.1327534781499828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770">
        <f>(유형화!$F$71+유형화!$F$72+유형화!$F$73+유형화!$F$74+유형화!$G$63)*hourly1!O1960/hourly1!$O$8763</f>
        <v>110.08372616671696</v>
      </c>
      <c r="C1959" s="419">
        <f>hourly1!$F1960*유형화!$G$71/hourly1!$F$8763+유형화!$G$72*hourly1!$G1960/hourly1!$F$8763+유형화!$G$74*hourly1!I1960/hourly1!$I$8763+유형화!$H$63*hourly1!P1960/hourly1!$P$8763</f>
        <v>9.7971710876197076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770">
        <f>(유형화!$F$71+유형화!$F$72+유형화!$F$73+유형화!$F$74+유형화!$G$63)*hourly1!O1961/hourly1!$O$8763</f>
        <v>114.80576531067089</v>
      </c>
      <c r="C1960" s="419">
        <f>hourly1!$F1961*유형화!$G$71/hourly1!$F$8763+유형화!$G$72*hourly1!$G1961/hourly1!$F$8763+유형화!$G$74*hourly1!I1961/hourly1!$I$8763+유형화!$H$63*hourly1!P1961/hourly1!$P$8763</f>
        <v>9.3923715569035231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770">
        <f>(유형화!$F$71+유형화!$F$72+유형화!$F$73+유형화!$F$74+유형화!$G$63)*hourly1!O1962/hourly1!$O$8763</f>
        <v>113.22929403748094</v>
      </c>
      <c r="C1961" s="419">
        <f>hourly1!$F1962*유형화!$G$71/hourly1!$F$8763+유형화!$G$72*hourly1!$G1962/hourly1!$F$8763+유형화!$G$74*hourly1!I1962/hourly1!$I$8763+유형화!$H$63*hourly1!P1962/hourly1!$P$8763</f>
        <v>8.4319560359663974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770">
        <f>(유형화!$F$71+유형화!$F$72+유형화!$F$73+유형화!$F$74+유형화!$G$63)*hourly1!O1963/hourly1!$O$8763</f>
        <v>114.55865092749312</v>
      </c>
      <c r="C1962" s="419">
        <f>hourly1!$F1963*유형화!$G$71/hourly1!$F$8763+유형화!$G$72*hourly1!$G1963/hourly1!$F$8763+유형화!$G$74*hourly1!I1963/hourly1!$I$8763+유형화!$H$63*hourly1!P1963/hourly1!$P$8763</f>
        <v>8.5243732984232974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770">
        <f>(유형화!$F$71+유형화!$F$72+유형화!$F$73+유형화!$F$74+유형화!$G$63)*hourly1!O1964/hourly1!$O$8763</f>
        <v>115.21411305924801</v>
      </c>
      <c r="C1963" s="419">
        <f>hourly1!$F1964*유형화!$G$71/hourly1!$F$8763+유형화!$G$72*hourly1!$G1964/hourly1!$F$8763+유형화!$G$74*hourly1!I1964/hourly1!$I$8763+유형화!$H$63*hourly1!P1964/hourly1!$P$8763</f>
        <v>8.9749766519132237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770">
        <f>(유형화!$F$71+유형화!$F$72+유형화!$F$73+유형화!$F$74+유형화!$G$63)*hourly1!O1965/hourly1!$O$8763</f>
        <v>115.0394975991789</v>
      </c>
      <c r="C1964" s="419">
        <f>hourly1!$F1965*유형화!$G$71/hourly1!$F$8763+유형화!$G$72*hourly1!$G1965/hourly1!$F$8763+유형화!$G$74*hourly1!I1965/hourly1!$I$8763+유형화!$H$63*hourly1!P1965/hourly1!$P$8763</f>
        <v>8.5219349083094631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770">
        <f>(유형화!$F$71+유형화!$F$72+유형화!$F$73+유형화!$F$74+유형화!$G$63)*hourly1!O1966/hourly1!$O$8763</f>
        <v>118.77412571183361</v>
      </c>
      <c r="C1965" s="419">
        <f>hourly1!$F1966*유형화!$G$71/hourly1!$F$8763+유형화!$G$72*hourly1!$G1966/hourly1!$F$8763+유형화!$G$74*hourly1!I1966/hourly1!$I$8763+유형화!$H$63*hourly1!P1966/hourly1!$P$8763</f>
        <v>8.6644416395667569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770">
        <f>(유형화!$F$71+유형화!$F$72+유형화!$F$73+유형화!$F$74+유형화!$G$63)*hourly1!O1967/hourly1!$O$8763</f>
        <v>116.54565127013602</v>
      </c>
      <c r="C1966" s="419">
        <f>hourly1!$F1967*유형화!$G$71/hourly1!$F$8763+유형화!$G$72*hourly1!$G1967/hourly1!$F$8763+유형화!$G$74*hourly1!I1967/hourly1!$I$8763+유형화!$H$63*hourly1!P1967/hourly1!$P$8763</f>
        <v>12.841661467930063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770">
        <f>(유형화!$F$71+유형화!$F$72+유형화!$F$73+유형화!$F$74+유형화!$G$63)*hourly1!O1968/hourly1!$O$8763</f>
        <v>113.68911176843655</v>
      </c>
      <c r="C1967" s="419">
        <f>hourly1!$F1968*유형화!$G$71/hourly1!$F$8763+유형화!$G$72*hourly1!$G1968/hourly1!$F$8763+유형화!$G$74*hourly1!I1968/hourly1!$I$8763+유형화!$H$63*hourly1!P1968/hourly1!$P$8763</f>
        <v>1.1864838325681943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770">
        <f>(유형화!$F$71+유형화!$F$72+유형화!$F$73+유형화!$F$74+유형화!$G$63)*hourly1!O1969/hourly1!$O$8763</f>
        <v>112.22747680014645</v>
      </c>
      <c r="C1968" s="419">
        <f>hourly1!$F1969*유형화!$G$71/hourly1!$F$8763+유형화!$G$72*hourly1!$G1969/hourly1!$F$8763+유형화!$G$74*hourly1!I1969/hourly1!$I$8763+유형화!$H$63*hourly1!P1969/hourly1!$P$8763</f>
        <v>1.0482067419109073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770">
        <f>(유형화!$F$71+유형화!$F$72+유형화!$F$73+유형화!$F$74+유형화!$G$63)*hourly1!O1970/hourly1!$O$8763</f>
        <v>113.02340341296284</v>
      </c>
      <c r="C1969" s="419">
        <f>hourly1!$F1970*유형화!$G$71/hourly1!$F$8763+유형화!$G$72*hourly1!$G1970/hourly1!$F$8763+유형화!$G$74*hourly1!I1970/hourly1!$I$8763+유형화!$H$63*hourly1!P1970/hourly1!$P$8763</f>
        <v>0.80659286921215934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770">
        <f>(유형화!$F$71+유형화!$F$72+유형화!$F$73+유형화!$F$74+유형화!$G$63)*hourly1!O1971/hourly1!$O$8763</f>
        <v>109.74256180311558</v>
      </c>
      <c r="C1970" s="419">
        <f>hourly1!$F1971*유형화!$G$71/hourly1!$F$8763+유형화!$G$72*hourly1!$G1971/hourly1!$F$8763+유형화!$G$74*hourly1!I1971/hourly1!$I$8763+유형화!$H$63*hourly1!P1971/hourly1!$P$8763</f>
        <v>0.6583849701560005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770">
        <f>(유형화!$F$71+유형화!$F$72+유형화!$F$73+유형화!$F$74+유형화!$G$63)*hourly1!O1972/hourly1!$O$8763</f>
        <v>104.62681248105157</v>
      </c>
      <c r="C1971" s="419">
        <f>hourly1!$F1972*유형화!$G$71/hourly1!$F$8763+유형화!$G$72*hourly1!$G1972/hourly1!$F$8763+유형화!$G$74*hourly1!I1972/hourly1!$I$8763+유형화!$H$63*hourly1!P1972/hourly1!$P$8763</f>
        <v>0.69198576436428128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770">
        <f>(유형화!$F$71+유형화!$F$72+유형화!$F$73+유형화!$F$74+유형화!$G$63)*hourly1!O1973/hourly1!$O$8763</f>
        <v>103.58581146539115</v>
      </c>
      <c r="C1972" s="419">
        <f>hourly1!$F1973*유형화!$G$71/hourly1!$F$8763+유형화!$G$72*hourly1!$G1973/hourly1!$F$8763+유형화!$G$74*hourly1!I1973/hourly1!$I$8763+유형화!$H$63*hourly1!P1973/hourly1!$P$8763</f>
        <v>1.8617366457604518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770">
        <f>(유형화!$F$71+유형화!$F$72+유형화!$F$73+유형화!$F$74+유형화!$G$63)*hourly1!O1974/hourly1!$O$8763</f>
        <v>103.47767353491901</v>
      </c>
      <c r="C1973" s="419">
        <f>hourly1!$F1974*유형화!$G$71/hourly1!$F$8763+유형화!$G$72*hourly1!$G1974/hourly1!$F$8763+유형화!$G$74*hourly1!I1974/hourly1!$I$8763+유형화!$H$63*hourly1!P1974/hourly1!$P$8763</f>
        <v>3.9525327717749548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770">
        <f>(유형화!$F$71+유형화!$F$72+유형화!$F$73+유형화!$F$74+유형화!$G$63)*hourly1!O1975/hourly1!$O$8763</f>
        <v>104.54241653434777</v>
      </c>
      <c r="C1974" s="419">
        <f>hourly1!$F1975*유형화!$G$71/hourly1!$F$8763+유형화!$G$72*hourly1!$G1975/hourly1!$F$8763+유형화!$G$74*hourly1!I1975/hourly1!$I$8763+유형화!$H$63*hourly1!P1975/hourly1!$P$8763</f>
        <v>5.7820054230224223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770">
        <f>(유형화!$F$71+유형화!$F$72+유형화!$F$73+유형화!$F$74+유형화!$G$63)*hourly1!O1976/hourly1!$O$8763</f>
        <v>108.12670976835686</v>
      </c>
      <c r="C1975" s="419">
        <f>hourly1!$F1976*유형화!$G$71/hourly1!$F$8763+유형화!$G$72*hourly1!$G1976/hourly1!$F$8763+유형화!$G$74*hourly1!I1976/hourly1!$I$8763+유형화!$H$63*hourly1!P1976/hourly1!$P$8763</f>
        <v>6.9257611702371644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770">
        <f>(유형화!$F$71+유형화!$F$72+유형화!$F$73+유형화!$F$74+유형화!$G$63)*hourly1!O1977/hourly1!$O$8763</f>
        <v>111.84987164838643</v>
      </c>
      <c r="C1976" s="419">
        <f>hourly1!$F1977*유형화!$G$71/hourly1!$F$8763+유형화!$G$72*hourly1!$G1977/hourly1!$F$8763+유형화!$G$74*hourly1!I1977/hourly1!$I$8763+유형화!$H$63*hourly1!P1977/hourly1!$P$8763</f>
        <v>30.378658867984598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770">
        <f>(유형화!$F$71+유형화!$F$72+유형화!$F$73+유형화!$F$74+유형화!$G$63)*hourly1!O1978/hourly1!$O$8763</f>
        <v>113.24695136836137</v>
      </c>
      <c r="C1977" s="419">
        <f>hourly1!$F1978*유형화!$G$71/hourly1!$F$8763+유형화!$G$72*hourly1!$G1978/hourly1!$F$8763+유형화!$G$74*hourly1!I1978/hourly1!$I$8763+유형화!$H$63*hourly1!P1978/hourly1!$P$8763</f>
        <v>30.164605511914139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770">
        <f>(유형화!$F$71+유형화!$F$72+유형화!$F$73+유형화!$F$74+유형화!$G$63)*hourly1!O1979/hourly1!$O$8763</f>
        <v>115.22570392228597</v>
      </c>
      <c r="C1978" s="419">
        <f>hourly1!$F1979*유형화!$G$71/hourly1!$F$8763+유형화!$G$72*hourly1!$G1979/hourly1!$F$8763+유형화!$G$74*hourly1!I1979/hourly1!$I$8763+유형화!$H$63*hourly1!P1979/hourly1!$P$8763</f>
        <v>27.526925010958717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770">
        <f>(유형화!$F$71+유형화!$F$72+유형화!$F$73+유형화!$F$74+유형화!$G$63)*hourly1!O1980/hourly1!$O$8763</f>
        <v>121.44215026678297</v>
      </c>
      <c r="C1979" s="419">
        <f>hourly1!$F1980*유형화!$G$71/hourly1!$F$8763+유형화!$G$72*hourly1!$G1980/hourly1!$F$8763+유형화!$G$74*hourly1!I1980/hourly1!$I$8763+유형화!$H$63*hourly1!P1980/hourly1!$P$8763</f>
        <v>24.170515791908436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770">
        <f>(유형화!$F$71+유형화!$F$72+유형화!$F$73+유형화!$F$74+유형화!$G$63)*hourly1!O1981/hourly1!$O$8763</f>
        <v>120.33058425778104</v>
      </c>
      <c r="C1980" s="419">
        <f>hourly1!$F1981*유형화!$G$71/hourly1!$F$8763+유형화!$G$72*hourly1!$G1981/hourly1!$F$8763+유형화!$G$74*hourly1!I1981/hourly1!$I$8763+유형화!$H$63*hourly1!P1981/hourly1!$P$8763</f>
        <v>20.992705108920809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770">
        <f>(유형화!$F$71+유형화!$F$72+유형화!$F$73+유형화!$F$74+유형화!$G$63)*hourly1!O1982/hourly1!$O$8763</f>
        <v>119.27325941605991</v>
      </c>
      <c r="C1981" s="419">
        <f>hourly1!$F1982*유형화!$G$71/hourly1!$F$8763+유형화!$G$72*hourly1!$G1982/hourly1!$F$8763+유형화!$G$74*hourly1!I1982/hourly1!$I$8763+유형화!$H$63*hourly1!P1982/hourly1!$P$8763</f>
        <v>18.322178656128276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770">
        <f>(유형화!$F$71+유형화!$F$72+유형화!$F$73+유형화!$F$74+유형화!$G$63)*hourly1!O1983/hourly1!$O$8763</f>
        <v>111.92506912050266</v>
      </c>
      <c r="C1982" s="419">
        <f>hourly1!$F1983*유형화!$G$71/hourly1!$F$8763+유형화!$G$72*hourly1!$G1983/hourly1!$F$8763+유형화!$G$74*hourly1!I1983/hourly1!$I$8763+유형화!$H$63*hourly1!P1983/hourly1!$P$8763</f>
        <v>12.065443179387021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770">
        <f>(유형화!$F$71+유형화!$F$72+유형화!$F$73+유형화!$F$74+유형화!$G$63)*hourly1!O1984/hourly1!$O$8763</f>
        <v>109.84688562841464</v>
      </c>
      <c r="C1983" s="419">
        <f>hourly1!$F1984*유형화!$G$71/hourly1!$F$8763+유형화!$G$72*hourly1!$G1984/hourly1!$F$8763+유형화!$G$74*hourly1!I1984/hourly1!$I$8763+유형화!$H$63*hourly1!P1984/hourly1!$P$8763</f>
        <v>12.936976549632472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770">
        <f>(유형화!$F$71+유형화!$F$72+유형화!$F$73+유형화!$F$74+유형화!$G$63)*hourly1!O1985/hourly1!$O$8763</f>
        <v>114.97482846387409</v>
      </c>
      <c r="C1984" s="419">
        <f>hourly1!$F1985*유형화!$G$71/hourly1!$F$8763+유형화!$G$72*hourly1!$G1985/hourly1!$F$8763+유형화!$G$74*hourly1!I1985/hourly1!$I$8763+유형화!$H$63*hourly1!P1985/hourly1!$P$8763</f>
        <v>12.078817398358016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770">
        <f>(유형화!$F$71+유형화!$F$72+유형화!$F$73+유형화!$F$74+유형화!$G$63)*hourly1!O1986/hourly1!$O$8763</f>
        <v>113.14556353680612</v>
      </c>
      <c r="C1985" s="419">
        <f>hourly1!$F1986*유형화!$G$71/hourly1!$F$8763+유형화!$G$72*hourly1!$G1986/hourly1!$F$8763+유형화!$G$74*hourly1!I1986/hourly1!$I$8763+유형화!$H$63*hourly1!P1986/hourly1!$P$8763</f>
        <v>11.591902526465867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770">
        <f>(유형화!$F$71+유형화!$F$72+유형화!$F$73+유형화!$F$74+유형화!$G$63)*hourly1!O1987/hourly1!$O$8763</f>
        <v>114.79186655586112</v>
      </c>
      <c r="C1986" s="419">
        <f>hourly1!$F1987*유형화!$G$71/hourly1!$F$8763+유형화!$G$72*hourly1!$G1987/hourly1!$F$8763+유형화!$G$74*hourly1!I1987/hourly1!$I$8763+유형화!$H$63*hourly1!P1987/hourly1!$P$8763</f>
        <v>11.848508313343617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770">
        <f>(유형화!$F$71+유형화!$F$72+유형화!$F$73+유형화!$F$74+유형화!$G$63)*hourly1!O1988/hourly1!$O$8763</f>
        <v>114.28395903184472</v>
      </c>
      <c r="C1987" s="419">
        <f>hourly1!$F1988*유형화!$G$71/hourly1!$F$8763+유형화!$G$72*hourly1!$G1988/hourly1!$F$8763+유형화!$G$74*hourly1!I1988/hourly1!$I$8763+유형화!$H$63*hourly1!P1988/hourly1!$P$8763</f>
        <v>13.123169360003347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770">
        <f>(유형화!$F$71+유형화!$F$72+유형화!$F$73+유형화!$F$74+유형화!$G$63)*hourly1!O1989/hourly1!$O$8763</f>
        <v>114.4562759822474</v>
      </c>
      <c r="C1988" s="419">
        <f>hourly1!$F1989*유형화!$G$71/hourly1!$F$8763+유형화!$G$72*hourly1!$G1989/hourly1!$F$8763+유형화!$G$74*hourly1!I1989/hourly1!$I$8763+유형화!$H$63*hourly1!P1989/hourly1!$P$8763</f>
        <v>12.505339649280355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770">
        <f>(유형화!$F$71+유형화!$F$72+유형화!$F$73+유형화!$F$74+유형화!$G$63)*hourly1!O1990/hourly1!$O$8763</f>
        <v>117.26463669124382</v>
      </c>
      <c r="C1989" s="419">
        <f>hourly1!$F1990*유형화!$G$71/hourly1!$F$8763+유형화!$G$72*hourly1!$G1990/hourly1!$F$8763+유형화!$G$74*hourly1!I1990/hourly1!$I$8763+유형화!$H$63*hourly1!P1990/hourly1!$P$8763</f>
        <v>12.661857892028261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770">
        <f>(유형화!$F$71+유형화!$F$72+유형화!$F$73+유형화!$F$74+유형화!$G$63)*hourly1!O1991/hourly1!$O$8763</f>
        <v>114.05192243876603</v>
      </c>
      <c r="C1990" s="419">
        <f>hourly1!$F1991*유형화!$G$71/hourly1!$F$8763+유형화!$G$72*hourly1!$G1991/hourly1!$F$8763+유형화!$G$74*hourly1!I1991/hourly1!$I$8763+유형화!$H$63*hourly1!P1991/hourly1!$P$8763</f>
        <v>16.105392783884067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770">
        <f>(유형화!$F$71+유형화!$F$72+유형화!$F$73+유형화!$F$74+유형화!$G$63)*hourly1!O1992/hourly1!$O$8763</f>
        <v>112.19102834130656</v>
      </c>
      <c r="C1991" s="419">
        <f>hourly1!$F1992*유형화!$G$71/hourly1!$F$8763+유형화!$G$72*hourly1!$G1992/hourly1!$F$8763+유형화!$G$74*hourly1!I1992/hourly1!$I$8763+유형화!$H$63*hourly1!P1992/hourly1!$P$8763</f>
        <v>1.1499750642842643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770">
        <f>(유형화!$F$71+유형화!$F$72+유형화!$F$73+유형화!$F$74+유형화!$G$63)*hourly1!O1993/hourly1!$O$8763</f>
        <v>112.0097301293747</v>
      </c>
      <c r="C1992" s="419">
        <f>hourly1!$F1993*유형화!$G$71/hourly1!$F$8763+유형화!$G$72*hourly1!$G1993/hourly1!$F$8763+유형화!$G$74*hourly1!I1993/hourly1!$I$8763+유형화!$H$63*hourly1!P1993/hourly1!$P$8763</f>
        <v>1.0927722908560689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770">
        <f>(유형화!$F$71+유형화!$F$72+유형화!$F$73+유형화!$F$74+유형화!$G$63)*hourly1!O1994/hourly1!$O$8763</f>
        <v>111.66529116890436</v>
      </c>
      <c r="C1993" s="419">
        <f>hourly1!$F1994*유형화!$G$71/hourly1!$F$8763+유형화!$G$72*hourly1!$G1994/hourly1!$F$8763+유형화!$G$74*hourly1!I1994/hourly1!$I$8763+유형화!$H$63*hourly1!P1994/hourly1!$P$8763</f>
        <v>0.80867491710589912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770">
        <f>(유형화!$F$71+유형화!$F$72+유형화!$F$73+유형화!$F$74+유형화!$G$63)*hourly1!O1995/hourly1!$O$8763</f>
        <v>108.76985636534071</v>
      </c>
      <c r="C1994" s="419">
        <f>hourly1!$F1995*유형화!$G$71/hourly1!$F$8763+유형화!$G$72*hourly1!$G1995/hourly1!$F$8763+유형화!$G$74*hourly1!I1995/hourly1!$I$8763+유형화!$H$63*hourly1!P1995/hourly1!$P$8763</f>
        <v>0.62783524081121755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770">
        <f>(유형화!$F$71+유형화!$F$72+유형화!$F$73+유형화!$F$74+유형화!$G$63)*hourly1!O1996/hourly1!$O$8763</f>
        <v>105.70927509863316</v>
      </c>
      <c r="C1995" s="419">
        <f>hourly1!$F1996*유형화!$G$71/hourly1!$F$8763+유형화!$G$72*hourly1!$G1996/hourly1!$F$8763+유형화!$G$74*hourly1!I1996/hourly1!$I$8763+유형화!$H$63*hourly1!P1996/hourly1!$P$8763</f>
        <v>0.6749748853270463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770">
        <f>(유형화!$F$71+유형화!$F$72+유형화!$F$73+유형화!$F$74+유형화!$G$63)*hourly1!O1997/hourly1!$O$8763</f>
        <v>104.23466881843767</v>
      </c>
      <c r="C1996" s="419">
        <f>hourly1!$F1997*유형화!$G$71/hourly1!$F$8763+유형화!$G$72*hourly1!$G1997/hourly1!$F$8763+유형화!$G$74*hourly1!I1997/hourly1!$I$8763+유형화!$H$63*hourly1!P1997/hourly1!$P$8763</f>
        <v>1.1268405149713243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770">
        <f>(유형화!$F$71+유형화!$F$72+유형화!$F$73+유형화!$F$74+유형화!$G$63)*hourly1!O1998/hourly1!$O$8763</f>
        <v>104.61831400873498</v>
      </c>
      <c r="C1997" s="419">
        <f>hourly1!$F1998*유형화!$G$71/hourly1!$F$8763+유형화!$G$72*hourly1!$G1998/hourly1!$F$8763+유형화!$G$74*hourly1!I1998/hourly1!$I$8763+유형화!$H$63*hourly1!P1998/hourly1!$P$8763</f>
        <v>2.4341638033598891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770">
        <f>(유형화!$F$71+유형화!$F$72+유형화!$F$73+유형화!$F$74+유형화!$G$63)*hourly1!O1999/hourly1!$O$8763</f>
        <v>104.62469861710363</v>
      </c>
      <c r="C1998" s="419">
        <f>hourly1!$F1999*유형화!$G$71/hourly1!$F$8763+유형화!$G$72*hourly1!$G1999/hourly1!$F$8763+유형화!$G$74*hourly1!I1999/hourly1!$I$8763+유형화!$H$63*hourly1!P1999/hourly1!$P$8763</f>
        <v>3.9112121526316685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770">
        <f>(유형화!$F$71+유형화!$F$72+유형화!$F$73+유형화!$F$74+유형화!$G$63)*hourly1!O2000/hourly1!$O$8763</f>
        <v>105.15994518646946</v>
      </c>
      <c r="C1999" s="419">
        <f>hourly1!$F2000*유형화!$G$71/hourly1!$F$8763+유형화!$G$72*hourly1!$G2000/hourly1!$F$8763+유형화!$G$74*hourly1!I2000/hourly1!$I$8763+유형화!$H$63*hourly1!P2000/hourly1!$P$8763</f>
        <v>5.3926436958434714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770">
        <f>(유형화!$F$71+유형화!$F$72+유형화!$F$73+유형화!$F$74+유형화!$G$63)*hourly1!O2001/hourly1!$O$8763</f>
        <v>105.89378635203286</v>
      </c>
      <c r="C2000" s="419">
        <f>hourly1!$F2001*유형화!$G$71/hourly1!$F$8763+유형화!$G$72*hourly1!$G2001/hourly1!$F$8763+유형화!$G$74*hourly1!I2001/hourly1!$I$8763+유형화!$H$63*hourly1!P2001/hourly1!$P$8763</f>
        <v>29.803292964097068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770">
        <f>(유형화!$F$71+유형화!$F$72+유형화!$F$73+유형화!$F$74+유형화!$G$63)*hourly1!O2002/hourly1!$O$8763</f>
        <v>106.43424628434435</v>
      </c>
      <c r="C2001" s="419">
        <f>hourly1!$F2002*유형화!$G$71/hourly1!$F$8763+유형화!$G$72*hourly1!$G2002/hourly1!$F$8763+유형화!$G$74*hourly1!I2002/hourly1!$I$8763+유형화!$H$63*hourly1!P2002/hourly1!$P$8763</f>
        <v>28.44902820424079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770">
        <f>(유형화!$F$71+유형화!$F$72+유형화!$F$73+유형화!$F$74+유형화!$G$63)*hourly1!O2003/hourly1!$O$8763</f>
        <v>105.16456937070321</v>
      </c>
      <c r="C2002" s="419">
        <f>hourly1!$F2003*유형화!$G$71/hourly1!$F$8763+유형화!$G$72*hourly1!$G2003/hourly1!$F$8763+유형화!$G$74*hourly1!I2003/hourly1!$I$8763+유형화!$H$63*hourly1!P2003/hourly1!$P$8763</f>
        <v>24.54070735390318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770">
        <f>(유형화!$F$71+유형화!$F$72+유형화!$F$73+유형화!$F$74+유형화!$G$63)*hourly1!O2004/hourly1!$O$8763</f>
        <v>107.98907443528419</v>
      </c>
      <c r="C2003" s="419">
        <f>hourly1!$F2004*유형화!$G$71/hourly1!$F$8763+유형화!$G$72*hourly1!$G2004/hourly1!$F$8763+유형화!$G$74*hourly1!I2004/hourly1!$I$8763+유형화!$H$63*hourly1!P2004/hourly1!$P$8763</f>
        <v>20.05228014035152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770">
        <f>(유형화!$F$71+유형화!$F$72+유형화!$F$73+유형화!$F$74+유형화!$G$63)*hourly1!O2005/hourly1!$O$8763</f>
        <v>109.03000418009215</v>
      </c>
      <c r="C2004" s="419">
        <f>hourly1!$F2005*유형화!$G$71/hourly1!$F$8763+유형화!$G$72*hourly1!$G2005/hourly1!$F$8763+유형화!$G$74*hourly1!I2005/hourly1!$I$8763+유형화!$H$63*hourly1!P2005/hourly1!$P$8763</f>
        <v>16.243359075195706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770">
        <f>(유형화!$F$71+유형화!$F$72+유형화!$F$73+유형화!$F$74+유형화!$G$63)*hourly1!O2006/hourly1!$O$8763</f>
        <v>109.87587898960203</v>
      </c>
      <c r="C2005" s="419">
        <f>hourly1!$F2006*유형화!$G$71/hourly1!$F$8763+유형화!$G$72*hourly1!$G2006/hourly1!$F$8763+유형화!$G$74*hourly1!I2006/hourly1!$I$8763+유형화!$H$63*hourly1!P2006/hourly1!$P$8763</f>
        <v>13.237467511838291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770">
        <f>(유형화!$F$71+유형화!$F$72+유형화!$F$73+유형화!$F$74+유형화!$G$63)*hourly1!O2007/hourly1!$O$8763</f>
        <v>105.22029100553249</v>
      </c>
      <c r="C2006" s="419">
        <f>hourly1!$F2007*유형화!$G$71/hourly1!$F$8763+유형화!$G$72*hourly1!$G2007/hourly1!$F$8763+유형화!$G$74*hourly1!I2007/hourly1!$I$8763+유형화!$H$63*hourly1!P2007/hourly1!$P$8763</f>
        <v>7.491389515219943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770">
        <f>(유형화!$F$71+유형화!$F$72+유형화!$F$73+유형화!$F$74+유형화!$G$63)*hourly1!O2008/hourly1!$O$8763</f>
        <v>103.4415982317218</v>
      </c>
      <c r="C2007" s="419">
        <f>hourly1!$F2008*유형화!$G$71/hourly1!$F$8763+유형화!$G$72*hourly1!$G2008/hourly1!$F$8763+유형화!$G$74*hourly1!I2008/hourly1!$I$8763+유형화!$H$63*hourly1!P2008/hourly1!$P$8763</f>
        <v>8.4072517960968547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770">
        <f>(유형화!$F$71+유형화!$F$72+유형화!$F$73+유형화!$F$74+유형화!$G$63)*hourly1!O2009/hourly1!$O$8763</f>
        <v>105.66724665404053</v>
      </c>
      <c r="C2008" s="419">
        <f>hourly1!$F2009*유형화!$G$71/hourly1!$F$8763+유형화!$G$72*hourly1!$G2009/hourly1!$F$8763+유형화!$G$74*hourly1!I2009/hourly1!$I$8763+유형화!$H$63*hourly1!P2009/hourly1!$P$8763</f>
        <v>7.6797006846952023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770">
        <f>(유형화!$F$71+유형화!$F$72+유형화!$F$73+유형화!$F$74+유형화!$G$63)*hourly1!O2010/hourly1!$O$8763</f>
        <v>102.70962501950052</v>
      </c>
      <c r="C2009" s="419">
        <f>hourly1!$F2010*유형화!$G$71/hourly1!$F$8763+유형화!$G$72*hourly1!$G2010/hourly1!$F$8763+유형화!$G$74*hourly1!I2010/hourly1!$I$8763+유형화!$H$63*hourly1!P2010/hourly1!$P$8763</f>
        <v>7.3879625705960343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770">
        <f>(유형화!$F$71+유형화!$F$72+유형화!$F$73+유형화!$F$74+유형화!$G$63)*hourly1!O2011/hourly1!$O$8763</f>
        <v>102.59737382356292</v>
      </c>
      <c r="C2010" s="419">
        <f>hourly1!$F2011*유형화!$G$71/hourly1!$F$8763+유형화!$G$72*hourly1!$G2011/hourly1!$F$8763+유형화!$G$74*hourly1!I2011/hourly1!$I$8763+유형화!$H$63*hourly1!P2011/hourly1!$P$8763</f>
        <v>8.1261568671145277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770">
        <f>(유형화!$F$71+유형화!$F$72+유형화!$F$73+유형화!$F$74+유형화!$G$63)*hourly1!O2012/hourly1!$O$8763</f>
        <v>100.6888202640325</v>
      </c>
      <c r="C2011" s="419">
        <f>hourly1!$F2012*유형화!$G$71/hourly1!$F$8763+유형화!$G$72*hourly1!$G2012/hourly1!$F$8763+유형화!$G$74*hourly1!I2012/hourly1!$I$8763+유형화!$H$63*hourly1!P2012/hourly1!$P$8763</f>
        <v>9.4122682540234504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770">
        <f>(유형화!$F$71+유형화!$F$72+유형화!$F$73+유형화!$F$74+유형화!$G$63)*hourly1!O2013/hourly1!$O$8763</f>
        <v>101.72537054708565</v>
      </c>
      <c r="C2012" s="419">
        <f>hourly1!$F2013*유형화!$G$71/hourly1!$F$8763+유형화!$G$72*hourly1!$G2013/hourly1!$F$8763+유형화!$G$74*hourly1!I2013/hourly1!$I$8763+유형화!$H$63*hourly1!P2013/hourly1!$P$8763</f>
        <v>9.1615405751661285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770">
        <f>(유형화!$F$71+유형화!$F$72+유형화!$F$73+유형화!$F$74+유형화!$G$63)*hourly1!O2014/hourly1!$O$8763</f>
        <v>105.55656220079581</v>
      </c>
      <c r="C2013" s="419">
        <f>hourly1!$F2014*유형화!$G$71/hourly1!$F$8763+유형화!$G$72*hourly1!$G2014/hourly1!$F$8763+유형화!$G$74*hourly1!I2014/hourly1!$I$8763+유형화!$H$63*hourly1!P2014/hourly1!$P$8763</f>
        <v>9.5422811593076542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770">
        <f>(유형화!$F$71+유형화!$F$72+유형화!$F$73+유형화!$F$74+유형화!$G$63)*hourly1!O2015/hourly1!$O$8763</f>
        <v>107.38929211182294</v>
      </c>
      <c r="C2014" s="419">
        <f>hourly1!$F2015*유형화!$G$71/hourly1!$F$8763+유형화!$G$72*hourly1!$G2015/hourly1!$F$8763+유형화!$G$74*hourly1!I2015/hourly1!$I$8763+유형화!$H$63*hourly1!P2015/hourly1!$P$8763</f>
        <v>13.716407764876447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770">
        <f>(유형화!$F$71+유형화!$F$72+유형화!$F$73+유형화!$F$74+유형화!$G$63)*hourly1!O2016/hourly1!$O$8763</f>
        <v>105.90673630000158</v>
      </c>
      <c r="C2015" s="419">
        <f>hourly1!$F2016*유형화!$G$71/hourly1!$F$8763+유형화!$G$72*hourly1!$G2016/hourly1!$F$8763+유형화!$G$74*hourly1!I2016/hourly1!$I$8763+유형화!$H$63*hourly1!P2016/hourly1!$P$8763</f>
        <v>1.3516256801304865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770">
        <f>(유형화!$F$71+유형화!$F$72+유형화!$F$73+유형화!$F$74+유형화!$G$63)*hourly1!O2017/hourly1!$O$8763</f>
        <v>106.10836180042334</v>
      </c>
      <c r="C2016" s="419">
        <f>hourly1!$F2017*유형화!$G$71/hourly1!$F$8763+유형화!$G$72*hourly1!$G2017/hourly1!$F$8763+유형화!$G$74*hourly1!I2017/hourly1!$I$8763+유형화!$H$63*hourly1!P2017/hourly1!$P$8763</f>
        <v>0.94741789905953566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770">
        <f>(유형화!$F$71+유형화!$F$72+유형화!$F$73+유형화!$F$74+유형화!$G$63)*hourly1!O2018/hourly1!$O$8763</f>
        <v>107.1685823438613</v>
      </c>
      <c r="C2017" s="419">
        <f>hourly1!$F2018*유형화!$G$71/hourly1!$F$8763+유형화!$G$72*hourly1!$G2018/hourly1!$F$8763+유형화!$G$74*hourly1!I2018/hourly1!$I$8763+유형화!$H$63*hourly1!P2018/hourly1!$P$8763</f>
        <v>0.82677236296441636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770">
        <f>(유형화!$F$71+유형화!$F$72+유형화!$F$73+유형화!$F$74+유형화!$G$63)*hourly1!O2019/hourly1!$O$8763</f>
        <v>103.49299268796582</v>
      </c>
      <c r="C2018" s="419">
        <f>hourly1!$F2019*유형화!$G$71/hourly1!$F$8763+유형화!$G$72*hourly1!$G2019/hourly1!$F$8763+유형화!$G$74*hourly1!I2019/hourly1!$I$8763+유형화!$H$63*hourly1!P2019/hourly1!$P$8763</f>
        <v>0.6093857608423785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770">
        <f>(유형화!$F$71+유형화!$F$72+유형화!$F$73+유형화!$F$74+유형화!$G$63)*hourly1!O2020/hourly1!$O$8763</f>
        <v>97.852070198074884</v>
      </c>
      <c r="C2019" s="419">
        <f>hourly1!$F2020*유형화!$G$71/hourly1!$F$8763+유형화!$G$72*hourly1!$G2020/hourly1!$F$8763+유형화!$G$74*hourly1!I2020/hourly1!$I$8763+유형화!$H$63*hourly1!P2020/hourly1!$P$8763</f>
        <v>0.55716285455346626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770">
        <f>(유형화!$F$71+유형화!$F$72+유형화!$F$73+유형화!$F$74+유형화!$G$63)*hourly1!O2021/hourly1!$O$8763</f>
        <v>94.962353707656774</v>
      </c>
      <c r="C2020" s="419">
        <f>hourly1!$F2021*유형화!$G$71/hourly1!$F$8763+유형화!$G$72*hourly1!$G2021/hourly1!$F$8763+유형화!$G$74*hourly1!I2021/hourly1!$I$8763+유형화!$H$63*hourly1!P2021/hourly1!$P$8763</f>
        <v>0.96596492694181491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770">
        <f>(유형화!$F$71+유형화!$F$72+유형화!$F$73+유형화!$F$74+유형화!$G$63)*hourly1!O2022/hourly1!$O$8763</f>
        <v>94.445834446331588</v>
      </c>
      <c r="C2021" s="419">
        <f>hourly1!$F2022*유형화!$G$71/hourly1!$F$8763+유형화!$G$72*hourly1!$G2022/hourly1!$F$8763+유형화!$G$74*hourly1!I2022/hourly1!$I$8763+유형화!$H$63*hourly1!P2022/hourly1!$P$8763</f>
        <v>2.537791382808912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770">
        <f>(유형화!$F$71+유형화!$F$72+유형화!$F$73+유형화!$F$74+유형화!$G$63)*hourly1!O2023/hourly1!$O$8763</f>
        <v>94.688566803411689</v>
      </c>
      <c r="C2022" s="419">
        <f>hourly1!$F2023*유형화!$G$71/hourly1!$F$8763+유형화!$G$72*hourly1!$G2023/hourly1!$F$8763+유형화!$G$74*hourly1!I2023/hourly1!$I$8763+유형화!$H$63*hourly1!P2023/hourly1!$P$8763</f>
        <v>4.4777233523893454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770">
        <f>(유형화!$F$71+유형화!$F$72+유형화!$F$73+유형화!$F$74+유형화!$G$63)*hourly1!O2024/hourly1!$O$8763</f>
        <v>96.184180597083611</v>
      </c>
      <c r="C2023" s="419">
        <f>hourly1!$F2024*유형화!$G$71/hourly1!$F$8763+유형화!$G$72*hourly1!$G2024/hourly1!$F$8763+유형화!$G$74*hourly1!I2024/hourly1!$I$8763+유형화!$H$63*hourly1!P2024/hourly1!$P$8763</f>
        <v>6.1401635113421937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770">
        <f>(유형화!$F$71+유형화!$F$72+유형화!$F$73+유형화!$F$74+유형화!$G$63)*hourly1!O2025/hourly1!$O$8763</f>
        <v>96.180418270405497</v>
      </c>
      <c r="C2024" s="419">
        <f>hourly1!$F2025*유형화!$G$71/hourly1!$F$8763+유형화!$G$72*hourly1!$G2025/hourly1!$F$8763+유형화!$G$74*hourly1!I2025/hourly1!$I$8763+유형화!$H$63*hourly1!P2025/hourly1!$P$8763</f>
        <v>30.582538315177899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770">
        <f>(유형화!$F$71+유형화!$F$72+유형화!$F$73+유형화!$F$74+유형화!$G$63)*hourly1!O2026/hourly1!$O$8763</f>
        <v>95.373261331466907</v>
      </c>
      <c r="C2025" s="419">
        <f>hourly1!$F2026*유형화!$G$71/hourly1!$F$8763+유형화!$G$72*hourly1!$G2026/hourly1!$F$8763+유형화!$G$74*hourly1!I2026/hourly1!$I$8763+유형화!$H$63*hourly1!P2026/hourly1!$P$8763</f>
        <v>29.504077817819013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770">
        <f>(유형화!$F$71+유형화!$F$72+유형화!$F$73+유형화!$F$74+유형화!$G$63)*hourly1!O2027/hourly1!$O$8763</f>
        <v>93.731222920660059</v>
      </c>
      <c r="C2026" s="419">
        <f>hourly1!$F2027*유형화!$G$71/hourly1!$F$8763+유형화!$G$72*hourly1!$G2027/hourly1!$F$8763+유형화!$G$74*hourly1!I2027/hourly1!$I$8763+유형화!$H$63*hourly1!P2027/hourly1!$P$8763</f>
        <v>25.883366066115315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770">
        <f>(유형화!$F$71+유형화!$F$72+유형화!$F$73+유형화!$F$74+유형화!$G$63)*hourly1!O2028/hourly1!$O$8763</f>
        <v>95.235897254465314</v>
      </c>
      <c r="C2027" s="419">
        <f>hourly1!$F2028*유형화!$G$71/hourly1!$F$8763+유형화!$G$72*hourly1!$G2028/hourly1!$F$8763+유형화!$G$74*hourly1!I2028/hourly1!$I$8763+유형화!$H$63*hourly1!P2028/hourly1!$P$8763</f>
        <v>21.824115206809012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770">
        <f>(유형화!$F$71+유형화!$F$72+유형화!$F$73+유형화!$F$74+유형화!$G$63)*hourly1!O2029/hourly1!$O$8763</f>
        <v>93.90415762999919</v>
      </c>
      <c r="C2028" s="419">
        <f>hourly1!$F2029*유형화!$G$71/hourly1!$F$8763+유형화!$G$72*hourly1!$G2029/hourly1!$F$8763+유형화!$G$74*hourly1!I2029/hourly1!$I$8763+유형화!$H$63*hourly1!P2029/hourly1!$P$8763</f>
        <v>18.35274500246781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770">
        <f>(유형화!$F$71+유형화!$F$72+유형화!$F$73+유형화!$F$74+유형화!$G$63)*hourly1!O2030/hourly1!$O$8763</f>
        <v>95.943668549318815</v>
      </c>
      <c r="C2029" s="419">
        <f>hourly1!$F2030*유형화!$G$71/hourly1!$F$8763+유형화!$G$72*hourly1!$G2030/hourly1!$F$8763+유형화!$G$74*hourly1!I2030/hourly1!$I$8763+유형화!$H$63*hourly1!P2030/hourly1!$P$8763</f>
        <v>15.566310087963313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770">
        <f>(유형화!$F$71+유형화!$F$72+유형화!$F$73+유형화!$F$74+유형화!$G$63)*hourly1!O2031/hourly1!$O$8763</f>
        <v>94.804847719755003</v>
      </c>
      <c r="C2030" s="419">
        <f>hourly1!$F2031*유형화!$G$71/hourly1!$F$8763+유형화!$G$72*hourly1!$G2031/hourly1!$F$8763+유형화!$G$74*hourly1!I2031/hourly1!$I$8763+유형화!$H$63*hourly1!P2031/hourly1!$P$8763</f>
        <v>9.934147129135031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770">
        <f>(유형화!$F$71+유형화!$F$72+유형화!$F$73+유형화!$F$74+유형화!$G$63)*hourly1!O2032/hourly1!$O$8763</f>
        <v>96.017774568602178</v>
      </c>
      <c r="C2031" s="419">
        <f>hourly1!$F2032*유형화!$G$71/hourly1!$F$8763+유형화!$G$72*hourly1!$G2032/hourly1!$F$8763+유형화!$G$74*hourly1!I2032/hourly1!$I$8763+유형화!$H$63*hourly1!P2032/hourly1!$P$8763</f>
        <v>11.253851309477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770">
        <f>(유형화!$F$71+유형화!$F$72+유형화!$F$73+유형화!$F$74+유형화!$G$63)*hourly1!O2033/hourly1!$O$8763</f>
        <v>95.810147615832719</v>
      </c>
      <c r="C2032" s="419">
        <f>hourly1!$F2033*유형화!$G$71/hourly1!$F$8763+유형화!$G$72*hourly1!$G2033/hourly1!$F$8763+유형화!$G$74*hourly1!I2033/hourly1!$I$8763+유형화!$H$63*hourly1!P2033/hourly1!$P$8763</f>
        <v>10.391541294466411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770">
        <f>(유형화!$F$71+유형화!$F$72+유형화!$F$73+유형화!$F$74+유형화!$G$63)*hourly1!O2034/hourly1!$O$8763</f>
        <v>95.251616109782816</v>
      </c>
      <c r="C2033" s="419">
        <f>hourly1!$F2034*유형화!$G$71/hourly1!$F$8763+유형화!$G$72*hourly1!$G2034/hourly1!$F$8763+유형화!$G$74*hourly1!I2034/hourly1!$I$8763+유형화!$H$63*hourly1!P2034/hourly1!$P$8763</f>
        <v>9.9768014159654985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770">
        <f>(유형화!$F$71+유형화!$F$72+유형화!$F$73+유형화!$F$74+유형화!$G$63)*hourly1!O2035/hourly1!$O$8763</f>
        <v>96.238614479289424</v>
      </c>
      <c r="C2034" s="419">
        <f>hourly1!$F2035*유형화!$G$71/hourly1!$F$8763+유형화!$G$72*hourly1!$G2035/hourly1!$F$8763+유형화!$G$74*hourly1!I2035/hourly1!$I$8763+유형화!$H$63*hourly1!P2035/hourly1!$P$8763</f>
        <v>10.624962988769184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770">
        <f>(유형화!$F$71+유형화!$F$72+유형화!$F$73+유형화!$F$74+유형화!$G$63)*hourly1!O2036/hourly1!$O$8763</f>
        <v>96.332504312128009</v>
      </c>
      <c r="C2035" s="419">
        <f>hourly1!$F2036*유형화!$G$71/hourly1!$F$8763+유형화!$G$72*hourly1!$G2036/hourly1!$F$8763+유형화!$G$74*hourly1!I2036/hourly1!$I$8763+유형화!$H$63*hourly1!P2036/hourly1!$P$8763</f>
        <v>11.754385962595379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770">
        <f>(유형화!$F$71+유형화!$F$72+유형화!$F$73+유형화!$F$74+유형화!$G$63)*hourly1!O2037/hourly1!$O$8763</f>
        <v>98.777702331892257</v>
      </c>
      <c r="C2036" s="419">
        <f>hourly1!$F2037*유형화!$G$71/hourly1!$F$8763+유형화!$G$72*hourly1!$G2037/hourly1!$F$8763+유형화!$G$74*hourly1!I2037/hourly1!$I$8763+유형화!$H$63*hourly1!P2037/hourly1!$P$8763</f>
        <v>11.612262960827248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770">
        <f>(유형화!$F$71+유형화!$F$72+유형화!$F$73+유형화!$F$74+유형화!$G$63)*hourly1!O2038/hourly1!$O$8763</f>
        <v>102.20548124679713</v>
      </c>
      <c r="C2037" s="419">
        <f>hourly1!$F2038*유형화!$G$71/hourly1!$F$8763+유형화!$G$72*hourly1!$G2038/hourly1!$F$8763+유형화!$G$74*hourly1!I2038/hourly1!$I$8763+유형화!$H$63*hourly1!P2038/hourly1!$P$8763</f>
        <v>11.490069274724235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770">
        <f>(유형화!$F$71+유형화!$F$72+유형화!$F$73+유형화!$F$74+유형화!$G$63)*hourly1!O2039/hourly1!$O$8763</f>
        <v>103.18987626084127</v>
      </c>
      <c r="C2038" s="419">
        <f>hourly1!$F2039*유형화!$G$71/hourly1!$F$8763+유형화!$G$72*hourly1!$G2039/hourly1!$F$8763+유형화!$G$74*hourly1!I2039/hourly1!$I$8763+유형화!$H$63*hourly1!P2039/hourly1!$P$8763</f>
        <v>15.250200997055304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770">
        <f>(유형화!$F$71+유형화!$F$72+유형화!$F$73+유형화!$F$74+유형화!$G$63)*hourly1!O2040/hourly1!$O$8763</f>
        <v>101.12679374036239</v>
      </c>
      <c r="C2039" s="419">
        <f>hourly1!$F2040*유형화!$G$71/hourly1!$F$8763+유형화!$G$72*hourly1!$G2040/hourly1!$F$8763+유형화!$G$74*hourly1!I2040/hourly1!$I$8763+유형화!$H$63*hourly1!P2040/hourly1!$P$8763</f>
        <v>1.3520835706516046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770">
        <f>(유형화!$F$71+유형화!$F$72+유형화!$F$73+유형화!$F$74+유형화!$G$63)*hourly1!O2041/hourly1!$O$8763</f>
        <v>100.71136809089664</v>
      </c>
      <c r="C2040" s="419">
        <f>hourly1!$F2041*유형화!$G$71/hourly1!$F$8763+유형화!$G$72*hourly1!$G2041/hourly1!$F$8763+유형화!$G$74*hourly1!I2041/hourly1!$I$8763+유형화!$H$63*hourly1!P2041/hourly1!$P$8763</f>
        <v>0.9476806937537825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770">
        <f>(유형화!$F$71+유형화!$F$72+유형화!$F$73+유형화!$F$74+유형화!$G$63)*hourly1!O2042/hourly1!$O$8763</f>
        <v>102.50496798913264</v>
      </c>
      <c r="C2041" s="419">
        <f>hourly1!$F2042*유형화!$G$71/hourly1!$F$8763+유형화!$G$72*hourly1!$G2042/hourly1!$F$8763+유형화!$G$74*hourly1!I2042/hourly1!$I$8763+유형화!$H$63*hourly1!P2042/hourly1!$P$8763</f>
        <v>0.82695576535055992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770">
        <f>(유형화!$F$71+유형화!$F$72+유형화!$F$73+유형화!$F$74+유형화!$G$63)*hourly1!O2043/hourly1!$O$8763</f>
        <v>100.60575452407208</v>
      </c>
      <c r="C2042" s="419">
        <f>hourly1!$F2043*유형화!$G$71/hourly1!$F$8763+유형화!$G$72*hourly1!$G2043/hourly1!$F$8763+유형화!$G$74*hourly1!I2043/hourly1!$I$8763+유형화!$H$63*hourly1!P2043/hourly1!$P$8763</f>
        <v>0.61042216895738255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770">
        <f>(유형화!$F$71+유형화!$F$72+유형화!$F$73+유형화!$F$74+유형화!$G$63)*hourly1!O2044/hourly1!$O$8763</f>
        <v>96.486334406788856</v>
      </c>
      <c r="C2043" s="419">
        <f>hourly1!$F2044*유형화!$G$71/hourly1!$F$8763+유형화!$G$72*hourly1!$G2044/hourly1!$F$8763+유형화!$G$74*hourly1!I2044/hourly1!$I$8763+유형화!$H$63*hourly1!P2044/hourly1!$P$8763</f>
        <v>0.55258302617591226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770">
        <f>(유형화!$F$71+유형화!$F$72+유형화!$F$73+유형화!$F$74+유형화!$G$63)*hourly1!O2045/hourly1!$O$8763</f>
        <v>96.019273282650914</v>
      </c>
      <c r="C2044" s="419">
        <f>hourly1!$F2045*유형화!$G$71/hourly1!$F$8763+유형화!$G$72*hourly1!$G2045/hourly1!$F$8763+유형화!$G$74*hourly1!I2045/hourly1!$I$8763+유형화!$H$63*hourly1!P2045/hourly1!$P$8763</f>
        <v>0.65185079856633577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770">
        <f>(유형화!$F$71+유형화!$F$72+유형화!$F$73+유형화!$F$74+유형화!$G$63)*hourly1!O2046/hourly1!$O$8763</f>
        <v>95.990011386165747</v>
      </c>
      <c r="C2045" s="419">
        <f>hourly1!$F2046*유형화!$G$71/hourly1!$F$8763+유형화!$G$72*hourly1!$G2046/hourly1!$F$8763+유형화!$G$74*hourly1!I2046/hourly1!$I$8763+유형화!$H$63*hourly1!P2046/hourly1!$P$8763</f>
        <v>0.98477874990595193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770">
        <f>(유형화!$F$71+유형화!$F$72+유형화!$F$73+유형화!$F$74+유형화!$G$63)*hourly1!O2047/hourly1!$O$8763</f>
        <v>97.723351731171761</v>
      </c>
      <c r="C2046" s="419">
        <f>hourly1!$F2047*유형화!$G$71/hourly1!$F$8763+유형화!$G$72*hourly1!$G2047/hourly1!$F$8763+유형화!$G$74*hourly1!I2047/hourly1!$I$8763+유형화!$H$63*hourly1!P2047/hourly1!$P$8763</f>
        <v>2.0770291988258975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770">
        <f>(유형화!$F$71+유형화!$F$72+유형화!$F$73+유형화!$F$74+유형화!$G$63)*hourly1!O2048/hourly1!$O$8763</f>
        <v>99.866218573255011</v>
      </c>
      <c r="C2047" s="419">
        <f>hourly1!$F2048*유형화!$G$71/hourly1!$F$8763+유형화!$G$72*hourly1!$G2048/hourly1!$F$8763+유형화!$G$74*hourly1!I2048/hourly1!$I$8763+유형화!$H$63*hourly1!P2048/hourly1!$P$8763</f>
        <v>3.5702437299034115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770">
        <f>(유형화!$F$71+유형화!$F$72+유형화!$F$73+유형화!$F$74+유형화!$G$63)*hourly1!O2049/hourly1!$O$8763</f>
        <v>103.82040401735355</v>
      </c>
      <c r="C2048" s="419">
        <f>hourly1!$F2049*유형화!$G$71/hourly1!$F$8763+유형화!$G$72*hourly1!$G2049/hourly1!$F$8763+유형화!$G$74*hourly1!I2049/hourly1!$I$8763+유형화!$H$63*hourly1!P2049/hourly1!$P$8763</f>
        <v>28.14761438338385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770">
        <f>(유형화!$F$71+유형화!$F$72+유형화!$F$73+유형화!$F$74+유형화!$G$63)*hourly1!O2050/hourly1!$O$8763</f>
        <v>108.18701984305103</v>
      </c>
      <c r="C2049" s="419">
        <f>hourly1!$F2050*유형화!$G$71/hourly1!$F$8763+유형화!$G$72*hourly1!$G2050/hourly1!$F$8763+유형화!$G$74*hourly1!I2050/hourly1!$I$8763+유형화!$H$63*hourly1!P2050/hourly1!$P$8763</f>
        <v>26.966863974650707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770">
        <f>(유형화!$F$71+유형화!$F$72+유형화!$F$73+유형화!$F$74+유형화!$G$63)*hourly1!O2051/hourly1!$O$8763</f>
        <v>114.08058560869206</v>
      </c>
      <c r="C2050" s="419">
        <f>hourly1!$F2051*유형화!$G$71/hourly1!$F$8763+유형화!$G$72*hourly1!$G2051/hourly1!$F$8763+유형화!$G$74*hourly1!I2051/hourly1!$I$8763+유형화!$H$63*hourly1!P2051/hourly1!$P$8763</f>
        <v>23.218087814154579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770">
        <f>(유형화!$F$71+유형화!$F$72+유형화!$F$73+유형화!$F$74+유형화!$G$63)*hourly1!O2052/hourly1!$O$8763</f>
        <v>121.31791055030678</v>
      </c>
      <c r="C2051" s="419">
        <f>hourly1!$F2052*유형화!$G$71/hourly1!$F$8763+유형화!$G$72*hourly1!$G2052/hourly1!$F$8763+유형화!$G$74*hourly1!I2052/hourly1!$I$8763+유형화!$H$63*hourly1!P2052/hourly1!$P$8763</f>
        <v>18.875255015656489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770">
        <f>(유형화!$F$71+유형화!$F$72+유형화!$F$73+유형화!$F$74+유형화!$G$63)*hourly1!O2053/hourly1!$O$8763</f>
        <v>121.81158031972519</v>
      </c>
      <c r="C2052" s="419">
        <f>hourly1!$F2053*유형화!$G$71/hourly1!$F$8763+유형화!$G$72*hourly1!$G2053/hourly1!$F$8763+유형화!$G$74*hourly1!I2053/hourly1!$I$8763+유형화!$H$63*hourly1!P2053/hourly1!$P$8763</f>
        <v>15.13054263353528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770">
        <f>(유형화!$F$71+유형화!$F$72+유형화!$F$73+유형화!$F$74+유형화!$G$63)*hourly1!O2054/hourly1!$O$8763</f>
        <v>121.26802771176537</v>
      </c>
      <c r="C2053" s="419">
        <f>hourly1!$F2054*유형화!$G$71/hourly1!$F$8763+유형화!$G$72*hourly1!$G2054/hourly1!$F$8763+유형화!$G$74*hourly1!I2054/hourly1!$I$8763+유형화!$H$63*hourly1!P2054/hourly1!$P$8763</f>
        <v>12.483662164226455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770">
        <f>(유형화!$F$71+유형화!$F$72+유형화!$F$73+유형화!$F$74+유형화!$G$63)*hourly1!O2055/hourly1!$O$8763</f>
        <v>114.14159539700569</v>
      </c>
      <c r="C2054" s="419">
        <f>hourly1!$F2055*유형화!$G$71/hourly1!$F$8763+유형화!$G$72*hourly1!$G2055/hourly1!$F$8763+유형화!$G$74*hourly1!I2055/hourly1!$I$8763+유형화!$H$63*hourly1!P2055/hourly1!$P$8763</f>
        <v>7.0774414057451027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770">
        <f>(유형화!$F$71+유형화!$F$72+유형화!$F$73+유형화!$F$74+유형화!$G$63)*hourly1!O2056/hourly1!$O$8763</f>
        <v>113.25925109992751</v>
      </c>
      <c r="C2055" s="419">
        <f>hourly1!$F2056*유형화!$G$71/hourly1!$F$8763+유형화!$G$72*hourly1!$G2056/hourly1!$F$8763+유형화!$G$74*hourly1!I2056/hourly1!$I$8763+유형화!$H$63*hourly1!P2056/hourly1!$P$8763</f>
        <v>8.1988417560658995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770">
        <f>(유형화!$F$71+유형화!$F$72+유형화!$F$73+유형화!$F$74+유형화!$G$63)*hourly1!O2057/hourly1!$O$8763</f>
        <v>118.7502294317258</v>
      </c>
      <c r="C2056" s="419">
        <f>hourly1!$F2057*유형화!$G$71/hourly1!$F$8763+유형화!$G$72*hourly1!$G2057/hourly1!$F$8763+유형화!$G$74*hourly1!I2057/hourly1!$I$8763+유형화!$H$63*hourly1!P2057/hourly1!$P$8763</f>
        <v>7.6484825828962109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770">
        <f>(유형화!$F$71+유형화!$F$72+유형화!$F$73+유형화!$F$74+유형화!$G$63)*hourly1!O2058/hourly1!$O$8763</f>
        <v>118.99216609017749</v>
      </c>
      <c r="C2057" s="419">
        <f>hourly1!$F2058*유형화!$G$71/hourly1!$F$8763+유형화!$G$72*hourly1!$G2058/hourly1!$F$8763+유형화!$G$74*hourly1!I2058/hourly1!$I$8763+유형화!$H$63*hourly1!P2058/hourly1!$P$8763</f>
        <v>7.3632651006132255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770">
        <f>(유형화!$F$71+유형화!$F$72+유형화!$F$73+유형화!$F$74+유형화!$G$63)*hourly1!O2059/hourly1!$O$8763</f>
        <v>120.14040941956304</v>
      </c>
      <c r="C2058" s="419">
        <f>hourly1!$F2059*유형화!$G$71/hourly1!$F$8763+유형화!$G$72*hourly1!$G2059/hourly1!$F$8763+유형화!$G$74*hourly1!I2059/hourly1!$I$8763+유형화!$H$63*hourly1!P2059/hourly1!$P$8763</f>
        <v>8.3018649692626205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770">
        <f>(유형화!$F$71+유형화!$F$72+유형화!$F$73+유형화!$F$74+유형화!$G$63)*hourly1!O2060/hourly1!$O$8763</f>
        <v>119.40287116442614</v>
      </c>
      <c r="C2059" s="419">
        <f>hourly1!$F2060*유형화!$G$71/hourly1!$F$8763+유형화!$G$72*hourly1!$G2060/hourly1!$F$8763+유형화!$G$74*hourly1!I2060/hourly1!$I$8763+유형화!$H$63*hourly1!P2060/hourly1!$P$8763</f>
        <v>9.4461940027951332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770">
        <f>(유형화!$F$71+유형화!$F$72+유형화!$F$73+유형화!$F$74+유형화!$G$63)*hourly1!O2061/hourly1!$O$8763</f>
        <v>119.77164651290032</v>
      </c>
      <c r="C2060" s="419">
        <f>hourly1!$F2061*유형화!$G$71/hourly1!$F$8763+유형화!$G$72*hourly1!$G2061/hourly1!$F$8763+유형화!$G$74*hourly1!I2061/hourly1!$I$8763+유형화!$H$63*hourly1!P2061/hourly1!$P$8763</f>
        <v>8.7614808883322244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770">
        <f>(유형화!$F$71+유형화!$F$72+유형화!$F$73+유형화!$F$74+유형화!$G$63)*hourly1!O2062/hourly1!$O$8763</f>
        <v>122.10172759517508</v>
      </c>
      <c r="C2061" s="419">
        <f>hourly1!$F2062*유형화!$G$71/hourly1!$F$8763+유형화!$G$72*hourly1!$G2062/hourly1!$F$8763+유형화!$G$74*hourly1!I2062/hourly1!$I$8763+유형화!$H$63*hourly1!P2062/hourly1!$P$8763</f>
        <v>9.2890104648142309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770">
        <f>(유형화!$F$71+유형화!$F$72+유형화!$F$73+유형화!$F$74+유형화!$G$63)*hourly1!O2063/hourly1!$O$8763</f>
        <v>119.69253667304849</v>
      </c>
      <c r="C2062" s="419">
        <f>hourly1!$F2063*유형화!$G$71/hourly1!$F$8763+유형화!$G$72*hourly1!$G2063/hourly1!$F$8763+유형화!$G$74*hourly1!I2063/hourly1!$I$8763+유형화!$H$63*hourly1!P2063/hourly1!$P$8763</f>
        <v>13.578359004035439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770">
        <f>(유형화!$F$71+유형화!$F$72+유형화!$F$73+유형화!$F$74+유형화!$G$63)*hourly1!O2064/hourly1!$O$8763</f>
        <v>115.8042745290155</v>
      </c>
      <c r="C2063" s="419">
        <f>hourly1!$F2064*유형화!$G$71/hourly1!$F$8763+유형화!$G$72*hourly1!$G2064/hourly1!$F$8763+유형화!$G$74*hourly1!I2064/hourly1!$I$8763+유형화!$H$63*hourly1!P2064/hourly1!$P$8763</f>
        <v>1.3516299882402281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770">
        <f>(유형화!$F$71+유형화!$F$72+유형화!$F$73+유형화!$F$74+유형화!$G$63)*hourly1!O2065/hourly1!$O$8763</f>
        <v>114.45993106836978</v>
      </c>
      <c r="C2064" s="419">
        <f>hourly1!$F2065*유형화!$G$71/hourly1!$F$8763+유형화!$G$72*hourly1!$G2065/hourly1!$F$8763+유형화!$G$74*hourly1!I2065/hourly1!$I$8763+유형화!$H$63*hourly1!P2065/hourly1!$P$8763</f>
        <v>0.9474425168294911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770">
        <f>(유형화!$F$71+유형화!$F$72+유형화!$F$73+유형화!$F$74+유형화!$G$63)*hourly1!O2066/hourly1!$O$8763</f>
        <v>114.17185082641856</v>
      </c>
      <c r="C2065" s="419">
        <f>hourly1!$F2066*유형화!$G$71/hourly1!$F$8763+유형화!$G$72*hourly1!$G2066/hourly1!$F$8763+유형화!$G$74*hourly1!I2066/hourly1!$I$8763+유형화!$H$63*hourly1!P2066/hourly1!$P$8763</f>
        <v>0.82681975217157189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770">
        <f>(유형화!$F$71+유형화!$F$72+유형화!$F$73+유형화!$F$74+유형화!$G$63)*hourly1!O2067/hourly1!$O$8763</f>
        <v>111.22810651943453</v>
      </c>
      <c r="C2066" s="419">
        <f>hourly1!$F2067*유형화!$G$71/hourly1!$F$8763+유형화!$G$72*hourly1!$G2067/hourly1!$F$8763+유형화!$G$74*hourly1!I2067/hourly1!$I$8763+유형화!$H$63*hourly1!P2067/hourly1!$P$8763</f>
        <v>0.60989104057065546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770">
        <f>(유형화!$F$71+유형화!$F$72+유형화!$F$73+유형화!$F$74+유형화!$G$63)*hourly1!O2068/hourly1!$O$8763</f>
        <v>104.49197378449578</v>
      </c>
      <c r="C2067" s="419">
        <f>hourly1!$F2068*유형화!$G$71/hourly1!$F$8763+유형화!$G$72*hourly1!$G2068/hourly1!$F$8763+유형화!$G$74*hourly1!I2068/hourly1!$I$8763+유형화!$H$63*hourly1!P2068/hourly1!$P$8763</f>
        <v>0.58599549444405585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770">
        <f>(유형화!$F$71+유형화!$F$72+유형화!$F$73+유형화!$F$74+유형화!$G$63)*hourly1!O2069/hourly1!$O$8763</f>
        <v>104.00872403307993</v>
      </c>
      <c r="C2068" s="419">
        <f>hourly1!$F2069*유형화!$G$71/hourly1!$F$8763+유형화!$G$72*hourly1!$G2069/hourly1!$F$8763+유형화!$G$74*hourly1!I2069/hourly1!$I$8763+유형화!$H$63*hourly1!P2069/hourly1!$P$8763</f>
        <v>1.7157394224460347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770">
        <f>(유형화!$F$71+유형화!$F$72+유형화!$F$73+유형화!$F$74+유형화!$G$63)*hourly1!O2070/hourly1!$O$8763</f>
        <v>103.06184938062077</v>
      </c>
      <c r="C2069" s="419">
        <f>hourly1!$F2070*유형화!$G$71/hourly1!$F$8763+유형화!$G$72*hourly1!$G2070/hourly1!$F$8763+유형화!$G$74*hourly1!I2070/hourly1!$I$8763+유형화!$H$63*hourly1!P2070/hourly1!$P$8763</f>
        <v>3.764639796666704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770">
        <f>(유형화!$F$71+유형화!$F$72+유형화!$F$73+유형화!$F$74+유형화!$G$63)*hourly1!O2071/hourly1!$O$8763</f>
        <v>104.25281524230731</v>
      </c>
      <c r="C2070" s="419">
        <f>hourly1!$F2071*유형화!$G$71/hourly1!$F$8763+유형화!$G$72*hourly1!$G2071/hourly1!$F$8763+유형화!$G$74*hourly1!I2071/hourly1!$I$8763+유형화!$H$63*hourly1!P2071/hourly1!$P$8763</f>
        <v>5.6496452133732395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770">
        <f>(유형화!$F$71+유형화!$F$72+유형화!$F$73+유형화!$F$74+유형화!$G$63)*hourly1!O2072/hourly1!$O$8763</f>
        <v>105.80340282687676</v>
      </c>
      <c r="C2071" s="419">
        <f>hourly1!$F2072*유형화!$G$71/hourly1!$F$8763+유형화!$G$72*hourly1!$G2072/hourly1!$F$8763+유형화!$G$74*hourly1!I2072/hourly1!$I$8763+유형화!$H$63*hourly1!P2072/hourly1!$P$8763</f>
        <v>7.5561585602430652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770">
        <f>(유형화!$F$71+유형화!$F$72+유형화!$F$73+유형화!$F$74+유형화!$G$63)*hourly1!O2073/hourly1!$O$8763</f>
        <v>108.92113777886058</v>
      </c>
      <c r="C2072" s="419">
        <f>hourly1!$F2073*유형화!$G$71/hourly1!$F$8763+유형화!$G$72*hourly1!$G2073/hourly1!$F$8763+유형화!$G$74*hourly1!I2073/hourly1!$I$8763+유형화!$H$63*hourly1!P2073/hourly1!$P$8763</f>
        <v>31.741713710324532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770">
        <f>(유형화!$F$71+유형화!$F$72+유형화!$F$73+유형화!$F$74+유형화!$G$63)*hourly1!O2074/hourly1!$O$8763</f>
        <v>113.39185601738471</v>
      </c>
      <c r="C2073" s="419">
        <f>hourly1!$F2074*유형화!$G$71/hourly1!$F$8763+유형화!$G$72*hourly1!$G2074/hourly1!$F$8763+유형화!$G$74*hourly1!I2074/hourly1!$I$8763+유형화!$H$63*hourly1!P2074/hourly1!$P$8763</f>
        <v>30.776985463813865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770">
        <f>(유형화!$F$71+유형화!$F$72+유형화!$F$73+유형화!$F$74+유형화!$G$63)*hourly1!O2075/hourly1!$O$8763</f>
        <v>117.66831734521168</v>
      </c>
      <c r="C2074" s="419">
        <f>hourly1!$F2075*유형화!$G$71/hourly1!$F$8763+유형화!$G$72*hourly1!$G2075/hourly1!$F$8763+유형화!$G$74*hourly1!I2075/hourly1!$I$8763+유형화!$H$63*hourly1!P2075/hourly1!$P$8763</f>
        <v>28.114907214224854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770">
        <f>(유형화!$F$71+유형화!$F$72+유형화!$F$73+유형화!$F$74+유형화!$G$63)*hourly1!O2076/hourly1!$O$8763</f>
        <v>123.34073471363575</v>
      </c>
      <c r="C2075" s="419">
        <f>hourly1!$F2076*유형화!$G$71/hourly1!$F$8763+유형화!$G$72*hourly1!$G2076/hourly1!$F$8763+유형화!$G$74*hourly1!I2076/hourly1!$I$8763+유형화!$H$63*hourly1!P2076/hourly1!$P$8763</f>
        <v>24.051815367361694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770">
        <f>(유형화!$F$71+유형화!$F$72+유형화!$F$73+유형화!$F$74+유형화!$G$63)*hourly1!O2077/hourly1!$O$8763</f>
        <v>122.66092329767226</v>
      </c>
      <c r="C2076" s="419">
        <f>hourly1!$F2077*유형화!$G$71/hourly1!$F$8763+유형화!$G$72*hourly1!$G2077/hourly1!$F$8763+유형화!$G$74*hourly1!I2077/hourly1!$I$8763+유형화!$H$63*hourly1!P2077/hourly1!$P$8763</f>
        <v>20.643574972286867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770">
        <f>(유형화!$F$71+유형화!$F$72+유형화!$F$73+유형화!$F$74+유형화!$G$63)*hourly1!O2078/hourly1!$O$8763</f>
        <v>120.59458112688608</v>
      </c>
      <c r="C2077" s="419">
        <f>hourly1!$F2078*유형화!$G$71/hourly1!$F$8763+유형화!$G$72*hourly1!$G2078/hourly1!$F$8763+유형화!$G$74*hourly1!I2078/hourly1!$I$8763+유형화!$H$63*hourly1!P2078/hourly1!$P$8763</f>
        <v>18.175152410029845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770">
        <f>(유형화!$F$71+유형화!$F$72+유형화!$F$73+유형화!$F$74+유형화!$G$63)*hourly1!O2079/hourly1!$O$8763</f>
        <v>112.39822399284463</v>
      </c>
      <c r="C2078" s="419">
        <f>hourly1!$F2079*유형화!$G$71/hourly1!$F$8763+유형화!$G$72*hourly1!$G2079/hourly1!$F$8763+유형화!$G$74*hourly1!I2079/hourly1!$I$8763+유형화!$H$63*hourly1!P2079/hourly1!$P$8763</f>
        <v>12.39946723693375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770">
        <f>(유형화!$F$71+유형화!$F$72+유형화!$F$73+유형화!$F$74+유형화!$G$63)*hourly1!O2080/hourly1!$O$8763</f>
        <v>109.55963473627165</v>
      </c>
      <c r="C2079" s="419">
        <f>hourly1!$F2080*유형화!$G$71/hourly1!$F$8763+유형화!$G$72*hourly1!$G2080/hourly1!$F$8763+유형화!$G$74*hourly1!I2080/hourly1!$I$8763+유형화!$H$63*hourly1!P2080/hourly1!$P$8763</f>
        <v>13.810348559571253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770">
        <f>(유형화!$F$71+유형화!$F$72+유형화!$F$73+유형화!$F$74+유형화!$G$63)*hourly1!O2081/hourly1!$O$8763</f>
        <v>114.34256107917186</v>
      </c>
      <c r="C2080" s="419">
        <f>hourly1!$F2081*유형화!$G$71/hourly1!$F$8763+유형화!$G$72*hourly1!$G2081/hourly1!$F$8763+유형화!$G$74*hourly1!I2081/hourly1!$I$8763+유형화!$H$63*hourly1!P2081/hourly1!$P$8763</f>
        <v>13.234777712748876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770">
        <f>(유형화!$F$71+유형화!$F$72+유형화!$F$73+유형화!$F$74+유형화!$G$63)*hourly1!O2082/hourly1!$O$8763</f>
        <v>113.93551012639084</v>
      </c>
      <c r="C2081" s="419">
        <f>hourly1!$F2082*유형화!$G$71/hourly1!$F$8763+유형화!$G$72*hourly1!$G2082/hourly1!$F$8763+유형화!$G$74*hourly1!I2082/hourly1!$I$8763+유형화!$H$63*hourly1!P2082/hourly1!$P$8763</f>
        <v>12.508728900758577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770">
        <f>(유형화!$F$71+유형화!$F$72+유형화!$F$73+유형화!$F$74+유형화!$G$63)*hourly1!O2083/hourly1!$O$8763</f>
        <v>115.74580905110027</v>
      </c>
      <c r="C2082" s="419">
        <f>hourly1!$F2083*유형화!$G$71/hourly1!$F$8763+유형화!$G$72*hourly1!$G2083/hourly1!$F$8763+유형화!$G$74*hourly1!I2083/hourly1!$I$8763+유형화!$H$63*hourly1!P2083/hourly1!$P$8763</f>
        <v>12.884466230879335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770">
        <f>(유형화!$F$71+유형화!$F$72+유형화!$F$73+유형화!$F$74+유형화!$G$63)*hourly1!O2084/hourly1!$O$8763</f>
        <v>117.23494196646763</v>
      </c>
      <c r="C2083" s="419">
        <f>hourly1!$F2084*유형화!$G$71/hourly1!$F$8763+유형화!$G$72*hourly1!$G2084/hourly1!$F$8763+유형화!$G$74*hourly1!I2084/hourly1!$I$8763+유형화!$H$63*hourly1!P2084/hourly1!$P$8763</f>
        <v>13.875148684528941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770">
        <f>(유형화!$F$71+유형화!$F$72+유형화!$F$73+유형화!$F$74+유형화!$G$63)*hourly1!O2085/hourly1!$O$8763</f>
        <v>117.66124756939763</v>
      </c>
      <c r="C2084" s="419">
        <f>hourly1!$F2085*유형화!$G$71/hourly1!$F$8763+유형화!$G$72*hourly1!$G2085/hourly1!$F$8763+유형화!$G$74*hourly1!I2085/hourly1!$I$8763+유형화!$H$63*hourly1!P2085/hourly1!$P$8763</f>
        <v>13.377370606200969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770">
        <f>(유형화!$F$71+유형화!$F$72+유형화!$F$73+유형화!$F$74+유형화!$G$63)*hourly1!O2086/hourly1!$O$8763</f>
        <v>119.28928112268467</v>
      </c>
      <c r="C2085" s="419">
        <f>hourly1!$F2086*유형화!$G$71/hourly1!$F$8763+유형화!$G$72*hourly1!$G2086/hourly1!$F$8763+유형화!$G$74*hourly1!I2086/hourly1!$I$8763+유형화!$H$63*hourly1!P2086/hourly1!$P$8763</f>
        <v>13.638898408458612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770">
        <f>(유형화!$F$71+유형화!$F$72+유형화!$F$73+유형화!$F$74+유형화!$G$63)*hourly1!O2087/hourly1!$O$8763</f>
        <v>118.09017056742736</v>
      </c>
      <c r="C2086" s="419">
        <f>hourly1!$F2087*유형화!$G$71/hourly1!$F$8763+유형화!$G$72*hourly1!$G2087/hourly1!$F$8763+유형화!$G$74*hourly1!I2087/hourly1!$I$8763+유형화!$H$63*hourly1!P2087/hourly1!$P$8763</f>
        <v>17.764415380923253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770">
        <f>(유형화!$F$71+유형화!$F$72+유형화!$F$73+유형화!$F$74+유형화!$G$63)*hourly1!O2088/hourly1!$O$8763</f>
        <v>114.06746391679647</v>
      </c>
      <c r="C2087" s="419">
        <f>hourly1!$F2088*유형화!$G$71/hourly1!$F$8763+유형화!$G$72*hourly1!$G2088/hourly1!$F$8763+유형화!$G$74*hourly1!I2088/hourly1!$I$8763+유형화!$H$63*hourly1!P2088/hourly1!$P$8763</f>
        <v>1.3529027269467766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770">
        <f>(유형화!$F$71+유형화!$F$72+유형화!$F$73+유형화!$F$74+유형화!$G$63)*hourly1!O2089/hourly1!$O$8763</f>
        <v>112.91148877724258</v>
      </c>
      <c r="C2088" s="419">
        <f>hourly1!$F2089*유형화!$G$71/hourly1!$F$8763+유형화!$G$72*hourly1!$G2089/hourly1!$F$8763+유형화!$G$74*hourly1!I2089/hourly1!$I$8763+유형화!$H$63*hourly1!P2089/hourly1!$P$8763</f>
        <v>0.94829367622559868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770">
        <f>(유형화!$F$71+유형화!$F$72+유형화!$F$73+유형화!$F$74+유형화!$G$63)*hourly1!O2090/hourly1!$O$8763</f>
        <v>112.45127379476075</v>
      </c>
      <c r="C2089" s="419">
        <f>hourly1!$F2090*유형화!$G$71/hourly1!$F$8763+유형화!$G$72*hourly1!$G2090/hourly1!$F$8763+유형화!$G$74*hourly1!I2090/hourly1!$I$8763+유형화!$H$63*hourly1!P2090/hourly1!$P$8763</f>
        <v>0.86441662588740564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770">
        <f>(유형화!$F$71+유형화!$F$72+유형화!$F$73+유형화!$F$74+유형화!$G$63)*hourly1!O2091/hourly1!$O$8763</f>
        <v>108.5905224418663</v>
      </c>
      <c r="C2090" s="419">
        <f>hourly1!$F2091*유형화!$G$71/hourly1!$F$8763+유형화!$G$72*hourly1!$G2091/hourly1!$F$8763+유형화!$G$74*hourly1!I2091/hourly1!$I$8763+유형화!$H$63*hourly1!P2091/hourly1!$P$8763</f>
        <v>1.0987830271121133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770">
        <f>(유형화!$F$71+유형화!$F$72+유형화!$F$73+유형화!$F$74+유형화!$G$63)*hourly1!O2092/hourly1!$O$8763</f>
        <v>103.11953177490997</v>
      </c>
      <c r="C2091" s="419">
        <f>hourly1!$F2092*유형화!$G$71/hourly1!$F$8763+유형화!$G$72*hourly1!$G2092/hourly1!$F$8763+유형화!$G$74*hourly1!I2092/hourly1!$I$8763+유형화!$H$63*hourly1!P2092/hourly1!$P$8763</f>
        <v>2.9072714912519992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770">
        <f>(유형화!$F$71+유형화!$F$72+유형화!$F$73+유형화!$F$74+유형화!$G$63)*hourly1!O2093/hourly1!$O$8763</f>
        <v>102.29991819157942</v>
      </c>
      <c r="C2092" s="419">
        <f>hourly1!$F2093*유형화!$G$71/hourly1!$F$8763+유형화!$G$72*hourly1!$G2093/hourly1!$F$8763+유형화!$G$74*hourly1!I2093/hourly1!$I$8763+유형화!$H$63*hourly1!P2093/hourly1!$P$8763</f>
        <v>4.9967597982377443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770">
        <f>(유형화!$F$71+유형화!$F$72+유형화!$F$73+유형화!$F$74+유형화!$G$63)*hourly1!O2094/hourly1!$O$8763</f>
        <v>101.62973728144391</v>
      </c>
      <c r="C2093" s="419">
        <f>hourly1!$F2094*유형화!$G$71/hourly1!$F$8763+유형화!$G$72*hourly1!$G2094/hourly1!$F$8763+유형화!$G$74*hourly1!I2094/hourly1!$I$8763+유형화!$H$63*hourly1!P2094/hourly1!$P$8763</f>
        <v>6.5039455292076003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770">
        <f>(유형화!$F$71+유형화!$F$72+유형화!$F$73+유형화!$F$74+유형화!$G$63)*hourly1!O2095/hourly1!$O$8763</f>
        <v>102.68411380120817</v>
      </c>
      <c r="C2094" s="419">
        <f>hourly1!$F2095*유형화!$G$71/hourly1!$F$8763+유형화!$G$72*hourly1!$G2095/hourly1!$F$8763+유형화!$G$74*hourly1!I2095/hourly1!$I$8763+유형화!$H$63*hourly1!P2095/hourly1!$P$8763</f>
        <v>7.910045465476065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770">
        <f>(유형화!$F$71+유형화!$F$72+유형화!$F$73+유형화!$F$74+유형화!$G$63)*hourly1!O2096/hourly1!$O$8763</f>
        <v>105.07586346580483</v>
      </c>
      <c r="C2095" s="419">
        <f>hourly1!$F2096*유형화!$G$71/hourly1!$F$8763+유형화!$G$72*hourly1!$G2096/hourly1!$F$8763+유형화!$G$74*hourly1!I2096/hourly1!$I$8763+유형화!$H$63*hourly1!P2096/hourly1!$P$8763</f>
        <v>9.4156171939034046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770">
        <f>(유형화!$F$71+유형화!$F$72+유형화!$F$73+유형화!$F$74+유형화!$G$63)*hourly1!O2097/hourly1!$O$8763</f>
        <v>107.85523069629096</v>
      </c>
      <c r="C2096" s="419">
        <f>hourly1!$F2097*유형화!$G$71/hourly1!$F$8763+유형화!$G$72*hourly1!$G2097/hourly1!$F$8763+유형화!$G$74*hourly1!I2097/hourly1!$I$8763+유형화!$H$63*hourly1!P2097/hourly1!$P$8763</f>
        <v>33.638771679477422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770">
        <f>(유형화!$F$71+유형화!$F$72+유형화!$F$73+유형화!$F$74+유형화!$G$63)*hourly1!O2098/hourly1!$O$8763</f>
        <v>111.02083783533867</v>
      </c>
      <c r="C2097" s="419">
        <f>hourly1!$F2098*유형화!$G$71/hourly1!$F$8763+유형화!$G$72*hourly1!$G2098/hourly1!$F$8763+유형화!$G$74*hourly1!I2098/hourly1!$I$8763+유형화!$H$63*hourly1!P2098/hourly1!$P$8763</f>
        <v>34.022196831432581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770">
        <f>(유형화!$F$71+유형화!$F$72+유형화!$F$73+유형화!$F$74+유형화!$G$63)*hourly1!O2099/hourly1!$O$8763</f>
        <v>114.94087367292101</v>
      </c>
      <c r="C2098" s="419">
        <f>hourly1!$F2099*유형화!$G$71/hourly1!$F$8763+유형화!$G$72*hourly1!$G2099/hourly1!$F$8763+유형화!$G$74*hourly1!I2099/hourly1!$I$8763+유형화!$H$63*hourly1!P2099/hourly1!$P$8763</f>
        <v>31.149161525788859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770">
        <f>(유형화!$F$71+유형화!$F$72+유형화!$F$73+유형화!$F$74+유형화!$G$63)*hourly1!O2100/hourly1!$O$8763</f>
        <v>121.8954851826755</v>
      </c>
      <c r="C2099" s="419">
        <f>hourly1!$F2100*유형화!$G$71/hourly1!$F$8763+유형화!$G$72*hourly1!$G2100/hourly1!$F$8763+유형화!$G$74*hourly1!I2100/hourly1!$I$8763+유형화!$H$63*hourly1!P2100/hourly1!$P$8763</f>
        <v>26.610784549281341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770">
        <f>(유형화!$F$71+유형화!$F$72+유형화!$F$73+유형화!$F$74+유형화!$G$63)*hourly1!O2101/hourly1!$O$8763</f>
        <v>122.19185344577944</v>
      </c>
      <c r="C2100" s="419">
        <f>hourly1!$F2101*유형화!$G$71/hourly1!$F$8763+유형화!$G$72*hourly1!$G2101/hourly1!$F$8763+유형화!$G$74*hourly1!I2101/hourly1!$I$8763+유형화!$H$63*hourly1!P2101/hourly1!$P$8763</f>
        <v>22.661491728967402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770">
        <f>(유형화!$F$71+유형화!$F$72+유형화!$F$73+유형화!$F$74+유형화!$G$63)*hourly1!O2102/hourly1!$O$8763</f>
        <v>121.53444431486173</v>
      </c>
      <c r="C2101" s="419">
        <f>hourly1!$F2102*유형화!$G$71/hourly1!$F$8763+유형화!$G$72*hourly1!$G2102/hourly1!$F$8763+유형화!$G$74*hourly1!I2102/hourly1!$I$8763+유형화!$H$63*hourly1!P2102/hourly1!$P$8763</f>
        <v>19.137896156560267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770">
        <f>(유형화!$F$71+유형화!$F$72+유형화!$F$73+유형화!$F$74+유형화!$G$63)*hourly1!O2103/hourly1!$O$8763</f>
        <v>113.77514936010797</v>
      </c>
      <c r="C2102" s="419">
        <f>hourly1!$F2103*유형화!$G$71/hourly1!$F$8763+유형화!$G$72*hourly1!$G2103/hourly1!$F$8763+유형화!$G$74*hourly1!I2103/hourly1!$I$8763+유형화!$H$63*hourly1!P2103/hourly1!$P$8763</f>
        <v>13.468455431859155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770">
        <f>(유형화!$F$71+유형화!$F$72+유형화!$F$73+유형화!$F$74+유형화!$G$63)*hourly1!O2104/hourly1!$O$8763</f>
        <v>111.00464869779938</v>
      </c>
      <c r="C2103" s="419">
        <f>hourly1!$F2104*유형화!$G$71/hourly1!$F$8763+유형화!$G$72*hourly1!$G2104/hourly1!$F$8763+유형화!$G$74*hourly1!I2104/hourly1!$I$8763+유형화!$H$63*hourly1!P2104/hourly1!$P$8763</f>
        <v>14.972083895070835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770">
        <f>(유형화!$F$71+유형화!$F$72+유형화!$F$73+유형화!$F$74+유형화!$G$63)*hourly1!O2105/hourly1!$O$8763</f>
        <v>117.18377716881798</v>
      </c>
      <c r="C2104" s="419">
        <f>hourly1!$F2105*유형화!$G$71/hourly1!$F$8763+유형화!$G$72*hourly1!$G2105/hourly1!$F$8763+유형화!$G$74*hourly1!I2105/hourly1!$I$8763+유형화!$H$63*hourly1!P2105/hourly1!$P$8763</f>
        <v>14.889331876819471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770">
        <f>(유형화!$F$71+유형화!$F$72+유형화!$F$73+유형화!$F$74+유형화!$G$63)*hourly1!O2106/hourly1!$O$8763</f>
        <v>116.04365022839434</v>
      </c>
      <c r="C2105" s="419">
        <f>hourly1!$F2106*유형화!$G$71/hourly1!$F$8763+유형화!$G$72*hourly1!$G2106/hourly1!$F$8763+유형화!$G$74*hourly1!I2106/hourly1!$I$8763+유형화!$H$63*hourly1!P2106/hourly1!$P$8763</f>
        <v>14.725709561107534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770">
        <f>(유형화!$F$71+유형화!$F$72+유형화!$F$73+유형화!$F$74+유형화!$G$63)*hourly1!O2107/hourly1!$O$8763</f>
        <v>116.92515091441719</v>
      </c>
      <c r="C2106" s="419">
        <f>hourly1!$F2107*유형화!$G$71/hourly1!$F$8763+유형화!$G$72*hourly1!$G2107/hourly1!$F$8763+유형화!$G$74*hourly1!I2107/hourly1!$I$8763+유형화!$H$63*hourly1!P2107/hourly1!$P$8763</f>
        <v>16.793030797139505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770">
        <f>(유형화!$F$71+유형화!$F$72+유형화!$F$73+유형화!$F$74+유형화!$G$63)*hourly1!O2108/hourly1!$O$8763</f>
        <v>116.11920148111864</v>
      </c>
      <c r="C2107" s="419">
        <f>hourly1!$F2108*유형화!$G$71/hourly1!$F$8763+유형화!$G$72*hourly1!$G2108/hourly1!$F$8763+유형화!$G$74*hourly1!I2108/hourly1!$I$8763+유형화!$H$63*hourly1!P2108/hourly1!$P$8763</f>
        <v>17.965817665015074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770">
        <f>(유형화!$F$71+유형화!$F$72+유형화!$F$73+유형화!$F$74+유형화!$G$63)*hourly1!O2109/hourly1!$O$8763</f>
        <v>114.77328025129216</v>
      </c>
      <c r="C2108" s="419">
        <f>hourly1!$F2109*유형화!$G$71/hourly1!$F$8763+유형화!$G$72*hourly1!$G2109/hourly1!$F$8763+유형화!$G$74*hourly1!I2109/hourly1!$I$8763+유형화!$H$63*hourly1!P2109/hourly1!$P$8763</f>
        <v>16.162326608175565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770">
        <f>(유형화!$F$71+유형화!$F$72+유형화!$F$73+유형화!$F$74+유형화!$G$63)*hourly1!O2110/hourly1!$O$8763</f>
        <v>116.62655478119046</v>
      </c>
      <c r="C2109" s="419">
        <f>hourly1!$F2110*유형화!$G$71/hourly1!$F$8763+유형화!$G$72*hourly1!$G2110/hourly1!$F$8763+유형화!$G$74*hourly1!I2110/hourly1!$I$8763+유형화!$H$63*hourly1!P2110/hourly1!$P$8763</f>
        <v>15.958436698429999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770">
        <f>(유형화!$F$71+유형화!$F$72+유형화!$F$73+유형화!$F$74+유형화!$G$63)*hourly1!O2111/hourly1!$O$8763</f>
        <v>115.07624954249707</v>
      </c>
      <c r="C2110" s="419">
        <f>hourly1!$F2111*유형화!$G$71/hourly1!$F$8763+유형화!$G$72*hourly1!$G2111/hourly1!$F$8763+유형화!$G$74*hourly1!I2111/hourly1!$I$8763+유형화!$H$63*hourly1!P2111/hourly1!$P$8763</f>
        <v>19.592256489467115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770">
        <f>(유형화!$F$71+유형화!$F$72+유형화!$F$73+유형화!$F$74+유형화!$G$63)*hourly1!O2112/hourly1!$O$8763</f>
        <v>112.80730919203671</v>
      </c>
      <c r="C2111" s="419">
        <f>hourly1!$F2112*유형화!$G$71/hourly1!$F$8763+유형화!$G$72*hourly1!$G2112/hourly1!$F$8763+유형화!$G$74*hourly1!I2112/hourly1!$I$8763+유형화!$H$63*hourly1!P2112/hourly1!$P$8763</f>
        <v>1.3532778402164261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770">
        <f>(유형화!$F$71+유형화!$F$72+유형화!$F$73+유형화!$F$74+유형화!$G$63)*hourly1!O2113/hourly1!$O$8763</f>
        <v>111.44730069375174</v>
      </c>
      <c r="C2112" s="419">
        <f>hourly1!$F2113*유형화!$G$71/hourly1!$F$8763+유형화!$G$72*hourly1!$G2113/hourly1!$F$8763+유형화!$G$74*hourly1!I2113/hourly1!$I$8763+유형화!$H$63*hourly1!P2113/hourly1!$P$8763</f>
        <v>0.95252670176894849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770">
        <f>(유형화!$F$71+유형화!$F$72+유형화!$F$73+유형화!$F$74+유형화!$G$63)*hourly1!O2114/hourly1!$O$8763</f>
        <v>111.46960551328563</v>
      </c>
      <c r="C2113" s="419">
        <f>hourly1!$F2114*유형화!$G$71/hourly1!$F$8763+유형화!$G$72*hourly1!$G2114/hourly1!$F$8763+유형화!$G$74*hourly1!I2114/hourly1!$I$8763+유형화!$H$63*hourly1!P2114/hourly1!$P$8763</f>
        <v>0.94615439201672236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770">
        <f>(유형화!$F$71+유형화!$F$72+유형화!$F$73+유형화!$F$74+유형화!$G$63)*hourly1!O2115/hourly1!$O$8763</f>
        <v>107.57259875727135</v>
      </c>
      <c r="C2114" s="419">
        <f>hourly1!$F2115*유형화!$G$71/hourly1!$F$8763+유형화!$G$72*hourly1!$G2115/hourly1!$F$8763+유형화!$G$74*hourly1!I2115/hourly1!$I$8763+유형화!$H$63*hourly1!P2115/hourly1!$P$8763</f>
        <v>1.50626466386463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770">
        <f>(유형화!$F$71+유형화!$F$72+유형화!$F$73+유형화!$F$74+유형화!$G$63)*hourly1!O2116/hourly1!$O$8763</f>
        <v>102.13333462006909</v>
      </c>
      <c r="C2115" s="419">
        <f>hourly1!$F2116*유형화!$G$71/hourly1!$F$8763+유형화!$G$72*hourly1!$G2116/hourly1!$F$8763+유형화!$G$74*hourly1!I2116/hourly1!$I$8763+유형화!$H$63*hourly1!P2116/hourly1!$P$8763</f>
        <v>3.7262914655230976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770">
        <f>(유형화!$F$71+유형화!$F$72+유형화!$F$73+유형화!$F$74+유형화!$G$63)*hourly1!O2117/hourly1!$O$8763</f>
        <v>101.16934759775388</v>
      </c>
      <c r="C2116" s="419">
        <f>hourly1!$F2117*유형화!$G$71/hourly1!$F$8763+유형화!$G$72*hourly1!$G2117/hourly1!$F$8763+유형화!$G$74*hourly1!I2117/hourly1!$I$8763+유형화!$H$63*hourly1!P2117/hourly1!$P$8763</f>
        <v>5.8804078807989821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770">
        <f>(유형화!$F$71+유형화!$F$72+유형화!$F$73+유형화!$F$74+유형화!$G$63)*hourly1!O2118/hourly1!$O$8763</f>
        <v>99.81903405279995</v>
      </c>
      <c r="C2117" s="419">
        <f>hourly1!$F2118*유형화!$G$71/hourly1!$F$8763+유형화!$G$72*hourly1!$G2118/hourly1!$F$8763+유형화!$G$74*hourly1!I2118/hourly1!$I$8763+유형화!$H$63*hourly1!P2118/hourly1!$P$8763</f>
        <v>7.3197178041777002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770">
        <f>(유형화!$F$71+유형화!$F$72+유형화!$F$73+유형화!$F$74+유형화!$G$63)*hourly1!O2119/hourly1!$O$8763</f>
        <v>100.98335677628107</v>
      </c>
      <c r="C2118" s="419">
        <f>hourly1!$F2119*유형화!$G$71/hourly1!$F$8763+유형화!$G$72*hourly1!$G2119/hourly1!$F$8763+유형화!$G$74*hourly1!I2119/hourly1!$I$8763+유형화!$H$63*hourly1!P2119/hourly1!$P$8763</f>
        <v>8.8620081673778177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770">
        <f>(유형화!$F$71+유형화!$F$72+유형화!$F$73+유형화!$F$74+유형화!$G$63)*hourly1!O2120/hourly1!$O$8763</f>
        <v>103.60407087118826</v>
      </c>
      <c r="C2119" s="419">
        <f>hourly1!$F2120*유형화!$G$71/hourly1!$F$8763+유형화!$G$72*hourly1!$G2120/hourly1!$F$8763+유형화!$G$74*hourly1!I2120/hourly1!$I$8763+유형화!$H$63*hourly1!P2120/hourly1!$P$8763</f>
        <v>9.7638152402224847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770">
        <f>(유형화!$F$71+유형화!$F$72+유형화!$F$73+유형화!$F$74+유형화!$G$63)*hourly1!O2121/hourly1!$O$8763</f>
        <v>106.58190767452069</v>
      </c>
      <c r="C2120" s="419">
        <f>hourly1!$F2121*유형화!$G$71/hourly1!$F$8763+유형화!$G$72*hourly1!$G2121/hourly1!$F$8763+유형화!$G$74*hourly1!I2121/hourly1!$I$8763+유형화!$H$63*hourly1!P2121/hourly1!$P$8763</f>
        <v>33.015390353908309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770">
        <f>(유형화!$F$71+유형화!$F$72+유형화!$F$73+유형화!$F$74+유형화!$G$63)*hourly1!O2122/hourly1!$O$8763</f>
        <v>110.93997115063074</v>
      </c>
      <c r="C2121" s="419">
        <f>hourly1!$F2122*유형화!$G$71/hourly1!$F$8763+유형화!$G$72*hourly1!$G2122/hourly1!$F$8763+유형화!$G$74*hourly1!I2122/hourly1!$I$8763+유형화!$H$63*hourly1!P2122/hourly1!$P$8763</f>
        <v>32.319484462614334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770">
        <f>(유형화!$F$71+유형화!$F$72+유형화!$F$73+유형화!$F$74+유형화!$G$63)*hourly1!O2123/hourly1!$O$8763</f>
        <v>114.02078651235877</v>
      </c>
      <c r="C2122" s="419">
        <f>hourly1!$F2123*유형화!$G$71/hourly1!$F$8763+유형화!$G$72*hourly1!$G2123/hourly1!$F$8763+유형화!$G$74*hourly1!I2123/hourly1!$I$8763+유형화!$H$63*hourly1!P2123/hourly1!$P$8763</f>
        <v>29.207529699193174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770">
        <f>(유형화!$F$71+유형화!$F$72+유형화!$F$73+유형화!$F$74+유형화!$G$63)*hourly1!O2124/hourly1!$O$8763</f>
        <v>119.5391086047686</v>
      </c>
      <c r="C2123" s="419">
        <f>hourly1!$F2124*유형화!$G$71/hourly1!$F$8763+유형화!$G$72*hourly1!$G2124/hourly1!$F$8763+유형화!$G$74*hourly1!I2124/hourly1!$I$8763+유형화!$H$63*hourly1!P2124/hourly1!$P$8763</f>
        <v>25.299248545009643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770">
        <f>(유형화!$F$71+유형화!$F$72+유형화!$F$73+유형화!$F$74+유형화!$G$63)*hourly1!O2125/hourly1!$O$8763</f>
        <v>117.2275257436563</v>
      </c>
      <c r="C2124" s="419">
        <f>hourly1!$F2125*유형화!$G$71/hourly1!$F$8763+유형화!$G$72*hourly1!$G2125/hourly1!$F$8763+유형화!$G$74*hourly1!I2125/hourly1!$I$8763+유형화!$H$63*hourly1!P2125/hourly1!$P$8763</f>
        <v>21.624587873621223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770">
        <f>(유형화!$F$71+유형화!$F$72+유형화!$F$73+유형화!$F$74+유형화!$G$63)*hourly1!O2126/hourly1!$O$8763</f>
        <v>115.44707811202929</v>
      </c>
      <c r="C2125" s="419">
        <f>hourly1!$F2126*유형화!$G$71/hourly1!$F$8763+유형화!$G$72*hourly1!$G2126/hourly1!$F$8763+유형화!$G$74*hourly1!I2126/hourly1!$I$8763+유형화!$H$63*hourly1!P2126/hourly1!$P$8763</f>
        <v>18.583089167804392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770">
        <f>(유형화!$F$71+유형화!$F$72+유형화!$F$73+유형화!$F$74+유형화!$G$63)*hourly1!O2127/hourly1!$O$8763</f>
        <v>108.16674909487497</v>
      </c>
      <c r="C2126" s="419">
        <f>hourly1!$F2127*유형화!$G$71/hourly1!$F$8763+유형화!$G$72*hourly1!$G2127/hourly1!$F$8763+유형화!$G$74*hourly1!I2127/hourly1!$I$8763+유형화!$H$63*hourly1!P2127/hourly1!$P$8763</f>
        <v>12.379404677588797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770">
        <f>(유형화!$F$71+유형화!$F$72+유형화!$F$73+유형화!$F$74+유형화!$G$63)*hourly1!O2128/hourly1!$O$8763</f>
        <v>106.74973592626168</v>
      </c>
      <c r="C2127" s="419">
        <f>hourly1!$F2128*유형화!$G$71/hourly1!$F$8763+유형화!$G$72*hourly1!$G2128/hourly1!$F$8763+유형화!$G$74*hourly1!I2128/hourly1!$I$8763+유형화!$H$63*hourly1!P2128/hourly1!$P$8763</f>
        <v>13.317723903660704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770">
        <f>(유형화!$F$71+유형화!$F$72+유형화!$F$73+유형화!$F$74+유형화!$G$63)*hourly1!O2129/hourly1!$O$8763</f>
        <v>111.60707137439825</v>
      </c>
      <c r="C2128" s="419">
        <f>hourly1!$F2129*유형화!$G$71/hourly1!$F$8763+유형화!$G$72*hourly1!$G2129/hourly1!$F$8763+유형화!$G$74*hourly1!I2129/hourly1!$I$8763+유형화!$H$63*hourly1!P2129/hourly1!$P$8763</f>
        <v>12.762374093077403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770">
        <f>(유형화!$F$71+유형화!$F$72+유형화!$F$73+유형화!$F$74+유형화!$G$63)*hourly1!O2130/hourly1!$O$8763</f>
        <v>110.52196294723427</v>
      </c>
      <c r="C2129" s="419">
        <f>hourly1!$F2130*유형화!$G$71/hourly1!$F$8763+유형화!$G$72*hourly1!$G2130/hourly1!$F$8763+유형화!$G$74*hourly1!I2130/hourly1!$I$8763+유형화!$H$63*hourly1!P2130/hourly1!$P$8763</f>
        <v>12.171121726795228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770">
        <f>(유형화!$F$71+유형화!$F$72+유형화!$F$73+유형화!$F$74+유형화!$G$63)*hourly1!O2131/hourly1!$O$8763</f>
        <v>110.95703754481841</v>
      </c>
      <c r="C2130" s="419">
        <f>hourly1!$F2131*유형화!$G$71/hourly1!$F$8763+유형화!$G$72*hourly1!$G2131/hourly1!$F$8763+유형화!$G$74*hourly1!I2131/hourly1!$I$8763+유형화!$H$63*hourly1!P2131/hourly1!$P$8763</f>
        <v>12.908388548830784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770">
        <f>(유형화!$F$71+유형화!$F$72+유형화!$F$73+유형화!$F$74+유형화!$G$63)*hourly1!O2132/hourly1!$O$8763</f>
        <v>112.40487014369528</v>
      </c>
      <c r="C2131" s="419">
        <f>hourly1!$F2132*유형화!$G$71/hourly1!$F$8763+유형화!$G$72*hourly1!$G2132/hourly1!$F$8763+유형화!$G$74*hourly1!I2132/hourly1!$I$8763+유형화!$H$63*hourly1!P2132/hourly1!$P$8763</f>
        <v>13.863884208442856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770">
        <f>(유형화!$F$71+유형화!$F$72+유형화!$F$73+유형화!$F$74+유형화!$G$63)*hourly1!O2133/hourly1!$O$8763</f>
        <v>112.67395358324022</v>
      </c>
      <c r="C2132" s="419">
        <f>hourly1!$F2133*유형화!$G$71/hourly1!$F$8763+유형화!$G$72*hourly1!$G2133/hourly1!$F$8763+유형화!$G$74*hourly1!I2133/hourly1!$I$8763+유형화!$H$63*hourly1!P2133/hourly1!$P$8763</f>
        <v>13.771314931256565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770">
        <f>(유형화!$F$71+유형화!$F$72+유형화!$F$73+유형화!$F$74+유형화!$G$63)*hourly1!O2134/hourly1!$O$8763</f>
        <v>114.8941650065931</v>
      </c>
      <c r="C2133" s="419">
        <f>hourly1!$F2134*유형화!$G$71/hourly1!$F$8763+유형화!$G$72*hourly1!$G2134/hourly1!$F$8763+유형화!$G$74*hourly1!I2134/hourly1!$I$8763+유형화!$H$63*hourly1!P2134/hourly1!$P$8763</f>
        <v>13.474479400166556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770">
        <f>(유형화!$F$71+유형화!$F$72+유형화!$F$73+유형화!$F$74+유형화!$G$63)*hourly1!O2135/hourly1!$O$8763</f>
        <v>114.05667892781835</v>
      </c>
      <c r="C2134" s="419">
        <f>hourly1!$F2135*유형화!$G$71/hourly1!$F$8763+유형화!$G$72*hourly1!$G2135/hourly1!$F$8763+유형화!$G$74*hourly1!I2135/hourly1!$I$8763+유형화!$H$63*hourly1!P2135/hourly1!$P$8763</f>
        <v>16.79312372922108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770">
        <f>(유형화!$F$71+유형화!$F$72+유형화!$F$73+유형화!$F$74+유형화!$G$63)*hourly1!O2136/hourly1!$O$8763</f>
        <v>111.240992129774</v>
      </c>
      <c r="C2135" s="419">
        <f>hourly1!$F2136*유형화!$G$71/hourly1!$F$8763+유형화!$G$72*hourly1!$G2136/hourly1!$F$8763+유형화!$G$74*hourly1!I2136/hourly1!$I$8763+유형화!$H$63*hourly1!P2136/hourly1!$P$8763</f>
        <v>1.1874313089892443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770">
        <f>(유형화!$F$71+유형화!$F$72+유형화!$F$73+유형화!$F$74+유형화!$G$63)*hourly1!O2137/hourly1!$O$8763</f>
        <v>110.80769409846236</v>
      </c>
      <c r="C2136" s="419">
        <f>hourly1!$F2137*유형화!$G$71/hourly1!$F$8763+유형화!$G$72*hourly1!$G2137/hourly1!$F$8763+유형화!$G$74*hourly1!I2137/hourly1!$I$8763+유형화!$H$63*hourly1!P2137/hourly1!$P$8763</f>
        <v>1.04894096689974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770">
        <f>(유형화!$F$71+유형화!$F$72+유형화!$F$73+유형화!$F$74+유형화!$G$63)*hourly1!O2138/hourly1!$O$8763</f>
        <v>110.40573579083892</v>
      </c>
      <c r="C2137" s="419">
        <f>hourly1!$F2138*유형화!$G$71/hourly1!$F$8763+유형화!$G$72*hourly1!$G2138/hourly1!$F$8763+유형화!$G$74*hourly1!I2138/hourly1!$I$8763+유형화!$H$63*hourly1!P2138/hourly1!$P$8763</f>
        <v>0.81347322819178203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770">
        <f>(유형화!$F$71+유형화!$F$72+유형화!$F$73+유형화!$F$74+유형화!$G$63)*hourly1!O2139/hourly1!$O$8763</f>
        <v>107.21859998824701</v>
      </c>
      <c r="C2138" s="419">
        <f>hourly1!$F2139*유형화!$G$71/hourly1!$F$8763+유형화!$G$72*hourly1!$G2139/hourly1!$F$8763+유형화!$G$74*hourly1!I2139/hourly1!$I$8763+유형화!$H$63*hourly1!P2139/hourly1!$P$8763</f>
        <v>0.71206463298185674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770">
        <f>(유형화!$F$71+유형화!$F$72+유형화!$F$73+유형화!$F$74+유형화!$G$63)*hourly1!O2140/hourly1!$O$8763</f>
        <v>100.7483125238054</v>
      </c>
      <c r="C2139" s="419">
        <f>hourly1!$F2140*유형화!$G$71/hourly1!$F$8763+유형화!$G$72*hourly1!$G2140/hourly1!$F$8763+유형화!$G$74*hourly1!I2140/hourly1!$I$8763+유형화!$H$63*hourly1!P2140/hourly1!$P$8763</f>
        <v>1.1159173027212357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770">
        <f>(유형화!$F$71+유형화!$F$72+유형화!$F$73+유형화!$F$74+유형화!$G$63)*hourly1!O2141/hourly1!$O$8763</f>
        <v>99.909935264205643</v>
      </c>
      <c r="C2140" s="419">
        <f>hourly1!$F2141*유형화!$G$71/hourly1!$F$8763+유형화!$G$72*hourly1!$G2141/hourly1!$F$8763+유형화!$G$74*hourly1!I2141/hourly1!$I$8763+유형화!$H$63*hourly1!P2141/hourly1!$P$8763</f>
        <v>2.8853847551535305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770">
        <f>(유형화!$F$71+유형화!$F$72+유형화!$F$73+유형화!$F$74+유형화!$G$63)*hourly1!O2142/hourly1!$O$8763</f>
        <v>98.926220467698982</v>
      </c>
      <c r="C2141" s="419">
        <f>hourly1!$F2142*유형화!$G$71/hourly1!$F$8763+유형화!$G$72*hourly1!$G2142/hourly1!$F$8763+유형화!$G$74*hourly1!I2142/hourly1!$I$8763+유형화!$H$63*hourly1!P2142/hourly1!$P$8763</f>
        <v>4.488032659001238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770">
        <f>(유형화!$F$71+유형화!$F$72+유형화!$F$73+유형화!$F$74+유형화!$G$63)*hourly1!O2143/hourly1!$O$8763</f>
        <v>99.555246215810726</v>
      </c>
      <c r="C2142" s="419">
        <f>hourly1!$F2143*유형화!$G$71/hourly1!$F$8763+유형화!$G$72*hourly1!$G2143/hourly1!$F$8763+유형화!$G$74*hourly1!I2143/hourly1!$I$8763+유형화!$H$63*hourly1!P2143/hourly1!$P$8763</f>
        <v>6.0512742830416544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770">
        <f>(유형화!$F$71+유형화!$F$72+유형화!$F$73+유형화!$F$74+유형화!$G$63)*hourly1!O2144/hourly1!$O$8763</f>
        <v>101.4676450753628</v>
      </c>
      <c r="C2143" s="419">
        <f>hourly1!$F2144*유형화!$G$71/hourly1!$F$8763+유형화!$G$72*hourly1!$G2144/hourly1!$F$8763+유형화!$G$74*hourly1!I2144/hourly1!$I$8763+유형화!$H$63*hourly1!P2144/hourly1!$P$8763</f>
        <v>6.9227621104126902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770">
        <f>(유형화!$F$71+유형화!$F$72+유형화!$F$73+유형화!$F$74+유형화!$G$63)*hourly1!O2145/hourly1!$O$8763</f>
        <v>103.91161058295444</v>
      </c>
      <c r="C2144" s="419">
        <f>hourly1!$F2145*유형화!$G$71/hourly1!$F$8763+유형화!$G$72*hourly1!$G2145/hourly1!$F$8763+유형화!$G$74*hourly1!I2145/hourly1!$I$8763+유형화!$H$63*hourly1!P2145/hourly1!$P$8763</f>
        <v>30.206521265646028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770">
        <f>(유형화!$F$71+유형화!$F$72+유형화!$F$73+유형화!$F$74+유형화!$G$63)*hourly1!O2146/hourly1!$O$8763</f>
        <v>107.27466255776081</v>
      </c>
      <c r="C2145" s="419">
        <f>hourly1!$F2146*유형화!$G$71/hourly1!$F$8763+유형화!$G$72*hourly1!$G2146/hourly1!$F$8763+유형화!$G$74*hourly1!I2146/hourly1!$I$8763+유형화!$H$63*hourly1!P2146/hourly1!$P$8763</f>
        <v>29.6099554614417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770">
        <f>(유형화!$F$71+유형화!$F$72+유형화!$F$73+유형화!$F$74+유형화!$G$63)*hourly1!O2147/hourly1!$O$8763</f>
        <v>111.98934873269276</v>
      </c>
      <c r="C2146" s="419">
        <f>hourly1!$F2147*유형화!$G$71/hourly1!$F$8763+유형화!$G$72*hourly1!$G2147/hourly1!$F$8763+유형화!$G$74*hourly1!I2147/hourly1!$I$8763+유형화!$H$63*hourly1!P2147/hourly1!$P$8763</f>
        <v>26.853411135491484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770">
        <f>(유형화!$F$71+유형화!$F$72+유형화!$F$73+유형화!$F$74+유형화!$G$63)*hourly1!O2148/hourly1!$O$8763</f>
        <v>119.19681982246905</v>
      </c>
      <c r="C2147" s="419">
        <f>hourly1!$F2148*유형화!$G$71/hourly1!$F$8763+유형화!$G$72*hourly1!$G2148/hourly1!$F$8763+유형화!$G$74*hourly1!I2148/hourly1!$I$8763+유형화!$H$63*hourly1!P2148/hourly1!$P$8763</f>
        <v>23.483574461542723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770">
        <f>(유형화!$F$71+유형화!$F$72+유형화!$F$73+유형화!$F$74+유형화!$G$63)*hourly1!O2149/hourly1!$O$8763</f>
        <v>118.37347874618034</v>
      </c>
      <c r="C2148" s="419">
        <f>hourly1!$F2149*유형화!$G$71/hourly1!$F$8763+유형화!$G$72*hourly1!$G2149/hourly1!$F$8763+유형화!$G$74*hourly1!I2149/hourly1!$I$8763+유형화!$H$63*hourly1!P2149/hourly1!$P$8763</f>
        <v>19.968004282140129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770">
        <f>(유형화!$F$71+유형화!$F$72+유형화!$F$73+유형화!$F$74+유형화!$G$63)*hourly1!O2150/hourly1!$O$8763</f>
        <v>117.78140084265205</v>
      </c>
      <c r="C2149" s="419">
        <f>hourly1!$F2150*유형화!$G$71/hourly1!$F$8763+유형화!$G$72*hourly1!$G2150/hourly1!$F$8763+유형화!$G$74*hourly1!I2150/hourly1!$I$8763+유형화!$H$63*hourly1!P2150/hourly1!$P$8763</f>
        <v>16.776231323201735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770">
        <f>(유형화!$F$71+유형화!$F$72+유형화!$F$73+유형화!$F$74+유형화!$G$63)*hourly1!O2151/hourly1!$O$8763</f>
        <v>111.70753040359362</v>
      </c>
      <c r="C2150" s="419">
        <f>hourly1!$F2151*유형화!$G$71/hourly1!$F$8763+유형화!$G$72*hourly1!$G2151/hourly1!$F$8763+유형화!$G$74*hourly1!I2151/hourly1!$I$8763+유형화!$H$63*hourly1!P2151/hourly1!$P$8763</f>
        <v>10.451400632994579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770">
        <f>(유형화!$F$71+유형화!$F$72+유형화!$F$73+유형화!$F$74+유형화!$G$63)*hourly1!O2152/hourly1!$O$8763</f>
        <v>111.27901471892328</v>
      </c>
      <c r="C2151" s="419">
        <f>hourly1!$F2152*유형화!$G$71/hourly1!$F$8763+유형화!$G$72*hourly1!$G2152/hourly1!$F$8763+유형화!$G$74*hourly1!I2152/hourly1!$I$8763+유형화!$H$63*hourly1!P2152/hourly1!$P$8763</f>
        <v>11.240939596858993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770">
        <f>(유형화!$F$71+유형화!$F$72+유형화!$F$73+유형화!$F$74+유형화!$G$63)*hourly1!O2153/hourly1!$O$8763</f>
        <v>117.74496210298801</v>
      </c>
      <c r="C2152" s="419">
        <f>hourly1!$F2153*유형화!$G$71/hourly1!$F$8763+유형화!$G$72*hourly1!$G2153/hourly1!$F$8763+유형화!$G$74*hourly1!I2153/hourly1!$I$8763+유형화!$H$63*hourly1!P2153/hourly1!$P$8763</f>
        <v>10.602879618233189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770">
        <f>(유형화!$F$71+유형화!$F$72+유형화!$F$73+유형화!$F$74+유형화!$G$63)*hourly1!O2154/hourly1!$O$8763</f>
        <v>116.76212376794138</v>
      </c>
      <c r="C2153" s="419">
        <f>hourly1!$F2154*유형화!$G$71/hourly1!$F$8763+유형화!$G$72*hourly1!$G2154/hourly1!$F$8763+유형화!$G$74*hourly1!I2154/hourly1!$I$8763+유형화!$H$63*hourly1!P2154/hourly1!$P$8763</f>
        <v>10.437336501020702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770">
        <f>(유형화!$F$71+유형화!$F$72+유형화!$F$73+유형화!$F$74+유형화!$G$63)*hourly1!O2155/hourly1!$O$8763</f>
        <v>115.13217412541313</v>
      </c>
      <c r="C2154" s="419">
        <f>hourly1!$F2155*유형화!$G$71/hourly1!$F$8763+유형화!$G$72*hourly1!$G2155/hourly1!$F$8763+유형화!$G$74*hourly1!I2155/hourly1!$I$8763+유형화!$H$63*hourly1!P2155/hourly1!$P$8763</f>
        <v>11.009984910827589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770">
        <f>(유형화!$F$71+유형화!$F$72+유형화!$F$73+유형화!$F$74+유형화!$G$63)*hourly1!O2156/hourly1!$O$8763</f>
        <v>115.05143445668311</v>
      </c>
      <c r="C2155" s="419">
        <f>hourly1!$F2156*유형화!$G$71/hourly1!$F$8763+유형화!$G$72*hourly1!$G2156/hourly1!$F$8763+유형화!$G$74*hourly1!I2156/hourly1!$I$8763+유형화!$H$63*hourly1!P2156/hourly1!$P$8763</f>
        <v>12.471277579607589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770">
        <f>(유형화!$F$71+유형화!$F$72+유형화!$F$73+유형화!$F$74+유형화!$G$63)*hourly1!O2157/hourly1!$O$8763</f>
        <v>112.5994703690553</v>
      </c>
      <c r="C2156" s="419">
        <f>hourly1!$F2157*유형화!$G$71/hourly1!$F$8763+유형화!$G$72*hourly1!$G2157/hourly1!$F$8763+유형화!$G$74*hourly1!I2157/hourly1!$I$8763+유형화!$H$63*hourly1!P2157/hourly1!$P$8763</f>
        <v>11.986491837094221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770">
        <f>(유형화!$F$71+유형화!$F$72+유형화!$F$73+유형화!$F$74+유형화!$G$63)*hourly1!O2158/hourly1!$O$8763</f>
        <v>113.40351075807182</v>
      </c>
      <c r="C2157" s="419">
        <f>hourly1!$F2158*유형화!$G$71/hourly1!$F$8763+유형화!$G$72*hourly1!$G2158/hourly1!$F$8763+유형화!$G$74*hourly1!I2158/hourly1!$I$8763+유형화!$H$63*hourly1!P2158/hourly1!$P$8763</f>
        <v>10.785604400261988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770">
        <f>(유형화!$F$71+유형화!$F$72+유형화!$F$73+유형화!$F$74+유형화!$G$63)*hourly1!O2159/hourly1!$O$8763</f>
        <v>111.20286553669048</v>
      </c>
      <c r="C2158" s="419">
        <f>hourly1!$F2159*유형화!$G$71/hourly1!$F$8763+유형화!$G$72*hourly1!$G2159/hourly1!$F$8763+유형화!$G$74*hourly1!I2159/hourly1!$I$8763+유형화!$H$63*hourly1!P2159/hourly1!$P$8763</f>
        <v>13.093993609944039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770">
        <f>(유형화!$F$71+유형화!$F$72+유형화!$F$73+유형화!$F$74+유형화!$G$63)*hourly1!O2160/hourly1!$O$8763</f>
        <v>108.00414420832021</v>
      </c>
      <c r="C2159" s="419">
        <f>hourly1!$F2160*유형화!$G$71/hourly1!$F$8763+유형화!$G$72*hourly1!$G2160/hourly1!$F$8763+유형화!$G$74*hourly1!I2160/hourly1!$I$8763+유형화!$H$63*hourly1!P2160/hourly1!$P$8763</f>
        <v>1.1490842087341022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770">
        <f>(유형화!$F$71+유형화!$F$72+유형화!$F$73+유형화!$F$74+유형화!$G$63)*hourly1!O2161/hourly1!$O$8763</f>
        <v>107.32608207826769</v>
      </c>
      <c r="C2160" s="419">
        <f>hourly1!$F2161*유형화!$G$71/hourly1!$F$8763+유형화!$G$72*hourly1!$G2161/hourly1!$F$8763+유형화!$G$74*hourly1!I2161/hourly1!$I$8763+유형화!$H$63*hourly1!P2161/hourly1!$P$8763</f>
        <v>1.0917100340826149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770">
        <f>(유형화!$F$71+유형화!$F$72+유형화!$F$73+유형화!$F$74+유형화!$G$63)*hourly1!O2162/hourly1!$O$8763</f>
        <v>106.9905434470285</v>
      </c>
      <c r="C2161" s="419">
        <f>hourly1!$F2162*유형화!$G$71/hourly1!$F$8763+유형화!$G$72*hourly1!$G2162/hourly1!$F$8763+유형화!$G$74*hourly1!I2162/hourly1!$I$8763+유형화!$H$63*hourly1!P2162/hourly1!$P$8763</f>
        <v>0.80561923641053479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770">
        <f>(유형화!$F$71+유형화!$F$72+유형화!$F$73+유형화!$F$74+유형화!$G$63)*hourly1!O2163/hourly1!$O$8763</f>
        <v>105.75278617286722</v>
      </c>
      <c r="C2162" s="419">
        <f>hourly1!$F2163*유형화!$G$71/hourly1!$F$8763+유형화!$G$72*hourly1!$G2163/hourly1!$F$8763+유형화!$G$74*hourly1!I2163/hourly1!$I$8763+유형화!$H$63*hourly1!P2163/hourly1!$P$8763</f>
        <v>0.60803301438348423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770">
        <f>(유형화!$F$71+유형화!$F$72+유형화!$F$73+유형화!$F$74+유형화!$G$63)*hourly1!O2164/hourly1!$O$8763</f>
        <v>99.734053819561836</v>
      </c>
      <c r="C2163" s="419">
        <f>hourly1!$F2164*유형화!$G$71/hourly1!$F$8763+유형화!$G$72*hourly1!$G2164/hourly1!$F$8763+유형화!$G$74*hourly1!I2164/hourly1!$I$8763+유형화!$H$63*hourly1!P2164/hourly1!$P$8763</f>
        <v>0.53523026785846073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770">
        <f>(유형화!$F$71+유형화!$F$72+유형화!$F$73+유형화!$F$74+유형화!$G$63)*hourly1!O2165/hourly1!$O$8763</f>
        <v>98.285334639661514</v>
      </c>
      <c r="C2164" s="419">
        <f>hourly1!$F2165*유형화!$G$71/hourly1!$F$8763+유형화!$G$72*hourly1!$G2165/hourly1!$F$8763+유형화!$G$74*hourly1!I2165/hourly1!$I$8763+유형화!$H$63*hourly1!P2165/hourly1!$P$8763</f>
        <v>0.52053469008526643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770">
        <f>(유형화!$F$71+유형화!$F$72+유형화!$F$73+유형화!$F$74+유형화!$G$63)*hourly1!O2166/hourly1!$O$8763</f>
        <v>98.122589833474962</v>
      </c>
      <c r="C2165" s="419">
        <f>hourly1!$F2166*유형화!$G$71/hourly1!$F$8763+유형화!$G$72*hourly1!$G2166/hourly1!$F$8763+유형화!$G$74*hourly1!I2166/hourly1!$I$8763+유형화!$H$63*hourly1!P2166/hourly1!$P$8763</f>
        <v>0.52060208123051133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770">
        <f>(유형화!$F$71+유형화!$F$72+유형화!$F$73+유형화!$F$74+유형화!$G$63)*hourly1!O2167/hourly1!$O$8763</f>
        <v>98.14542051833881</v>
      </c>
      <c r="C2166" s="419">
        <f>hourly1!$F2167*유형화!$G$71/hourly1!$F$8763+유형화!$G$72*hourly1!$G2167/hourly1!$F$8763+유형화!$G$74*hourly1!I2167/hourly1!$I$8763+유형화!$H$63*hourly1!P2167/hourly1!$P$8763</f>
        <v>0.51086698410276266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770">
        <f>(유형화!$F$71+유형화!$F$72+유형화!$F$73+유형화!$F$74+유형화!$G$63)*hourly1!O2168/hourly1!$O$8763</f>
        <v>101.16954900760742</v>
      </c>
      <c r="C2167" s="419">
        <f>hourly1!$F2168*유형화!$G$71/hourly1!$F$8763+유형화!$G$72*hourly1!$G2168/hourly1!$F$8763+유형화!$G$74*hourly1!I2168/hourly1!$I$8763+유형화!$H$63*hourly1!P2168/hourly1!$P$8763</f>
        <v>1.2096223822687515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770">
        <f>(유형화!$F$71+유형화!$F$72+유형화!$F$73+유형화!$F$74+유형화!$G$63)*hourly1!O2169/hourly1!$O$8763</f>
        <v>101.84265727428847</v>
      </c>
      <c r="C2168" s="419">
        <f>hourly1!$F2169*유형화!$G$71/hourly1!$F$8763+유형화!$G$72*hourly1!$G2169/hourly1!$F$8763+유형화!$G$74*hourly1!I2169/hourly1!$I$8763+유형화!$H$63*hourly1!P2169/hourly1!$P$8763</f>
        <v>15.716396322866823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770">
        <f>(유형화!$F$71+유형화!$F$72+유형화!$F$73+유형화!$F$74+유형화!$G$63)*hourly1!O2170/hourly1!$O$8763</f>
        <v>101.92704844613756</v>
      </c>
      <c r="C2169" s="419">
        <f>hourly1!$F2170*유형화!$G$71/hourly1!$F$8763+유형화!$G$72*hourly1!$G2170/hourly1!$F$8763+유형화!$G$74*hourly1!I2170/hourly1!$I$8763+유형화!$H$63*hourly1!P2170/hourly1!$P$8763</f>
        <v>15.701717054366251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770">
        <f>(유형화!$F$71+유형화!$F$72+유형화!$F$73+유형화!$F$74+유형화!$G$63)*hourly1!O2171/hourly1!$O$8763</f>
        <v>100.58216848847479</v>
      </c>
      <c r="C2170" s="419">
        <f>hourly1!$F2171*유형화!$G$71/hourly1!$F$8763+유형화!$G$72*hourly1!$G2171/hourly1!$F$8763+유형화!$G$74*hourly1!I2171/hourly1!$I$8763+유형화!$H$63*hourly1!P2171/hourly1!$P$8763</f>
        <v>13.15271837699955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770">
        <f>(유형화!$F$71+유형화!$F$72+유형화!$F$73+유형화!$F$74+유형화!$G$63)*hourly1!O2172/hourly1!$O$8763</f>
        <v>100.11418839102662</v>
      </c>
      <c r="C2171" s="419">
        <f>hourly1!$F2172*유형화!$G$71/hourly1!$F$8763+유형화!$G$72*hourly1!$G2172/hourly1!$F$8763+유형화!$G$74*hourly1!I2172/hourly1!$I$8763+유형화!$H$63*hourly1!P2172/hourly1!$P$8763</f>
        <v>9.6967638202026336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770">
        <f>(유형화!$F$71+유형화!$F$72+유형화!$F$73+유형화!$F$74+유형화!$G$63)*hourly1!O2173/hourly1!$O$8763</f>
        <v>102.55263625973048</v>
      </c>
      <c r="C2172" s="419">
        <f>hourly1!$F2173*유형화!$G$71/hourly1!$F$8763+유형화!$G$72*hourly1!$G2173/hourly1!$F$8763+유형화!$G$74*hourly1!I2173/hourly1!$I$8763+유형화!$H$63*hourly1!P2173/hourly1!$P$8763</f>
        <v>6.9111911430907274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770">
        <f>(유형화!$F$71+유형화!$F$72+유형화!$F$73+유형화!$F$74+유형화!$G$63)*hourly1!O2174/hourly1!$O$8763</f>
        <v>102.81055574996579</v>
      </c>
      <c r="C2173" s="419">
        <f>hourly1!$F2174*유형화!$G$71/hourly1!$F$8763+유형화!$G$72*hourly1!$G2174/hourly1!$F$8763+유형화!$G$74*hourly1!I2174/hourly1!$I$8763+유형화!$H$63*hourly1!P2174/hourly1!$P$8763</f>
        <v>3.5876728033077154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770">
        <f>(유형화!$F$71+유형화!$F$72+유형화!$F$73+유형화!$F$74+유형화!$G$63)*hourly1!O2175/hourly1!$O$8763</f>
        <v>98.876995911042158</v>
      </c>
      <c r="C2174" s="419">
        <f>hourly1!$F2175*유형화!$G$71/hourly1!$F$8763+유형화!$G$72*hourly1!$G2175/hourly1!$F$8763+유형화!$G$74*hourly1!I2175/hourly1!$I$8763+유형화!$H$63*hourly1!P2175/hourly1!$P$8763</f>
        <v>1.7111589786242294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770">
        <f>(유형화!$F$71+유형화!$F$72+유형화!$F$73+유형화!$F$74+유형화!$G$63)*hourly1!O2176/hourly1!$O$8763</f>
        <v>97.773113747638106</v>
      </c>
      <c r="C2175" s="419">
        <f>hourly1!$F2176*유형화!$G$71/hourly1!$F$8763+유형화!$G$72*hourly1!$G2176/hourly1!$F$8763+유형화!$G$74*hourly1!I2176/hourly1!$I$8763+유형화!$H$63*hourly1!P2176/hourly1!$P$8763</f>
        <v>1.5695535654693562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770">
        <f>(유형화!$F$71+유형화!$F$72+유형화!$F$73+유형화!$F$74+유형화!$G$63)*hourly1!O2177/hourly1!$O$8763</f>
        <v>99.987473759700762</v>
      </c>
      <c r="C2176" s="419">
        <f>hourly1!$F2177*유형화!$G$71/hourly1!$F$8763+유형화!$G$72*hourly1!$G2177/hourly1!$F$8763+유형화!$G$74*hourly1!I2177/hourly1!$I$8763+유형화!$H$63*hourly1!P2177/hourly1!$P$8763</f>
        <v>1.0852709486293923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770">
        <f>(유형화!$F$71+유형화!$F$72+유형화!$F$73+유형화!$F$74+유형화!$G$63)*hourly1!O2178/hourly1!$O$8763</f>
        <v>98.073727469290034</v>
      </c>
      <c r="C2177" s="419">
        <f>hourly1!$F2178*유형화!$G$71/hourly1!$F$8763+유형화!$G$72*hourly1!$G2178/hourly1!$F$8763+유형화!$G$74*hourly1!I2178/hourly1!$I$8763+유형화!$H$63*hourly1!P2178/hourly1!$P$8763</f>
        <v>1.0046246728753516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770">
        <f>(유형화!$F$71+유형화!$F$72+유형화!$F$73+유형화!$F$74+유형화!$G$63)*hourly1!O2179/hourly1!$O$8763</f>
        <v>98.340088830073242</v>
      </c>
      <c r="C2178" s="419">
        <f>hourly1!$F2179*유형화!$G$71/hourly1!$F$8763+유형화!$G$72*hourly1!$G2179/hourly1!$F$8763+유형화!$G$74*hourly1!I2179/hourly1!$I$8763+유형화!$H$63*hourly1!P2179/hourly1!$P$8763</f>
        <v>1.0851398590043948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770">
        <f>(유형화!$F$71+유형화!$F$72+유형화!$F$73+유형화!$F$74+유형화!$G$63)*hourly1!O2180/hourly1!$O$8763</f>
        <v>96.704564319304268</v>
      </c>
      <c r="C2179" s="419">
        <f>hourly1!$F2180*유형화!$G$71/hourly1!$F$8763+유형화!$G$72*hourly1!$G2180/hourly1!$F$8763+유형화!$G$74*hourly1!I2180/hourly1!$I$8763+유형화!$H$63*hourly1!P2180/hourly1!$P$8763</f>
        <v>1.5692892321644905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770">
        <f>(유형화!$F$71+유형화!$F$72+유형화!$F$73+유형화!$F$74+유형화!$G$63)*hourly1!O2181/hourly1!$O$8763</f>
        <v>97.549217581674569</v>
      </c>
      <c r="C2180" s="419">
        <f>hourly1!$F2181*유형화!$G$71/hourly1!$F$8763+유형화!$G$72*hourly1!$G2181/hourly1!$F$8763+유형화!$G$74*hourly1!I2181/hourly1!$I$8763+유형화!$H$63*hourly1!P2181/hourly1!$P$8763</f>
        <v>2.0339022508123406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770">
        <f>(유형화!$F$71+유형화!$F$72+유형화!$F$73+유형화!$F$74+유형화!$G$63)*hourly1!O2182/hourly1!$O$8763</f>
        <v>101.35621754559197</v>
      </c>
      <c r="C2181" s="419">
        <f>hourly1!$F2182*유형화!$G$71/hourly1!$F$8763+유형화!$G$72*hourly1!$G2182/hourly1!$F$8763+유형화!$G$74*hourly1!I2182/hourly1!$I$8763+유형화!$H$63*hourly1!P2182/hourly1!$P$8763</f>
        <v>2.0543946979651166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770">
        <f>(유형화!$F$71+유형화!$F$72+유형화!$F$73+유형화!$F$74+유형화!$G$63)*hourly1!O2183/hourly1!$O$8763</f>
        <v>102.08035330305272</v>
      </c>
      <c r="C2182" s="419">
        <f>hourly1!$F2183*유형화!$G$71/hourly1!$F$8763+유형화!$G$72*hourly1!$G2183/hourly1!$F$8763+유형화!$G$74*hourly1!I2183/hourly1!$I$8763+유형화!$H$63*hourly1!P2183/hourly1!$P$8763</f>
        <v>1.6918718790327536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770">
        <f>(유형화!$F$71+유형화!$F$72+유형화!$F$73+유형화!$F$74+유형화!$G$63)*hourly1!O2184/hourly1!$O$8763</f>
        <v>101.25166070961646</v>
      </c>
      <c r="C2183" s="419">
        <f>hourly1!$F2184*유형화!$G$71/hourly1!$F$8763+유형화!$G$72*hourly1!$G2184/hourly1!$F$8763+유형화!$G$74*hourly1!I2184/hourly1!$I$8763+유형화!$H$63*hourly1!P2184/hourly1!$P$8763</f>
        <v>1.3485367654456861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770">
        <f>(유형화!$F$71+유형화!$F$72+유형화!$F$73+유형화!$F$74+유형화!$G$63)*hourly1!O2185/hourly1!$O$8763</f>
        <v>101.63686462926816</v>
      </c>
      <c r="C2184" s="419">
        <f>hourly1!$F2185*유형화!$G$71/hourly1!$F$8763+유형화!$G$72*hourly1!$G2185/hourly1!$F$8763+유형화!$G$74*hourly1!I2185/hourly1!$I$8763+유형화!$H$63*hourly1!P2185/hourly1!$P$8763</f>
        <v>0.94540016508980007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770">
        <f>(유형화!$F$71+유형화!$F$72+유형화!$F$73+유형화!$F$74+유형화!$G$63)*hourly1!O2186/hourly1!$O$8763</f>
        <v>102.60593054575523</v>
      </c>
      <c r="C2185" s="419">
        <f>hourly1!$F2186*유형화!$G$71/hourly1!$F$8763+유형화!$G$72*hourly1!$G2186/hourly1!$F$8763+유형화!$G$74*hourly1!I2186/hourly1!$I$8763+유형화!$H$63*hourly1!P2186/hourly1!$P$8763</f>
        <v>0.825012500134928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770">
        <f>(유형화!$F$71+유형화!$F$72+유형화!$F$73+유형화!$F$74+유형화!$G$63)*hourly1!O2187/hourly1!$O$8763</f>
        <v>100.65583718581483</v>
      </c>
      <c r="C2186" s="419">
        <f>hourly1!$F2187*유형화!$G$71/hourly1!$F$8763+유형화!$G$72*hourly1!$G2187/hourly1!$F$8763+유형화!$G$74*hourly1!I2187/hourly1!$I$8763+유형화!$H$63*hourly1!P2187/hourly1!$P$8763</f>
        <v>0.6072867882317966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770">
        <f>(유형화!$F$71+유형화!$F$72+유형화!$F$73+유형화!$F$74+유형화!$G$63)*hourly1!O2188/hourly1!$O$8763</f>
        <v>96.242417105443565</v>
      </c>
      <c r="C2187" s="419">
        <f>hourly1!$F2188*유형화!$G$71/hourly1!$F$8763+유형화!$G$72*hourly1!$G2188/hourly1!$F$8763+유형화!$G$74*hourly1!I2188/hourly1!$I$8763+유형화!$H$63*hourly1!P2188/hourly1!$P$8763</f>
        <v>0.53456866529098535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770">
        <f>(유형화!$F$71+유형화!$F$72+유형화!$F$73+유형화!$F$74+유형화!$G$63)*hourly1!O2189/hourly1!$O$8763</f>
        <v>93.498174490423125</v>
      </c>
      <c r="C2188" s="419">
        <f>hourly1!$F2189*유형화!$G$71/hourly1!$F$8763+유형화!$G$72*hourly1!$G2189/hourly1!$F$8763+유형화!$G$74*hourly1!I2189/hourly1!$I$8763+유형화!$H$63*hourly1!P2189/hourly1!$P$8763</f>
        <v>0.51935242168329365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770">
        <f>(유형화!$F$71+유형화!$F$72+유형화!$F$73+유형화!$F$74+유형화!$G$63)*hourly1!O2190/hourly1!$O$8763</f>
        <v>92.570732485535203</v>
      </c>
      <c r="C2189" s="419">
        <f>hourly1!$F2190*유형화!$G$71/hourly1!$F$8763+유형화!$G$72*hourly1!$G2190/hourly1!$F$8763+유형화!$G$74*hourly1!I2190/hourly1!$I$8763+유형화!$H$63*hourly1!P2190/hourly1!$P$8763</f>
        <v>0.51967676080241898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770">
        <f>(유형화!$F$71+유형화!$F$72+유형화!$F$73+유형화!$F$74+유형화!$G$63)*hourly1!O2191/hourly1!$O$8763</f>
        <v>93.26247450923205</v>
      </c>
      <c r="C2190" s="419">
        <f>hourly1!$F2191*유형화!$G$71/hourly1!$F$8763+유형화!$G$72*hourly1!$G2191/hourly1!$F$8763+유형화!$G$74*hourly1!I2191/hourly1!$I$8763+유형화!$H$63*hourly1!P2191/hourly1!$P$8763</f>
        <v>0.51050048705259321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770">
        <f>(유형화!$F$71+유형화!$F$72+유형화!$F$73+유형화!$F$74+유형화!$G$63)*hourly1!O2192/hourly1!$O$8763</f>
        <v>93.194306628914433</v>
      </c>
      <c r="C2191" s="419">
        <f>hourly1!$F2192*유형화!$G$71/hourly1!$F$8763+유형화!$G$72*hourly1!$G2192/hourly1!$F$8763+유형화!$G$74*hourly1!I2192/hourly1!$I$8763+유형화!$H$63*hourly1!P2192/hourly1!$P$8763</f>
        <v>1.2094740602047873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770">
        <f>(유형화!$F$71+유형화!$F$72+유형화!$F$73+유형화!$F$74+유형화!$G$63)*hourly1!O2193/hourly1!$O$8763</f>
        <v>93.415513050672701</v>
      </c>
      <c r="C2192" s="419">
        <f>hourly1!$F2193*유형화!$G$71/hourly1!$F$8763+유형화!$G$72*hourly1!$G2193/hourly1!$F$8763+유형화!$G$74*hourly1!I2193/hourly1!$I$8763+유형화!$H$63*hourly1!P2193/hourly1!$P$8763</f>
        <v>13.368595602101374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770">
        <f>(유형화!$F$71+유형화!$F$72+유형화!$F$73+유형화!$F$74+유형화!$G$63)*hourly1!O2194/hourly1!$O$8763</f>
        <v>94.259433983664621</v>
      </c>
      <c r="C2193" s="419">
        <f>hourly1!$F2194*유형화!$G$71/hourly1!$F$8763+유형화!$G$72*hourly1!$G2194/hourly1!$F$8763+유형화!$G$74*hourly1!I2194/hourly1!$I$8763+유형화!$H$63*hourly1!P2194/hourly1!$P$8763</f>
        <v>13.134127960297732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770">
        <f>(유형화!$F$71+유형화!$F$72+유형화!$F$73+유형화!$F$74+유형화!$G$63)*hourly1!O2195/hourly1!$O$8763</f>
        <v>92.053901897721829</v>
      </c>
      <c r="C2194" s="419">
        <f>hourly1!$F2195*유형화!$G$71/hourly1!$F$8763+유형화!$G$72*hourly1!$G2195/hourly1!$F$8763+유형화!$G$74*hourly1!I2195/hourly1!$I$8763+유형화!$H$63*hourly1!P2195/hourly1!$P$8763</f>
        <v>10.945753764077931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770">
        <f>(유형화!$F$71+유형화!$F$72+유형화!$F$73+유형화!$F$74+유형화!$G$63)*hourly1!O2196/hourly1!$O$8763</f>
        <v>92.184258599780151</v>
      </c>
      <c r="C2195" s="419">
        <f>hourly1!$F2196*유형화!$G$71/hourly1!$F$8763+유형화!$G$72*hourly1!$G2196/hourly1!$F$8763+유형화!$G$74*hourly1!I2196/hourly1!$I$8763+유형화!$H$63*hourly1!P2196/hourly1!$P$8763</f>
        <v>8.5519944363100926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770">
        <f>(유형화!$F$71+유형화!$F$72+유형화!$F$73+유형화!$F$74+유형화!$G$63)*hourly1!O2197/hourly1!$O$8763</f>
        <v>92.918073399355507</v>
      </c>
      <c r="C2196" s="419">
        <f>hourly1!$F2197*유형화!$G$71/hourly1!$F$8763+유형화!$G$72*hourly1!$G2197/hourly1!$F$8763+유형화!$G$74*hourly1!I2197/hourly1!$I$8763+유형화!$H$63*hourly1!P2197/hourly1!$P$8763</f>
        <v>7.0566310816378399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770">
        <f>(유형화!$F$71+유형화!$F$72+유형화!$F$73+유형화!$F$74+유형화!$G$63)*hourly1!O2198/hourly1!$O$8763</f>
        <v>91.93188947965217</v>
      </c>
      <c r="C2197" s="419">
        <f>hourly1!$F2198*유형화!$G$71/hourly1!$F$8763+유형화!$G$72*hourly1!$G2198/hourly1!$F$8763+유형화!$G$74*hourly1!I2198/hourly1!$I$8763+유형화!$H$63*hourly1!P2198/hourly1!$P$8763</f>
        <v>4.7586859608581777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770">
        <f>(유형화!$F$71+유형화!$F$72+유형화!$F$73+유형화!$F$74+유형화!$G$63)*hourly1!O2199/hourly1!$O$8763</f>
        <v>91.323774638010505</v>
      </c>
      <c r="C2198" s="419">
        <f>hourly1!$F2199*유형화!$G$71/hourly1!$F$8763+유형화!$G$72*hourly1!$G2199/hourly1!$F$8763+유형화!$G$74*hourly1!I2199/hourly1!$I$8763+유형화!$H$63*hourly1!P2199/hourly1!$P$8763</f>
        <v>1.7121279955939881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770">
        <f>(유형화!$F$71+유형화!$F$72+유형화!$F$73+유형화!$F$74+유형화!$G$63)*hourly1!O2200/hourly1!$O$8763</f>
        <v>89.662037718551275</v>
      </c>
      <c r="C2199" s="419">
        <f>hourly1!$F2200*유형화!$G$71/hourly1!$F$8763+유형화!$G$72*hourly1!$G2200/hourly1!$F$8763+유형화!$G$74*hourly1!I2200/hourly1!$I$8763+유형화!$H$63*hourly1!P2200/hourly1!$P$8763</f>
        <v>1.5960010511736622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770">
        <f>(유형화!$F$71+유형화!$F$72+유형화!$F$73+유형화!$F$74+유형화!$G$63)*hourly1!O2201/hourly1!$O$8763</f>
        <v>88.69259562954764</v>
      </c>
      <c r="C2200" s="419">
        <f>hourly1!$F2201*유형화!$G$71/hourly1!$F$8763+유형화!$G$72*hourly1!$G2201/hourly1!$F$8763+유형화!$G$74*hourly1!I2201/hourly1!$I$8763+유형화!$H$63*hourly1!P2201/hourly1!$P$8763</f>
        <v>1.1141645175006119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770">
        <f>(유형화!$F$71+유형화!$F$72+유형화!$F$73+유형화!$F$74+유형화!$G$63)*hourly1!O2202/hourly1!$O$8763</f>
        <v>89.259481542874155</v>
      </c>
      <c r="C2201" s="419">
        <f>hourly1!$F2202*유형화!$G$71/hourly1!$F$8763+유형화!$G$72*hourly1!$G2202/hourly1!$F$8763+유형화!$G$74*hourly1!I2202/hourly1!$I$8763+유형화!$H$63*hourly1!P2202/hourly1!$P$8763</f>
        <v>1.0182890738096544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770">
        <f>(유형화!$F$71+유형화!$F$72+유형화!$F$73+유형화!$F$74+유형화!$G$63)*hourly1!O2203/hourly1!$O$8763</f>
        <v>89.991596551893167</v>
      </c>
      <c r="C2202" s="419">
        <f>hourly1!$F2203*유형화!$G$71/hourly1!$F$8763+유형화!$G$72*hourly1!$G2203/hourly1!$F$8763+유형화!$G$74*hourly1!I2203/hourly1!$I$8763+유형화!$H$63*hourly1!P2203/hourly1!$P$8763</f>
        <v>1.1764693237514805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770">
        <f>(유형화!$F$71+유형화!$F$72+유형화!$F$73+유형화!$F$74+유형화!$G$63)*hourly1!O2204/hourly1!$O$8763</f>
        <v>92.723356780393345</v>
      </c>
      <c r="C2203" s="419">
        <f>hourly1!$F2204*유형화!$G$71/hourly1!$F$8763+유형화!$G$72*hourly1!$G2204/hourly1!$F$8763+유형화!$G$74*hourly1!I2204/hourly1!$I$8763+유형화!$H$63*hourly1!P2204/hourly1!$P$8763</f>
        <v>1.8430757606921453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770">
        <f>(유형화!$F$71+유형화!$F$72+유형화!$F$73+유형화!$F$74+유형화!$G$63)*hourly1!O2205/hourly1!$O$8763</f>
        <v>94.367575094890242</v>
      </c>
      <c r="C2204" s="419">
        <f>hourly1!$F2205*유형화!$G$71/hourly1!$F$8763+유형화!$G$72*hourly1!$G2205/hourly1!$F$8763+유형화!$G$74*hourly1!I2205/hourly1!$I$8763+유형화!$H$63*hourly1!P2205/hourly1!$P$8763</f>
        <v>2.0620511321424972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770">
        <f>(유형화!$F$71+유형화!$F$72+유형화!$F$73+유형화!$F$74+유형화!$G$63)*hourly1!O2206/hourly1!$O$8763</f>
        <v>98.745203636988435</v>
      </c>
      <c r="C2205" s="419">
        <f>hourly1!$F2206*유형화!$G$71/hourly1!$F$8763+유형화!$G$72*hourly1!$G2206/hourly1!$F$8763+유형화!$G$74*hourly1!I2206/hourly1!$I$8763+유형화!$H$63*hourly1!P2206/hourly1!$P$8763</f>
        <v>2.2768919491293134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770">
        <f>(유형화!$F$71+유형화!$F$72+유형화!$F$73+유형화!$F$74+유형화!$G$63)*hourly1!O2207/hourly1!$O$8763</f>
        <v>100.89071571507557</v>
      </c>
      <c r="C2206" s="419">
        <f>hourly1!$F2207*유형화!$G$71/hourly1!$F$8763+유형화!$G$72*hourly1!$G2207/hourly1!$F$8763+유형화!$G$74*hourly1!I2207/hourly1!$I$8763+유형화!$H$63*hourly1!P2207/hourly1!$P$8763</f>
        <v>6.5270077638213353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770">
        <f>(유형화!$F$71+유형화!$F$72+유형화!$F$73+유형화!$F$74+유형화!$G$63)*hourly1!O2208/hourly1!$O$8763</f>
        <v>100.27168874929274</v>
      </c>
      <c r="C2207" s="419">
        <f>hourly1!$F2208*유형화!$G$71/hourly1!$F$8763+유형화!$G$72*hourly1!$G2208/hourly1!$F$8763+유형화!$G$74*hourly1!I2208/hourly1!$I$8763+유형화!$H$63*hourly1!P2208/hourly1!$P$8763</f>
        <v>1.3500172165862094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770">
        <f>(유형화!$F$71+유형화!$F$72+유형화!$F$73+유형화!$F$74+유형화!$G$63)*hourly1!O2209/hourly1!$O$8763</f>
        <v>101.35322398170024</v>
      </c>
      <c r="C2208" s="419">
        <f>hourly1!$F2209*유형화!$G$71/hourly1!$F$8763+유형화!$G$72*hourly1!$G2209/hourly1!$F$8763+유형화!$G$74*hourly1!I2209/hourly1!$I$8763+유형화!$H$63*hourly1!P2209/hourly1!$P$8763</f>
        <v>0.94638733766489858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770">
        <f>(유형화!$F$71+유형화!$F$72+유형화!$F$73+유형화!$F$74+유형화!$G$63)*hourly1!O2210/hourly1!$O$8763</f>
        <v>101.68814826195316</v>
      </c>
      <c r="C2209" s="419">
        <f>hourly1!$F2210*유형화!$G$71/hourly1!$F$8763+유형화!$G$72*hourly1!$G2210/hourly1!$F$8763+유형화!$G$74*hourly1!I2210/hourly1!$I$8763+유형화!$H$63*hourly1!P2210/hourly1!$P$8763</f>
        <v>0.82589812440897514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770">
        <f>(유형화!$F$71+유형화!$F$72+유형화!$F$73+유형화!$F$74+유형화!$G$63)*hourly1!O2211/hourly1!$O$8763</f>
        <v>98.595479813115062</v>
      </c>
      <c r="C2210" s="419">
        <f>hourly1!$F2211*유형화!$G$71/hourly1!$F$8763+유형화!$G$72*hourly1!$G2211/hourly1!$F$8763+유형화!$G$74*hourly1!I2211/hourly1!$I$8763+유형화!$H$63*hourly1!P2211/hourly1!$P$8763</f>
        <v>0.60790161703636236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770">
        <f>(유형화!$F$71+유형화!$F$72+유형화!$F$73+유형화!$F$74+유형화!$G$63)*hourly1!O2212/hourly1!$O$8763</f>
        <v>91.499877161780745</v>
      </c>
      <c r="C2211" s="419">
        <f>hourly1!$F2212*유형화!$G$71/hourly1!$F$8763+유형화!$G$72*hourly1!$G2212/hourly1!$F$8763+유형화!$G$74*hourly1!I2212/hourly1!$I$8763+유형화!$H$63*hourly1!P2212/hourly1!$P$8763</f>
        <v>0.5352065732548813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770">
        <f>(유형화!$F$71+유형화!$F$72+유형화!$F$73+유형화!$F$74+유형화!$G$63)*hourly1!O2213/hourly1!$O$8763</f>
        <v>91.854383095241403</v>
      </c>
      <c r="C2212" s="419">
        <f>hourly1!$F2213*유형화!$G$71/hourly1!$F$8763+유형화!$G$72*hourly1!$G2213/hourly1!$F$8763+유형화!$G$74*hourly1!I2213/hourly1!$I$8763+유형화!$H$63*hourly1!P2213/hourly1!$P$8763</f>
        <v>0.52084856665216184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770">
        <f>(유형화!$F$71+유형화!$F$72+유형화!$F$73+유형화!$F$74+유형화!$G$63)*hourly1!O2214/hourly1!$O$8763</f>
        <v>93.127065962442217</v>
      </c>
      <c r="C2213" s="419">
        <f>hourly1!$F2214*유형화!$G$71/hourly1!$F$8763+유형화!$G$72*hourly1!$G2214/hourly1!$F$8763+유형화!$G$74*hourly1!I2214/hourly1!$I$8763+유형화!$H$63*hourly1!P2214/hourly1!$P$8763</f>
        <v>0.52112028528801324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770">
        <f>(유형화!$F$71+유형화!$F$72+유형화!$F$73+유형화!$F$74+유형화!$G$63)*hourly1!O2215/hourly1!$O$8763</f>
        <v>93.785844234537024</v>
      </c>
      <c r="C2214" s="419">
        <f>hourly1!$F2215*유형화!$G$71/hourly1!$F$8763+유형화!$G$72*hourly1!$G2215/hourly1!$F$8763+유형화!$G$74*hourly1!I2215/hourly1!$I$8763+유형화!$H$63*hourly1!P2215/hourly1!$P$8763</f>
        <v>0.5113057958521674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770">
        <f>(유형화!$F$71+유형화!$F$72+유형화!$F$73+유형화!$F$74+유형화!$G$63)*hourly1!O2216/hourly1!$O$8763</f>
        <v>93.938524056635288</v>
      </c>
      <c r="C2215" s="419">
        <f>hourly1!$F2216*유형화!$G$71/hourly1!$F$8763+유형화!$G$72*hourly1!$G2216/hourly1!$F$8763+유형화!$G$74*hourly1!I2216/hourly1!$I$8763+유형화!$H$63*hourly1!P2216/hourly1!$P$8763</f>
        <v>1.2103599922009558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770">
        <f>(유형화!$F$71+유형화!$F$72+유형화!$F$73+유형화!$F$74+유형화!$G$63)*hourly1!O2217/hourly1!$O$8763</f>
        <v>96.992207520514654</v>
      </c>
      <c r="C2216" s="419">
        <f>hourly1!$F2217*유형화!$G$71/hourly1!$F$8763+유형화!$G$72*hourly1!$G2217/hourly1!$F$8763+유형화!$G$74*hourly1!I2217/hourly1!$I$8763+유형화!$H$63*hourly1!P2217/hourly1!$P$8763</f>
        <v>19.33088777954779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770">
        <f>(유형화!$F$71+유형화!$F$72+유형화!$F$73+유형화!$F$74+유형화!$G$63)*hourly1!O2218/hourly1!$O$8763</f>
        <v>105.66513989464437</v>
      </c>
      <c r="C2217" s="419">
        <f>hourly1!$F2218*유형화!$G$71/hourly1!$F$8763+유형화!$G$72*hourly1!$G2218/hourly1!$F$8763+유형화!$G$74*hourly1!I2218/hourly1!$I$8763+유형화!$H$63*hourly1!P2218/hourly1!$P$8763</f>
        <v>19.191194551673981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770">
        <f>(유형화!$F$71+유형화!$F$72+유형화!$F$73+유형화!$F$74+유형화!$G$63)*hourly1!O2219/hourly1!$O$8763</f>
        <v>109.26870062286373</v>
      </c>
      <c r="C2218" s="419">
        <f>hourly1!$F2219*유형화!$G$71/hourly1!$F$8763+유형화!$G$72*hourly1!$G2219/hourly1!$F$8763+유형화!$G$74*hourly1!I2219/hourly1!$I$8763+유형화!$H$63*hourly1!P2219/hourly1!$P$8763</f>
        <v>16.942874854731137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770">
        <f>(유형화!$F$71+유형화!$F$72+유형화!$F$73+유형화!$F$74+유형화!$G$63)*hourly1!O2220/hourly1!$O$8763</f>
        <v>111.88756722889006</v>
      </c>
      <c r="C2219" s="419">
        <f>hourly1!$F2220*유형화!$G$71/hourly1!$F$8763+유형화!$G$72*hourly1!$G2220/hourly1!$F$8763+유형화!$G$74*hourly1!I2220/hourly1!$I$8763+유형화!$H$63*hourly1!P2220/hourly1!$P$8763</f>
        <v>15.624957309043477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770">
        <f>(유형화!$F$71+유형화!$F$72+유형화!$F$73+유형화!$F$74+유형화!$G$63)*hourly1!O2221/hourly1!$O$8763</f>
        <v>110.86423053320128</v>
      </c>
      <c r="C2220" s="419">
        <f>hourly1!$F2221*유형화!$G$71/hourly1!$F$8763+유형화!$G$72*hourly1!$G2221/hourly1!$F$8763+유형화!$G$74*hourly1!I2221/hourly1!$I$8763+유형화!$H$63*hourly1!P2221/hourly1!$P$8763</f>
        <v>13.360376959602673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770">
        <f>(유형화!$F$71+유형화!$F$72+유형화!$F$73+유형화!$F$74+유형화!$G$63)*hourly1!O2222/hourly1!$O$8763</f>
        <v>110.50356401660613</v>
      </c>
      <c r="C2221" s="419">
        <f>hourly1!$F2222*유형화!$G$71/hourly1!$F$8763+유형화!$G$72*hourly1!$G2222/hourly1!$F$8763+유형화!$G$74*hourly1!I2222/hourly1!$I$8763+유형화!$H$63*hourly1!P2222/hourly1!$P$8763</f>
        <v>12.212625748324628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770">
        <f>(유형화!$F$71+유형화!$F$72+유형화!$F$73+유형화!$F$74+유형화!$G$63)*hourly1!O2223/hourly1!$O$8763</f>
        <v>104.81776273407667</v>
      </c>
      <c r="C2222" s="419">
        <f>hourly1!$F2223*유형화!$G$71/hourly1!$F$8763+유형화!$G$72*hourly1!$G2223/hourly1!$F$8763+유형화!$G$74*hourly1!I2223/hourly1!$I$8763+유형화!$H$63*hourly1!P2223/hourly1!$P$8763</f>
        <v>5.6035653638538392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770">
        <f>(유형화!$F$71+유형화!$F$72+유형화!$F$73+유형화!$F$74+유형화!$G$63)*hourly1!O2224/hourly1!$O$8763</f>
        <v>104.25318584478077</v>
      </c>
      <c r="C2223" s="419">
        <f>hourly1!$F2224*유형화!$G$71/hourly1!$F$8763+유형화!$G$72*hourly1!$G2224/hourly1!$F$8763+유형화!$G$74*hourly1!I2224/hourly1!$I$8763+유형화!$H$63*hourly1!P2224/hourly1!$P$8763</f>
        <v>7.7952648053499889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770">
        <f>(유형화!$F$71+유형화!$F$72+유형화!$F$73+유형화!$F$74+유형화!$G$63)*hourly1!O2225/hourly1!$O$8763</f>
        <v>106.38511907773879</v>
      </c>
      <c r="C2224" s="419">
        <f>hourly1!$F2225*유형화!$G$71/hourly1!$F$8763+유형화!$G$72*hourly1!$G2225/hourly1!$F$8763+유형화!$G$74*hourly1!I2225/hourly1!$I$8763+유형화!$H$63*hourly1!P2225/hourly1!$P$8763</f>
        <v>6.9649261958989772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770">
        <f>(유형화!$F$71+유형화!$F$72+유형화!$F$73+유형화!$F$74+유형화!$G$63)*hourly1!O2226/hourly1!$O$8763</f>
        <v>106.80015957855699</v>
      </c>
      <c r="C2225" s="419">
        <f>hourly1!$F2226*유형화!$G$71/hourly1!$F$8763+유형화!$G$72*hourly1!$G2226/hourly1!$F$8763+유형화!$G$74*hourly1!I2226/hourly1!$I$8763+유형화!$H$63*hourly1!P2226/hourly1!$P$8763</f>
        <v>6.982365424133353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770">
        <f>(유형화!$F$71+유형화!$F$72+유형화!$F$73+유형화!$F$74+유형화!$G$63)*hourly1!O2227/hourly1!$O$8763</f>
        <v>108.08979130849767</v>
      </c>
      <c r="C2226" s="419">
        <f>hourly1!$F2227*유형화!$G$71/hourly1!$F$8763+유형화!$G$72*hourly1!$G2227/hourly1!$F$8763+유형화!$G$74*hourly1!I2227/hourly1!$I$8763+유형화!$H$63*hourly1!P2227/hourly1!$P$8763</f>
        <v>7.8361213795296996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770">
        <f>(유형화!$F$71+유형화!$F$72+유형화!$F$73+유형화!$F$74+유형화!$G$63)*hourly1!O2228/hourly1!$O$8763</f>
        <v>109.51434868800405</v>
      </c>
      <c r="C2227" s="419">
        <f>hourly1!$F2228*유형화!$G$71/hourly1!$F$8763+유형화!$G$72*hourly1!$G2228/hourly1!$F$8763+유형화!$G$74*hourly1!I2228/hourly1!$I$8763+유형화!$H$63*hourly1!P2228/hourly1!$P$8763</f>
        <v>8.8047684672946911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770">
        <f>(유형화!$F$71+유형화!$F$72+유형화!$F$73+유형화!$F$74+유형화!$G$63)*hourly1!O2229/hourly1!$O$8763</f>
        <v>108.90189682941612</v>
      </c>
      <c r="C2228" s="419">
        <f>hourly1!$F2229*유형화!$G$71/hourly1!$F$8763+유형화!$G$72*hourly1!$G2229/hourly1!$F$8763+유형화!$G$74*hourly1!I2229/hourly1!$I$8763+유형화!$H$63*hourly1!P2229/hourly1!$P$8763</f>
        <v>7.4015094216788135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770">
        <f>(유형화!$F$71+유형화!$F$72+유형화!$F$73+유형화!$F$74+유형화!$G$63)*hourly1!O2230/hourly1!$O$8763</f>
        <v>111.90390844480785</v>
      </c>
      <c r="C2229" s="419">
        <f>hourly1!$F2230*유형화!$G$71/hourly1!$F$8763+유형화!$G$72*hourly1!$G2230/hourly1!$F$8763+유형화!$G$74*hourly1!I2230/hourly1!$I$8763+유형화!$H$63*hourly1!P2230/hourly1!$P$8763</f>
        <v>7.6194890043345529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770">
        <f>(유형화!$F$71+유형화!$F$72+유형화!$F$73+유형화!$F$74+유형화!$G$63)*hourly1!O2231/hourly1!$O$8763</f>
        <v>111.06843137499041</v>
      </c>
      <c r="C2230" s="419">
        <f>hourly1!$F2231*유형화!$G$71/hourly1!$F$8763+유형화!$G$72*hourly1!$G2231/hourly1!$F$8763+유형화!$G$74*hourly1!I2231/hourly1!$I$8763+유형화!$H$63*hourly1!P2231/hourly1!$P$8763</f>
        <v>11.765020223770643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770">
        <f>(유형화!$F$71+유형화!$F$72+유형화!$F$73+유형화!$F$74+유형화!$G$63)*hourly1!O2232/hourly1!$O$8763</f>
        <v>108.63120675367666</v>
      </c>
      <c r="C2231" s="419">
        <f>hourly1!$F2232*유형화!$G$71/hourly1!$F$8763+유형화!$G$72*hourly1!$G2232/hourly1!$F$8763+유형화!$G$74*hourly1!I2232/hourly1!$I$8763+유형화!$H$63*hourly1!P2232/hourly1!$P$8763</f>
        <v>1.3510837814694052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770">
        <f>(유형화!$F$71+유형화!$F$72+유형화!$F$73+유형화!$F$74+유형화!$G$63)*hourly1!O2233/hourly1!$O$8763</f>
        <v>109.00993672266019</v>
      </c>
      <c r="C2232" s="419">
        <f>hourly1!$F2233*유형화!$G$71/hourly1!$F$8763+유형화!$G$72*hourly1!$G2233/hourly1!$F$8763+유형화!$G$74*hourly1!I2233/hourly1!$I$8763+유형화!$H$63*hourly1!P2233/hourly1!$P$8763</f>
        <v>0.94704186262350976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770">
        <f>(유형화!$F$71+유형화!$F$72+유형화!$F$73+유형화!$F$74+유형화!$G$63)*hourly1!O2234/hourly1!$O$8763</f>
        <v>108.37140402088022</v>
      </c>
      <c r="C2233" s="419">
        <f>hourly1!$F2234*유형화!$G$71/hourly1!$F$8763+유형화!$G$72*hourly1!$G2234/hourly1!$F$8763+유형화!$G$74*hourly1!I2234/hourly1!$I$8763+유형화!$H$63*hourly1!P2234/hourly1!$P$8763</f>
        <v>0.82642679101870387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770">
        <f>(유형화!$F$71+유형화!$F$72+유형화!$F$73+유형화!$F$74+유형화!$G$63)*hourly1!O2235/hourly1!$O$8763</f>
        <v>103.82754596908217</v>
      </c>
      <c r="C2234" s="419">
        <f>hourly1!$F2235*유형화!$G$71/hourly1!$F$8763+유형화!$G$72*hourly1!$G2235/hourly1!$F$8763+유형화!$G$74*hourly1!I2235/hourly1!$I$8763+유형화!$H$63*hourly1!P2235/hourly1!$P$8763</f>
        <v>0.60831581101581467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770">
        <f>(유형화!$F$71+유형화!$F$72+유형화!$F$73+유형화!$F$74+유형화!$G$63)*hourly1!O2236/hourly1!$O$8763</f>
        <v>99.436501973510474</v>
      </c>
      <c r="C2235" s="419">
        <f>hourly1!$F2236*유형화!$G$71/hourly1!$F$8763+유형화!$G$72*hourly1!$G2236/hourly1!$F$8763+유형화!$G$74*hourly1!I2236/hourly1!$I$8763+유형화!$H$63*hourly1!P2236/hourly1!$P$8763</f>
        <v>0.53573247036549343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770">
        <f>(유형화!$F$71+유형화!$F$72+유형화!$F$73+유형화!$F$74+유형화!$G$63)*hourly1!O2237/hourly1!$O$8763</f>
        <v>98.25332196872948</v>
      </c>
      <c r="C2236" s="419">
        <f>hourly1!$F2237*유형화!$G$71/hourly1!$F$8763+유형화!$G$72*hourly1!$G2237/hourly1!$F$8763+유형화!$G$74*hourly1!I2237/hourly1!$I$8763+유형화!$H$63*hourly1!P2237/hourly1!$P$8763</f>
        <v>0.52730796176559525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770">
        <f>(유형화!$F$71+유형화!$F$72+유형화!$F$73+유형화!$F$74+유형화!$G$63)*hourly1!O2238/hourly1!$O$8763</f>
        <v>99.622424082886866</v>
      </c>
      <c r="C2237" s="419">
        <f>hourly1!$F2238*유형화!$G$71/hourly1!$F$8763+유형화!$G$72*hourly1!$G2238/hourly1!$F$8763+유형화!$G$74*hourly1!I2238/hourly1!$I$8763+유형화!$H$63*hourly1!P2238/hourly1!$P$8763</f>
        <v>0.55471892544142354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770">
        <f>(유형화!$F$71+유형화!$F$72+유형화!$F$73+유형화!$F$74+유형화!$G$63)*hourly1!O2239/hourly1!$O$8763</f>
        <v>99.978988472240488</v>
      </c>
      <c r="C2238" s="419">
        <f>hourly1!$F2239*유형화!$G$71/hourly1!$F$8763+유형화!$G$72*hourly1!$G2239/hourly1!$F$8763+유형화!$G$74*hourly1!I2239/hourly1!$I$8763+유형화!$H$63*hourly1!P2239/hourly1!$P$8763</f>
        <v>0.73792929298253862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770">
        <f>(유형화!$F$71+유형화!$F$72+유형화!$F$73+유형화!$F$74+유형화!$G$63)*hourly1!O2240/hourly1!$O$8763</f>
        <v>101.04361422514837</v>
      </c>
      <c r="C2239" s="419">
        <f>hourly1!$F2240*유형화!$G$71/hourly1!$F$8763+유형화!$G$72*hourly1!$G2240/hourly1!$F$8763+유형화!$G$74*hourly1!I2240/hourly1!$I$8763+유형화!$H$63*hourly1!P2240/hourly1!$P$8763</f>
        <v>1.7778922139674433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770">
        <f>(유형화!$F$71+유형화!$F$72+유형화!$F$73+유형화!$F$74+유형화!$G$63)*hourly1!O2241/hourly1!$O$8763</f>
        <v>104.16930599022531</v>
      </c>
      <c r="C2240" s="419">
        <f>hourly1!$F2241*유형화!$G$71/hourly1!$F$8763+유형화!$G$72*hourly1!$G2241/hourly1!$F$8763+유형화!$G$74*hourly1!I2241/hourly1!$I$8763+유형화!$H$63*hourly1!P2241/hourly1!$P$8763</f>
        <v>26.194231264301301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770">
        <f>(유형화!$F$71+유형화!$F$72+유형화!$F$73+유형화!$F$74+유형화!$G$63)*hourly1!O2242/hourly1!$O$8763</f>
        <v>106.67294676078809</v>
      </c>
      <c r="C2241" s="419">
        <f>hourly1!$F2242*유형화!$G$71/hourly1!$F$8763+유형화!$G$72*hourly1!$G2242/hourly1!$F$8763+유형화!$G$74*hourly1!I2242/hourly1!$I$8763+유형화!$H$63*hourly1!P2242/hourly1!$P$8763</f>
        <v>24.344043682805108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770">
        <f>(유형화!$F$71+유형화!$F$72+유형화!$F$73+유형화!$F$74+유형화!$G$63)*hourly1!O2243/hourly1!$O$8763</f>
        <v>107.67371123949081</v>
      </c>
      <c r="C2242" s="419">
        <f>hourly1!$F2243*유형화!$G$71/hourly1!$F$8763+유형화!$G$72*hourly1!$G2243/hourly1!$F$8763+유형화!$G$74*hourly1!I2243/hourly1!$I$8763+유형화!$H$63*hourly1!P2243/hourly1!$P$8763</f>
        <v>20.481950696328706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770">
        <f>(유형화!$F$71+유형화!$F$72+유형화!$F$73+유형화!$F$74+유형화!$G$63)*hourly1!O2244/hourly1!$O$8763</f>
        <v>112.05197953763316</v>
      </c>
      <c r="C2243" s="419">
        <f>hourly1!$F2244*유형화!$G$71/hourly1!$F$8763+유형화!$G$72*hourly1!$G2244/hourly1!$F$8763+유형화!$G$74*hourly1!I2244/hourly1!$I$8763+유형화!$H$63*hourly1!P2244/hourly1!$P$8763</f>
        <v>16.245089704423403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770">
        <f>(유형화!$F$71+유형화!$F$72+유형화!$F$73+유형화!$F$74+유형화!$G$63)*hourly1!O2245/hourly1!$O$8763</f>
        <v>111.04315657718693</v>
      </c>
      <c r="C2244" s="419">
        <f>hourly1!$F2245*유형화!$G$71/hourly1!$F$8763+유형화!$G$72*hourly1!$G2245/hourly1!$F$8763+유형화!$G$74*hourly1!I2245/hourly1!$I$8763+유형화!$H$63*hourly1!P2245/hourly1!$P$8763</f>
        <v>12.631854677176392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770">
        <f>(유형화!$F$71+유형화!$F$72+유형화!$F$73+유형화!$F$74+유형화!$G$63)*hourly1!O2246/hourly1!$O$8763</f>
        <v>109.6246021808124</v>
      </c>
      <c r="C2245" s="419">
        <f>hourly1!$F2246*유형화!$G$71/hourly1!$F$8763+유형화!$G$72*hourly1!$G2246/hourly1!$F$8763+유형화!$G$74*hourly1!I2246/hourly1!$I$8763+유형화!$H$63*hourly1!P2246/hourly1!$P$8763</f>
        <v>9.4685152425332362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770">
        <f>(유형화!$F$71+유형화!$F$72+유형화!$F$73+유형화!$F$74+유형화!$G$63)*hourly1!O2247/hourly1!$O$8763</f>
        <v>105.74052519881933</v>
      </c>
      <c r="C2246" s="419">
        <f>hourly1!$F2247*유형화!$G$71/hourly1!$F$8763+유형화!$G$72*hourly1!$G2247/hourly1!$F$8763+유형화!$G$74*hourly1!I2247/hourly1!$I$8763+유형화!$H$63*hourly1!P2247/hourly1!$P$8763</f>
        <v>3.7362715094618717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770">
        <f>(유형화!$F$71+유형화!$F$72+유형화!$F$73+유형화!$F$74+유형화!$G$63)*hourly1!O2248/hourly1!$O$8763</f>
        <v>104.8311295413897</v>
      </c>
      <c r="C2247" s="419">
        <f>hourly1!$F2248*유형화!$G$71/hourly1!$F$8763+유형화!$G$72*hourly1!$G2248/hourly1!$F$8763+유형화!$G$74*hourly1!I2248/hourly1!$I$8763+유형화!$H$63*hourly1!P2248/hourly1!$P$8763</f>
        <v>4.9485286633466403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770">
        <f>(유형화!$F$71+유형화!$F$72+유형화!$F$73+유형화!$F$74+유형화!$G$63)*hourly1!O2249/hourly1!$O$8763</f>
        <v>110.39374852360659</v>
      </c>
      <c r="C2248" s="419">
        <f>hourly1!$F2249*유형화!$G$71/hourly1!$F$8763+유형화!$G$72*hourly1!$G2249/hourly1!$F$8763+유형화!$G$74*hourly1!I2249/hourly1!$I$8763+유형화!$H$63*hourly1!P2249/hourly1!$P$8763</f>
        <v>4.1430198443919268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770">
        <f>(유형화!$F$71+유형화!$F$72+유형화!$F$73+유형화!$F$74+유형화!$G$63)*hourly1!O2250/hourly1!$O$8763</f>
        <v>109.55682462438465</v>
      </c>
      <c r="C2249" s="419">
        <f>hourly1!$F2250*유형화!$G$71/hourly1!$F$8763+유형화!$G$72*hourly1!$G2250/hourly1!$F$8763+유형화!$G$74*hourly1!I2250/hourly1!$I$8763+유형화!$H$63*hourly1!P2250/hourly1!$P$8763</f>
        <v>3.7477443134261521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770">
        <f>(유형화!$F$71+유형화!$F$72+유형화!$F$73+유형화!$F$74+유형화!$G$63)*hourly1!O2251/hourly1!$O$8763</f>
        <v>110.80779724761567</v>
      </c>
      <c r="C2250" s="419">
        <f>hourly1!$F2251*유형화!$G$71/hourly1!$F$8763+유형화!$G$72*hourly1!$G2251/hourly1!$F$8763+유형화!$G$74*hourly1!I2251/hourly1!$I$8763+유형화!$H$63*hourly1!P2251/hourly1!$P$8763</f>
        <v>4.6078110341497807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770">
        <f>(유형화!$F$71+유형화!$F$72+유형화!$F$73+유형화!$F$74+유형화!$G$63)*hourly1!O2252/hourly1!$O$8763</f>
        <v>111.30682973199815</v>
      </c>
      <c r="C2251" s="419">
        <f>hourly1!$F2252*유형화!$G$71/hourly1!$F$8763+유형화!$G$72*hourly1!$G2252/hourly1!$F$8763+유형화!$G$74*hourly1!I2252/hourly1!$I$8763+유형화!$H$63*hourly1!P2252/hourly1!$P$8763</f>
        <v>6.104436664976383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770">
        <f>(유형화!$F$71+유형화!$F$72+유형화!$F$73+유형화!$F$74+유형화!$G$63)*hourly1!O2253/hourly1!$O$8763</f>
        <v>110.83361075294809</v>
      </c>
      <c r="C2252" s="419">
        <f>hourly1!$F2253*유형화!$G$71/hourly1!$F$8763+유형화!$G$72*hourly1!$G2253/hourly1!$F$8763+유형화!$G$74*hourly1!I2253/hourly1!$I$8763+유형화!$H$63*hourly1!P2253/hourly1!$P$8763</f>
        <v>6.3565293991775711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770">
        <f>(유형화!$F$71+유형화!$F$72+유형화!$F$73+유형화!$F$74+유형화!$G$63)*hourly1!O2254/hourly1!$O$8763</f>
        <v>113.93102506473822</v>
      </c>
      <c r="C2253" s="419">
        <f>hourly1!$F2254*유형화!$G$71/hourly1!$F$8763+유형화!$G$72*hourly1!$G2254/hourly1!$F$8763+유형화!$G$74*hourly1!I2254/hourly1!$I$8763+유형화!$H$63*hourly1!P2254/hourly1!$P$8763</f>
        <v>6.7576658057248098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770">
        <f>(유형화!$F$71+유형화!$F$72+유형화!$F$73+유형화!$F$74+유형화!$G$63)*hourly1!O2255/hourly1!$O$8763</f>
        <v>113.32770461302393</v>
      </c>
      <c r="C2254" s="419">
        <f>hourly1!$F2255*유형화!$G$71/hourly1!$F$8763+유형화!$G$72*hourly1!$G2255/hourly1!$F$8763+유형화!$G$74*hourly1!I2255/hourly1!$I$8763+유형화!$H$63*hourly1!P2255/hourly1!$P$8763</f>
        <v>11.005246913278061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770">
        <f>(유형화!$F$71+유형화!$F$72+유형화!$F$73+유형화!$F$74+유형화!$G$63)*hourly1!O2256/hourly1!$O$8763</f>
        <v>109.44732665177609</v>
      </c>
      <c r="C2255" s="419">
        <f>hourly1!$F2256*유형화!$G$71/hourly1!$F$8763+유형화!$G$72*hourly1!$G2256/hourly1!$F$8763+유형화!$G$74*hourly1!I2256/hourly1!$I$8763+유형화!$H$63*hourly1!P2256/hourly1!$P$8763</f>
        <v>1.3508628369840776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770">
        <f>(유형화!$F$71+유형화!$F$72+유형화!$F$73+유형화!$F$74+유형화!$G$63)*hourly1!O2257/hourly1!$O$8763</f>
        <v>108.87846122781482</v>
      </c>
      <c r="C2256" s="419">
        <f>hourly1!$F2257*유형화!$G$71/hourly1!$F$8763+유형화!$G$72*hourly1!$G2257/hourly1!$F$8763+유형화!$G$74*hourly1!I2257/hourly1!$I$8763+유형화!$H$63*hourly1!P2257/hourly1!$P$8763</f>
        <v>0.94691785060737366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770">
        <f>(유형화!$F$71+유형화!$F$72+유형화!$F$73+유형화!$F$74+유형화!$G$63)*hourly1!O2258/hourly1!$O$8763</f>
        <v>108.72967013009965</v>
      </c>
      <c r="C2257" s="419">
        <f>hourly1!$F2258*유형화!$G$71/hourly1!$F$8763+유형화!$G$72*hourly1!$G2258/hourly1!$F$8763+유형화!$G$74*hourly1!I2258/hourly1!$I$8763+유형화!$H$63*hourly1!P2258/hourly1!$P$8763</f>
        <v>0.82633385893713285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770">
        <f>(유형화!$F$71+유형화!$F$72+유형화!$F$73+유형화!$F$74+유형화!$G$63)*hourly1!O2259/hourly1!$O$8763</f>
        <v>105.02061114481805</v>
      </c>
      <c r="C2258" s="419">
        <f>hourly1!$F2259*유형화!$G$71/hourly1!$F$8763+유형화!$G$72*hourly1!$G2259/hourly1!$F$8763+유형화!$G$74*hourly1!I2259/hourly1!$I$8763+유형화!$H$63*hourly1!P2259/hourly1!$P$8763</f>
        <v>0.60824103453958367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770">
        <f>(유형화!$F$71+유형화!$F$72+유형화!$F$73+유형화!$F$74+유형화!$G$63)*hourly1!O2260/hourly1!$O$8763</f>
        <v>100.63025248429582</v>
      </c>
      <c r="C2259" s="419">
        <f>hourly1!$F2260*유형화!$G$71/hourly1!$F$8763+유형화!$G$72*hourly1!$G2260/hourly1!$F$8763+유형화!$G$74*hourly1!I2260/hourly1!$I$8763+유형화!$H$63*hourly1!P2260/hourly1!$P$8763</f>
        <v>0.53562753712107058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770">
        <f>(유형화!$F$71+유형화!$F$72+유형화!$F$73+유형화!$F$74+유형화!$G$63)*hourly1!O2261/hourly1!$O$8763</f>
        <v>98.908827969927856</v>
      </c>
      <c r="C2260" s="419">
        <f>hourly1!$F2261*유형화!$G$71/hourly1!$F$8763+유형화!$G$72*hourly1!$G2261/hourly1!$F$8763+유형화!$G$74*hourly1!I2261/hourly1!$I$8763+유형화!$H$63*hourly1!P2261/hourly1!$P$8763</f>
        <v>0.52195636630002784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770">
        <f>(유형화!$F$71+유형화!$F$72+유형화!$F$73+유형화!$F$74+유형화!$G$63)*hourly1!O2262/hourly1!$O$8763</f>
        <v>97.403535078273279</v>
      </c>
      <c r="C2261" s="419">
        <f>hourly1!$F2262*유형화!$G$71/hourly1!$F$8763+유형화!$G$72*hourly1!$G2262/hourly1!$F$8763+유형화!$G$74*hourly1!I2262/hourly1!$I$8763+유형화!$H$63*hourly1!P2262/hourly1!$P$8763</f>
        <v>0.52535577260835553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770">
        <f>(유형화!$F$71+유형화!$F$72+유형화!$F$73+유형화!$F$74+유형화!$G$63)*hourly1!O2263/hourly1!$O$8763</f>
        <v>98.740681577660681</v>
      </c>
      <c r="C2262" s="419">
        <f>hourly1!$F2263*유형화!$G$71/hourly1!$F$8763+유형화!$G$72*hourly1!$G2263/hourly1!$F$8763+유형화!$G$74*hourly1!I2263/hourly1!$I$8763+유형화!$H$63*hourly1!P2263/hourly1!$P$8763</f>
        <v>0.53233367950141486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770">
        <f>(유형화!$F$71+유형화!$F$72+유형화!$F$73+유형화!$F$74+유형화!$G$63)*hourly1!O2264/hourly1!$O$8763</f>
        <v>100.22106783255208</v>
      </c>
      <c r="C2263" s="419">
        <f>hourly1!$F2264*유형화!$G$71/hourly1!$F$8763+유형화!$G$72*hourly1!$G2264/hourly1!$F$8763+유형화!$G$74*hourly1!I2264/hourly1!$I$8763+유형화!$H$63*hourly1!P2264/hourly1!$P$8763</f>
        <v>1.3209971739218525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770">
        <f>(유형화!$F$71+유형화!$F$72+유형화!$F$73+유형화!$F$74+유형화!$G$63)*hourly1!O2265/hourly1!$O$8763</f>
        <v>102.46540570673081</v>
      </c>
      <c r="C2264" s="419">
        <f>hourly1!$F2265*유형화!$G$71/hourly1!$F$8763+유형화!$G$72*hourly1!$G2265/hourly1!$F$8763+유형화!$G$74*hourly1!I2265/hourly1!$I$8763+유형화!$H$63*hourly1!P2265/hourly1!$P$8763</f>
        <v>24.726192095665795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770">
        <f>(유형화!$F$71+유형화!$F$72+유형화!$F$73+유형화!$F$74+유형화!$G$63)*hourly1!O2266/hourly1!$O$8763</f>
        <v>106.46882372082469</v>
      </c>
      <c r="C2265" s="419">
        <f>hourly1!$F2266*유형화!$G$71/hourly1!$F$8763+유형화!$G$72*hourly1!$G2266/hourly1!$F$8763+유형화!$G$74*hourly1!I2266/hourly1!$I$8763+유형화!$H$63*hourly1!P2266/hourly1!$P$8763</f>
        <v>24.221731215962066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770">
        <f>(유형화!$F$71+유형화!$F$72+유형화!$F$73+유형화!$F$74+유형화!$G$63)*hourly1!O2267/hourly1!$O$8763</f>
        <v>109.58438997438405</v>
      </c>
      <c r="C2266" s="419">
        <f>hourly1!$F2267*유형화!$G$71/hourly1!$F$8763+유형화!$G$72*hourly1!$G2267/hourly1!$F$8763+유형화!$G$74*hourly1!I2267/hourly1!$I$8763+유형화!$H$63*hourly1!P2267/hourly1!$P$8763</f>
        <v>22.73835271486908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770">
        <f>(유형화!$F$71+유형화!$F$72+유형화!$F$73+유형화!$F$74+유형화!$G$63)*hourly1!O2268/hourly1!$O$8763</f>
        <v>113.65116612819436</v>
      </c>
      <c r="C2267" s="419">
        <f>hourly1!$F2268*유형화!$G$71/hourly1!$F$8763+유형화!$G$72*hourly1!$G2268/hourly1!$F$8763+유형화!$G$74*hourly1!I2268/hourly1!$I$8763+유형화!$H$63*hourly1!P2268/hourly1!$P$8763</f>
        <v>19.605821496155201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770">
        <f>(유형화!$F$71+유형화!$F$72+유형화!$F$73+유형화!$F$74+유형화!$G$63)*hourly1!O2269/hourly1!$O$8763</f>
        <v>114.01098204091841</v>
      </c>
      <c r="C2268" s="419">
        <f>hourly1!$F2269*유형화!$G$71/hourly1!$F$8763+유형화!$G$72*hourly1!$G2269/hourly1!$F$8763+유형화!$G$74*hourly1!I2269/hourly1!$I$8763+유형화!$H$63*hourly1!P2269/hourly1!$P$8763</f>
        <v>17.957038968249954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770">
        <f>(유형화!$F$71+유형화!$F$72+유형화!$F$73+유형화!$F$74+유형화!$G$63)*hourly1!O2270/hourly1!$O$8763</f>
        <v>114.87484386417096</v>
      </c>
      <c r="C2269" s="419">
        <f>hourly1!$F2270*유형화!$G$71/hourly1!$F$8763+유형화!$G$72*hourly1!$G2270/hourly1!$F$8763+유형화!$G$74*hourly1!I2270/hourly1!$I$8763+유형화!$H$63*hourly1!P2270/hourly1!$P$8763</f>
        <v>15.330362610463402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770">
        <f>(유형화!$F$71+유형화!$F$72+유형화!$F$73+유형화!$F$74+유형화!$G$63)*hourly1!O2271/hourly1!$O$8763</f>
        <v>110.4316551754093</v>
      </c>
      <c r="C2270" s="419">
        <f>hourly1!$F2271*유형화!$G$71/hourly1!$F$8763+유형화!$G$72*hourly1!$G2271/hourly1!$F$8763+유형화!$G$74*hourly1!I2271/hourly1!$I$8763+유형화!$H$63*hourly1!P2271/hourly1!$P$8763</f>
        <v>9.9968544359245932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770">
        <f>(유형화!$F$71+유형화!$F$72+유형화!$F$73+유형화!$F$74+유형화!$G$63)*hourly1!O2272/hourly1!$O$8763</f>
        <v>109.19930937969542</v>
      </c>
      <c r="C2271" s="419">
        <f>hourly1!$F2272*유형화!$G$71/hourly1!$F$8763+유형화!$G$72*hourly1!$G2272/hourly1!$F$8763+유형화!$G$74*hourly1!I2272/hourly1!$I$8763+유형화!$H$63*hourly1!P2272/hourly1!$P$8763</f>
        <v>10.835824343243134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770">
        <f>(유형화!$F$71+유형화!$F$72+유형화!$F$73+유형화!$F$74+유형화!$G$63)*hourly1!O2273/hourly1!$O$8763</f>
        <v>115.35673965561712</v>
      </c>
      <c r="C2272" s="419">
        <f>hourly1!$F2273*유형화!$G$71/hourly1!$F$8763+유형화!$G$72*hourly1!$G2273/hourly1!$F$8763+유형화!$G$74*hourly1!I2273/hourly1!$I$8763+유형화!$H$63*hourly1!P2273/hourly1!$P$8763</f>
        <v>9.6792405838282587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770">
        <f>(유형화!$F$71+유형화!$F$72+유형화!$F$73+유형화!$F$74+유형화!$G$63)*hourly1!O2274/hourly1!$O$8763</f>
        <v>115.00196456113673</v>
      </c>
      <c r="C2273" s="419">
        <f>hourly1!$F2274*유형화!$G$71/hourly1!$F$8763+유형화!$G$72*hourly1!$G2274/hourly1!$F$8763+유형화!$G$74*hourly1!I2274/hourly1!$I$8763+유형화!$H$63*hourly1!P2274/hourly1!$P$8763</f>
        <v>9.21146602807422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770">
        <f>(유형화!$F$71+유형화!$F$72+유형화!$F$73+유형화!$F$74+유형화!$G$63)*hourly1!O2275/hourly1!$O$8763</f>
        <v>115.08764047432217</v>
      </c>
      <c r="C2274" s="419">
        <f>hourly1!$F2275*유형화!$G$71/hourly1!$F$8763+유형화!$G$72*hourly1!$G2275/hourly1!$F$8763+유형화!$G$74*hourly1!I2275/hourly1!$I$8763+유형화!$H$63*hourly1!P2275/hourly1!$P$8763</f>
        <v>8.4376178153333665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770">
        <f>(유형화!$F$71+유형화!$F$72+유형화!$F$73+유형화!$F$74+유형화!$G$63)*hourly1!O2276/hourly1!$O$8763</f>
        <v>114.85251216652534</v>
      </c>
      <c r="C2275" s="419">
        <f>hourly1!$F2276*유형화!$G$71/hourly1!$F$8763+유형화!$G$72*hourly1!$G2276/hourly1!$F$8763+유형화!$G$74*hourly1!I2276/hourly1!$I$8763+유형화!$H$63*hourly1!P2276/hourly1!$P$8763</f>
        <v>9.1430113951671022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770">
        <f>(유형화!$F$71+유형화!$F$72+유형화!$F$73+유형화!$F$74+유형화!$G$63)*hourly1!O2277/hourly1!$O$8763</f>
        <v>113.34503186996588</v>
      </c>
      <c r="C2276" s="419">
        <f>hourly1!$F2277*유형화!$G$71/hourly1!$F$8763+유형화!$G$72*hourly1!$G2277/hourly1!$F$8763+유형화!$G$74*hourly1!I2277/hourly1!$I$8763+유형화!$H$63*hourly1!P2277/hourly1!$P$8763</f>
        <v>8.5895879250825296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770">
        <f>(유형화!$F$71+유형화!$F$72+유형화!$F$73+유형화!$F$74+유형화!$G$63)*hourly1!O2278/hourly1!$O$8763</f>
        <v>112.30064770770645</v>
      </c>
      <c r="C2277" s="419">
        <f>hourly1!$F2278*유형화!$G$71/hourly1!$F$8763+유형화!$G$72*hourly1!$G2278/hourly1!$F$8763+유형화!$G$74*hourly1!I2278/hourly1!$I$8763+유형화!$H$63*hourly1!P2278/hourly1!$P$8763</f>
        <v>8.5472813642526404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770">
        <f>(유형화!$F$71+유형화!$F$72+유형화!$F$73+유형화!$F$74+유형화!$G$63)*hourly1!O2279/hourly1!$O$8763</f>
        <v>111.31026329018755</v>
      </c>
      <c r="C2278" s="419">
        <f>hourly1!$F2279*유형화!$G$71/hourly1!$F$8763+유형화!$G$72*hourly1!$G2279/hourly1!$F$8763+유형화!$G$74*hourly1!I2279/hourly1!$I$8763+유형화!$H$63*hourly1!P2279/hourly1!$P$8763</f>
        <v>12.304471878518628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770">
        <f>(유형화!$F$71+유형화!$F$72+유형화!$F$73+유형화!$F$74+유형화!$G$63)*hourly1!O2280/hourly1!$O$8763</f>
        <v>108.71491906930603</v>
      </c>
      <c r="C2279" s="419">
        <f>hourly1!$F2280*유형화!$G$71/hourly1!$F$8763+유형화!$G$72*hourly1!$G2280/hourly1!$F$8763+유형화!$G$74*hourly1!I2280/hourly1!$I$8763+유형화!$H$63*hourly1!P2280/hourly1!$P$8763</f>
        <v>1.3512124093174043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770">
        <f>(유형화!$F$71+유형화!$F$72+유형화!$F$73+유형화!$F$74+유형화!$G$63)*hourly1!O2281/hourly1!$O$8763</f>
        <v>107.25917171665519</v>
      </c>
      <c r="C2280" s="419">
        <f>hourly1!$F2281*유형화!$G$71/hourly1!$F$8763+유형화!$G$72*hourly1!$G2281/hourly1!$F$8763+유형화!$G$74*hourly1!I2281/hourly1!$I$8763+유형화!$H$63*hourly1!P2281/hourly1!$P$8763</f>
        <v>0.9471037147705188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770">
        <f>(유형화!$F$71+유형화!$F$72+유형화!$F$73+유형화!$F$74+유형화!$G$63)*hourly1!O2282/hourly1!$O$8763</f>
        <v>105.87598580530657</v>
      </c>
      <c r="C2281" s="419">
        <f>hourly1!$F2282*유형화!$G$71/hourly1!$F$8763+유형화!$G$72*hourly1!$G2282/hourly1!$F$8763+유형화!$G$74*hourly1!I2282/hourly1!$I$8763+유형화!$H$63*hourly1!P2282/hourly1!$P$8763</f>
        <v>0.82644771612316359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770">
        <f>(유형화!$F$71+유형화!$F$72+유형화!$F$73+유형화!$F$74+유형화!$G$63)*hourly1!O2283/hourly1!$O$8763</f>
        <v>103.83753605462026</v>
      </c>
      <c r="C2282" s="419">
        <f>hourly1!$F2283*유형화!$G$71/hourly1!$F$8763+유형화!$G$72*hourly1!$G2283/hourly1!$F$8763+유형화!$G$74*hourly1!I2283/hourly1!$I$8763+유형화!$H$63*hourly1!P2283/hourly1!$P$8763</f>
        <v>0.60275496450565047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770">
        <f>(유형화!$F$71+유형화!$F$72+유형화!$F$73+유형화!$F$74+유형화!$G$63)*hourly1!O2284/hourly1!$O$8763</f>
        <v>98.495245609929015</v>
      </c>
      <c r="C2283" s="419">
        <f>hourly1!$F2284*유형화!$G$71/hourly1!$F$8763+유형화!$G$72*hourly1!$G2284/hourly1!$F$8763+유형화!$G$74*hourly1!I2284/hourly1!$I$8763+유형화!$H$63*hourly1!P2284/hourly1!$P$8763</f>
        <v>0.61935318817405505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770">
        <f>(유형화!$F$71+유형화!$F$72+유형화!$F$73+유형화!$F$74+유형화!$G$63)*hourly1!O2285/hourly1!$O$8763</f>
        <v>96.726782239834023</v>
      </c>
      <c r="C2284" s="419">
        <f>hourly1!$F2285*유형화!$G$71/hourly1!$F$8763+유형화!$G$72*hourly1!$G2285/hourly1!$F$8763+유형화!$G$74*hourly1!I2285/hourly1!$I$8763+유형화!$H$63*hourly1!P2285/hourly1!$P$8763</f>
        <v>0.55538483611864065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770">
        <f>(유형화!$F$71+유형화!$F$72+유형화!$F$73+유형화!$F$74+유형화!$G$63)*hourly1!O2286/hourly1!$O$8763</f>
        <v>96.960616597380039</v>
      </c>
      <c r="C2285" s="419">
        <f>hourly1!$F2286*유형화!$G$71/hourly1!$F$8763+유형화!$G$72*hourly1!$G2286/hourly1!$F$8763+유형화!$G$74*hourly1!I2286/hourly1!$I$8763+유형화!$H$63*hourly1!P2286/hourly1!$P$8763</f>
        <v>0.5149098373732256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770">
        <f>(유형화!$F$71+유형화!$F$72+유형화!$F$73+유형화!$F$74+유형화!$G$63)*hourly1!O2287/hourly1!$O$8763</f>
        <v>98.347238905014223</v>
      </c>
      <c r="C2286" s="419">
        <f>hourly1!$F2287*유형화!$G$71/hourly1!$F$8763+유형화!$G$72*hourly1!$G2287/hourly1!$F$8763+유형화!$G$74*hourly1!I2287/hourly1!$I$8763+유형화!$H$63*hourly1!P2287/hourly1!$P$8763</f>
        <v>0.53095016083008006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770">
        <f>(유형화!$F$71+유형화!$F$72+유형화!$F$73+유형화!$F$74+유형화!$G$63)*hourly1!O2288/hourly1!$O$8763</f>
        <v>102.05305870072527</v>
      </c>
      <c r="C2287" s="419">
        <f>hourly1!$F2288*유형화!$G$71/hourly1!$F$8763+유형화!$G$72*hourly1!$G2288/hourly1!$F$8763+유형화!$G$74*hourly1!I2288/hourly1!$I$8763+유형화!$H$63*hourly1!P2288/hourly1!$P$8763</f>
        <v>0.70504056777013613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770">
        <f>(유형화!$F$71+유형화!$F$72+유형화!$F$73+유형화!$F$74+유형화!$G$63)*hourly1!O2289/hourly1!$O$8763</f>
        <v>105.93748946332641</v>
      </c>
      <c r="C2288" s="419">
        <f>hourly1!$F2289*유형화!$G$71/hourly1!$F$8763+유형화!$G$72*hourly1!$G2289/hourly1!$F$8763+유형화!$G$74*hourly1!I2289/hourly1!$I$8763+유형화!$H$63*hourly1!P2289/hourly1!$P$8763</f>
        <v>22.515191091638286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770">
        <f>(유형화!$F$71+유형화!$F$72+유형화!$F$73+유형화!$F$74+유형화!$G$63)*hourly1!O2290/hourly1!$O$8763</f>
        <v>106.92580161996089</v>
      </c>
      <c r="C2289" s="419">
        <f>hourly1!$F2290*유형화!$G$71/hourly1!$F$8763+유형화!$G$72*hourly1!$G2290/hourly1!$F$8763+유형화!$G$74*hourly1!I2290/hourly1!$I$8763+유형화!$H$63*hourly1!P2290/hourly1!$P$8763</f>
        <v>24.298237398254305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770">
        <f>(유형화!$F$71+유형화!$F$72+유형화!$F$73+유형화!$F$74+유형화!$G$63)*hourly1!O2291/hourly1!$O$8763</f>
        <v>109.61521628014052</v>
      </c>
      <c r="C2290" s="419">
        <f>hourly1!$F2291*유형화!$G$71/hourly1!$F$8763+유형화!$G$72*hourly1!$G2291/hourly1!$F$8763+유형화!$G$74*hourly1!I2291/hourly1!$I$8763+유형화!$H$63*hourly1!P2291/hourly1!$P$8763</f>
        <v>24.548721976633342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770">
        <f>(유형화!$F$71+유형화!$F$72+유형화!$F$73+유형화!$F$74+유형화!$G$63)*hourly1!O2292/hourly1!$O$8763</f>
        <v>115.56819946101001</v>
      </c>
      <c r="C2291" s="419">
        <f>hourly1!$F2292*유형화!$G$71/hourly1!$F$8763+유형화!$G$72*hourly1!$G2292/hourly1!$F$8763+유형화!$G$74*hourly1!I2292/hourly1!$I$8763+유형화!$H$63*hourly1!P2292/hourly1!$P$8763</f>
        <v>21.513700513813184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770">
        <f>(유형화!$F$71+유형화!$F$72+유형화!$F$73+유형화!$F$74+유형화!$G$63)*hourly1!O2293/hourly1!$O$8763</f>
        <v>116.30110688175471</v>
      </c>
      <c r="C2292" s="419">
        <f>hourly1!$F2293*유형화!$G$71/hourly1!$F$8763+유형화!$G$72*hourly1!$G2293/hourly1!$F$8763+유형화!$G$74*hourly1!I2293/hourly1!$I$8763+유형화!$H$63*hourly1!P2293/hourly1!$P$8763</f>
        <v>18.686345018927124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770">
        <f>(유형화!$F$71+유형화!$F$72+유형화!$F$73+유형화!$F$74+유형화!$G$63)*hourly1!O2294/hourly1!$O$8763</f>
        <v>116.28238656652982</v>
      </c>
      <c r="C2293" s="419">
        <f>hourly1!$F2294*유형화!$G$71/hourly1!$F$8763+유형화!$G$72*hourly1!$G2294/hourly1!$F$8763+유형화!$G$74*hourly1!I2294/hourly1!$I$8763+유형화!$H$63*hourly1!P2294/hourly1!$P$8763</f>
        <v>13.294897076472173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770">
        <f>(유형화!$F$71+유형화!$F$72+유형화!$F$73+유형화!$F$74+유형화!$G$63)*hourly1!O2295/hourly1!$O$8763</f>
        <v>111.41167323058659</v>
      </c>
      <c r="C2294" s="419">
        <f>hourly1!$F2295*유형화!$G$71/hourly1!$F$8763+유형화!$G$72*hourly1!$G2295/hourly1!$F$8763+유형화!$G$74*hourly1!I2295/hourly1!$I$8763+유형화!$H$63*hourly1!P2295/hourly1!$P$8763</f>
        <v>7.7097571354745913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770">
        <f>(유형화!$F$71+유형화!$F$72+유형화!$F$73+유형화!$F$74+유형화!$G$63)*hourly1!O2296/hourly1!$O$8763</f>
        <v>109.25840137479274</v>
      </c>
      <c r="C2295" s="419">
        <f>hourly1!$F2296*유형화!$G$71/hourly1!$F$8763+유형화!$G$72*hourly1!$G2296/hourly1!$F$8763+유형화!$G$74*hourly1!I2296/hourly1!$I$8763+유형화!$H$63*hourly1!P2296/hourly1!$P$8763</f>
        <v>9.4787559271114148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770">
        <f>(유형화!$F$71+유형화!$F$72+유형화!$F$73+유형화!$F$74+유형화!$G$63)*hourly1!O2297/hourly1!$O$8763</f>
        <v>113.20192902094426</v>
      </c>
      <c r="C2296" s="419">
        <f>hourly1!$F2297*유형화!$G$71/hourly1!$F$8763+유형화!$G$72*hourly1!$G2297/hourly1!$F$8763+유형화!$G$74*hourly1!I2297/hourly1!$I$8763+유형화!$H$63*hourly1!P2297/hourly1!$P$8763</f>
        <v>8.4591719038153812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770">
        <f>(유형화!$F$71+유형화!$F$72+유형화!$F$73+유형화!$F$74+유형화!$G$63)*hourly1!O2298/hourly1!$O$8763</f>
        <v>111.79282605658457</v>
      </c>
      <c r="C2297" s="419">
        <f>hourly1!$F2298*유형화!$G$71/hourly1!$F$8763+유형화!$G$72*hourly1!$G2298/hourly1!$F$8763+유형화!$G$74*hourly1!I2298/hourly1!$I$8763+유형화!$H$63*hourly1!P2298/hourly1!$P$8763</f>
        <v>7.4546976522719621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770">
        <f>(유형화!$F$71+유형화!$F$72+유형화!$F$73+유형화!$F$74+유형화!$G$63)*hourly1!O2299/hourly1!$O$8763</f>
        <v>113.96381082264254</v>
      </c>
      <c r="C2298" s="419">
        <f>hourly1!$F2299*유형화!$G$71/hourly1!$F$8763+유형화!$G$72*hourly1!$G2299/hourly1!$F$8763+유형화!$G$74*hourly1!I2299/hourly1!$I$8763+유형화!$H$63*hourly1!P2299/hourly1!$P$8763</f>
        <v>7.9029281604606174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770">
        <f>(유형화!$F$71+유형화!$F$72+유형화!$F$73+유형화!$F$74+유형화!$G$63)*hourly1!O2300/hourly1!$O$8763</f>
        <v>115.16017287355749</v>
      </c>
      <c r="C2299" s="419">
        <f>hourly1!$F2300*유형화!$G$71/hourly1!$F$8763+유형화!$G$72*hourly1!$G2300/hourly1!$F$8763+유형화!$G$74*hourly1!I2300/hourly1!$I$8763+유형화!$H$63*hourly1!P2300/hourly1!$P$8763</f>
        <v>8.1096940411808927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770">
        <f>(유형화!$F$71+유형화!$F$72+유형화!$F$73+유형화!$F$74+유형화!$G$63)*hourly1!O2301/hourly1!$O$8763</f>
        <v>113.5480272471605</v>
      </c>
      <c r="C2300" s="419">
        <f>hourly1!$F2301*유형화!$G$71/hourly1!$F$8763+유형화!$G$72*hourly1!$G2301/hourly1!$F$8763+유형화!$G$74*hourly1!I2301/hourly1!$I$8763+유형화!$H$63*hourly1!P2301/hourly1!$P$8763</f>
        <v>7.3380149616949852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770">
        <f>(유형화!$F$71+유형화!$F$72+유형화!$F$73+유형화!$F$74+유형화!$G$63)*hourly1!O2302/hourly1!$O$8763</f>
        <v>115.6740911668476</v>
      </c>
      <c r="C2301" s="419">
        <f>hourly1!$F2302*유형화!$G$71/hourly1!$F$8763+유형화!$G$72*hourly1!$G2302/hourly1!$F$8763+유형화!$G$74*hourly1!I2302/hourly1!$I$8763+유형화!$H$63*hourly1!P2302/hourly1!$P$8763</f>
        <v>7.0064465267010041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770">
        <f>(유형화!$F$71+유형화!$F$72+유형화!$F$73+유형화!$F$74+유형화!$G$63)*hourly1!O2303/hourly1!$O$8763</f>
        <v>113.59352027904924</v>
      </c>
      <c r="C2302" s="419">
        <f>hourly1!$F2303*유형화!$G$71/hourly1!$F$8763+유형화!$G$72*hourly1!$G2303/hourly1!$F$8763+유형화!$G$74*hourly1!I2303/hourly1!$I$8763+유형화!$H$63*hourly1!P2303/hourly1!$P$8763</f>
        <v>10.511079646357912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770">
        <f>(유형화!$F$71+유형화!$F$72+유형화!$F$73+유형화!$F$74+유형화!$G$63)*hourly1!O2304/hourly1!$O$8763</f>
        <v>109.21191469637796</v>
      </c>
      <c r="C2303" s="419">
        <f>hourly1!$F2304*유형화!$G$71/hourly1!$F$8763+유형화!$G$72*hourly1!$G2304/hourly1!$F$8763+유형화!$G$74*hourly1!I2304/hourly1!$I$8763+유형화!$H$63*hourly1!P2304/hourly1!$P$8763</f>
        <v>1.1857668400183252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770">
        <f>(유형화!$F$71+유형화!$F$72+유형화!$F$73+유형화!$F$74+유형화!$G$63)*hourly1!O2305/hourly1!$O$8763</f>
        <v>109.37675972540055</v>
      </c>
      <c r="C2304" s="419">
        <f>hourly1!$F2305*유형화!$G$71/hourly1!$F$8763+유형화!$G$72*hourly1!$G2305/hourly1!$F$8763+유형화!$G$74*hourly1!I2305/hourly1!$I$8763+유형화!$H$63*hourly1!P2305/hourly1!$P$8763</f>
        <v>1.0474558999273536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770">
        <f>(유형화!$F$71+유형화!$F$72+유형화!$F$73+유형화!$F$74+유형화!$G$63)*hourly1!O2306/hourly1!$O$8763</f>
        <v>108.36466103023969</v>
      </c>
      <c r="C2305" s="419">
        <f>hourly1!$F2306*유형화!$G$71/hourly1!$F$8763+유형화!$G$72*hourly1!$G2306/hourly1!$F$8763+유형화!$G$74*hourly1!I2306/hourly1!$I$8763+유형화!$H$63*hourly1!P2306/hourly1!$P$8763</f>
        <v>0.80593157436680807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770">
        <f>(유형화!$F$71+유형화!$F$72+유형화!$F$73+유형화!$F$74+유형화!$G$63)*hourly1!O2307/hourly1!$O$8763</f>
        <v>107.38406539641686</v>
      </c>
      <c r="C2306" s="419">
        <f>hourly1!$F2307*유형화!$G$71/hourly1!$F$8763+유형화!$G$72*hourly1!$G2307/hourly1!$F$8763+유형화!$G$74*hourly1!I2307/hourly1!$I$8763+유형화!$H$63*hourly1!P2307/hourly1!$P$8763</f>
        <v>0.65496310013259107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770">
        <f>(유형화!$F$71+유형화!$F$72+유형화!$F$73+유형화!$F$74+유형화!$G$63)*hourly1!O2308/hourly1!$O$8763</f>
        <v>98.840047558059609</v>
      </c>
      <c r="C2307" s="419">
        <f>hourly1!$F2308*유형화!$G$71/hourly1!$F$8763+유형화!$G$72*hourly1!$G2308/hourly1!$F$8763+유형화!$G$74*hourly1!I2308/hourly1!$I$8763+유형화!$H$63*hourly1!P2308/hourly1!$P$8763</f>
        <v>0.59995038506380238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770">
        <f>(유형화!$F$71+유형화!$F$72+유형화!$F$73+유형화!$F$74+유형화!$G$63)*hourly1!O2309/hourly1!$O$8763</f>
        <v>98.927711106954376</v>
      </c>
      <c r="C2308" s="419">
        <f>hourly1!$F2309*유형화!$G$71/hourly1!$F$8763+유형화!$G$72*hourly1!$G2309/hourly1!$F$8763+유형화!$G$74*hourly1!I2309/hourly1!$I$8763+유형화!$H$63*hourly1!P2309/hourly1!$P$8763</f>
        <v>0.56464604117480277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770">
        <f>(유형화!$F$71+유형화!$F$72+유형화!$F$73+유형화!$F$74+유형화!$G$63)*hourly1!O2310/hourly1!$O$8763</f>
        <v>97.828983998889967</v>
      </c>
      <c r="C2309" s="419">
        <f>hourly1!$F2310*유형화!$G$71/hourly1!$F$8763+유형화!$G$72*hourly1!$G2310/hourly1!$F$8763+유형화!$G$74*hourly1!I2310/hourly1!$I$8763+유형화!$H$63*hourly1!P2310/hourly1!$P$8763</f>
        <v>0.51113716412799226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770">
        <f>(유형화!$F$71+유형화!$F$72+유형화!$F$73+유형화!$F$74+유형화!$G$63)*hourly1!O2311/hourly1!$O$8763</f>
        <v>98.333918928150524</v>
      </c>
      <c r="C2310" s="419">
        <f>hourly1!$F2311*유형화!$G$71/hourly1!$F$8763+유형화!$G$72*hourly1!$G2311/hourly1!$F$8763+유형화!$G$74*hourly1!I2311/hourly1!$I$8763+유형화!$H$63*hourly1!P2311/hourly1!$P$8763</f>
        <v>0.51346077388939171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770">
        <f>(유형화!$F$71+유형화!$F$72+유형화!$F$73+유형화!$F$74+유형화!$G$63)*hourly1!O2312/hourly1!$O$8763</f>
        <v>100.84057690409519</v>
      </c>
      <c r="C2311" s="419">
        <f>hourly1!$F2312*유형화!$G$71/hourly1!$F$8763+유형화!$G$72*hourly1!$G2312/hourly1!$F$8763+유형화!$G$74*hourly1!I2312/hourly1!$I$8763+유형화!$H$63*hourly1!P2312/hourly1!$P$8763</f>
        <v>0.57409157178348447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770">
        <f>(유형화!$F$71+유형화!$F$72+유형화!$F$73+유형화!$F$74+유형화!$G$63)*hourly1!O2313/hourly1!$O$8763</f>
        <v>103.86159572452142</v>
      </c>
      <c r="C2312" s="419">
        <f>hourly1!$F2313*유형화!$G$71/hourly1!$F$8763+유형화!$G$72*hourly1!$G2313/hourly1!$F$8763+유형화!$G$74*hourly1!I2313/hourly1!$I$8763+유형화!$H$63*hourly1!P2313/hourly1!$P$8763</f>
        <v>20.459606377431246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770">
        <f>(유형화!$F$71+유형화!$F$72+유형화!$F$73+유형화!$F$74+유형화!$G$63)*hourly1!O2314/hourly1!$O$8763</f>
        <v>109.39253387703697</v>
      </c>
      <c r="C2313" s="419">
        <f>hourly1!$F2314*유형화!$G$71/hourly1!$F$8763+유형화!$G$72*hourly1!$G2314/hourly1!$F$8763+유형화!$G$74*hourly1!I2314/hourly1!$I$8763+유형화!$H$63*hourly1!P2314/hourly1!$P$8763</f>
        <v>20.838658797998264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770">
        <f>(유형화!$F$71+유형화!$F$72+유형화!$F$73+유형화!$F$74+유형화!$G$63)*hourly1!O2315/hourly1!$O$8763</f>
        <v>111.76418504950811</v>
      </c>
      <c r="C2314" s="419">
        <f>hourly1!$F2315*유형화!$G$71/hourly1!$F$8763+유형화!$G$72*hourly1!$G2315/hourly1!$F$8763+유형화!$G$74*hourly1!I2315/hourly1!$I$8763+유형화!$H$63*hourly1!P2315/hourly1!$P$8763</f>
        <v>19.837819667910502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770">
        <f>(유형화!$F$71+유형화!$F$72+유형화!$F$73+유형화!$F$74+유형화!$G$63)*hourly1!O2316/hourly1!$O$8763</f>
        <v>115.52447873452496</v>
      </c>
      <c r="C2315" s="419">
        <f>hourly1!$F2316*유형화!$G$71/hourly1!$F$8763+유형화!$G$72*hourly1!$G2316/hourly1!$F$8763+유형화!$G$74*hourly1!I2316/hourly1!$I$8763+유형화!$H$63*hourly1!P2316/hourly1!$P$8763</f>
        <v>18.275094709316967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770">
        <f>(유형화!$F$71+유형화!$F$72+유형화!$F$73+유형화!$F$74+유형화!$G$63)*hourly1!O2317/hourly1!$O$8763</f>
        <v>114.36501178690597</v>
      </c>
      <c r="C2316" s="419">
        <f>hourly1!$F2317*유형화!$G$71/hourly1!$F$8763+유형화!$G$72*hourly1!$G2317/hourly1!$F$8763+유형화!$G$74*hourly1!I2317/hourly1!$I$8763+유형화!$H$63*hourly1!P2317/hourly1!$P$8763</f>
        <v>16.077001725242035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770">
        <f>(유형화!$F$71+유형화!$F$72+유형화!$F$73+유형화!$F$74+유형화!$G$63)*hourly1!O2318/hourly1!$O$8763</f>
        <v>112.01513041373011</v>
      </c>
      <c r="C2317" s="419">
        <f>hourly1!$F2318*유형화!$G$71/hourly1!$F$8763+유형화!$G$72*hourly1!$G2318/hourly1!$F$8763+유형화!$G$74*hourly1!I2318/hourly1!$I$8763+유형화!$H$63*hourly1!P2318/hourly1!$P$8763</f>
        <v>14.733974977369114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770">
        <f>(유형화!$F$71+유형화!$F$72+유형화!$F$73+유형화!$F$74+유형화!$G$63)*hourly1!O2319/hourly1!$O$8763</f>
        <v>108.44083647044901</v>
      </c>
      <c r="C2318" s="419">
        <f>hourly1!$F2319*유형화!$G$71/hourly1!$F$8763+유형화!$G$72*hourly1!$G2319/hourly1!$F$8763+유형화!$G$74*hourly1!I2319/hourly1!$I$8763+유형화!$H$63*hourly1!P2319/hourly1!$P$8763</f>
        <v>9.7370991131035343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770">
        <f>(유형화!$F$71+유형화!$F$72+유형화!$F$73+유형화!$F$74+유형화!$G$63)*hourly1!O2320/hourly1!$O$8763</f>
        <v>106.75934466590314</v>
      </c>
      <c r="C2319" s="419">
        <f>hourly1!$F2320*유형화!$G$71/hourly1!$F$8763+유형화!$G$72*hourly1!$G2320/hourly1!$F$8763+유형화!$G$74*hourly1!I2320/hourly1!$I$8763+유형화!$H$63*hourly1!P2320/hourly1!$P$8763</f>
        <v>11.276933853750879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770">
        <f>(유형화!$F$71+유형화!$F$72+유형화!$F$73+유형화!$F$74+유형화!$G$63)*hourly1!O2321/hourly1!$O$8763</f>
        <v>111.53946647440861</v>
      </c>
      <c r="C2320" s="419">
        <f>hourly1!$F2321*유형화!$G$71/hourly1!$F$8763+유형화!$G$72*hourly1!$G2321/hourly1!$F$8763+유형화!$G$74*hourly1!I2321/hourly1!$I$8763+유형화!$H$63*hourly1!P2321/hourly1!$P$8763</f>
        <v>11.338154247235371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770">
        <f>(유형화!$F$71+유형화!$F$72+유형화!$F$73+유형화!$F$74+유형화!$G$63)*hourly1!O2322/hourly1!$O$8763</f>
        <v>111.39842508698024</v>
      </c>
      <c r="C2321" s="419">
        <f>hourly1!$F2322*유형화!$G$71/hourly1!$F$8763+유형화!$G$72*hourly1!$G2322/hourly1!$F$8763+유형화!$G$74*hourly1!I2322/hourly1!$I$8763+유형화!$H$63*hourly1!P2322/hourly1!$P$8763</f>
        <v>11.318699746808187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770">
        <f>(유형화!$F$71+유형화!$F$72+유형화!$F$73+유형화!$F$74+유형화!$G$63)*hourly1!O2323/hourly1!$O$8763</f>
        <v>112.31623919880197</v>
      </c>
      <c r="C2322" s="419">
        <f>hourly1!$F2323*유형화!$G$71/hourly1!$F$8763+유형화!$G$72*hourly1!$G2323/hourly1!$F$8763+유형화!$G$74*hourly1!I2323/hourly1!$I$8763+유형화!$H$63*hourly1!P2323/hourly1!$P$8763</f>
        <v>11.277634537028188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770">
        <f>(유형화!$F$71+유형화!$F$72+유형화!$F$73+유형화!$F$74+유형화!$G$63)*hourly1!O2324/hourly1!$O$8763</f>
        <v>112.2643298441233</v>
      </c>
      <c r="C2323" s="419">
        <f>hourly1!$F2324*유형화!$G$71/hourly1!$F$8763+유형화!$G$72*hourly1!$G2324/hourly1!$F$8763+유형화!$G$74*hourly1!I2324/hourly1!$I$8763+유형화!$H$63*hourly1!P2324/hourly1!$P$8763</f>
        <v>11.654749846822069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770">
        <f>(유형화!$F$71+유형화!$F$72+유형화!$F$73+유형화!$F$74+유형화!$G$63)*hourly1!O2325/hourly1!$O$8763</f>
        <v>111.53742927444074</v>
      </c>
      <c r="C2324" s="419">
        <f>hourly1!$F2325*유형화!$G$71/hourly1!$F$8763+유형화!$G$72*hourly1!$G2325/hourly1!$F$8763+유형화!$G$74*hourly1!I2325/hourly1!$I$8763+유형화!$H$63*hourly1!P2325/hourly1!$P$8763</f>
        <v>9.9482134151638117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770">
        <f>(유형화!$F$71+유형화!$F$72+유형화!$F$73+유형화!$F$74+유형화!$G$63)*hourly1!O2326/hourly1!$O$8763</f>
        <v>113.92598009736184</v>
      </c>
      <c r="C2325" s="419">
        <f>hourly1!$F2326*유형화!$G$71/hourly1!$F$8763+유형화!$G$72*hourly1!$G2326/hourly1!$F$8763+유형화!$G$74*hourly1!I2326/hourly1!$I$8763+유형화!$H$63*hourly1!P2326/hourly1!$P$8763</f>
        <v>10.666364846553286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770">
        <f>(유형화!$F$71+유형화!$F$72+유형화!$F$73+유형화!$F$74+유형화!$G$63)*hourly1!O2327/hourly1!$O$8763</f>
        <v>113.5972096923547</v>
      </c>
      <c r="C2326" s="419">
        <f>hourly1!$F2327*유형화!$G$71/hourly1!$F$8763+유형화!$G$72*hourly1!$G2327/hourly1!$F$8763+유형화!$G$74*hourly1!I2327/hourly1!$I$8763+유형화!$H$63*hourly1!P2327/hourly1!$P$8763</f>
        <v>13.128687740860338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770">
        <f>(유형화!$F$71+유형화!$F$72+유형화!$F$73+유형화!$F$74+유형화!$G$63)*hourly1!O2328/hourly1!$O$8763</f>
        <v>109.35553187398028</v>
      </c>
      <c r="C2327" s="419">
        <f>hourly1!$F2328*유형화!$G$71/hourly1!$F$8763+유형화!$G$72*hourly1!$G2328/hourly1!$F$8763+유형화!$G$74*hourly1!I2328/hourly1!$I$8763+유형화!$H$63*hourly1!P2328/hourly1!$P$8763</f>
        <v>1.1492319153538209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770">
        <f>(유형화!$F$71+유형화!$F$72+유형화!$F$73+유형화!$F$74+유형화!$G$63)*hourly1!O2329/hourly1!$O$8763</f>
        <v>109.02748254652923</v>
      </c>
      <c r="C2328" s="419">
        <f>hourly1!$F2329*유형화!$G$71/hourly1!$F$8763+유형화!$G$72*hourly1!$G2329/hourly1!$F$8763+유형화!$G$74*hourly1!I2329/hourly1!$I$8763+유형화!$H$63*hourly1!P2329/hourly1!$P$8763</f>
        <v>1.0920045241556726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770">
        <f>(유형화!$F$71+유형화!$F$72+유형화!$F$73+유형화!$F$74+유형화!$G$63)*hourly1!O2330/hourly1!$O$8763</f>
        <v>108.10138370976887</v>
      </c>
      <c r="C2329" s="419">
        <f>hourly1!$F2330*유형화!$G$71/hourly1!$F$8763+유형화!$G$72*hourly1!$G2330/hourly1!$F$8763+유형화!$G$74*hourly1!I2330/hourly1!$I$8763+유형화!$H$63*hourly1!P2330/hourly1!$P$8763</f>
        <v>0.80594111375266486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770">
        <f>(유형화!$F$71+유형화!$F$72+유형화!$F$73+유형화!$F$74+유형화!$G$63)*hourly1!O2331/hourly1!$O$8763</f>
        <v>105.98993081950758</v>
      </c>
      <c r="C2330" s="419">
        <f>hourly1!$F2331*유형화!$G$71/hourly1!$F$8763+유형화!$G$72*hourly1!$G2331/hourly1!$F$8763+유형화!$G$74*hourly1!I2331/hourly1!$I$8763+유형화!$H$63*hourly1!P2331/hourly1!$P$8763</f>
        <v>0.60837089327608318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770">
        <f>(유형화!$F$71+유형화!$F$72+유형화!$F$73+유형화!$F$74+유형화!$G$63)*hourly1!O2332/hourly1!$O$8763</f>
        <v>99.53326556682623</v>
      </c>
      <c r="C2331" s="419">
        <f>hourly1!$F2332*유형화!$G$71/hourly1!$F$8763+유형화!$G$72*hourly1!$G2332/hourly1!$F$8763+유형화!$G$74*hourly1!I2332/hourly1!$I$8763+유형화!$H$63*hourly1!P2332/hourly1!$P$8763</f>
        <v>0.53571431476015341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770">
        <f>(유형화!$F$71+유형화!$F$72+유형화!$F$73+유형화!$F$74+유형화!$G$63)*hourly1!O2333/hourly1!$O$8763</f>
        <v>97.355711256167439</v>
      </c>
      <c r="C2332" s="419">
        <f>hourly1!$F2333*유형화!$G$71/hourly1!$F$8763+유형화!$G$72*hourly1!$G2333/hourly1!$F$8763+유형화!$G$74*hourly1!I2333/hourly1!$I$8763+유형화!$H$63*hourly1!P2333/hourly1!$P$8763</f>
        <v>0.5236226816036933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770">
        <f>(유형화!$F$71+유형화!$F$72+유형화!$F$73+유형화!$F$74+유형화!$G$63)*hourly1!O2334/hourly1!$O$8763</f>
        <v>97.077836947770322</v>
      </c>
      <c r="C2333" s="419">
        <f>hourly1!$F2334*유형화!$G$71/hourly1!$F$8763+유형화!$G$72*hourly1!$G2334/hourly1!$F$8763+유형화!$G$74*hourly1!I2334/hourly1!$I$8763+유형화!$H$63*hourly1!P2334/hourly1!$P$8763</f>
        <v>0.53122003313318522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770">
        <f>(유형화!$F$71+유형화!$F$72+유형화!$F$73+유형화!$F$74+유형화!$G$63)*hourly1!O2335/hourly1!$O$8763</f>
        <v>97.941566123547005</v>
      </c>
      <c r="C2334" s="419">
        <f>hourly1!$F2335*유형화!$G$71/hourly1!$F$8763+유형화!$G$72*hourly1!$G2335/hourly1!$F$8763+유형화!$G$74*hourly1!I2335/hourly1!$I$8763+유형화!$H$63*hourly1!P2335/hourly1!$P$8763</f>
        <v>0.55427365152740626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770">
        <f>(유형화!$F$71+유형화!$F$72+유형화!$F$73+유형화!$F$74+유형화!$G$63)*hourly1!O2336/hourly1!$O$8763</f>
        <v>98.80191647504833</v>
      </c>
      <c r="C2335" s="419">
        <f>hourly1!$F2336*유형화!$G$71/hourly1!$F$8763+유형화!$G$72*hourly1!$G2336/hourly1!$F$8763+유형화!$G$74*hourly1!I2336/hourly1!$I$8763+유형화!$H$63*hourly1!P2336/hourly1!$P$8763</f>
        <v>1.3034800919899705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770">
        <f>(유형화!$F$71+유형화!$F$72+유형화!$F$73+유형화!$F$74+유형화!$G$63)*hourly1!O2337/hourly1!$O$8763</f>
        <v>98.920038179832844</v>
      </c>
      <c r="C2336" s="419">
        <f>hourly1!$F2337*유형화!$G$71/hourly1!$F$8763+유형화!$G$72*hourly1!$G2337/hourly1!$F$8763+유형화!$G$74*hourly1!I2337/hourly1!$I$8763+유형화!$H$63*hourly1!P2337/hourly1!$P$8763</f>
        <v>23.978630737680305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770">
        <f>(유형화!$F$71+유형화!$F$72+유형화!$F$73+유형화!$F$74+유형화!$G$63)*hourly1!O2338/hourly1!$O$8763</f>
        <v>100.48191939645739</v>
      </c>
      <c r="C2337" s="419">
        <f>hourly1!$F2338*유형화!$G$71/hourly1!$F$8763+유형화!$G$72*hourly1!$G2338/hourly1!$F$8763+유형화!$G$74*hourly1!I2338/hourly1!$I$8763+유형화!$H$63*hourly1!P2338/hourly1!$P$8763</f>
        <v>23.407763423529463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770">
        <f>(유형화!$F$71+유형화!$F$72+유형화!$F$73+유형화!$F$74+유형화!$G$63)*hourly1!O2339/hourly1!$O$8763</f>
        <v>101.24816492188498</v>
      </c>
      <c r="C2338" s="419">
        <f>hourly1!$F2339*유형화!$G$71/hourly1!$F$8763+유형화!$G$72*hourly1!$G2339/hourly1!$F$8763+유형화!$G$74*hourly1!I2339/hourly1!$I$8763+유형화!$H$63*hourly1!P2339/hourly1!$P$8763</f>
        <v>21.421274635136797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770">
        <f>(유형화!$F$71+유형화!$F$72+유형화!$F$73+유형화!$F$74+유형화!$G$63)*hourly1!O2340/hourly1!$O$8763</f>
        <v>103.01966266002231</v>
      </c>
      <c r="C2339" s="419">
        <f>hourly1!$F2340*유형화!$G$71/hourly1!$F$8763+유형화!$G$72*hourly1!$G2340/hourly1!$F$8763+유형화!$G$74*hourly1!I2340/hourly1!$I$8763+유형화!$H$63*hourly1!P2340/hourly1!$P$8763</f>
        <v>18.020165084850898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770">
        <f>(유형화!$F$71+유형화!$F$72+유형화!$F$73+유형화!$F$74+유형화!$G$63)*hourly1!O2341/hourly1!$O$8763</f>
        <v>102.56695926150103</v>
      </c>
      <c r="C2340" s="419">
        <f>hourly1!$F2341*유형화!$G$71/hourly1!$F$8763+유형화!$G$72*hourly1!$G2341/hourly1!$F$8763+유형화!$G$74*hourly1!I2341/hourly1!$I$8763+유형화!$H$63*hourly1!P2341/hourly1!$P$8763</f>
        <v>15.405464964424089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770">
        <f>(유형화!$F$71+유형화!$F$72+유형화!$F$73+유형화!$F$74+유형화!$G$63)*hourly1!O2342/hourly1!$O$8763</f>
        <v>101.67001655186168</v>
      </c>
      <c r="C2341" s="419">
        <f>hourly1!$F2342*유형화!$G$71/hourly1!$F$8763+유형화!$G$72*hourly1!$G2342/hourly1!$F$8763+유형화!$G$74*hourly1!I2342/hourly1!$I$8763+유형화!$H$63*hourly1!P2342/hourly1!$P$8763</f>
        <v>12.184265461895032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770">
        <f>(유형화!$F$71+유형화!$F$72+유형화!$F$73+유형화!$F$74+유형화!$G$63)*hourly1!O2343/hourly1!$O$8763</f>
        <v>99.464004296917196</v>
      </c>
      <c r="C2342" s="419">
        <f>hourly1!$F2343*유형화!$G$71/hourly1!$F$8763+유형화!$G$72*hourly1!$G2343/hourly1!$F$8763+유형화!$G$74*hourly1!I2343/hourly1!$I$8763+유형화!$H$63*hourly1!P2343/hourly1!$P$8763</f>
        <v>6.131499902651627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770">
        <f>(유형화!$F$71+유형화!$F$72+유형화!$F$73+유형화!$F$74+유형화!$G$63)*hourly1!O2344/hourly1!$O$8763</f>
        <v>99.772839603316669</v>
      </c>
      <c r="C2343" s="419">
        <f>hourly1!$F2344*유형화!$G$71/hourly1!$F$8763+유형화!$G$72*hourly1!$G2344/hourly1!$F$8763+유형화!$G$74*hourly1!I2344/hourly1!$I$8763+유형화!$H$63*hourly1!P2344/hourly1!$P$8763</f>
        <v>7.516443635144908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770">
        <f>(유형화!$F$71+유형화!$F$72+유형화!$F$73+유형화!$F$74+유형화!$G$63)*hourly1!O2345/hourly1!$O$8763</f>
        <v>99.885792674966709</v>
      </c>
      <c r="C2344" s="419">
        <f>hourly1!$F2345*유형화!$G$71/hourly1!$F$8763+유형화!$G$72*hourly1!$G2345/hourly1!$F$8763+유형화!$G$74*hourly1!I2345/hourly1!$I$8763+유형화!$H$63*hourly1!P2345/hourly1!$P$8763</f>
        <v>6.978750920060099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770">
        <f>(유형화!$F$71+유형화!$F$72+유형화!$F$73+유형화!$F$74+유형화!$G$63)*hourly1!O2346/hourly1!$O$8763</f>
        <v>100.97799190667314</v>
      </c>
      <c r="C2345" s="419">
        <f>hourly1!$F2346*유형화!$G$71/hourly1!$F$8763+유형화!$G$72*hourly1!$G2346/hourly1!$F$8763+유형화!$G$74*hourly1!I2346/hourly1!$I$8763+유형화!$H$63*hourly1!P2346/hourly1!$P$8763</f>
        <v>5.5285384018136314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770">
        <f>(유형화!$F$71+유형화!$F$72+유형화!$F$73+유형화!$F$74+유형화!$G$63)*hourly1!O2347/hourly1!$O$8763</f>
        <v>101.1334432470197</v>
      </c>
      <c r="C2346" s="419">
        <f>hourly1!$F2347*유형화!$G$71/hourly1!$F$8763+유형화!$G$72*hourly1!$G2347/hourly1!$F$8763+유형화!$G$74*hourly1!I2347/hourly1!$I$8763+유형화!$H$63*hourly1!P2347/hourly1!$P$8763</f>
        <v>6.5240234746588337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770">
        <f>(유형화!$F$71+유형화!$F$72+유형화!$F$73+유형화!$F$74+유형화!$G$63)*hourly1!O2348/hourly1!$O$8763</f>
        <v>100.16048132654454</v>
      </c>
      <c r="C2347" s="419">
        <f>hourly1!$F2348*유형화!$G$71/hourly1!$F$8763+유형화!$G$72*hourly1!$G2348/hourly1!$F$8763+유형화!$G$74*hourly1!I2348/hourly1!$I$8763+유형화!$H$63*hourly1!P2348/hourly1!$P$8763</f>
        <v>7.9821795318247171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770">
        <f>(유형화!$F$71+유형화!$F$72+유형화!$F$73+유형화!$F$74+유형화!$G$63)*hourly1!O2349/hourly1!$O$8763</f>
        <v>100.1487317833886</v>
      </c>
      <c r="C2348" s="419">
        <f>hourly1!$F2349*유형화!$G$71/hourly1!$F$8763+유형화!$G$72*hourly1!$G2349/hourly1!$F$8763+유형화!$G$74*hourly1!I2349/hourly1!$I$8763+유형화!$H$63*hourly1!P2349/hourly1!$P$8763</f>
        <v>6.9706987552307336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770">
        <f>(유형화!$F$71+유형화!$F$72+유형화!$F$73+유형화!$F$74+유형화!$G$63)*hourly1!O2350/hourly1!$O$8763</f>
        <v>102.53204304684232</v>
      </c>
      <c r="C2349" s="419">
        <f>hourly1!$F2350*유형화!$G$71/hourly1!$F$8763+유형화!$G$72*hourly1!$G2350/hourly1!$F$8763+유형화!$G$74*hourly1!I2350/hourly1!$I$8763+유형화!$H$63*hourly1!P2350/hourly1!$P$8763</f>
        <v>7.38796934048277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770">
        <f>(유형화!$F$71+유형화!$F$72+유형화!$F$73+유형화!$F$74+유형화!$G$63)*hourly1!O2351/hourly1!$O$8763</f>
        <v>103.74011417755764</v>
      </c>
      <c r="C2350" s="419">
        <f>hourly1!$F2351*유형화!$G$71/hourly1!$F$8763+유형화!$G$72*hourly1!$G2351/hourly1!$F$8763+유형화!$G$74*hourly1!I2351/hourly1!$I$8763+유형화!$H$63*hourly1!P2351/hourly1!$P$8763</f>
        <v>11.794269211695559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770">
        <f>(유형화!$F$71+유형화!$F$72+유형화!$F$73+유형화!$F$74+유형화!$G$63)*hourly1!O2352/hourly1!$O$8763</f>
        <v>103.211265688206</v>
      </c>
      <c r="C2351" s="419">
        <f>hourly1!$F2352*유형화!$G$71/hourly1!$F$8763+유형화!$G$72*hourly1!$G2352/hourly1!$F$8763+유형화!$G$74*hourly1!I2352/hourly1!$I$8763+유형화!$H$63*hourly1!P2352/hourly1!$P$8763</f>
        <v>1.3510745498056729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770">
        <f>(유형화!$F$71+유형화!$F$72+유형화!$F$73+유형화!$F$74+유형화!$G$63)*hourly1!O2353/hourly1!$O$8763</f>
        <v>103.32560300961211</v>
      </c>
      <c r="C2352" s="419">
        <f>hourly1!$F2353*유형화!$G$71/hourly1!$F$8763+유형화!$G$72*hourly1!$G2353/hourly1!$F$8763+유형화!$G$74*hourly1!I2353/hourly1!$I$8763+유형화!$H$63*hourly1!P2353/hourly1!$P$8763</f>
        <v>0.9470544792306137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770">
        <f>(유형화!$F$71+유형화!$F$72+유형화!$F$73+유형화!$F$74+유형화!$G$63)*hourly1!O2354/hourly1!$O$8763</f>
        <v>102.96564046936753</v>
      </c>
      <c r="C2353" s="419">
        <f>hourly1!$F2354*유형화!$G$71/hourly1!$F$8763+유형화!$G$72*hourly1!$G2354/hourly1!$F$8763+유형화!$G$74*hourly1!I2354/hourly1!$I$8763+유형화!$H$63*hourly1!P2354/hourly1!$P$8763</f>
        <v>0.82646617945062784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770">
        <f>(유형화!$F$71+유형화!$F$72+유형화!$F$73+유형화!$F$74+유형화!$G$63)*hourly1!O2355/hourly1!$O$8763</f>
        <v>100.85692607934574</v>
      </c>
      <c r="C2354" s="419">
        <f>hourly1!$F2355*유형화!$G$71/hourly1!$F$8763+유형화!$G$72*hourly1!$G2355/hourly1!$F$8763+유형화!$G$74*hourly1!I2355/hourly1!$I$8763+유형화!$H$63*hourly1!P2355/hourly1!$P$8763</f>
        <v>0.60839981915577745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770">
        <f>(유형화!$F$71+유형화!$F$72+유형화!$F$73+유형화!$F$74+유형화!$G$63)*hourly1!O2356/hourly1!$O$8763</f>
        <v>93.333992914802934</v>
      </c>
      <c r="C2355" s="419">
        <f>hourly1!$F2356*유형화!$G$71/hourly1!$F$8763+유형화!$G$72*hourly1!$G2356/hourly1!$F$8763+유형화!$G$74*hourly1!I2356/hourly1!$I$8763+유형화!$H$63*hourly1!P2356/hourly1!$P$8763</f>
        <v>0.53716860952010226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770">
        <f>(유형화!$F$71+유형화!$F$72+유형화!$F$73+유형화!$F$74+유형화!$G$63)*hourly1!O2357/hourly1!$O$8763</f>
        <v>89.506267550501704</v>
      </c>
      <c r="C2356" s="419">
        <f>hourly1!$F2357*유형화!$G$71/hourly1!$F$8763+유형화!$G$72*hourly1!$G2357/hourly1!$F$8763+유형화!$G$74*hourly1!I2357/hourly1!$I$8763+유형화!$H$63*hourly1!P2357/hourly1!$P$8763</f>
        <v>0.58267148005620828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770">
        <f>(유형화!$F$71+유형화!$F$72+유형화!$F$73+유형화!$F$74+유형화!$G$63)*hourly1!O2358/hourly1!$O$8763</f>
        <v>88.733485558074548</v>
      </c>
      <c r="C2357" s="419">
        <f>hourly1!$F2358*유형화!$G$71/hourly1!$F$8763+유형화!$G$72*hourly1!$G2358/hourly1!$F$8763+유형화!$G$74*hourly1!I2358/hourly1!$I$8763+유형화!$H$63*hourly1!P2358/hourly1!$P$8763</f>
        <v>0.94066309070667087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770">
        <f>(유형화!$F$71+유형화!$F$72+유형화!$F$73+유형화!$F$74+유형화!$G$63)*hourly1!O2359/hourly1!$O$8763</f>
        <v>88.947565943045149</v>
      </c>
      <c r="C2358" s="419">
        <f>hourly1!$F2359*유형화!$G$71/hourly1!$F$8763+유형화!$G$72*hourly1!$G2359/hourly1!$F$8763+유형화!$G$74*hourly1!I2359/hourly1!$I$8763+유형화!$H$63*hourly1!P2359/hourly1!$P$8763</f>
        <v>2.5715340369165447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770">
        <f>(유형화!$F$71+유형화!$F$72+유형화!$F$73+유형화!$F$74+유형화!$G$63)*hourly1!O2360/hourly1!$O$8763</f>
        <v>90.978995422583395</v>
      </c>
      <c r="C2359" s="419">
        <f>hourly1!$F2360*유형화!$G$71/hourly1!$F$8763+유형화!$G$72*hourly1!$G2360/hourly1!$F$8763+유형화!$G$74*hourly1!I2360/hourly1!$I$8763+유형화!$H$63*hourly1!P2360/hourly1!$P$8763</f>
        <v>4.6274329354126396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770">
        <f>(유형화!$F$71+유형화!$F$72+유형화!$F$73+유형화!$F$74+유형화!$G$63)*hourly1!O2361/hourly1!$O$8763</f>
        <v>91.217822918729553</v>
      </c>
      <c r="C2360" s="419">
        <f>hourly1!$F2361*유형화!$G$71/hourly1!$F$8763+유형화!$G$72*hourly1!$G2361/hourly1!$F$8763+유형화!$G$74*hourly1!I2361/hourly1!$I$8763+유형화!$H$63*hourly1!P2361/hourly1!$P$8763</f>
        <v>28.928152167387193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770">
        <f>(유형화!$F$71+유형화!$F$72+유형화!$F$73+유형화!$F$74+유형화!$G$63)*hourly1!O2362/hourly1!$O$8763</f>
        <v>93.019489589525421</v>
      </c>
      <c r="C2361" s="419">
        <f>hourly1!$F2362*유형화!$G$71/hourly1!$F$8763+유형화!$G$72*hourly1!$G2362/hourly1!$F$8763+유형화!$G$74*hourly1!I2362/hourly1!$I$8763+유형화!$H$63*hourly1!P2362/hourly1!$P$8763</f>
        <v>26.974020360375956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770">
        <f>(유형화!$F$71+유형화!$F$72+유형화!$F$73+유형화!$F$74+유형화!$G$63)*hourly1!O2363/hourly1!$O$8763</f>
        <v>92.788729325919306</v>
      </c>
      <c r="C2362" s="419">
        <f>hourly1!$F2363*유형화!$G$71/hourly1!$F$8763+유형화!$G$72*hourly1!$G2363/hourly1!$F$8763+유형화!$G$74*hourly1!I2363/hourly1!$I$8763+유형화!$H$63*hourly1!P2363/hourly1!$P$8763</f>
        <v>23.375435368027759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770">
        <f>(유형화!$F$71+유형화!$F$72+유형화!$F$73+유형화!$F$74+유형화!$G$63)*hourly1!O2364/hourly1!$O$8763</f>
        <v>93.444290567568558</v>
      </c>
      <c r="C2363" s="419">
        <f>hourly1!$F2364*유형화!$G$71/hourly1!$F$8763+유형화!$G$72*hourly1!$G2364/hourly1!$F$8763+유형화!$G$74*hourly1!I2364/hourly1!$I$8763+유형화!$H$63*hourly1!P2364/hourly1!$P$8763</f>
        <v>19.194582879985827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770">
        <f>(유형화!$F$71+유형화!$F$72+유형화!$F$73+유형화!$F$74+유형화!$G$63)*hourly1!O2365/hourly1!$O$8763</f>
        <v>95.119748412019362</v>
      </c>
      <c r="C2364" s="419">
        <f>hourly1!$F2365*유형화!$G$71/hourly1!$F$8763+유형화!$G$72*hourly1!$G2365/hourly1!$F$8763+유형화!$G$74*hourly1!I2365/hourly1!$I$8763+유형화!$H$63*hourly1!P2365/hourly1!$P$8763</f>
        <v>15.876069025112054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770">
        <f>(유형화!$F$71+유형화!$F$72+유형화!$F$73+유형화!$F$74+유형화!$G$63)*hourly1!O2366/hourly1!$O$8763</f>
        <v>95.030646104788886</v>
      </c>
      <c r="C2365" s="419">
        <f>hourly1!$F2366*유형화!$G$71/hourly1!$F$8763+유형화!$G$72*hourly1!$G2366/hourly1!$F$8763+유형화!$G$74*hourly1!I2366/hourly1!$I$8763+유형화!$H$63*hourly1!P2366/hourly1!$P$8763</f>
        <v>13.145836787131435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770">
        <f>(유형화!$F$71+유형화!$F$72+유형화!$F$73+유형화!$F$74+유형화!$G$63)*hourly1!O2367/hourly1!$O$8763</f>
        <v>94.205842857733217</v>
      </c>
      <c r="C2366" s="419">
        <f>hourly1!$F2367*유형화!$G$71/hourly1!$F$8763+유형화!$G$72*hourly1!$G2367/hourly1!$F$8763+유형화!$G$74*hourly1!I2367/hourly1!$I$8763+유형화!$H$63*hourly1!P2367/hourly1!$P$8763</f>
        <v>7.6920274175547441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770">
        <f>(유형화!$F$71+유형화!$F$72+유형화!$F$73+유형화!$F$74+유형화!$G$63)*hourly1!O2368/hourly1!$O$8763</f>
        <v>95.150528574503312</v>
      </c>
      <c r="C2367" s="419">
        <f>hourly1!$F2368*유형화!$G$71/hourly1!$F$8763+유형화!$G$72*hourly1!$G2368/hourly1!$F$8763+유형화!$G$74*hourly1!I2368/hourly1!$I$8763+유형화!$H$63*hourly1!P2368/hourly1!$P$8763</f>
        <v>8.9209511094195637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770">
        <f>(유형화!$F$71+유형화!$F$72+유형화!$F$73+유형화!$F$74+유형화!$G$63)*hourly1!O2369/hourly1!$O$8763</f>
        <v>94.332392793815984</v>
      </c>
      <c r="C2368" s="419">
        <f>hourly1!$F2369*유형화!$G$71/hourly1!$F$8763+유형화!$G$72*hourly1!$G2369/hourly1!$F$8763+유형화!$G$74*hourly1!I2369/hourly1!$I$8763+유형화!$H$63*hourly1!P2369/hourly1!$P$8763</f>
        <v>8.1472235237514798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770">
        <f>(유형화!$F$71+유형화!$F$72+유형화!$F$73+유형화!$F$74+유형화!$G$63)*hourly1!O2370/hourly1!$O$8763</f>
        <v>93.389294623132812</v>
      </c>
      <c r="C2369" s="419">
        <f>hourly1!$F2370*유형화!$G$71/hourly1!$F$8763+유형화!$G$72*hourly1!$G2370/hourly1!$F$8763+유형화!$G$74*hourly1!I2370/hourly1!$I$8763+유형화!$H$63*hourly1!P2370/hourly1!$P$8763</f>
        <v>7.6300758763026648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770">
        <f>(유형화!$F$71+유형화!$F$72+유형화!$F$73+유형화!$F$74+유형화!$G$63)*hourly1!O2371/hourly1!$O$8763</f>
        <v>93.445526776342788</v>
      </c>
      <c r="C2370" s="419">
        <f>hourly1!$F2371*유형화!$G$71/hourly1!$F$8763+유형화!$G$72*hourly1!$G2371/hourly1!$F$8763+유형화!$G$74*hourly1!I2371/hourly1!$I$8763+유형화!$H$63*hourly1!P2371/hourly1!$P$8763</f>
        <v>8.296686313630973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770">
        <f>(유형화!$F$71+유형화!$F$72+유형화!$F$73+유형화!$F$74+유형화!$G$63)*hourly1!O2372/hourly1!$O$8763</f>
        <v>93.776157179083881</v>
      </c>
      <c r="C2371" s="419">
        <f>hourly1!$F2372*유형화!$G$71/hourly1!$F$8763+유형화!$G$72*hourly1!$G2372/hourly1!$F$8763+유형화!$G$74*hourly1!I2372/hourly1!$I$8763+유형화!$H$63*hourly1!P2372/hourly1!$P$8763</f>
        <v>9.568353224020214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770">
        <f>(유형화!$F$71+유형화!$F$72+유형화!$F$73+유형화!$F$74+유형화!$G$63)*hourly1!O2373/hourly1!$O$8763</f>
        <v>94.724140562496913</v>
      </c>
      <c r="C2372" s="419">
        <f>hourly1!$F2373*유형화!$G$71/hourly1!$F$8763+유형화!$G$72*hourly1!$G2373/hourly1!$F$8763+유형화!$G$74*hourly1!I2373/hourly1!$I$8763+유형화!$H$63*hourly1!P2373/hourly1!$P$8763</f>
        <v>9.7114273948748906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770">
        <f>(유형화!$F$71+유형화!$F$72+유형화!$F$73+유형화!$F$74+유형화!$G$63)*hourly1!O2374/hourly1!$O$8763</f>
        <v>98.314525783004683</v>
      </c>
      <c r="C2373" s="419">
        <f>hourly1!$F2374*유형화!$G$71/hourly1!$F$8763+유형화!$G$72*hourly1!$G2374/hourly1!$F$8763+유형화!$G$74*hourly1!I2374/hourly1!$I$8763+유형화!$H$63*hourly1!P2374/hourly1!$P$8763</f>
        <v>9.6346473398918722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770">
        <f>(유형화!$F$71+유형화!$F$72+유형화!$F$73+유형화!$F$74+유형화!$G$63)*hourly1!O2375/hourly1!$O$8763</f>
        <v>100.82425080420546</v>
      </c>
      <c r="C2374" s="419">
        <f>hourly1!$F2375*유형화!$G$71/hourly1!$F$8763+유형화!$G$72*hourly1!$G2375/hourly1!$F$8763+유형화!$G$74*hourly1!I2375/hourly1!$I$8763+유형화!$H$63*hourly1!P2375/hourly1!$P$8763</f>
        <v>13.172039018302589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770">
        <f>(유형화!$F$71+유형화!$F$72+유형화!$F$73+유형화!$F$74+유형화!$G$63)*hourly1!O2376/hourly1!$O$8763</f>
        <v>100.15071567407728</v>
      </c>
      <c r="C2375" s="419">
        <f>hourly1!$F2376*유형화!$G$71/hourly1!$F$8763+유형화!$G$72*hourly1!$G2376/hourly1!$F$8763+유형화!$G$74*hourly1!I2376/hourly1!$I$8763+유형화!$H$63*hourly1!P2376/hourly1!$P$8763</f>
        <v>1.3514308920257365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770">
        <f>(유형화!$F$71+유형화!$F$72+유형화!$F$73+유형화!$F$74+유형화!$G$63)*hourly1!O2377/hourly1!$O$8763</f>
        <v>100.74406581753793</v>
      </c>
      <c r="C2376" s="419">
        <f>hourly1!$F2377*유형화!$G$71/hourly1!$F$8763+유형화!$G$72*hourly1!$G2377/hourly1!$F$8763+유형화!$G$74*hourly1!I2377/hourly1!$I$8763+유형화!$H$63*hourly1!P2377/hourly1!$P$8763</f>
        <v>0.94721110979193379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770">
        <f>(유형화!$F$71+유형화!$F$72+유형화!$F$73+유형화!$F$74+유형화!$G$63)*hourly1!O2378/hourly1!$O$8763</f>
        <v>100.37443225037953</v>
      </c>
      <c r="C2377" s="419">
        <f>hourly1!$F2378*유형화!$G$71/hourly1!$F$8763+유형화!$G$72*hourly1!$G2378/hourly1!$F$8763+유형화!$G$74*hourly1!I2378/hourly1!$I$8763+유형화!$H$63*hourly1!P2378/hourly1!$P$8763</f>
        <v>0.82651787676753152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770">
        <f>(유형화!$F$71+유형화!$F$72+유형화!$F$73+유형화!$F$74+유형화!$G$63)*hourly1!O2379/hourly1!$O$8763</f>
        <v>96.304186110558646</v>
      </c>
      <c r="C2378" s="419">
        <f>hourly1!$F2379*유형화!$G$71/hourly1!$F$8763+유형화!$G$72*hourly1!$G2379/hourly1!$F$8763+유형화!$G$74*hourly1!I2379/hourly1!$I$8763+유형화!$H$63*hourly1!P2379/hourly1!$P$8763</f>
        <v>0.60829180869011057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770">
        <f>(유형화!$F$71+유형화!$F$72+유형화!$F$73+유형화!$F$74+유형화!$G$63)*hourly1!O2380/hourly1!$O$8763</f>
        <v>90.656747841601586</v>
      </c>
      <c r="C2379" s="419">
        <f>hourly1!$F2380*유형화!$G$71/hourly1!$F$8763+유형화!$G$72*hourly1!$G2380/hourly1!$F$8763+유형화!$G$74*hourly1!I2380/hourly1!$I$8763+유형화!$H$63*hourly1!P2380/hourly1!$P$8763</f>
        <v>0.53557860930328971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770">
        <f>(유형화!$F$71+유형화!$F$72+유형화!$F$73+유형화!$F$74+유형화!$G$63)*hourly1!O2381/hourly1!$O$8763</f>
        <v>90.960300167896818</v>
      </c>
      <c r="C2380" s="419">
        <f>hourly1!$F2381*유형화!$G$71/hourly1!$F$8763+유형화!$G$72*hourly1!$G2381/hourly1!$F$8763+유형화!$G$74*hourly1!I2381/hourly1!$I$8763+유형화!$H$63*hourly1!P2381/hourly1!$P$8763</f>
        <v>0.52160279357908412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770">
        <f>(유형화!$F$71+유형화!$F$72+유형화!$F$73+유형화!$F$74+유형화!$G$63)*hourly1!O2382/hourly1!$O$8763</f>
        <v>90.670243996451887</v>
      </c>
      <c r="C2381" s="419">
        <f>hourly1!$F2382*유형화!$G$71/hourly1!$F$8763+유형화!$G$72*hourly1!$G2382/hourly1!$F$8763+유형화!$G$74*hourly1!I2382/hourly1!$I$8763+유형화!$H$63*hourly1!P2382/hourly1!$P$8763</f>
        <v>0.5217446534784359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770">
        <f>(유형화!$F$71+유형화!$F$72+유형화!$F$73+유형화!$F$74+유형화!$G$63)*hourly1!O2383/hourly1!$O$8763</f>
        <v>92.490873429260233</v>
      </c>
      <c r="C2382" s="419">
        <f>hourly1!$F2383*유형화!$G$71/hourly1!$F$8763+유형화!$G$72*hourly1!$G2383/hourly1!$F$8763+유형화!$G$74*hourly1!I2383/hourly1!$I$8763+유형화!$H$63*hourly1!P2383/hourly1!$P$8763</f>
        <v>0.51356878435505826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770">
        <f>(유형화!$F$71+유형화!$F$72+유형화!$F$73+유형화!$F$74+유형화!$G$63)*hourly1!O2384/hourly1!$O$8763</f>
        <v>95.462604381509919</v>
      </c>
      <c r="C2383" s="419">
        <f>hourly1!$F2384*유형화!$G$71/hourly1!$F$8763+유형화!$G$72*hourly1!$G2384/hourly1!$F$8763+유형화!$G$74*hourly1!I2384/hourly1!$I$8763+유형화!$H$63*hourly1!P2384/hourly1!$P$8763</f>
        <v>1.2152484658692901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770">
        <f>(유형화!$F$71+유형화!$F$72+유형화!$F$73+유형화!$F$74+유형화!$G$63)*hourly1!O2385/hourly1!$O$8763</f>
        <v>99.852941843837328</v>
      </c>
      <c r="C2384" s="419">
        <f>hourly1!$F2385*유형화!$G$71/hourly1!$F$8763+유형화!$G$72*hourly1!$G2385/hourly1!$F$8763+유형화!$G$74*hourly1!I2385/hourly1!$I$8763+유형화!$H$63*hourly1!P2385/hourly1!$P$8763</f>
        <v>21.082141467158515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770">
        <f>(유형화!$F$71+유형화!$F$72+유형화!$F$73+유형화!$F$74+유형화!$G$63)*hourly1!O2386/hourly1!$O$8763</f>
        <v>104.50710505334037</v>
      </c>
      <c r="C2385" s="419">
        <f>hourly1!$F2386*유형화!$G$71/hourly1!$F$8763+유형화!$G$72*hourly1!$G2386/hourly1!$F$8763+유형화!$G$74*hourly1!I2386/hourly1!$I$8763+유형화!$H$63*hourly1!P2386/hourly1!$P$8763</f>
        <v>19.357994098320425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770">
        <f>(유형화!$F$71+유형화!$F$72+유형화!$F$73+유형화!$F$74+유형화!$G$63)*hourly1!O2387/hourly1!$O$8763</f>
        <v>108.0739766376376</v>
      </c>
      <c r="C2386" s="419">
        <f>hourly1!$F2387*유형화!$G$71/hourly1!$F$8763+유형화!$G$72*hourly1!$G2387/hourly1!$F$8763+유형화!$G$74*hourly1!I2387/hourly1!$I$8763+유형화!$H$63*hourly1!P2387/hourly1!$P$8763</f>
        <v>15.686403262845126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770">
        <f>(유형화!$F$71+유형화!$F$72+유형화!$F$73+유형화!$F$74+유형화!$G$63)*hourly1!O2388/hourly1!$O$8763</f>
        <v>110.85564141313539</v>
      </c>
      <c r="C2387" s="419">
        <f>hourly1!$F2388*유형화!$G$71/hourly1!$F$8763+유형화!$G$72*hourly1!$G2388/hourly1!$F$8763+유형화!$G$74*hourly1!I2388/hourly1!$I$8763+유형화!$H$63*hourly1!P2388/hourly1!$P$8763</f>
        <v>11.995133289791795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770">
        <f>(유형화!$F$71+유형화!$F$72+유형화!$F$73+유형화!$F$74+유형화!$G$63)*hourly1!O2389/hourly1!$O$8763</f>
        <v>109.34855172166824</v>
      </c>
      <c r="C2388" s="419">
        <f>hourly1!$F2389*유형화!$G$71/hourly1!$F$8763+유형화!$G$72*hourly1!$G2389/hourly1!$F$8763+유형화!$G$74*hourly1!I2389/hourly1!$I$8763+유형화!$H$63*hourly1!P2389/hourly1!$P$8763</f>
        <v>8.6125529195049193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770">
        <f>(유형화!$F$71+유형화!$F$72+유형화!$F$73+유형화!$F$74+유형화!$G$63)*hourly1!O2390/hourly1!$O$8763</f>
        <v>108.66209813452045</v>
      </c>
      <c r="C2389" s="419">
        <f>hourly1!$F2390*유형화!$G$71/hourly1!$F$8763+유형화!$G$72*hourly1!$G2390/hourly1!$F$8763+유형화!$G$74*hourly1!I2390/hourly1!$I$8763+유형화!$H$63*hourly1!P2390/hourly1!$P$8763</f>
        <v>5.706525801737178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770">
        <f>(유형화!$F$71+유형화!$F$72+유형화!$F$73+유형화!$F$74+유형화!$G$63)*hourly1!O2391/hourly1!$O$8763</f>
        <v>104.05201926116015</v>
      </c>
      <c r="C2390" s="419">
        <f>hourly1!$F2391*유형화!$G$71/hourly1!$F$8763+유형화!$G$72*hourly1!$G2391/hourly1!$F$8763+유형화!$G$74*hourly1!I2391/hourly1!$I$8763+유형화!$H$63*hourly1!P2391/hourly1!$P$8763</f>
        <v>1.7117298031650048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770">
        <f>(유형화!$F$71+유형화!$F$72+유형화!$F$73+유형화!$F$74+유형화!$G$63)*hourly1!O2392/hourly1!$O$8763</f>
        <v>102.32041138019969</v>
      </c>
      <c r="C2391" s="419">
        <f>hourly1!$F2392*유형화!$G$71/hourly1!$F$8763+유형화!$G$72*hourly1!$G2392/hourly1!$F$8763+유형화!$G$74*hourly1!I2392/hourly1!$I$8763+유형화!$H$63*hourly1!P2392/hourly1!$P$8763</f>
        <v>1.6143563681724358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770">
        <f>(유형화!$F$71+유형화!$F$72+유형화!$F$73+유형화!$F$74+유형화!$G$63)*hourly1!O2393/hourly1!$O$8763</f>
        <v>108.84207198536767</v>
      </c>
      <c r="C2392" s="419">
        <f>hourly1!$F2393*유형화!$G$71/hourly1!$F$8763+유형화!$G$72*hourly1!$G2393/hourly1!$F$8763+유형화!$G$74*hourly1!I2393/hourly1!$I$8763+유형화!$H$63*hourly1!P2393/hourly1!$P$8763</f>
        <v>1.1120636985572863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770">
        <f>(유형화!$F$71+유형화!$F$72+유형화!$F$73+유형화!$F$74+유형화!$G$63)*hourly1!O2394/hourly1!$O$8763</f>
        <v>108.29778647258865</v>
      </c>
      <c r="C2393" s="419">
        <f>hourly1!$F2394*유형화!$G$71/hourly1!$F$8763+유형화!$G$72*hourly1!$G2394/hourly1!$F$8763+유형화!$G$74*hourly1!I2394/hourly1!$I$8763+유형화!$H$63*hourly1!P2394/hourly1!$P$8763</f>
        <v>1.0133812136474825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770">
        <f>(유형화!$F$71+유형화!$F$72+유형화!$F$73+유형화!$F$74+유형화!$G$63)*hourly1!O2395/hourly1!$O$8763</f>
        <v>109.44039230752834</v>
      </c>
      <c r="C2394" s="419">
        <f>hourly1!$F2395*유형화!$G$71/hourly1!$F$8763+유형화!$G$72*hourly1!$G2395/hourly1!$F$8763+유형화!$G$74*hourly1!I2395/hourly1!$I$8763+유형화!$H$63*hourly1!P2395/hourly1!$P$8763</f>
        <v>1.1070278259913611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770">
        <f>(유형화!$F$71+유형화!$F$72+유형화!$F$73+유형화!$F$74+유형화!$G$63)*hourly1!O2396/hourly1!$O$8763</f>
        <v>110.98756747251065</v>
      </c>
      <c r="C2395" s="419">
        <f>hourly1!$F2396*유형화!$G$71/hourly1!$F$8763+유형화!$G$72*hourly1!$G2396/hourly1!$F$8763+유형화!$G$74*hourly1!I2396/hourly1!$I$8763+유형화!$H$63*hourly1!P2396/hourly1!$P$8763</f>
        <v>1.7759181765393706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770">
        <f>(유형화!$F$71+유형화!$F$72+유형화!$F$73+유형화!$F$74+유형화!$G$63)*hourly1!O2397/hourly1!$O$8763</f>
        <v>111.3536143248481</v>
      </c>
      <c r="C2396" s="419">
        <f>hourly1!$F2397*유형화!$G$71/hourly1!$F$8763+유형화!$G$72*hourly1!$G2397/hourly1!$F$8763+유형화!$G$74*hourly1!I2397/hourly1!$I$8763+유형화!$H$63*hourly1!P2397/hourly1!$P$8763</f>
        <v>2.0719210115607365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770">
        <f>(유형화!$F$71+유형화!$F$72+유형화!$F$73+유형화!$F$74+유형화!$G$63)*hourly1!O2398/hourly1!$O$8763</f>
        <v>112.45040738768479</v>
      </c>
      <c r="C2397" s="419">
        <f>hourly1!$F2398*유형화!$G$71/hourly1!$F$8763+유형화!$G$72*hourly1!$G2398/hourly1!$F$8763+유형화!$G$74*hourly1!I2398/hourly1!$I$8763+유형화!$H$63*hourly1!P2398/hourly1!$P$8763</f>
        <v>2.1896641125784466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770">
        <f>(유형화!$F$71+유형화!$F$72+유형화!$F$73+유형화!$F$74+유형화!$G$63)*hourly1!O2399/hourly1!$O$8763</f>
        <v>111.79805896403124</v>
      </c>
      <c r="C2398" s="419">
        <f>hourly1!$F2399*유형화!$G$71/hourly1!$F$8763+유형화!$G$72*hourly1!$G2399/hourly1!$F$8763+유형화!$G$74*hourly1!I2399/hourly1!$I$8763+유형화!$H$63*hourly1!P2399/hourly1!$P$8763</f>
        <v>6.6117692075450405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770">
        <f>(유형화!$F$71+유형화!$F$72+유형화!$F$73+유형화!$F$74+유형화!$G$63)*hourly1!O2400/hourly1!$O$8763</f>
        <v>109.67097860738433</v>
      </c>
      <c r="C2399" s="419">
        <f>hourly1!$F2400*유형화!$G$71/hourly1!$F$8763+유형화!$G$72*hourly1!$G2400/hourly1!$F$8763+유형화!$G$74*hourly1!I2400/hourly1!$I$8763+유형화!$H$63*hourly1!P2400/hourly1!$P$8763</f>
        <v>1.3497725774973055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770">
        <f>(유형화!$F$71+유형화!$F$72+유형화!$F$73+유형화!$F$74+유형화!$G$63)*hourly1!O2401/hourly1!$O$8763</f>
        <v>107.44247779597417</v>
      </c>
      <c r="C2400" s="419">
        <f>hourly1!$F2401*유형화!$G$71/hourly1!$F$8763+유형화!$G$72*hourly1!$G2401/hourly1!$F$8763+유형화!$G$74*hourly1!I2401/hourly1!$I$8763+유형화!$H$63*hourly1!P2401/hourly1!$P$8763</f>
        <v>0.94622516810533597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770">
        <f>(유형화!$F$71+유형화!$F$72+유형화!$F$73+유형화!$F$74+유형화!$G$63)*hourly1!O2402/hourly1!$O$8763</f>
        <v>106.19938275565106</v>
      </c>
      <c r="C2401" s="419">
        <f>hourly1!$F2402*유형화!$G$71/hourly1!$F$8763+유형화!$G$72*hourly1!$G2402/hourly1!$F$8763+유형화!$G$74*hourly1!I2402/hourly1!$I$8763+유형화!$H$63*hourly1!P2402/hourly1!$P$8763</f>
        <v>0.82573810890428334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770">
        <f>(유형화!$F$71+유형화!$F$72+유형화!$F$73+유형화!$F$74+유형화!$G$63)*hourly1!O2403/hourly1!$O$8763</f>
        <v>105.24027577827246</v>
      </c>
      <c r="C2402" s="419">
        <f>hourly1!$F2403*유형화!$G$71/hourly1!$F$8763+유형화!$G$72*hourly1!$G2403/hourly1!$F$8763+유형화!$G$74*hourly1!I2403/hourly1!$I$8763+유형화!$H$63*hourly1!P2403/hourly1!$P$8763</f>
        <v>0.60785176605220848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770">
        <f>(유형화!$F$71+유형화!$F$72+유형화!$F$73+유형화!$F$74+유형화!$G$63)*hourly1!O2404/hourly1!$O$8763</f>
        <v>98.810710703431695</v>
      </c>
      <c r="C2403" s="419">
        <f>hourly1!$F2404*유형화!$G$71/hourly1!$F$8763+유형화!$G$72*hourly1!$G2404/hourly1!$F$8763+유형화!$G$74*hourly1!I2404/hourly1!$I$8763+유형화!$H$63*hourly1!P2404/hourly1!$P$8763</f>
        <v>0.53523334507970477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770">
        <f>(유형화!$F$71+유형화!$F$72+유형화!$F$73+유형화!$F$74+유형화!$G$63)*hourly1!O2405/hourly1!$O$8763</f>
        <v>98.211956809935145</v>
      </c>
      <c r="C2404" s="419">
        <f>hourly1!$F2405*유형화!$G$71/hourly1!$F$8763+유형화!$G$72*hourly1!$G2405/hourly1!$F$8763+유형화!$G$74*hourly1!I2405/hourly1!$I$8763+유형화!$H$63*hourly1!P2405/hourly1!$P$8763</f>
        <v>0.52114674939071226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770">
        <f>(유형화!$F$71+유형화!$F$72+유형화!$F$73+유형화!$F$74+유형화!$G$63)*hourly1!O2406/hourly1!$O$8763</f>
        <v>98.161383062576604</v>
      </c>
      <c r="C2405" s="419">
        <f>hourly1!$F2406*유형화!$G$71/hourly1!$F$8763+유형화!$G$72*hourly1!$G2406/hourly1!$F$8763+유형화!$G$74*hourly1!I2406/hourly1!$I$8763+유형화!$H$63*hourly1!P2406/hourly1!$P$8763</f>
        <v>0.52150616883202028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770">
        <f>(유형화!$F$71+유형화!$F$72+유형화!$F$73+유형화!$F$74+유형화!$G$63)*hourly1!O2407/hourly1!$O$8763</f>
        <v>98.694494629392238</v>
      </c>
      <c r="C2406" s="419">
        <f>hourly1!$F2407*유형화!$G$71/hourly1!$F$8763+유형화!$G$72*hourly1!$G2407/hourly1!$F$8763+유형화!$G$74*hourly1!I2407/hourly1!$I$8763+유형화!$H$63*hourly1!P2407/hourly1!$P$8763</f>
        <v>0.5115738218225262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770">
        <f>(유형화!$F$71+유형화!$F$72+유형화!$F$73+유형화!$F$74+유형화!$G$63)*hourly1!O2408/hourly1!$O$8763</f>
        <v>99.649820299858902</v>
      </c>
      <c r="C2407" s="419">
        <f>hourly1!$F2408*유형화!$G$71/hourly1!$F$8763+유형화!$G$72*hourly1!$G2408/hourly1!$F$8763+유형화!$G$74*hourly1!I2408/hourly1!$I$8763+유형화!$H$63*hourly1!P2408/hourly1!$P$8763</f>
        <v>1.2123337219069044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770">
        <f>(유형화!$F$71+유형화!$F$72+유형화!$F$73+유형화!$F$74+유형화!$G$63)*hourly1!O2409/hourly1!$O$8763</f>
        <v>101.61655540477631</v>
      </c>
      <c r="C2408" s="419">
        <f>hourly1!$F2409*유형화!$G$71/hourly1!$F$8763+유형화!$G$72*hourly1!$G2409/hourly1!$F$8763+유형화!$G$74*hourly1!I2409/hourly1!$I$8763+유형화!$H$63*hourly1!P2409/hourly1!$P$8763</f>
        <v>21.891782686521946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770">
        <f>(유형화!$F$71+유형화!$F$72+유형화!$F$73+유형화!$F$74+유형화!$G$63)*hourly1!O2410/hourly1!$O$8763</f>
        <v>106.88577934250485</v>
      </c>
      <c r="C2409" s="419">
        <f>hourly1!$F2410*유형화!$G$71/hourly1!$F$8763+유형화!$G$72*hourly1!$G2410/hourly1!$F$8763+유형화!$G$74*hourly1!I2410/hourly1!$I$8763+유형화!$H$63*hourly1!P2410/hourly1!$P$8763</f>
        <v>21.931178811499194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770">
        <f>(유형화!$F$71+유형화!$F$72+유형화!$F$73+유형화!$F$74+유형화!$G$63)*hourly1!O2411/hourly1!$O$8763</f>
        <v>109.87289253026208</v>
      </c>
      <c r="C2410" s="419">
        <f>hourly1!$F2411*유형화!$G$71/hourly1!$F$8763+유형화!$G$72*hourly1!$G2411/hourly1!$F$8763+유형화!$G$74*hourly1!I2411/hourly1!$I$8763+유형화!$H$63*hourly1!P2411/hourly1!$P$8763</f>
        <v>19.101701264843225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770">
        <f>(유형화!$F$71+유형화!$F$72+유형화!$F$73+유형화!$F$74+유형화!$G$63)*hourly1!O2412/hourly1!$O$8763</f>
        <v>115.69859418685306</v>
      </c>
      <c r="C2411" s="419">
        <f>hourly1!$F2412*유형화!$G$71/hourly1!$F$8763+유형화!$G$72*hourly1!$G2412/hourly1!$F$8763+유형화!$G$74*hourly1!I2412/hourly1!$I$8763+유형화!$H$63*hourly1!P2412/hourly1!$P$8763</f>
        <v>16.174440089602825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770">
        <f>(유형화!$F$71+유형화!$F$72+유형화!$F$73+유형화!$F$74+유형화!$G$63)*hourly1!O2413/hourly1!$O$8763</f>
        <v>115.17415516970246</v>
      </c>
      <c r="C2412" s="419">
        <f>hourly1!$F2413*유형화!$G$71/hourly1!$F$8763+유형화!$G$72*hourly1!$G2413/hourly1!$F$8763+유형화!$G$74*hourly1!I2413/hourly1!$I$8763+유형화!$H$63*hourly1!P2413/hourly1!$P$8763</f>
        <v>12.789368708718884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770">
        <f>(유형화!$F$71+유형화!$F$72+유형화!$F$73+유형화!$F$74+유형화!$G$63)*hourly1!O2414/hourly1!$O$8763</f>
        <v>113.84814619031953</v>
      </c>
      <c r="C2413" s="419">
        <f>hourly1!$F2414*유형화!$G$71/hourly1!$F$8763+유형화!$G$72*hourly1!$G2414/hourly1!$F$8763+유형화!$G$74*hourly1!I2414/hourly1!$I$8763+유형화!$H$63*hourly1!P2414/hourly1!$P$8763</f>
        <v>9.8543867853771268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770">
        <f>(유형화!$F$71+유형화!$F$72+유형화!$F$73+유형화!$F$74+유형화!$G$63)*hourly1!O2415/hourly1!$O$8763</f>
        <v>106.16012850166106</v>
      </c>
      <c r="C2414" s="419">
        <f>hourly1!$F2415*유형화!$G$71/hourly1!$F$8763+유형화!$G$72*hourly1!$G2415/hourly1!$F$8763+유형화!$G$74*hourly1!I2415/hourly1!$I$8763+유형화!$H$63*hourly1!P2415/hourly1!$P$8763</f>
        <v>4.9433810876495885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770">
        <f>(유형화!$F$71+유형화!$F$72+유형화!$F$73+유형화!$F$74+유형화!$G$63)*hourly1!O2416/hourly1!$O$8763</f>
        <v>105.38287799010654</v>
      </c>
      <c r="C2415" s="419">
        <f>hourly1!$F2416*유형화!$G$71/hourly1!$F$8763+유형화!$G$72*hourly1!$G2416/hourly1!$F$8763+유형화!$G$74*hourly1!I2416/hourly1!$I$8763+유형화!$H$63*hourly1!P2416/hourly1!$P$8763</f>
        <v>6.6324610586344699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770">
        <f>(유형화!$F$71+유형화!$F$72+유형화!$F$73+유형화!$F$74+유형화!$G$63)*hourly1!O2417/hourly1!$O$8763</f>
        <v>109.55144377838093</v>
      </c>
      <c r="C2416" s="419">
        <f>hourly1!$F2417*유형화!$G$71/hourly1!$F$8763+유형화!$G$72*hourly1!$G2417/hourly1!$F$8763+유형화!$G$74*hourly1!I2417/hourly1!$I$8763+유형화!$H$63*hourly1!P2417/hourly1!$P$8763</f>
        <v>5.7182854027214054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770">
        <f>(유형화!$F$71+유형화!$F$72+유형화!$F$73+유형화!$F$74+유형화!$G$63)*hourly1!O2418/hourly1!$O$8763</f>
        <v>109.48067896370034</v>
      </c>
      <c r="C2417" s="419">
        <f>hourly1!$F2418*유형화!$G$71/hourly1!$F$8763+유형화!$G$72*hourly1!$G2418/hourly1!$F$8763+유형화!$G$74*hourly1!I2418/hourly1!$I$8763+유형화!$H$63*hourly1!P2418/hourly1!$P$8763</f>
        <v>4.5032833674868629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770">
        <f>(유형화!$F$71+유형화!$F$72+유형화!$F$73+유형화!$F$74+유형화!$G$63)*hourly1!O2419/hourly1!$O$8763</f>
        <v>109.92144078759297</v>
      </c>
      <c r="C2418" s="419">
        <f>hourly1!$F2419*유형화!$G$71/hourly1!$F$8763+유형화!$G$72*hourly1!$G2419/hourly1!$F$8763+유형화!$G$74*hourly1!I2419/hourly1!$I$8763+유형화!$H$63*hourly1!P2419/hourly1!$P$8763</f>
        <v>5.6483767827764337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770">
        <f>(유형화!$F$71+유형화!$F$72+유형화!$F$73+유형화!$F$74+유형화!$G$63)*hourly1!O2420/hourly1!$O$8763</f>
        <v>110.31864158191679</v>
      </c>
      <c r="C2419" s="419">
        <f>hourly1!$F2420*유형화!$G$71/hourly1!$F$8763+유형화!$G$72*hourly1!$G2420/hourly1!$F$8763+유형화!$G$74*hourly1!I2420/hourly1!$I$8763+유형화!$H$63*hourly1!P2420/hourly1!$P$8763</f>
        <v>6.6493891604202391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770">
        <f>(유형화!$F$71+유형화!$F$72+유형화!$F$73+유형화!$F$74+유형화!$G$63)*hourly1!O2421/hourly1!$O$8763</f>
        <v>109.76751896320521</v>
      </c>
      <c r="C2420" s="419">
        <f>hourly1!$F2421*유형화!$G$71/hourly1!$F$8763+유형화!$G$72*hourly1!$G2421/hourly1!$F$8763+유형화!$G$74*hourly1!I2421/hourly1!$I$8763+유형화!$H$63*hourly1!P2421/hourly1!$P$8763</f>
        <v>6.4923040935191478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770">
        <f>(유형화!$F$71+유형화!$F$72+유형화!$F$73+유형화!$F$74+유형화!$G$63)*hourly1!O2422/hourly1!$O$8763</f>
        <v>113.25916067751261</v>
      </c>
      <c r="C2421" s="419">
        <f>hourly1!$F2422*유형화!$G$71/hourly1!$F$8763+유형화!$G$72*hourly1!$G2422/hourly1!$F$8763+유형화!$G$74*hourly1!I2422/hourly1!$I$8763+유형화!$H$63*hourly1!P2422/hourly1!$P$8763</f>
        <v>6.5161196318934289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770">
        <f>(유형화!$F$71+유형화!$F$72+유형화!$F$73+유형화!$F$74+유형화!$G$63)*hourly1!O2423/hourly1!$O$8763</f>
        <v>114.44620474280148</v>
      </c>
      <c r="C2422" s="419">
        <f>hourly1!$F2423*유형화!$G$71/hourly1!$F$8763+유형화!$G$72*hourly1!$G2423/hourly1!$F$8763+유형화!$G$74*hourly1!I2423/hourly1!$I$8763+유형화!$H$63*hourly1!P2423/hourly1!$P$8763</f>
        <v>10.438584314235143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770">
        <f>(유형화!$F$71+유형화!$F$72+유형화!$F$73+유형화!$F$74+유형화!$G$63)*hourly1!O2424/hourly1!$O$8763</f>
        <v>111.09486849422937</v>
      </c>
      <c r="C2423" s="419">
        <f>hourly1!$F2424*유형화!$G$71/hourly1!$F$8763+유형화!$G$72*hourly1!$G2424/hourly1!$F$8763+유형화!$G$74*hourly1!I2424/hourly1!$I$8763+유형화!$H$63*hourly1!P2424/hourly1!$P$8763</f>
        <v>1.3507191307519824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770">
        <f>(유형화!$F$71+유형화!$F$72+유형화!$F$73+유형화!$F$74+유형화!$G$63)*hourly1!O2425/hourly1!$O$8763</f>
        <v>108.91691119253488</v>
      </c>
      <c r="C2424" s="419">
        <f>hourly1!$F2425*유형화!$G$71/hourly1!$F$8763+유형화!$G$72*hourly1!$G2425/hourly1!$F$8763+유형화!$G$74*hourly1!I2425/hourly1!$I$8763+유형화!$H$63*hourly1!P2425/hourly1!$P$8763</f>
        <v>0.9467593737133071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770">
        <f>(유형화!$F$71+유형화!$F$72+유형화!$F$73+유형화!$F$74+유형화!$G$63)*hourly1!O2426/hourly1!$O$8763</f>
        <v>106.58297020447178</v>
      </c>
      <c r="C2425" s="419">
        <f>hourly1!$F2426*유형화!$G$71/hourly1!$F$8763+유형화!$G$72*hourly1!$G2426/hourly1!$F$8763+유형화!$G$74*hourly1!I2426/hourly1!$I$8763+유형화!$H$63*hourly1!P2426/hourly1!$P$8763</f>
        <v>0.82616738126783151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770">
        <f>(유형화!$F$71+유형화!$F$72+유형화!$F$73+유형화!$F$74+유형화!$G$63)*hourly1!O2427/hourly1!$O$8763</f>
        <v>102.74744284298963</v>
      </c>
      <c r="C2426" s="419">
        <f>hourly1!$F2427*유형화!$G$71/hourly1!$F$8763+유형화!$G$72*hourly1!$G2427/hourly1!$F$8763+유형화!$G$74*hourly1!I2427/hourly1!$I$8763+유형화!$H$63*hourly1!P2427/hourly1!$P$8763</f>
        <v>0.60806101709680505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770">
        <f>(유형화!$F$71+유형화!$F$72+유형화!$F$73+유형화!$F$74+유형화!$G$63)*hourly1!O2428/hourly1!$O$8763</f>
        <v>97.602865819636065</v>
      </c>
      <c r="C2427" s="419">
        <f>hourly1!$F2428*유형화!$G$71/hourly1!$F$8763+유형화!$G$72*hourly1!$G2428/hourly1!$F$8763+유형화!$G$74*hourly1!I2428/hourly1!$I$8763+유형화!$H$63*hourly1!P2428/hourly1!$P$8763</f>
        <v>0.53534720226573584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770">
        <f>(유형화!$F$71+유형화!$F$72+유형화!$F$73+유형화!$F$74+유형화!$G$63)*hourly1!O2429/hourly1!$O$8763</f>
        <v>97.572991959591974</v>
      </c>
      <c r="C2428" s="419">
        <f>hourly1!$F2429*유형화!$G$71/hourly1!$F$8763+유형화!$G$72*hourly1!$G2429/hourly1!$F$8763+유형화!$G$74*hourly1!I2429/hourly1!$I$8763+유형화!$H$63*hourly1!P2429/hourly1!$P$8763</f>
        <v>0.52105966402950499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770">
        <f>(유형화!$F$71+유형화!$F$72+유형화!$F$73+유형화!$F$74+유형화!$G$63)*hourly1!O2430/hourly1!$O$8763</f>
        <v>96.588524140186692</v>
      </c>
      <c r="C2429" s="419">
        <f>hourly1!$F2430*유형화!$G$71/hourly1!$F$8763+유형화!$G$72*hourly1!$G2430/hourly1!$F$8763+유형화!$G$74*hourly1!I2430/hourly1!$I$8763+유형화!$H$63*hourly1!P2430/hourly1!$P$8763</f>
        <v>0.52123814286166148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770">
        <f>(유형화!$F$71+유형화!$F$72+유형화!$F$73+유형화!$F$74+유형화!$G$63)*hourly1!O2431/hourly1!$O$8763</f>
        <v>96.98655985063732</v>
      </c>
      <c r="C2430" s="419">
        <f>hourly1!$F2431*유형화!$G$71/hourly1!$F$8763+유형화!$G$72*hourly1!$G2431/hourly1!$F$8763+유형화!$G$74*hourly1!I2431/hourly1!$I$8763+유형화!$H$63*hourly1!P2431/hourly1!$P$8763</f>
        <v>0.51129287152294234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770">
        <f>(유형화!$F$71+유형화!$F$72+유형화!$F$73+유형화!$F$74+유형화!$G$63)*hourly1!O2432/hourly1!$O$8763</f>
        <v>98.329100095957784</v>
      </c>
      <c r="C2431" s="419">
        <f>hourly1!$F2432*유형화!$G$71/hourly1!$F$8763+유형화!$G$72*hourly1!$G2432/hourly1!$F$8763+유형화!$G$74*hourly1!I2432/hourly1!$I$8763+유형화!$H$63*hourly1!P2432/hourly1!$P$8763</f>
        <v>1.2102470581812985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770">
        <f>(유형화!$F$71+유형화!$F$72+유형화!$F$73+유형화!$F$74+유형화!$G$63)*hourly1!O2433/hourly1!$O$8763</f>
        <v>103.31587850395275</v>
      </c>
      <c r="C2432" s="419">
        <f>hourly1!$F2433*유형화!$G$71/hourly1!$F$8763+유형화!$G$72*hourly1!$G2433/hourly1!$F$8763+유형화!$G$74*hourly1!I2433/hourly1!$I$8763+유형화!$H$63*hourly1!P2433/hourly1!$P$8763</f>
        <v>18.99541435079508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770">
        <f>(유형화!$F$71+유형화!$F$72+유형화!$F$73+유형화!$F$74+유형화!$G$63)*hourly1!O2434/hourly1!$O$8763</f>
        <v>106.9228333456664</v>
      </c>
      <c r="C2433" s="419">
        <f>hourly1!$F2434*유형화!$G$71/hourly1!$F$8763+유형화!$G$72*hourly1!$G2434/hourly1!$F$8763+유형화!$G$74*hourly1!I2434/hourly1!$I$8763+유형화!$H$63*hourly1!P2434/hourly1!$P$8763</f>
        <v>17.344191278721123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770">
        <f>(유형화!$F$71+유형화!$F$72+유형화!$F$73+유형화!$F$74+유형화!$G$63)*hourly1!O2435/hourly1!$O$8763</f>
        <v>108.28387874164792</v>
      </c>
      <c r="C2434" s="419">
        <f>hourly1!$F2435*유형화!$G$71/hourly1!$F$8763+유형화!$G$72*hourly1!$G2435/hourly1!$F$8763+유형화!$G$74*hourly1!I2435/hourly1!$I$8763+유형화!$H$63*hourly1!P2435/hourly1!$P$8763</f>
        <v>13.810187005455941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770">
        <f>(유형화!$F$71+유형화!$F$72+유형화!$F$73+유형화!$F$74+유형화!$G$63)*hourly1!O2436/hourly1!$O$8763</f>
        <v>113.0079084785925</v>
      </c>
      <c r="C2435" s="419">
        <f>hourly1!$F2436*유형화!$G$71/hourly1!$F$8763+유형화!$G$72*hourly1!$G2436/hourly1!$F$8763+유형화!$G$74*hourly1!I2436/hourly1!$I$8763+유형화!$H$63*hourly1!P2436/hourly1!$P$8763</f>
        <v>9.6639511023549289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770">
        <f>(유형화!$F$71+유형화!$F$72+유형화!$F$73+유형화!$F$74+유형화!$G$63)*hourly1!O2437/hourly1!$O$8763</f>
        <v>111.43719495951864</v>
      </c>
      <c r="C2436" s="419">
        <f>hourly1!$F2437*유형화!$G$71/hourly1!$F$8763+유형화!$G$72*hourly1!$G2437/hourly1!$F$8763+유형화!$G$74*hourly1!I2437/hourly1!$I$8763+유형화!$H$63*hourly1!P2437/hourly1!$P$8763</f>
        <v>6.3424154162194766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770">
        <f>(유형화!$F$71+유형화!$F$72+유형화!$F$73+유형화!$F$74+유형화!$G$63)*hourly1!O2438/hourly1!$O$8763</f>
        <v>110.70466945079998</v>
      </c>
      <c r="C2437" s="419">
        <f>hourly1!$F2438*유형화!$G$71/hourly1!$F$8763+유형화!$G$72*hourly1!$G2438/hourly1!$F$8763+유형화!$G$74*hourly1!I2438/hourly1!$I$8763+유형화!$H$63*hourly1!P2438/hourly1!$P$8763</f>
        <v>2.9011210491514707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770">
        <f>(유형화!$F$71+유형화!$F$72+유형화!$F$73+유형화!$F$74+유형화!$G$63)*hourly1!O2439/hourly1!$O$8763</f>
        <v>105.69355971272063</v>
      </c>
      <c r="C2438" s="419">
        <f>hourly1!$F2439*유형화!$G$71/hourly1!$F$8763+유형화!$G$72*hourly1!$G2439/hourly1!$F$8763+유형화!$G$74*hourly1!I2439/hourly1!$I$8763+유형화!$H$63*hourly1!P2439/hourly1!$P$8763</f>
        <v>1.7110161955585044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770">
        <f>(유형화!$F$71+유형화!$F$72+유형화!$F$73+유형화!$F$74+유형화!$G$63)*hourly1!O2440/hourly1!$O$8763</f>
        <v>105.11018055537907</v>
      </c>
      <c r="C2439" s="419">
        <f>hourly1!$F2440*유형화!$G$71/hourly1!$F$8763+유형화!$G$72*hourly1!$G2440/hourly1!$F$8763+유형화!$G$74*hourly1!I2440/hourly1!$I$8763+유형화!$H$63*hourly1!P2440/hourly1!$P$8763</f>
        <v>1.5695874149030411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770">
        <f>(유형화!$F$71+유형화!$F$72+유형화!$F$73+유형화!$F$74+유형화!$G$63)*hourly1!O2441/hourly1!$O$8763</f>
        <v>109.06612057236693</v>
      </c>
      <c r="C2440" s="419">
        <f>hourly1!$F2441*유형화!$G$71/hourly1!$F$8763+유형화!$G$72*hourly1!$G2441/hourly1!$F$8763+유형화!$G$74*hourly1!I2441/hourly1!$I$8763+유형화!$H$63*hourly1!P2441/hourly1!$P$8763</f>
        <v>1.0853684965428294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770">
        <f>(유형화!$F$71+유형화!$F$72+유형화!$F$73+유형화!$F$74+유형화!$G$63)*hourly1!O2442/hourly1!$O$8763</f>
        <v>108.71261351095588</v>
      </c>
      <c r="C2441" s="419">
        <f>hourly1!$F2442*유형화!$G$71/hourly1!$F$8763+유형화!$G$72*hourly1!$G2442/hourly1!$F$8763+유형화!$G$74*hourly1!I2442/hourly1!$I$8763+유형화!$H$63*hourly1!P2442/hourly1!$P$8763</f>
        <v>1.0048136142597377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770">
        <f>(유형화!$F$71+유형화!$F$72+유형화!$F$73+유형화!$F$74+유형화!$G$63)*hourly1!O2443/hourly1!$O$8763</f>
        <v>109.30622184481648</v>
      </c>
      <c r="C2442" s="419">
        <f>hourly1!$F2443*유형화!$G$71/hourly1!$F$8763+유형화!$G$72*hourly1!$G2443/hourly1!$F$8763+유형화!$G$74*hourly1!I2443/hourly1!$I$8763+유형화!$H$63*hourly1!P2443/hourly1!$P$8763</f>
        <v>1.0854525046827894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770">
        <f>(유형화!$F$71+유형화!$F$72+유형화!$F$73+유형화!$F$74+유형화!$G$63)*hourly1!O2444/hourly1!$O$8763</f>
        <v>110.66985803153936</v>
      </c>
      <c r="C2443" s="419">
        <f>hourly1!$F2444*유형화!$G$71/hourly1!$F$8763+유형화!$G$72*hourly1!$G2444/hourly1!$F$8763+유형화!$G$74*hourly1!I2444/hourly1!$I$8763+유형화!$H$63*hourly1!P2444/hourly1!$P$8763</f>
        <v>1.5699025223584311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770">
        <f>(유형화!$F$71+유형화!$F$72+유형화!$F$73+유형화!$F$74+유형화!$G$63)*hourly1!O2445/hourly1!$O$8763</f>
        <v>110.94325711664484</v>
      </c>
      <c r="C2444" s="419">
        <f>hourly1!$F2445*유형화!$G$71/hourly1!$F$8763+유형화!$G$72*hourly1!$G2445/hourly1!$F$8763+유형화!$G$74*hourly1!I2445/hourly1!$I$8763+유형화!$H$63*hourly1!P2445/hourly1!$P$8763</f>
        <v>2.0348675751166061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770">
        <f>(유형화!$F$71+유형화!$F$72+유형화!$F$73+유형화!$F$74+유형화!$G$63)*hourly1!O2446/hourly1!$O$8763</f>
        <v>112.58514424053705</v>
      </c>
      <c r="C2445" s="419">
        <f>hourly1!$F2446*유형화!$G$71/hourly1!$F$8763+유형화!$G$72*hourly1!$G2446/hourly1!$F$8763+유형화!$G$74*hourly1!I2446/hourly1!$I$8763+유형화!$H$63*hourly1!P2446/hourly1!$P$8763</f>
        <v>2.0555997378042985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770">
        <f>(유형화!$F$71+유형화!$F$72+유형화!$F$73+유형화!$F$74+유형화!$G$63)*hourly1!O2447/hourly1!$O$8763</f>
        <v>113.85631265193908</v>
      </c>
      <c r="C2446" s="419">
        <f>hourly1!$F2447*유형화!$G$71/hourly1!$F$8763+유형화!$G$72*hourly1!$G2447/hourly1!$F$8763+유형화!$G$74*hourly1!I2447/hourly1!$I$8763+유형화!$H$63*hourly1!P2447/hourly1!$P$8763</f>
        <v>4.2481118734310073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770">
        <f>(유형화!$F$71+유형화!$F$72+유형화!$F$73+유형화!$F$74+유형화!$G$63)*hourly1!O2448/hourly1!$O$8763</f>
        <v>110.72828708349569</v>
      </c>
      <c r="C2447" s="419">
        <f>hourly1!$F2448*유형화!$G$71/hourly1!$F$8763+유형화!$G$72*hourly1!$G2448/hourly1!$F$8763+유형화!$G$74*hourly1!I2448/hourly1!$I$8763+유형화!$H$63*hourly1!P2448/hourly1!$P$8763</f>
        <v>1.3495565565659686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770">
        <f>(유형화!$F$71+유형화!$F$72+유형화!$F$73+유형화!$F$74+유형화!$G$63)*hourly1!O2449/hourly1!$O$8763</f>
        <v>109.66311386853769</v>
      </c>
      <c r="C2448" s="419">
        <f>hourly1!$F2449*유형화!$G$71/hourly1!$F$8763+유형화!$G$72*hourly1!$G2449/hourly1!$F$8763+유형화!$G$74*hourly1!I2449/hourly1!$I$8763+유형화!$H$63*hourly1!P2449/hourly1!$P$8763</f>
        <v>0.94612638930340132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770">
        <f>(유형화!$F$71+유형화!$F$72+유형화!$F$73+유형화!$F$74+유형화!$G$63)*hourly1!O2450/hourly1!$O$8763</f>
        <v>108.10688697194897</v>
      </c>
      <c r="C2449" s="419">
        <f>hourly1!$F2450*유형화!$G$71/hourly1!$F$8763+유형화!$G$72*hourly1!$G2450/hourly1!$F$8763+유형화!$G$74*hourly1!I2450/hourly1!$I$8763+유형화!$H$63*hourly1!P2450/hourly1!$P$8763</f>
        <v>0.82571072163520809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770">
        <f>(유형화!$F$71+유형화!$F$72+유형화!$F$73+유형화!$F$74+유형화!$G$63)*hourly1!O2451/hourly1!$O$8763</f>
        <v>103.56534283077232</v>
      </c>
      <c r="C2450" s="419">
        <f>hourly1!$F2451*유형화!$G$71/hourly1!$F$8763+유형화!$G$72*hourly1!$G2451/hourly1!$F$8763+유형화!$G$74*hourly1!I2451/hourly1!$I$8763+유형화!$H$63*hourly1!P2451/hourly1!$P$8763</f>
        <v>0.6022933813190392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770">
        <f>(유형화!$F$71+유형화!$F$72+유형화!$F$73+유형화!$F$74+유형화!$G$63)*hourly1!O2452/hourly1!$O$8763</f>
        <v>99.58800651092686</v>
      </c>
      <c r="C2451" s="419">
        <f>hourly1!$F2452*유형화!$G$71/hourly1!$F$8763+유형화!$G$72*hourly1!$G2452/hourly1!$F$8763+유형화!$G$74*hourly1!I2452/hourly1!$I$8763+유형화!$H$63*hourly1!P2452/hourly1!$P$8763</f>
        <v>0.61901069344959003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770">
        <f>(유형화!$F$71+유형화!$F$72+유형화!$F$73+유형화!$F$74+유형화!$G$63)*hourly1!O2453/hourly1!$O$8763</f>
        <v>99.106679834118907</v>
      </c>
      <c r="C2452" s="419">
        <f>hourly1!$F2453*유형화!$G$71/hourly1!$F$8763+유형화!$G$72*hourly1!$G2453/hourly1!$F$8763+유형화!$G$74*hourly1!I2453/hourly1!$I$8763+유형화!$H$63*hourly1!P2453/hourly1!$P$8763</f>
        <v>0.55494017764887205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770">
        <f>(유형화!$F$71+유형화!$F$72+유형화!$F$73+유형화!$F$74+유형화!$G$63)*hourly1!O2454/hourly1!$O$8763</f>
        <v>98.82180497226561</v>
      </c>
      <c r="C2453" s="419">
        <f>hourly1!$F2454*유형화!$G$71/hourly1!$F$8763+유형화!$G$72*hourly1!$G2454/hourly1!$F$8763+유형화!$G$74*hourly1!I2454/hourly1!$I$8763+유형화!$H$63*hourly1!P2454/hourly1!$P$8763</f>
        <v>0.51093437524800756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770">
        <f>(유형화!$F$71+유형화!$F$72+유형화!$F$73+유형화!$F$74+유형화!$G$63)*hourly1!O2455/hourly1!$O$8763</f>
        <v>99.01125764536306</v>
      </c>
      <c r="C2454" s="419">
        <f>hourly1!$F2455*유형화!$G$71/hourly1!$F$8763+유형화!$G$72*hourly1!$G2455/hourly1!$F$8763+유형화!$G$74*hourly1!I2455/hourly1!$I$8763+유형화!$H$63*hourly1!P2455/hourly1!$P$8763</f>
        <v>0.51124425142728591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770">
        <f>(유형화!$F$71+유형화!$F$72+유형화!$F$73+유형화!$F$74+유형화!$G$63)*hourly1!O2456/hourly1!$O$8763</f>
        <v>99.889408660913546</v>
      </c>
      <c r="C2455" s="419">
        <f>hourly1!$F2456*유형화!$G$71/hourly1!$F$8763+유형화!$G$72*hourly1!$G2456/hourly1!$F$8763+유형화!$G$74*hourly1!I2456/hourly1!$I$8763+유형화!$H$63*hourly1!P2456/hourly1!$P$8763</f>
        <v>0.65911888742271185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770">
        <f>(유형화!$F$71+유형화!$F$72+유형화!$F$73+유형화!$F$74+유형화!$G$63)*hourly1!O2457/hourly1!$O$8763</f>
        <v>102.30519730747798</v>
      </c>
      <c r="C2456" s="419">
        <f>hourly1!$F2457*유형화!$G$71/hourly1!$F$8763+유형화!$G$72*hourly1!$G2457/hourly1!$F$8763+유형화!$G$74*hourly1!I2457/hourly1!$I$8763+유형화!$H$63*hourly1!P2457/hourly1!$P$8763</f>
        <v>21.134258209314503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770">
        <f>(유형화!$F$71+유형화!$F$72+유형화!$F$73+유형화!$F$74+유형화!$G$63)*hourly1!O2458/hourly1!$O$8763</f>
        <v>105.96117256963477</v>
      </c>
      <c r="C2457" s="419">
        <f>hourly1!$F2458*유형화!$G$71/hourly1!$F$8763+유형화!$G$72*hourly1!$G2458/hourly1!$F$8763+유형화!$G$74*hourly1!I2458/hourly1!$I$8763+유형화!$H$63*hourly1!P2458/hourly1!$P$8763</f>
        <v>20.172701962462234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770">
        <f>(유형화!$F$71+유형화!$F$72+유형화!$F$73+유형화!$F$74+유형화!$G$63)*hourly1!O2459/hourly1!$O$8763</f>
        <v>109.19692636031451</v>
      </c>
      <c r="C2458" s="419">
        <f>hourly1!$F2459*유형화!$G$71/hourly1!$F$8763+유형화!$G$72*hourly1!$G2459/hourly1!$F$8763+유형화!$G$74*hourly1!I2459/hourly1!$I$8763+유형화!$H$63*hourly1!P2459/hourly1!$P$8763</f>
        <v>19.759451151321326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770">
        <f>(유형화!$F$71+유형화!$F$72+유형화!$F$73+유형화!$F$74+유형화!$G$63)*hourly1!O2460/hourly1!$O$8763</f>
        <v>110.64561706613961</v>
      </c>
      <c r="C2459" s="419">
        <f>hourly1!$F2460*유형화!$G$71/hourly1!$F$8763+유형화!$G$72*hourly1!$G2460/hourly1!$F$8763+유형화!$G$74*hourly1!I2460/hourly1!$I$8763+유형화!$H$63*hourly1!P2460/hourly1!$P$8763</f>
        <v>17.496918384896322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770">
        <f>(유형화!$F$71+유형화!$F$72+유형화!$F$73+유형화!$F$74+유형화!$G$63)*hourly1!O2461/hourly1!$O$8763</f>
        <v>110.71547359134055</v>
      </c>
      <c r="C2460" s="419">
        <f>hourly1!$F2461*유형화!$G$71/hourly1!$F$8763+유형화!$G$72*hourly1!$G2461/hourly1!$F$8763+유형화!$G$74*hourly1!I2461/hourly1!$I$8763+유형화!$H$63*hourly1!P2461/hourly1!$P$8763</f>
        <v>14.542700443835784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770">
        <f>(유형화!$F$71+유형화!$F$72+유형화!$F$73+유형화!$F$74+유형화!$G$63)*hourly1!O2462/hourly1!$O$8763</f>
        <v>110.05876133035932</v>
      </c>
      <c r="C2461" s="419">
        <f>hourly1!$F2462*유형화!$G$71/hourly1!$F$8763+유형화!$G$72*hourly1!$G2462/hourly1!$F$8763+유형화!$G$74*hourly1!I2462/hourly1!$I$8763+유형화!$H$63*hourly1!P2462/hourly1!$P$8763</f>
        <v>12.454044525196498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770">
        <f>(유형화!$F$71+유형화!$F$72+유형화!$F$73+유형화!$F$74+유형화!$G$63)*hourly1!O2463/hourly1!$O$8763</f>
        <v>105.54302103120732</v>
      </c>
      <c r="C2462" s="419">
        <f>hourly1!$F2463*유형화!$G$71/hourly1!$F$8763+유형화!$G$72*hourly1!$G2463/hourly1!$F$8763+유형화!$G$74*hourly1!I2463/hourly1!$I$8763+유형화!$H$63*hourly1!P2463/hourly1!$P$8763</f>
        <v>9.0578825312268201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770">
        <f>(유형화!$F$71+유형화!$F$72+유형화!$F$73+유형화!$F$74+유형화!$G$63)*hourly1!O2464/hourly1!$O$8763</f>
        <v>105.03203202935904</v>
      </c>
      <c r="C2463" s="419">
        <f>hourly1!$F2464*유형화!$G$71/hourly1!$F$8763+유형화!$G$72*hourly1!$G2464/hourly1!$F$8763+유형화!$G$74*hourly1!I2464/hourly1!$I$8763+유형화!$H$63*hourly1!P2464/hourly1!$P$8763</f>
        <v>10.806817224908041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770">
        <f>(유형화!$F$71+유형화!$F$72+유형화!$F$73+유형화!$F$74+유형화!$G$63)*hourly1!O2465/hourly1!$O$8763</f>
        <v>110.66514939718367</v>
      </c>
      <c r="C2464" s="419">
        <f>hourly1!$F2465*유형화!$G$71/hourly1!$F$8763+유형화!$G$72*hourly1!$G2465/hourly1!$F$8763+유형화!$G$74*hourly1!I2465/hourly1!$I$8763+유형화!$H$63*hourly1!P2465/hourly1!$P$8763</f>
        <v>10.44220989630494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770">
        <f>(유형화!$F$71+유형화!$F$72+유형화!$F$73+유형화!$F$74+유형화!$G$63)*hourly1!O2466/hourly1!$O$8763</f>
        <v>109.92533763705067</v>
      </c>
      <c r="C2465" s="419">
        <f>hourly1!$F2466*유형화!$G$71/hourly1!$F$8763+유형화!$G$72*hourly1!$G2466/hourly1!$F$8763+유형화!$G$74*hourly1!I2466/hourly1!$I$8763+유형화!$H$63*hourly1!P2466/hourly1!$P$8763</f>
        <v>11.242813932318725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770">
        <f>(유형화!$F$71+유형화!$F$72+유형화!$F$73+유형화!$F$74+유형화!$G$63)*hourly1!O2467/hourly1!$O$8763</f>
        <v>110.20744126558267</v>
      </c>
      <c r="C2466" s="419">
        <f>hourly1!$F2467*유형화!$G$71/hourly1!$F$8763+유형화!$G$72*hourly1!$G2467/hourly1!$F$8763+유형화!$G$74*hourly1!I2467/hourly1!$I$8763+유형화!$H$63*hourly1!P2467/hourly1!$P$8763</f>
        <v>12.10206734346761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770">
        <f>(유형화!$F$71+유형화!$F$72+유형화!$F$73+유형화!$F$74+유형화!$G$63)*hourly1!O2468/hourly1!$O$8763</f>
        <v>110.58149737992464</v>
      </c>
      <c r="C2467" s="419">
        <f>hourly1!$F2468*유형화!$G$71/hourly1!$F$8763+유형화!$G$72*hourly1!$G2468/hourly1!$F$8763+유형화!$G$74*hourly1!I2468/hourly1!$I$8763+유형화!$H$63*hourly1!P2468/hourly1!$P$8763</f>
        <v>12.312373259507035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770">
        <f>(유형화!$F$71+유형화!$F$72+유형화!$F$73+유형화!$F$74+유형화!$G$63)*hourly1!O2469/hourly1!$O$8763</f>
        <v>111.29381937392303</v>
      </c>
      <c r="C2468" s="419">
        <f>hourly1!$F2469*유형화!$G$71/hourly1!$F$8763+유형화!$G$72*hourly1!$G2469/hourly1!$F$8763+유형화!$G$74*hourly1!I2469/hourly1!$I$8763+유형화!$H$63*hourly1!P2469/hourly1!$P$8763</f>
        <v>11.151477082240651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770">
        <f>(유형화!$F$71+유형화!$F$72+유형화!$F$73+유형화!$F$74+유형화!$G$63)*hourly1!O2470/hourly1!$O$8763</f>
        <v>113.19972109943457</v>
      </c>
      <c r="C2469" s="419">
        <f>hourly1!$F2470*유형화!$G$71/hourly1!$F$8763+유형화!$G$72*hourly1!$G2470/hourly1!$F$8763+유형화!$G$74*hourly1!I2470/hourly1!$I$8763+유형화!$H$63*hourly1!P2470/hourly1!$P$8763</f>
        <v>10.929978697092288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770">
        <f>(유형화!$F$71+유형화!$F$72+유형화!$F$73+유형화!$F$74+유형화!$G$63)*hourly1!O2471/hourly1!$O$8763</f>
        <v>113.66133358170818</v>
      </c>
      <c r="C2470" s="419">
        <f>hourly1!$F2471*유형화!$G$71/hourly1!$F$8763+유형화!$G$72*hourly1!$G2471/hourly1!$F$8763+유형화!$G$74*hourly1!I2471/hourly1!$I$8763+유형화!$H$63*hourly1!P2471/hourly1!$P$8763</f>
        <v>14.536850030806548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770">
        <f>(유형화!$F$71+유형화!$F$72+유형화!$F$73+유형화!$F$74+유형화!$G$63)*hourly1!O2472/hourly1!$O$8763</f>
        <v>110.58762107525777</v>
      </c>
      <c r="C2471" s="419">
        <f>hourly1!$F2472*유형화!$G$71/hourly1!$F$8763+유형화!$G$72*hourly1!$G2472/hourly1!$F$8763+유형화!$G$74*hourly1!I2472/hourly1!$I$8763+유형화!$H$63*hourly1!P2472/hourly1!$P$8763</f>
        <v>1.1868450983422454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770">
        <f>(유형화!$F$71+유형화!$F$72+유형화!$F$73+유형화!$F$74+유형화!$G$63)*hourly1!O2473/hourly1!$O$8763</f>
        <v>108.30513029042646</v>
      </c>
      <c r="C2472" s="419">
        <f>hourly1!$F2473*유형화!$G$71/hourly1!$F$8763+유형화!$G$72*hourly1!$G2473/hourly1!$F$8763+유형화!$G$74*hourly1!I2473/hourly1!$I$8763+유형화!$H$63*hourly1!P2473/hourly1!$P$8763</f>
        <v>1.0484473806121908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770">
        <f>(유형화!$F$71+유형화!$F$72+유형화!$F$73+유형화!$F$74+유형화!$G$63)*hourly1!O2474/hourly1!$O$8763</f>
        <v>108.17254918765038</v>
      </c>
      <c r="C2473" s="419">
        <f>hourly1!$F2474*유형화!$G$71/hourly1!$F$8763+유형화!$G$72*hourly1!$G2474/hourly1!$F$8763+유형화!$G$74*hourly1!I2474/hourly1!$I$8763+유형화!$H$63*hourly1!P2474/hourly1!$P$8763</f>
        <v>0.80671257311855382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770">
        <f>(유형화!$F$71+유형화!$F$72+유형화!$F$73+유형화!$F$74+유형화!$G$63)*hourly1!O2475/hourly1!$O$8763</f>
        <v>103.72248139695412</v>
      </c>
      <c r="C2474" s="419">
        <f>hourly1!$F2475*유형화!$G$71/hourly1!$F$8763+유형화!$G$72*hourly1!$G2475/hourly1!$F$8763+유형화!$G$74*hourly1!I2475/hourly1!$I$8763+유형화!$H$63*hourly1!P2475/hourly1!$P$8763</f>
        <v>0.65696390938548754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770">
        <f>(유형화!$F$71+유형화!$F$72+유형화!$F$73+유형화!$F$74+유형화!$G$63)*hourly1!O2476/hourly1!$O$8763</f>
        <v>100.61369064736949</v>
      </c>
      <c r="C2475" s="419">
        <f>hourly1!$F2476*유형화!$G$71/hourly1!$F$8763+유형화!$G$72*hourly1!$G2476/hourly1!$F$8763+유형화!$G$74*hourly1!I2476/hourly1!$I$8763+유형화!$H$63*hourly1!P2476/hourly1!$P$8763</f>
        <v>0.61434501059932622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770">
        <f>(유형화!$F$71+유형화!$F$72+유형화!$F$73+유형화!$F$74+유형화!$G$63)*hourly1!O2477/hourly1!$O$8763</f>
        <v>100.05306669717631</v>
      </c>
      <c r="C2476" s="419">
        <f>hourly1!$F2477*유형화!$G$71/hourly1!$F$8763+유형화!$G$72*hourly1!$G2477/hourly1!$F$8763+유형화!$G$74*hourly1!I2477/hourly1!$I$8763+유형화!$H$63*hourly1!P2477/hourly1!$P$8763</f>
        <v>0.67003594523030929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770">
        <f>(유형화!$F$71+유형화!$F$72+유형화!$F$73+유형화!$F$74+유형화!$G$63)*hourly1!O2478/hourly1!$O$8763</f>
        <v>98.339283119892968</v>
      </c>
      <c r="C2477" s="419">
        <f>hourly1!$F2478*유형화!$G$71/hourly1!$F$8763+유형화!$G$72*hourly1!$G2478/hourly1!$F$8763+유형화!$G$74*hourly1!I2478/hourly1!$I$8763+유형화!$H$63*hourly1!P2478/hourly1!$P$8763</f>
        <v>0.9628972450835982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770">
        <f>(유형화!$F$71+유형화!$F$72+유형화!$F$73+유형화!$F$74+유형화!$G$63)*hourly1!O2479/hourly1!$O$8763</f>
        <v>98.380488922566087</v>
      </c>
      <c r="C2478" s="419">
        <f>hourly1!$F2479*유형화!$G$71/hourly1!$F$8763+유형화!$G$72*hourly1!$G2479/hourly1!$F$8763+유형화!$G$74*hourly1!I2479/hourly1!$I$8763+유형화!$H$63*hourly1!P2479/hourly1!$P$8763</f>
        <v>1.9096548272510276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770">
        <f>(유형화!$F$71+유형화!$F$72+유형화!$F$73+유형화!$F$74+유형화!$G$63)*hourly1!O2480/hourly1!$O$8763</f>
        <v>101.28582793504869</v>
      </c>
      <c r="C2479" s="419">
        <f>hourly1!$F2480*유형화!$G$71/hourly1!$F$8763+유형화!$G$72*hourly1!$G2480/hourly1!$F$8763+유형화!$G$74*hourly1!I2480/hourly1!$I$8763+유형화!$H$63*hourly1!P2480/hourly1!$P$8763</f>
        <v>2.8711006018606722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770">
        <f>(유형화!$F$71+유형화!$F$72+유형화!$F$73+유형화!$F$74+유형화!$G$63)*hourly1!O2481/hourly1!$O$8763</f>
        <v>104.01740686991252</v>
      </c>
      <c r="C2480" s="419">
        <f>hourly1!$F2481*유형화!$G$71/hourly1!$F$8763+유형화!$G$72*hourly1!$G2481/hourly1!$F$8763+유형화!$G$74*hourly1!I2481/hourly1!$I$8763+유형화!$H$63*hourly1!P2481/hourly1!$P$8763</f>
        <v>26.175040789456858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770">
        <f>(유형화!$F$71+유형화!$F$72+유형화!$F$73+유형화!$F$74+유형화!$G$63)*hourly1!O2482/hourly1!$O$8763</f>
        <v>106.1121872114245</v>
      </c>
      <c r="C2481" s="419">
        <f>hourly1!$F2482*유형화!$G$71/hourly1!$F$8763+유형화!$G$72*hourly1!$G2482/hourly1!$F$8763+유형화!$G$74*hourly1!I2482/hourly1!$I$8763+유형화!$H$63*hourly1!P2482/hourly1!$P$8763</f>
        <v>25.794033717955596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770">
        <f>(유형화!$F$71+유형화!$F$72+유형화!$F$73+유형화!$F$74+유형화!$G$63)*hourly1!O2483/hourly1!$O$8763</f>
        <v>106.02730717378289</v>
      </c>
      <c r="C2482" s="419">
        <f>hourly1!$F2483*유형화!$G$71/hourly1!$F$8763+유형화!$G$72*hourly1!$G2483/hourly1!$F$8763+유형화!$G$74*hourly1!I2483/hourly1!$I$8763+유형화!$H$63*hourly1!P2483/hourly1!$P$8763</f>
        <v>23.786079772774908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770">
        <f>(유형화!$F$71+유형화!$F$72+유형화!$F$73+유형화!$F$74+유형화!$G$63)*hourly1!O2484/hourly1!$O$8763</f>
        <v>108.63691347234261</v>
      </c>
      <c r="C2483" s="419">
        <f>hourly1!$F2484*유형화!$G$71/hourly1!$F$8763+유형화!$G$72*hourly1!$G2484/hourly1!$F$8763+유형화!$G$74*hourly1!I2484/hourly1!$I$8763+유형화!$H$63*hourly1!P2484/hourly1!$P$8763</f>
        <v>21.683986859851288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770">
        <f>(유형화!$F$71+유형화!$F$72+유형화!$F$73+유형화!$F$74+유형화!$G$63)*hourly1!O2485/hourly1!$O$8763</f>
        <v>110.17128071707515</v>
      </c>
      <c r="C2484" s="419">
        <f>hourly1!$F2485*유형화!$G$71/hourly1!$F$8763+유형화!$G$72*hourly1!$G2485/hourly1!$F$8763+유형화!$G$74*hourly1!I2485/hourly1!$I$8763+유형화!$H$63*hourly1!P2485/hourly1!$P$8763</f>
        <v>17.806383755138388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770">
        <f>(유형화!$F$71+유형화!$F$72+유형화!$F$73+유형화!$F$74+유형화!$G$63)*hourly1!O2486/hourly1!$O$8763</f>
        <v>110.72617191037344</v>
      </c>
      <c r="C2485" s="419">
        <f>hourly1!$F2486*유형화!$G$71/hourly1!$F$8763+유형화!$G$72*hourly1!$G2486/hourly1!$F$8763+유형화!$G$74*hourly1!I2486/hourly1!$I$8763+유형화!$H$63*hourly1!P2486/hourly1!$P$8763</f>
        <v>13.827749014817991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770">
        <f>(유형화!$F$71+유형화!$F$72+유형화!$F$73+유형화!$F$74+유형화!$G$63)*hourly1!O2487/hourly1!$O$8763</f>
        <v>106.62703823087281</v>
      </c>
      <c r="C2486" s="419">
        <f>hourly1!$F2487*유형화!$G$71/hourly1!$F$8763+유형화!$G$72*hourly1!$G2487/hourly1!$F$8763+유형화!$G$74*hourly1!I2487/hourly1!$I$8763+유형화!$H$63*hourly1!P2487/hourly1!$P$8763</f>
        <v>8.3253497063531086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770">
        <f>(유형화!$F$71+유형화!$F$72+유형화!$F$73+유형화!$F$74+유형화!$G$63)*hourly1!O2488/hourly1!$O$8763</f>
        <v>105.96097223430978</v>
      </c>
      <c r="C2487" s="419">
        <f>hourly1!$F2488*유형화!$G$71/hourly1!$F$8763+유형화!$G$72*hourly1!$G2488/hourly1!$F$8763+유형화!$G$74*hourly1!I2488/hourly1!$I$8763+유형화!$H$63*hourly1!P2488/hourly1!$P$8763</f>
        <v>10.103610933934592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770">
        <f>(유형화!$F$71+유형화!$F$72+유형화!$F$73+유형화!$F$74+유형화!$G$63)*hourly1!O2489/hourly1!$O$8763</f>
        <v>112.75820267522683</v>
      </c>
      <c r="C2488" s="419">
        <f>hourly1!$F2489*유형화!$G$71/hourly1!$F$8763+유형화!$G$72*hourly1!$G2489/hourly1!$F$8763+유형화!$G$74*hourly1!I2489/hourly1!$I$8763+유형화!$H$63*hourly1!P2489/hourly1!$P$8763</f>
        <v>10.01891934313312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770">
        <f>(유형화!$F$71+유형화!$F$72+유형화!$F$73+유형화!$F$74+유형화!$G$63)*hourly1!O2490/hourly1!$O$8763</f>
        <v>112.05864001118579</v>
      </c>
      <c r="C2489" s="419">
        <f>hourly1!$F2490*유형화!$G$71/hourly1!$F$8763+유형화!$G$72*hourly1!$G2490/hourly1!$F$8763+유형화!$G$74*hourly1!I2490/hourly1!$I$8763+유형화!$H$63*hourly1!P2490/hourly1!$P$8763</f>
        <v>9.4748096985879844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770">
        <f>(유형화!$F$71+유형화!$F$72+유형화!$F$73+유형화!$F$74+유형화!$G$63)*hourly1!O2491/hourly1!$O$8763</f>
        <v>112.40188021681264</v>
      </c>
      <c r="C2490" s="419">
        <f>hourly1!$F2491*유형화!$G$71/hourly1!$F$8763+유형화!$G$72*hourly1!$G2491/hourly1!$F$8763+유형화!$G$74*hourly1!I2491/hourly1!$I$8763+유형화!$H$63*hourly1!P2491/hourly1!$P$8763</f>
        <v>10.149002409061691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770">
        <f>(유형화!$F$71+유형화!$F$72+유형화!$F$73+유형화!$F$74+유형화!$G$63)*hourly1!O2492/hourly1!$O$8763</f>
        <v>111.81097873394965</v>
      </c>
      <c r="C2491" s="419">
        <f>hourly1!$F2492*유형화!$G$71/hourly1!$F$8763+유형화!$G$72*hourly1!$G2492/hourly1!$F$8763+유형화!$G$74*hourly1!I2492/hourly1!$I$8763+유형화!$H$63*hourly1!P2492/hourly1!$P$8763</f>
        <v>9.9999916629829553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770">
        <f>(유형화!$F$71+유형화!$F$72+유형화!$F$73+유형화!$F$74+유형화!$G$63)*hourly1!O2493/hourly1!$O$8763</f>
        <v>110.43787940713396</v>
      </c>
      <c r="C2492" s="419">
        <f>hourly1!$F2493*유형화!$G$71/hourly1!$F$8763+유형화!$G$72*hourly1!$G2493/hourly1!$F$8763+유형화!$G$74*hourly1!I2493/hourly1!$I$8763+유형화!$H$63*hourly1!P2493/hourly1!$P$8763</f>
        <v>9.1839267442725401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770">
        <f>(유형화!$F$71+유형화!$F$72+유형화!$F$73+유형화!$F$74+유형화!$G$63)*hourly1!O2494/hourly1!$O$8763</f>
        <v>111.26776126343449</v>
      </c>
      <c r="C2493" s="419">
        <f>hourly1!$F2494*유형화!$G$71/hourly1!$F$8763+유형화!$G$72*hourly1!$G2494/hourly1!$F$8763+유형화!$G$74*hourly1!I2494/hourly1!$I$8763+유형화!$H$63*hourly1!P2494/hourly1!$P$8763</f>
        <v>9.7131617167680186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770">
        <f>(유형화!$F$71+유형화!$F$72+유형화!$F$73+유형화!$F$74+유형화!$G$63)*hourly1!O2495/hourly1!$O$8763</f>
        <v>110.60713612818087</v>
      </c>
      <c r="C2494" s="419">
        <f>hourly1!$F2495*유형화!$G$71/hourly1!$F$8763+유형화!$G$72*hourly1!$G2495/hourly1!$F$8763+유형화!$G$74*hourly1!I2495/hourly1!$I$8763+유형화!$H$63*hourly1!P2495/hourly1!$P$8763</f>
        <v>13.556694751032914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770">
        <f>(유형화!$F$71+유형화!$F$72+유형화!$F$73+유형화!$F$74+유형화!$G$63)*hourly1!O2496/hourly1!$O$8763</f>
        <v>109.03399639814813</v>
      </c>
      <c r="C2495" s="419">
        <f>hourly1!$F2496*유형화!$G$71/hourly1!$F$8763+유형화!$G$72*hourly1!$G2496/hourly1!$F$8763+유형화!$G$74*hourly1!I2496/hourly1!$I$8763+유형화!$H$63*hourly1!P2496/hourly1!$P$8763</f>
        <v>1.1494033165771158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770">
        <f>(유형화!$F$71+유형화!$F$72+유형화!$F$73+유형화!$F$74+유형화!$G$63)*hourly1!O2497/hourly1!$O$8763</f>
        <v>108.10307957280236</v>
      </c>
      <c r="C2496" s="419">
        <f>hourly1!$F2497*유형화!$G$71/hourly1!$F$8763+유형화!$G$72*hourly1!$G2497/hourly1!$F$8763+유형화!$G$74*hourly1!I2497/hourly1!$I$8763+유형화!$H$63*hourly1!P2497/hourly1!$P$8763</f>
        <v>1.0923205547774391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770">
        <f>(유형화!$F$71+유형화!$F$72+유형화!$F$73+유형화!$F$74+유형화!$G$63)*hourly1!O2498/hourly1!$O$8763</f>
        <v>106.10832105400304</v>
      </c>
      <c r="C2497" s="419">
        <f>hourly1!$F2498*유형화!$G$71/hourly1!$F$8763+유형화!$G$72*hourly1!$G2498/hourly1!$F$8763+유형화!$G$74*hourly1!I2498/hourly1!$I$8763+유형화!$H$63*hourly1!P2498/hourly1!$P$8763</f>
        <v>0.80626545287179008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770">
        <f>(유형화!$F$71+유형화!$F$72+유형화!$F$73+유형화!$F$74+유형화!$G$63)*hourly1!O2499/hourly1!$O$8763</f>
        <v>102.75169500383957</v>
      </c>
      <c r="C2498" s="419">
        <f>hourly1!$F2499*유형화!$G$71/hourly1!$F$8763+유형화!$G$72*hourly1!$G2499/hourly1!$F$8763+유형화!$G$74*hourly1!I2499/hourly1!$I$8763+유형화!$H$63*hourly1!P2499/hourly1!$P$8763</f>
        <v>0.61023353529512081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770">
        <f>(유형화!$F$71+유형화!$F$72+유형화!$F$73+유형화!$F$74+유형화!$G$63)*hourly1!O2500/hourly1!$O$8763</f>
        <v>98.066923724023539</v>
      </c>
      <c r="C2499" s="419">
        <f>hourly1!$F2500*유형화!$G$71/hourly1!$F$8763+유형화!$G$72*hourly1!$G2500/hourly1!$F$8763+유형화!$G$74*hourly1!I2500/hourly1!$I$8763+유형화!$H$63*hourly1!P2500/hourly1!$P$8763</f>
        <v>0.61643444382405188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770">
        <f>(유형화!$F$71+유형화!$F$72+유형화!$F$73+유형화!$F$74+유형화!$G$63)*hourly1!O2501/hourly1!$O$8763</f>
        <v>95.559028233854818</v>
      </c>
      <c r="C2500" s="419">
        <f>hourly1!$F2501*유형화!$G$71/hourly1!$F$8763+유형화!$G$72*hourly1!$G2501/hourly1!$F$8763+유형화!$G$74*hourly1!I2501/hourly1!$I$8763+유형화!$H$63*hourly1!P2501/hourly1!$P$8763</f>
        <v>1.6021927280388613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770">
        <f>(유형화!$F$71+유형화!$F$72+유형화!$F$73+유형화!$F$74+유형화!$G$63)*hourly1!O2502/hourly1!$O$8763</f>
        <v>95.247982046802065</v>
      </c>
      <c r="C2501" s="419">
        <f>hourly1!$F2502*유형화!$G$71/hourly1!$F$8763+유형화!$G$72*hourly1!$G2502/hourly1!$F$8763+유형화!$G$74*hourly1!I2502/hourly1!$I$8763+유형화!$H$63*hourly1!P2502/hourly1!$P$8763</f>
        <v>3.5028393526068684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770">
        <f>(유형화!$F$71+유형화!$F$72+유형화!$F$73+유형화!$F$74+유형화!$G$63)*hourly1!O2503/hourly1!$O$8763</f>
        <v>96.15503032307042</v>
      </c>
      <c r="C2502" s="419">
        <f>hourly1!$F2503*유형화!$G$71/hourly1!$F$8763+유형화!$G$72*hourly1!$G2503/hourly1!$F$8763+유형화!$G$74*hourly1!I2503/hourly1!$I$8763+유형화!$H$63*hourly1!P2503/hourly1!$P$8763</f>
        <v>5.356850073776668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770">
        <f>(유형화!$F$71+유형화!$F$72+유형화!$F$73+유형화!$F$74+유형화!$G$63)*hourly1!O2504/hourly1!$O$8763</f>
        <v>96.698544113919439</v>
      </c>
      <c r="C2503" s="419">
        <f>hourly1!$F2504*유형화!$G$71/hourly1!$F$8763+유형화!$G$72*hourly1!$G2504/hourly1!$F$8763+유형화!$G$74*hourly1!I2504/hourly1!$I$8763+유형화!$H$63*hourly1!P2504/hourly1!$P$8763</f>
        <v>7.1728872693503858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770">
        <f>(유형화!$F$71+유형화!$F$72+유형화!$F$73+유형화!$F$74+유형화!$G$63)*hourly1!O2505/hourly1!$O$8763</f>
        <v>98.396042622660374</v>
      </c>
      <c r="C2504" s="419">
        <f>hourly1!$F2505*유형화!$G$71/hourly1!$F$8763+유형화!$G$72*hourly1!$G2505/hourly1!$F$8763+유형화!$G$74*hourly1!I2505/hourly1!$I$8763+유형화!$H$63*hourly1!P2505/hourly1!$P$8763</f>
        <v>30.969230860649706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770">
        <f>(유형화!$F$71+유형화!$F$72+유형화!$F$73+유형화!$F$74+유형화!$G$63)*hourly1!O2506/hourly1!$O$8763</f>
        <v>100.18383446692596</v>
      </c>
      <c r="C2505" s="419">
        <f>hourly1!$F2506*유형화!$G$71/hourly1!$F$8763+유형화!$G$72*hourly1!$G2506/hourly1!$F$8763+유형화!$G$74*hourly1!I2506/hourly1!$I$8763+유형화!$H$63*hourly1!P2506/hourly1!$P$8763</f>
        <v>29.027949221831594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770">
        <f>(유형화!$F$71+유형화!$F$72+유형화!$F$73+유형화!$F$74+유형화!$G$63)*hourly1!O2507/hourly1!$O$8763</f>
        <v>100.04793273201993</v>
      </c>
      <c r="C2506" s="419">
        <f>hourly1!$F2507*유형화!$G$71/hourly1!$F$8763+유형화!$G$72*hourly1!$G2507/hourly1!$F$8763+유형화!$G$74*hourly1!I2507/hourly1!$I$8763+유형화!$H$63*hourly1!P2507/hourly1!$P$8763</f>
        <v>25.377110550982017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770">
        <f>(유형화!$F$71+유형화!$F$72+유형화!$F$73+유형화!$F$74+유형화!$G$63)*hourly1!O2508/hourly1!$O$8763</f>
        <v>100.12253455218124</v>
      </c>
      <c r="C2507" s="419">
        <f>hourly1!$F2508*유형화!$G$71/hourly1!$F$8763+유형화!$G$72*hourly1!$G2508/hourly1!$F$8763+유형화!$G$74*hourly1!I2508/hourly1!$I$8763+유형화!$H$63*hourly1!P2508/hourly1!$P$8763</f>
        <v>21.182929386843533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770">
        <f>(유형화!$F$71+유형화!$F$72+유형화!$F$73+유형화!$F$74+유형화!$G$63)*hourly1!O2509/hourly1!$O$8763</f>
        <v>100.70230613171523</v>
      </c>
      <c r="C2508" s="419">
        <f>hourly1!$F2509*유형화!$G$71/hourly1!$F$8763+유형화!$G$72*hourly1!$G2509/hourly1!$F$8763+유형화!$G$74*hourly1!I2509/hourly1!$I$8763+유형화!$H$63*hourly1!P2509/hourly1!$P$8763</f>
        <v>17.496713134239346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770">
        <f>(유형화!$F$71+유형화!$F$72+유형화!$F$73+유형화!$F$74+유형화!$G$63)*hourly1!O2510/hourly1!$O$8763</f>
        <v>100.24204943070926</v>
      </c>
      <c r="C2509" s="419">
        <f>hourly1!$F2510*유형화!$G$71/hourly1!$F$8763+유형화!$G$72*hourly1!$G2510/hourly1!$F$8763+유형화!$G$74*hourly1!I2510/hourly1!$I$8763+유형화!$H$63*hourly1!P2510/hourly1!$P$8763</f>
        <v>14.817755095238125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770">
        <f>(유형화!$F$71+유형화!$F$72+유형화!$F$73+유형화!$F$74+유형화!$G$63)*hourly1!O2511/hourly1!$O$8763</f>
        <v>96.537501476405282</v>
      </c>
      <c r="C2510" s="419">
        <f>hourly1!$F2511*유형화!$G$71/hourly1!$F$8763+유형화!$G$72*hourly1!$G2511/hourly1!$F$8763+유형화!$G$74*hourly1!I2511/hourly1!$I$8763+유형화!$H$63*hourly1!P2511/hourly1!$P$8763</f>
        <v>9.8346522578167601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770">
        <f>(유형화!$F$71+유형화!$F$72+유형화!$F$73+유형화!$F$74+유형화!$G$63)*hourly1!O2512/hourly1!$O$8763</f>
        <v>97.364364712000338</v>
      </c>
      <c r="C2511" s="419">
        <f>hourly1!$F2512*유형화!$G$71/hourly1!$F$8763+유형화!$G$72*hourly1!$G2512/hourly1!$F$8763+유형화!$G$74*hourly1!I2512/hourly1!$I$8763+유형화!$H$63*hourly1!P2512/hourly1!$P$8763</f>
        <v>11.072006920446096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770">
        <f>(유형화!$F$71+유형화!$F$72+유형화!$F$73+유형화!$F$74+유형화!$G$63)*hourly1!O2513/hourly1!$O$8763</f>
        <v>98.933566160840485</v>
      </c>
      <c r="C2512" s="419">
        <f>hourly1!$F2513*유형화!$G$71/hourly1!$F$8763+유형화!$G$72*hourly1!$G2513/hourly1!$F$8763+유형화!$G$74*hourly1!I2513/hourly1!$I$8763+유형화!$H$63*hourly1!P2513/hourly1!$P$8763</f>
        <v>10.315554547120112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770">
        <f>(유형화!$F$71+유형화!$F$72+유형화!$F$73+유형화!$F$74+유형화!$G$63)*hourly1!O2514/hourly1!$O$8763</f>
        <v>98.102677981556738</v>
      </c>
      <c r="C2513" s="419">
        <f>hourly1!$F2514*유형화!$G$71/hourly1!$F$8763+유형화!$G$72*hourly1!$G2514/hourly1!$F$8763+유형화!$G$74*hourly1!I2514/hourly1!$I$8763+유형화!$H$63*hourly1!P2514/hourly1!$P$8763</f>
        <v>10.037825482734585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770">
        <f>(유형화!$F$71+유형화!$F$72+유형화!$F$73+유형화!$F$74+유형화!$G$63)*hourly1!O2515/hourly1!$O$8763</f>
        <v>98.081213650054977</v>
      </c>
      <c r="C2514" s="419">
        <f>hourly1!$F2515*유형화!$G$71/hourly1!$F$8763+유형화!$G$72*hourly1!$G2515/hourly1!$F$8763+유형화!$G$74*hourly1!I2515/hourly1!$I$8763+유형화!$H$63*hourly1!P2515/hourly1!$P$8763</f>
        <v>10.802468188123756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770">
        <f>(유형화!$F$71+유형화!$F$72+유형화!$F$73+유형화!$F$74+유형화!$G$63)*hourly1!O2516/hourly1!$O$8763</f>
        <v>97.308997760978997</v>
      </c>
      <c r="C2515" s="419">
        <f>hourly1!$F2516*유형화!$G$71/hourly1!$F$8763+유형화!$G$72*hourly1!$G2516/hourly1!$F$8763+유형화!$G$74*hourly1!I2516/hourly1!$I$8763+유형화!$H$63*hourly1!P2516/hourly1!$P$8763</f>
        <v>11.909882260168125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770">
        <f>(유형화!$F$71+유형화!$F$72+유형화!$F$73+유형화!$F$74+유형화!$G$63)*hourly1!O2517/hourly1!$O$8763</f>
        <v>96.847022294769715</v>
      </c>
      <c r="C2516" s="419">
        <f>hourly1!$F2517*유형화!$G$71/hourly1!$F$8763+유형화!$G$72*hourly1!$G2517/hourly1!$F$8763+유형화!$G$74*hourly1!I2517/hourly1!$I$8763+유형화!$H$63*hourly1!P2517/hourly1!$P$8763</f>
        <v>11.479741197062783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770">
        <f>(유형화!$F$71+유형화!$F$72+유형화!$F$73+유형화!$F$74+유형화!$G$63)*hourly1!O2518/hourly1!$O$8763</f>
        <v>98.471638944128614</v>
      </c>
      <c r="C2517" s="419">
        <f>hourly1!$F2518*유형화!$G$71/hourly1!$F$8763+유형화!$G$72*hourly1!$G2518/hourly1!$F$8763+유형화!$G$74*hourly1!I2518/hourly1!$I$8763+유형화!$H$63*hourly1!P2518/hourly1!$P$8763</f>
        <v>12.378040237689143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770">
        <f>(유형화!$F$71+유형화!$F$72+유형화!$F$73+유형화!$F$74+유형화!$G$63)*hourly1!O2519/hourly1!$O$8763</f>
        <v>101.09253956192026</v>
      </c>
      <c r="C2518" s="419">
        <f>hourly1!$F2519*유형화!$G$71/hourly1!$F$8763+유형화!$G$72*hourly1!$G2519/hourly1!$F$8763+유형화!$G$74*hourly1!I2519/hourly1!$I$8763+유형화!$H$63*hourly1!P2519/hourly1!$P$8763</f>
        <v>16.397980518768758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770">
        <f>(유형화!$F$71+유형화!$F$72+유형화!$F$73+유형화!$F$74+유형화!$G$63)*hourly1!O2520/hourly1!$O$8763</f>
        <v>100.61847600157333</v>
      </c>
      <c r="C2519" s="419">
        <f>hourly1!$F2520*유형화!$G$71/hourly1!$F$8763+유형화!$G$72*hourly1!$G2520/hourly1!$F$8763+유형화!$G$74*hourly1!I2520/hourly1!$I$8763+유형화!$H$63*hourly1!P2520/hourly1!$P$8763</f>
        <v>1.3524826862469608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770">
        <f>(유형화!$F$71+유형화!$F$72+유형화!$F$73+유형화!$F$74+유형화!$G$63)*hourly1!O2521/hourly1!$O$8763</f>
        <v>100.29001248899461</v>
      </c>
      <c r="C2520" s="419">
        <f>hourly1!$F2521*유형화!$G$71/hourly1!$F$8763+유형화!$G$72*hourly1!$G2521/hourly1!$F$8763+유형화!$G$74*hourly1!I2521/hourly1!$I$8763+유형화!$H$63*hourly1!P2521/hourly1!$P$8763</f>
        <v>0.94799857070829519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770">
        <f>(유형화!$F$71+유형화!$F$72+유형화!$F$73+유형화!$F$74+유형화!$G$63)*hourly1!O2522/hourly1!$O$8763</f>
        <v>99.720267877213203</v>
      </c>
      <c r="C2521" s="419">
        <f>hourly1!$F2522*유형화!$G$71/hourly1!$F$8763+유형화!$G$72*hourly1!$G2522/hourly1!$F$8763+유형화!$G$74*hourly1!I2522/hourly1!$I$8763+유형화!$H$63*hourly1!P2522/hourly1!$P$8763</f>
        <v>0.83070443627008961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770">
        <f>(유형화!$F$71+유형화!$F$72+유형화!$F$73+유형화!$F$74+유형화!$G$63)*hourly1!O2523/hourly1!$O$8763</f>
        <v>97.2029676160126</v>
      </c>
      <c r="C2522" s="419">
        <f>hourly1!$F2523*유형화!$G$71/hourly1!$F$8763+유형화!$G$72*hourly1!$G2523/hourly1!$F$8763+유형화!$G$74*hourly1!I2523/hourly1!$I$8763+유형화!$H$63*hourly1!P2523/hourly1!$P$8763</f>
        <v>0.70337979146470975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770">
        <f>(유형화!$F$71+유형화!$F$72+유형화!$F$73+유형화!$F$74+유형화!$G$63)*hourly1!O2524/hourly1!$O$8763</f>
        <v>91.347466893640743</v>
      </c>
      <c r="C2523" s="419">
        <f>hourly1!$F2524*유형화!$G$71/hourly1!$F$8763+유형화!$G$72*hourly1!$G2524/hourly1!$F$8763+유형화!$G$74*hourly1!I2524/hourly1!$I$8763+유형화!$H$63*hourly1!P2524/hourly1!$P$8763</f>
        <v>1.5769370501223818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770">
        <f>(유형화!$F$71+유형화!$F$72+유형화!$F$73+유형화!$F$74+유형화!$G$63)*hourly1!O2525/hourly1!$O$8763</f>
        <v>90.312358434216151</v>
      </c>
      <c r="C2524" s="419">
        <f>hourly1!$F2525*유형화!$G$71/hourly1!$F$8763+유형화!$G$72*hourly1!$G2525/hourly1!$F$8763+유형화!$G$74*hourly1!I2525/hourly1!$I$8763+유형화!$H$63*hourly1!P2525/hourly1!$P$8763</f>
        <v>3.6218930421524314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770">
        <f>(유형화!$F$71+유형화!$F$72+유형화!$F$73+유형화!$F$74+유형화!$G$63)*hourly1!O2526/hourly1!$O$8763</f>
        <v>90.795420128238888</v>
      </c>
      <c r="C2525" s="419">
        <f>hourly1!$F2526*유형화!$G$71/hourly1!$F$8763+유형화!$G$72*hourly1!$G2526/hourly1!$F$8763+유형화!$G$74*hourly1!I2526/hourly1!$I$8763+유형화!$H$63*hourly1!P2526/hourly1!$P$8763</f>
        <v>5.2262675748401843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770">
        <f>(유형화!$F$71+유형화!$F$72+유형화!$F$73+유형화!$F$74+유형화!$G$63)*hourly1!O2527/hourly1!$O$8763</f>
        <v>90.739927014158312</v>
      </c>
      <c r="C2526" s="419">
        <f>hourly1!$F2527*유형화!$G$71/hourly1!$F$8763+유형화!$G$72*hourly1!$G2527/hourly1!$F$8763+유형화!$G$74*hourly1!I2527/hourly1!$I$8763+유형화!$H$63*hourly1!P2527/hourly1!$P$8763</f>
        <v>6.8132736553821713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770">
        <f>(유형화!$F$71+유형화!$F$72+유형화!$F$73+유형화!$F$74+유형화!$G$63)*hourly1!O2528/hourly1!$O$8763</f>
        <v>90.778576064621632</v>
      </c>
      <c r="C2527" s="419">
        <f>hourly1!$F2528*유형화!$G$71/hourly1!$F$8763+유형화!$G$72*hourly1!$G2528/hourly1!$F$8763+유형화!$G$74*hourly1!I2528/hourly1!$I$8763+유형화!$H$63*hourly1!P2528/hourly1!$P$8763</f>
        <v>8.2334417240121649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770">
        <f>(유형화!$F$71+유형화!$F$72+유형화!$F$73+유형화!$F$74+유형화!$G$63)*hourly1!O2529/hourly1!$O$8763</f>
        <v>90.602312365294495</v>
      </c>
      <c r="C2528" s="419">
        <f>hourly1!$F2529*유형화!$G$71/hourly1!$F$8763+유형화!$G$72*hourly1!$G2529/hourly1!$F$8763+유형화!$G$74*hourly1!I2529/hourly1!$I$8763+유형화!$H$63*hourly1!P2529/hourly1!$P$8763</f>
        <v>32.188605011827804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770">
        <f>(유형화!$F$71+유형화!$F$72+유형화!$F$73+유형화!$F$74+유형화!$G$63)*hourly1!O2530/hourly1!$O$8763</f>
        <v>90.686125275045697</v>
      </c>
      <c r="C2529" s="419">
        <f>hourly1!$F2530*유형화!$G$71/hourly1!$F$8763+유형화!$G$72*hourly1!$G2530/hourly1!$F$8763+유형화!$G$74*hourly1!I2530/hourly1!$I$8763+유형화!$H$63*hourly1!P2530/hourly1!$P$8763</f>
        <v>31.070955178759277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770">
        <f>(유형화!$F$71+유형화!$F$72+유형화!$F$73+유형화!$F$74+유형화!$G$63)*hourly1!O2531/hourly1!$O$8763</f>
        <v>88.901733624578924</v>
      </c>
      <c r="C2530" s="419">
        <f>hourly1!$F2531*유형화!$G$71/hourly1!$F$8763+유형화!$G$72*hourly1!$G2531/hourly1!$F$8763+유형화!$G$74*hourly1!I2531/hourly1!$I$8763+유형화!$H$63*hourly1!P2531/hourly1!$P$8763</f>
        <v>28.44389970731542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770">
        <f>(유형화!$F$71+유형화!$F$72+유형화!$F$73+유형화!$F$74+유형화!$G$63)*hourly1!O2532/hourly1!$O$8763</f>
        <v>89.193306810578662</v>
      </c>
      <c r="C2531" s="419">
        <f>hourly1!$F2532*유형화!$G$71/hourly1!$F$8763+유형화!$G$72*hourly1!$G2532/hourly1!$F$8763+유형화!$G$74*hourly1!I2532/hourly1!$I$8763+유형화!$H$63*hourly1!P2532/hourly1!$P$8763</f>
        <v>25.194983057596719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770">
        <f>(유형화!$F$71+유형화!$F$72+유형화!$F$73+유형화!$F$74+유형화!$G$63)*hourly1!O2533/hourly1!$O$8763</f>
        <v>89.537312145707361</v>
      </c>
      <c r="C2532" s="419">
        <f>hourly1!$F2533*유형화!$G$71/hourly1!$F$8763+유형화!$G$72*hourly1!$G2533/hourly1!$F$8763+유형화!$G$74*hourly1!I2533/hourly1!$I$8763+유형화!$H$63*hourly1!P2533/hourly1!$P$8763</f>
        <v>21.356765615308831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770">
        <f>(유형화!$F$71+유형화!$F$72+유형화!$F$73+유형화!$F$74+유형화!$G$63)*hourly1!O2534/hourly1!$O$8763</f>
        <v>89.419076041809532</v>
      </c>
      <c r="C2533" s="419">
        <f>hourly1!$F2534*유형화!$G$71/hourly1!$F$8763+유형화!$G$72*hourly1!$G2534/hourly1!$F$8763+유형화!$G$74*hourly1!I2534/hourly1!$I$8763+유형화!$H$63*hourly1!P2534/hourly1!$P$8763</f>
        <v>19.028393238589931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770">
        <f>(유형화!$F$71+유형화!$F$72+유형화!$F$73+유형화!$F$74+유형화!$G$63)*hourly1!O2535/hourly1!$O$8763</f>
        <v>89.898522148410734</v>
      </c>
      <c r="C2534" s="419">
        <f>hourly1!$F2535*유형화!$G$71/hourly1!$F$8763+유형화!$G$72*hourly1!$G2535/hourly1!$F$8763+유형화!$G$74*hourly1!I2535/hourly1!$I$8763+유형화!$H$63*hourly1!P2535/hourly1!$P$8763</f>
        <v>14.13205634681073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770">
        <f>(유형화!$F$71+유형화!$F$72+유형화!$F$73+유형화!$F$74+유형화!$G$63)*hourly1!O2536/hourly1!$O$8763</f>
        <v>90.264726876366481</v>
      </c>
      <c r="C2535" s="419">
        <f>hourly1!$F2536*유형화!$G$71/hourly1!$F$8763+유형화!$G$72*hourly1!$G2536/hourly1!$F$8763+유형화!$G$74*hourly1!I2536/hourly1!$I$8763+유형화!$H$63*hourly1!P2536/hourly1!$P$8763</f>
        <v>15.016335875171256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770">
        <f>(유형화!$F$71+유형화!$F$72+유형화!$F$73+유형화!$F$74+유형화!$G$63)*hourly1!O2537/hourly1!$O$8763</f>
        <v>91.37153878374346</v>
      </c>
      <c r="C2536" s="419">
        <f>hourly1!$F2537*유형화!$G$71/hourly1!$F$8763+유형화!$G$72*hourly1!$G2537/hourly1!$F$8763+유형화!$G$74*hourly1!I2537/hourly1!$I$8763+유형화!$H$63*hourly1!P2537/hourly1!$P$8763</f>
        <v>14.093742480544995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770">
        <f>(유형화!$F$71+유형화!$F$72+유형화!$F$73+유형화!$F$74+유형화!$G$63)*hourly1!O2538/hourly1!$O$8763</f>
        <v>92.403171400325107</v>
      </c>
      <c r="C2537" s="419">
        <f>hourly1!$F2538*유형화!$G$71/hourly1!$F$8763+유형화!$G$72*hourly1!$G2538/hourly1!$F$8763+유형화!$G$74*hourly1!I2538/hourly1!$I$8763+유형화!$H$63*hourly1!P2538/hourly1!$P$8763</f>
        <v>13.86233636615712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770">
        <f>(유형화!$F$71+유형화!$F$72+유형화!$F$73+유형화!$F$74+유형화!$G$63)*hourly1!O2539/hourly1!$O$8763</f>
        <v>92.527454019727756</v>
      </c>
      <c r="C2538" s="419">
        <f>hourly1!$F2539*유형화!$G$71/hourly1!$F$8763+유형화!$G$72*hourly1!$G2539/hourly1!$F$8763+유형화!$G$74*hourly1!I2539/hourly1!$I$8763+유형화!$H$63*hourly1!P2539/hourly1!$P$8763</f>
        <v>13.979952685659546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770">
        <f>(유형화!$F$71+유형화!$F$72+유형화!$F$73+유형화!$F$74+유형화!$G$63)*hourly1!O2540/hourly1!$O$8763</f>
        <v>93.21352394059322</v>
      </c>
      <c r="C2539" s="419">
        <f>hourly1!$F2540*유형화!$G$71/hourly1!$F$8763+유형화!$G$72*hourly1!$G2540/hourly1!$F$8763+유형화!$G$74*hourly1!I2540/hourly1!$I$8763+유형화!$H$63*hourly1!P2540/hourly1!$P$8763</f>
        <v>14.19998600577364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770">
        <f>(유형화!$F$71+유형화!$F$72+유형화!$F$73+유형화!$F$74+유형화!$G$63)*hourly1!O2541/hourly1!$O$8763</f>
        <v>95.239376276199408</v>
      </c>
      <c r="C2540" s="419">
        <f>hourly1!$F2541*유형화!$G$71/hourly1!$F$8763+유형화!$G$72*hourly1!$G2541/hourly1!$F$8763+유형화!$G$74*hourly1!I2541/hourly1!$I$8763+유형화!$H$63*hourly1!P2541/hourly1!$P$8763</f>
        <v>13.424386546422753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770">
        <f>(유형화!$F$71+유형화!$F$72+유형화!$F$73+유형화!$F$74+유형화!$G$63)*hourly1!O2542/hourly1!$O$8763</f>
        <v>97.005984313541404</v>
      </c>
      <c r="C2541" s="419">
        <f>hourly1!$F2542*유형화!$G$71/hourly1!$F$8763+유형화!$G$72*hourly1!$G2542/hourly1!$F$8763+유형화!$G$74*hourly1!I2542/hourly1!$I$8763+유형화!$H$63*hourly1!P2542/hourly1!$P$8763</f>
        <v>14.120390908796544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770">
        <f>(유형화!$F$71+유형화!$F$72+유형화!$F$73+유형화!$F$74+유형화!$G$63)*hourly1!O2543/hourly1!$O$8763</f>
        <v>99.323175746217785</v>
      </c>
      <c r="C2542" s="419">
        <f>hourly1!$F2543*유형화!$G$71/hourly1!$F$8763+유형화!$G$72*hourly1!$G2543/hourly1!$F$8763+유형화!$G$74*hourly1!I2543/hourly1!$I$8763+유형화!$H$63*hourly1!P2543/hourly1!$P$8763</f>
        <v>17.687669175373919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770">
        <f>(유형화!$F$71+유형화!$F$72+유형화!$F$73+유형화!$F$74+유형화!$G$63)*hourly1!O2544/hourly1!$O$8763</f>
        <v>99.412742031893387</v>
      </c>
      <c r="C2543" s="419">
        <f>hourly1!$F2544*유형화!$G$71/hourly1!$F$8763+유형화!$G$72*hourly1!$G2544/hourly1!$F$8763+유형화!$G$74*hourly1!I2544/hourly1!$I$8763+유형화!$H$63*hourly1!P2544/hourly1!$P$8763</f>
        <v>1.35269070640306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770">
        <f>(유형화!$F$71+유형화!$F$72+유형화!$F$73+유형화!$F$74+유형화!$G$63)*hourly1!O2545/hourly1!$O$8763</f>
        <v>99.020368936019509</v>
      </c>
      <c r="C2544" s="419">
        <f>hourly1!$F2545*유형화!$G$71/hourly1!$F$8763+유형화!$G$72*hourly1!$G2545/hourly1!$F$8763+유형화!$G$74*hourly1!I2545/hourly1!$I$8763+유형화!$H$63*hourly1!P2545/hourly1!$P$8763</f>
        <v>0.9480582688004302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770">
        <f>(유형화!$F$71+유형화!$F$72+유형화!$F$73+유형화!$F$74+유형화!$G$63)*hourly1!O2546/hourly1!$O$8763</f>
        <v>97.782056190194155</v>
      </c>
      <c r="C2545" s="419">
        <f>hourly1!$F2546*유형화!$G$71/hourly1!$F$8763+유형화!$G$72*hourly1!$G2546/hourly1!$F$8763+유형화!$G$74*hourly1!I2546/hourly1!$I$8763+유형화!$H$63*hourly1!P2546/hourly1!$P$8763</f>
        <v>0.83526180093256464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770">
        <f>(유형화!$F$71+유형화!$F$72+유형화!$F$73+유형화!$F$74+유형화!$G$63)*hourly1!O2547/hourly1!$O$8763</f>
        <v>93.170658136578382</v>
      </c>
      <c r="C2546" s="419">
        <f>hourly1!$F2547*유형화!$G$71/hourly1!$F$8763+유형화!$G$72*hourly1!$G2547/hourly1!$F$8763+유형화!$G$74*hourly1!I2547/hourly1!$I$8763+유형화!$H$63*hourly1!P2547/hourly1!$P$8763</f>
        <v>0.69103182577861877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770">
        <f>(유형화!$F$71+유형화!$F$72+유형화!$F$73+유형화!$F$74+유형화!$G$63)*hourly1!O2548/hourly1!$O$8763</f>
        <v>89.703726306712454</v>
      </c>
      <c r="C2547" s="419">
        <f>hourly1!$F2548*유형화!$G$71/hourly1!$F$8763+유형화!$G$72*hourly1!$G2548/hourly1!$F$8763+유형화!$G$74*hourly1!I2548/hourly1!$I$8763+유형화!$H$63*hourly1!P2548/hourly1!$P$8763</f>
        <v>1.04012534347972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770">
        <f>(유형화!$F$71+유형화!$F$72+유형화!$F$73+유형화!$F$74+유형화!$G$63)*hourly1!O2549/hourly1!$O$8763</f>
        <v>90.234960769001802</v>
      </c>
      <c r="C2548" s="419">
        <f>hourly1!$F2549*유형화!$G$71/hourly1!$F$8763+유형화!$G$72*hourly1!$G2549/hourly1!$F$8763+유형화!$G$74*hourly1!I2549/hourly1!$I$8763+유형화!$H$63*hourly1!P2549/hourly1!$P$8763</f>
        <v>2.4423756759718191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770">
        <f>(유형화!$F$71+유형화!$F$72+유형화!$F$73+유형화!$F$74+유형화!$G$63)*hourly1!O2550/hourly1!$O$8763</f>
        <v>91.106641809825916</v>
      </c>
      <c r="C2549" s="419">
        <f>hourly1!$F2550*유형화!$G$71/hourly1!$F$8763+유형화!$G$72*hourly1!$G2550/hourly1!$F$8763+유형화!$G$74*hourly1!I2550/hourly1!$I$8763+유형화!$H$63*hourly1!P2550/hourly1!$P$8763</f>
        <v>3.9896920646298821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770">
        <f>(유형화!$F$71+유형화!$F$72+유형화!$F$73+유형화!$F$74+유형화!$G$63)*hourly1!O2551/hourly1!$O$8763</f>
        <v>91.372867454115891</v>
      </c>
      <c r="C2550" s="419">
        <f>hourly1!$F2551*유형화!$G$71/hourly1!$F$8763+유형화!$G$72*hourly1!$G2551/hourly1!$F$8763+유형화!$G$74*hourly1!I2551/hourly1!$I$8763+유형화!$H$63*hourly1!P2551/hourly1!$P$8763</f>
        <v>5.3938955094455938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770">
        <f>(유형화!$F$71+유형화!$F$72+유형화!$F$73+유형화!$F$74+유형화!$G$63)*hourly1!O2552/hourly1!$O$8763</f>
        <v>92.005942476445639</v>
      </c>
      <c r="C2551" s="419">
        <f>hourly1!$F2552*유형화!$G$71/hourly1!$F$8763+유형화!$G$72*hourly1!$G2552/hourly1!$F$8763+유형화!$G$74*hourly1!I2552/hourly1!$I$8763+유형화!$H$63*hourly1!P2552/hourly1!$P$8763</f>
        <v>6.8135386041313186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770">
        <f>(유형화!$F$71+유형화!$F$72+유형화!$F$73+유형화!$F$74+유형화!$G$63)*hourly1!O2553/hourly1!$O$8763</f>
        <v>95.537929217848159</v>
      </c>
      <c r="C2552" s="419">
        <f>hourly1!$F2553*유형화!$G$71/hourly1!$F$8763+유형화!$G$72*hourly1!$G2553/hourly1!$F$8763+유형화!$G$74*hourly1!I2553/hourly1!$I$8763+유형화!$H$63*hourly1!P2553/hourly1!$P$8763</f>
        <v>30.551001720980107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770">
        <f>(유형화!$F$71+유형화!$F$72+유형화!$F$73+유형화!$F$74+유형화!$G$63)*hourly1!O2554/hourly1!$O$8763</f>
        <v>101.05136092601035</v>
      </c>
      <c r="C2553" s="419">
        <f>hourly1!$F2554*유형화!$G$71/hourly1!$F$8763+유형화!$G$72*hourly1!$G2554/hourly1!$F$8763+유형화!$G$74*hourly1!I2554/hourly1!$I$8763+유형화!$H$63*hourly1!P2554/hourly1!$P$8763</f>
        <v>28.196814227522584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770">
        <f>(유형화!$F$71+유형화!$F$72+유형화!$F$73+유형화!$F$74+유형화!$G$63)*hourly1!O2555/hourly1!$O$8763</f>
        <v>105.10822690419553</v>
      </c>
      <c r="C2554" s="419">
        <f>hourly1!$F2555*유형화!$G$71/hourly1!$F$8763+유형화!$G$72*hourly1!$G2555/hourly1!$F$8763+유형화!$G$74*hourly1!I2555/hourly1!$I$8763+유형화!$H$63*hourly1!P2555/hourly1!$P$8763</f>
        <v>24.630632067152355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770">
        <f>(유형화!$F$71+유형화!$F$72+유형화!$F$73+유형화!$F$74+유형화!$G$63)*hourly1!O2556/hourly1!$O$8763</f>
        <v>108.74270430006251</v>
      </c>
      <c r="C2555" s="419">
        <f>hourly1!$F2556*유형화!$G$71/hourly1!$F$8763+유형화!$G$72*hourly1!$G2556/hourly1!$F$8763+유형화!$G$74*hourly1!I2556/hourly1!$I$8763+유형화!$H$63*hourly1!P2556/hourly1!$P$8763</f>
        <v>20.465560800538526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770">
        <f>(유형화!$F$71+유형화!$F$72+유형화!$F$73+유형화!$F$74+유형화!$G$63)*hourly1!O2557/hourly1!$O$8763</f>
        <v>112.37718169592951</v>
      </c>
      <c r="C2556" s="419">
        <f>hourly1!$F2557*유형화!$G$71/hourly1!$F$8763+유형화!$G$72*hourly1!$G2557/hourly1!$F$8763+유형화!$G$74*hourly1!I2557/hourly1!$I$8763+유형화!$H$63*hourly1!P2557/hourly1!$P$8763</f>
        <v>16.936936125452171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770">
        <f>(유형화!$F$71+유형화!$F$72+유형화!$F$73+유형화!$F$74+유형화!$G$63)*hourly1!O2558/hourly1!$O$8763</f>
        <v>113.30764449106495</v>
      </c>
      <c r="C2557" s="419">
        <f>hourly1!$F2558*유형화!$G$71/hourly1!$F$8763+유형화!$G$72*hourly1!$G2558/hourly1!$F$8763+유형화!$G$74*hourly1!I2558/hourly1!$I$8763+유형화!$H$63*hourly1!P2558/hourly1!$P$8763</f>
        <v>14.18481099693059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770">
        <f>(유형화!$F$71+유형화!$F$72+유형화!$F$73+유형화!$F$74+유형화!$G$63)*hourly1!O2559/hourly1!$O$8763</f>
        <v>109.34346998567565</v>
      </c>
      <c r="C2558" s="419">
        <f>hourly1!$F2559*유형화!$G$71/hourly1!$F$8763+유형화!$G$72*hourly1!$G2559/hourly1!$F$8763+유형화!$G$74*hourly1!I2559/hourly1!$I$8763+유형화!$H$63*hourly1!P2559/hourly1!$P$8763</f>
        <v>8.4505461449460917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770">
        <f>(유형화!$F$71+유형화!$F$72+유형화!$F$73+유형화!$F$74+유형화!$G$63)*hourly1!O2560/hourly1!$O$8763</f>
        <v>108.99960121623435</v>
      </c>
      <c r="C2559" s="419">
        <f>hourly1!$F2560*유형화!$G$71/hourly1!$F$8763+유형화!$G$72*hourly1!$G2560/hourly1!$F$8763+유형화!$G$74*hourly1!I2560/hourly1!$I$8763+유형화!$H$63*hourly1!P2560/hourly1!$P$8763</f>
        <v>9.7210627900342974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770">
        <f>(유형화!$F$71+유형화!$F$72+유형화!$F$73+유형화!$F$74+유형화!$G$63)*hourly1!O2561/hourly1!$O$8763</f>
        <v>113.73896772327946</v>
      </c>
      <c r="C2560" s="419">
        <f>hourly1!$F2561*유형화!$G$71/hourly1!$F$8763+유형화!$G$72*hourly1!$G2561/hourly1!$F$8763+유형화!$G$74*hourly1!I2561/hourly1!$I$8763+유형화!$H$63*hourly1!P2561/hourly1!$P$8763</f>
        <v>8.8761843102050122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770">
        <f>(유형화!$F$71+유형화!$F$72+유형화!$F$73+유형화!$F$74+유형화!$G$63)*hourly1!O2562/hourly1!$O$8763</f>
        <v>113.48429526648685</v>
      </c>
      <c r="C2561" s="419">
        <f>hourly1!$F2562*유형화!$G$71/hourly1!$F$8763+유형화!$G$72*hourly1!$G2562/hourly1!$F$8763+유형화!$G$74*hourly1!I2562/hourly1!$I$8763+유형화!$H$63*hourly1!P2562/hourly1!$P$8763</f>
        <v>7.9507349465421928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770">
        <f>(유형화!$F$71+유형화!$F$72+유형화!$F$73+유형화!$F$74+유형화!$G$63)*hourly1!O2563/hourly1!$O$8763</f>
        <v>113.77378800879727</v>
      </c>
      <c r="C2562" s="419">
        <f>hourly1!$F2563*유형화!$G$71/hourly1!$F$8763+유형화!$G$72*hourly1!$G2563/hourly1!$F$8763+유형화!$G$74*hourly1!I2563/hourly1!$I$8763+유형화!$H$63*hourly1!P2563/hourly1!$P$8763</f>
        <v>8.5174772456153303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770">
        <f>(유형화!$F$71+유형화!$F$72+유형화!$F$73+유형화!$F$74+유형화!$G$63)*hourly1!O2564/hourly1!$O$8763</f>
        <v>111.93759845665738</v>
      </c>
      <c r="C2563" s="419">
        <f>hourly1!$F2564*유형화!$G$71/hourly1!$F$8763+유형화!$G$72*hourly1!$G2564/hourly1!$F$8763+유형화!$G$74*hourly1!I2564/hourly1!$I$8763+유형화!$H$63*hourly1!P2564/hourly1!$P$8763</f>
        <v>9.6865280591784408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770">
        <f>(유형화!$F$71+유형화!$F$72+유형화!$F$73+유형화!$F$74+유형화!$G$63)*hourly1!O2565/hourly1!$O$8763</f>
        <v>110.50216663599956</v>
      </c>
      <c r="C2564" s="419">
        <f>hourly1!$F2565*유형화!$G$71/hourly1!$F$8763+유형화!$G$72*hourly1!$G2565/hourly1!$F$8763+유형화!$G$74*hourly1!I2565/hourly1!$I$8763+유형화!$H$63*hourly1!P2565/hourly1!$P$8763</f>
        <v>9.3887056632354913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770">
        <f>(유형화!$F$71+유형화!$F$72+유형화!$F$73+유형화!$F$74+유형화!$G$63)*hourly1!O2566/hourly1!$O$8763</f>
        <v>110.78699034880441</v>
      </c>
      <c r="C2565" s="419">
        <f>hourly1!$F2566*유형화!$G$71/hourly1!$F$8763+유형화!$G$72*hourly1!$G2566/hourly1!$F$8763+유형화!$G$74*hourly1!I2566/hourly1!$I$8763+유형화!$H$63*hourly1!P2566/hourly1!$P$8763</f>
        <v>10.327259065844096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770">
        <f>(유형화!$F$71+유형화!$F$72+유형화!$F$73+유형화!$F$74+유형화!$G$63)*hourly1!O2567/hourly1!$O$8763</f>
        <v>109.69094689346713</v>
      </c>
      <c r="C2566" s="419">
        <f>hourly1!$F2567*유형화!$G$71/hourly1!$F$8763+유형화!$G$72*hourly1!$G2567/hourly1!$F$8763+유형화!$G$74*hourly1!I2567/hourly1!$I$8763+유형화!$H$63*hourly1!P2567/hourly1!$P$8763</f>
        <v>14.567431455530146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770">
        <f>(유형화!$F$71+유형화!$F$72+유형화!$F$73+유형화!$F$74+유형화!$G$63)*hourly1!O2568/hourly1!$O$8763</f>
        <v>106.68661176187642</v>
      </c>
      <c r="C2567" s="419">
        <f>hourly1!$F2568*유형화!$G$71/hourly1!$F$8763+유형화!$G$72*hourly1!$G2568/hourly1!$F$8763+유형화!$G$74*hourly1!I2568/hourly1!$I$8763+유형화!$H$63*hourly1!P2568/hourly1!$P$8763</f>
        <v>1.3518703192193871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770">
        <f>(유형화!$F$71+유형화!$F$72+유형화!$F$73+유형화!$F$74+유형화!$G$63)*hourly1!O2569/hourly1!$O$8763</f>
        <v>106.0818073210652</v>
      </c>
      <c r="C2568" s="419">
        <f>hourly1!$F2569*유형화!$G$71/hourly1!$F$8763+유형화!$G$72*hourly1!$G2569/hourly1!$F$8763+유형화!$G$74*hourly1!I2569/hourly1!$I$8763+유형화!$H$63*hourly1!P2569/hourly1!$P$8763</f>
        <v>0.94758806939433282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770">
        <f>(유형화!$F$71+유형화!$F$72+유형화!$F$73+유형화!$F$74+유형화!$G$63)*hourly1!O2570/hourly1!$O$8763</f>
        <v>105.9215356121549</v>
      </c>
      <c r="C2569" s="419">
        <f>hourly1!$F2570*유형화!$G$71/hourly1!$F$8763+유형화!$G$72*hourly1!$G2570/hourly1!$F$8763+유형화!$G$74*hourly1!I2570/hourly1!$I$8763+유형화!$H$63*hourly1!P2570/hourly1!$P$8763</f>
        <v>0.82693607113460099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770">
        <f>(유형화!$F$71+유형화!$F$72+유형화!$F$73+유형화!$F$74+유형화!$G$63)*hourly1!O2571/hourly1!$O$8763</f>
        <v>102.49375147172647</v>
      </c>
      <c r="C2570" s="419">
        <f>hourly1!$F2571*유형화!$G$71/hourly1!$F$8763+유형화!$G$72*hourly1!$G2571/hourly1!$F$8763+유형화!$G$74*hourly1!I2571/hourly1!$I$8763+유형화!$H$63*hourly1!P2571/hourly1!$P$8763</f>
        <v>0.61765917787919311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770">
        <f>(유형화!$F$71+유형화!$F$72+유형화!$F$73+유형화!$F$74+유형화!$G$63)*hourly1!O2572/hourly1!$O$8763</f>
        <v>97.758901109446469</v>
      </c>
      <c r="C2571" s="419">
        <f>hourly1!$F2572*유형화!$G$71/hourly1!$F$8763+유형화!$G$72*hourly1!$G2572/hourly1!$F$8763+유형화!$G$74*hourly1!I2572/hourly1!$I$8763+유형화!$H$63*hourly1!P2572/hourly1!$P$8763</f>
        <v>0.78243975966743107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770">
        <f>(유형화!$F$71+유형화!$F$72+유형화!$F$73+유형화!$F$74+유형화!$G$63)*hourly1!O2573/hourly1!$O$8763</f>
        <v>96.819830901188155</v>
      </c>
      <c r="C2572" s="419">
        <f>hourly1!$F2573*유형화!$G$71/hourly1!$F$8763+유형화!$G$72*hourly1!$G2573/hourly1!$F$8763+유형화!$G$74*hourly1!I2573/hourly1!$I$8763+유형화!$H$63*hourly1!P2573/hourly1!$P$8763</f>
        <v>1.9772475304877146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770">
        <f>(유형화!$F$71+유형화!$F$72+유형화!$F$73+유형화!$F$74+유형화!$G$63)*hourly1!O2574/hourly1!$O$8763</f>
        <v>97.381137052234052</v>
      </c>
      <c r="C2573" s="419">
        <f>hourly1!$F2574*유형화!$G$71/hourly1!$F$8763+유형화!$G$72*hourly1!$G2574/hourly1!$F$8763+유형화!$G$74*hourly1!I2574/hourly1!$I$8763+유형화!$H$63*hourly1!P2574/hourly1!$P$8763</f>
        <v>4.0155964207845818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770">
        <f>(유형화!$F$71+유형화!$F$72+유형화!$F$73+유형화!$F$74+유형화!$G$63)*hourly1!O2575/hourly1!$O$8763</f>
        <v>97.778747780128072</v>
      </c>
      <c r="C2574" s="419">
        <f>hourly1!$F2575*유형화!$G$71/hourly1!$F$8763+유형화!$G$72*hourly1!$G2575/hourly1!$F$8763+유형화!$G$74*hourly1!I2575/hourly1!$I$8763+유형화!$H$63*hourly1!P2575/hourly1!$P$8763</f>
        <v>5.6204774640891708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770">
        <f>(유형화!$F$71+유형화!$F$72+유형화!$F$73+유형화!$F$74+유형화!$G$63)*hourly1!O2576/hourly1!$O$8763</f>
        <v>102.2246306974359</v>
      </c>
      <c r="C2575" s="419">
        <f>hourly1!$F2576*유형화!$G$71/hourly1!$F$8763+유형화!$G$72*hourly1!$G2576/hourly1!$F$8763+유형화!$G$74*hourly1!I2576/hourly1!$I$8763+유형화!$H$63*hourly1!P2576/hourly1!$P$8763</f>
        <v>7.0236121899668156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770">
        <f>(유형화!$F$71+유형화!$F$72+유형화!$F$73+유형화!$F$74+유형화!$G$63)*hourly1!O2577/hourly1!$O$8763</f>
        <v>105.56617918097244</v>
      </c>
      <c r="C2576" s="419">
        <f>hourly1!$F2577*유형화!$G$71/hourly1!$F$8763+유형화!$G$72*hourly1!$G2577/hourly1!$F$8763+유형화!$G$74*hourly1!I2577/hourly1!$I$8763+유형화!$H$63*hourly1!P2577/hourly1!$P$8763</f>
        <v>30.44476311930552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770">
        <f>(유형화!$F$71+유형화!$F$72+유형화!$F$73+유형화!$F$74+유형화!$G$63)*hourly1!O2578/hourly1!$O$8763</f>
        <v>106.15476794878998</v>
      </c>
      <c r="C2577" s="419">
        <f>hourly1!$F2578*유형화!$G$71/hourly1!$F$8763+유형화!$G$72*hourly1!$G2578/hourly1!$F$8763+유형화!$G$74*hourly1!I2578/hourly1!$I$8763+유형화!$H$63*hourly1!P2578/hourly1!$P$8763</f>
        <v>29.024305484156489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770">
        <f>(유형화!$F$71+유형화!$F$72+유형화!$F$73+유형화!$F$74+유형화!$G$63)*hourly1!O2579/hourly1!$O$8763</f>
        <v>105.83815718252627</v>
      </c>
      <c r="C2578" s="419">
        <f>hourly1!$F2579*유형화!$G$71/hourly1!$F$8763+유형화!$G$72*hourly1!$G2579/hourly1!$F$8763+유형화!$G$74*hourly1!I2579/hourly1!$I$8763+유형화!$H$63*hourly1!P2579/hourly1!$P$8763</f>
        <v>25.193355515280732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770">
        <f>(유형화!$F$71+유형화!$F$72+유형화!$F$73+유형화!$F$74+유형화!$G$63)*hourly1!O2580/hourly1!$O$8763</f>
        <v>108.32610177646929</v>
      </c>
      <c r="C2579" s="419">
        <f>hourly1!$F2580*유형화!$G$71/hourly1!$F$8763+유형화!$G$72*hourly1!$G2580/hourly1!$F$8763+유형화!$G$74*hourly1!I2580/hourly1!$I$8763+유형화!$H$63*hourly1!P2580/hourly1!$P$8763</f>
        <v>21.117801537823354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770">
        <f>(유형화!$F$71+유형화!$F$72+유형화!$F$73+유형화!$F$74+유형화!$G$63)*hourly1!O2581/hourly1!$O$8763</f>
        <v>107.91262728274818</v>
      </c>
      <c r="C2580" s="419">
        <f>hourly1!$F2581*유형화!$G$71/hourly1!$F$8763+유형화!$G$72*hourly1!$G2581/hourly1!$F$8763+유형화!$G$74*hourly1!I2581/hourly1!$I$8763+유형화!$H$63*hourly1!P2581/hourly1!$P$8763</f>
        <v>17.545496938065913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770">
        <f>(유형화!$F$71+유형화!$F$72+유형화!$F$73+유형화!$F$74+유형화!$G$63)*hourly1!O2582/hourly1!$O$8763</f>
        <v>108.39051596544473</v>
      </c>
      <c r="C2581" s="419">
        <f>hourly1!$F2582*유형화!$G$71/hourly1!$F$8763+유형화!$G$72*hourly1!$G2582/hourly1!$F$8763+유형화!$G$74*hourly1!I2582/hourly1!$I$8763+유형화!$H$63*hourly1!P2582/hourly1!$P$8763</f>
        <v>14.697043398886247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770">
        <f>(유형화!$F$71+유형화!$F$72+유형화!$F$73+유형화!$F$74+유형화!$G$63)*hourly1!O2583/hourly1!$O$8763</f>
        <v>104.36445947487516</v>
      </c>
      <c r="C2582" s="419">
        <f>hourly1!$F2583*유형화!$G$71/hourly1!$F$8763+유형화!$G$72*hourly1!$G2583/hourly1!$F$8763+유형화!$G$74*hourly1!I2583/hourly1!$I$8763+유형화!$H$63*hourly1!P2583/hourly1!$P$8763</f>
        <v>9.3312751754352323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770">
        <f>(유형화!$F$71+유형화!$F$72+유형화!$F$73+유형화!$F$74+유형화!$G$63)*hourly1!O2584/hourly1!$O$8763</f>
        <v>103.30338525854873</v>
      </c>
      <c r="C2583" s="419">
        <f>hourly1!$F2584*유형화!$G$71/hourly1!$F$8763+유형화!$G$72*hourly1!$G2584/hourly1!$F$8763+유형화!$G$74*hourly1!I2584/hourly1!$I$8763+유형화!$H$63*hourly1!P2584/hourly1!$P$8763</f>
        <v>10.366676115925802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770">
        <f>(유형화!$F$71+유형화!$F$72+유형화!$F$73+유형화!$F$74+유형화!$G$63)*hourly1!O2585/hourly1!$O$8763</f>
        <v>109.47320858614023</v>
      </c>
      <c r="C2584" s="419">
        <f>hourly1!$F2585*유형화!$G$71/hourly1!$F$8763+유형화!$G$72*hourly1!$G2585/hourly1!$F$8763+유형화!$G$74*hourly1!I2585/hourly1!$I$8763+유형화!$H$63*hourly1!P2585/hourly1!$P$8763</f>
        <v>9.6929843770706636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770">
        <f>(유형화!$F$71+유형화!$F$72+유형화!$F$73+유형화!$F$74+유형화!$G$63)*hourly1!O2586/hourly1!$O$8763</f>
        <v>111.13279396052408</v>
      </c>
      <c r="C2585" s="419">
        <f>hourly1!$F2586*유형화!$G$71/hourly1!$F$8763+유형화!$G$72*hourly1!$G2586/hourly1!$F$8763+유형화!$G$74*hourly1!I2586/hourly1!$I$8763+유형화!$H$63*hourly1!P2586/hourly1!$P$8763</f>
        <v>9.2061568982618507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770">
        <f>(유형화!$F$71+유형화!$F$72+유형화!$F$73+유형화!$F$74+유형화!$G$63)*hourly1!O2587/hourly1!$O$8763</f>
        <v>111.26701915342545</v>
      </c>
      <c r="C2586" s="419">
        <f>hourly1!$F2587*유형화!$G$71/hourly1!$F$8763+유형화!$G$72*hourly1!$G2587/hourly1!$F$8763+유형화!$G$74*hourly1!I2587/hourly1!$I$8763+유형화!$H$63*hourly1!P2587/hourly1!$P$8763</f>
        <v>9.5282111806134111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770">
        <f>(유형화!$F$71+유형화!$F$72+유형화!$F$73+유형화!$F$74+유형화!$G$63)*hourly1!O2588/hourly1!$O$8763</f>
        <v>111.46010509245303</v>
      </c>
      <c r="C2587" s="419">
        <f>hourly1!$F2588*유형화!$G$71/hourly1!$F$8763+유형화!$G$72*hourly1!$G2588/hourly1!$F$8763+유형화!$G$74*hourly1!I2588/hourly1!$I$8763+유형화!$H$63*hourly1!P2588/hourly1!$P$8763</f>
        <v>10.623557006382772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770">
        <f>(유형화!$F$71+유형화!$F$72+유형화!$F$73+유형화!$F$74+유형화!$G$63)*hourly1!O2589/hourly1!$O$8763</f>
        <v>109.12264376451927</v>
      </c>
      <c r="C2588" s="419">
        <f>hourly1!$F2589*유형화!$G$71/hourly1!$F$8763+유형화!$G$72*hourly1!$G2589/hourly1!$F$8763+유형화!$G$74*hourly1!I2589/hourly1!$I$8763+유형화!$H$63*hourly1!P2589/hourly1!$P$8763</f>
        <v>10.085025440786797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770">
        <f>(유형화!$F$71+유형화!$F$72+유형화!$F$73+유형화!$F$74+유형화!$G$63)*hourly1!O2590/hourly1!$O$8763</f>
        <v>109.28286387371229</v>
      </c>
      <c r="C2589" s="419">
        <f>hourly1!$F2590*유형화!$G$71/hourly1!$F$8763+유형화!$G$72*hourly1!$G2590/hourly1!$F$8763+유형화!$G$74*hourly1!I2590/hourly1!$I$8763+유형화!$H$63*hourly1!P2590/hourly1!$P$8763</f>
        <v>11.207438812341145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770">
        <f>(유형화!$F$71+유형화!$F$72+유형화!$F$73+유형화!$F$74+유형화!$G$63)*hourly1!O2591/hourly1!$O$8763</f>
        <v>108.93908393258461</v>
      </c>
      <c r="C2590" s="419">
        <f>hourly1!$F2591*유형화!$G$71/hourly1!$F$8763+유형화!$G$72*hourly1!$G2591/hourly1!$F$8763+유형화!$G$74*hourly1!I2591/hourly1!$I$8763+유형화!$H$63*hourly1!P2591/hourly1!$P$8763</f>
        <v>15.645342976619062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770">
        <f>(유형화!$F$71+유형화!$F$72+유형화!$F$73+유형화!$F$74+유형화!$G$63)*hourly1!O2592/hourly1!$O$8763</f>
        <v>107.33538597211306</v>
      </c>
      <c r="C2591" s="419">
        <f>hourly1!$F2592*유형화!$G$71/hourly1!$F$8763+유형화!$G$72*hourly1!$G2592/hourly1!$F$8763+유형화!$G$74*hourly1!I2592/hourly1!$I$8763+유형화!$H$63*hourly1!P2592/hourly1!$P$8763</f>
        <v>1.3522986684165621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770">
        <f>(유형화!$F$71+유형화!$F$72+유형화!$F$73+유형화!$F$74+유형화!$G$63)*hourly1!O2593/hourly1!$O$8763</f>
        <v>106.63467644159731</v>
      </c>
      <c r="C2592" s="419">
        <f>hourly1!$F2593*유형화!$G$71/hourly1!$F$8763+유형화!$G$72*hourly1!$G2593/hourly1!$F$8763+유형화!$G$74*hourly1!I2593/hourly1!$I$8763+유형화!$H$63*hourly1!P2593/hourly1!$P$8763</f>
        <v>0.94794779655776495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770">
        <f>(유형화!$F$71+유형화!$F$72+유형화!$F$73+유형화!$F$74+유형화!$G$63)*hourly1!O2594/hourly1!$O$8763</f>
        <v>105.02999141957879</v>
      </c>
      <c r="C2593" s="419">
        <f>hourly1!$F2594*유형화!$G$71/hourly1!$F$8763+유형화!$G$72*hourly1!$G2594/hourly1!$F$8763+유형화!$G$74*hourly1!I2594/hourly1!$I$8763+유형화!$H$63*hourly1!P2594/hourly1!$P$8763</f>
        <v>0.83761864468339708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770">
        <f>(유형화!$F$71+유형화!$F$72+유형화!$F$73+유형화!$F$74+유형화!$G$63)*hourly1!O2595/hourly1!$O$8763</f>
        <v>101.94051089952677</v>
      </c>
      <c r="C2594" s="419">
        <f>hourly1!$F2595*유형화!$G$71/hourly1!$F$8763+유형화!$G$72*hourly1!$G2595/hourly1!$F$8763+유형화!$G$74*hourly1!I2595/hourly1!$I$8763+유형화!$H$63*hourly1!P2595/hourly1!$P$8763</f>
        <v>0.89279383703387583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770">
        <f>(유형화!$F$71+유형화!$F$72+유형화!$F$73+유형화!$F$74+유형화!$G$63)*hourly1!O2596/hourly1!$O$8763</f>
        <v>98.13919361425981</v>
      </c>
      <c r="C2595" s="419">
        <f>hourly1!$F2596*유형화!$G$71/hourly1!$F$8763+유형화!$G$72*hourly1!$G2596/hourly1!$F$8763+유형화!$G$74*hourly1!I2596/hourly1!$I$8763+유형화!$H$63*hourly1!P2596/hourly1!$P$8763</f>
        <v>3.0618470842285213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770">
        <f>(유형화!$F$71+유형화!$F$72+유형화!$F$73+유형화!$F$74+유형화!$G$63)*hourly1!O2597/hourly1!$O$8763</f>
        <v>97.514299717046597</v>
      </c>
      <c r="C2596" s="419">
        <f>hourly1!$F2597*유형화!$G$71/hourly1!$F$8763+유형화!$G$72*hourly1!$G2597/hourly1!$F$8763+유형화!$G$74*hourly1!I2597/hourly1!$I$8763+유형화!$H$63*hourly1!P2597/hourly1!$P$8763</f>
        <v>5.1518311315567136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770">
        <f>(유형화!$F$71+유형화!$F$72+유형화!$F$73+유형화!$F$74+유형화!$G$63)*hourly1!O2598/hourly1!$O$8763</f>
        <v>97.979049493043661</v>
      </c>
      <c r="C2597" s="419">
        <f>hourly1!$F2598*유형화!$G$71/hourly1!$F$8763+유형화!$G$72*hourly1!$G2598/hourly1!$F$8763+유형화!$G$74*hourly1!I2598/hourly1!$I$8763+유형화!$H$63*hourly1!P2598/hourly1!$P$8763</f>
        <v>6.9380562077178265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770">
        <f>(유형화!$F$71+유형화!$F$72+유형화!$F$73+유형화!$F$74+유형화!$G$63)*hourly1!O2599/hourly1!$O$8763</f>
        <v>98.424066038404504</v>
      </c>
      <c r="C2598" s="419">
        <f>hourly1!$F2599*유형화!$G$71/hourly1!$F$8763+유형화!$G$72*hourly1!$G2599/hourly1!$F$8763+유형화!$G$74*hourly1!I2599/hourly1!$I$8763+유형화!$H$63*hourly1!P2599/hourly1!$P$8763</f>
        <v>8.6377178193947319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770">
        <f>(유형화!$F$71+유형화!$F$72+유형화!$F$73+유형화!$F$74+유형화!$G$63)*hourly1!O2600/hourly1!$O$8763</f>
        <v>100.49599114663798</v>
      </c>
      <c r="C2599" s="419">
        <f>hourly1!$F2600*유형화!$G$71/hourly1!$F$8763+유형화!$G$72*hourly1!$G2600/hourly1!$F$8763+유형화!$G$74*hourly1!I2600/hourly1!$I$8763+유형화!$H$63*hourly1!P2600/hourly1!$P$8763</f>
        <v>9.8101357284431412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770">
        <f>(유형화!$F$71+유형화!$F$72+유형화!$F$73+유형화!$F$74+유형화!$G$63)*hourly1!O2601/hourly1!$O$8763</f>
        <v>104.0911305805068</v>
      </c>
      <c r="C2600" s="419">
        <f>hourly1!$F2601*유형화!$G$71/hourly1!$F$8763+유형화!$G$72*hourly1!$G2601/hourly1!$F$8763+유형화!$G$74*hourly1!I2601/hourly1!$I$8763+유형화!$H$63*hourly1!P2601/hourly1!$P$8763</f>
        <v>33.290899818610214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770">
        <f>(유형화!$F$71+유형화!$F$72+유형화!$F$73+유형화!$F$74+유형화!$G$63)*hourly1!O2602/hourly1!$O$8763</f>
        <v>105.40659456881703</v>
      </c>
      <c r="C2601" s="419">
        <f>hourly1!$F2602*유형화!$G$71/hourly1!$F$8763+유형화!$G$72*hourly1!$G2602/hourly1!$F$8763+유형화!$G$74*hourly1!I2602/hourly1!$I$8763+유형화!$H$63*hourly1!P2602/hourly1!$P$8763</f>
        <v>32.059133697482551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770">
        <f>(유형화!$F$71+유형화!$F$72+유형화!$F$73+유형화!$F$74+유형화!$G$63)*hourly1!O2603/hourly1!$O$8763</f>
        <v>104.46302008961334</v>
      </c>
      <c r="C2602" s="419">
        <f>hourly1!$F2603*유형화!$G$71/hourly1!$F$8763+유형화!$G$72*hourly1!$G2603/hourly1!$F$8763+유형화!$G$74*hourly1!I2603/hourly1!$I$8763+유형화!$H$63*hourly1!P2603/hourly1!$P$8763</f>
        <v>29.179391280415242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770">
        <f>(유형화!$F$71+유형화!$F$72+유형화!$F$73+유형화!$F$74+유형화!$G$63)*hourly1!O2604/hourly1!$O$8763</f>
        <v>108.42114819123387</v>
      </c>
      <c r="C2603" s="419">
        <f>hourly1!$F2604*유형화!$G$71/hourly1!$F$8763+유형화!$G$72*hourly1!$G2604/hourly1!$F$8763+유형화!$G$74*hourly1!I2604/hourly1!$I$8763+유형화!$H$63*hourly1!P2604/hourly1!$P$8763</f>
        <v>25.197357133786493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770">
        <f>(유형화!$F$71+유형화!$F$72+유형화!$F$73+유형화!$F$74+유형화!$G$63)*hourly1!O2605/hourly1!$O$8763</f>
        <v>109.04913976800913</v>
      </c>
      <c r="C2604" s="419">
        <f>hourly1!$F2605*유형화!$G$71/hourly1!$F$8763+유형화!$G$72*hourly1!$G2605/hourly1!$F$8763+유형화!$G$74*hourly1!I2605/hourly1!$I$8763+유형화!$H$63*hourly1!P2605/hourly1!$P$8763</f>
        <v>22.158740245664731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770">
        <f>(유형화!$F$71+유형화!$F$72+유형화!$F$73+유형화!$F$74+유형화!$G$63)*hourly1!O2606/hourly1!$O$8763</f>
        <v>107.77477115361376</v>
      </c>
      <c r="C2605" s="419">
        <f>hourly1!$F2606*유형화!$G$71/hourly1!$F$8763+유형화!$G$72*hourly1!$G2606/hourly1!$F$8763+유형화!$G$74*hourly1!I2606/hourly1!$I$8763+유형화!$H$63*hourly1!P2606/hourly1!$P$8763</f>
        <v>19.346099715045739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770">
        <f>(유형화!$F$71+유형화!$F$72+유형화!$F$73+유형화!$F$74+유형화!$G$63)*hourly1!O2607/hourly1!$O$8763</f>
        <v>101.81603385563723</v>
      </c>
      <c r="C2606" s="419">
        <f>hourly1!$F2607*유형화!$G$71/hourly1!$F$8763+유형화!$G$72*hourly1!$G2607/hourly1!$F$8763+유형화!$G$74*hourly1!I2607/hourly1!$I$8763+유형화!$H$63*hourly1!P2607/hourly1!$P$8763</f>
        <v>14.125136907121281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770">
        <f>(유형화!$F$71+유형화!$F$72+유형화!$F$73+유형화!$F$74+유형화!$G$63)*hourly1!O2608/hourly1!$O$8763</f>
        <v>101.72322576576703</v>
      </c>
      <c r="C2607" s="419">
        <f>hourly1!$F2608*유형화!$G$71/hourly1!$F$8763+유형화!$G$72*hourly1!$G2608/hourly1!$F$8763+유형화!$G$74*hourly1!I2608/hourly1!$I$8763+유형화!$H$63*hourly1!P2608/hourly1!$P$8763</f>
        <v>15.478770836622518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770">
        <f>(유형화!$F$71+유형화!$F$72+유형화!$F$73+유형화!$F$74+유형화!$G$63)*hourly1!O2609/hourly1!$O$8763</f>
        <v>106.77419279740784</v>
      </c>
      <c r="C2608" s="419">
        <f>hourly1!$F2609*유형화!$G$71/hourly1!$F$8763+유형화!$G$72*hourly1!$G2609/hourly1!$F$8763+유형화!$G$74*hourly1!I2609/hourly1!$I$8763+유형화!$H$63*hourly1!P2609/hourly1!$P$8763</f>
        <v>14.81261828981536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770">
        <f>(유형화!$F$71+유형화!$F$72+유형화!$F$73+유형화!$F$74+유형화!$G$63)*hourly1!O2610/hourly1!$O$8763</f>
        <v>107.42286334450523</v>
      </c>
      <c r="C2609" s="419">
        <f>hourly1!$F2610*유형화!$G$71/hourly1!$F$8763+유형화!$G$72*hourly1!$G2610/hourly1!$F$8763+유형화!$G$74*hourly1!I2610/hourly1!$I$8763+유형화!$H$63*hourly1!P2610/hourly1!$P$8763</f>
        <v>14.538493882395136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770">
        <f>(유형화!$F$71+유형화!$F$72+유형화!$F$73+유형화!$F$74+유형화!$G$63)*hourly1!O2611/hourly1!$O$8763</f>
        <v>108.61260737598747</v>
      </c>
      <c r="C2610" s="419">
        <f>hourly1!$F2611*유형화!$G$71/hourly1!$F$8763+유형화!$G$72*hourly1!$G2611/hourly1!$F$8763+유형화!$G$74*hourly1!I2611/hourly1!$I$8763+유형화!$H$63*hourly1!P2611/hourly1!$P$8763</f>
        <v>15.184801737121363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770">
        <f>(유형화!$F$71+유형화!$F$72+유형화!$F$73+유형화!$F$74+유형화!$G$63)*hourly1!O2612/hourly1!$O$8763</f>
        <v>108.94417703958463</v>
      </c>
      <c r="C2611" s="419">
        <f>hourly1!$F2612*유형화!$G$71/hourly1!$F$8763+유형화!$G$72*hourly1!$G2612/hourly1!$F$8763+유형화!$G$74*hourly1!I2612/hourly1!$I$8763+유형화!$H$63*hourly1!P2612/hourly1!$P$8763</f>
        <v>16.232587877675105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770">
        <f>(유형화!$F$71+유형화!$F$72+유형화!$F$73+유형화!$F$74+유형화!$G$63)*hourly1!O2613/hourly1!$O$8763</f>
        <v>108.59426220716956</v>
      </c>
      <c r="C2612" s="419">
        <f>hourly1!$F2613*유형화!$G$71/hourly1!$F$8763+유형화!$G$72*hourly1!$G2613/hourly1!$F$8763+유형화!$G$74*hourly1!I2613/hourly1!$I$8763+유형화!$H$63*hourly1!P2613/hourly1!$P$8763</f>
        <v>15.2646734762883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770">
        <f>(유형화!$F$71+유형화!$F$72+유형화!$F$73+유형화!$F$74+유형화!$G$63)*hourly1!O2614/hourly1!$O$8763</f>
        <v>110.88622237813998</v>
      </c>
      <c r="C2613" s="419">
        <f>hourly1!$F2614*유형화!$G$71/hourly1!$F$8763+유형화!$G$72*hourly1!$G2614/hourly1!$F$8763+유형화!$G$74*hourly1!I2614/hourly1!$I$8763+유형화!$H$63*hourly1!P2614/hourly1!$P$8763</f>
        <v>15.778334324345398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770">
        <f>(유형화!$F$71+유형화!$F$72+유형화!$F$73+유형화!$F$74+유형화!$G$63)*hourly1!O2615/hourly1!$O$8763</f>
        <v>112.76085683894274</v>
      </c>
      <c r="C2614" s="419">
        <f>hourly1!$F2615*유형화!$G$71/hourly1!$F$8763+유형화!$G$72*hourly1!$G2615/hourly1!$F$8763+유형화!$G$74*hourly1!I2615/hourly1!$I$8763+유형화!$H$63*hourly1!P2615/hourly1!$P$8763</f>
        <v>19.746969634233242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770">
        <f>(유형화!$F$71+유형화!$F$72+유형화!$F$73+유형화!$F$74+유형화!$G$63)*hourly1!O2616/hourly1!$O$8763</f>
        <v>109.50524904769519</v>
      </c>
      <c r="C2615" s="419">
        <f>hourly1!$F2616*유형화!$G$71/hourly1!$F$8763+유형화!$G$72*hourly1!$G2616/hourly1!$F$8763+유형화!$G$74*hourly1!I2616/hourly1!$I$8763+유형화!$H$63*hourly1!P2616/hourly1!$P$8763</f>
        <v>1.3533926205688331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770">
        <f>(유형화!$F$71+유형화!$F$72+유형화!$F$73+유형화!$F$74+유형화!$G$63)*hourly1!O2617/hourly1!$O$8763</f>
        <v>108.04617560833191</v>
      </c>
      <c r="C2616" s="419">
        <f>hourly1!$F2617*유형화!$G$71/hourly1!$F$8763+유형화!$G$72*hourly1!$G2617/hourly1!$F$8763+유형화!$G$74*hourly1!I2617/hourly1!$I$8763+유형화!$H$63*hourly1!P2617/hourly1!$P$8763</f>
        <v>0.96377117591691519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770">
        <f>(유형화!$F$71+유형화!$F$72+유형화!$F$73+유형화!$F$74+유형화!$G$63)*hourly1!O2618/hourly1!$O$8763</f>
        <v>105.9089628572255</v>
      </c>
      <c r="C2617" s="419">
        <f>hourly1!$F2618*유형화!$G$71/hourly1!$F$8763+유형화!$G$72*hourly1!$G2618/hourly1!$F$8763+유형화!$G$74*hourly1!I2618/hourly1!$I$8763+유형화!$H$63*hourly1!P2618/hourly1!$P$8763</f>
        <v>1.2677110876931128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770">
        <f>(유형화!$F$71+유형화!$F$72+유형화!$F$73+유형화!$F$74+유형화!$G$63)*hourly1!O2619/hourly1!$O$8763</f>
        <v>104.16954650211663</v>
      </c>
      <c r="C2618" s="419">
        <f>hourly1!$F2619*유형화!$G$71/hourly1!$F$8763+유형화!$G$72*hourly1!$G2619/hourly1!$F$8763+유형화!$G$74*hourly1!I2619/hourly1!$I$8763+유형화!$H$63*hourly1!P2619/hourly1!$P$8763</f>
        <v>2.4653258997322389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770">
        <f>(유형화!$F$71+유형화!$F$72+유형화!$F$73+유형화!$F$74+유형화!$G$63)*hourly1!O2620/hourly1!$O$8763</f>
        <v>100.22542473479433</v>
      </c>
      <c r="C2619" s="419">
        <f>hourly1!$F2620*유형화!$G$71/hourly1!$F$8763+유형화!$G$72*hourly1!$G2620/hourly1!$F$8763+유형화!$G$74*hourly1!I2620/hourly1!$I$8763+유형화!$H$63*hourly1!P2620/hourly1!$P$8763</f>
        <v>4.333515840950481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770">
        <f>(유형화!$F$71+유형화!$F$72+유형화!$F$73+유형화!$F$74+유형화!$G$63)*hourly1!O2621/hourly1!$O$8763</f>
        <v>99.336310278450128</v>
      </c>
      <c r="C2620" s="419">
        <f>hourly1!$F2621*유형화!$G$71/hourly1!$F$8763+유형화!$G$72*hourly1!$G2621/hourly1!$F$8763+유형화!$G$74*hourly1!I2621/hourly1!$I$8763+유형화!$H$63*hourly1!P2621/hourly1!$P$8763</f>
        <v>5.6118732457686189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770">
        <f>(유형화!$F$71+유형화!$F$72+유형화!$F$73+유형화!$F$74+유형화!$G$63)*hourly1!O2622/hourly1!$O$8763</f>
        <v>99.438124068390337</v>
      </c>
      <c r="C2621" s="419">
        <f>hourly1!$F2622*유형화!$G$71/hourly1!$F$8763+유형화!$G$72*hourly1!$G2622/hourly1!$F$8763+유형화!$G$74*hourly1!I2622/hourly1!$I$8763+유형화!$H$63*hourly1!P2622/hourly1!$P$8763</f>
        <v>6.8638650189675072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770">
        <f>(유형화!$F$71+유형화!$F$72+유형화!$F$73+유형화!$F$74+유형화!$G$63)*hourly1!O2623/hourly1!$O$8763</f>
        <v>99.589881963621593</v>
      </c>
      <c r="C2622" s="419">
        <f>hourly1!$F2623*유형화!$G$71/hourly1!$F$8763+유형화!$G$72*hourly1!$G2623/hourly1!$F$8763+유형화!$G$74*hourly1!I2623/hourly1!$I$8763+유형화!$H$63*hourly1!P2623/hourly1!$P$8763</f>
        <v>7.999482439158049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770">
        <f>(유형화!$F$71+유형화!$F$72+유형화!$F$73+유형화!$F$74+유형화!$G$63)*hourly1!O2624/hourly1!$O$8763</f>
        <v>100.96442197808247</v>
      </c>
      <c r="C2623" s="419">
        <f>hourly1!$F2624*유형화!$G$71/hourly1!$F$8763+유형화!$G$72*hourly1!$G2624/hourly1!$F$8763+유형화!$G$74*hourly1!I2624/hourly1!$I$8763+유형화!$H$63*hourly1!P2624/hourly1!$P$8763</f>
        <v>8.6140958382367305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770">
        <f>(유형화!$F$71+유형화!$F$72+유형화!$F$73+유형화!$F$74+유형화!$G$63)*hourly1!O2625/hourly1!$O$8763</f>
        <v>102.5883022010737</v>
      </c>
      <c r="C2624" s="419">
        <f>hourly1!$F2625*유형화!$G$71/hourly1!$F$8763+유형화!$G$72*hourly1!$G2625/hourly1!$F$8763+유형화!$G$74*hourly1!I2625/hourly1!$I$8763+유형화!$H$63*hourly1!P2625/hourly1!$P$8763</f>
        <v>30.930871759231717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770">
        <f>(유형화!$F$71+유형화!$F$72+유형화!$F$73+유형화!$F$74+유형화!$G$63)*hourly1!O2626/hourly1!$O$8763</f>
        <v>104.07129590469229</v>
      </c>
      <c r="C2625" s="419">
        <f>hourly1!$F2626*유형화!$G$71/hourly1!$F$8763+유형화!$G$72*hourly1!$G2626/hourly1!$F$8763+유형화!$G$74*hourly1!I2626/hourly1!$I$8763+유형화!$H$63*hourly1!P2626/hourly1!$P$8763</f>
        <v>30.304698163105428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770">
        <f>(유형화!$F$71+유형화!$F$72+유형화!$F$73+유형화!$F$74+유형화!$G$63)*hourly1!O2627/hourly1!$O$8763</f>
        <v>107.88249710947014</v>
      </c>
      <c r="C2626" s="419">
        <f>hourly1!$F2627*유형화!$G$71/hourly1!$F$8763+유형화!$G$72*hourly1!$G2627/hourly1!$F$8763+유형화!$G$74*hourly1!I2627/hourly1!$I$8763+유형화!$H$63*hourly1!P2627/hourly1!$P$8763</f>
        <v>27.447060041678579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770">
        <f>(유형화!$F$71+유형화!$F$72+유형화!$F$73+유형화!$F$74+유형화!$G$63)*hourly1!O2628/hourly1!$O$8763</f>
        <v>113.85272275077784</v>
      </c>
      <c r="C2627" s="419">
        <f>hourly1!$F2628*유형화!$G$71/hourly1!$F$8763+유형화!$G$72*hourly1!$G2628/hourly1!$F$8763+유형화!$G$74*hourly1!I2628/hourly1!$I$8763+유형화!$H$63*hourly1!P2628/hourly1!$P$8763</f>
        <v>23.84823441062909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770">
        <f>(유형화!$F$71+유형화!$F$72+유형화!$F$73+유형화!$F$74+유형화!$G$63)*hourly1!O2629/hourly1!$O$8763</f>
        <v>114.64917994604863</v>
      </c>
      <c r="C2628" s="419">
        <f>hourly1!$F2629*유형화!$G$71/hourly1!$F$8763+유형화!$G$72*hourly1!$G2629/hourly1!$F$8763+유형화!$G$74*hourly1!I2629/hourly1!$I$8763+유형화!$H$63*hourly1!P2629/hourly1!$P$8763</f>
        <v>20.088843375451471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770">
        <f>(유형화!$F$71+유형화!$F$72+유형화!$F$73+유형화!$F$74+유형화!$G$63)*hourly1!O2630/hourly1!$O$8763</f>
        <v>114.73535103625231</v>
      </c>
      <c r="C2629" s="419">
        <f>hourly1!$F2630*유형화!$G$71/hourly1!$F$8763+유형화!$G$72*hourly1!$G2630/hourly1!$F$8763+유형화!$G$74*hourly1!I2630/hourly1!$I$8763+유형화!$H$63*hourly1!P2630/hourly1!$P$8763</f>
        <v>17.164721889046458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770">
        <f>(유형화!$F$71+유형화!$F$72+유형화!$F$73+유형화!$F$74+유형화!$G$63)*hourly1!O2631/hourly1!$O$8763</f>
        <v>109.7004001430554</v>
      </c>
      <c r="C2630" s="419">
        <f>hourly1!$F2631*유형화!$G$71/hourly1!$F$8763+유형화!$G$72*hourly1!$G2631/hourly1!$F$8763+유형화!$G$74*hourly1!I2631/hourly1!$I$8763+유형화!$H$63*hourly1!P2631/hourly1!$P$8763</f>
        <v>10.801410854904328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770">
        <f>(유형화!$F$71+유형화!$F$72+유형화!$F$73+유형화!$F$74+유형화!$G$63)*hourly1!O2632/hourly1!$O$8763</f>
        <v>108.7241278813424</v>
      </c>
      <c r="C2631" s="419">
        <f>hourly1!$F2632*유형화!$G$71/hourly1!$F$8763+유형화!$G$72*hourly1!$G2632/hourly1!$F$8763+유형화!$G$74*hourly1!I2632/hourly1!$I$8763+유형화!$H$63*hourly1!P2632/hourly1!$P$8763</f>
        <v>11.376197625753722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770">
        <f>(유형화!$F$71+유형화!$F$72+유형화!$F$73+유형화!$F$74+유형화!$G$63)*hourly1!O2633/hourly1!$O$8763</f>
        <v>114.77059920574001</v>
      </c>
      <c r="C2632" s="419">
        <f>hourly1!$F2633*유형화!$G$71/hourly1!$F$8763+유형화!$G$72*hourly1!$G2633/hourly1!$F$8763+유형화!$G$74*hourly1!I2633/hourly1!$I$8763+유형화!$H$63*hourly1!P2633/hourly1!$P$8763</f>
        <v>10.216741588029564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770">
        <f>(유형화!$F$71+유형화!$F$72+유형화!$F$73+유형화!$F$74+유형화!$G$63)*hourly1!O2634/hourly1!$O$8763</f>
        <v>114.48942210946339</v>
      </c>
      <c r="C2633" s="419">
        <f>hourly1!$F2634*유형화!$G$71/hourly1!$F$8763+유형화!$G$72*hourly1!$G2634/hourly1!$F$8763+유형화!$G$74*hourly1!I2634/hourly1!$I$8763+유형화!$H$63*hourly1!P2634/hourly1!$P$8763</f>
        <v>9.1823179730061426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770">
        <f>(유형화!$F$71+유형화!$F$72+유형화!$F$73+유형화!$F$74+유형화!$G$63)*hourly1!O2635/hourly1!$O$8763</f>
        <v>115.82388773462729</v>
      </c>
      <c r="C2634" s="419">
        <f>hourly1!$F2635*유형화!$G$71/hourly1!$F$8763+유형화!$G$72*hourly1!$G2635/hourly1!$F$8763+유형화!$G$74*hourly1!I2635/hourly1!$I$8763+유형화!$H$63*hourly1!P2635/hourly1!$P$8763</f>
        <v>9.5664551939568714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770">
        <f>(유형화!$F$71+유형화!$F$72+유형화!$F$73+유형화!$F$74+유형화!$G$63)*hourly1!O2636/hourly1!$O$8763</f>
        <v>115.1450535977178</v>
      </c>
      <c r="C2635" s="419">
        <f>hourly1!$F2636*유형화!$G$71/hourly1!$F$8763+유형화!$G$72*hourly1!$G2636/hourly1!$F$8763+유형화!$G$74*hourly1!I2636/hourly1!$I$8763+유형화!$H$63*hourly1!P2636/hourly1!$P$8763</f>
        <v>10.43331549602107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770">
        <f>(유형화!$F$71+유형화!$F$72+유형화!$F$73+유형화!$F$74+유형화!$G$63)*hourly1!O2637/hourly1!$O$8763</f>
        <v>112.2224470642587</v>
      </c>
      <c r="C2636" s="419">
        <f>hourly1!$F2637*유형화!$G$71/hourly1!$F$8763+유형화!$G$72*hourly1!$G2637/hourly1!$F$8763+유형화!$G$74*hourly1!I2637/hourly1!$I$8763+유형화!$H$63*hourly1!P2637/hourly1!$P$8763</f>
        <v>10.107073115556299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770">
        <f>(유형화!$F$71+유형화!$F$72+유형화!$F$73+유형화!$F$74+유형화!$G$63)*hourly1!O2638/hourly1!$O$8763</f>
        <v>113.02032267072678</v>
      </c>
      <c r="C2637" s="419">
        <f>hourly1!$F2638*유형화!$G$71/hourly1!$F$8763+유형화!$G$72*hourly1!$G2638/hourly1!$F$8763+유형화!$G$74*hourly1!I2638/hourly1!$I$8763+유형화!$H$63*hourly1!P2638/hourly1!$P$8763</f>
        <v>10.622522752322608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770">
        <f>(유형화!$F$71+유형화!$F$72+유형화!$F$73+유형화!$F$74+유형화!$G$63)*hourly1!O2639/hourly1!$O$8763</f>
        <v>114.11732254958054</v>
      </c>
      <c r="C2638" s="419">
        <f>hourly1!$F2639*유형화!$G$71/hourly1!$F$8763+유형화!$G$72*hourly1!$G2639/hourly1!$F$8763+유형화!$G$74*hourly1!I2639/hourly1!$I$8763+유형화!$H$63*hourly1!P2639/hourly1!$P$8763</f>
        <v>14.276197390270724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770">
        <f>(유형화!$F$71+유형화!$F$72+유형화!$F$73+유형화!$F$74+유형화!$G$63)*hourly1!O2640/hourly1!$O$8763</f>
        <v>110.18666062288565</v>
      </c>
      <c r="C2639" s="419">
        <f>hourly1!$F2640*유형화!$G$71/hourly1!$F$8763+유형화!$G$72*hourly1!$G2640/hourly1!$F$8763+유형화!$G$74*hourly1!I2640/hourly1!$I$8763+유형화!$H$63*hourly1!P2640/hourly1!$P$8763</f>
        <v>1.1867644751456536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770">
        <f>(유형화!$F$71+유형화!$F$72+유형화!$F$73+유형화!$F$74+유형화!$G$63)*hourly1!O2641/hourly1!$O$8763</f>
        <v>109.06199326912652</v>
      </c>
      <c r="C2640" s="419">
        <f>hourly1!$F2641*유형화!$G$71/hourly1!$F$8763+유형화!$G$72*hourly1!$G2641/hourly1!$F$8763+유형화!$G$74*hourly1!I2641/hourly1!$I$8763+유형화!$H$63*hourly1!P2641/hourly1!$P$8763</f>
        <v>1.0483541408084984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770">
        <f>(유형화!$F$71+유형화!$F$72+유형화!$F$73+유형화!$F$74+유형화!$G$63)*hourly1!O2642/hourly1!$O$8763</f>
        <v>108.00410578973472</v>
      </c>
      <c r="C2641" s="419">
        <f>hourly1!$F2642*유형화!$G$71/hourly1!$F$8763+유형화!$G$72*hourly1!$G2642/hourly1!$F$8763+유형화!$G$74*hourly1!I2642/hourly1!$I$8763+유형화!$H$63*hourly1!P2642/hourly1!$P$8763</f>
        <v>0.80662548775734355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770">
        <f>(유형화!$F$71+유형화!$F$72+유형화!$F$73+유형화!$F$74+유형화!$G$63)*hourly1!O2643/hourly1!$O$8763</f>
        <v>104.84171226759561</v>
      </c>
      <c r="C2642" s="419">
        <f>hourly1!$F2643*유형화!$G$71/hourly1!$F$8763+유형화!$G$72*hourly1!$G2643/hourly1!$F$8763+유형화!$G$74*hourly1!I2643/hourly1!$I$8763+유형화!$H$63*hourly1!P2643/hourly1!$P$8763</f>
        <v>0.65618660329923473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770">
        <f>(유형화!$F$71+유형화!$F$72+유형화!$F$73+유형화!$F$74+유형화!$G$63)*hourly1!O2644/hourly1!$O$8763</f>
        <v>99.220583302986697</v>
      </c>
      <c r="C2643" s="419">
        <f>hourly1!$F2644*유형화!$G$71/hourly1!$F$8763+유형화!$G$72*hourly1!$G2644/hourly1!$F$8763+유형화!$G$74*hourly1!I2644/hourly1!$I$8763+유형화!$H$63*hourly1!P2644/hourly1!$P$8763</f>
        <v>0.62102658108658215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770">
        <f>(유형화!$F$71+유형화!$F$72+유형화!$F$73+유형화!$F$74+유형화!$G$63)*hourly1!O2645/hourly1!$O$8763</f>
        <v>98.390504239971108</v>
      </c>
      <c r="C2644" s="419">
        <f>hourly1!$F2645*유형화!$G$71/hourly1!$F$8763+유형화!$G$72*hourly1!$G2645/hourly1!$F$8763+유형화!$G$74*hourly1!I2645/hourly1!$I$8763+유형화!$H$63*hourly1!P2645/hourly1!$P$8763</f>
        <v>0.77976196174083867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770">
        <f>(유형화!$F$71+유형화!$F$72+유형화!$F$73+유형화!$F$74+유형화!$G$63)*hourly1!O2646/hourly1!$O$8763</f>
        <v>97.587567924376629</v>
      </c>
      <c r="C2645" s="419">
        <f>hourly1!$F2646*유형화!$G$71/hourly1!$F$8763+유형화!$G$72*hourly1!$G2646/hourly1!$F$8763+유형화!$G$74*hourly1!I2646/hourly1!$I$8763+유형화!$H$63*hourly1!P2646/hourly1!$P$8763</f>
        <v>1.7750827109716076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770">
        <f>(유형화!$F$71+유형화!$F$72+유형화!$F$73+유형화!$F$74+유형화!$G$63)*hourly1!O2647/hourly1!$O$8763</f>
        <v>98.239635540387354</v>
      </c>
      <c r="C2646" s="419">
        <f>hourly1!$F2647*유형화!$G$71/hourly1!$F$8763+유형화!$G$72*hourly1!$G2647/hourly1!$F$8763+유형화!$G$74*hourly1!I2647/hourly1!$I$8763+유형화!$H$63*hourly1!P2647/hourly1!$P$8763</f>
        <v>3.380451493843351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770">
        <f>(유형화!$F$71+유형화!$F$72+유형화!$F$73+유형화!$F$74+유형화!$G$63)*hourly1!O2648/hourly1!$O$8763</f>
        <v>100.04693556208316</v>
      </c>
      <c r="C2647" s="419">
        <f>hourly1!$F2648*유형화!$G$71/hourly1!$F$8763+유형화!$G$72*hourly1!$G2648/hourly1!$F$8763+유형화!$G$74*hourly1!I2648/hourly1!$I$8763+유형화!$H$63*hourly1!P2648/hourly1!$P$8763</f>
        <v>4.0345585658127137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770">
        <f>(유형화!$F$71+유형화!$F$72+유형화!$F$73+유형화!$F$74+유형화!$G$63)*hourly1!O2649/hourly1!$O$8763</f>
        <v>104.05964206720512</v>
      </c>
      <c r="C2648" s="419">
        <f>hourly1!$F2649*유형화!$G$71/hourly1!$F$8763+유형화!$G$72*hourly1!$G2649/hourly1!$F$8763+유형화!$G$74*hourly1!I2649/hourly1!$I$8763+유형화!$H$63*hourly1!P2649/hourly1!$P$8763</f>
        <v>26.48333496929342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770">
        <f>(유형화!$F$71+유형화!$F$72+유형화!$F$73+유형화!$F$74+유형화!$G$63)*hourly1!O2650/hourly1!$O$8763</f>
        <v>106.70858013479133</v>
      </c>
      <c r="C2649" s="419">
        <f>hourly1!$F2650*유형화!$G$71/hourly1!$F$8763+유형화!$G$72*hourly1!$G2650/hourly1!$F$8763+유형화!$G$74*hourly1!I2650/hourly1!$I$8763+유형화!$H$63*hourly1!P2650/hourly1!$P$8763</f>
        <v>25.91599322752197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770">
        <f>(유형화!$F$71+유형화!$F$72+유형화!$F$73+유형화!$F$74+유형화!$G$63)*hourly1!O2651/hourly1!$O$8763</f>
        <v>108.33551154582806</v>
      </c>
      <c r="C2650" s="419">
        <f>hourly1!$F2651*유형화!$G$71/hourly1!$F$8763+유형화!$G$72*hourly1!$G2651/hourly1!$F$8763+유형화!$G$74*hourly1!I2651/hourly1!$I$8763+유형화!$H$63*hourly1!P2651/hourly1!$P$8763</f>
        <v>23.081469038025727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770">
        <f>(유형화!$F$71+유형화!$F$72+유형화!$F$73+유형화!$F$74+유형화!$G$63)*hourly1!O2652/hourly1!$O$8763</f>
        <v>112.22014548557492</v>
      </c>
      <c r="C2651" s="419">
        <f>hourly1!$F2652*유형화!$G$71/hourly1!$F$8763+유형화!$G$72*hourly1!$G2652/hourly1!$F$8763+유형화!$G$74*hourly1!I2652/hourly1!$I$8763+유형화!$H$63*hourly1!P2652/hourly1!$P$8763</f>
        <v>19.75195380948227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770">
        <f>(유형화!$F$71+유형화!$F$72+유형화!$F$73+유형화!$F$74+유형화!$G$63)*hourly1!O2653/hourly1!$O$8763</f>
        <v>111.81928869447975</v>
      </c>
      <c r="C2652" s="419">
        <f>hourly1!$F2653*유형화!$G$71/hourly1!$F$8763+유형화!$G$72*hourly1!$G2653/hourly1!$F$8763+유형화!$G$74*hourly1!I2653/hourly1!$I$8763+유형화!$H$63*hourly1!P2653/hourly1!$P$8763</f>
        <v>16.387584126795694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770">
        <f>(유형화!$F$71+유형화!$F$72+유형화!$F$73+유형화!$F$74+유형화!$G$63)*hourly1!O2654/hourly1!$O$8763</f>
        <v>111.59484791014917</v>
      </c>
      <c r="C2653" s="419">
        <f>hourly1!$F2654*유형화!$G$71/hourly1!$F$8763+유형화!$G$72*hourly1!$G2654/hourly1!$F$8763+유형화!$G$74*hourly1!I2654/hourly1!$I$8763+유형화!$H$63*hourly1!P2654/hourly1!$P$8763</f>
        <v>14.208395128267286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770">
        <f>(유형화!$F$71+유형화!$F$72+유형화!$F$73+유형화!$F$74+유형화!$G$63)*hourly1!O2655/hourly1!$O$8763</f>
        <v>105.8050354901266</v>
      </c>
      <c r="C2654" s="419">
        <f>hourly1!$F2655*유형화!$G$71/hourly1!$F$8763+유형화!$G$72*hourly1!$G2655/hourly1!$F$8763+유형화!$G$74*hourly1!I2655/hourly1!$I$8763+유형화!$H$63*hourly1!P2655/hourly1!$P$8763</f>
        <v>8.6804068788252238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770">
        <f>(유형화!$F$71+유형화!$F$72+유형화!$F$73+유형화!$F$74+유형화!$G$63)*hourly1!O2656/hourly1!$O$8763</f>
        <v>105.41522233466509</v>
      </c>
      <c r="C2655" s="419">
        <f>hourly1!$F2656*유형화!$G$71/hourly1!$F$8763+유형화!$G$72*hourly1!$G2656/hourly1!$F$8763+유형화!$G$74*hourly1!I2656/hourly1!$I$8763+유형화!$H$63*hourly1!P2656/hourly1!$P$8763</f>
        <v>10.735080427821963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770">
        <f>(유형화!$F$71+유형화!$F$72+유형화!$F$73+유형화!$F$74+유형화!$G$63)*hourly1!O2657/hourly1!$O$8763</f>
        <v>111.2303472317563</v>
      </c>
      <c r="C2656" s="419">
        <f>hourly1!$F2657*유형화!$G$71/hourly1!$F$8763+유형화!$G$72*hourly1!$G2657/hourly1!$F$8763+유형화!$G$74*hourly1!I2657/hourly1!$I$8763+유형화!$H$63*hourly1!P2657/hourly1!$P$8763</f>
        <v>10.942661156727606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770">
        <f>(유형화!$F$71+유형화!$F$72+유형화!$F$73+유형화!$F$74+유형화!$G$63)*hourly1!O2658/hourly1!$O$8763</f>
        <v>111.01606049074881</v>
      </c>
      <c r="C2657" s="419">
        <f>hourly1!$F2658*유형화!$G$71/hourly1!$F$8763+유형화!$G$72*hourly1!$G2658/hourly1!$F$8763+유형화!$G$74*hourly1!I2658/hourly1!$I$8763+유형화!$H$63*hourly1!P2658/hourly1!$P$8763</f>
        <v>10.242152357896742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770">
        <f>(유형화!$F$71+유형화!$F$72+유형화!$F$73+유형화!$F$74+유형화!$G$63)*hourly1!O2659/hourly1!$O$8763</f>
        <v>111.97553778753615</v>
      </c>
      <c r="C2658" s="419">
        <f>hourly1!$F2659*유형화!$G$71/hourly1!$F$8763+유형화!$G$72*hourly1!$G2659/hourly1!$F$8763+유형화!$G$74*hourly1!I2659/hourly1!$I$8763+유형화!$H$63*hourly1!P2659/hourly1!$P$8763</f>
        <v>10.215264214110311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770">
        <f>(유형화!$F$71+유형화!$F$72+유형화!$F$73+유형화!$F$74+유형화!$G$63)*hourly1!O2660/hourly1!$O$8763</f>
        <v>112.19073292603481</v>
      </c>
      <c r="C2659" s="419">
        <f>hourly1!$F2660*유형화!$G$71/hourly1!$F$8763+유형화!$G$72*hourly1!$G2660/hourly1!$F$8763+유형화!$G$74*hourly1!I2660/hourly1!$I$8763+유형화!$H$63*hourly1!P2660/hourly1!$P$8763</f>
        <v>11.252816747694711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770">
        <f>(유형화!$F$71+유형화!$F$72+유형화!$F$73+유형화!$F$74+유형화!$G$63)*hourly1!O2661/hourly1!$O$8763</f>
        <v>110.99678168512372</v>
      </c>
      <c r="C2660" s="419">
        <f>hourly1!$F2661*유형화!$G$71/hourly1!$F$8763+유형화!$G$72*hourly1!$G2661/hourly1!$F$8763+유형화!$G$74*hourly1!I2661/hourly1!$I$8763+유형화!$H$63*hourly1!P2661/hourly1!$P$8763</f>
        <v>10.137875177043126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770">
        <f>(유형화!$F$71+유형화!$F$72+유형화!$F$73+유형화!$F$74+유형화!$G$63)*hourly1!O2662/hourly1!$O$8763</f>
        <v>111.71403475764653</v>
      </c>
      <c r="C2661" s="419">
        <f>hourly1!$F2662*유형화!$G$71/hourly1!$F$8763+유형화!$G$72*hourly1!$G2662/hourly1!$F$8763+유형화!$G$74*hourly1!I2662/hourly1!$I$8763+유형화!$H$63*hourly1!P2662/hourly1!$P$8763</f>
        <v>10.947369920675287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770">
        <f>(유형화!$F$71+유형화!$F$72+유형화!$F$73+유형화!$F$74+유형화!$G$63)*hourly1!O2663/hourly1!$O$8763</f>
        <v>113.05310285672572</v>
      </c>
      <c r="C2662" s="419">
        <f>hourly1!$F2663*유형화!$G$71/hourly1!$F$8763+유형화!$G$72*hourly1!$G2663/hourly1!$F$8763+유형화!$G$74*hourly1!I2663/hourly1!$I$8763+유형화!$H$63*hourly1!P2663/hourly1!$P$8763</f>
        <v>13.975483637246784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770">
        <f>(유형화!$F$71+유형화!$F$72+유형화!$F$73+유형화!$F$74+유형화!$G$63)*hourly1!O2664/hourly1!$O$8763</f>
        <v>109.96431761995797</v>
      </c>
      <c r="C2663" s="419">
        <f>hourly1!$F2664*유형화!$G$71/hourly1!$F$8763+유형화!$G$72*hourly1!$G2664/hourly1!$F$8763+유형화!$G$74*hourly1!I2664/hourly1!$I$8763+유형화!$H$63*hourly1!P2664/hourly1!$P$8763</f>
        <v>1.1494094710196039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770">
        <f>(유형화!$F$71+유형화!$F$72+유형화!$F$73+유형화!$F$74+유형화!$G$63)*hourly1!O2665/hourly1!$O$8763</f>
        <v>109.22526814750606</v>
      </c>
      <c r="C2664" s="419">
        <f>hourly1!$F2665*유형화!$G$71/hourly1!$F$8763+유형화!$G$72*hourly1!$G2665/hourly1!$F$8763+유형화!$G$74*hourly1!I2665/hourly1!$I$8763+유형화!$H$63*hourly1!P2665/hourly1!$P$8763</f>
        <v>1.0922017740374177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770">
        <f>(유형화!$F$71+유형화!$F$72+유형화!$F$73+유형화!$F$74+유형화!$G$63)*hourly1!O2666/hourly1!$O$8763</f>
        <v>107.85718565664878</v>
      </c>
      <c r="C2665" s="419">
        <f>hourly1!$F2666*유형화!$G$71/hourly1!$F$8763+유형화!$G$72*hourly1!$G2666/hourly1!$F$8763+유형화!$G$74*hourly1!I2666/hourly1!$I$8763+유형화!$H$63*hourly1!P2666/hourly1!$P$8763</f>
        <v>0.80607989643076938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770">
        <f>(유형화!$F$71+유형화!$F$72+유형화!$F$73+유형화!$F$74+유형화!$G$63)*hourly1!O2667/hourly1!$O$8763</f>
        <v>105.20898333384018</v>
      </c>
      <c r="C2666" s="419">
        <f>hourly1!$F2667*유형화!$G$71/hourly1!$F$8763+유형화!$G$72*hourly1!$G2667/hourly1!$F$8763+유형화!$G$74*hourly1!I2667/hourly1!$I$8763+유형화!$H$63*hourly1!P2667/hourly1!$P$8763</f>
        <v>0.60844105392044834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770">
        <f>(유형화!$F$71+유형화!$F$72+유형화!$F$73+유형화!$F$74+유형화!$G$63)*hourly1!O2668/hourly1!$O$8763</f>
        <v>100.60632466295765</v>
      </c>
      <c r="C2667" s="419">
        <f>hourly1!$F2668*유형화!$G$71/hourly1!$F$8763+유형화!$G$72*hourly1!$G2668/hourly1!$F$8763+유형화!$G$74*hourly1!I2668/hourly1!$I$8763+유형화!$H$63*hourly1!P2668/hourly1!$P$8763</f>
        <v>0.53574354836197213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770">
        <f>(유형화!$F$71+유형화!$F$72+유형화!$F$73+유형화!$F$74+유형화!$G$63)*hourly1!O2669/hourly1!$O$8763</f>
        <v>98.255906230359841</v>
      </c>
      <c r="C2668" s="419">
        <f>hourly1!$F2669*유형화!$G$71/hourly1!$F$8763+유형화!$G$72*hourly1!$G2669/hourly1!$F$8763+유형화!$G$74*hourly1!I2669/hourly1!$I$8763+유형화!$H$63*hourly1!P2669/hourly1!$P$8763</f>
        <v>0.52307308988950219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770">
        <f>(유형화!$F$71+유형화!$F$72+유형화!$F$73+유형화!$F$74+유형화!$G$63)*hourly1!O2670/hourly1!$O$8763</f>
        <v>97.928415676373717</v>
      </c>
      <c r="C2669" s="419">
        <f>hourly1!$F2670*유형화!$G$71/hourly1!$F$8763+유형화!$G$72*hourly1!$G2670/hourly1!$F$8763+유형화!$G$74*hourly1!I2670/hourly1!$I$8763+유형화!$H$63*hourly1!P2670/hourly1!$P$8763</f>
        <v>0.52605768677412845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770">
        <f>(유형화!$F$71+유형화!$F$72+유형화!$F$73+유형화!$F$74+유형화!$G$63)*hourly1!O2671/hourly1!$O$8763</f>
        <v>97.882071249150059</v>
      </c>
      <c r="C2670" s="419">
        <f>hourly1!$F2671*유형화!$G$71/hourly1!$F$8763+유형화!$G$72*hourly1!$G2671/hourly1!$F$8763+유형화!$G$74*hourly1!I2671/hourly1!$I$8763+유형화!$H$63*hourly1!P2671/hourly1!$P$8763</f>
        <v>0.52749167187386614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770">
        <f>(유형화!$F$71+유형화!$F$72+유형화!$F$73+유형화!$F$74+유형화!$G$63)*hourly1!O2672/hourly1!$O$8763</f>
        <v>99.158652440724708</v>
      </c>
      <c r="C2671" s="419">
        <f>hourly1!$F2672*유형화!$G$71/hourly1!$F$8763+유형화!$G$72*hourly1!$G2672/hourly1!$F$8763+유형화!$G$74*hourly1!I2672/hourly1!$I$8763+유형화!$H$63*hourly1!P2672/hourly1!$P$8763</f>
        <v>1.2464096390752697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770">
        <f>(유형화!$F$71+유형화!$F$72+유형화!$F$73+유형화!$F$74+유형화!$G$63)*hourly1!O2673/hourly1!$O$8763</f>
        <v>101.34004346821271</v>
      </c>
      <c r="C2672" s="419">
        <f>hourly1!$F2673*유형화!$G$71/hourly1!$F$8763+유형화!$G$72*hourly1!$G2673/hourly1!$F$8763+유형화!$G$74*hourly1!I2673/hourly1!$I$8763+유형화!$H$63*hourly1!P2673/hourly1!$P$8763</f>
        <v>22.449191465839657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770">
        <f>(유형화!$F$71+유형화!$F$72+유형화!$F$73+유형화!$F$74+유형화!$G$63)*hourly1!O2674/hourly1!$O$8763</f>
        <v>100.02595719868521</v>
      </c>
      <c r="C2673" s="419">
        <f>hourly1!$F2674*유형화!$G$71/hourly1!$F$8763+유형화!$G$72*hourly1!$G2674/hourly1!$F$8763+유형화!$G$74*hourly1!I2674/hourly1!$I$8763+유형화!$H$63*hourly1!P2674/hourly1!$P$8763</f>
        <v>21.818734377741652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770">
        <f>(유형화!$F$71+유형화!$F$72+유형화!$F$73+유형화!$F$74+유형화!$G$63)*hourly1!O2675/hourly1!$O$8763</f>
        <v>99.420374499383868</v>
      </c>
      <c r="C2674" s="419">
        <f>hourly1!$F2675*유형화!$G$71/hourly1!$F$8763+유형화!$G$72*hourly1!$G2675/hourly1!$F$8763+유형화!$G$74*hourly1!I2675/hourly1!$I$8763+유형화!$H$63*hourly1!P2675/hourly1!$P$8763</f>
        <v>19.12045785149223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770">
        <f>(유형화!$F$71+유형화!$F$72+유형화!$F$73+유형화!$F$74+유형화!$G$63)*hourly1!O2676/hourly1!$O$8763</f>
        <v>100.65258230850002</v>
      </c>
      <c r="C2675" s="419">
        <f>hourly1!$F2676*유형화!$G$71/hourly1!$F$8763+유형화!$G$72*hourly1!$G2676/hourly1!$F$8763+유형화!$G$74*hourly1!I2676/hourly1!$I$8763+유형화!$H$63*hourly1!P2676/hourly1!$P$8763</f>
        <v>16.094632356637796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770">
        <f>(유형화!$F$71+유형화!$F$72+유형화!$F$73+유형화!$F$74+유형화!$G$63)*hourly1!O2677/hourly1!$O$8763</f>
        <v>100.85522533158374</v>
      </c>
      <c r="C2676" s="419">
        <f>hourly1!$F2677*유형화!$G$71/hourly1!$F$8763+유형화!$G$72*hourly1!$G2677/hourly1!$F$8763+유형화!$G$74*hourly1!I2677/hourly1!$I$8763+유형화!$H$63*hourly1!P2677/hourly1!$P$8763</f>
        <v>13.26839389306337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770">
        <f>(유형화!$F$71+유형화!$F$72+유형화!$F$73+유형화!$F$74+유형화!$G$63)*hourly1!O2678/hourly1!$O$8763</f>
        <v>102.16008056663277</v>
      </c>
      <c r="C2677" s="419">
        <f>hourly1!$F2678*유형화!$G$71/hourly1!$F$8763+유형화!$G$72*hourly1!$G2678/hourly1!$F$8763+유형화!$G$74*hourly1!I2678/hourly1!$I$8763+유형화!$H$63*hourly1!P2678/hourly1!$P$8763</f>
        <v>10.715208348471959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770">
        <f>(유형화!$F$71+유형화!$F$72+유형화!$F$73+유형화!$F$74+유형화!$G$63)*hourly1!O2679/hourly1!$O$8763</f>
        <v>99.868025371583599</v>
      </c>
      <c r="C2678" s="419">
        <f>hourly1!$F2679*유형화!$G$71/hourly1!$F$8763+유형화!$G$72*hourly1!$G2679/hourly1!$F$8763+유형화!$G$74*hourly1!I2679/hourly1!$I$8763+유형화!$H$63*hourly1!P2679/hourly1!$P$8763</f>
        <v>4.3895751189644034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770">
        <f>(유형화!$F$71+유형화!$F$72+유형화!$F$73+유형화!$F$74+유형화!$G$63)*hourly1!O2680/hourly1!$O$8763</f>
        <v>99.872730657581727</v>
      </c>
      <c r="C2679" s="419">
        <f>hourly1!$F2680*유형화!$G$71/hourly1!$F$8763+유형화!$G$72*hourly1!$G2680/hourly1!$F$8763+유형화!$G$74*hourly1!I2680/hourly1!$I$8763+유형화!$H$63*hourly1!P2680/hourly1!$P$8763</f>
        <v>4.270862693254811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770">
        <f>(유형화!$F$71+유형화!$F$72+유형화!$F$73+유형화!$F$74+유형화!$G$63)*hourly1!O2681/hourly1!$O$8763</f>
        <v>100.97155933000951</v>
      </c>
      <c r="C2680" s="419">
        <f>hourly1!$F2681*유형화!$G$71/hourly1!$F$8763+유형화!$G$72*hourly1!$G2681/hourly1!$F$8763+유형화!$G$74*hourly1!I2681/hourly1!$I$8763+유형화!$H$63*hourly1!P2681/hourly1!$P$8763</f>
        <v>2.9666969415847921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770">
        <f>(유형화!$F$71+유형화!$F$72+유형화!$F$73+유형화!$F$74+유형화!$G$63)*hourly1!O2682/hourly1!$O$8763</f>
        <v>100.91303138790647</v>
      </c>
      <c r="C2681" s="419">
        <f>hourly1!$F2682*유형화!$G$71/hourly1!$F$8763+유형화!$G$72*hourly1!$G2682/hourly1!$F$8763+유형화!$G$74*hourly1!I2682/hourly1!$I$8763+유형화!$H$63*hourly1!P2682/hourly1!$P$8763</f>
        <v>2.5652903550123178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770">
        <f>(유형화!$F$71+유형화!$F$72+유형화!$F$73+유형화!$F$74+유형화!$G$63)*hourly1!O2683/hourly1!$O$8763</f>
        <v>100.54950150973775</v>
      </c>
      <c r="C2682" s="419">
        <f>hourly1!$F2683*유형화!$G$71/hourly1!$F$8763+유형화!$G$72*hourly1!$G2683/hourly1!$F$8763+유형화!$G$74*hourly1!I2683/hourly1!$I$8763+유형화!$H$63*hourly1!P2683/hourly1!$P$8763</f>
        <v>2.483355031279141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770">
        <f>(유형화!$F$71+유형화!$F$72+유형화!$F$73+유형화!$F$74+유형화!$G$63)*hourly1!O2684/hourly1!$O$8763</f>
        <v>100.28014101688197</v>
      </c>
      <c r="C2683" s="419">
        <f>hourly1!$F2684*유형화!$G$71/hourly1!$F$8763+유형화!$G$72*hourly1!$G2684/hourly1!$F$8763+유형화!$G$74*hourly1!I2684/hourly1!$I$8763+유형화!$H$63*hourly1!P2684/hourly1!$P$8763</f>
        <v>3.3071123876554864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770">
        <f>(유형화!$F$71+유형화!$F$72+유형화!$F$73+유형화!$F$74+유형화!$G$63)*hourly1!O2685/hourly1!$O$8763</f>
        <v>100.49520044447418</v>
      </c>
      <c r="C2684" s="419">
        <f>hourly1!$F2685*유형화!$G$71/hourly1!$F$8763+유형화!$G$72*hourly1!$G2685/hourly1!$F$8763+유형화!$G$74*hourly1!I2685/hourly1!$I$8763+유형화!$H$63*hourly1!P2685/hourly1!$P$8763</f>
        <v>2.6203633836174935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770">
        <f>(유형화!$F$71+유형화!$F$72+유형화!$F$73+유형화!$F$74+유형화!$G$63)*hourly1!O2686/hourly1!$O$8763</f>
        <v>102.43406262909828</v>
      </c>
      <c r="C2685" s="419">
        <f>hourly1!$F2686*유형화!$G$71/hourly1!$F$8763+유형화!$G$72*hourly1!$G2686/hourly1!$F$8763+유형화!$G$74*hourly1!I2686/hourly1!$I$8763+유형화!$H$63*hourly1!P2686/hourly1!$P$8763</f>
        <v>3.584054914291062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770">
        <f>(유형화!$F$71+유형화!$F$72+유형화!$F$73+유형화!$F$74+유형화!$G$63)*hourly1!O2687/hourly1!$O$8763</f>
        <v>104.79808724491704</v>
      </c>
      <c r="C2686" s="419">
        <f>hourly1!$F2687*유형화!$G$71/hourly1!$F$8763+유형화!$G$72*hourly1!$G2687/hourly1!$F$8763+유형화!$G$74*hourly1!I2687/hourly1!$I$8763+유형화!$H$63*hourly1!P2687/hourly1!$P$8763</f>
        <v>7.9932356800325808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770">
        <f>(유형화!$F$71+유형화!$F$72+유형화!$F$73+유형화!$F$74+유형화!$G$63)*hourly1!O2688/hourly1!$O$8763</f>
        <v>104.48024254557042</v>
      </c>
      <c r="C2687" s="419">
        <f>hourly1!$F2688*유형화!$G$71/hourly1!$F$8763+유형화!$G$72*hourly1!$G2688/hourly1!$F$8763+유형화!$G$74*hourly1!I2688/hourly1!$I$8763+유형화!$H$63*hourly1!P2688/hourly1!$P$8763</f>
        <v>1.3499719814339215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770">
        <f>(유형화!$F$71+유형화!$F$72+유형화!$F$73+유형화!$F$74+유형화!$G$63)*hourly1!O2689/hourly1!$O$8763</f>
        <v>104.19411936833963</v>
      </c>
      <c r="C2688" s="419">
        <f>hourly1!$F2689*유형화!$G$71/hourly1!$F$8763+유형화!$G$72*hourly1!$G2689/hourly1!$F$8763+유형화!$G$74*hourly1!I2689/hourly1!$I$8763+유형화!$H$63*hourly1!P2689/hourly1!$P$8763</f>
        <v>0.94631533068778428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770">
        <f>(유형화!$F$71+유형화!$F$72+유형화!$F$73+유형화!$F$74+유형화!$G$63)*hourly1!O2690/hourly1!$O$8763</f>
        <v>103.3984623634873</v>
      </c>
      <c r="C2689" s="419">
        <f>hourly1!$F2690*유형화!$G$71/hourly1!$F$8763+유형화!$G$72*hourly1!$G2690/hourly1!$F$8763+유형화!$G$74*hourly1!I2690/hourly1!$I$8763+유형화!$H$63*hourly1!P2690/hourly1!$P$8763</f>
        <v>0.82580396143890655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770">
        <f>(유형화!$F$71+유형화!$F$72+유형화!$F$73+유형화!$F$74+유형화!$G$63)*hourly1!O2691/hourly1!$O$8763</f>
        <v>101.63227306638014</v>
      </c>
      <c r="C2690" s="419">
        <f>hourly1!$F2691*유형화!$G$71/hourly1!$F$8763+유형화!$G$72*hourly1!$G2691/hourly1!$F$8763+유형화!$G$74*hourly1!I2691/hourly1!$I$8763+유형화!$H$63*hourly1!P2691/hourly1!$P$8763</f>
        <v>0.60788223054252466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770">
        <f>(유형화!$F$71+유형화!$F$72+유형화!$F$73+유형화!$F$74+유형화!$G$63)*hourly1!O2692/hourly1!$O$8763</f>
        <v>95.367545632945422</v>
      </c>
      <c r="C2691" s="419">
        <f>hourly1!$F2692*유형화!$G$71/hourly1!$F$8763+유형화!$G$72*hourly1!$G2692/hourly1!$F$8763+유형화!$G$74*hourly1!I2692/hourly1!$I$8763+유형화!$H$63*hourly1!P2692/hourly1!$P$8763</f>
        <v>0.53524534624255671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770">
        <f>(유형화!$F$71+유형화!$F$72+유형화!$F$73+유형화!$F$74+유형화!$G$63)*hourly1!O2693/hourly1!$O$8763</f>
        <v>94.246532627850598</v>
      </c>
      <c r="C2692" s="419">
        <f>hourly1!$F2693*유형화!$G$71/hourly1!$F$8763+유형화!$G$72*hourly1!$G2693/hourly1!$F$8763+유형화!$G$74*hourly1!I2693/hourly1!$I$8763+유형화!$H$63*hourly1!P2693/hourly1!$P$8763</f>
        <v>0.52096026978332144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770">
        <f>(유형화!$F$71+유형화!$F$72+유형화!$F$73+유형화!$F$74+유형화!$G$63)*hourly1!O2694/hourly1!$O$8763</f>
        <v>93.494602887905671</v>
      </c>
      <c r="C2693" s="419">
        <f>hourly1!$F2694*유형화!$G$71/hourly1!$F$8763+유형화!$G$72*hourly1!$G2694/hourly1!$F$8763+유형화!$G$74*hourly1!I2694/hourly1!$I$8763+유형화!$H$63*hourly1!P2694/hourly1!$P$8763</f>
        <v>0.52126860735197755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770">
        <f>(유형화!$F$71+유형화!$F$72+유형화!$F$73+유형화!$F$74+유형화!$G$63)*hourly1!O2695/hourly1!$O$8763</f>
        <v>94.235713369419727</v>
      </c>
      <c r="C2694" s="419">
        <f>hourly1!$F2695*유형화!$G$71/hourly1!$F$8763+유형화!$G$72*hourly1!$G2695/hourly1!$F$8763+유형화!$G$74*hourly1!I2695/hourly1!$I$8763+유형화!$H$63*hourly1!P2695/hourly1!$P$8763</f>
        <v>0.51136641711067532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770">
        <f>(유형화!$F$71+유형화!$F$72+유형화!$F$73+유형화!$F$74+유형화!$G$63)*hourly1!O2696/hourly1!$O$8763</f>
        <v>94.631169704830839</v>
      </c>
      <c r="C2695" s="419">
        <f>hourly1!$F2696*유형화!$G$71/hourly1!$F$8763+유형화!$G$72*hourly1!$G2696/hourly1!$F$8763+유형화!$G$74*hourly1!I2696/hourly1!$I$8763+유형화!$H$63*hourly1!P2696/hourly1!$P$8763</f>
        <v>1.2102966014433281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770">
        <f>(유형화!$F$71+유형화!$F$72+유형화!$F$73+유형화!$F$74+유형화!$G$63)*hourly1!O2697/hourly1!$O$8763</f>
        <v>95.172521497695101</v>
      </c>
      <c r="C2696" s="419">
        <f>hourly1!$F2697*유형화!$G$71/hourly1!$F$8763+유형화!$G$72*hourly1!$G2697/hourly1!$F$8763+유형화!$G$74*hourly1!I2697/hourly1!$I$8763+유형화!$H$63*hourly1!P2697/hourly1!$P$8763</f>
        <v>18.849319887289347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770">
        <f>(유형화!$F$71+유형화!$F$72+유형화!$F$73+유형화!$F$74+유형화!$G$63)*hourly1!O2698/hourly1!$O$8763</f>
        <v>94.707887038909377</v>
      </c>
      <c r="C2697" s="419">
        <f>hourly1!$F2698*유형화!$G$71/hourly1!$F$8763+유형화!$G$72*hourly1!$G2698/hourly1!$F$8763+유형화!$G$74*hourly1!I2698/hourly1!$I$8763+유형화!$H$63*hourly1!P2698/hourly1!$P$8763</f>
        <v>17.965065284420866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770">
        <f>(유형화!$F$71+유형화!$F$72+유형화!$F$73+유형화!$F$74+유형화!$G$63)*hourly1!O2699/hourly1!$O$8763</f>
        <v>92.584944382544265</v>
      </c>
      <c r="C2698" s="419">
        <f>hourly1!$F2699*유형화!$G$71/hourly1!$F$8763+유형화!$G$72*hourly1!$G2699/hourly1!$F$8763+유형화!$G$74*hourly1!I2699/hourly1!$I$8763+유형화!$H$63*hourly1!P2699/hourly1!$P$8763</f>
        <v>14.809629077098894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770">
        <f>(유형화!$F$71+유형화!$F$72+유형화!$F$73+유형화!$F$74+유형화!$G$63)*hourly1!O2700/hourly1!$O$8763</f>
        <v>93.487398479438255</v>
      </c>
      <c r="C2699" s="419">
        <f>hourly1!$F2700*유형화!$G$71/hourly1!$F$8763+유형화!$G$72*hourly1!$G2700/hourly1!$F$8763+유형화!$G$74*hourly1!I2700/hourly1!$I$8763+유형화!$H$63*hourly1!P2700/hourly1!$P$8763</f>
        <v>12.221393059371145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770">
        <f>(유형화!$F$71+유형화!$F$72+유형화!$F$73+유형화!$F$74+유형화!$G$63)*hourly1!O2701/hourly1!$O$8763</f>
        <v>92.947588249543443</v>
      </c>
      <c r="C2700" s="419">
        <f>hourly1!$F2701*유형화!$G$71/hourly1!$F$8763+유형화!$G$72*hourly1!$G2701/hourly1!$F$8763+유형화!$G$74*hourly1!I2701/hourly1!$I$8763+유형화!$H$63*hourly1!P2701/hourly1!$P$8763</f>
        <v>9.205198343844323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770">
        <f>(유형화!$F$71+유형화!$F$72+유형화!$F$73+유형화!$F$74+유형화!$G$63)*hourly1!O2702/hourly1!$O$8763</f>
        <v>92.830077435651603</v>
      </c>
      <c r="C2701" s="419">
        <f>hourly1!$F2702*유형화!$G$71/hourly1!$F$8763+유형화!$G$72*hourly1!$G2702/hourly1!$F$8763+유형화!$G$74*hourly1!I2702/hourly1!$I$8763+유형화!$H$63*hourly1!P2702/hourly1!$P$8763</f>
        <v>6.775974964404889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770">
        <f>(유형화!$F$71+유형화!$F$72+유형화!$F$73+유형화!$F$74+유형화!$G$63)*hourly1!O2703/hourly1!$O$8763</f>
        <v>91.612303621331435</v>
      </c>
      <c r="C2702" s="419">
        <f>hourly1!$F2703*유형화!$G$71/hourly1!$F$8763+유형화!$G$72*hourly1!$G2703/hourly1!$F$8763+유형화!$G$74*hourly1!I2703/hourly1!$I$8763+유형화!$H$63*hourly1!P2703/hourly1!$P$8763</f>
        <v>1.7486333789345523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770">
        <f>(유형화!$F$71+유형화!$F$72+유형화!$F$73+유형화!$F$74+유형화!$G$63)*hourly1!O2704/hourly1!$O$8763</f>
        <v>92.110595018089882</v>
      </c>
      <c r="C2703" s="419">
        <f>hourly1!$F2704*유형화!$G$71/hourly1!$F$8763+유형화!$G$72*hourly1!$G2704/hourly1!$F$8763+유형화!$G$74*hourly1!I2704/hourly1!$I$8763+유형화!$H$63*hourly1!P2704/hourly1!$P$8763</f>
        <v>2.4797829928590183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770">
        <f>(유형화!$F$71+유형화!$F$72+유형화!$F$73+유형화!$F$74+유형화!$G$63)*hourly1!O2705/hourly1!$O$8763</f>
        <v>92.305395690510935</v>
      </c>
      <c r="C2704" s="419">
        <f>hourly1!$F2705*유형화!$G$71/hourly1!$F$8763+유형화!$G$72*hourly1!$G2705/hourly1!$F$8763+유형화!$G$74*hourly1!I2705/hourly1!$I$8763+유형화!$H$63*hourly1!P2705/hourly1!$P$8763</f>
        <v>3.0035755918622531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770">
        <f>(유형화!$F$71+유형화!$F$72+유형화!$F$73+유형화!$F$74+유형화!$G$63)*hourly1!O2706/hourly1!$O$8763</f>
        <v>91.77892402663737</v>
      </c>
      <c r="C2705" s="419">
        <f>hourly1!$F2706*유형화!$G$71/hourly1!$F$8763+유형화!$G$72*hourly1!$G2706/hourly1!$F$8763+유형화!$G$74*hourly1!I2706/hourly1!$I$8763+유형화!$H$63*hourly1!P2706/hourly1!$P$8763</f>
        <v>2.6647615317269775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770">
        <f>(유형화!$F$71+유형화!$F$72+유형화!$F$73+유형화!$F$74+유형화!$G$63)*hourly1!O2707/hourly1!$O$8763</f>
        <v>92.512325881355423</v>
      </c>
      <c r="C2706" s="419">
        <f>hourly1!$F2707*유형화!$G$71/hourly1!$F$8763+유형화!$G$72*hourly1!$G2707/hourly1!$F$8763+유형화!$G$74*hourly1!I2707/hourly1!$I$8763+유형화!$H$63*hourly1!P2707/hourly1!$P$8763</f>
        <v>3.5574083323722583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770">
        <f>(유형화!$F$71+유형화!$F$72+유형화!$F$73+유형화!$F$74+유형화!$G$63)*hourly1!O2708/hourly1!$O$8763</f>
        <v>92.868122928833003</v>
      </c>
      <c r="C2707" s="419">
        <f>hourly1!$F2708*유형화!$G$71/hourly1!$F$8763+유형화!$G$72*hourly1!$G2708/hourly1!$F$8763+유형화!$G$74*hourly1!I2708/hourly1!$I$8763+유형화!$H$63*hourly1!P2708/hourly1!$P$8763</f>
        <v>4.4831795733772415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770">
        <f>(유형화!$F$71+유형화!$F$72+유형화!$F$73+유형화!$F$74+유형화!$G$63)*hourly1!O2709/hourly1!$O$8763</f>
        <v>94.103977581674087</v>
      </c>
      <c r="C2708" s="419">
        <f>hourly1!$F2709*유형화!$G$71/hourly1!$F$8763+유형화!$G$72*hourly1!$G2709/hourly1!$F$8763+유형화!$G$74*hourly1!I2709/hourly1!$I$8763+유형화!$H$63*hourly1!P2709/hourly1!$P$8763</f>
        <v>3.343420828836424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770">
        <f>(유형화!$F$71+유형화!$F$72+유형화!$F$73+유형화!$F$74+유형화!$G$63)*hourly1!O2710/hourly1!$O$8763</f>
        <v>97.611825938838464</v>
      </c>
      <c r="C2709" s="419">
        <f>hourly1!$F2710*유형화!$G$71/hourly1!$F$8763+유형화!$G$72*hourly1!$G2710/hourly1!$F$8763+유형화!$G$74*hourly1!I2710/hourly1!$I$8763+유형화!$H$63*hourly1!P2710/hourly1!$P$8763</f>
        <v>4.2622741687626036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770">
        <f>(유형화!$F$71+유형화!$F$72+유형화!$F$73+유형화!$F$74+유형화!$G$63)*hourly1!O2711/hourly1!$O$8763</f>
        <v>101.62692234628325</v>
      </c>
      <c r="C2710" s="419">
        <f>hourly1!$F2711*유형화!$G$71/hourly1!$F$8763+유형화!$G$72*hourly1!$G2711/hourly1!$F$8763+유형화!$G$74*hourly1!I2711/hourly1!$I$8763+유형화!$H$63*hourly1!P2711/hourly1!$P$8763</f>
        <v>9.0710361134345785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770">
        <f>(유형화!$F$71+유형화!$F$72+유형화!$F$73+유형화!$F$74+유형화!$G$63)*hourly1!O2712/hourly1!$O$8763</f>
        <v>101.12602241509545</v>
      </c>
      <c r="C2711" s="419">
        <f>hourly1!$F2712*유형화!$G$71/hourly1!$F$8763+유형화!$G$72*hourly1!$G2712/hourly1!$F$8763+유형화!$G$74*hourly1!I2712/hourly1!$I$8763+유형화!$H$63*hourly1!P2712/hourly1!$P$8763</f>
        <v>1.3504329491762808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770">
        <f>(유형화!$F$71+유형화!$F$72+유형화!$F$73+유형화!$F$74+유형화!$G$63)*hourly1!O2713/hourly1!$O$8763</f>
        <v>100.85635810255317</v>
      </c>
      <c r="C2712" s="419">
        <f>hourly1!$F2713*유형화!$G$71/hourly1!$F$8763+유형화!$G$72*hourly1!$G2713/hourly1!$F$8763+유형화!$G$74*hourly1!I2713/hourly1!$I$8763+유형화!$H$63*hourly1!P2713/hourly1!$P$8763</f>
        <v>0.94667475012909197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770">
        <f>(유형화!$F$71+유형화!$F$72+유형화!$F$73+유형화!$F$74+유형화!$G$63)*hourly1!O2714/hourly1!$O$8763</f>
        <v>99.410818271970911</v>
      </c>
      <c r="C2713" s="419">
        <f>hourly1!$F2714*유형화!$G$71/hourly1!$F$8763+유형화!$G$72*hourly1!$G2714/hourly1!$F$8763+유형화!$G$74*hourly1!I2714/hourly1!$I$8763+유형화!$H$63*hourly1!P2714/hourly1!$P$8763</f>
        <v>0.8261824596519276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770">
        <f>(유형화!$F$71+유형화!$F$72+유형화!$F$73+유형화!$F$74+유형화!$G$63)*hourly1!O2715/hourly1!$O$8763</f>
        <v>94.804261781389116</v>
      </c>
      <c r="C2714" s="419">
        <f>hourly1!$F2715*유형화!$G$71/hourly1!$F$8763+유형화!$G$72*hourly1!$G2715/hourly1!$F$8763+유형화!$G$74*hourly1!I2715/hourly1!$I$8763+유형화!$H$63*hourly1!P2715/hourly1!$P$8763</f>
        <v>0.60816595034122822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770">
        <f>(유형화!$F$71+유형화!$F$72+유형화!$F$73+유형화!$F$74+유형화!$G$63)*hourly1!O2716/hourly1!$O$8763</f>
        <v>92.240713821018659</v>
      </c>
      <c r="C2715" s="419">
        <f>hourly1!$F2716*유형화!$G$71/hourly1!$F$8763+유형화!$G$72*hourly1!$G2716/hourly1!$F$8763+유형화!$G$74*hourly1!I2716/hourly1!$I$8763+유형화!$H$63*hourly1!P2716/hourly1!$P$8763</f>
        <v>0.53556937763955781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770">
        <f>(유형화!$F$71+유형화!$F$72+유형화!$F$73+유형화!$F$74+유형화!$G$63)*hourly1!O2717/hourly1!$O$8763</f>
        <v>91.122519280082031</v>
      </c>
      <c r="C2716" s="419">
        <f>hourly1!$F2717*유형화!$G$71/hourly1!$F$8763+유형화!$G$72*hourly1!$G2717/hourly1!$F$8763+유형화!$G$74*hourly1!I2717/hourly1!$I$8763+유형화!$H$63*hourly1!P2717/hourly1!$P$8763</f>
        <v>0.52171511215449284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770">
        <f>(유형화!$F$71+유형화!$F$72+유형화!$F$73+유형화!$F$74+유형화!$G$63)*hourly1!O2718/hourly1!$O$8763</f>
        <v>89.514900996266661</v>
      </c>
      <c r="C2717" s="419">
        <f>hourly1!$F2718*유형화!$G$71/hourly1!$F$8763+유형화!$G$72*hourly1!$G2718/hourly1!$F$8763+유형화!$G$74*hourly1!I2718/hourly1!$I$8763+유형화!$H$63*hourly1!P2718/hourly1!$P$8763</f>
        <v>0.52224562509697103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770">
        <f>(유형화!$F$71+유형화!$F$72+유형화!$F$73+유형화!$F$74+유형화!$G$63)*hourly1!O2719/hourly1!$O$8763</f>
        <v>89.793584651853166</v>
      </c>
      <c r="C2718" s="419">
        <f>hourly1!$F2719*유형화!$G$71/hourly1!$F$8763+유형화!$G$72*hourly1!$G2719/hourly1!$F$8763+유형화!$G$74*hourly1!I2719/hourly1!$I$8763+유형화!$H$63*hourly1!P2719/hourly1!$P$8763</f>
        <v>0.51923948766363615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770">
        <f>(유형화!$F$71+유형화!$F$72+유형화!$F$73+유형화!$F$74+유형화!$G$63)*hourly1!O2720/hourly1!$O$8763</f>
        <v>92.772587475084961</v>
      </c>
      <c r="C2719" s="419">
        <f>hourly1!$F2720*유형화!$G$71/hourly1!$F$8763+유형화!$G$72*hourly1!$G2720/hourly1!$F$8763+유형화!$G$74*hourly1!I2720/hourly1!$I$8763+유형화!$H$63*hourly1!P2720/hourly1!$P$8763</f>
        <v>1.229705558996069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770">
        <f>(유형화!$F$71+유형화!$F$72+유형화!$F$73+유형화!$F$74+유형화!$G$63)*hourly1!O2721/hourly1!$O$8763</f>
        <v>95.997344406574641</v>
      </c>
      <c r="C2720" s="419">
        <f>hourly1!$F2721*유형화!$G$71/hourly1!$F$8763+유형화!$G$72*hourly1!$G2721/hourly1!$F$8763+유형화!$G$74*hourly1!I2721/hourly1!$I$8763+유형화!$H$63*hourly1!P2721/hourly1!$P$8763</f>
        <v>22.641683040375057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770">
        <f>(유형화!$F$71+유형화!$F$72+유형화!$F$73+유형화!$F$74+유형화!$G$63)*hourly1!O2722/hourly1!$O$8763</f>
        <v>102.77818679926227</v>
      </c>
      <c r="C2721" s="419">
        <f>hourly1!$F2722*유형화!$G$71/hourly1!$F$8763+유형화!$G$72*hourly1!$G2722/hourly1!$F$8763+유형화!$G$74*hourly1!I2722/hourly1!$I$8763+유형화!$H$63*hourly1!P2722/hourly1!$P$8763</f>
        <v>22.888120765096012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770">
        <f>(유형화!$F$71+유형화!$F$72+유형화!$F$73+유형화!$F$74+유형화!$G$63)*hourly1!O2723/hourly1!$O$8763</f>
        <v>102.10327463380362</v>
      </c>
      <c r="C2722" s="419">
        <f>hourly1!$F2723*유형화!$G$71/hourly1!$F$8763+유형화!$G$72*hourly1!$G2723/hourly1!$F$8763+유형화!$G$74*hourly1!I2723/hourly1!$I$8763+유형화!$H$63*hourly1!P2723/hourly1!$P$8763</f>
        <v>20.529735018695138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770">
        <f>(유형화!$F$71+유형화!$F$72+유형화!$F$73+유형화!$F$74+유형화!$G$63)*hourly1!O2724/hourly1!$O$8763</f>
        <v>108.01475392809843</v>
      </c>
      <c r="C2723" s="419">
        <f>hourly1!$F2724*유형화!$G$71/hourly1!$F$8763+유형화!$G$72*hourly1!$G2724/hourly1!$F$8763+유형화!$G$74*hourly1!I2724/hourly1!$I$8763+유형화!$H$63*hourly1!P2724/hourly1!$P$8763</f>
        <v>17.346070845457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770">
        <f>(유형화!$F$71+유형화!$F$72+유형화!$F$73+유형화!$F$74+유형화!$G$63)*hourly1!O2725/hourly1!$O$8763</f>
        <v>109.08127167436403</v>
      </c>
      <c r="C2724" s="419">
        <f>hourly1!$F2725*유형화!$G$71/hourly1!$F$8763+유형화!$G$72*hourly1!$G2725/hourly1!$F$8763+유형화!$G$74*hourly1!I2725/hourly1!$I$8763+유형화!$H$63*hourly1!P2725/hourly1!$P$8763</f>
        <v>14.863821097261892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770">
        <f>(유형화!$F$71+유형화!$F$72+유형화!$F$73+유형화!$F$74+유형화!$G$63)*hourly1!O2726/hourly1!$O$8763</f>
        <v>108.90133754755207</v>
      </c>
      <c r="C2725" s="419">
        <f>hourly1!$F2726*유형화!$G$71/hourly1!$F$8763+유형화!$G$72*hourly1!$G2726/hourly1!$F$8763+유형화!$G$74*hourly1!I2726/hourly1!$I$8763+유형화!$H$63*hourly1!P2726/hourly1!$P$8763</f>
        <v>10.917903065486321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770">
        <f>(유형화!$F$71+유형화!$F$72+유형화!$F$73+유형화!$F$74+유형화!$G$63)*hourly1!O2727/hourly1!$O$8763</f>
        <v>103.27802964949466</v>
      </c>
      <c r="C2726" s="419">
        <f>hourly1!$F2727*유형화!$G$71/hourly1!$F$8763+유형화!$G$72*hourly1!$G2727/hourly1!$F$8763+유형화!$G$74*hourly1!I2727/hourly1!$I$8763+유형화!$H$63*hourly1!P2727/hourly1!$P$8763</f>
        <v>5.1817678784296435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770">
        <f>(유형화!$F$71+유형화!$F$72+유형화!$F$73+유형화!$F$74+유형화!$G$63)*hourly1!O2728/hourly1!$O$8763</f>
        <v>102.38810016790644</v>
      </c>
      <c r="C2727" s="419">
        <f>hourly1!$F2728*유형화!$G$71/hourly1!$F$8763+유형화!$G$72*hourly1!$G2728/hourly1!$F$8763+유형화!$G$74*hourly1!I2728/hourly1!$I$8763+유형화!$H$63*hourly1!P2728/hourly1!$P$8763</f>
        <v>6.9453332205158098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770">
        <f>(유형화!$F$71+유형화!$F$72+유형화!$F$73+유형화!$F$74+유형화!$G$63)*hourly1!O2729/hourly1!$O$8763</f>
        <v>108.18958801654949</v>
      </c>
      <c r="C2728" s="419">
        <f>hourly1!$F2729*유형화!$G$71/hourly1!$F$8763+유형화!$G$72*hourly1!$G2729/hourly1!$F$8763+유형화!$G$74*hourly1!I2729/hourly1!$I$8763+유형화!$H$63*hourly1!P2729/hourly1!$P$8763</f>
        <v>6.4328577180819293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770">
        <f>(유형화!$F$71+유형화!$F$72+유형화!$F$73+유형화!$F$74+유형화!$G$63)*hourly1!O2730/hourly1!$O$8763</f>
        <v>107.87511350614224</v>
      </c>
      <c r="C2729" s="419">
        <f>hourly1!$F2730*유형화!$G$71/hourly1!$F$8763+유형화!$G$72*hourly1!$G2730/hourly1!$F$8763+유형화!$G$74*hourly1!I2730/hourly1!$I$8763+유형화!$H$63*hourly1!P2730/hourly1!$P$8763</f>
        <v>5.9652554867175871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770">
        <f>(유형화!$F$71+유형화!$F$72+유형화!$F$73+유형화!$F$74+유형화!$G$63)*hourly1!O2731/hourly1!$O$8763</f>
        <v>108.49150574842314</v>
      </c>
      <c r="C2730" s="419">
        <f>hourly1!$F2731*유형화!$G$71/hourly1!$F$8763+유형화!$G$72*hourly1!$G2731/hourly1!$F$8763+유형화!$G$74*hourly1!I2731/hourly1!$I$8763+유형화!$H$63*hourly1!P2731/hourly1!$P$8763</f>
        <v>7.493374630644464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770">
        <f>(유형화!$F$71+유형화!$F$72+유형화!$F$73+유형화!$F$74+유형화!$G$63)*hourly1!O2732/hourly1!$O$8763</f>
        <v>109.38770572233142</v>
      </c>
      <c r="C2731" s="419">
        <f>hourly1!$F2732*유형화!$G$71/hourly1!$F$8763+유형화!$G$72*hourly1!$G2732/hourly1!$F$8763+유형화!$G$74*hourly1!I2732/hourly1!$I$8763+유형화!$H$63*hourly1!P2732/hourly1!$P$8763</f>
        <v>8.5472139731074286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770">
        <f>(유형화!$F$71+유형화!$F$72+유형화!$F$73+유형화!$F$74+유형화!$G$63)*hourly1!O2733/hourly1!$O$8763</f>
        <v>109.85605653398913</v>
      </c>
      <c r="C2732" s="419">
        <f>hourly1!$F2733*유형화!$G$71/hourly1!$F$8763+유형화!$G$72*hourly1!$G2733/hourly1!$F$8763+유형화!$G$74*hourly1!I2733/hourly1!$I$8763+유형화!$H$63*hourly1!P2733/hourly1!$P$8763</f>
        <v>7.4131831681902991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770">
        <f>(유형화!$F$71+유형화!$F$72+유형화!$F$73+유형화!$F$74+유형화!$G$63)*hourly1!O2734/hourly1!$O$8763</f>
        <v>111.12813829092799</v>
      </c>
      <c r="C2733" s="419">
        <f>hourly1!$F2734*유형화!$G$71/hourly1!$F$8763+유형화!$G$72*hourly1!$G2734/hourly1!$F$8763+유형화!$G$74*hourly1!I2734/hourly1!$I$8763+유형화!$H$63*hourly1!P2734/hourly1!$P$8763</f>
        <v>7.7585489400763628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770">
        <f>(유형화!$F$71+유형화!$F$72+유형화!$F$73+유형화!$F$74+유형화!$G$63)*hourly1!O2735/hourly1!$O$8763</f>
        <v>111.69682571560472</v>
      </c>
      <c r="C2734" s="419">
        <f>hourly1!$F2735*유형화!$G$71/hourly1!$F$8763+유형화!$G$72*hourly1!$G2735/hourly1!$F$8763+유형화!$G$74*hourly1!I2735/hourly1!$I$8763+유형화!$H$63*hourly1!P2735/hourly1!$P$8763</f>
        <v>11.825595939404499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770">
        <f>(유형화!$F$71+유형화!$F$72+유형화!$F$73+유형화!$F$74+유형화!$G$63)*hourly1!O2736/hourly1!$O$8763</f>
        <v>109.08325522239544</v>
      </c>
      <c r="C2735" s="419">
        <f>hourly1!$F2736*유형화!$G$71/hourly1!$F$8763+유형화!$G$72*hourly1!$G2736/hourly1!$F$8763+유형화!$G$74*hourly1!I2736/hourly1!$I$8763+유형화!$H$63*hourly1!P2736/hourly1!$P$8763</f>
        <v>1.3510293146533852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770">
        <f>(유형화!$F$71+유형화!$F$72+유형화!$F$73+유형화!$F$74+유형화!$G$63)*hourly1!O2737/hourly1!$O$8763</f>
        <v>107.28769013808892</v>
      </c>
      <c r="C2736" s="419">
        <f>hourly1!$F2737*유형화!$G$71/hourly1!$F$8763+유형화!$G$72*hourly1!$G2737/hourly1!$F$8763+유형화!$G$74*hourly1!I2737/hourly1!$I$8763+유형화!$H$63*hourly1!P2737/hourly1!$P$8763</f>
        <v>0.94699970469246608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770">
        <f>(유형화!$F$71+유형화!$F$72+유형화!$F$73+유형화!$F$74+유형화!$G$63)*hourly1!O2738/hourly1!$O$8763</f>
        <v>105.50088324355858</v>
      </c>
      <c r="C2737" s="419">
        <f>hourly1!$F2738*유형화!$G$71/hourly1!$F$8763+유형화!$G$72*hourly1!$G2738/hourly1!$F$8763+유형화!$G$74*hourly1!I2738/hourly1!$I$8763+유형화!$H$63*hourly1!P2738/hourly1!$P$8763</f>
        <v>0.82638647942040966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770">
        <f>(유형화!$F$71+유형화!$F$72+유형화!$F$73+유형화!$F$74+유형화!$G$63)*hourly1!O2739/hourly1!$O$8763</f>
        <v>101.89507805427229</v>
      </c>
      <c r="C2738" s="419">
        <f>hourly1!$F2739*유형화!$G$71/hourly1!$F$8763+유형화!$G$72*hourly1!$G2739/hourly1!$F$8763+유형화!$G$74*hourly1!I2739/hourly1!$I$8763+유형화!$H$63*hourly1!P2739/hourly1!$P$8763</f>
        <v>0.60828226930425389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770">
        <f>(유형화!$F$71+유형화!$F$72+유형화!$F$73+유형화!$F$74+유형화!$G$63)*hourly1!O2740/hourly1!$O$8763</f>
        <v>97.093066873978202</v>
      </c>
      <c r="C2739" s="419">
        <f>hourly1!$F2740*유형화!$G$71/hourly1!$F$8763+유형화!$G$72*hourly1!$G2740/hourly1!$F$8763+유형화!$G$74*hourly1!I2740/hourly1!$I$8763+유형화!$H$63*hourly1!P2740/hourly1!$P$8763</f>
        <v>0.53567892671584683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770">
        <f>(유형화!$F$71+유형화!$F$72+유형화!$F$73+유형화!$F$74+유형화!$G$63)*hourly1!O2741/hourly1!$O$8763</f>
        <v>96.245753648789915</v>
      </c>
      <c r="C2740" s="419">
        <f>hourly1!$F2741*유형화!$G$71/hourly1!$F$8763+유형화!$G$72*hourly1!$G2741/hourly1!$F$8763+유형화!$G$74*hourly1!I2741/hourly1!$I$8763+유형화!$H$63*hourly1!P2741/hourly1!$P$8763</f>
        <v>0.52195667402215251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770">
        <f>(유형화!$F$71+유형화!$F$72+유형화!$F$73+유형화!$F$74+유형화!$G$63)*hourly1!O2742/hourly1!$O$8763</f>
        <v>95.806730086182611</v>
      </c>
      <c r="C2741" s="419">
        <f>hourly1!$F2742*유형화!$G$71/hourly1!$F$8763+유형화!$G$72*hourly1!$G2742/hourly1!$F$8763+유형화!$G$74*hourly1!I2742/hourly1!$I$8763+유형화!$H$63*hourly1!P2742/hourly1!$P$8763</f>
        <v>0.52724980228408236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770">
        <f>(유형화!$F$71+유형화!$F$72+유형화!$F$73+유형화!$F$74+유형화!$G$63)*hourly1!O2743/hourly1!$O$8763</f>
        <v>96.934597989316913</v>
      </c>
      <c r="C2742" s="419">
        <f>hourly1!$F2743*유형화!$G$71/hourly1!$F$8763+유형화!$G$72*hourly1!$G2743/hourly1!$F$8763+유형화!$G$74*hourly1!I2743/hourly1!$I$8763+유형화!$H$63*hourly1!P2743/hourly1!$P$8763</f>
        <v>0.54410343531574523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770">
        <f>(유형화!$F$71+유형화!$F$72+유형화!$F$73+유형화!$F$74+유형화!$G$63)*hourly1!O2744/hourly1!$O$8763</f>
        <v>98.56549564163555</v>
      </c>
      <c r="C2743" s="419">
        <f>hourly1!$F2744*유형화!$G$71/hourly1!$F$8763+유형화!$G$72*hourly1!$G2744/hourly1!$F$8763+유형화!$G$74*hourly1!I2744/hourly1!$I$8763+유형화!$H$63*hourly1!P2744/hourly1!$P$8763</f>
        <v>1.303400391959749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770">
        <f>(유형화!$F$71+유형화!$F$72+유형화!$F$73+유형화!$F$74+유형화!$G$63)*hourly1!O2745/hourly1!$O$8763</f>
        <v>100.14972941516778</v>
      </c>
      <c r="C2744" s="419">
        <f>hourly1!$F2745*유형화!$G$71/hourly1!$F$8763+유형화!$G$72*hourly1!$G2745/hourly1!$F$8763+유형화!$G$74*hourly1!I2745/hourly1!$I$8763+유형화!$H$63*hourly1!P2745/hourly1!$P$8763</f>
        <v>23.134940680695479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770">
        <f>(유형화!$F$71+유형화!$F$72+유형화!$F$73+유형화!$F$74+유형화!$G$63)*hourly1!O2746/hourly1!$O$8763</f>
        <v>103.31836148614669</v>
      </c>
      <c r="C2745" s="419">
        <f>hourly1!$F2746*유형화!$G$71/hourly1!$F$8763+유형화!$G$72*hourly1!$G2746/hourly1!$F$8763+유형화!$G$74*hourly1!I2746/hourly1!$I$8763+유형화!$H$63*hourly1!P2746/hourly1!$P$8763</f>
        <v>22.289796636672829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770">
        <f>(유형화!$F$71+유형화!$F$72+유형화!$F$73+유형화!$F$74+유형화!$G$63)*hourly1!O2747/hourly1!$O$8763</f>
        <v>105.97222023894057</v>
      </c>
      <c r="C2746" s="419">
        <f>hourly1!$F2747*유형화!$G$71/hourly1!$F$8763+유형화!$G$72*hourly1!$G2747/hourly1!$F$8763+유형화!$G$74*hourly1!I2747/hourly1!$I$8763+유형화!$H$63*hourly1!P2747/hourly1!$P$8763</f>
        <v>19.222615442352961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770">
        <f>(유형화!$F$71+유형화!$F$72+유형화!$F$73+유형화!$F$74+유형화!$G$63)*hourly1!O2748/hourly1!$O$8763</f>
        <v>110.38664669630079</v>
      </c>
      <c r="C2747" s="419">
        <f>hourly1!$F2748*유형화!$G$71/hourly1!$F$8763+유형화!$G$72*hourly1!$G2748/hourly1!$F$8763+유형화!$G$74*hourly1!I2748/hourly1!$I$8763+유형화!$H$63*hourly1!P2748/hourly1!$P$8763</f>
        <v>15.51165863866855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770">
        <f>(유형화!$F$71+유형화!$F$72+유형화!$F$73+유형화!$F$74+유형화!$G$63)*hourly1!O2749/hourly1!$O$8763</f>
        <v>110.36456039713731</v>
      </c>
      <c r="C2748" s="419">
        <f>hourly1!$F2749*유형화!$G$71/hourly1!$F$8763+유형화!$G$72*hourly1!$G2749/hourly1!$F$8763+유형화!$G$74*hourly1!I2749/hourly1!$I$8763+유형화!$H$63*hourly1!P2749/hourly1!$P$8763</f>
        <v>12.218680796566618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770">
        <f>(유형화!$F$71+유형화!$F$72+유형화!$F$73+유형화!$F$74+유형화!$G$63)*hourly1!O2750/hourly1!$O$8763</f>
        <v>110.22408937392889</v>
      </c>
      <c r="C2749" s="419">
        <f>hourly1!$F2750*유형화!$G$71/hourly1!$F$8763+유형화!$G$72*hourly1!$G2750/hourly1!$F$8763+유형화!$G$74*hourly1!I2750/hourly1!$I$8763+유형화!$H$63*hourly1!P2750/hourly1!$P$8763</f>
        <v>9.2158181420797423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770">
        <f>(유형화!$F$71+유형화!$F$72+유형화!$F$73+유형화!$F$74+유형화!$G$63)*hourly1!O2751/hourly1!$O$8763</f>
        <v>106.17010364063745</v>
      </c>
      <c r="C2750" s="419">
        <f>hourly1!$F2751*유형화!$G$71/hourly1!$F$8763+유형화!$G$72*hourly1!$G2751/hourly1!$F$8763+유형화!$G$74*hourly1!I2751/hourly1!$I$8763+유형화!$H$63*hourly1!P2751/hourly1!$P$8763</f>
        <v>3.1492540150557873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770">
        <f>(유형화!$F$71+유형화!$F$72+유형화!$F$73+유형화!$F$74+유형화!$G$63)*hourly1!O2752/hourly1!$O$8763</f>
        <v>105.70597594590046</v>
      </c>
      <c r="C2751" s="419">
        <f>hourly1!$F2752*유형화!$G$71/hourly1!$F$8763+유형화!$G$72*hourly1!$G2752/hourly1!$F$8763+유형화!$G$74*hourly1!I2752/hourly1!$I$8763+유형화!$H$63*hourly1!P2752/hourly1!$P$8763</f>
        <v>4.3143592155397812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770">
        <f>(유형화!$F$71+유형화!$F$72+유형화!$F$73+유형화!$F$74+유형화!$G$63)*hourly1!O2753/hourly1!$O$8763</f>
        <v>111.10436414206954</v>
      </c>
      <c r="C2752" s="419">
        <f>hourly1!$F2753*유형화!$G$71/hourly1!$F$8763+유형화!$G$72*hourly1!$G2753/hourly1!$F$8763+유형화!$G$74*hourly1!I2753/hourly1!$I$8763+유형화!$H$63*hourly1!P2753/hourly1!$P$8763</f>
        <v>3.4377413526327514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770">
        <f>(유형화!$F$71+유형화!$F$72+유형화!$F$73+유형화!$F$74+유형화!$G$63)*hourly1!O2754/hourly1!$O$8763</f>
        <v>111.53333481974273</v>
      </c>
      <c r="C2753" s="419">
        <f>hourly1!$F2754*유형화!$G$71/hourly1!$F$8763+유형화!$G$72*hourly1!$G2754/hourly1!$F$8763+유형화!$G$74*hourly1!I2754/hourly1!$I$8763+유형화!$H$63*hourly1!P2754/hourly1!$P$8763</f>
        <v>2.931255969072553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770">
        <f>(유형화!$F$71+유형화!$F$72+유형화!$F$73+유형화!$F$74+유형화!$G$63)*hourly1!O2755/hourly1!$O$8763</f>
        <v>112.95139864262511</v>
      </c>
      <c r="C2754" s="419">
        <f>hourly1!$F2755*유형화!$G$71/hourly1!$F$8763+유형화!$G$72*hourly1!$G2755/hourly1!$F$8763+유형화!$G$74*hourly1!I2755/hourly1!$I$8763+유형화!$H$63*hourly1!P2755/hourly1!$P$8763</f>
        <v>3.5141182916327685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770">
        <f>(유형화!$F$71+유형화!$F$72+유형화!$F$73+유형화!$F$74+유형화!$G$63)*hourly1!O2756/hourly1!$O$8763</f>
        <v>112.0213120218685</v>
      </c>
      <c r="C2755" s="419">
        <f>hourly1!$F2756*유형화!$G$71/hourly1!$F$8763+유형화!$G$72*hourly1!$G2756/hourly1!$F$8763+유형화!$G$74*hourly1!I2756/hourly1!$I$8763+유형화!$H$63*hourly1!P2756/hourly1!$P$8763</f>
        <v>4.8183640510551049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770">
        <f>(유형화!$F$71+유형화!$F$72+유형화!$F$73+유형화!$F$74+유형화!$G$63)*hourly1!O2757/hourly1!$O$8763</f>
        <v>111.38239036124101</v>
      </c>
      <c r="C2756" s="419">
        <f>hourly1!$F2757*유형화!$G$71/hourly1!$F$8763+유형화!$G$72*hourly1!$G2757/hourly1!$F$8763+유형화!$G$74*hourly1!I2757/hourly1!$I$8763+유형화!$H$63*hourly1!P2757/hourly1!$P$8763</f>
        <v>4.0322712672619918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770">
        <f>(유형화!$F$71+유형화!$F$72+유형화!$F$73+유형화!$F$74+유형화!$G$63)*hourly1!O2758/hourly1!$O$8763</f>
        <v>110.19847086107501</v>
      </c>
      <c r="C2757" s="419">
        <f>hourly1!$F2758*유형화!$G$71/hourly1!$F$8763+유형화!$G$72*hourly1!$G2758/hourly1!$F$8763+유형화!$G$74*hourly1!I2758/hourly1!$I$8763+유형화!$H$63*hourly1!P2758/hourly1!$P$8763</f>
        <v>5.1615917696207889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770">
        <f>(유형화!$F$71+유형화!$F$72+유형화!$F$73+유형화!$F$74+유형화!$G$63)*hourly1!O2759/hourly1!$O$8763</f>
        <v>109.82030228018048</v>
      </c>
      <c r="C2758" s="419">
        <f>hourly1!$F2759*유형화!$G$71/hourly1!$F$8763+유형화!$G$72*hourly1!$G2759/hourly1!$F$8763+유형화!$G$74*hourly1!I2759/hourly1!$I$8763+유형화!$H$63*hourly1!P2759/hourly1!$P$8763</f>
        <v>9.5845591019800001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770">
        <f>(유형화!$F$71+유형화!$F$72+유형화!$F$73+유형화!$F$74+유형화!$G$63)*hourly1!O2760/hourly1!$O$8763</f>
        <v>107.25372960762637</v>
      </c>
      <c r="C2759" s="419">
        <f>hourly1!$F2760*유형화!$G$71/hourly1!$F$8763+유형화!$G$72*hourly1!$G2760/hourly1!$F$8763+유형화!$G$74*hourly1!I2760/hourly1!$I$8763+유형화!$H$63*hourly1!P2760/hourly1!$P$8763</f>
        <v>1.3504683372205875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770">
        <f>(유형화!$F$71+유형화!$F$72+유형화!$F$73+유형화!$F$74+유형화!$G$63)*hourly1!O2761/hourly1!$O$8763</f>
        <v>106.64185391049816</v>
      </c>
      <c r="C2760" s="419">
        <f>hourly1!$F2761*유형화!$G$71/hourly1!$F$8763+유형화!$G$72*hourly1!$G2761/hourly1!$F$8763+유형화!$G$74*hourly1!I2761/hourly1!$I$8763+유형화!$H$63*hourly1!P2761/hourly1!$P$8763</f>
        <v>0.9466812122937045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770">
        <f>(유형화!$F$71+유형화!$F$72+유형화!$F$73+유형화!$F$74+유형화!$G$63)*hourly1!O2762/hourly1!$O$8763</f>
        <v>104.26716973316474</v>
      </c>
      <c r="C2761" s="419">
        <f>hourly1!$F2762*유형화!$G$71/hourly1!$F$8763+유형화!$G$72*hourly1!$G2762/hourly1!$F$8763+유형화!$G$74*hourly1!I2762/hourly1!$I$8763+유형화!$H$63*hourly1!P2762/hourly1!$P$8763</f>
        <v>0.82613045461289958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770">
        <f>(유형화!$F$71+유형화!$F$72+유형화!$F$73+유형화!$F$74+유형화!$G$63)*hourly1!O2763/hourly1!$O$8763</f>
        <v>101.70360119659691</v>
      </c>
      <c r="C2762" s="419">
        <f>hourly1!$F2763*유형화!$G$71/hourly1!$F$8763+유형화!$G$72*hourly1!$G2763/hourly1!$F$8763+유형화!$G$74*hourly1!I2763/hourly1!$I$8763+유형화!$H$63*hourly1!P2763/hourly1!$P$8763</f>
        <v>0.60809363564199259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770">
        <f>(유형화!$F$71+유형화!$F$72+유형화!$F$73+유형화!$F$74+유형화!$G$63)*hourly1!O2764/hourly1!$O$8763</f>
        <v>95.908319275447923</v>
      </c>
      <c r="C2763" s="419">
        <f>hourly1!$F2764*유형화!$G$71/hourly1!$F$8763+유형화!$G$72*hourly1!$G2764/hourly1!$F$8763+유형화!$G$74*hourly1!I2764/hourly1!$I$8763+유형화!$H$63*hourly1!P2764/hourly1!$P$8763</f>
        <v>0.53546906022700114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770">
        <f>(유형화!$F$71+유형화!$F$72+유형화!$F$73+유형화!$F$74+유형화!$G$63)*hourly1!O2765/hourly1!$O$8763</f>
        <v>95.250878485976955</v>
      </c>
      <c r="C2764" s="419">
        <f>hourly1!$F2765*유형화!$G$71/hourly1!$F$8763+유형화!$G$72*hourly1!$G2765/hourly1!$F$8763+유형화!$G$74*hourly1!I2765/hourly1!$I$8763+유형화!$H$63*hourly1!P2765/hourly1!$P$8763</f>
        <v>0.52142677652392322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770">
        <f>(유형화!$F$71+유형화!$F$72+유형화!$F$73+유형화!$F$74+유형화!$G$63)*hourly1!O2766/hourly1!$O$8763</f>
        <v>95.24963801633389</v>
      </c>
      <c r="C2765" s="419">
        <f>hourly1!$F2766*유형화!$G$71/hourly1!$F$8763+유형화!$G$72*hourly1!$G2766/hourly1!$F$8763+유형화!$G$74*hourly1!I2766/hourly1!$I$8763+유형화!$H$63*hourly1!P2766/hourly1!$P$8763</f>
        <v>0.52172711331734467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770">
        <f>(유형화!$F$71+유형화!$F$72+유형화!$F$73+유형화!$F$74+유형화!$G$63)*hourly1!O2767/hourly1!$O$8763</f>
        <v>95.604463237477717</v>
      </c>
      <c r="C2766" s="419">
        <f>hourly1!$F2767*유형화!$G$71/hourly1!$F$8763+유형화!$G$72*hourly1!$G2767/hourly1!$F$8763+유형화!$G$74*hourly1!I2767/hourly1!$I$8763+유형화!$H$63*hourly1!P2767/hourly1!$P$8763</f>
        <v>0.51178707325474038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770">
        <f>(유형화!$F$71+유형화!$F$72+유형화!$F$73+유형화!$F$74+유형화!$G$63)*hourly1!O2768/hourly1!$O$8763</f>
        <v>96.645721190231811</v>
      </c>
      <c r="C2767" s="419">
        <f>hourly1!$F2768*유형화!$G$71/hourly1!$F$8763+유형화!$G$72*hourly1!$G2768/hourly1!$F$8763+유형화!$G$74*hourly1!I2768/hourly1!$I$8763+유형화!$H$63*hourly1!P2768/hourly1!$P$8763</f>
        <v>1.2121247785844316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770">
        <f>(유형화!$F$71+유형화!$F$72+유형화!$F$73+유형화!$F$74+유형화!$G$63)*hourly1!O2769/hourly1!$O$8763</f>
        <v>99.619670122099748</v>
      </c>
      <c r="C2768" s="419">
        <f>hourly1!$F2769*유형화!$G$71/hourly1!$F$8763+유형화!$G$72*hourly1!$G2769/hourly1!$F$8763+유형화!$G$74*hourly1!I2769/hourly1!$I$8763+유형화!$H$63*hourly1!P2769/hourly1!$P$8763</f>
        <v>21.387525211142464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770">
        <f>(유형화!$F$71+유형화!$F$72+유형화!$F$73+유형화!$F$74+유형화!$G$63)*hourly1!O2770/hourly1!$O$8763</f>
        <v>103.02644788317286</v>
      </c>
      <c r="C2769" s="419">
        <f>hourly1!$F2770*유형화!$G$71/hourly1!$F$8763+유형화!$G$72*hourly1!$G2770/hourly1!$F$8763+유형화!$G$74*hourly1!I2770/hourly1!$I$8763+유형화!$H$63*hourly1!P2770/hourly1!$P$8763</f>
        <v>21.962437532618583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770">
        <f>(유형화!$F$71+유형화!$F$72+유형화!$F$73+유형화!$F$74+유형화!$G$63)*hourly1!O2771/hourly1!$O$8763</f>
        <v>105.40103703642758</v>
      </c>
      <c r="C2770" s="419">
        <f>hourly1!$F2771*유형화!$G$71/hourly1!$F$8763+유형화!$G$72*hourly1!$G2771/hourly1!$F$8763+유형화!$G$74*hourly1!I2771/hourly1!$I$8763+유형화!$H$63*hourly1!P2771/hourly1!$P$8763</f>
        <v>19.932683321256373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770">
        <f>(유형화!$F$71+유형화!$F$72+유형화!$F$73+유형화!$F$74+유형화!$G$63)*hourly1!O2772/hourly1!$O$8763</f>
        <v>109.53722801902839</v>
      </c>
      <c r="C2771" s="419">
        <f>hourly1!$F2772*유형화!$G$71/hourly1!$F$8763+유형화!$G$72*hourly1!$G2772/hourly1!$F$8763+유형화!$G$74*hourly1!I2772/hourly1!$I$8763+유형화!$H$63*hourly1!P2772/hourly1!$P$8763</f>
        <v>16.541952622782453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770">
        <f>(유형화!$F$71+유형화!$F$72+유형화!$F$73+유형화!$F$74+유형화!$G$63)*hourly1!O2773/hourly1!$O$8763</f>
        <v>109.71953521698646</v>
      </c>
      <c r="C2772" s="419">
        <f>hourly1!$F2773*유형화!$G$71/hourly1!$F$8763+유형화!$G$72*hourly1!$G2773/hourly1!$F$8763+유형화!$G$74*hourly1!I2773/hourly1!$I$8763+유형화!$H$63*hourly1!P2773/hourly1!$P$8763</f>
        <v>15.665375071473754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770">
        <f>(유형화!$F$71+유형화!$F$72+유형화!$F$73+유형화!$F$74+유형화!$G$63)*hourly1!O2774/hourly1!$O$8763</f>
        <v>108.96587096822589</v>
      </c>
      <c r="C2773" s="419">
        <f>hourly1!$F2774*유형화!$G$71/hourly1!$F$8763+유형화!$G$72*hourly1!$G2774/hourly1!$F$8763+유형화!$G$74*hourly1!I2774/hourly1!$I$8763+유형화!$H$63*hourly1!P2774/hourly1!$P$8763</f>
        <v>15.733358581808433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770">
        <f>(유형화!$F$71+유형화!$F$72+유형화!$F$73+유형화!$F$74+유형화!$G$63)*hourly1!O2775/hourly1!$O$8763</f>
        <v>104.3468954045058</v>
      </c>
      <c r="C2774" s="419">
        <f>hourly1!$F2775*유형화!$G$71/hourly1!$F$8763+유형화!$G$72*hourly1!$G2775/hourly1!$F$8763+유형화!$G$74*hourly1!I2775/hourly1!$I$8763+유형화!$H$63*hourly1!P2775/hourly1!$P$8763</f>
        <v>9.2114143307573499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770">
        <f>(유형화!$F$71+유형화!$F$72+유형화!$F$73+유형화!$F$74+유형화!$G$63)*hourly1!O2776/hourly1!$O$8763</f>
        <v>103.89852287930916</v>
      </c>
      <c r="C2775" s="419">
        <f>hourly1!$F2776*유형화!$G$71/hourly1!$F$8763+유형화!$G$72*hourly1!$G2776/hourly1!$F$8763+유형화!$G$74*hourly1!I2776/hourly1!$I$8763+유형화!$H$63*hourly1!P2776/hourly1!$P$8763</f>
        <v>9.6994933154461229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770">
        <f>(유형화!$F$71+유형화!$F$72+유형화!$F$73+유형화!$F$74+유형화!$G$63)*hourly1!O2777/hourly1!$O$8763</f>
        <v>108.16832453063412</v>
      </c>
      <c r="C2776" s="419">
        <f>hourly1!$F2777*유형화!$G$71/hourly1!$F$8763+유형화!$G$72*hourly1!$G2777/hourly1!$F$8763+유형화!$G$74*hourly1!I2777/hourly1!$I$8763+유형화!$H$63*hourly1!P2777/hourly1!$P$8763</f>
        <v>7.9677685970166339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770">
        <f>(유형화!$F$71+유형화!$F$72+유형화!$F$73+유형화!$F$74+유형화!$G$63)*hourly1!O2778/hourly1!$O$8763</f>
        <v>107.75038032220969</v>
      </c>
      <c r="C2777" s="419">
        <f>hourly1!$F2778*유형화!$G$71/hourly1!$F$8763+유형화!$G$72*hourly1!$G2778/hourly1!$F$8763+유형화!$G$74*hourly1!I2778/hourly1!$I$8763+유형화!$H$63*hourly1!P2778/hourly1!$P$8763</f>
        <v>9.2782100336918187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770">
        <f>(유형화!$F$71+유형화!$F$72+유형화!$F$73+유형화!$F$74+유형화!$G$63)*hourly1!O2779/hourly1!$O$8763</f>
        <v>107.79237478227653</v>
      </c>
      <c r="C2778" s="419">
        <f>hourly1!$F2779*유형화!$G$71/hourly1!$F$8763+유형화!$G$72*hourly1!$G2779/hourly1!$F$8763+유형화!$G$74*hourly1!I2779/hourly1!$I$8763+유형화!$H$63*hourly1!P2779/hourly1!$P$8763</f>
        <v>10.104464862829854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770">
        <f>(유형화!$F$71+유형화!$F$72+유형화!$F$73+유형화!$F$74+유형화!$G$63)*hourly1!O2780/hourly1!$O$8763</f>
        <v>108.72047006699761</v>
      </c>
      <c r="C2779" s="419">
        <f>hourly1!$F2780*유형화!$G$71/hourly1!$F$8763+유형화!$G$72*hourly1!$G2780/hourly1!$F$8763+유형화!$G$74*hourly1!I2780/hourly1!$I$8763+유형화!$H$63*hourly1!P2780/hourly1!$P$8763</f>
        <v>9.43624257701393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770">
        <f>(유형화!$F$71+유형화!$F$72+유형화!$F$73+유형화!$F$74+유형화!$G$63)*hourly1!O2781/hourly1!$O$8763</f>
        <v>107.49168672261702</v>
      </c>
      <c r="C2780" s="419">
        <f>hourly1!$F2781*유형화!$G$71/hourly1!$F$8763+유형화!$G$72*hourly1!$G2781/hourly1!$F$8763+유형화!$G$74*hourly1!I2781/hourly1!$I$8763+유형화!$H$63*hourly1!P2781/hourly1!$P$8763</f>
        <v>7.8264992164216096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770">
        <f>(유형화!$F$71+유형화!$F$72+유형화!$F$73+유형화!$F$74+유형화!$G$63)*hourly1!O2782/hourly1!$O$8763</f>
        <v>109.253429264921</v>
      </c>
      <c r="C2781" s="419">
        <f>hourly1!$F2782*유형화!$G$71/hourly1!$F$8763+유형화!$G$72*hourly1!$G2782/hourly1!$F$8763+유형화!$G$74*hourly1!I2782/hourly1!$I$8763+유형화!$H$63*hourly1!P2782/hourly1!$P$8763</f>
        <v>8.0100450010783284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770">
        <f>(유형화!$F$71+유형화!$F$72+유형화!$F$73+유형화!$F$74+유형화!$G$63)*hourly1!O2783/hourly1!$O$8763</f>
        <v>110.00485354068014</v>
      </c>
      <c r="C2782" s="419">
        <f>hourly1!$F2783*유형화!$G$71/hourly1!$F$8763+유형화!$G$72*hourly1!$G2783/hourly1!$F$8763+유형화!$G$74*hourly1!I2783/hourly1!$I$8763+유형화!$H$63*hourly1!P2783/hourly1!$P$8763</f>
        <v>11.75522942893841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770">
        <f>(유형화!$F$71+유형화!$F$72+유형화!$F$73+유형화!$F$74+유형화!$G$63)*hourly1!O2784/hourly1!$O$8763</f>
        <v>107.83528974457549</v>
      </c>
      <c r="C2783" s="419">
        <f>hourly1!$F2784*유형화!$G$71/hourly1!$F$8763+유형화!$G$72*hourly1!$G2784/hourly1!$F$8763+유형화!$G$74*hourly1!I2784/hourly1!$I$8763+유형화!$H$63*hourly1!P2784/hourly1!$P$8763</f>
        <v>1.3510363922622466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770">
        <f>(유형화!$F$71+유형화!$F$72+유형화!$F$73+유형화!$F$74+유형화!$G$63)*hourly1!O2785/hourly1!$O$8763</f>
        <v>106.34357234410568</v>
      </c>
      <c r="C2784" s="419">
        <f>hourly1!$F2785*유형화!$G$71/hourly1!$F$8763+유형화!$G$72*hourly1!$G2785/hourly1!$F$8763+유형화!$G$74*hourly1!I2785/hourly1!$I$8763+유형화!$H$63*hourly1!P2785/hourly1!$P$8763</f>
        <v>0.94696400892603783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770">
        <f>(유형화!$F$71+유형화!$F$72+유형화!$F$73+유형화!$F$74+유형화!$G$63)*hourly1!O2786/hourly1!$O$8763</f>
        <v>105.49240079978127</v>
      </c>
      <c r="C2785" s="419">
        <f>hourly1!$F2786*유형화!$G$71/hourly1!$F$8763+유형화!$G$72*hourly1!$G2786/hourly1!$F$8763+유형화!$G$74*hourly1!I2786/hourly1!$I$8763+유형화!$H$63*hourly1!P2786/hourly1!$P$8763</f>
        <v>0.8263252427176494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770">
        <f>(유형화!$F$71+유형화!$F$72+유형화!$F$73+유형화!$F$74+유형화!$G$63)*hourly1!O2787/hourly1!$O$8763</f>
        <v>103.24294390700783</v>
      </c>
      <c r="C2786" s="419">
        <f>hourly1!$F2787*유형화!$G$71/hourly1!$F$8763+유형화!$G$72*hourly1!$G2787/hourly1!$F$8763+유형화!$G$74*hourly1!I2787/hourly1!$I$8763+유형화!$H$63*hourly1!P2787/hourly1!$P$8763</f>
        <v>0.60267587991967775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770">
        <f>(유형화!$F$71+유형화!$F$72+유형화!$F$73+유형화!$F$74+유형화!$G$63)*hourly1!O2788/hourly1!$O$8763</f>
        <v>99.269452205593993</v>
      </c>
      <c r="C2787" s="419">
        <f>hourly1!$F2788*유형화!$G$71/hourly1!$F$8763+유형화!$G$72*hourly1!$G2788/hourly1!$F$8763+유형화!$G$74*hourly1!I2788/hourly1!$I$8763+유형화!$H$63*hourly1!P2788/hourly1!$P$8763</f>
        <v>0.6192836429739389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770">
        <f>(유형화!$F$71+유형화!$F$72+유형화!$F$73+유형화!$F$74+유형화!$G$63)*hourly1!O2789/hourly1!$O$8763</f>
        <v>98.397041161364001</v>
      </c>
      <c r="C2788" s="419">
        <f>hourly1!$F2789*유형화!$G$71/hourly1!$F$8763+유형화!$G$72*hourly1!$G2789/hourly1!$F$8763+유형화!$G$74*hourly1!I2789/hourly1!$I$8763+유형화!$H$63*hourly1!P2789/hourly1!$P$8763</f>
        <v>0.5550857302137171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770">
        <f>(유형화!$F$71+유형화!$F$72+유형화!$F$73+유형화!$F$74+유형화!$G$63)*hourly1!O2790/hourly1!$O$8763</f>
        <v>98.897353157834758</v>
      </c>
      <c r="C2789" s="419">
        <f>hourly1!$F2790*유형화!$G$71/hourly1!$F$8763+유형화!$G$72*hourly1!$G2790/hourly1!$F$8763+유형화!$G$74*hourly1!I2790/hourly1!$I$8763+유형화!$H$63*hourly1!P2790/hourly1!$P$8763</f>
        <v>0.51205325289235271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770">
        <f>(유형화!$F$71+유형화!$F$72+유형화!$F$73+유형화!$F$74+유형화!$G$63)*hourly1!O2791/hourly1!$O$8763</f>
        <v>99.032512836737467</v>
      </c>
      <c r="C2790" s="419">
        <f>hourly1!$F2791*유형화!$G$71/hourly1!$F$8763+유형화!$G$72*hourly1!$G2791/hourly1!$F$8763+유형화!$G$74*hourly1!I2791/hourly1!$I$8763+유형화!$H$63*hourly1!P2791/hourly1!$P$8763</f>
        <v>0.51932441896997261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770">
        <f>(유형화!$F$71+유형화!$F$72+유형화!$F$73+유형화!$F$74+유형화!$G$63)*hourly1!O2792/hourly1!$O$8763</f>
        <v>99.704445420211314</v>
      </c>
      <c r="C2791" s="419">
        <f>hourly1!$F2792*유형화!$G$71/hourly1!$F$8763+유형화!$G$72*hourly1!$G2792/hourly1!$F$8763+유형화!$G$74*hourly1!I2792/hourly1!$I$8763+유형화!$H$63*hourly1!P2792/hourly1!$P$8763</f>
        <v>0.67416434525135716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770">
        <f>(유형화!$F$71+유형화!$F$72+유형화!$F$73+유형화!$F$74+유형화!$G$63)*hourly1!O2793/hourly1!$O$8763</f>
        <v>101.67929367933139</v>
      </c>
      <c r="C2792" s="419">
        <f>hourly1!$F2793*유형화!$G$71/hourly1!$F$8763+유형화!$G$72*hourly1!$G2793/hourly1!$F$8763+유형화!$G$74*hourly1!I2793/hourly1!$I$8763+유형화!$H$63*hourly1!P2793/hourly1!$P$8763</f>
        <v>20.027354340552407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770">
        <f>(유형화!$F$71+유형화!$F$72+유형화!$F$73+유형화!$F$74+유형화!$G$63)*hourly1!O2794/hourly1!$O$8763</f>
        <v>104.08959333241191</v>
      </c>
      <c r="C2793" s="419">
        <f>hourly1!$F2794*유형화!$G$71/hourly1!$F$8763+유형화!$G$72*hourly1!$G2794/hourly1!$F$8763+유형화!$G$74*hourly1!I2794/hourly1!$I$8763+유형화!$H$63*hourly1!P2794/hourly1!$P$8763</f>
        <v>20.062570675913829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770">
        <f>(유형화!$F$71+유형화!$F$72+유형화!$F$73+유형화!$F$74+유형화!$G$63)*hourly1!O2795/hourly1!$O$8763</f>
        <v>104.67955805730681</v>
      </c>
      <c r="C2794" s="419">
        <f>hourly1!$F2795*유형화!$G$71/hourly1!$F$8763+유형화!$G$72*hourly1!$G2795/hourly1!$F$8763+유형화!$G$74*hourly1!I2795/hourly1!$I$8763+유형화!$H$63*hourly1!P2795/hourly1!$P$8763</f>
        <v>17.858161079791188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770">
        <f>(유형화!$F$71+유형화!$F$72+유형화!$F$73+유형화!$F$74+유형화!$G$63)*hourly1!O2796/hourly1!$O$8763</f>
        <v>109.00823699542093</v>
      </c>
      <c r="C2795" s="419">
        <f>hourly1!$F2796*유형화!$G$71/hourly1!$F$8763+유형화!$G$72*hourly1!$G2796/hourly1!$F$8763+유형화!$G$74*hourly1!I2796/hourly1!$I$8763+유형화!$H$63*hourly1!P2796/hourly1!$P$8763</f>
        <v>14.341088600977207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770">
        <f>(유형화!$F$71+유형화!$F$72+유형화!$F$73+유형화!$F$74+유형화!$G$63)*hourly1!O2797/hourly1!$O$8763</f>
        <v>108.25138782543688</v>
      </c>
      <c r="C2796" s="419">
        <f>hourly1!$F2797*유형화!$G$71/hourly1!$F$8763+유형화!$G$72*hourly1!$G2797/hourly1!$F$8763+유형화!$G$74*hourly1!I2797/hourly1!$I$8763+유형화!$H$63*hourly1!P2797/hourly1!$P$8763</f>
        <v>11.053882087318534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770">
        <f>(유형화!$F$71+유형화!$F$72+유형화!$F$73+유형화!$F$74+유형화!$G$63)*hourly1!O2798/hourly1!$O$8763</f>
        <v>109.07428851262716</v>
      </c>
      <c r="C2797" s="419">
        <f>hourly1!$F2798*유형화!$G$71/hourly1!$F$8763+유형화!$G$72*hourly1!$G2798/hourly1!$F$8763+유형화!$G$74*hourly1!I2798/hourly1!$I$8763+유형화!$H$63*hourly1!P2798/hourly1!$P$8763</f>
        <v>8.5221087713097532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770">
        <f>(유형화!$F$71+유형화!$F$72+유형화!$F$73+유형화!$F$74+유형화!$G$63)*hourly1!O2799/hourly1!$O$8763</f>
        <v>103.68504531043789</v>
      </c>
      <c r="C2798" s="419">
        <f>hourly1!$F2799*유형화!$G$71/hourly1!$F$8763+유형화!$G$72*hourly1!$G2799/hourly1!$F$8763+유형화!$G$74*hourly1!I2799/hourly1!$I$8763+유형화!$H$63*hourly1!P2799/hourly1!$P$8763</f>
        <v>2.2767230096830109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770">
        <f>(유형화!$F$71+유형화!$F$72+유형화!$F$73+유형화!$F$74+유형화!$G$63)*hourly1!O2800/hourly1!$O$8763</f>
        <v>102.95971722109546</v>
      </c>
      <c r="C2799" s="419">
        <f>hourly1!$F2800*유형화!$G$71/hourly1!$F$8763+유형화!$G$72*hourly1!$G2800/hourly1!$F$8763+유형화!$G$74*hourly1!I2800/hourly1!$I$8763+유형화!$H$63*hourly1!P2800/hourly1!$P$8763</f>
        <v>3.3173939992761823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770">
        <f>(유형화!$F$71+유형화!$F$72+유형화!$F$73+유형화!$F$74+유형화!$G$63)*hourly1!O2801/hourly1!$O$8763</f>
        <v>107.62959195230526</v>
      </c>
      <c r="C2800" s="419">
        <f>hourly1!$F2801*유형화!$G$71/hourly1!$F$8763+유형화!$G$72*hourly1!$G2801/hourly1!$F$8763+유형화!$G$74*hourly1!I2801/hourly1!$I$8763+유형화!$H$63*hourly1!P2801/hourly1!$P$8763</f>
        <v>2.8858171047383232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770">
        <f>(유형화!$F$71+유형화!$F$72+유형화!$F$73+유형화!$F$74+유형화!$G$63)*hourly1!O2802/hourly1!$O$8763</f>
        <v>107.74094668043946</v>
      </c>
      <c r="C2801" s="419">
        <f>hourly1!$F2802*유형화!$G$71/hourly1!$F$8763+유형화!$G$72*hourly1!$G2802/hourly1!$F$8763+유형화!$G$74*hourly1!I2802/hourly1!$I$8763+유형화!$H$63*hourly1!P2802/hourly1!$P$8763</f>
        <v>2.3637132847538358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770">
        <f>(유형화!$F$71+유형화!$F$72+유형화!$F$73+유형화!$F$74+유형화!$G$63)*hourly1!O2803/hourly1!$O$8763</f>
        <v>108.46741442183099</v>
      </c>
      <c r="C2802" s="419">
        <f>hourly1!$F2803*유형화!$G$71/hourly1!$F$8763+유형화!$G$72*hourly1!$G2803/hourly1!$F$8763+유형화!$G$74*hourly1!I2803/hourly1!$I$8763+유형화!$H$63*hourly1!P2803/hourly1!$P$8763</f>
        <v>3.3228594519277745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770">
        <f>(유형화!$F$71+유형화!$F$72+유형화!$F$73+유형화!$F$74+유형화!$G$63)*hourly1!O2804/hourly1!$O$8763</f>
        <v>107.9007463454226</v>
      </c>
      <c r="C2803" s="419">
        <f>hourly1!$F2804*유형화!$G$71/hourly1!$F$8763+유형화!$G$72*hourly1!$G2804/hourly1!$F$8763+유형화!$G$74*hourly1!I2804/hourly1!$I$8763+유형화!$H$63*hourly1!P2804/hourly1!$P$8763</f>
        <v>4.3580049830550891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770">
        <f>(유형화!$F$71+유형화!$F$72+유형화!$F$73+유형화!$F$74+유형화!$G$63)*hourly1!O2805/hourly1!$O$8763</f>
        <v>107.9924704240822</v>
      </c>
      <c r="C2804" s="419">
        <f>hourly1!$F2805*유형화!$G$71/hourly1!$F$8763+유형화!$G$72*hourly1!$G2805/hourly1!$F$8763+유형화!$G$74*hourly1!I2805/hourly1!$I$8763+유형화!$H$63*hourly1!P2805/hourly1!$P$8763</f>
        <v>3.5364650723072231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770">
        <f>(유형화!$F$71+유형화!$F$72+유형화!$F$73+유형화!$F$74+유형화!$G$63)*hourly1!O2806/hourly1!$O$8763</f>
        <v>109.06273754122856</v>
      </c>
      <c r="C2805" s="419">
        <f>hourly1!$F2806*유형화!$G$71/hourly1!$F$8763+유형화!$G$72*hourly1!$G2806/hourly1!$F$8763+유형화!$G$74*hourly1!I2806/hourly1!$I$8763+유형화!$H$63*hourly1!P2806/hourly1!$P$8763</f>
        <v>4.2863915825409036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770">
        <f>(유형화!$F$71+유형화!$F$72+유형화!$F$73+유형화!$F$74+유형화!$G$63)*hourly1!O2807/hourly1!$O$8763</f>
        <v>109.90268199791456</v>
      </c>
      <c r="C2806" s="419">
        <f>hourly1!$F2807*유형화!$G$71/hourly1!$F$8763+유형화!$G$72*hourly1!$G2807/hourly1!$F$8763+유형화!$G$74*hourly1!I2807/hourly1!$I$8763+유형화!$H$63*hourly1!P2807/hourly1!$P$8763</f>
        <v>7.5541783683724777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770">
        <f>(유형화!$F$71+유형화!$F$72+유형화!$F$73+유형화!$F$74+유형화!$G$63)*hourly1!O2808/hourly1!$O$8763</f>
        <v>106.51427185529809</v>
      </c>
      <c r="C2807" s="419">
        <f>hourly1!$F2808*유형화!$G$71/hourly1!$F$8763+유형화!$G$72*hourly1!$G2808/hourly1!$F$8763+유형화!$G$74*hourly1!I2808/hourly1!$I$8763+유형화!$H$63*hourly1!P2808/hourly1!$P$8763</f>
        <v>1.1850006119285512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770">
        <f>(유형화!$F$71+유형화!$F$72+유형화!$F$73+유형화!$F$74+유형화!$G$63)*hourly1!O2809/hourly1!$O$8763</f>
        <v>104.93136635547526</v>
      </c>
      <c r="C2808" s="419">
        <f>hourly1!$F2809*유형화!$G$71/hourly1!$F$8763+유형화!$G$72*hourly1!$G2809/hourly1!$F$8763+유형화!$G$74*hourly1!I2809/hourly1!$I$8763+유형화!$H$63*hourly1!P2809/hourly1!$P$8763</f>
        <v>1.0467099814977872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770">
        <f>(유형화!$F$71+유형화!$F$72+유형화!$F$73+유형화!$F$74+유형화!$G$63)*hourly1!O2810/hourly1!$O$8763</f>
        <v>104.01064438505225</v>
      </c>
      <c r="C2809" s="419">
        <f>hourly1!$F2810*유형화!$G$71/hourly1!$F$8763+유형화!$G$72*hourly1!$G2810/hourly1!$F$8763+유형화!$G$74*hourly1!I2810/hourly1!$I$8763+유형화!$H$63*hourly1!P2810/hourly1!$P$8763</f>
        <v>0.80535090271804854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770">
        <f>(유형화!$F$71+유형화!$F$72+유형화!$F$73+유형화!$F$74+유형화!$G$63)*hourly1!O2811/hourly1!$O$8763</f>
        <v>100.91519946992025</v>
      </c>
      <c r="C2810" s="419">
        <f>hourly1!$F2811*유형화!$G$71/hourly1!$F$8763+유형화!$G$72*hourly1!$G2811/hourly1!$F$8763+유형화!$G$74*hourly1!I2811/hourly1!$I$8763+유형화!$H$63*hourly1!P2811/hourly1!$P$8763</f>
        <v>0.65440704625378743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770">
        <f>(유형화!$F$71+유형화!$F$72+유형화!$F$73+유형화!$F$74+유형화!$G$63)*hourly1!O2812/hourly1!$O$8763</f>
        <v>96.106868352232723</v>
      </c>
      <c r="C2811" s="419">
        <f>hourly1!$F2812*유형화!$G$71/hourly1!$F$8763+유형화!$G$72*hourly1!$G2812/hourly1!$F$8763+유형화!$G$74*hourly1!I2812/hourly1!$I$8763+유형화!$H$63*hourly1!P2812/hourly1!$P$8763</f>
        <v>0.59934848058846146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770">
        <f>(유형화!$F$71+유형화!$F$72+유형화!$F$73+유형화!$F$74+유형화!$G$63)*hourly1!O2813/hourly1!$O$8763</f>
        <v>97.019815892625658</v>
      </c>
      <c r="C2812" s="419">
        <f>hourly1!$F2813*유형화!$G$71/hourly1!$F$8763+유형화!$G$72*hourly1!$G2813/hourly1!$F$8763+유형화!$G$74*hourly1!I2813/hourly1!$I$8763+유형화!$H$63*hourly1!P2813/hourly1!$P$8763</f>
        <v>0.56391735518420605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770">
        <f>(유형화!$F$71+유형화!$F$72+유형화!$F$73+유형화!$F$74+유형화!$G$63)*hourly1!O2814/hourly1!$O$8763</f>
        <v>95.523188215163131</v>
      </c>
      <c r="C2813" s="419">
        <f>hourly1!$F2814*유형화!$G$71/hourly1!$F$8763+유형화!$G$72*hourly1!$G2814/hourly1!$F$8763+유형화!$G$74*hourly1!I2814/hourly1!$I$8763+유형화!$H$63*hourly1!P2814/hourly1!$P$8763</f>
        <v>0.50975703040002551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770">
        <f>(유형화!$F$71+유형화!$F$72+유형화!$F$73+유형화!$F$74+유형화!$G$63)*hourly1!O2815/hourly1!$O$8763</f>
        <v>96.007448267366271</v>
      </c>
      <c r="C2814" s="419">
        <f>hourly1!$F2815*유형화!$G$71/hourly1!$F$8763+유형화!$G$72*hourly1!$G2815/hourly1!$F$8763+유형화!$G$74*hourly1!I2815/hourly1!$I$8763+유형화!$H$63*hourly1!P2815/hourly1!$P$8763</f>
        <v>0.50980534277355749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770">
        <f>(유형화!$F$71+유형화!$F$72+유형화!$F$73+유형화!$F$74+유형화!$G$63)*hourly1!O2816/hourly1!$O$8763</f>
        <v>97.44140592425228</v>
      </c>
      <c r="C2815" s="419">
        <f>hourly1!$F2816*유형화!$G$71/hourly1!$F$8763+유형화!$G$72*hourly1!$G2816/hourly1!$F$8763+유형화!$G$74*hourly1!I2816/hourly1!$I$8763+유형화!$H$63*hourly1!P2816/hourly1!$P$8763</f>
        <v>0.5639659752798627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770">
        <f>(유형화!$F$71+유형화!$F$72+유형화!$F$73+유형화!$F$74+유형화!$G$63)*hourly1!O2817/hourly1!$O$8763</f>
        <v>99.849865250734013</v>
      </c>
      <c r="C2816" s="419">
        <f>hourly1!$F2817*유형화!$G$71/hourly1!$F$8763+유형화!$G$72*hourly1!$G2817/hourly1!$F$8763+유형화!$G$74*hourly1!I2817/hourly1!$I$8763+유형화!$H$63*hourly1!P2817/hourly1!$P$8763</f>
        <v>9.6790350254491262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770">
        <f>(유형화!$F$71+유형화!$F$72+유형화!$F$73+유형화!$F$74+유형화!$G$63)*hourly1!O2818/hourly1!$O$8763</f>
        <v>101.35817654148423</v>
      </c>
      <c r="C2817" s="419">
        <f>hourly1!$F2818*유형화!$G$71/hourly1!$F$8763+유형화!$G$72*hourly1!$G2818/hourly1!$F$8763+유형화!$G$74*hourly1!I2818/hourly1!$I$8763+유형화!$H$63*hourly1!P2818/hourly1!$P$8763</f>
        <v>12.059682928940216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770">
        <f>(유형화!$F$71+유형화!$F$72+유형화!$F$73+유형화!$F$74+유형화!$G$63)*hourly1!O2819/hourly1!$O$8763</f>
        <v>103.19098488192137</v>
      </c>
      <c r="C2818" s="419">
        <f>hourly1!$F2819*유형화!$G$71/hourly1!$F$8763+유형화!$G$72*hourly1!$G2819/hourly1!$F$8763+유형화!$G$74*hourly1!I2819/hourly1!$I$8763+유형화!$H$63*hourly1!P2819/hourly1!$P$8763</f>
        <v>12.373329011964502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770">
        <f>(유형화!$F$71+유형화!$F$72+유형화!$F$73+유형화!$F$74+유형화!$G$63)*hourly1!O2820/hourly1!$O$8763</f>
        <v>107.62186741801737</v>
      </c>
      <c r="C2819" s="419">
        <f>hourly1!$F2820*유형화!$G$71/hourly1!$F$8763+유형화!$G$72*hourly1!$G2820/hourly1!$F$8763+유형화!$G$74*hourly1!I2820/hourly1!$I$8763+유형화!$H$63*hourly1!P2820/hourly1!$P$8763</f>
        <v>11.488338337774474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770">
        <f>(유형화!$F$71+유형화!$F$72+유형화!$F$73+유형화!$F$74+유형화!$G$63)*hourly1!O2821/hourly1!$O$8763</f>
        <v>107.5537674508833</v>
      </c>
      <c r="C2820" s="419">
        <f>hourly1!$F2821*유형화!$G$71/hourly1!$F$8763+유형화!$G$72*hourly1!$G2821/hourly1!$F$8763+유형화!$G$74*hourly1!I2821/hourly1!$I$8763+유형화!$H$63*hourly1!P2821/hourly1!$P$8763</f>
        <v>9.4200228515585138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770">
        <f>(유형화!$F$71+유형화!$F$72+유형화!$F$73+유형화!$F$74+유형화!$G$63)*hourly1!O2822/hourly1!$O$8763</f>
        <v>107.26741501544574</v>
      </c>
      <c r="C2821" s="419">
        <f>hourly1!$F2822*유형화!$G$71/hourly1!$F$8763+유형화!$G$72*hourly1!$G2822/hourly1!$F$8763+유형화!$G$74*hourly1!I2822/hourly1!$I$8763+유형화!$H$63*hourly1!P2822/hourly1!$P$8763</f>
        <v>7.8202586117385993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770">
        <f>(유형화!$F$71+유형화!$F$72+유형화!$F$73+유형화!$F$74+유형화!$G$63)*hourly1!O2823/hourly1!$O$8763</f>
        <v>101.71028184782156</v>
      </c>
      <c r="C2822" s="419">
        <f>hourly1!$F2823*유형화!$G$71/hourly1!$F$8763+유형화!$G$72*hourly1!$G2823/hourly1!$F$8763+유형화!$G$74*hourly1!I2823/hourly1!$I$8763+유형화!$H$63*hourly1!P2823/hourly1!$P$8763</f>
        <v>2.1554438737337365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770">
        <f>(유형화!$F$71+유형화!$F$72+유형화!$F$73+유형화!$F$74+유형화!$G$63)*hourly1!O2824/hourly1!$O$8763</f>
        <v>101.89675397241722</v>
      </c>
      <c r="C2823" s="419">
        <f>hourly1!$F2824*유형화!$G$71/hourly1!$F$8763+유형화!$G$72*hourly1!$G2824/hourly1!$F$8763+유형화!$G$74*hourly1!I2824/hourly1!$I$8763+유형화!$H$63*hourly1!P2824/hourly1!$P$8763</f>
        <v>4.3712108780240317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770">
        <f>(유형화!$F$71+유형화!$F$72+유형화!$F$73+유형화!$F$74+유형화!$G$63)*hourly1!O2825/hourly1!$O$8763</f>
        <v>105.85296405362476</v>
      </c>
      <c r="C2824" s="419">
        <f>hourly1!$F2825*유형화!$G$71/hourly1!$F$8763+유형화!$G$72*hourly1!$G2825/hourly1!$F$8763+유형화!$G$74*hourly1!I2825/hourly1!$I$8763+유형화!$H$63*hourly1!P2825/hourly1!$P$8763</f>
        <v>4.9768000180823444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770">
        <f>(유형화!$F$71+유형화!$F$72+유형화!$F$73+유형화!$F$74+유형화!$G$63)*hourly1!O2826/hourly1!$O$8763</f>
        <v>106.07658321655863</v>
      </c>
      <c r="C2825" s="419">
        <f>hourly1!$F2826*유형화!$G$71/hourly1!$F$8763+유형화!$G$72*hourly1!$G2826/hourly1!$F$8763+유형화!$G$74*hourly1!I2826/hourly1!$I$8763+유형화!$H$63*hourly1!P2826/hourly1!$P$8763</f>
        <v>4.6707497479769593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770">
        <f>(유형화!$F$71+유형화!$F$72+유형화!$F$73+유형화!$F$74+유형화!$G$63)*hourly1!O2827/hourly1!$O$8763</f>
        <v>107.02872266407661</v>
      </c>
      <c r="C2826" s="419">
        <f>hourly1!$F2827*유형화!$G$71/hourly1!$F$8763+유형화!$G$72*hourly1!$G2827/hourly1!$F$8763+유형화!$G$74*hourly1!I2827/hourly1!$I$8763+유형화!$H$63*hourly1!P2827/hourly1!$P$8763</f>
        <v>4.6651682840844595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770">
        <f>(유형화!$F$71+유형화!$F$72+유형화!$F$73+유형화!$F$74+유형화!$G$63)*hourly1!O2828/hourly1!$O$8763</f>
        <v>107.45031338101781</v>
      </c>
      <c r="C2827" s="419">
        <f>hourly1!$F2828*유형화!$G$71/hourly1!$F$8763+유형화!$G$72*hourly1!$G2828/hourly1!$F$8763+유형화!$G$74*hourly1!I2828/hourly1!$I$8763+유형화!$H$63*hourly1!P2828/hourly1!$P$8763</f>
        <v>4.9269179539937644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770">
        <f>(유형화!$F$71+유형화!$F$72+유형화!$F$73+유형화!$F$74+유형화!$G$63)*hourly1!O2829/hourly1!$O$8763</f>
        <v>107.67170155080575</v>
      </c>
      <c r="C2828" s="419">
        <f>hourly1!$F2829*유형화!$G$71/hourly1!$F$8763+유형화!$G$72*hourly1!$G2829/hourly1!$F$8763+유형화!$G$74*hourly1!I2829/hourly1!$I$8763+유형화!$H$63*hourly1!P2829/hourly1!$P$8763</f>
        <v>2.1594476462943937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770">
        <f>(유형화!$F$71+유형화!$F$72+유형화!$F$73+유형화!$F$74+유형화!$G$63)*hourly1!O2830/hourly1!$O$8763</f>
        <v>108.46561563311636</v>
      </c>
      <c r="C2829" s="419">
        <f>hourly1!$F2830*유형화!$G$71/hourly1!$F$8763+유형화!$G$72*hourly1!$G2830/hourly1!$F$8763+유형화!$G$74*hourly1!I2830/hourly1!$I$8763+유형화!$H$63*hourly1!P2830/hourly1!$P$8763</f>
        <v>2.4219869311749651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770">
        <f>(유형화!$F$71+유형화!$F$72+유형화!$F$73+유형화!$F$74+유형화!$G$63)*hourly1!O2831/hourly1!$O$8763</f>
        <v>109.35751036222996</v>
      </c>
      <c r="C2830" s="419">
        <f>hourly1!$F2831*유형화!$G$71/hourly1!$F$8763+유형화!$G$72*hourly1!$G2831/hourly1!$F$8763+유형화!$G$74*hourly1!I2831/hourly1!$I$8763+유형화!$H$63*hourly1!P2831/hourly1!$P$8763</f>
        <v>7.067007471672853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770">
        <f>(유형화!$F$71+유형화!$F$72+유형화!$F$73+유형화!$F$74+유형화!$G$63)*hourly1!O2832/hourly1!$O$8763</f>
        <v>106.64279663889695</v>
      </c>
      <c r="C2831" s="419">
        <f>hourly1!$F2832*유형화!$G$71/hourly1!$F$8763+유형화!$G$72*hourly1!$G2832/hourly1!$F$8763+유형화!$G$74*hourly1!I2832/hourly1!$I$8763+유형화!$H$63*hourly1!P2832/hourly1!$P$8763</f>
        <v>1.1475157490660015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770">
        <f>(유형화!$F$71+유형화!$F$72+유형화!$F$73+유형화!$F$74+유형화!$G$63)*hourly1!O2833/hourly1!$O$8763</f>
        <v>104.44339131544244</v>
      </c>
      <c r="C2832" s="419">
        <f>hourly1!$F2833*유형화!$G$71/hourly1!$F$8763+유형화!$G$72*hourly1!$G2833/hourly1!$F$8763+유형화!$G$74*hourly1!I2833/hourly1!$I$8763+유형화!$H$63*hourly1!P2833/hourly1!$P$8763</f>
        <v>1.090154498743733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770">
        <f>(유형화!$F$71+유형화!$F$72+유형화!$F$73+유형화!$F$74+유형화!$G$63)*hourly1!O2834/hourly1!$O$8763</f>
        <v>103.45736295097164</v>
      </c>
      <c r="C2833" s="419">
        <f>hourly1!$F2834*유형화!$G$71/hourly1!$F$8763+유형화!$G$72*hourly1!$G2834/hourly1!$F$8763+유형화!$G$74*hourly1!I2834/hourly1!$I$8763+유형화!$H$63*hourly1!P2834/hourly1!$P$8763</f>
        <v>0.80460221478936855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770">
        <f>(유형화!$F$71+유형화!$F$72+유형화!$F$73+유형화!$F$74+유형화!$G$63)*hourly1!O2835/hourly1!$O$8763</f>
        <v>99.406351853481652</v>
      </c>
      <c r="C2834" s="419">
        <f>hourly1!$F2835*유형화!$G$71/hourly1!$F$8763+유형화!$G$72*hourly1!$G2835/hourly1!$F$8763+유형화!$G$74*hourly1!I2835/hourly1!$I$8763+유형화!$H$63*hourly1!P2835/hourly1!$P$8763</f>
        <v>0.60728432645480135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770">
        <f>(유형화!$F$71+유형화!$F$72+유형화!$F$73+유형화!$F$74+유형화!$G$63)*hourly1!O2836/hourly1!$O$8763</f>
        <v>95.8462610508262</v>
      </c>
      <c r="C2835" s="419">
        <f>hourly1!$F2836*유형화!$G$71/hourly1!$F$8763+유형화!$G$72*hourly1!$G2836/hourly1!$F$8763+유형화!$G$74*hourly1!I2836/hourly1!$I$8763+유형화!$H$63*hourly1!P2836/hourly1!$P$8763</f>
        <v>0.53442465133676276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770">
        <f>(유형화!$F$71+유형화!$F$72+유형화!$F$73+유형화!$F$74+유형화!$G$63)*hourly1!O2837/hourly1!$O$8763</f>
        <v>95.602616484192652</v>
      </c>
      <c r="C2836" s="419">
        <f>hourly1!$F2837*유형화!$G$71/hourly1!$F$8763+유형화!$G$72*hourly1!$G2837/hourly1!$F$8763+유형화!$G$74*hourly1!I2837/hourly1!$I$8763+유형화!$H$63*hourly1!P2837/hourly1!$P$8763</f>
        <v>0.51873113071411536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770">
        <f>(유형화!$F$71+유형화!$F$72+유형화!$F$73+유형화!$F$74+유형화!$G$63)*hourly1!O2838/hourly1!$O$8763</f>
        <v>95.575440035310478</v>
      </c>
      <c r="C2837" s="419">
        <f>hourly1!$F2838*유형화!$G$71/hourly1!$F$8763+유형화!$G$72*hourly1!$G2838/hourly1!$F$8763+유형화!$G$74*hourly1!I2838/hourly1!$I$8763+유형화!$H$63*hourly1!P2838/hourly1!$P$8763</f>
        <v>0.51882621685055719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770">
        <f>(유형화!$F$71+유형화!$F$72+유형화!$F$73+유형화!$F$74+유형화!$G$63)*hourly1!O2839/hourly1!$O$8763</f>
        <v>95.042652696774567</v>
      </c>
      <c r="C2838" s="419">
        <f>hourly1!$F2839*유형화!$G$71/hourly1!$F$8763+유형화!$G$72*hourly1!$G2839/hourly1!$F$8763+유형화!$G$74*hourly1!I2839/hourly1!$I$8763+유형화!$H$63*hourly1!P2839/hourly1!$P$8763</f>
        <v>0.50978472539122222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770">
        <f>(유형화!$F$71+유형화!$F$72+유형화!$F$73+유형화!$F$74+유형화!$G$63)*hourly1!O2840/hourly1!$O$8763</f>
        <v>95.897599527298993</v>
      </c>
      <c r="C2839" s="419">
        <f>hourly1!$F2840*유형화!$G$71/hourly1!$F$8763+유형화!$G$72*hourly1!$G2840/hourly1!$F$8763+유형화!$G$74*hourly1!I2840/hourly1!$I$8763+유형화!$H$63*hourly1!P2840/hourly1!$P$8763</f>
        <v>1.2082914840806902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770">
        <f>(유형화!$F$71+유형화!$F$72+유형화!$F$73+유형화!$F$74+유형화!$G$63)*hourly1!O2841/hourly1!$O$8763</f>
        <v>97.39645012683863</v>
      </c>
      <c r="C2840" s="419">
        <f>hourly1!$F2841*유형화!$G$71/hourly1!$F$8763+유형화!$G$72*hourly1!$G2841/hourly1!$F$8763+유형화!$G$74*hourly1!I2841/hourly1!$I$8763+유형화!$H$63*hourly1!P2841/hourly1!$P$8763</f>
        <v>7.725136779530315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770">
        <f>(유형화!$F$71+유형화!$F$72+유형화!$F$73+유형화!$F$74+유형화!$G$63)*hourly1!O2842/hourly1!$O$8763</f>
        <v>97.454620254661521</v>
      </c>
      <c r="C2841" s="419">
        <f>hourly1!$F2842*유형화!$G$71/hourly1!$F$8763+유형화!$G$72*hourly1!$G2842/hourly1!$F$8763+유형화!$G$74*hourly1!I2842/hourly1!$I$8763+유형화!$H$63*hourly1!P2842/hourly1!$P$8763</f>
        <v>8.7904473873469318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770">
        <f>(유형화!$F$71+유형화!$F$72+유형화!$F$73+유형화!$F$74+유형화!$G$63)*hourly1!O2843/hourly1!$O$8763</f>
        <v>97.030028526619503</v>
      </c>
      <c r="C2842" s="419">
        <f>hourly1!$F2843*유형화!$G$71/hourly1!$F$8763+유형화!$G$72*hourly1!$G2843/hourly1!$F$8763+유형화!$G$74*hourly1!I2843/hourly1!$I$8763+유형화!$H$63*hourly1!P2843/hourly1!$P$8763</f>
        <v>8.5808615410786153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770">
        <f>(유형화!$F$71+유형화!$F$72+유형화!$F$73+유형화!$F$74+유형화!$G$63)*hourly1!O2844/hourly1!$O$8763</f>
        <v>97.761439793933718</v>
      </c>
      <c r="C2843" s="419">
        <f>hourly1!$F2844*유형화!$G$71/hourly1!$F$8763+유형화!$G$72*hourly1!$G2844/hourly1!$F$8763+유형화!$G$74*hourly1!I2844/hourly1!$I$8763+유형화!$H$63*hourly1!P2844/hourly1!$P$8763</f>
        <v>6.627272248172714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770">
        <f>(유형화!$F$71+유형화!$F$72+유형화!$F$73+유형화!$F$74+유형화!$G$63)*hourly1!O2845/hourly1!$O$8763</f>
        <v>97.950853309125321</v>
      </c>
      <c r="C2844" s="419">
        <f>hourly1!$F2845*유형화!$G$71/hourly1!$F$8763+유형화!$G$72*hourly1!$G2845/hourly1!$F$8763+유형화!$G$74*hourly1!I2845/hourly1!$I$8763+유형화!$H$63*hourly1!P2845/hourly1!$P$8763</f>
        <v>3.0481836064605892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770">
        <f>(유형화!$F$71+유형화!$F$72+유형화!$F$73+유형화!$F$74+유형화!$G$63)*hourly1!O2846/hourly1!$O$8763</f>
        <v>98.831759479176611</v>
      </c>
      <c r="C2845" s="419">
        <f>hourly1!$F2846*유형화!$G$71/hourly1!$F$8763+유형화!$G$72*hourly1!$G2846/hourly1!$F$8763+유형화!$G$74*hourly1!I2846/hourly1!$I$8763+유형화!$H$63*hourly1!P2846/hourly1!$P$8763</f>
        <v>1.2899535505673994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770">
        <f>(유형화!$F$71+유형화!$F$72+유형화!$F$73+유형화!$F$74+유형화!$G$63)*hourly1!O2847/hourly1!$O$8763</f>
        <v>95.175516823292213</v>
      </c>
      <c r="C2846" s="419">
        <f>hourly1!$F2847*유형화!$G$71/hourly1!$F$8763+유형화!$G$72*hourly1!$G2847/hourly1!$F$8763+유형화!$G$74*hourly1!I2847/hourly1!$I$8763+유형화!$H$63*hourly1!P2847/hourly1!$P$8763</f>
        <v>1.7109377264167807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770">
        <f>(유형화!$F$71+유형화!$F$72+유형화!$F$73+유형화!$F$74+유형화!$G$63)*hourly1!O2848/hourly1!$O$8763</f>
        <v>96.323464171276598</v>
      </c>
      <c r="C2847" s="419">
        <f>hourly1!$F2848*유형화!$G$71/hourly1!$F$8763+유형화!$G$72*hourly1!$G2848/hourly1!$F$8763+유형화!$G$74*hourly1!I2848/hourly1!$I$8763+유형화!$H$63*hourly1!P2848/hourly1!$P$8763</f>
        <v>1.5697797412307957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770">
        <f>(유형화!$F$71+유형화!$F$72+유형화!$F$73+유형화!$F$74+유형화!$G$63)*hourly1!O2849/hourly1!$O$8763</f>
        <v>97.462581323036602</v>
      </c>
      <c r="C2848" s="419">
        <f>hourly1!$F2849*유형화!$G$71/hourly1!$F$8763+유형화!$G$72*hourly1!$G2849/hourly1!$F$8763+유형화!$G$74*hourly1!I2849/hourly1!$I$8763+유형화!$H$63*hourly1!P2849/hourly1!$P$8763</f>
        <v>1.0856802190548509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770">
        <f>(유형화!$F$71+유형화!$F$72+유형화!$F$73+유형화!$F$74+유형화!$G$63)*hourly1!O2850/hourly1!$O$8763</f>
        <v>96.892514926270863</v>
      </c>
      <c r="C2849" s="419">
        <f>hourly1!$F2850*유형화!$G$71/hourly1!$F$8763+유형화!$G$72*hourly1!$G2850/hourly1!$F$8763+유형화!$G$74*hourly1!I2850/hourly1!$I$8763+유형화!$H$63*hourly1!P2850/hourly1!$P$8763</f>
        <v>1.0052068831347272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770">
        <f>(유형화!$F$71+유형화!$F$72+유형화!$F$73+유형화!$F$74+유형화!$G$63)*hourly1!O2851/hourly1!$O$8763</f>
        <v>96.701643726515485</v>
      </c>
      <c r="C2850" s="419">
        <f>hourly1!$F2851*유형화!$G$71/hourly1!$F$8763+유형화!$G$72*hourly1!$G2851/hourly1!$F$8763+유형화!$G$74*hourly1!I2851/hourly1!$I$8763+유형화!$H$63*hourly1!P2851/hourly1!$P$8763</f>
        <v>1.0858513125560245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770">
        <f>(유형화!$F$71+유형화!$F$72+유형화!$F$73+유형화!$F$74+유형화!$G$63)*hourly1!O2852/hourly1!$O$8763</f>
        <v>95.346146547859718</v>
      </c>
      <c r="C2851" s="419">
        <f>hourly1!$F2852*유형화!$G$71/hourly1!$F$8763+유형화!$G$72*hourly1!$G2852/hourly1!$F$8763+유형화!$G$74*hourly1!I2852/hourly1!$I$8763+유형화!$H$63*hourly1!P2852/hourly1!$P$8763</f>
        <v>1.5711469506295372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770">
        <f>(유형화!$F$71+유형화!$F$72+유형화!$F$73+유형화!$F$74+유형화!$G$63)*hourly1!O2853/hourly1!$O$8763</f>
        <v>96.286515252164591</v>
      </c>
      <c r="C2852" s="419">
        <f>hourly1!$F2853*유형화!$G$71/hourly1!$F$8763+유형화!$G$72*hourly1!$G2853/hourly1!$F$8763+유형화!$G$74*hourly1!I2853/hourly1!$I$8763+유형화!$H$63*hourly1!P2853/hourly1!$P$8763</f>
        <v>2.0351623729117883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770">
        <f>(유형화!$F$71+유형화!$F$72+유형화!$F$73+유형화!$F$74+유형화!$G$63)*hourly1!O2854/hourly1!$O$8763</f>
        <v>97.682064888189089</v>
      </c>
      <c r="C2853" s="419">
        <f>hourly1!$F2854*유형화!$G$71/hourly1!$F$8763+유형화!$G$72*hourly1!$G2854/hourly1!$F$8763+유형화!$G$74*hourly1!I2854/hourly1!$I$8763+유형화!$H$63*hourly1!P2854/hourly1!$P$8763</f>
        <v>2.055140000950431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770">
        <f>(유형화!$F$71+유형화!$F$72+유형화!$F$73+유형화!$F$74+유형화!$G$63)*hourly1!O2855/hourly1!$O$8763</f>
        <v>100.54367214583651</v>
      </c>
      <c r="C2854" s="419">
        <f>hourly1!$F2855*유형화!$G$71/hourly1!$F$8763+유형화!$G$72*hourly1!$G2855/hourly1!$F$8763+유형화!$G$74*hourly1!I2855/hourly1!$I$8763+유형화!$H$63*hourly1!P2855/hourly1!$P$8763</f>
        <v>2.1060018522830868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770">
        <f>(유형화!$F$71+유형화!$F$72+유형화!$F$73+유형화!$F$74+유형화!$G$63)*hourly1!O2856/hourly1!$O$8763</f>
        <v>99.467499915182273</v>
      </c>
      <c r="C2855" s="419">
        <f>hourly1!$F2856*유형화!$G$71/hourly1!$F$8763+유형화!$G$72*hourly1!$G2856/hourly1!$F$8763+유형화!$G$74*hourly1!I2856/hourly1!$I$8763+유형화!$H$63*hourly1!P2856/hourly1!$P$8763</f>
        <v>1.3486970886725023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770">
        <f>(유형화!$F$71+유형화!$F$72+유형화!$F$73+유형화!$F$74+유형화!$G$63)*hourly1!O2857/hourly1!$O$8763</f>
        <v>100.05208390394723</v>
      </c>
      <c r="C2856" s="419">
        <f>hourly1!$F2857*유형화!$G$71/hourly1!$F$8763+유형화!$G$72*hourly1!$G2857/hourly1!$F$8763+유형화!$G$74*hourly1!I2857/hourly1!$I$8763+유형화!$H$63*hourly1!P2857/hourly1!$P$8763</f>
        <v>0.94543709174472901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770">
        <f>(유형화!$F$71+유형화!$F$72+유형화!$F$73+유형화!$F$74+유형화!$G$63)*hourly1!O2858/hourly1!$O$8763</f>
        <v>98.275908899493729</v>
      </c>
      <c r="C2857" s="419">
        <f>hourly1!$F2858*유형화!$G$71/hourly1!$F$8763+유형화!$G$72*hourly1!$G2858/hourly1!$F$8763+유형화!$G$74*hourly1!I2858/hourly1!$I$8763+유형화!$H$63*hourly1!P2858/hourly1!$P$8763</f>
        <v>0.82496972675963542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770">
        <f>(유형화!$F$71+유형화!$F$72+유형화!$F$73+유형화!$F$74+유형화!$G$63)*hourly1!O2859/hourly1!$O$8763</f>
        <v>94.737933609397359</v>
      </c>
      <c r="C2858" s="419">
        <f>hourly1!$F2859*유형화!$G$71/hourly1!$F$8763+유형화!$G$72*hourly1!$G2859/hourly1!$F$8763+유형화!$G$74*hourly1!I2859/hourly1!$I$8763+유형화!$H$63*hourly1!P2859/hourly1!$P$8763</f>
        <v>0.60719047120685721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770">
        <f>(유형화!$F$71+유형화!$F$72+유형화!$F$73+유형화!$F$74+유형화!$G$63)*hourly1!O2860/hourly1!$O$8763</f>
        <v>92.861789238591612</v>
      </c>
      <c r="C2859" s="419">
        <f>hourly1!$F2860*유형화!$G$71/hourly1!$F$8763+유형화!$G$72*hourly1!$G2860/hourly1!$F$8763+유형화!$G$74*hourly1!I2860/hourly1!$I$8763+유형화!$H$63*hourly1!P2860/hourly1!$P$8763</f>
        <v>0.53436710729949832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770">
        <f>(유형화!$F$71+유형화!$F$72+유형화!$F$73+유형화!$F$74+유형화!$G$63)*hourly1!O2861/hourly1!$O$8763</f>
        <v>92.064870454165316</v>
      </c>
      <c r="C2860" s="419">
        <f>hourly1!$F2861*유형화!$G$71/hourly1!$F$8763+유형화!$G$72*hourly1!$G2861/hourly1!$F$8763+유형화!$G$74*hourly1!I2861/hourly1!$I$8763+유형화!$H$63*hourly1!P2861/hourly1!$P$8763</f>
        <v>0.51858834764839035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770">
        <f>(유형화!$F$71+유형화!$F$72+유형화!$F$73+유형화!$F$74+유형화!$G$63)*hourly1!O2862/hourly1!$O$8763</f>
        <v>90.651450825584604</v>
      </c>
      <c r="C2861" s="419">
        <f>hourly1!$F2862*유형화!$G$71/hourly1!$F$8763+유형화!$G$72*hourly1!$G2862/hourly1!$F$8763+유형화!$G$74*hourly1!I2862/hourly1!$I$8763+유형화!$H$63*hourly1!P2862/hourly1!$P$8763</f>
        <v>0.51875544076194346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770">
        <f>(유형화!$F$71+유형화!$F$72+유형화!$F$73+유형화!$F$74+유형화!$G$63)*hourly1!O2863/hourly1!$O$8763</f>
        <v>90.504399577669261</v>
      </c>
      <c r="C2862" s="419">
        <f>hourly1!$F2863*유형화!$G$71/hourly1!$F$8763+유형화!$G$72*hourly1!$G2863/hourly1!$F$8763+유형화!$G$74*hourly1!I2863/hourly1!$I$8763+유형화!$H$63*hourly1!P2863/hourly1!$P$8763</f>
        <v>0.50978134044785339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770">
        <f>(유형화!$F$71+유형화!$F$72+유형화!$F$73+유형화!$F$74+유형화!$G$63)*hourly1!O2864/hourly1!$O$8763</f>
        <v>91.403972237818081</v>
      </c>
      <c r="C2863" s="419">
        <f>hourly1!$F2864*유형화!$G$71/hourly1!$F$8763+유형화!$G$72*hourly1!$G2864/hourly1!$F$8763+유형화!$G$74*hourly1!I2864/hourly1!$I$8763+유형화!$H$63*hourly1!P2864/hourly1!$P$8763</f>
        <v>1.2083434891197149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770">
        <f>(유형화!$F$71+유형화!$F$72+유형화!$F$73+유형화!$F$74+유형화!$G$63)*hourly1!O2865/hourly1!$O$8763</f>
        <v>91.335031276114961</v>
      </c>
      <c r="C2864" s="419">
        <f>hourly1!$F2865*유형화!$G$71/hourly1!$F$8763+유형화!$G$72*hourly1!$G2865/hourly1!$F$8763+유형화!$G$74*hourly1!I2865/hourly1!$I$8763+유형화!$H$63*hourly1!P2865/hourly1!$P$8763</f>
        <v>6.7494385470066254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770">
        <f>(유형화!$F$71+유형화!$F$72+유형화!$F$73+유형화!$F$74+유형화!$G$63)*hourly1!O2866/hourly1!$O$8763</f>
        <v>91.236243328754938</v>
      </c>
      <c r="C2865" s="419">
        <f>hourly1!$F2866*유형화!$G$71/hourly1!$F$8763+유형화!$G$72*hourly1!$G2866/hourly1!$F$8763+유형화!$G$74*hourly1!I2866/hourly1!$I$8763+유형화!$H$63*hourly1!P2866/hourly1!$P$8763</f>
        <v>7.0937771424414198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770">
        <f>(유형화!$F$71+유형화!$F$72+유형화!$F$73+유형화!$F$74+유형화!$G$63)*hourly1!O2867/hourly1!$O$8763</f>
        <v>89.596996500270066</v>
      </c>
      <c r="C2866" s="419">
        <f>hourly1!$F2867*유형화!$G$71/hourly1!$F$8763+유형화!$G$72*hourly1!$G2867/hourly1!$F$8763+유형화!$G$74*hourly1!I2867/hourly1!$I$8763+유형화!$H$63*hourly1!P2867/hourly1!$P$8763</f>
        <v>4.8927620290730536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770">
        <f>(유형화!$F$71+유형화!$F$72+유형화!$F$73+유형화!$F$74+유형화!$G$63)*hourly1!O2868/hourly1!$O$8763</f>
        <v>89.334520226860874</v>
      </c>
      <c r="C2867" s="419">
        <f>hourly1!$F2868*유형화!$G$71/hourly1!$F$8763+유형화!$G$72*hourly1!$G2868/hourly1!$F$8763+유형화!$G$74*hourly1!I2868/hourly1!$I$8763+유형화!$H$63*hourly1!P2868/hourly1!$P$8763</f>
        <v>1.8927190324121452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770">
        <f>(유형화!$F$71+유형화!$F$72+유형화!$F$73+유형화!$F$74+유형화!$G$63)*hourly1!O2869/hourly1!$O$8763</f>
        <v>88.910858897142333</v>
      </c>
      <c r="C2868" s="419">
        <f>hourly1!$F2869*유형화!$G$71/hourly1!$F$8763+유형화!$G$72*hourly1!$G2869/hourly1!$F$8763+유형화!$G$74*hourly1!I2869/hourly1!$I$8763+유형화!$H$63*hourly1!P2869/hourly1!$P$8763</f>
        <v>1.3477806921860174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770">
        <f>(유형화!$F$71+유형화!$F$72+유형화!$F$73+유형화!$F$74+유형화!$G$63)*hourly1!O2870/hourly1!$O$8763</f>
        <v>89.712222108536949</v>
      </c>
      <c r="C2869" s="419">
        <f>hourly1!$F2870*유형화!$G$71/hourly1!$F$8763+유형화!$G$72*hourly1!$G2870/hourly1!$F$8763+유형화!$G$74*hourly1!I2870/hourly1!$I$8763+유형화!$H$63*hourly1!P2870/hourly1!$P$8763</f>
        <v>1.2868394026683974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770">
        <f>(유형화!$F$71+유형화!$F$72+유형화!$F$73+유형화!$F$74+유형화!$G$63)*hourly1!O2871/hourly1!$O$8763</f>
        <v>88.489936693385218</v>
      </c>
      <c r="C2870" s="419">
        <f>hourly1!$F2871*유형화!$G$71/hourly1!$F$8763+유형화!$G$72*hourly1!$G2871/hourly1!$F$8763+유형화!$G$74*hourly1!I2871/hourly1!$I$8763+유형화!$H$63*hourly1!P2871/hourly1!$P$8763</f>
        <v>1.7097056070306569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770">
        <f>(유형화!$F$71+유형화!$F$72+유형화!$F$73+유형화!$F$74+유형화!$G$63)*hourly1!O2872/hourly1!$O$8763</f>
        <v>89.961192621518322</v>
      </c>
      <c r="C2871" s="419">
        <f>hourly1!$F2872*유형화!$G$71/hourly1!$F$8763+유형화!$G$72*hourly1!$G2872/hourly1!$F$8763+유형화!$G$74*hourly1!I2872/hourly1!$I$8763+유형화!$H$63*hourly1!P2872/hourly1!$P$8763</f>
        <v>1.5684331492143864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770">
        <f>(유형화!$F$71+유형화!$F$72+유형화!$F$73+유형화!$F$74+유형화!$G$63)*hourly1!O2873/hourly1!$O$8763</f>
        <v>90.955725542334775</v>
      </c>
      <c r="C2872" s="419">
        <f>hourly1!$F2873*유형화!$G$71/hourly1!$F$8763+유형화!$G$72*hourly1!$G2873/hourly1!$F$8763+유형화!$G$74*hourly1!I2873/hourly1!$I$8763+유형화!$H$63*hourly1!P2873/hourly1!$P$8763</f>
        <v>1.084687507481513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770">
        <f>(유형화!$F$71+유형화!$F$72+유형화!$F$73+유형화!$F$74+유형화!$G$63)*hourly1!O2874/hourly1!$O$8763</f>
        <v>91.93097880460742</v>
      </c>
      <c r="C2873" s="419">
        <f>hourly1!$F2874*유형화!$G$71/hourly1!$F$8763+유형화!$G$72*hourly1!$G2874/hourly1!$F$8763+유형화!$G$74*hourly1!I2874/hourly1!$I$8763+유형화!$H$63*hourly1!P2874/hourly1!$P$8763</f>
        <v>1.0041707827418509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770">
        <f>(유형화!$F$71+유형화!$F$72+유형화!$F$73+유형화!$F$74+유형화!$G$63)*hourly1!O2875/hourly1!$O$8763</f>
        <v>92.09680890255035</v>
      </c>
      <c r="C2874" s="419">
        <f>hourly1!$F2875*유형화!$G$71/hourly1!$F$8763+유형화!$G$72*hourly1!$G2875/hourly1!$F$8763+유형화!$G$74*hourly1!I2875/hourly1!$I$8763+유형화!$H$63*hourly1!P2875/hourly1!$P$8763</f>
        <v>1.0847152024727098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770">
        <f>(유형화!$F$71+유형화!$F$72+유형화!$F$73+유형화!$F$74+유형화!$G$63)*hourly1!O2876/hourly1!$O$8763</f>
        <v>91.610530183668885</v>
      </c>
      <c r="C2875" s="419">
        <f>hourly1!$F2876*유형화!$G$71/hourly1!$F$8763+유형화!$G$72*hourly1!$G2876/hourly1!$F$8763+유형화!$G$74*hourly1!I2876/hourly1!$I$8763+유형화!$H$63*hourly1!P2876/hourly1!$P$8763</f>
        <v>1.5685602384517694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770">
        <f>(유형화!$F$71+유형화!$F$72+유형화!$F$73+유형화!$F$74+유형화!$G$63)*hourly1!O2877/hourly1!$O$8763</f>
        <v>93.442509742289488</v>
      </c>
      <c r="C2876" s="419">
        <f>hourly1!$F2877*유형화!$G$71/hourly1!$F$8763+유형화!$G$72*hourly1!$G2877/hourly1!$F$8763+유형화!$G$74*hourly1!I2877/hourly1!$I$8763+유형화!$H$63*hourly1!P2877/hourly1!$P$8763</f>
        <v>2.0326805939784434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770">
        <f>(유형화!$F$71+유형화!$F$72+유형화!$F$73+유형화!$F$74+유형화!$G$63)*hourly1!O2878/hourly1!$O$8763</f>
        <v>93.959769692713422</v>
      </c>
      <c r="C2877" s="419">
        <f>hourly1!$F2878*유형화!$G$71/hourly1!$F$8763+유형화!$G$72*hourly1!$G2878/hourly1!$F$8763+유형화!$G$74*hourly1!I2878/hourly1!$I$8763+유형화!$H$63*hourly1!P2878/hourly1!$P$8763</f>
        <v>2.0531881195153185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770">
        <f>(유형화!$F$71+유형화!$F$72+유형화!$F$73+유형화!$F$74+유형화!$G$63)*hourly1!O2879/hourly1!$O$8763</f>
        <v>96.490912559486176</v>
      </c>
      <c r="C2878" s="419">
        <f>hourly1!$F2879*유형화!$G$71/hourly1!$F$8763+유형화!$G$72*hourly1!$G2879/hourly1!$F$8763+유형화!$G$74*hourly1!I2879/hourly1!$I$8763+유형화!$H$63*hourly1!P2879/hourly1!$P$8763</f>
        <v>1.6906988422945131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770">
        <f>(유형화!$F$71+유형화!$F$72+유형화!$F$73+유형화!$F$74+유형화!$G$63)*hourly1!O2880/hourly1!$O$8763</f>
        <v>95.273495823850453</v>
      </c>
      <c r="C2879" s="419">
        <f>hourly1!$F2880*유형화!$G$71/hourly1!$F$8763+유형화!$G$72*hourly1!$G2880/hourly1!$F$8763+유형화!$G$74*hourly1!I2880/hourly1!$I$8763+유형화!$H$63*hourly1!P2880/hourly1!$P$8763</f>
        <v>1.3478967034269158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770">
        <f>(유형화!$F$71+유형화!$F$72+유형화!$F$73+유형화!$F$74+유형화!$G$63)*hourly1!O2881/hourly1!$O$8763</f>
        <v>96.744556077914979</v>
      </c>
      <c r="C2880" s="419">
        <f>hourly1!$F2881*유형화!$G$71/hourly1!$F$8763+유형화!$G$72*hourly1!$G2881/hourly1!$F$8763+유형화!$G$74*hourly1!I2881/hourly1!$I$8763+유형화!$H$63*hourly1!P2881/hourly1!$P$8763</f>
        <v>0.94500874254755085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770">
        <f>(유형화!$F$71+유형화!$F$72+유형화!$F$73+유형화!$F$74+유형화!$G$63)*hourly1!O2882/hourly1!$O$8763</f>
        <v>95.11697121199191</v>
      </c>
      <c r="C2881" s="419">
        <f>hourly1!$F2882*유형화!$G$71/hourly1!$F$8763+유형화!$G$72*hourly1!$G2882/hourly1!$F$8763+유형화!$G$74*hourly1!I2882/hourly1!$I$8763+유형화!$H$63*hourly1!P2882/hourly1!$P$8763</f>
        <v>0.82471308650787956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770">
        <f>(유형화!$F$71+유형화!$F$72+유형화!$F$73+유형화!$F$74+유형화!$G$63)*hourly1!O2883/hourly1!$O$8763</f>
        <v>92.033837280248306</v>
      </c>
      <c r="C2882" s="419">
        <f>hourly1!$F2883*유형화!$G$71/hourly1!$F$8763+유형화!$G$72*hourly1!$G2883/hourly1!$F$8763+유형화!$G$74*hourly1!I2883/hourly1!$I$8763+유형화!$H$63*hourly1!P2883/hourly1!$P$8763</f>
        <v>0.60701999314993549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770">
        <f>(유형화!$F$71+유형화!$F$72+유형화!$F$73+유형화!$F$74+유형화!$G$63)*hourly1!O2884/hourly1!$O$8763</f>
        <v>90.623910424387446</v>
      </c>
      <c r="C2883" s="419">
        <f>hourly1!$F2884*유형화!$G$71/hourly1!$F$8763+유형화!$G$72*hourly1!$G2884/hourly1!$F$8763+유형화!$G$74*hourly1!I2884/hourly1!$I$8763+유형화!$H$63*hourly1!P2884/hourly1!$P$8763</f>
        <v>0.53421170762667258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770">
        <f>(유형화!$F$71+유형화!$F$72+유형화!$F$73+유형화!$F$74+유형화!$G$63)*hourly1!O2885/hourly1!$O$8763</f>
        <v>89.860219544944727</v>
      </c>
      <c r="C2884" s="419">
        <f>hourly1!$F2885*유형화!$G$71/hourly1!$F$8763+유형화!$G$72*hourly1!$G2885/hourly1!$F$8763+유형화!$G$74*hourly1!I2885/hourly1!$I$8763+유형화!$H$63*hourly1!P2885/hourly1!$P$8763</f>
        <v>0.51817446139106227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770">
        <f>(유형화!$F$71+유형화!$F$72+유형화!$F$73+유형화!$F$74+유형화!$G$63)*hourly1!O2886/hourly1!$O$8763</f>
        <v>89.795362808502404</v>
      </c>
      <c r="C2885" s="419">
        <f>hourly1!$F2886*유형화!$G$71/hourly1!$F$8763+유형화!$G$72*hourly1!$G2886/hourly1!$F$8763+유형화!$G$74*hourly1!I2886/hourly1!$I$8763+유형화!$H$63*hourly1!P2886/hourly1!$P$8763</f>
        <v>0.51844833408178503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770">
        <f>(유형화!$F$71+유형화!$F$72+유형화!$F$73+유형화!$F$74+유형화!$G$63)*hourly1!O2887/hourly1!$O$8763</f>
        <v>89.253752940698817</v>
      </c>
      <c r="C2886" s="419">
        <f>hourly1!$F2887*유형화!$G$71/hourly1!$F$8763+유형화!$G$72*hourly1!$G2887/hourly1!$F$8763+유형화!$G$74*hourly1!I2887/hourly1!$I$8763+유형화!$H$63*hourly1!P2887/hourly1!$P$8763</f>
        <v>0.50971271841411081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770">
        <f>(유형화!$F$71+유형화!$F$72+유형화!$F$73+유형화!$F$74+유형화!$G$63)*hourly1!O2888/hourly1!$O$8763</f>
        <v>90.266902288266493</v>
      </c>
      <c r="C2887" s="419">
        <f>hourly1!$F2888*유형화!$G$71/hourly1!$F$8763+유형화!$G$72*hourly1!$G2888/hourly1!$F$8763+유형화!$G$74*hourly1!I2888/hourly1!$I$8763+유형화!$H$63*hourly1!P2888/hourly1!$P$8763</f>
        <v>1.2084770405217047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770">
        <f>(유형화!$F$71+유형화!$F$72+유형화!$F$73+유형화!$F$74+유형화!$G$63)*hourly1!O2889/hourly1!$O$8763</f>
        <v>91.654097634337205</v>
      </c>
      <c r="C2888" s="419">
        <f>hourly1!$F2889*유형화!$G$71/hourly1!$F$8763+유형화!$G$72*hourly1!$G2889/hourly1!$F$8763+유형화!$G$74*hourly1!I2889/hourly1!$I$8763+유형화!$H$63*hourly1!P2889/hourly1!$P$8763</f>
        <v>5.4266802245799468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770">
        <f>(유형화!$F$71+유형화!$F$72+유형화!$F$73+유형화!$F$74+유형화!$G$63)*hourly1!O2890/hourly1!$O$8763</f>
        <v>93.258884611795366</v>
      </c>
      <c r="C2889" s="419">
        <f>hourly1!$F2890*유형화!$G$71/hourly1!$F$8763+유형화!$G$72*hourly1!$G2890/hourly1!$F$8763+유형화!$G$74*hourly1!I2890/hourly1!$I$8763+유형화!$H$63*hourly1!P2890/hourly1!$P$8763</f>
        <v>5.9827479508795163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770">
        <f>(유형화!$F$71+유형화!$F$72+유형화!$F$73+유형화!$F$74+유형화!$G$63)*hourly1!O2891/hourly1!$O$8763</f>
        <v>91.428595232566778</v>
      </c>
      <c r="C2890" s="419">
        <f>hourly1!$F2891*유형화!$G$71/hourly1!$F$8763+유형화!$G$72*hourly1!$G2891/hourly1!$F$8763+유형화!$G$74*hourly1!I2891/hourly1!$I$8763+유형화!$H$63*hourly1!P2891/hourly1!$P$8763</f>
        <v>3.9828954060680983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770">
        <f>(유형화!$F$71+유형화!$F$72+유형화!$F$73+유형화!$F$74+유형화!$G$63)*hourly1!O2892/hourly1!$O$8763</f>
        <v>92.177934403380206</v>
      </c>
      <c r="C2891" s="419">
        <f>hourly1!$F2892*유형화!$G$71/hourly1!$F$8763+유형화!$G$72*hourly1!$G2892/hourly1!$F$8763+유형화!$G$74*hourly1!I2892/hourly1!$I$8763+유형화!$H$63*hourly1!P2892/hourly1!$P$8763</f>
        <v>1.8319297576239857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770">
        <f>(유형화!$F$71+유형화!$F$72+유형화!$F$73+유형화!$F$74+유형화!$G$63)*hourly1!O2893/hourly1!$O$8763</f>
        <v>92.836112015881852</v>
      </c>
      <c r="C2892" s="419">
        <f>hourly1!$F2893*유형화!$G$71/hourly1!$F$8763+유형화!$G$72*hourly1!$G2893/hourly1!$F$8763+유형화!$G$74*hourly1!I2893/hourly1!$I$8763+유형화!$H$63*hourly1!P2893/hourly1!$P$8763</f>
        <v>1.3499079752320449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770">
        <f>(유형화!$F$71+유형화!$F$72+유형화!$F$73+유형화!$F$74+유형화!$G$63)*hourly1!O2894/hourly1!$O$8763</f>
        <v>94.943127188925786</v>
      </c>
      <c r="C2893" s="419">
        <f>hourly1!$F2894*유형화!$G$71/hourly1!$F$8763+유형화!$G$72*hourly1!$G2894/hourly1!$F$8763+유형화!$G$74*hourly1!I2894/hourly1!$I$8763+유형화!$H$63*hourly1!P2894/hourly1!$P$8763</f>
        <v>1.2882309221149641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770">
        <f>(유형화!$F$71+유형화!$F$72+유형화!$F$73+유형화!$F$74+유형화!$G$63)*hourly1!O2895/hourly1!$O$8763</f>
        <v>93.957558307385597</v>
      </c>
      <c r="C2894" s="419">
        <f>hourly1!$F2895*유형화!$G$71/hourly1!$F$8763+유형화!$G$72*hourly1!$G2895/hourly1!$F$8763+유형화!$G$74*hourly1!I2895/hourly1!$I$8763+유형화!$H$63*hourly1!P2895/hourly1!$P$8763</f>
        <v>1.711191904891544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770">
        <f>(유형화!$F$71+유형화!$F$72+유형화!$F$73+유형화!$F$74+유형화!$G$63)*hourly1!O2896/hourly1!$O$8763</f>
        <v>93.048244712650515</v>
      </c>
      <c r="C2895" s="419">
        <f>hourly1!$F2896*유형화!$G$71/hourly1!$F$8763+유형화!$G$72*hourly1!$G2896/hourly1!$F$8763+유형화!$G$74*hourly1!I2896/hourly1!$I$8763+유형화!$H$63*hourly1!P2896/hourly1!$P$8763</f>
        <v>1.5701480846137112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770">
        <f>(유형화!$F$71+유형화!$F$72+유형화!$F$73+유형화!$F$74+유형화!$G$63)*hourly1!O2897/hourly1!$O$8763</f>
        <v>96.298656197463515</v>
      </c>
      <c r="C2896" s="419">
        <f>hourly1!$F2897*유형화!$G$71/hourly1!$F$8763+유형화!$G$72*hourly1!$G2897/hourly1!$F$8763+유형화!$G$74*hourly1!I2897/hourly1!$I$8763+유형화!$H$63*hourly1!P2897/hourly1!$P$8763</f>
        <v>1.0866378503060095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770">
        <f>(유형화!$F$71+유형화!$F$72+유형화!$F$73+유형화!$F$74+유형화!$G$63)*hourly1!O2898/hourly1!$O$8763</f>
        <v>96.777715330394699</v>
      </c>
      <c r="C2897" s="419">
        <f>hourly1!$F2898*유형화!$G$71/hourly1!$F$8763+유형화!$G$72*hourly1!$G2898/hourly1!$F$8763+유형화!$G$74*hourly1!I2898/hourly1!$I$8763+유형화!$H$63*hourly1!P2898/hourly1!$P$8763</f>
        <v>1.005607845062833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770">
        <f>(유형화!$F$71+유형화!$F$72+유형화!$F$73+유형화!$F$74+유형화!$G$63)*hourly1!O2899/hourly1!$O$8763</f>
        <v>97.874899745093089</v>
      </c>
      <c r="C2898" s="419">
        <f>hourly1!$F2899*유형화!$G$71/hourly1!$F$8763+유형화!$G$72*hourly1!$G2899/hourly1!$F$8763+유형화!$G$74*hourly1!I2899/hourly1!$I$8763+유형화!$H$63*hourly1!P2899/hourly1!$P$8763</f>
        <v>1.6328732392865171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770">
        <f>(유형화!$F$71+유형화!$F$72+유형화!$F$73+유형화!$F$74+유형화!$G$63)*hourly1!O2900/hourly1!$O$8763</f>
        <v>98.893364466914079</v>
      </c>
      <c r="C2899" s="419">
        <f>hourly1!$F2900*유형화!$G$71/hourly1!$F$8763+유형화!$G$72*hourly1!$G2900/hourly1!$F$8763+유형화!$G$74*hourly1!I2900/hourly1!$I$8763+유형화!$H$63*hourly1!P2900/hourly1!$P$8763</f>
        <v>1.5771955367068871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770">
        <f>(유형화!$F$71+유형화!$F$72+유형화!$F$73+유형화!$F$74+유형화!$G$63)*hourly1!O2901/hourly1!$O$8763</f>
        <v>98.020439714238591</v>
      </c>
      <c r="C2900" s="419">
        <f>hourly1!$F2901*유형화!$G$71/hourly1!$F$8763+유형화!$G$72*hourly1!$G2901/hourly1!$F$8763+유형화!$G$74*hourly1!I2901/hourly1!$I$8763+유형화!$H$63*hourly1!P2901/hourly1!$P$8763</f>
        <v>2.035446092710492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770">
        <f>(유형화!$F$71+유형화!$F$72+유형화!$F$73+유형화!$F$74+유형화!$G$63)*hourly1!O2902/hourly1!$O$8763</f>
        <v>98.413638632785407</v>
      </c>
      <c r="C2901" s="419">
        <f>hourly1!$F2902*유형화!$G$71/hourly1!$F$8763+유형화!$G$72*hourly1!$G2902/hourly1!$F$8763+유형화!$G$74*hourly1!I2902/hourly1!$I$8763+유형화!$H$63*hourly1!P2902/hourly1!$P$8763</f>
        <v>2.0559468483606298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770">
        <f>(유형화!$F$71+유형화!$F$72+유형화!$F$73+유형화!$F$74+유형화!$G$63)*hourly1!O2903/hourly1!$O$8763</f>
        <v>101.06822755286471</v>
      </c>
      <c r="C2902" s="419">
        <f>hourly1!$F2903*유형화!$G$71/hourly1!$F$8763+유형화!$G$72*hourly1!$G2903/hourly1!$F$8763+유형화!$G$74*hourly1!I2903/hourly1!$I$8763+유형화!$H$63*hourly1!P2903/hourly1!$P$8763</f>
        <v>3.7382418542244515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770">
        <f>(유형화!$F$71+유형화!$F$72+유형화!$F$73+유형화!$F$74+유형화!$G$63)*hourly1!O2904/hourly1!$O$8763</f>
        <v>98.35288049644933</v>
      </c>
      <c r="C2903" s="419">
        <f>hourly1!$F2904*유형화!$G$71/hourly1!$F$8763+유형화!$G$72*hourly1!$G2904/hourly1!$F$8763+유형화!$G$74*hourly1!I2904/hourly1!$I$8763+유형화!$H$63*hourly1!P2904/hourly1!$P$8763</f>
        <v>1.349419927942735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770">
        <f>(유형화!$F$71+유형화!$F$72+유형화!$F$73+유형화!$F$74+유형화!$G$63)*hourly1!O2905/hourly1!$O$8763</f>
        <v>99.021935850041032</v>
      </c>
      <c r="C2904" s="419">
        <f>hourly1!$F2905*유형화!$G$71/hourly1!$F$8763+유형화!$G$72*hourly1!$G2905/hourly1!$F$8763+유형화!$G$74*hourly1!I2905/hourly1!$I$8763+유형화!$H$63*hourly1!P2905/hourly1!$P$8763</f>
        <v>0.94593837108538836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770">
        <f>(유형화!$F$71+유형화!$F$72+유형화!$F$73+유형화!$F$74+유형화!$G$63)*hourly1!O2906/hourly1!$O$8763</f>
        <v>97.340445071604748</v>
      </c>
      <c r="C2905" s="419">
        <f>hourly1!$F2906*유형화!$G$71/hourly1!$F$8763+유형화!$G$72*hourly1!$G2906/hourly1!$F$8763+유형화!$G$74*hourly1!I2906/hourly1!$I$8763+유형화!$H$63*hourly1!P2906/hourly1!$P$8763</f>
        <v>0.82547562193216395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770">
        <f>(유형화!$F$71+유형화!$F$72+유형화!$F$73+유형화!$F$74+유형화!$G$63)*hourly1!O2907/hourly1!$O$8763</f>
        <v>96.182090434218438</v>
      </c>
      <c r="C2906" s="419">
        <f>hourly1!$F2907*유형화!$G$71/hourly1!$F$8763+유형화!$G$72*hourly1!$G2907/hourly1!$F$8763+유형화!$G$74*hourly1!I2907/hourly1!$I$8763+유형화!$H$63*hourly1!P2907/hourly1!$P$8763</f>
        <v>0.60752034932422139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770">
        <f>(유형화!$F$71+유형화!$F$72+유형화!$F$73+유형화!$F$74+유형화!$G$63)*hourly1!O2908/hourly1!$O$8763</f>
        <v>91.195109592122591</v>
      </c>
      <c r="C2907" s="419">
        <f>hourly1!$F2908*유형화!$G$71/hourly1!$F$8763+유형화!$G$72*hourly1!$G2908/hourly1!$F$8763+유형화!$G$74*hourly1!I2908/hourly1!$I$8763+유형화!$H$63*hourly1!P2908/hourly1!$P$8763</f>
        <v>0.53470714024696864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770">
        <f>(유형화!$F$71+유형화!$F$72+유형화!$F$73+유형화!$F$74+유형화!$G$63)*hourly1!O2909/hourly1!$O$8763</f>
        <v>90.369909035810394</v>
      </c>
      <c r="C2908" s="419">
        <f>hourly1!$F2909*유형화!$G$71/hourly1!$F$8763+유형화!$G$72*hourly1!$G2909/hourly1!$F$8763+유형화!$G$74*hourly1!I2909/hourly1!$I$8763+유형화!$H$63*hourly1!P2909/hourly1!$P$8763</f>
        <v>0.5193425745753123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770">
        <f>(유형화!$F$71+유형화!$F$72+유형화!$F$73+유형화!$F$74+유형화!$G$63)*hourly1!O2910/hourly1!$O$8763</f>
        <v>89.418157921417972</v>
      </c>
      <c r="C2909" s="419">
        <f>hourly1!$F2910*유형화!$G$71/hourly1!$F$8763+유형화!$G$72*hourly1!$G2910/hourly1!$F$8763+유형화!$G$74*hourly1!I2910/hourly1!$I$8763+유형화!$H$63*hourly1!P2910/hourly1!$P$8763</f>
        <v>0.51952259201809059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770">
        <f>(유형화!$F$71+유형화!$F$72+유형화!$F$73+유형화!$F$74+유형화!$G$63)*hourly1!O2911/hourly1!$O$8763</f>
        <v>90.736759601977056</v>
      </c>
      <c r="C2910" s="419">
        <f>hourly1!$F2911*유형화!$G$71/hourly1!$F$8763+유형화!$G$72*hourly1!$G2911/hourly1!$F$8763+유형화!$G$74*hourly1!I2911/hourly1!$I$8763+유형화!$H$63*hourly1!P2911/hourly1!$P$8763</f>
        <v>0.51027061862566125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770">
        <f>(유형화!$F$71+유형화!$F$72+유형화!$F$73+유형화!$F$74+유형화!$G$63)*hourly1!O2912/hourly1!$O$8763</f>
        <v>92.749761108820223</v>
      </c>
      <c r="C2911" s="419">
        <f>hourly1!$F2912*유형화!$G$71/hourly1!$F$8763+유형화!$G$72*hourly1!$G2912/hourly1!$F$8763+유형화!$G$74*hourly1!I2912/hourly1!$I$8763+유형화!$H$63*hourly1!P2912/hourly1!$P$8763</f>
        <v>1.2090183237385401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770">
        <f>(유형화!$F$71+유형화!$F$72+유형화!$F$73+유형화!$F$74+유형화!$G$63)*hourly1!O2913/hourly1!$O$8763</f>
        <v>94.443868969747271</v>
      </c>
      <c r="C2912" s="419">
        <f>hourly1!$F2913*유형화!$G$71/hourly1!$F$8763+유형화!$G$72*hourly1!$G2913/hourly1!$F$8763+유형화!$G$74*hourly1!I2913/hourly1!$I$8763+유형화!$H$63*hourly1!P2913/hourly1!$P$8763</f>
        <v>10.140415730902198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770">
        <f>(유형화!$F$71+유형화!$F$72+유형화!$F$73+유형화!$F$74+유형화!$G$63)*hourly1!O2914/hourly1!$O$8763</f>
        <v>96.740126541640223</v>
      </c>
      <c r="C2913" s="419">
        <f>hourly1!$F2914*유형화!$G$71/hourly1!$F$8763+유형화!$G$72*hourly1!$G2914/hourly1!$F$8763+유형화!$G$74*hourly1!I2914/hourly1!$I$8763+유형화!$H$63*hourly1!P2914/hourly1!$P$8763</f>
        <v>10.204896748016907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770">
        <f>(유형화!$F$71+유형화!$F$72+유형화!$F$73+유형화!$F$74+유형화!$G$63)*hourly1!O2915/hourly1!$O$8763</f>
        <v>98.690660635198626</v>
      </c>
      <c r="C2914" s="419">
        <f>hourly1!$F2915*유형화!$G$71/hourly1!$F$8763+유형화!$G$72*hourly1!$G2915/hourly1!$F$8763+유형화!$G$74*hourly1!I2915/hourly1!$I$8763+유형화!$H$63*hourly1!P2915/hourly1!$P$8763</f>
        <v>8.1924251343277934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770">
        <f>(유형화!$F$71+유형화!$F$72+유형화!$F$73+유형화!$F$74+유형화!$G$63)*hourly1!O2916/hourly1!$O$8763</f>
        <v>103.8924569273149</v>
      </c>
      <c r="C2915" s="419">
        <f>hourly1!$F2916*유형화!$G$71/hourly1!$F$8763+유형화!$G$72*hourly1!$G2916/hourly1!$F$8763+유형화!$G$74*hourly1!I2916/hourly1!$I$8763+유형화!$H$63*hourly1!P2916/hourly1!$P$8763</f>
        <v>5.2607096813366256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770">
        <f>(유형화!$F$71+유형화!$F$72+유형화!$F$73+유형화!$F$74+유형화!$G$63)*hourly1!O2917/hourly1!$O$8763</f>
        <v>105.02522402136148</v>
      </c>
      <c r="C2916" s="419">
        <f>hourly1!$F2917*유형화!$G$71/hourly1!$F$8763+유형화!$G$72*hourly1!$G2917/hourly1!$F$8763+유형화!$G$74*hourly1!I2917/hourly1!$I$8763+유형화!$H$63*hourly1!P2917/hourly1!$P$8763</f>
        <v>2.6502115065186245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770">
        <f>(유형화!$F$71+유형화!$F$72+유형화!$F$73+유형화!$F$74+유형화!$G$63)*hourly1!O2918/hourly1!$O$8763</f>
        <v>105.3810079919943</v>
      </c>
      <c r="C2917" s="419">
        <f>hourly1!$F2918*유형화!$G$71/hourly1!$F$8763+유형화!$G$72*hourly1!$G2918/hourly1!$F$8763+유형화!$G$74*hourly1!I2918/hourly1!$I$8763+유형화!$H$63*hourly1!P2918/hourly1!$P$8763</f>
        <v>1.3013466545014549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770">
        <f>(유형화!$F$71+유형화!$F$72+유형화!$F$73+유형화!$F$74+유형화!$G$63)*hourly1!O2919/hourly1!$O$8763</f>
        <v>101.74579490628659</v>
      </c>
      <c r="C2918" s="419">
        <f>hourly1!$F2919*유형화!$G$71/hourly1!$F$8763+유형화!$G$72*hourly1!$G2919/hourly1!$F$8763+유형화!$G$74*hourly1!I2919/hourly1!$I$8763+유형화!$H$63*hourly1!P2919/hourly1!$P$8763</f>
        <v>1.7108783360467699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770">
        <f>(유형화!$F$71+유형화!$F$72+유형화!$F$73+유형화!$F$74+유형화!$G$63)*hourly1!O2920/hourly1!$O$8763</f>
        <v>102.24887831299417</v>
      </c>
      <c r="C2919" s="419">
        <f>hourly1!$F2920*유형화!$G$71/hourly1!$F$8763+유형화!$G$72*hourly1!$G2920/hourly1!$F$8763+유형화!$G$74*hourly1!I2920/hourly1!$I$8763+유형화!$H$63*hourly1!P2920/hourly1!$P$8763</f>
        <v>1.5695086380391929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770">
        <f>(유형화!$F$71+유형화!$F$72+유형화!$F$73+유형화!$F$74+유형화!$G$63)*hourly1!O2921/hourly1!$O$8763</f>
        <v>105.31651418175738</v>
      </c>
      <c r="C2920" s="419">
        <f>hourly1!$F2921*유형화!$G$71/hourly1!$F$8763+유형화!$G$72*hourly1!$G2921/hourly1!$F$8763+유형화!$G$74*hourly1!I2921/hourly1!$I$8763+유형화!$H$63*hourly1!P2921/hourly1!$P$8763</f>
        <v>1.0853792668171807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770">
        <f>(유형화!$F$71+유형화!$F$72+유형화!$F$73+유형화!$F$74+유형화!$G$63)*hourly1!O2922/hourly1!$O$8763</f>
        <v>106.07796377902439</v>
      </c>
      <c r="C2921" s="419">
        <f>hourly1!$F2922*유형화!$G$71/hourly1!$F$8763+유형화!$G$72*hourly1!$G2922/hourly1!$F$8763+유형화!$G$74*hourly1!I2922/hourly1!$I$8763+유형화!$H$63*hourly1!P2922/hourly1!$P$8763</f>
        <v>1.0048089984278716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770">
        <f>(유형화!$F$71+유형화!$F$72+유형화!$F$73+유형화!$F$74+유형화!$G$63)*hourly1!O2923/hourly1!$O$8763</f>
        <v>107.35237927787483</v>
      </c>
      <c r="C2922" s="419">
        <f>hourly1!$F2923*유형화!$G$71/hourly1!$F$8763+유형화!$G$72*hourly1!$G2923/hourly1!$F$8763+유형화!$G$74*hourly1!I2923/hourly1!$I$8763+유형화!$H$63*hourly1!P2923/hourly1!$P$8763</f>
        <v>1.0854577359589044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770">
        <f>(유형화!$F$71+유형화!$F$72+유형화!$F$73+유형화!$F$74+유형화!$G$63)*hourly1!O2924/hourly1!$O$8763</f>
        <v>107.47761912156918</v>
      </c>
      <c r="C2923" s="419">
        <f>hourly1!$F2924*유형화!$G$71/hourly1!$F$8763+유형화!$G$72*hourly1!$G2924/hourly1!$F$8763+유형화!$G$74*hourly1!I2924/hourly1!$I$8763+유형화!$H$63*hourly1!P2924/hourly1!$P$8763</f>
        <v>1.5697172736395379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770">
        <f>(유형화!$F$71+유형화!$F$72+유형화!$F$73+유형화!$F$74+유형화!$G$63)*hourly1!O2925/hourly1!$O$8763</f>
        <v>106.16308905126854</v>
      </c>
      <c r="C2924" s="419">
        <f>hourly1!$F2925*유형화!$G$71/hourly1!$F$8763+유형화!$G$72*hourly1!$G2925/hourly1!$F$8763+유형화!$G$74*hourly1!I2925/hourly1!$I$8763+유형화!$H$63*hourly1!P2925/hourly1!$P$8763</f>
        <v>2.0343958370998898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770">
        <f>(유형화!$F$71+유형화!$F$72+유형화!$F$73+유형화!$F$74+유형화!$G$63)*hourly1!O2926/hourly1!$O$8763</f>
        <v>106.19400265082994</v>
      </c>
      <c r="C2925" s="419">
        <f>hourly1!$F2926*유형화!$G$71/hourly1!$F$8763+유형화!$G$72*hourly1!$G2926/hourly1!$F$8763+유형화!$G$74*hourly1!I2926/hourly1!$I$8763+유형화!$H$63*hourly1!P2926/hourly1!$P$8763</f>
        <v>2.054879360311058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770">
        <f>(유형화!$F$71+유형화!$F$72+유형화!$F$73+유형화!$F$74+유형화!$G$63)*hourly1!O2927/hourly1!$O$8763</f>
        <v>106.80986641315684</v>
      </c>
      <c r="C2926" s="419">
        <f>hourly1!$F2927*유형화!$G$71/hourly1!$F$8763+유형화!$G$72*hourly1!$G2927/hourly1!$F$8763+유형화!$G$74*hourly1!I2927/hourly1!$I$8763+유형화!$H$63*hourly1!P2927/hourly1!$P$8763</f>
        <v>1.7043752443916738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770">
        <f>(유형화!$F$71+유형화!$F$72+유형화!$F$73+유형화!$F$74+유형화!$G$63)*hourly1!O2928/hourly1!$O$8763</f>
        <v>103.71659384090744</v>
      </c>
      <c r="C2927" s="419">
        <f>hourly1!$F2928*유형화!$G$71/hourly1!$F$8763+유형화!$G$72*hourly1!$G2928/hourly1!$F$8763+유형화!$G$74*hourly1!I2928/hourly1!$I$8763+유형화!$H$63*hourly1!P2928/hourly1!$P$8763</f>
        <v>1.3487213987203304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770">
        <f>(유형화!$F$71+유형화!$F$72+유형화!$F$73+유형화!$F$74+유형화!$G$63)*hourly1!O2929/hourly1!$O$8763</f>
        <v>102.16788625669079</v>
      </c>
      <c r="C2928" s="419">
        <f>hourly1!$F2929*유형화!$G$71/hourly1!$F$8763+유형화!$G$72*hourly1!$G2929/hourly1!$F$8763+유형화!$G$74*hourly1!I2929/hourly1!$I$8763+유형화!$H$63*hourly1!P2929/hourly1!$P$8763</f>
        <v>0.94548294234126562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770">
        <f>(유형화!$F$71+유형화!$F$72+유형화!$F$73+유형화!$F$74+유형화!$G$63)*hourly1!O2930/hourly1!$O$8763</f>
        <v>99.993962938133052</v>
      </c>
      <c r="C2929" s="419">
        <f>hourly1!$F2930*유형화!$G$71/hourly1!$F$8763+유형화!$G$72*hourly1!$G2930/hourly1!$F$8763+유형화!$G$74*hourly1!I2930/hourly1!$I$8763+유형화!$H$63*hourly1!P2930/hourly1!$P$8763</f>
        <v>0.82505034995623006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770">
        <f>(유형화!$F$71+유형화!$F$72+유형화!$F$73+유형화!$F$74+유형화!$G$63)*hourly1!O2931/hourly1!$O$8763</f>
        <v>98.209868691840072</v>
      </c>
      <c r="C2930" s="419">
        <f>hourly1!$F2931*유형화!$G$71/hourly1!$F$8763+유형화!$G$72*hourly1!$G2931/hourly1!$F$8763+유형화!$G$74*hourly1!I2931/hourly1!$I$8763+유형화!$H$63*hourly1!P2931/hourly1!$P$8763</f>
        <v>0.60724770752199664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770">
        <f>(유형화!$F$71+유형화!$F$72+유형화!$F$73+유형화!$F$74+유형화!$G$63)*hourly1!O2932/hourly1!$O$8763</f>
        <v>94.27639228065334</v>
      </c>
      <c r="C2931" s="419">
        <f>hourly1!$F2932*유형화!$G$71/hourly1!$F$8763+유형화!$G$72*hourly1!$G2932/hourly1!$F$8763+유형화!$G$74*hourly1!I2932/hourly1!$I$8763+유형화!$H$63*hourly1!P2932/hourly1!$P$8763</f>
        <v>0.53443449844474378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770">
        <f>(유형화!$F$71+유형화!$F$72+유형화!$F$73+유형화!$F$74+유형화!$G$63)*hourly1!O2933/hourly1!$O$8763</f>
        <v>94.346803260720094</v>
      </c>
      <c r="C2932" s="419">
        <f>hourly1!$F2933*유형화!$G$71/hourly1!$F$8763+유형화!$G$72*hourly1!$G2933/hourly1!$F$8763+유형화!$G$74*hourly1!I2933/hourly1!$I$8763+유형화!$H$63*hourly1!P2933/hourly1!$P$8763</f>
        <v>0.51874374732121575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770">
        <f>(유형화!$F$71+유형화!$F$72+유형화!$F$73+유형화!$F$74+유형화!$G$63)*hourly1!O2934/hourly1!$O$8763</f>
        <v>95.351997903281841</v>
      </c>
      <c r="C2933" s="419">
        <f>hourly1!$F2934*유형화!$G$71/hourly1!$F$8763+유형화!$G$72*hourly1!$G2934/hourly1!$F$8763+유형화!$G$74*hourly1!I2934/hourly1!$I$8763+유형화!$H$63*hourly1!P2934/hourly1!$P$8763</f>
        <v>0.5189400740365876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770">
        <f>(유형화!$F$71+유형화!$F$72+유형화!$F$73+유형화!$F$74+유형화!$G$63)*hourly1!O2935/hourly1!$O$8763</f>
        <v>93.161786108231539</v>
      </c>
      <c r="C2934" s="419">
        <f>hourly1!$F2935*유형화!$G$71/hourly1!$F$8763+유형화!$G$72*hourly1!$G2935/hourly1!$F$8763+유형화!$G$74*hourly1!I2935/hourly1!$I$8763+유형화!$H$63*hourly1!P2935/hourly1!$P$8763</f>
        <v>0.50993643239855491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770">
        <f>(유형화!$F$71+유형화!$F$72+유형화!$F$73+유형화!$F$74+유형화!$G$63)*hourly1!O2936/hourly1!$O$8763</f>
        <v>93.332086315678609</v>
      </c>
      <c r="C2935" s="419">
        <f>hourly1!$F2936*유형화!$G$71/hourly1!$F$8763+유형화!$G$72*hourly1!$G2936/hourly1!$F$8763+유형화!$G$74*hourly1!I2936/hourly1!$I$8763+유형화!$H$63*hourly1!P2936/hourly1!$P$8763</f>
        <v>1.2086469031343807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770">
        <f>(유형화!$F$71+유형화!$F$72+유형화!$F$73+유형화!$F$74+유형화!$G$63)*hourly1!O2937/hourly1!$O$8763</f>
        <v>94.661280497487496</v>
      </c>
      <c r="C2936" s="419">
        <f>hourly1!$F2937*유형화!$G$71/hourly1!$F$8763+유형화!$G$72*hourly1!$G2937/hourly1!$F$8763+유형화!$G$74*hourly1!I2937/hourly1!$I$8763+유형화!$H$63*hourly1!P2937/hourly1!$P$8763</f>
        <v>7.4904980442255349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770">
        <f>(유형화!$F$71+유형화!$F$72+유형화!$F$73+유형화!$F$74+유형화!$G$63)*hourly1!O2938/hourly1!$O$8763</f>
        <v>94.821395410894837</v>
      </c>
      <c r="C2937" s="419">
        <f>hourly1!$F2938*유형화!$G$71/hourly1!$F$8763+유형화!$G$72*hourly1!$G2938/hourly1!$F$8763+유형화!$G$74*hourly1!I2938/hourly1!$I$8763+유형화!$H$63*hourly1!P2938/hourly1!$P$8763</f>
        <v>7.3641461090553753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770">
        <f>(유형화!$F$71+유형화!$F$72+유형화!$F$73+유형화!$F$74+유형화!$G$63)*hourly1!O2939/hourly1!$O$8763</f>
        <v>94.249929927685159</v>
      </c>
      <c r="C2938" s="419">
        <f>hourly1!$F2939*유형화!$G$71/hourly1!$F$8763+유형화!$G$72*hourly1!$G2939/hourly1!$F$8763+유형화!$G$74*hourly1!I2939/hourly1!$I$8763+유형화!$H$63*hourly1!P2939/hourly1!$P$8763</f>
        <v>4.7392003804964862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770">
        <f>(유형화!$F$71+유형화!$F$72+유형화!$F$73+유형화!$F$74+유형화!$G$63)*hourly1!O2940/hourly1!$O$8763</f>
        <v>97.439553092524974</v>
      </c>
      <c r="C2939" s="419">
        <f>hourly1!$F2940*유형화!$G$71/hourly1!$F$8763+유형화!$G$72*hourly1!$G2940/hourly1!$F$8763+유형화!$G$74*hourly1!I2940/hourly1!$I$8763+유형화!$H$63*hourly1!P2940/hourly1!$P$8763</f>
        <v>1.8472115460441758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770">
        <f>(유형화!$F$71+유형화!$F$72+유형화!$F$73+유형화!$F$74+유형화!$G$63)*hourly1!O2941/hourly1!$O$8763</f>
        <v>98.587031862262663</v>
      </c>
      <c r="C2940" s="419">
        <f>hourly1!$F2941*유형화!$G$71/hourly1!$F$8763+유형화!$G$72*hourly1!$G2941/hourly1!$F$8763+유형화!$G$74*hourly1!I2941/hourly1!$I$8763+유형화!$H$63*hourly1!P2941/hourly1!$P$8763</f>
        <v>1.3486706245698032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770">
        <f>(유형화!$F$71+유형화!$F$72+유형화!$F$73+유형화!$F$74+유형화!$G$63)*hourly1!O2942/hourly1!$O$8763</f>
        <v>100.17145744565771</v>
      </c>
      <c r="C2941" s="419">
        <f>hourly1!$F2942*유형화!$G$71/hourly1!$F$8763+유형화!$G$72*hourly1!$G2942/hourly1!$F$8763+유형화!$G$74*hourly1!I2942/hourly1!$I$8763+유형화!$H$63*hourly1!P2942/hourly1!$P$8763</f>
        <v>1.2869788007907539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770">
        <f>(유형화!$F$71+유형화!$F$72+유형화!$F$73+유형화!$F$74+유형화!$G$63)*hourly1!O2943/hourly1!$O$8763</f>
        <v>98.091874915544707</v>
      </c>
      <c r="C2942" s="419">
        <f>hourly1!$F2943*유형화!$G$71/hourly1!$F$8763+유형화!$G$72*hourly1!$G2943/hourly1!$F$8763+유형화!$G$74*hourly1!I2943/hourly1!$I$8763+유형화!$H$63*hourly1!P2943/hourly1!$P$8763</f>
        <v>1.7098557754273678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770">
        <f>(유형화!$F$71+유형화!$F$72+유형화!$F$73+유형화!$F$74+유형화!$G$63)*hourly1!O2944/hourly1!$O$8763</f>
        <v>99.111606141513164</v>
      </c>
      <c r="C2943" s="419">
        <f>hourly1!$F2944*유형화!$G$71/hourly1!$F$8763+유형화!$G$72*hourly1!$G2944/hourly1!$F$8763+유형화!$G$74*hourly1!I2944/hourly1!$I$8763+유형화!$H$63*hourly1!P2944/hourly1!$P$8763</f>
        <v>1.5686085508252985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770">
        <f>(유형화!$F$71+유형화!$F$72+유형화!$F$73+유형화!$F$74+유형화!$G$63)*hourly1!O2945/hourly1!$O$8763</f>
        <v>100.80441243365163</v>
      </c>
      <c r="C2944" s="419">
        <f>hourly1!$F2945*유형화!$G$71/hourly1!$F$8763+유형화!$G$72*hourly1!$G2945/hourly1!$F$8763+유형화!$G$74*hourly1!I2945/hourly1!$I$8763+유형화!$H$63*hourly1!P2945/hourly1!$P$8763</f>
        <v>1.0847964411135531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770">
        <f>(유형화!$F$71+유형화!$F$72+유형화!$F$73+유형화!$F$74+유형화!$G$63)*hourly1!O2946/hourly1!$O$8763</f>
        <v>100.26468279339754</v>
      </c>
      <c r="C2945" s="419">
        <f>hourly1!$F2946*유형화!$G$71/hourly1!$F$8763+유형화!$G$72*hourly1!$G2946/hourly1!$F$8763+유형화!$G$74*hourly1!I2946/hourly1!$I$8763+유형화!$H$63*hourly1!P2946/hourly1!$P$8763</f>
        <v>1.0042855630942518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770">
        <f>(유형화!$F$71+유형화!$F$72+유형화!$F$73+유형화!$F$74+유형화!$G$63)*hourly1!O2947/hourly1!$O$8763</f>
        <v>100.86163733018775</v>
      </c>
      <c r="C2946" s="419">
        <f>hourly1!$F2947*유형화!$G$71/hourly1!$F$8763+유형화!$G$72*hourly1!$G2947/hourly1!$F$8763+유형화!$G$74*hourly1!I2947/hourly1!$I$8763+유형화!$H$63*hourly1!P2947/hourly1!$P$8763</f>
        <v>1.0848069036657861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770">
        <f>(유형화!$F$71+유형화!$F$72+유형화!$F$73+유형화!$F$74+유형화!$G$63)*hourly1!O2948/hourly1!$O$8763</f>
        <v>99.816840059191449</v>
      </c>
      <c r="C2947" s="419">
        <f>hourly1!$F2948*유형화!$G$71/hourly1!$F$8763+유형화!$G$72*hourly1!$G2948/hourly1!$F$8763+유형화!$G$74*hourly1!I2948/hourly1!$I$8763+유형화!$H$63*hourly1!P2948/hourly1!$P$8763</f>
        <v>1.5687045601281167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770">
        <f>(유형화!$F$71+유형화!$F$72+유형화!$F$73+유형화!$F$74+유형화!$G$63)*hourly1!O2949/hourly1!$O$8763</f>
        <v>98.326122616473327</v>
      </c>
      <c r="C2948" s="419">
        <f>hourly1!$F2949*유형화!$G$71/hourly1!$F$8763+유형화!$G$72*hourly1!$G2949/hourly1!$F$8763+유형화!$G$74*hourly1!I2949/hourly1!$I$8763+유형화!$H$63*hourly1!P2949/hourly1!$P$8763</f>
        <v>2.0329760072178749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770">
        <f>(유형화!$F$71+유형화!$F$72+유형화!$F$73+유형화!$F$74+유형화!$G$63)*hourly1!O2950/hourly1!$O$8763</f>
        <v>98.374864212588932</v>
      </c>
      <c r="C2949" s="419">
        <f>hourly1!$F2950*유형화!$G$71/hourly1!$F$8763+유형화!$G$72*hourly1!$G2950/hourly1!$F$8763+유형화!$G$74*hourly1!I2950/hourly1!$I$8763+유형화!$H$63*hourly1!P2950/hourly1!$P$8763</f>
        <v>2.0536635501975278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770">
        <f>(유형화!$F$71+유형화!$F$72+유형화!$F$73+유형화!$F$74+유형화!$G$63)*hourly1!O2951/hourly1!$O$8763</f>
        <v>101.23815926965005</v>
      </c>
      <c r="C2950" s="419">
        <f>hourly1!$F2951*유형화!$G$71/hourly1!$F$8763+유형화!$G$72*hourly1!$G2951/hourly1!$F$8763+유형화!$G$74*hourly1!I2951/hourly1!$I$8763+유형화!$H$63*hourly1!P2951/hourly1!$P$8763</f>
        <v>1.6910508764048349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770">
        <f>(유형화!$F$71+유형화!$F$72+유형화!$F$73+유형화!$F$74+유형화!$G$63)*hourly1!O2952/hourly1!$O$8763</f>
        <v>99.651740474915783</v>
      </c>
      <c r="C2951" s="419">
        <f>hourly1!$F2952*유형화!$G$71/hourly1!$F$8763+유형화!$G$72*hourly1!$G2952/hourly1!$F$8763+유형화!$G$74*hourly1!I2952/hourly1!$I$8763+유형화!$H$63*hourly1!P2952/hourly1!$P$8763</f>
        <v>1.3481431888485662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770">
        <f>(유형화!$F$71+유형화!$F$72+유형화!$F$73+유형화!$F$74+유형화!$G$63)*hourly1!O2953/hourly1!$O$8763</f>
        <v>99.013597473165987</v>
      </c>
      <c r="C2952" s="419">
        <f>hourly1!$F2953*유형화!$G$71/hourly1!$F$8763+유형화!$G$72*hourly1!$G2953/hourly1!$F$8763+유형화!$G$74*hourly1!I2953/hourly1!$I$8763+유형화!$H$63*hourly1!P2953/hourly1!$P$8763</f>
        <v>0.94513244684156561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770">
        <f>(유형화!$F$71+유형화!$F$72+유형화!$F$73+유형화!$F$74+유형화!$G$63)*hourly1!O2954/hourly1!$O$8763</f>
        <v>97.111480922496639</v>
      </c>
      <c r="C2953" s="419">
        <f>hourly1!$F2954*유형화!$G$71/hourly1!$F$8763+유형화!$G$72*hourly1!$G2954/hourly1!$F$8763+유형화!$G$74*hourly1!I2954/hourly1!$I$8763+유형화!$H$63*hourly1!P2954/hourly1!$P$8763</f>
        <v>0.82480478770095611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770">
        <f>(유형화!$F$71+유형화!$F$72+유형화!$F$73+유형화!$F$74+유형화!$G$63)*hourly1!O2955/hourly1!$O$8763</f>
        <v>93.821028638111656</v>
      </c>
      <c r="C2954" s="419">
        <f>hourly1!$F2955*유형화!$G$71/hourly1!$F$8763+유형화!$G$72*hourly1!$G2955/hourly1!$F$8763+유형화!$G$74*hourly1!I2955/hourly1!$I$8763+유형화!$H$63*hourly1!P2955/hourly1!$P$8763</f>
        <v>0.60150161229293952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770">
        <f>(유형화!$F$71+유형화!$F$72+유형화!$F$73+유형화!$F$74+유형화!$G$63)*hourly1!O2956/hourly1!$O$8763</f>
        <v>92.114437763080076</v>
      </c>
      <c r="C2955" s="419">
        <f>hourly1!$F2956*유형화!$G$71/hourly1!$F$8763+유형화!$G$72*hourly1!$G2956/hourly1!$F$8763+유형화!$G$74*hourly1!I2956/hourly1!$I$8763+유형화!$H$63*hourly1!P2956/hourly1!$P$8763</f>
        <v>0.61809645101797595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770">
        <f>(유형화!$F$71+유형화!$F$72+유형화!$F$73+유형화!$F$74+유형화!$G$63)*hourly1!O2957/hourly1!$O$8763</f>
        <v>91.95896096180762</v>
      </c>
      <c r="C2956" s="419">
        <f>hourly1!$F2957*유형화!$G$71/hourly1!$F$8763+유형화!$G$72*hourly1!$G2957/hourly1!$F$8763+유형화!$G$74*hourly1!I2957/hourly1!$I$8763+유형화!$H$63*hourly1!P2957/hourly1!$P$8763</f>
        <v>0.55380375984343599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770">
        <f>(유형화!$F$71+유형화!$F$72+유형화!$F$73+유형화!$F$74+유형화!$G$63)*hourly1!O2958/hourly1!$O$8763</f>
        <v>91.709207417343663</v>
      </c>
      <c r="C2957" s="419">
        <f>hourly1!$F2958*유형화!$G$71/hourly1!$F$8763+유형화!$G$72*hourly1!$G2958/hourly1!$F$8763+유형화!$G$74*hourly1!I2958/hourly1!$I$8763+유형화!$H$63*hourly1!P2958/hourly1!$P$8763</f>
        <v>0.50866769407962376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770">
        <f>(유형화!$F$71+유형화!$F$72+유형화!$F$73+유형화!$F$74+유형화!$G$63)*hourly1!O2959/hourly1!$O$8763</f>
        <v>92.322573131729811</v>
      </c>
      <c r="C2958" s="419">
        <f>hourly1!$F2959*유형화!$G$71/hourly1!$F$8763+유형화!$G$72*hourly1!$G2959/hourly1!$F$8763+유형화!$G$74*hourly1!I2959/hourly1!$I$8763+유형화!$H$63*hourly1!P2959/hourly1!$P$8763</f>
        <v>0.50877201187979781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770">
        <f>(유형화!$F$71+유형화!$F$72+유형화!$F$73+유형화!$F$74+유형화!$G$63)*hourly1!O2960/hourly1!$O$8763</f>
        <v>93.525351505434699</v>
      </c>
      <c r="C2959" s="419">
        <f>hourly1!$F2960*유형화!$G$71/hourly1!$F$8763+유형화!$G$72*hourly1!$G2960/hourly1!$F$8763+유형화!$G$74*hourly1!I2960/hourly1!$I$8763+유형화!$H$63*hourly1!P2960/hourly1!$P$8763</f>
        <v>0.65169539889351014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770">
        <f>(유형화!$F$71+유형화!$F$72+유형화!$F$73+유형화!$F$74+유형화!$G$63)*hourly1!O2961/hourly1!$O$8763</f>
        <v>94.983514383351576</v>
      </c>
      <c r="C2960" s="419">
        <f>hourly1!$F2961*유형화!$G$71/hourly1!$F$8763+유형화!$G$72*hourly1!$G2961/hourly1!$F$8763+유형화!$G$74*hourly1!I2961/hourly1!$I$8763+유형화!$H$63*hourly1!P2961/hourly1!$P$8763</f>
        <v>2.1719396259347081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770">
        <f>(유형화!$F$71+유형화!$F$72+유형화!$F$73+유형화!$F$74+유형화!$G$63)*hourly1!O2962/hourly1!$O$8763</f>
        <v>96.385266712110905</v>
      </c>
      <c r="C2961" s="419">
        <f>hourly1!$F2962*유형화!$G$71/hourly1!$F$8763+유형화!$G$72*hourly1!$G2962/hourly1!$F$8763+유형화!$G$74*hourly1!I2962/hourly1!$I$8763+유형화!$H$63*hourly1!P2962/hourly1!$P$8763</f>
        <v>3.0016554058059546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770">
        <f>(유형화!$F$71+유형화!$F$72+유형화!$F$73+유형화!$F$74+유형화!$G$63)*hourly1!O2963/hourly1!$O$8763</f>
        <v>97.416305943117592</v>
      </c>
      <c r="C2962" s="419">
        <f>hourly1!$F2963*유형화!$G$71/hourly1!$F$8763+유형화!$G$72*hourly1!$G2963/hourly1!$F$8763+유형화!$G$74*hourly1!I2963/hourly1!$I$8763+유형화!$H$63*hourly1!P2963/hourly1!$P$8763</f>
        <v>2.3051863830243113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770">
        <f>(유형화!$F$71+유형화!$F$72+유형화!$F$73+유형화!$F$74+유형화!$G$63)*hourly1!O2964/hourly1!$O$8763</f>
        <v>98.484696812380861</v>
      </c>
      <c r="C2963" s="419">
        <f>hourly1!$F2964*유형화!$G$71/hourly1!$F$8763+유형화!$G$72*hourly1!$G2964/hourly1!$F$8763+유형화!$G$74*hourly1!I2964/hourly1!$I$8763+유형화!$H$63*hourly1!P2964/hourly1!$P$8763</f>
        <v>1.9968174267115204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770">
        <f>(유형화!$F$71+유형화!$F$72+유형화!$F$73+유형화!$F$74+유형화!$G$63)*hourly1!O2965/hourly1!$O$8763</f>
        <v>99.298483871768539</v>
      </c>
      <c r="C2964" s="419">
        <f>hourly1!$F2965*유형화!$G$71/hourly1!$F$8763+유형화!$G$72*hourly1!$G2965/hourly1!$F$8763+유형화!$G$74*hourly1!I2965/hourly1!$I$8763+유형화!$H$63*hourly1!P2965/hourly1!$P$8763</f>
        <v>1.8400600838729535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770">
        <f>(유형화!$F$71+유형화!$F$72+유형화!$F$73+유형화!$F$74+유형화!$G$63)*hourly1!O2966/hourly1!$O$8763</f>
        <v>100.48238104148092</v>
      </c>
      <c r="C2965" s="419">
        <f>hourly1!$F2966*유형화!$G$71/hourly1!$F$8763+유형화!$G$72*hourly1!$G2966/hourly1!$F$8763+유형화!$G$74*hourly1!I2966/hourly1!$I$8763+유형화!$H$63*hourly1!P2966/hourly1!$P$8763</f>
        <v>1.9431876148698146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770">
        <f>(유형화!$F$71+유형화!$F$72+유형화!$F$73+유형화!$F$74+유형화!$G$63)*hourly1!O2967/hourly1!$O$8763</f>
        <v>97.77861865606296</v>
      </c>
      <c r="C2966" s="419">
        <f>hourly1!$F2967*유형화!$G$71/hourly1!$F$8763+유형화!$G$72*hourly1!$G2967/hourly1!$F$8763+유형화!$G$74*hourly1!I2967/hourly1!$I$8763+유형화!$H$63*hourly1!P2967/hourly1!$P$8763</f>
        <v>1.9594473442013745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770">
        <f>(유형화!$F$71+유형화!$F$72+유형화!$F$73+유형화!$F$74+유형화!$G$63)*hourly1!O2968/hourly1!$O$8763</f>
        <v>97.486272498551514</v>
      </c>
      <c r="C2967" s="419">
        <f>hourly1!$F2968*유형화!$G$71/hourly1!$F$8763+유형화!$G$72*hourly1!$G2968/hourly1!$F$8763+유형화!$G$74*hourly1!I2968/hourly1!$I$8763+유형화!$H$63*hourly1!P2968/hourly1!$P$8763</f>
        <v>1.6482987339388058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770">
        <f>(유형화!$F$71+유형화!$F$72+유형화!$F$73+유형화!$F$74+유형화!$G$63)*hourly1!O2969/hourly1!$O$8763</f>
        <v>102.87958577090376</v>
      </c>
      <c r="C2968" s="419">
        <f>hourly1!$F2969*유형화!$G$71/hourly1!$F$8763+유형화!$G$72*hourly1!$G2969/hourly1!$F$8763+유형화!$G$74*hourly1!I2969/hourly1!$I$8763+유형화!$H$63*hourly1!P2969/hourly1!$P$8763</f>
        <v>1.4063528290678255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770">
        <f>(유형화!$F$71+유형화!$F$72+유형화!$F$73+유형화!$F$74+유형화!$G$63)*hourly1!O2970/hourly1!$O$8763</f>
        <v>103.70173235321779</v>
      </c>
      <c r="C2969" s="419">
        <f>hourly1!$F2970*유형화!$G$71/hourly1!$F$8763+유형화!$G$72*hourly1!$G2970/hourly1!$F$8763+유형화!$G$74*hourly1!I2970/hourly1!$I$8763+유형화!$H$63*hourly1!P2970/hourly1!$P$8763</f>
        <v>1.1991395203786899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770">
        <f>(유형화!$F$71+유형화!$F$72+유형화!$F$73+유형화!$F$74+유형화!$G$63)*hourly1!O2971/hourly1!$O$8763</f>
        <v>103.7640597891405</v>
      </c>
      <c r="C2970" s="419">
        <f>hourly1!$F2971*유형화!$G$71/hourly1!$F$8763+유형화!$G$72*hourly1!$G2971/hourly1!$F$8763+유형화!$G$74*hourly1!I2971/hourly1!$I$8763+유형화!$H$63*hourly1!P2971/hourly1!$P$8763</f>
        <v>1.4063214414111358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770">
        <f>(유형화!$F$71+유형화!$F$72+유형화!$F$73+유형화!$F$74+유형화!$G$63)*hourly1!O2972/hourly1!$O$8763</f>
        <v>104.31852974676509</v>
      </c>
      <c r="C2971" s="419">
        <f>hourly1!$F2972*유형화!$G$71/hourly1!$F$8763+유형화!$G$72*hourly1!$G2972/hourly1!$F$8763+유형화!$G$74*hourly1!I2972/hourly1!$I$8763+유형화!$H$63*hourly1!P2972/hourly1!$P$8763</f>
        <v>1.6828802385575727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770">
        <f>(유형화!$F$71+유형화!$F$72+유형화!$F$73+유형화!$F$74+유형화!$G$63)*hourly1!O2973/hourly1!$O$8763</f>
        <v>102.73405841489831</v>
      </c>
      <c r="C2972" s="419">
        <f>hourly1!$F2973*유형화!$G$71/hourly1!$F$8763+유형화!$G$72*hourly1!$G2973/hourly1!$F$8763+유형화!$G$74*hourly1!I2973/hourly1!$I$8763+유형화!$H$63*hourly1!P2973/hourly1!$P$8763</f>
        <v>2.1669680672927898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770">
        <f>(유형화!$F$71+유형화!$F$72+유형화!$F$73+유형화!$F$74+유형화!$G$63)*hourly1!O2974/hourly1!$O$8763</f>
        <v>103.22213524276665</v>
      </c>
      <c r="C2973" s="419">
        <f>hourly1!$F2974*유형화!$G$71/hourly1!$F$8763+유형화!$G$72*hourly1!$G2974/hourly1!$F$8763+유형화!$G$74*hourly1!I2974/hourly1!$I$8763+유형화!$H$63*hourly1!P2974/hourly1!$P$8763</f>
        <v>1.8043532394452291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770">
        <f>(유형화!$F$71+유형화!$F$72+유형화!$F$73+유형화!$F$74+유형화!$G$63)*hourly1!O2975/hourly1!$O$8763</f>
        <v>103.73261100173637</v>
      </c>
      <c r="C2974" s="419">
        <f>hourly1!$F2975*유형화!$G$71/hourly1!$F$8763+유형화!$G$72*hourly1!$G2975/hourly1!$F$8763+유형화!$G$74*hourly1!I2975/hourly1!$I$8763+유형화!$H$63*hourly1!P2975/hourly1!$P$8763</f>
        <v>1.2001279238422891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770">
        <f>(유형화!$F$71+유형화!$F$72+유형화!$F$73+유형화!$F$74+유형화!$G$63)*hourly1!O2976/hourly1!$O$8763</f>
        <v>101.18716729790488</v>
      </c>
      <c r="C2975" s="419">
        <f>hourly1!$F2976*유형화!$G$71/hourly1!$F$8763+유형화!$G$72*hourly1!$G2976/hourly1!$F$8763+유형화!$G$74*hourly1!I2976/hourly1!$I$8763+유형화!$H$63*hourly1!P2976/hourly1!$P$8763</f>
        <v>1.1831044281979533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770">
        <f>(유형화!$F$71+유형화!$F$72+유형화!$F$73+유형화!$F$74+유형화!$G$63)*hourly1!O2977/hourly1!$O$8763</f>
        <v>99.840855174334578</v>
      </c>
      <c r="C2976" s="419">
        <f>hourly1!$F2977*유형화!$G$71/hourly1!$F$8763+유형화!$G$72*hourly1!$G2977/hourly1!$F$8763+유형화!$G$74*hourly1!I2977/hourly1!$I$8763+유형화!$H$63*hourly1!P2977/hourly1!$P$8763</f>
        <v>1.0452172214722875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770">
        <f>(유형화!$F$71+유형화!$F$72+유형화!$F$73+유형화!$F$74+유형화!$G$63)*hourly1!O2978/hourly1!$O$8763</f>
        <v>98.029321463623504</v>
      </c>
      <c r="C2977" s="419">
        <f>hourly1!$F2978*유형화!$G$71/hourly1!$F$8763+유형화!$G$72*hourly1!$G2978/hourly1!$F$8763+유형화!$G$74*hourly1!I2978/hourly1!$I$8763+유형화!$H$63*hourly1!P2978/hourly1!$P$8763</f>
        <v>0.80436803825269476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770">
        <f>(유형화!$F$71+유형화!$F$72+유형화!$F$73+유형화!$F$74+유형화!$G$63)*hourly1!O2979/hourly1!$O$8763</f>
        <v>95.318206902509701</v>
      </c>
      <c r="C2978" s="419">
        <f>hourly1!$F2979*유형화!$G$71/hourly1!$F$8763+유형화!$G$72*hourly1!$G2979/hourly1!$F$8763+유형화!$G$74*hourly1!I2979/hourly1!$I$8763+유형화!$H$63*hourly1!P2979/hourly1!$P$8763</f>
        <v>0.65365558882598473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770">
        <f>(유형화!$F$71+유형화!$F$72+유형화!$F$73+유형화!$F$74+유형화!$G$63)*hourly1!O2980/hourly1!$O$8763</f>
        <v>93.294019737900726</v>
      </c>
      <c r="C2979" s="419">
        <f>hourly1!$F2980*유형화!$G$71/hourly1!$F$8763+유형화!$G$72*hourly1!$G2980/hourly1!$F$8763+유형화!$G$74*hourly1!I2980/hourly1!$I$8763+유형화!$H$63*hourly1!P2980/hourly1!$P$8763</f>
        <v>0.59866226025103342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770">
        <f>(유형화!$F$71+유형화!$F$72+유형화!$F$73+유형화!$F$74+유형화!$G$63)*hourly1!O2981/hourly1!$O$8763</f>
        <v>93.768463388975746</v>
      </c>
      <c r="C2980" s="419">
        <f>hourly1!$F2981*유형화!$G$71/hourly1!$F$8763+유형화!$G$72*hourly1!$G2981/hourly1!$F$8763+유형화!$G$74*hourly1!I2981/hourly1!$I$8763+유형화!$H$63*hourly1!P2981/hourly1!$P$8763</f>
        <v>0.56324467462025163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770">
        <f>(유형화!$F$71+유형화!$F$72+유형화!$F$73+유형화!$F$74+유형화!$G$63)*hourly1!O2982/hourly1!$O$8763</f>
        <v>93.511284245181869</v>
      </c>
      <c r="C2981" s="419">
        <f>hourly1!$F2982*유형화!$G$71/hourly1!$F$8763+유형화!$G$72*hourly1!$G2982/hourly1!$F$8763+유형화!$G$74*hourly1!I2982/hourly1!$I$8763+유형화!$H$63*hourly1!P2982/hourly1!$P$8763</f>
        <v>0.50852244923690348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770">
        <f>(유형화!$F$71+유형화!$F$72+유형화!$F$73+유형화!$F$74+유형화!$G$63)*hourly1!O2983/hourly1!$O$8763</f>
        <v>93.64854210401279</v>
      </c>
      <c r="C2982" s="419">
        <f>hourly1!$F2983*유형화!$G$71/hourly1!$F$8763+유형화!$G$72*hourly1!$G2983/hourly1!$F$8763+유형화!$G$74*hourly1!I2983/hourly1!$I$8763+유형화!$H$63*hourly1!P2983/hourly1!$P$8763</f>
        <v>0.50860984232023509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770">
        <f>(유형화!$F$71+유형화!$F$72+유형화!$F$73+유형화!$F$74+유형화!$G$63)*hourly1!O2984/hourly1!$O$8763</f>
        <v>92.973897216821101</v>
      </c>
      <c r="C2983" s="419">
        <f>hourly1!$F2984*유형화!$G$71/hourly1!$F$8763+유형화!$G$72*hourly1!$G2984/hourly1!$F$8763+유형화!$G$74*hourly1!I2984/hourly1!$I$8763+유형화!$H$63*hourly1!P2984/hourly1!$P$8763</f>
        <v>0.56338191868773757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770">
        <f>(유형화!$F$71+유형화!$F$72+유형화!$F$73+유형화!$F$74+유형화!$G$63)*hourly1!O2985/hourly1!$O$8763</f>
        <v>92.928915163293198</v>
      </c>
      <c r="C2984" s="419">
        <f>hourly1!$F2985*유형화!$G$71/hourly1!$F$8763+유형화!$G$72*hourly1!$G2985/hourly1!$F$8763+유형화!$G$74*hourly1!I2985/hourly1!$I$8763+유형화!$H$63*hourly1!P2985/hourly1!$P$8763</f>
        <v>0.82690068309029408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770">
        <f>(유형화!$F$71+유형화!$F$72+유형화!$F$73+유형화!$F$74+유형화!$G$63)*hourly1!O2986/hourly1!$O$8763</f>
        <v>91.950669584848285</v>
      </c>
      <c r="C2985" s="419">
        <f>hourly1!$F2986*유형화!$G$71/hourly1!$F$8763+유형화!$G$72*hourly1!$G2986/hourly1!$F$8763+유형화!$G$74*hourly1!I2986/hourly1!$I$8763+유형화!$H$63*hourly1!P2986/hourly1!$P$8763</f>
        <v>1.2544525722409003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770">
        <f>(유형화!$F$71+유형화!$F$72+유형화!$F$73+유형화!$F$74+유형화!$G$63)*hourly1!O2987/hourly1!$O$8763</f>
        <v>90.165747694584383</v>
      </c>
      <c r="C2986" s="419">
        <f>hourly1!$F2987*유형화!$G$71/hourly1!$F$8763+유형화!$G$72*hourly1!$G2987/hourly1!$F$8763+유형화!$G$74*hourly1!I2987/hourly1!$I$8763+유형화!$H$63*hourly1!P2987/hourly1!$P$8763</f>
        <v>1.6872591243878914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770">
        <f>(유형화!$F$71+유형화!$F$72+유형화!$F$73+유형화!$F$74+유형화!$G$63)*hourly1!O2988/hourly1!$O$8763</f>
        <v>92.866055835741818</v>
      </c>
      <c r="C2987" s="419">
        <f>hourly1!$F2988*유형화!$G$71/hourly1!$F$8763+유형화!$G$72*hourly1!$G2988/hourly1!$F$8763+유형화!$G$74*hourly1!I2988/hourly1!$I$8763+유형화!$H$63*hourly1!P2988/hourly1!$P$8763</f>
        <v>2.082250012388589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770">
        <f>(유형화!$F$71+유형화!$F$72+유형화!$F$73+유형화!$F$74+유형화!$G$63)*hourly1!O2989/hourly1!$O$8763</f>
        <v>94.68981301256423</v>
      </c>
      <c r="C2988" s="419">
        <f>hourly1!$F2989*유형화!$G$71/hourly1!$F$8763+유형화!$G$72*hourly1!$G2989/hourly1!$F$8763+유형화!$G$74*hourly1!I2989/hourly1!$I$8763+유형화!$H$63*hourly1!P2989/hourly1!$P$8763</f>
        <v>2.2536186171382657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770">
        <f>(유형화!$F$71+유형화!$F$72+유형화!$F$73+유형화!$F$74+유형화!$G$63)*hourly1!O2990/hourly1!$O$8763</f>
        <v>94.811079737621498</v>
      </c>
      <c r="C2989" s="419">
        <f>hourly1!$F2990*유형화!$G$71/hourly1!$F$8763+유형화!$G$72*hourly1!$G2990/hourly1!$F$8763+유형화!$G$74*hourly1!I2990/hourly1!$I$8763+유형화!$H$63*hourly1!P2990/hourly1!$P$8763</f>
        <v>2.3484564218257216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770">
        <f>(유형화!$F$71+유형화!$F$72+유형화!$F$73+유형화!$F$74+유형화!$G$63)*hourly1!O2991/hourly1!$O$8763</f>
        <v>94.370939486589847</v>
      </c>
      <c r="C2990" s="419">
        <f>hourly1!$F2991*유형화!$G$71/hourly1!$F$8763+유형화!$G$72*hourly1!$G2991/hourly1!$F$8763+유형화!$G$74*hourly1!I2991/hourly1!$I$8763+유형화!$H$63*hourly1!P2991/hourly1!$P$8763</f>
        <v>2.0800565690858135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770">
        <f>(유형화!$F$71+유형화!$F$72+유형화!$F$73+유형화!$F$74+유형화!$G$63)*hourly1!O2992/hourly1!$O$8763</f>
        <v>95.957780533796068</v>
      </c>
      <c r="C2991" s="419">
        <f>hourly1!$F2992*유형화!$G$71/hourly1!$F$8763+유형화!$G$72*hourly1!$G2992/hourly1!$F$8763+유형화!$G$74*hourly1!I2992/hourly1!$I$8763+유형화!$H$63*hourly1!P2992/hourly1!$P$8763</f>
        <v>1.8511743915622962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770">
        <f>(유형화!$F$71+유형화!$F$72+유형화!$F$73+유형화!$F$74+유형화!$G$63)*hourly1!O2993/hourly1!$O$8763</f>
        <v>98.141056282485835</v>
      </c>
      <c r="C2992" s="419">
        <f>hourly1!$F2993*유형화!$G$71/hourly1!$F$8763+유형화!$G$72*hourly1!$G2993/hourly1!$F$8763+유형화!$G$74*hourly1!I2993/hourly1!$I$8763+유형화!$H$63*hourly1!P2993/hourly1!$P$8763</f>
        <v>1.5457257182101267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770">
        <f>(유형화!$F$71+유형화!$F$72+유형화!$F$73+유형화!$F$74+유형화!$G$63)*hourly1!O2994/hourly1!$O$8763</f>
        <v>98.362350735507107</v>
      </c>
      <c r="C2993" s="419">
        <f>hourly1!$F2994*유형화!$G$71/hourly1!$F$8763+유형화!$G$72*hourly1!$G2994/hourly1!$F$8763+유형화!$G$74*hourly1!I2994/hourly1!$I$8763+유형화!$H$63*hourly1!P2994/hourly1!$P$8763</f>
        <v>1.4121220034562101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770">
        <f>(유형화!$F$71+유형화!$F$72+유형화!$F$73+유형화!$F$74+유형화!$G$63)*hourly1!O2995/hourly1!$O$8763</f>
        <v>98.287406732941832</v>
      </c>
      <c r="C2994" s="419">
        <f>hourly1!$F2995*유형화!$G$71/hourly1!$F$8763+유형화!$G$72*hourly1!$G2995/hourly1!$F$8763+유형화!$G$74*hourly1!I2995/hourly1!$I$8763+유형화!$H$63*hourly1!P2995/hourly1!$P$8763</f>
        <v>0.99308693954282168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770">
        <f>(유형화!$F$71+유형화!$F$72+유형화!$F$73+유형화!$F$74+유형화!$G$63)*hourly1!O2996/hourly1!$O$8763</f>
        <v>98.219132463124865</v>
      </c>
      <c r="C2995" s="419">
        <f>hourly1!$F2996*유형화!$G$71/hourly1!$F$8763+유형화!$G$72*hourly1!$G2996/hourly1!$F$8763+유형화!$G$74*hourly1!I2996/hourly1!$I$8763+유형화!$H$63*hourly1!P2996/hourly1!$P$8763</f>
        <v>1.4886829602866227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770">
        <f>(유형화!$F$71+유형화!$F$72+유형화!$F$73+유형화!$F$74+유형화!$G$63)*hourly1!O2997/hourly1!$O$8763</f>
        <v>97.748006205695987</v>
      </c>
      <c r="C2996" s="419">
        <f>hourly1!$F2997*유형화!$G$71/hourly1!$F$8763+유형화!$G$72*hourly1!$G2997/hourly1!$F$8763+유형화!$G$74*hourly1!I2997/hourly1!$I$8763+유형화!$H$63*hourly1!P2997/hourly1!$P$8763</f>
        <v>1.81318517213784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770">
        <f>(유형화!$F$71+유형화!$F$72+유형화!$F$73+유형화!$F$74+유형화!$G$63)*hourly1!O2998/hourly1!$O$8763</f>
        <v>98.831510724887849</v>
      </c>
      <c r="C2997" s="419">
        <f>hourly1!$F2998*유형화!$G$71/hourly1!$F$8763+유형화!$G$72*hourly1!$G2998/hourly1!$F$8763+유형화!$G$74*hourly1!I2998/hourly1!$I$8763+유형화!$H$63*hourly1!P2998/hourly1!$P$8763</f>
        <v>1.9280270689666437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770">
        <f>(유형화!$F$71+유형화!$F$72+유형화!$F$73+유형화!$F$74+유형화!$G$63)*hourly1!O2999/hourly1!$O$8763</f>
        <v>100.86501223811383</v>
      </c>
      <c r="C2998" s="419">
        <f>hourly1!$F2999*유형화!$G$71/hourly1!$F$8763+유형화!$G$72*hourly1!$G2999/hourly1!$F$8763+유형화!$G$74*hourly1!I2999/hourly1!$I$8763+유형화!$H$63*hourly1!P2999/hourly1!$P$8763</f>
        <v>1.2032343786881807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770">
        <f>(유형화!$F$71+유형화!$F$72+유형화!$F$73+유형화!$F$74+유형화!$G$63)*hourly1!O3000/hourly1!$O$8763</f>
        <v>99.16960292572108</v>
      </c>
      <c r="C2999" s="419">
        <f>hourly1!$F3000*유형화!$G$71/hourly1!$F$8763+유형화!$G$72*hourly1!$G3000/hourly1!$F$8763+유형화!$G$74*hourly1!I3000/hourly1!$I$8763+유형화!$H$63*hourly1!P3000/hourly1!$P$8763</f>
        <v>1.1462648586302826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770">
        <f>(유형화!$F$71+유형화!$F$72+유형화!$F$73+유형화!$F$74+유형화!$G$63)*hourly1!O3001/hourly1!$O$8763</f>
        <v>97.206250112621717</v>
      </c>
      <c r="C3000" s="419">
        <f>hourly1!$F3001*유형화!$G$71/hourly1!$F$8763+유형화!$G$72*hourly1!$G3001/hourly1!$F$8763+유형화!$G$74*hourly1!I3001/hourly1!$I$8763+유형화!$H$63*hourly1!P3001/hourly1!$P$8763</f>
        <v>1.0892488725316054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770">
        <f>(유형화!$F$71+유형화!$F$72+유형화!$F$73+유형화!$F$74+유형화!$G$63)*hourly1!O3002/hourly1!$O$8763</f>
        <v>95.434009124767428</v>
      </c>
      <c r="C3001" s="419">
        <f>hourly1!$F3002*유형화!$G$71/hourly1!$F$8763+유형화!$G$72*hourly1!$G3002/hourly1!$F$8763+유형화!$G$74*hourly1!I3002/hourly1!$I$8763+유형화!$H$63*hourly1!P3002/hourly1!$P$8763</f>
        <v>0.80408277984336918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770">
        <f>(유형화!$F$71+유형화!$F$72+유형화!$F$73+유형화!$F$74+유형화!$G$63)*hourly1!O3003/hourly1!$O$8763</f>
        <v>92.193083514612951</v>
      </c>
      <c r="C3002" s="419">
        <f>hourly1!$F3003*유형화!$G$71/hourly1!$F$8763+유형화!$G$72*hourly1!$G3003/hourly1!$F$8763+유형화!$G$74*hourly1!I3003/hourly1!$I$8763+유형화!$H$63*hourly1!P3003/hourly1!$P$8763</f>
        <v>0.606866439809856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770">
        <f>(유형화!$F$71+유형화!$F$72+유형화!$F$73+유형화!$F$74+유형화!$G$63)*hourly1!O3004/hourly1!$O$8763</f>
        <v>87.776334902371602</v>
      </c>
      <c r="C3003" s="419">
        <f>hourly1!$F3004*유형화!$G$71/hourly1!$F$8763+유형화!$G$72*hourly1!$G3004/hourly1!$F$8763+유형화!$G$74*hourly1!I3004/hourly1!$I$8763+유형화!$H$63*hourly1!P3004/hourly1!$P$8763</f>
        <v>0.53394337393418967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770">
        <f>(유형화!$F$71+유형화!$F$72+유형화!$F$73+유형화!$F$74+유형화!$G$63)*hourly1!O3005/hourly1!$O$8763</f>
        <v>88.853613202798968</v>
      </c>
      <c r="C3004" s="419">
        <f>hourly1!$F3005*유형화!$G$71/hourly1!$F$8763+유형화!$G$72*hourly1!$G3005/hourly1!$F$8763+유형화!$G$74*hourly1!I3005/hourly1!$I$8763+유형화!$H$63*hourly1!P3005/hourly1!$P$8763</f>
        <v>0.51723529346737152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770">
        <f>(유형화!$F$71+유형화!$F$72+유형화!$F$73+유형화!$F$74+유형화!$G$63)*hourly1!O3006/hourly1!$O$8763</f>
        <v>88.86298978282035</v>
      </c>
      <c r="C3005" s="419">
        <f>hourly1!$F3006*유형화!$G$71/hourly1!$F$8763+유형화!$G$72*hourly1!$G3006/hourly1!$F$8763+유형화!$G$74*hourly1!I3006/hourly1!$I$8763+유형화!$H$63*hourly1!P3006/hourly1!$P$8763</f>
        <v>0.51741777268714506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770">
        <f>(유형화!$F$71+유형화!$F$72+유형화!$F$73+유형화!$F$74+유형화!$G$63)*hourly1!O3007/hourly1!$O$8763</f>
        <v>88.279618750553382</v>
      </c>
      <c r="C3006" s="419">
        <f>hourly1!$F3007*유형화!$G$71/hourly1!$F$8763+유형화!$G$72*hourly1!$G3007/hourly1!$F$8763+유형화!$G$74*hourly1!I3007/hourly1!$I$8763+유형화!$H$63*hourly1!P3007/hourly1!$P$8763</f>
        <v>0.50907111778472169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770">
        <f>(유형화!$F$71+유형화!$F$72+유형화!$F$73+유형화!$F$74+유형화!$G$63)*hourly1!O3008/hourly1!$O$8763</f>
        <v>88.639908701693443</v>
      </c>
      <c r="C3007" s="419">
        <f>hourly1!$F3008*유형화!$G$71/hourly1!$F$8763+유형화!$G$72*hourly1!$G3008/hourly1!$F$8763+유형화!$G$74*hourly1!I3008/hourly1!$I$8763+유형화!$H$63*hourly1!P3008/hourly1!$P$8763</f>
        <v>1.2078132838993612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770">
        <f>(유형화!$F$71+유형화!$F$72+유형화!$F$73+유형화!$F$74+유형화!$G$63)*hourly1!O3009/hourly1!$O$8763</f>
        <v>88.662578041534019</v>
      </c>
      <c r="C3008" s="419">
        <f>hourly1!$F3009*유형화!$G$71/hourly1!$F$8763+유형화!$G$72*hourly1!$G3009/hourly1!$F$8763+유형화!$G$74*hourly1!I3009/hourly1!$I$8763+유형화!$H$63*hourly1!P3009/hourly1!$P$8763</f>
        <v>2.4670793003971152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770">
        <f>(유형화!$F$71+유형화!$F$72+유형화!$F$73+유형화!$F$74+유형화!$G$63)*hourly1!O3010/hourly1!$O$8763</f>
        <v>88.704277369393864</v>
      </c>
      <c r="C3009" s="419">
        <f>hourly1!$F3010*유형화!$G$71/hourly1!$F$8763+유형화!$G$72*hourly1!$G3010/hourly1!$F$8763+유형화!$G$74*hourly1!I3010/hourly1!$I$8763+유형화!$H$63*hourly1!P3010/hourly1!$P$8763</f>
        <v>2.1067800815357156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770">
        <f>(유형화!$F$71+유형화!$F$72+유형화!$F$73+유형화!$F$74+유형화!$G$63)*hourly1!O3011/hourly1!$O$8763</f>
        <v>88.961455773867414</v>
      </c>
      <c r="C3010" s="419">
        <f>hourly1!$F3011*유형화!$G$71/hourly1!$F$8763+유형화!$G$72*hourly1!$G3011/hourly1!$F$8763+유형화!$G$74*hourly1!I3011/hourly1!$I$8763+유형화!$H$63*hourly1!P3011/hourly1!$P$8763</f>
        <v>1.7977799871457649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770">
        <f>(유형화!$F$71+유형화!$F$72+유형화!$F$73+유형화!$F$74+유형화!$G$63)*hourly1!O3012/hourly1!$O$8763</f>
        <v>89.47640431842018</v>
      </c>
      <c r="C3011" s="419">
        <f>hourly1!$F3012*유형화!$G$71/hourly1!$F$8763+유형화!$G$72*hourly1!$G3012/hourly1!$F$8763+유형화!$G$74*hourly1!I3012/hourly1!$I$8763+유형화!$H$63*hourly1!P3012/hourly1!$P$8763</f>
        <v>1.468956125779366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770">
        <f>(유형화!$F$71+유형화!$F$72+유형화!$F$73+유형화!$F$74+유형화!$G$63)*hourly1!O3013/hourly1!$O$8763</f>
        <v>90.541944152460687</v>
      </c>
      <c r="C3012" s="419">
        <f>hourly1!$F3013*유형화!$G$71/hourly1!$F$8763+유형화!$G$72*hourly1!$G3013/hourly1!$F$8763+유형화!$G$74*hourly1!I3013/hourly1!$I$8763+유형화!$H$63*hourly1!P3013/hourly1!$P$8763</f>
        <v>1.347467738785495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770">
        <f>(유형화!$F$71+유형화!$F$72+유형화!$F$73+유형화!$F$74+유형화!$G$63)*hourly1!O3014/hourly1!$O$8763</f>
        <v>91.078420788841427</v>
      </c>
      <c r="C3013" s="419">
        <f>hourly1!$F3014*유형화!$G$71/hourly1!$F$8763+유형화!$G$72*hourly1!$G3014/hourly1!$F$8763+유형화!$G$74*hourly1!I3014/hourly1!$I$8763+유형화!$H$63*hourly1!P3014/hourly1!$P$8763</f>
        <v>1.2866159964060779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770">
        <f>(유형화!$F$71+유형화!$F$72+유형화!$F$73+유형화!$F$74+유형화!$G$63)*hourly1!O3015/hourly1!$O$8763</f>
        <v>90.031811261209498</v>
      </c>
      <c r="C3014" s="419">
        <f>hourly1!$F3015*유형화!$G$71/hourly1!$F$8763+유형화!$G$72*hourly1!$G3015/hourly1!$F$8763+유형화!$G$74*hourly1!I3015/hourly1!$I$8763+유형화!$H$63*hourly1!P3015/hourly1!$P$8763</f>
        <v>1.7094705073276066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770">
        <f>(유형화!$F$71+유형화!$F$72+유형화!$F$73+유형화!$F$74+유형화!$G$63)*hourly1!O3016/hourly1!$O$8763</f>
        <v>89.914745497672499</v>
      </c>
      <c r="C3015" s="419">
        <f>hourly1!$F3016*유형화!$G$71/hourly1!$F$8763+유형화!$G$72*hourly1!$G3016/hourly1!$F$8763+유형화!$G$74*hourly1!I3016/hourly1!$I$8763+유형화!$H$63*hourly1!P3016/hourly1!$P$8763</f>
        <v>1.568283288539803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770">
        <f>(유형화!$F$71+유형화!$F$72+유형화!$F$73+유형화!$F$74+유형화!$G$63)*hourly1!O3017/hourly1!$O$8763</f>
        <v>90.742890854393067</v>
      </c>
      <c r="C3016" s="419">
        <f>hourly1!$F3017*유형화!$G$71/hourly1!$F$8763+유형화!$G$72*hourly1!$G3017/hourly1!$F$8763+유형화!$G$74*hourly1!I3017/hourly1!$I$8763+유형화!$H$63*hourly1!P3017/hourly1!$P$8763</f>
        <v>1.0846373487752377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770">
        <f>(유형화!$F$71+유형화!$F$72+유형화!$F$73+유형화!$F$74+유형화!$G$63)*hourly1!O3018/hourly1!$O$8763</f>
        <v>91.692240254097769</v>
      </c>
      <c r="C3017" s="419">
        <f>hourly1!$F3018*유형화!$G$71/hourly1!$F$8763+유형화!$G$72*hourly1!$G3018/hourly1!$F$8763+유형화!$G$74*hourly1!I3018/hourly1!$I$8763+유형화!$H$63*hourly1!P3018/hourly1!$P$8763</f>
        <v>1.0041344715311709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770">
        <f>(유형화!$F$71+유형화!$F$72+유형화!$F$73+유형화!$F$74+유형화!$G$63)*hourly1!O3019/hourly1!$O$8763</f>
        <v>91.076353474140362</v>
      </c>
      <c r="C3018" s="419">
        <f>hourly1!$F3019*유형화!$G$71/hourly1!$F$8763+유형화!$G$72*hourly1!$G3019/hourly1!$F$8763+유형화!$G$74*hourly1!I3019/hourly1!$I$8763+유형화!$H$63*hourly1!P3019/hourly1!$P$8763</f>
        <v>1.0846736599859177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770">
        <f>(유형화!$F$71+유형화!$F$72+유형화!$F$73+유형화!$F$74+유형화!$G$63)*hourly1!O3020/hourly1!$O$8763</f>
        <v>93.340048808688607</v>
      </c>
      <c r="C3019" s="419">
        <f>hourly1!$F3020*유형화!$G$71/hourly1!$F$8763+유형화!$G$72*hourly1!$G3020/hourly1!$F$8763+유형화!$G$74*hourly1!I3020/hourly1!$I$8763+유형화!$H$63*hourly1!P3020/hourly1!$P$8763</f>
        <v>1.5684623828162081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770">
        <f>(유형화!$F$71+유형화!$F$72+유형화!$F$73+유형화!$F$74+유형화!$G$63)*hourly1!O3021/hourly1!$O$8763</f>
        <v>93.73022347316973</v>
      </c>
      <c r="C3020" s="419">
        <f>hourly1!$F3021*유형화!$G$71/hourly1!$F$8763+유형화!$G$72*hourly1!$G3021/hourly1!$F$8763+유형화!$G$74*hourly1!I3021/hourly1!$I$8763+유형화!$H$63*hourly1!P3021/hourly1!$P$8763</f>
        <v>2.032495037537426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770">
        <f>(유형화!$F$71+유형화!$F$72+유형화!$F$73+유형화!$F$74+유형화!$G$63)*hourly1!O3022/hourly1!$O$8763</f>
        <v>95.702805618634727</v>
      </c>
      <c r="C3021" s="419">
        <f>hourly1!$F3022*유형화!$G$71/hourly1!$F$8763+유형화!$G$72*hourly1!$G3022/hourly1!$F$8763+유형화!$G$74*hourly1!I3022/hourly1!$I$8763+유형화!$H$63*hourly1!P3022/hourly1!$P$8763</f>
        <v>2.0529782530264726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770">
        <f>(유형화!$F$71+유형화!$F$72+유형화!$F$73+유형화!$F$74+유형화!$G$63)*hourly1!O3023/hourly1!$O$8763</f>
        <v>98.241323162885635</v>
      </c>
      <c r="C3022" s="419">
        <f>hourly1!$F3023*유형화!$G$71/hourly1!$F$8763+유형화!$G$72*hourly1!$G3023/hourly1!$F$8763+유형화!$G$74*hourly1!I3023/hourly1!$I$8763+유형화!$H$63*hourly1!P3023/hourly1!$P$8763</f>
        <v>1.6906412982572521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770">
        <f>(유형화!$F$71+유형화!$F$72+유형화!$F$73+유형화!$F$74+유형화!$G$63)*hourly1!O3024/hourly1!$O$8763</f>
        <v>97.843821048038762</v>
      </c>
      <c r="C3023" s="419">
        <f>hourly1!$F3024*유형화!$G$71/hourly1!$F$8763+유형화!$G$72*hourly1!$G3024/hourly1!$F$8763+유형화!$G$74*hourly1!I3024/hourly1!$I$8763+유형화!$H$63*hourly1!P3024/hourly1!$P$8763</f>
        <v>1.3476745280530937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770">
        <f>(유형화!$F$71+유형화!$F$72+유형화!$F$73+유형화!$F$74+유형화!$G$63)*hourly1!O3025/hourly1!$O$8763</f>
        <v>97.480536510621917</v>
      </c>
      <c r="C3024" s="419">
        <f>hourly1!$F3025*유형화!$G$71/hourly1!$F$8763+유형화!$G$72*hourly1!$G3025/hourly1!$F$8763+유형화!$G$74*hourly1!I3025/hourly1!$I$8763+유형화!$H$63*hourly1!P3025/hourly1!$P$8763</f>
        <v>0.94485795870659439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770">
        <f>(유형화!$F$71+유형화!$F$72+유형화!$F$73+유형화!$F$74+유형화!$G$63)*hourly1!O3026/hourly1!$O$8763</f>
        <v>95.371527103853694</v>
      </c>
      <c r="C3025" s="419">
        <f>hourly1!$F3026*유형화!$G$71/hourly1!$F$8763+유형화!$G$72*hourly1!$G3026/hourly1!$F$8763+유형화!$G$74*hourly1!I3026/hourly1!$I$8763+유형화!$H$63*hourly1!P3026/hourly1!$P$8763</f>
        <v>0.82455491733593433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770">
        <f>(유형화!$F$71+유형화!$F$72+유형화!$F$73+유형화!$F$74+유형화!$G$63)*hourly1!O3027/hourly1!$O$8763</f>
        <v>92.750963502535029</v>
      </c>
      <c r="C3026" s="419">
        <f>hourly1!$F3027*유형화!$G$71/hourly1!$F$8763+유형화!$G$72*hourly1!$G3027/hourly1!$F$8763+유형화!$G$74*hourly1!I3027/hourly1!$I$8763+유형화!$H$63*hourly1!P3027/hourly1!$P$8763</f>
        <v>0.60682828226642949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770">
        <f>(유형화!$F$71+유형화!$F$72+유형화!$F$73+유형화!$F$74+유형화!$G$63)*hourly1!O3028/hourly1!$O$8763</f>
        <v>89.466320914640704</v>
      </c>
      <c r="C3027" s="419">
        <f>hourly1!$F3028*유형화!$G$71/hourly1!$F$8763+유형화!$G$72*hourly1!$G3028/hourly1!$F$8763+유형화!$G$74*hourly1!I3028/hourly1!$I$8763+유형화!$H$63*hourly1!P3028/hourly1!$P$8763</f>
        <v>0.53390367778014125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770">
        <f>(유형화!$F$71+유형화!$F$72+유형화!$F$73+유형화!$F$74+유형화!$G$63)*hourly1!O3029/hourly1!$O$8763</f>
        <v>89.209638994497425</v>
      </c>
      <c r="C3028" s="419">
        <f>hourly1!$F3029*유형화!$G$71/hourly1!$F$8763+유형화!$G$72*hourly1!$G3029/hourly1!$F$8763+유형화!$G$74*hourly1!I3029/hourly1!$I$8763+유형화!$H$63*hourly1!P3029/hourly1!$P$8763</f>
        <v>0.51717590309736083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770">
        <f>(유형화!$F$71+유형화!$F$72+유형화!$F$73+유형화!$F$74+유형화!$G$63)*hourly1!O3030/hourly1!$O$8763</f>
        <v>87.397272406842831</v>
      </c>
      <c r="C3029" s="419">
        <f>hourly1!$F3030*유형화!$G$71/hourly1!$F$8763+유형화!$G$72*hourly1!$G3030/hourly1!$F$8763+유형화!$G$74*hourly1!I3030/hourly1!$I$8763+유형화!$H$63*hourly1!P3030/hourly1!$P$8763</f>
        <v>0.51736392131537379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770">
        <f>(유형화!$F$71+유형화!$F$72+유형화!$F$73+유형화!$F$74+유형화!$G$63)*hourly1!O3031/hourly1!$O$8763</f>
        <v>86.03298833713896</v>
      </c>
      <c r="C3030" s="419">
        <f>hourly1!$F3031*유형화!$G$71/hourly1!$F$8763+유형화!$G$72*hourly1!$G3031/hourly1!$F$8763+유형화!$G$74*hourly1!I3031/hourly1!$I$8763+유형화!$H$63*hourly1!P3031/hourly1!$P$8763</f>
        <v>0.50907265639534338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770">
        <f>(유형화!$F$71+유형화!$F$72+유형화!$F$73+유형화!$F$74+유형화!$G$63)*hourly1!O3032/hourly1!$O$8763</f>
        <v>88.965222080211902</v>
      </c>
      <c r="C3031" s="419">
        <f>hourly1!$F3032*유형화!$G$71/hourly1!$F$8763+유형화!$G$72*hourly1!$G3032/hourly1!$F$8763+유형화!$G$74*hourly1!I3032/hourly1!$I$8763+유형화!$H$63*hourly1!P3032/hourly1!$P$8763</f>
        <v>1.2078314395046981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770">
        <f>(유형화!$F$71+유형화!$F$72+유형화!$F$73+유형화!$F$74+유형화!$G$63)*hourly1!O3033/hourly1!$O$8763</f>
        <v>88.622656354475268</v>
      </c>
      <c r="C3032" s="419">
        <f>hourly1!$F3033*유형화!$G$71/hourly1!$F$8763+유형화!$G$72*hourly1!$G3033/hourly1!$F$8763+유형화!$G$74*hourly1!I3033/hourly1!$I$8763+유형화!$H$63*hourly1!P3033/hourly1!$P$8763</f>
        <v>2.4668097358161343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770">
        <f>(유형화!$F$71+유형화!$F$72+유형화!$F$73+유형화!$F$74+유형화!$G$63)*hourly1!O3034/hourly1!$O$8763</f>
        <v>87.905055643103722</v>
      </c>
      <c r="C3033" s="419">
        <f>hourly1!$F3034*유형화!$G$71/hourly1!$F$8763+유형화!$G$72*hourly1!$G3034/hourly1!$F$8763+유형화!$G$74*hourly1!I3034/hourly1!$I$8763+유형화!$H$63*hourly1!P3034/hourly1!$P$8763</f>
        <v>2.0923066791363465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770">
        <f>(유형화!$F$71+유형화!$F$72+유형화!$F$73+유형화!$F$74+유형화!$G$63)*hourly1!O3035/hourly1!$O$8763</f>
        <v>87.103722835093791</v>
      </c>
      <c r="C3034" s="419">
        <f>hourly1!$F3035*유형화!$G$71/hourly1!$F$8763+유형화!$G$72*hourly1!$G3035/hourly1!$F$8763+유형화!$G$74*hourly1!I3035/hourly1!$I$8763+유형화!$H$63*hourly1!P3035/hourly1!$P$8763</f>
        <v>1.7928087362259653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770">
        <f>(유형화!$F$71+유형화!$F$72+유형화!$F$73+유형화!$F$74+유형화!$G$63)*hourly1!O3036/hourly1!$O$8763</f>
        <v>87.557407896447572</v>
      </c>
      <c r="C3035" s="419">
        <f>hourly1!$F3036*유형화!$G$71/hourly1!$F$8763+유형화!$G$72*hourly1!$G3036/hourly1!$F$8763+유형화!$G$74*hourly1!I3036/hourly1!$I$8763+유형화!$H$63*hourly1!P3036/hourly1!$P$8763</f>
        <v>1.4687241032975629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770">
        <f>(유형화!$F$71+유형화!$F$72+유형화!$F$73+유형화!$F$74+유형화!$G$63)*hourly1!O3037/hourly1!$O$8763</f>
        <v>88.93836462849913</v>
      </c>
      <c r="C3036" s="419">
        <f>hourly1!$F3037*유형화!$G$71/hourly1!$F$8763+유형화!$G$72*hourly1!$G3037/hourly1!$F$8763+유형화!$G$74*hourly1!I3037/hourly1!$I$8763+유형화!$H$63*hourly1!P3037/hourly1!$P$8763</f>
        <v>1.3471474000539871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770">
        <f>(유형화!$F$71+유형화!$F$72+유형화!$F$73+유형화!$F$74+유형화!$G$63)*hourly1!O3038/hourly1!$O$8763</f>
        <v>90.233039340638626</v>
      </c>
      <c r="C3037" s="419">
        <f>hourly1!$F3038*유형화!$G$71/hourly1!$F$8763+유형화!$G$72*hourly1!$G3038/hourly1!$F$8763+유형화!$G$74*hourly1!I3038/hourly1!$I$8763+유형화!$H$63*hourly1!P3038/hourly1!$P$8763</f>
        <v>1.2862873491772109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770">
        <f>(유형화!$F$71+유형화!$F$72+유형화!$F$73+유형화!$F$74+유형화!$G$63)*hourly1!O3039/hourly1!$O$8763</f>
        <v>89.329457186175119</v>
      </c>
      <c r="C3038" s="419">
        <f>hourly1!$F3039*유형화!$G$71/hourly1!$F$8763+유형화!$G$72*hourly1!$G3039/hourly1!$F$8763+유형화!$G$74*hourly1!I3039/hourly1!$I$8763+유형화!$H$63*hourly1!P3039/hourly1!$P$8763</f>
        <v>1.7088953746770894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770">
        <f>(유형화!$F$71+유형화!$F$72+유형화!$F$73+유형화!$F$74+유형화!$G$63)*hourly1!O3040/hourly1!$O$8763</f>
        <v>89.155026034754002</v>
      </c>
      <c r="C3039" s="419">
        <f>hourly1!$F3040*유형화!$G$71/hourly1!$F$8763+유형화!$G$72*hourly1!$G3040/hourly1!$F$8763+유형화!$G$74*hourly1!I3040/hourly1!$I$8763+유형화!$H$63*hourly1!P3040/hourly1!$P$8763</f>
        <v>1.5677140026096494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770">
        <f>(유형화!$F$71+유형화!$F$72+유형화!$F$73+유형화!$F$74+유형화!$G$63)*hourly1!O3041/hourly1!$O$8763</f>
        <v>88.965414625670519</v>
      </c>
      <c r="C3040" s="419">
        <f>hourly1!$F3041*유형화!$G$71/hourly1!$F$8763+유형화!$G$72*hourly1!$G3041/hourly1!$F$8763+유형화!$G$74*hourly1!I3041/hourly1!$I$8763+유형화!$H$63*hourly1!P3041/hourly1!$P$8763</f>
        <v>1.0842434644559964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770">
        <f>(유형화!$F$71+유형화!$F$72+유형화!$F$73+유형화!$F$74+유형화!$G$63)*hourly1!O3042/hourly1!$O$8763</f>
        <v>89.071419143969209</v>
      </c>
      <c r="C3041" s="419">
        <f>hourly1!$F3042*유형화!$G$71/hourly1!$F$8763+유형화!$G$72*hourly1!$G3042/hourly1!$F$8763+유형화!$G$74*hourly1!I3042/hourly1!$I$8763+유형화!$H$63*hourly1!P3042/hourly1!$P$8763</f>
        <v>1.0037852069199684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770">
        <f>(유형화!$F$71+유형화!$F$72+유형화!$F$73+유형화!$F$74+유형화!$G$63)*hourly1!O3043/hourly1!$O$8763</f>
        <v>90.996572052087032</v>
      </c>
      <c r="C3042" s="419">
        <f>hourly1!$F3043*유형화!$G$71/hourly1!$F$8763+유형화!$G$72*hourly1!$G3043/hourly1!$F$8763+유형화!$G$74*hourly1!I3043/hourly1!$I$8763+유형화!$H$63*hourly1!P3043/hourly1!$P$8763</f>
        <v>1.0842828528879205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770">
        <f>(유형화!$F$71+유형화!$F$72+유형화!$F$73+유형화!$F$74+유형화!$G$63)*hourly1!O3044/hourly1!$O$8763</f>
        <v>91.095903366370166</v>
      </c>
      <c r="C3043" s="419">
        <f>hourly1!$F3044*유형화!$G$71/hourly1!$F$8763+유형화!$G$72*hourly1!$G3044/hourly1!$F$8763+유형화!$G$74*hourly1!I3044/hourly1!$I$8763+유형화!$H$63*hourly1!P3044/hourly1!$P$8763</f>
        <v>1.5678546316205006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770">
        <f>(유형화!$F$71+유형화!$F$72+유형화!$F$73+유형화!$F$74+유형화!$G$63)*hourly1!O3045/hourly1!$O$8763</f>
        <v>93.711453487537057</v>
      </c>
      <c r="C3044" s="419">
        <f>hourly1!$F3045*유형화!$G$71/hourly1!$F$8763+유형화!$G$72*hourly1!$G3045/hourly1!$F$8763+유형화!$G$74*hourly1!I3045/hourly1!$I$8763+유형화!$H$63*hourly1!P3045/hourly1!$P$8763</f>
        <v>2.0317909693167788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770">
        <f>(유형화!$F$71+유형화!$F$72+유형화!$F$73+유형화!$F$74+유형화!$G$63)*hourly1!O3046/hourly1!$O$8763</f>
        <v>96.09479998323603</v>
      </c>
      <c r="C3045" s="419">
        <f>hourly1!$F3046*유형화!$G$71/hourly1!$F$8763+유형화!$G$72*hourly1!$G3046/hourly1!$F$8763+유형화!$G$74*hourly1!I3046/hourly1!$I$8763+유형화!$H$63*hourly1!P3046/hourly1!$P$8763</f>
        <v>2.0523932732679713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770">
        <f>(유형화!$F$71+유형화!$F$72+유형화!$F$73+유형화!$F$74+유형화!$G$63)*hourly1!O3047/hourly1!$O$8763</f>
        <v>100.50583931991768</v>
      </c>
      <c r="C3046" s="419">
        <f>hourly1!$F3047*유형화!$G$71/hourly1!$F$8763+유형화!$G$72*hourly1!$G3047/hourly1!$F$8763+유형화!$G$74*hourly1!I3047/hourly1!$I$8763+유형화!$H$63*hourly1!P3047/hourly1!$P$8763</f>
        <v>1.6899566165304425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770">
        <f>(유형화!$F$71+유형화!$F$72+유형화!$F$73+유형화!$F$74+유형화!$G$63)*hourly1!O3048/hourly1!$O$8763</f>
        <v>98.982410285974183</v>
      </c>
      <c r="C3047" s="419">
        <f>hourly1!$F3048*유형화!$G$71/hourly1!$F$8763+유형화!$G$72*hourly1!$G3048/hourly1!$F$8763+유형화!$G$74*hourly1!I3048/hourly1!$I$8763+유형화!$H$63*hourly1!P3048/hourly1!$P$8763</f>
        <v>1.3472858750099705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770">
        <f>(유형화!$F$71+유형화!$F$72+유형화!$F$73+유형화!$F$74+유형화!$G$63)*hourly1!O3049/hourly1!$O$8763</f>
        <v>97.888793779053856</v>
      </c>
      <c r="C3048" s="419">
        <f>hourly1!$F3049*유형화!$G$71/hourly1!$F$8763+유형화!$G$72*hourly1!$G3049/hourly1!$F$8763+유형화!$G$74*hourly1!I3049/hourly1!$I$8763+유형화!$H$63*hourly1!P3049/hourly1!$P$8763</f>
        <v>0.94456931535390032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770">
        <f>(유형화!$F$71+유형화!$F$72+유형화!$F$73+유형화!$F$74+유형화!$G$63)*hourly1!O3050/hourly1!$O$8763</f>
        <v>96.54580990615122</v>
      </c>
      <c r="C3049" s="419">
        <f>hourly1!$F3050*유형화!$G$71/hourly1!$F$8763+유형화!$G$72*hourly1!$G3050/hourly1!$F$8763+유형화!$G$74*hourly1!I3050/hourly1!$I$8763+유형화!$H$63*hourly1!P3050/hourly1!$P$8763</f>
        <v>0.8243115091355312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770">
        <f>(유형화!$F$71+유형화!$F$72+유형화!$F$73+유형화!$F$74+유형화!$G$63)*hourly1!O3051/hourly1!$O$8763</f>
        <v>90.694938822595645</v>
      </c>
      <c r="C3050" s="419">
        <f>hourly1!$F3051*유형화!$G$71/hourly1!$F$8763+유형화!$G$72*hourly1!$G3051/hourly1!$F$8763+유형화!$G$74*hourly1!I3051/hourly1!$I$8763+유형화!$H$63*hourly1!P3051/hourly1!$P$8763</f>
        <v>0.60662241616520129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770">
        <f>(유형화!$F$71+유형화!$F$72+유형화!$F$73+유형화!$F$74+유형화!$G$63)*hourly1!O3052/hourly1!$O$8763</f>
        <v>90.361848222507589</v>
      </c>
      <c r="C3051" s="419">
        <f>hourly1!$F3052*유형화!$G$71/hourly1!$F$8763+유형화!$G$72*hourly1!$G3052/hourly1!$F$8763+유형화!$G$74*hourly1!I3052/hourly1!$I$8763+유형화!$H$63*hourly1!P3052/hourly1!$P$8763</f>
        <v>0.53360457187521737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770">
        <f>(유형화!$F$71+유형화!$F$72+유형화!$F$73+유형화!$F$74+유형화!$G$63)*hourly1!O3053/hourly1!$O$8763</f>
        <v>88.647707346792217</v>
      </c>
      <c r="C3052" s="419">
        <f>hourly1!$F3053*유형화!$G$71/hourly1!$F$8763+유형화!$G$72*hourly1!$G3053/hourly1!$F$8763+유형화!$G$74*hourly1!I3053/hourly1!$I$8763+유형화!$H$63*hourly1!P3053/hourly1!$P$8763</f>
        <v>0.51631458887114456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770">
        <f>(유형화!$F$71+유형화!$F$72+유형화!$F$73+유형화!$F$74+유형화!$G$63)*hourly1!O3054/hourly1!$O$8763</f>
        <v>88.693879119440041</v>
      </c>
      <c r="C3053" s="419">
        <f>hourly1!$F3054*유형화!$G$71/hourly1!$F$8763+유형화!$G$72*hourly1!$G3054/hourly1!$F$8763+유형화!$G$74*hourly1!I3054/hourly1!$I$8763+유형화!$H$63*hourly1!P3054/hourly1!$P$8763</f>
        <v>0.5164579873811187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770">
        <f>(유형화!$F$71+유형화!$F$72+유형화!$F$73+유형화!$F$74+유형화!$G$63)*hourly1!O3055/hourly1!$O$8763</f>
        <v>88.953168318844135</v>
      </c>
      <c r="C3054" s="419">
        <f>hourly1!$F3055*유형화!$G$71/hourly1!$F$8763+유형화!$G$72*hourly1!$G3055/hourly1!$F$8763+유형화!$G$74*hourly1!I3055/hourly1!$I$8763+유형화!$H$63*hourly1!P3055/hourly1!$P$8763</f>
        <v>0.5084972160227017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770">
        <f>(유형화!$F$71+유형화!$F$72+유형화!$F$73+유형화!$F$74+유형화!$G$63)*hourly1!O3056/hourly1!$O$8763</f>
        <v>89.562293066472336</v>
      </c>
      <c r="C3055" s="419">
        <f>hourly1!$F3056*유형화!$G$71/hourly1!$F$8763+유형화!$G$72*hourly1!$G3056/hourly1!$F$8763+유형화!$G$74*hourly1!I3056/hourly1!$I$8763+유형화!$H$63*hourly1!P3056/hourly1!$P$8763</f>
        <v>1.2071633747726129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770">
        <f>(유형화!$F$71+유형화!$F$72+유형화!$F$73+유형화!$F$74+유형화!$G$63)*hourly1!O3057/hourly1!$O$8763</f>
        <v>92.837124419169541</v>
      </c>
      <c r="C3056" s="419">
        <f>hourly1!$F3057*유형화!$G$71/hourly1!$F$8763+유형화!$G$72*hourly1!$G3057/hourly1!$F$8763+유형화!$G$74*hourly1!I3057/hourly1!$I$8763+유형화!$H$63*hourly1!P3057/hourly1!$P$8763</f>
        <v>2.4590917572138751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770">
        <f>(유형화!$F$71+유형화!$F$72+유형화!$F$73+유형화!$F$74+유형화!$G$63)*hourly1!O3058/hourly1!$O$8763</f>
        <v>95.779510220388076</v>
      </c>
      <c r="C3057" s="419">
        <f>hourly1!$F3058*유형화!$G$71/hourly1!$F$8763+유형화!$G$72*hourly1!$G3058/hourly1!$F$8763+유형화!$G$74*hourly1!I3058/hourly1!$I$8763+유형화!$H$63*hourly1!P3058/hourly1!$P$8763</f>
        <v>2.0748376018558661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770">
        <f>(유형화!$F$71+유형화!$F$72+유형화!$F$73+유형화!$F$74+유형화!$G$63)*hourly1!O3059/hourly1!$O$8763</f>
        <v>101.09028441516048</v>
      </c>
      <c r="C3058" s="419">
        <f>hourly1!$F3059*유형화!$G$71/hourly1!$F$8763+유형화!$G$72*hourly1!$G3059/hourly1!$F$8763+유형화!$G$74*hourly1!I3059/hourly1!$I$8763+유형화!$H$63*hourly1!P3059/hourly1!$P$8763</f>
        <v>1.7915446137388973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770">
        <f>(유형화!$F$71+유형화!$F$72+유형화!$F$73+유형화!$F$74+유형화!$G$63)*hourly1!O3060/hourly1!$O$8763</f>
        <v>104.5322242437678</v>
      </c>
      <c r="C3059" s="419">
        <f>hourly1!$F3060*유형화!$G$71/hourly1!$F$8763+유형화!$G$72*hourly1!$G3060/hourly1!$F$8763+유형화!$G$74*hourly1!I3060/hourly1!$I$8763+유형화!$H$63*hourly1!P3060/hourly1!$P$8763</f>
        <v>1.4680920420540333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770">
        <f>(유형화!$F$71+유형화!$F$72+유형화!$F$73+유형화!$F$74+유형화!$G$63)*hourly1!O3061/hourly1!$O$8763</f>
        <v>106.76849494499905</v>
      </c>
      <c r="C3060" s="419">
        <f>hourly1!$F3061*유형화!$G$71/hourly1!$F$8763+유형화!$G$72*hourly1!$G3061/hourly1!$F$8763+유형화!$G$74*hourly1!I3061/hourly1!$I$8763+유형화!$H$63*hourly1!P3061/hourly1!$P$8763</f>
        <v>1.3466507365451936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770">
        <f>(유형화!$F$71+유형화!$F$72+유형화!$F$73+유형화!$F$74+유형화!$G$63)*hourly1!O3062/hourly1!$O$8763</f>
        <v>108.7182403252957</v>
      </c>
      <c r="C3061" s="419">
        <f>hourly1!$F3062*유형화!$G$71/hourly1!$F$8763+유형화!$G$72*hourly1!$G3062/hourly1!$F$8763+유형화!$G$74*hourly1!I3062/hourly1!$I$8763+유형화!$H$63*hourly1!P3062/hourly1!$P$8763</f>
        <v>1.2857319107426557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770">
        <f>(유형화!$F$71+유형화!$F$72+유형화!$F$73+유형화!$F$74+유형화!$G$63)*hourly1!O3063/hourly1!$O$8763</f>
        <v>104.87994200983242</v>
      </c>
      <c r="C3062" s="419">
        <f>hourly1!$F3063*유형화!$G$71/hourly1!$F$8763+유형화!$G$72*hourly1!$G3063/hourly1!$F$8763+유형화!$G$74*hourly1!I3063/hourly1!$I$8763+유형화!$H$63*hourly1!P3063/hourly1!$P$8763</f>
        <v>1.7081251461996978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770">
        <f>(유형화!$F$71+유형화!$F$72+유형화!$F$73+유형화!$F$74+유형화!$G$63)*hourly1!O3064/hourly1!$O$8763</f>
        <v>104.96369848169452</v>
      </c>
      <c r="C3063" s="419">
        <f>hourly1!$F3064*유형화!$G$71/hourly1!$F$8763+유형화!$G$72*hourly1!$G3064/hourly1!$F$8763+유형화!$G$74*hourly1!I3064/hourly1!$I$8763+유형화!$H$63*hourly1!P3064/hourly1!$P$8763</f>
        <v>1.5669576216278565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770">
        <f>(유형화!$F$71+유형화!$F$72+유형화!$F$73+유형화!$F$74+유형화!$G$63)*hourly1!O3065/hourly1!$O$8763</f>
        <v>109.92174745282476</v>
      </c>
      <c r="C3064" s="419">
        <f>hourly1!$F3065*유형화!$G$71/hourly1!$F$8763+유형화!$G$72*hourly1!$G3065/hourly1!$F$8763+유형화!$G$74*hourly1!I3065/hourly1!$I$8763+유형화!$H$63*hourly1!P3065/hourly1!$P$8763</f>
        <v>1.0837071047931515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770">
        <f>(유형화!$F$71+유형화!$F$72+유형화!$F$73+유형화!$F$74+유형화!$G$63)*hourly1!O3066/hourly1!$O$8763</f>
        <v>111.24698619078063</v>
      </c>
      <c r="C3065" s="419">
        <f>hourly1!$F3066*유형화!$G$71/hourly1!$F$8763+유형화!$G$72*hourly1!$G3066/hourly1!$F$8763+유형화!$G$74*hourly1!I3066/hourly1!$I$8763+유형화!$H$63*hourly1!P3066/hourly1!$P$8763</f>
        <v>1.003287620244802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770">
        <f>(유형화!$F$71+유형화!$F$72+유형화!$F$73+유형화!$F$74+유형화!$G$63)*hourly1!O3067/hourly1!$O$8763</f>
        <v>110.92225357911026</v>
      </c>
      <c r="C3066" s="419">
        <f>hourly1!$F3067*유형화!$G$71/hourly1!$F$8763+유형화!$G$72*hourly1!$G3067/hourly1!$F$8763+유형화!$G$74*hourly1!I3067/hourly1!$I$8763+유형화!$H$63*hourly1!P3067/hourly1!$P$8763</f>
        <v>1.0837923438216153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770">
        <f>(유형화!$F$71+유형화!$F$72+유형화!$F$73+유형화!$F$74+유형화!$G$63)*hourly1!O3068/hourly1!$O$8763</f>
        <v>110.9320150805825</v>
      </c>
      <c r="C3067" s="419">
        <f>hourly1!$F3068*유형화!$G$71/hourly1!$F$8763+유형화!$G$72*hourly1!$G3068/hourly1!$F$8763+유형화!$G$74*hourly1!I3068/hourly1!$I$8763+유형화!$H$63*hourly1!P3068/hourly1!$P$8763</f>
        <v>1.5669773158438185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770">
        <f>(유형화!$F$71+유형화!$F$72+유형화!$F$73+유형화!$F$74+유형화!$G$63)*hourly1!O3069/hourly1!$O$8763</f>
        <v>109.88182230381007</v>
      </c>
      <c r="C3068" s="419">
        <f>hourly1!$F3069*유형화!$G$71/hourly1!$F$8763+유형화!$G$72*hourly1!$G3069/hourly1!$F$8763+유형화!$G$74*hourly1!I3069/hourly1!$I$8763+유형화!$H$63*hourly1!P3069/hourly1!$P$8763</f>
        <v>2.0305228464420968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770">
        <f>(유형화!$F$71+유형화!$F$72+유형화!$F$73+유형화!$F$74+유형화!$G$63)*hourly1!O3070/hourly1!$O$8763</f>
        <v>109.37770569228309</v>
      </c>
      <c r="C3069" s="419">
        <f>hourly1!$F3070*유형화!$G$71/hourly1!$F$8763+유형화!$G$72*hourly1!$G3070/hourly1!$F$8763+유형화!$G$74*hourly1!I3070/hourly1!$I$8763+유형화!$H$63*hourly1!P3070/hourly1!$P$8763</f>
        <v>2.0510205248709905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770">
        <f>(유형화!$F$71+유형화!$F$72+유형화!$F$73+유형화!$F$74+유형화!$G$63)*hourly1!O3071/hourly1!$O$8763</f>
        <v>109.72437991049269</v>
      </c>
      <c r="C3070" s="419">
        <f>hourly1!$F3071*유형화!$G$71/hourly1!$F$8763+유형화!$G$72*hourly1!$G3071/hourly1!$F$8763+유형화!$G$74*hourly1!I3071/hourly1!$I$8763+유형화!$H$63*hourly1!P3071/hourly1!$P$8763</f>
        <v>1.6889426721305205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770">
        <f>(유형화!$F$71+유형화!$F$72+유형화!$F$73+유형화!$F$74+유형화!$G$63)*hourly1!O3072/hourly1!$O$8763</f>
        <v>107.17902281887609</v>
      </c>
      <c r="C3071" s="419">
        <f>hourly1!$F3072*유형화!$G$71/hourly1!$F$8763+유형화!$G$72*hourly1!$G3072/hourly1!$F$8763+유형화!$G$74*hourly1!I3072/hourly1!$I$8763+유형화!$H$63*hourly1!P3072/hourly1!$P$8763</f>
        <v>1.3465051839803459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770">
        <f>(유형화!$F$71+유형화!$F$72+유형화!$F$73+유형화!$F$74+유형화!$G$63)*hourly1!O3073/hourly1!$O$8763</f>
        <v>104.15721676010428</v>
      </c>
      <c r="C3072" s="419">
        <f>hourly1!$F3073*유형화!$G$71/hourly1!$F$8763+유형화!$G$72*hourly1!$G3073/hourly1!$F$8763+유형화!$G$74*hourly1!I3073/hourly1!$I$8763+유형화!$H$63*hourly1!P3073/hourly1!$P$8763</f>
        <v>0.944087730229203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770">
        <f>(유형화!$F$71+유형화!$F$72+유형화!$F$73+유형화!$F$74+유형화!$G$63)*hourly1!O3074/hourly1!$O$8763</f>
        <v>102.32706611238059</v>
      </c>
      <c r="C3073" s="419">
        <f>hourly1!$F3074*유형화!$G$71/hourly1!$F$8763+유형화!$G$72*hourly1!$G3074/hourly1!$F$8763+유형화!$G$74*hourly1!I3074/hourly1!$I$8763+유형화!$H$63*hourly1!P3074/hourly1!$P$8763</f>
        <v>0.82390070009944738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770">
        <f>(유형화!$F$71+유형화!$F$72+유형화!$F$73+유형화!$F$74+유형화!$G$63)*hourly1!O3075/hourly1!$O$8763</f>
        <v>99.388466623849936</v>
      </c>
      <c r="C3074" s="419">
        <f>hourly1!$F3075*유형화!$G$71/hourly1!$F$8763+유형화!$G$72*hourly1!$G3075/hourly1!$F$8763+유형화!$G$74*hourly1!I3075/hourly1!$I$8763+유형화!$H$63*hourly1!P3075/hourly1!$P$8763</f>
        <v>0.60632823381426793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770">
        <f>(유형화!$F$71+유형화!$F$72+유형화!$F$73+유형화!$F$74+유형화!$G$63)*hourly1!O3076/hourly1!$O$8763</f>
        <v>95.851354612219552</v>
      </c>
      <c r="C3075" s="419">
        <f>hourly1!$F3076*유형화!$G$71/hourly1!$F$8763+유형화!$G$72*hourly1!$G3076/hourly1!$F$8763+유형화!$G$74*hourly1!I3076/hourly1!$I$8763+유형화!$H$63*hourly1!P3076/hourly1!$P$8763</f>
        <v>0.53329377252956589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770">
        <f>(유형화!$F$71+유형화!$F$72+유형화!$F$73+유형화!$F$74+유형화!$G$63)*hourly1!O3077/hourly1!$O$8763</f>
        <v>95.664606680170223</v>
      </c>
      <c r="C3076" s="419">
        <f>hourly1!$F3077*유형화!$G$71/hourly1!$F$8763+유형화!$G$72*hourly1!$G3077/hourly1!$F$8763+유형화!$G$74*hourly1!I3077/hourly1!$I$8763+유형화!$H$63*hourly1!P3077/hourly1!$P$8763</f>
        <v>0.5154557364219241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770">
        <f>(유형화!$F$71+유형화!$F$72+유형화!$F$73+유형화!$F$74+유형화!$G$63)*hourly1!O3078/hourly1!$O$8763</f>
        <v>96.035477364889601</v>
      </c>
      <c r="C3077" s="419">
        <f>hourly1!$F3078*유형화!$G$71/hourly1!$F$8763+유형화!$G$72*hourly1!$G3078/hourly1!$F$8763+유형화!$G$74*hourly1!I3078/hourly1!$I$8763+유형화!$H$63*hourly1!P3078/hourly1!$P$8763</f>
        <v>0.51566067935677939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770">
        <f>(유형화!$F$71+유형화!$F$72+유형화!$F$73+유형화!$F$74+유형화!$G$63)*hourly1!O3079/hourly1!$O$8763</f>
        <v>96.325582469284271</v>
      </c>
      <c r="C3078" s="419">
        <f>hourly1!$F3079*유형화!$G$71/hourly1!$F$8763+유형화!$G$72*hourly1!$G3079/hourly1!$F$8763+유형화!$G$74*hourly1!I3079/hourly1!$I$8763+유형화!$H$63*hourly1!P3079/hourly1!$P$8763</f>
        <v>0.50809563865035023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770">
        <f>(유형화!$F$71+유형화!$F$72+유형화!$F$73+유형화!$F$74+유형화!$G$63)*hourly1!O3080/hourly1!$O$8763</f>
        <v>96.350285990356554</v>
      </c>
      <c r="C3079" s="419">
        <f>hourly1!$F3080*유형화!$G$71/hourly1!$F$8763+유형화!$G$72*hourly1!$G3080/hourly1!$F$8763+유형화!$G$74*hourly1!I3080/hourly1!$I$8763+유형화!$H$63*hourly1!P3080/hourly1!$P$8763</f>
        <v>1.206833188933121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770">
        <f>(유형화!$F$71+유형화!$F$72+유형화!$F$73+유형화!$F$74+유형화!$G$63)*hourly1!O3081/hourly1!$O$8763</f>
        <v>97.914796138830056</v>
      </c>
      <c r="C3080" s="419">
        <f>hourly1!$F3081*유형화!$G$71/hourly1!$F$8763+유형화!$G$72*hourly1!$G3081/hourly1!$F$8763+유형화!$G$74*hourly1!I3081/hourly1!$I$8763+유형화!$H$63*hourly1!P3081/hourly1!$P$8763</f>
        <v>2.4580762742033309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770">
        <f>(유형화!$F$71+유형화!$F$72+유형화!$F$73+유형화!$F$74+유형화!$G$63)*hourly1!O3082/hourly1!$O$8763</f>
        <v>99.255848180741438</v>
      </c>
      <c r="C3081" s="419">
        <f>hourly1!$F3082*유형화!$G$71/hourly1!$F$8763+유형화!$G$72*hourly1!$G3082/hourly1!$F$8763+유형화!$G$74*hourly1!I3082/hourly1!$I$8763+유형화!$H$63*hourly1!P3082/hourly1!$P$8763</f>
        <v>2.0739916737358701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770">
        <f>(유형화!$F$71+유형화!$F$72+유형화!$F$73+유형화!$F$74+유형화!$G$63)*hourly1!O3083/hourly1!$O$8763</f>
        <v>99.998693342399775</v>
      </c>
      <c r="C3082" s="419">
        <f>hourly1!$F3083*유형화!$G$71/hourly1!$F$8763+유형화!$G$72*hourly1!$G3083/hourly1!$F$8763+유형화!$G$74*hourly1!I3083/hourly1!$I$8763+유형화!$H$63*hourly1!P3083/hourly1!$P$8763</f>
        <v>1.7906685288507127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770">
        <f>(유형화!$F$71+유형화!$F$72+유형화!$F$73+유형화!$F$74+유형화!$G$63)*hourly1!O3084/hourly1!$O$8763</f>
        <v>103.21796343877395</v>
      </c>
      <c r="C3083" s="419">
        <f>hourly1!$F3084*유형화!$G$71/hourly1!$F$8763+유형화!$G$72*hourly1!$G3084/hourly1!$F$8763+유형화!$G$74*hourly1!I3084/hourly1!$I$8763+유형화!$H$63*hourly1!P3084/hourly1!$P$8763</f>
        <v>1.46737566494841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770">
        <f>(유형화!$F$71+유형화!$F$72+유형화!$F$73+유형화!$F$74+유형화!$G$63)*hourly1!O3085/hourly1!$O$8763</f>
        <v>105.58475832884609</v>
      </c>
      <c r="C3084" s="419">
        <f>hourly1!$F3085*유형화!$G$71/hourly1!$F$8763+유형화!$G$72*hourly1!$G3085/hourly1!$F$8763+유형화!$G$74*hourly1!I3085/hourly1!$I$8763+유형화!$H$63*hourly1!P3085/hourly1!$P$8763</f>
        <v>1.3459675934290096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770">
        <f>(유형화!$F$71+유형화!$F$72+유형화!$F$73+유형화!$F$74+유형화!$G$63)*hourly1!O3086/hourly1!$O$8763</f>
        <v>106.32647912581204</v>
      </c>
      <c r="C3085" s="419">
        <f>hourly1!$F3086*유형화!$G$71/hourly1!$F$8763+유형화!$G$72*hourly1!$G3086/hourly1!$F$8763+유형화!$G$74*hourly1!I3086/hourly1!$I$8763+유형화!$H$63*hourly1!P3086/hourly1!$P$8763</f>
        <v>1.2851623170903776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770">
        <f>(유형화!$F$71+유형화!$F$72+유형화!$F$73+유형화!$F$74+유형화!$G$63)*hourly1!O3087/hourly1!$O$8763</f>
        <v>103.19491747761023</v>
      </c>
      <c r="C3086" s="419">
        <f>hourly1!$F3087*유형화!$G$71/hourly1!$F$8763+유형화!$G$72*hourly1!$G3087/hourly1!$F$8763+유형화!$G$74*hourly1!I3087/hourly1!$I$8763+유형화!$H$63*hourly1!P3087/hourly1!$P$8763</f>
        <v>1.7072949119080503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770">
        <f>(유형화!$F$71+유형화!$F$72+유형화!$F$73+유형화!$F$74+유형화!$G$63)*hourly1!O3088/hourly1!$O$8763</f>
        <v>103.16656267689103</v>
      </c>
      <c r="C3087" s="419">
        <f>hourly1!$F3088*유형화!$G$71/hourly1!$F$8763+유형화!$G$72*hourly1!$G3088/hourly1!$F$8763+유형화!$G$74*hourly1!I3088/hourly1!$I$8763+유형화!$H$63*hourly1!P3088/hourly1!$P$8763</f>
        <v>1.5663021735028657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770">
        <f>(유형화!$F$71+유형화!$F$72+유형화!$F$73+유형화!$F$74+유형화!$G$63)*hourly1!O3089/hourly1!$O$8763</f>
        <v>106.57143582774187</v>
      </c>
      <c r="C3088" s="419">
        <f>hourly1!$F3089*유형화!$G$71/hourly1!$F$8763+유형화!$G$72*hourly1!$G3089/hourly1!$F$8763+유형화!$G$74*hourly1!I3089/hourly1!$I$8763+유형화!$H$63*hourly1!P3089/hourly1!$P$8763</f>
        <v>1.0833242984703917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770">
        <f>(유형화!$F$71+유형화!$F$72+유형화!$F$73+유형화!$F$74+유형화!$G$63)*hourly1!O3090/hourly1!$O$8763</f>
        <v>107.07409498190181</v>
      </c>
      <c r="C3089" s="419">
        <f>hourly1!$F3090*유형화!$G$71/hourly1!$F$8763+유형화!$G$72*hourly1!$G3090/hourly1!$F$8763+유형화!$G$74*hourly1!I3090/hourly1!$I$8763+유형화!$H$63*hourly1!P3090/hourly1!$P$8763</f>
        <v>1.0029574344053098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770">
        <f>(유형화!$F$71+유형화!$F$72+유형화!$F$73+유형화!$F$74+유형화!$G$63)*hourly1!O3091/hourly1!$O$8763</f>
        <v>107.7606183072556</v>
      </c>
      <c r="C3090" s="419">
        <f>hourly1!$F3091*유형화!$G$71/hourly1!$F$8763+유형화!$G$72*hourly1!$G3091/hourly1!$F$8763+유형화!$G$74*hourly1!I3091/hourly1!$I$8763+유형화!$H$63*hourly1!P3091/hourly1!$P$8763</f>
        <v>1.0833599942368199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770">
        <f>(유형화!$F$71+유형화!$F$72+유형화!$F$73+유형화!$F$74+유형화!$G$63)*hourly1!O3092/hourly1!$O$8763</f>
        <v>106.8170703672309</v>
      </c>
      <c r="C3091" s="419">
        <f>hourly1!$F3092*유형화!$G$71/hourly1!$F$8763+유형화!$G$72*hourly1!$G3092/hourly1!$F$8763+유형화!$G$74*hourly1!I3092/hourly1!$I$8763+유형화!$H$63*hourly1!P3092/hourly1!$P$8763</f>
        <v>1.5663695646481142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770">
        <f>(유형화!$F$71+유형화!$F$72+유형화!$F$73+유형화!$F$74+유형화!$G$63)*hourly1!O3093/hourly1!$O$8763</f>
        <v>105.69596506255517</v>
      </c>
      <c r="C3092" s="419">
        <f>hourly1!$F3093*유형화!$G$71/hourly1!$F$8763+유형화!$G$72*hourly1!$G3093/hourly1!$F$8763+유형화!$G$74*hourly1!I3093/hourly1!$I$8763+유형화!$H$63*hourly1!P3093/hourly1!$P$8763</f>
        <v>2.0297400013576072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770">
        <f>(유형화!$F$71+유형화!$F$72+유형화!$F$73+유형화!$F$74+유형화!$G$63)*hourly1!O3094/hourly1!$O$8763</f>
        <v>106.43824565723335</v>
      </c>
      <c r="C3093" s="419">
        <f>hourly1!$F3094*유형화!$G$71/hourly1!$F$8763+유형화!$G$72*hourly1!$G3094/hourly1!$F$8763+유형화!$G$74*hourly1!I3094/hourly1!$I$8763+유형화!$H$63*hourly1!P3094/hourly1!$P$8763</f>
        <v>2.0503081481529875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770">
        <f>(유형화!$F$71+유형화!$F$72+유형화!$F$73+유형화!$F$74+유형화!$G$63)*hourly1!O3095/hourly1!$O$8763</f>
        <v>106.90002443071357</v>
      </c>
      <c r="C3094" s="419">
        <f>hourly1!$F3095*유형화!$G$71/hourly1!$F$8763+유형화!$G$72*hourly1!$G3095/hourly1!$F$8763+유형화!$G$74*hourly1!I3095/hourly1!$I$8763+유형화!$H$63*hourly1!P3095/hourly1!$P$8763</f>
        <v>1.6884269298500139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770">
        <f>(유형화!$F$71+유형화!$F$72+유형화!$F$73+유형화!$F$74+유형화!$G$63)*hourly1!O3096/hourly1!$O$8763</f>
        <v>105.20879908664705</v>
      </c>
      <c r="C3095" s="419">
        <f>hourly1!$F3096*유형화!$G$71/hourly1!$F$8763+유형화!$G$72*hourly1!$G3096/hourly1!$F$8763+유형화!$G$74*hourly1!I3096/hourly1!$I$8763+유형화!$H$63*hourly1!P3096/hourly1!$P$8763</f>
        <v>1.346224233680765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770">
        <f>(유형화!$F$71+유형화!$F$72+유형화!$F$73+유형화!$F$74+유형화!$G$63)*hourly1!O3097/hourly1!$O$8763</f>
        <v>104.85885237220658</v>
      </c>
      <c r="C3096" s="419">
        <f>hourly1!$F3097*유형화!$G$71/hourly1!$F$8763+유형화!$G$72*hourly1!$G3097/hourly1!$F$8763+유형화!$G$74*hourly1!I3097/hourly1!$I$8763+유형화!$H$63*hourly1!P3097/hourly1!$P$8763</f>
        <v>0.94395879465907639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770">
        <f>(유형화!$F$71+유형화!$F$72+유형화!$F$73+유형화!$F$74+유형화!$G$63)*hourly1!O3098/hourly1!$O$8763</f>
        <v>103.12025394003051</v>
      </c>
      <c r="C3097" s="419">
        <f>hourly1!$F3098*유형화!$G$71/hourly1!$F$8763+유형화!$G$72*hourly1!$G3098/hourly1!$F$8763+유형화!$G$74*hourly1!I3098/hourly1!$I$8763+유형화!$H$63*hourly1!P3098/hourly1!$P$8763</f>
        <v>0.8238502336710416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770">
        <f>(유형화!$F$71+유형화!$F$72+유형화!$F$73+유형화!$F$74+유형화!$G$63)*hourly1!O3099/hourly1!$O$8763</f>
        <v>99.04229042447929</v>
      </c>
      <c r="C3098" s="419">
        <f>hourly1!$F3099*유형화!$G$71/hourly1!$F$8763+유형화!$G$72*hourly1!$G3099/hourly1!$F$8763+유형화!$G$74*hourly1!I3099/hourly1!$I$8763+유형화!$H$63*hourly1!P3099/hourly1!$P$8763</f>
        <v>0.60627684421949191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770">
        <f>(유형화!$F$71+유형화!$F$72+유형화!$F$73+유형화!$F$74+유형화!$G$63)*hourly1!O3100/hourly1!$O$8763</f>
        <v>97.177527664848128</v>
      </c>
      <c r="C3099" s="419">
        <f>hourly1!$F3100*유형화!$G$71/hourly1!$F$8763+유형화!$G$72*hourly1!$G3100/hourly1!$F$8763+유형화!$G$74*hourly1!I3100/hourly1!$I$8763+유형화!$H$63*hourly1!P3100/hourly1!$P$8763</f>
        <v>0.53321468794359328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770">
        <f>(유형화!$F$71+유형화!$F$72+유형화!$F$73+유형화!$F$74+유형화!$G$63)*hourly1!O3101/hourly1!$O$8763</f>
        <v>96.39341305378872</v>
      </c>
      <c r="C3100" s="419">
        <f>hourly1!$F3101*유형화!$G$71/hourly1!$F$8763+유형화!$G$72*hourly1!$G3101/hourly1!$F$8763+유형화!$G$74*hourly1!I3101/hourly1!$I$8763+유형화!$H$63*hourly1!P3101/hourly1!$P$8763</f>
        <v>0.51510739497709512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770">
        <f>(유형화!$F$71+유형화!$F$72+유형화!$F$73+유형화!$F$74+유형화!$G$63)*hourly1!O3102/hourly1!$O$8763</f>
        <v>95.801201875200306</v>
      </c>
      <c r="C3101" s="419">
        <f>hourly1!$F3102*유형화!$G$71/hourly1!$F$8763+유형화!$G$72*hourly1!$G3102/hourly1!$F$8763+유형화!$G$74*hourly1!I3102/hourly1!$I$8763+유형화!$H$63*hourly1!P3102/hourly1!$P$8763</f>
        <v>0.51533387846065881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770">
        <f>(유형화!$F$71+유형화!$F$72+유형화!$F$73+유형화!$F$74+유형화!$G$63)*hourly1!O3103/hourly1!$O$8763</f>
        <v>96.219999479035337</v>
      </c>
      <c r="C3102" s="419">
        <f>hourly1!$F3103*유형화!$G$71/hourly1!$F$8763+유형화!$G$72*hourly1!$G3103/hourly1!$F$8763+유형화!$G$74*hourly1!I3103/hourly1!$I$8763+유형화!$H$63*hourly1!P3103/hourly1!$P$8763</f>
        <v>0.50795470191737202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770">
        <f>(유형화!$F$71+유형화!$F$72+유형화!$F$73+유형화!$F$74+유형화!$G$63)*hourly1!O3104/hourly1!$O$8763</f>
        <v>97.275264447677699</v>
      </c>
      <c r="C3103" s="419">
        <f>hourly1!$F3104*유형화!$G$71/hourly1!$F$8763+유형화!$G$72*hourly1!$G3104/hourly1!$F$8763+유형화!$G$74*hourly1!I3104/hourly1!$I$8763+유형화!$H$63*hourly1!P3104/hourly1!$P$8763</f>
        <v>1.2068313426003745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770">
        <f>(유형화!$F$71+유형화!$F$72+유형화!$F$73+유형화!$F$74+유형화!$G$63)*hourly1!O3105/hourly1!$O$8763</f>
        <v>98.56296593700381</v>
      </c>
      <c r="C3104" s="419">
        <f>hourly1!$F3105*유형화!$G$71/hourly1!$F$8763+유형화!$G$72*hourly1!$G3105/hourly1!$F$8763+유형화!$G$74*hourly1!I3105/hourly1!$I$8763+유형화!$H$63*hourly1!P3105/hourly1!$P$8763</f>
        <v>2.4581295101308536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770">
        <f>(유형화!$F$71+유형화!$F$72+유형화!$F$73+유형화!$F$74+유형화!$G$63)*hourly1!O3106/hourly1!$O$8763</f>
        <v>101.32742661664317</v>
      </c>
      <c r="C3105" s="419">
        <f>hourly1!$F3106*유형화!$G$71/hourly1!$F$8763+유형화!$G$72*hourly1!$G3106/hourly1!$F$8763+유형화!$G$74*hourly1!I3106/hourly1!$I$8763+유형화!$H$63*hourly1!P3106/hourly1!$P$8763</f>
        <v>2.0740547567713739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770">
        <f>(유형화!$F$71+유형화!$F$72+유형화!$F$73+유형화!$F$74+유형화!$G$63)*hourly1!O3107/hourly1!$O$8763</f>
        <v>105.9441271427207</v>
      </c>
      <c r="C3106" s="419">
        <f>hourly1!$F3107*유형화!$G$71/hourly1!$F$8763+유형화!$G$72*hourly1!$G3107/hourly1!$F$8763+유형화!$G$74*hourly1!I3107/hourly1!$I$8763+유형화!$H$63*hourly1!P3107/hourly1!$P$8763</f>
        <v>1.7907371508844525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770">
        <f>(유형화!$F$71+유형화!$F$72+유형화!$F$73+유형화!$F$74+유형화!$G$63)*hourly1!O3108/hourly1!$O$8763</f>
        <v>111.69334925262659</v>
      </c>
      <c r="C3107" s="419">
        <f>hourly1!$F3108*유형화!$G$71/hourly1!$F$8763+유형화!$G$72*hourly1!$G3108/hourly1!$F$8763+유형화!$G$74*hourly1!I3108/hourly1!$I$8763+유형화!$H$63*hourly1!P3108/hourly1!$P$8763</f>
        <v>1.467485829468951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770">
        <f>(유형화!$F$71+유형화!$F$72+유형화!$F$73+유형화!$F$74+유형화!$G$63)*hourly1!O3109/hourly1!$O$8763</f>
        <v>113.89789109813123</v>
      </c>
      <c r="C3108" s="419">
        <f>hourly1!$F3109*유형화!$G$71/hourly1!$F$8763+유형화!$G$72*hourly1!$G3109/hourly1!$F$8763+유형화!$G$74*hourly1!I3109/hourly1!$I$8763+유형화!$H$63*hourly1!P3109/hourly1!$P$8763</f>
        <v>1.3462177715161527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770">
        <f>(유형화!$F$71+유형화!$F$72+유형화!$F$73+유형화!$F$74+유형화!$G$63)*hourly1!O3110/hourly1!$O$8763</f>
        <v>113.52794302186889</v>
      </c>
      <c r="C3109" s="419">
        <f>hourly1!$F3110*유형화!$G$71/hourly1!$F$8763+유형화!$G$72*hourly1!$G3110/hourly1!$F$8763+유형화!$G$74*hourly1!I3110/hourly1!$I$8763+유형화!$H$63*hourly1!P3110/hourly1!$P$8763</f>
        <v>1.28543988244659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770">
        <f>(유형화!$F$71+유형화!$F$72+유형화!$F$73+유형화!$F$74+유형화!$G$63)*hourly1!O3111/hourly1!$O$8763</f>
        <v>109.00565636893742</v>
      </c>
      <c r="C3110" s="419">
        <f>hourly1!$F3111*유형화!$G$71/hourly1!$F$8763+유형화!$G$72*hourly1!$G3111/hourly1!$F$8763+유형화!$G$74*hourly1!I3111/hourly1!$I$8763+유형화!$H$63*hourly1!P3111/hourly1!$P$8763</f>
        <v>1.7078885078860289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770">
        <f>(유형화!$F$71+유형화!$F$72+유형화!$F$73+유형화!$F$74+유형화!$G$63)*hourly1!O3112/hourly1!$O$8763</f>
        <v>108.4797118218378</v>
      </c>
      <c r="C3111" s="419">
        <f>hourly1!$F3112*유형화!$G$71/hourly1!$F$8763+유형화!$G$72*hourly1!$G3112/hourly1!$F$8763+유형화!$G$74*hourly1!I3112/hourly1!$I$8763+유형화!$H$63*hourly1!P3112/hourly1!$P$8763</f>
        <v>1.5668936154259796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770">
        <f>(유형화!$F$71+유형화!$F$72+유형화!$F$73+유형화!$F$74+유형화!$G$63)*hourly1!O3113/hourly1!$O$8763</f>
        <v>112.47044978644075</v>
      </c>
      <c r="C3112" s="419">
        <f>hourly1!$F3113*유형화!$G$71/hourly1!$F$8763+유형화!$G$72*hourly1!$G3113/hourly1!$F$8763+유형화!$G$74*hourly1!I3113/hourly1!$I$8763+유형화!$H$63*hourly1!P3113/hourly1!$P$8763</f>
        <v>1.0837415696710879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770">
        <f>(유형화!$F$71+유형화!$F$72+유형화!$F$73+유형화!$F$74+유형화!$G$63)*hourly1!O3114/hourly1!$O$8763</f>
        <v>111.41445531906709</v>
      </c>
      <c r="C3113" s="419">
        <f>hourly1!$F3114*유형화!$G$71/hourly1!$F$8763+유형화!$G$72*hourly1!$G3114/hourly1!$F$8763+유형화!$G$74*hourly1!I3114/hourly1!$I$8763+유형화!$H$63*hourly1!P3114/hourly1!$P$8763</f>
        <v>1.0033703974962676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770">
        <f>(유형화!$F$71+유형화!$F$72+유형화!$F$73+유형화!$F$74+유형화!$G$63)*hourly1!O3115/hourly1!$O$8763</f>
        <v>112.10733875651843</v>
      </c>
      <c r="C3114" s="419">
        <f>hourly1!$F3115*유형화!$G$71/hourly1!$F$8763+유형화!$G$72*hourly1!$G3115/hourly1!$F$8763+유형화!$G$74*hourly1!I3115/hourly1!$I$8763+유형화!$H$63*hourly1!P3115/hourly1!$P$8763</f>
        <v>1.0837440314480833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770">
        <f>(유형화!$F$71+유형화!$F$72+유형화!$F$73+유형화!$F$74+유형화!$G$63)*hourly1!O3116/hourly1!$O$8763</f>
        <v>111.93916190127395</v>
      </c>
      <c r="C3115" s="419">
        <f>hourly1!$F3116*유형화!$G$71/hourly1!$F$8763+유형화!$G$72*hourly1!$G3116/hourly1!$F$8763+유형화!$G$74*hourly1!I3116/hourly1!$I$8763+유형화!$H$63*hourly1!P3116/hourly1!$P$8763</f>
        <v>1.5670013181695224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770">
        <f>(유형화!$F$71+유형화!$F$72+유형화!$F$73+유형화!$F$74+유형화!$G$63)*hourly1!O3117/hourly1!$O$8763</f>
        <v>110.22186423761531</v>
      </c>
      <c r="C3116" s="419">
        <f>hourly1!$F3117*유형화!$G$71/hourly1!$F$8763+유형화!$G$72*hourly1!$G3117/hourly1!$F$8763+유형화!$G$74*hourly1!I3117/hourly1!$I$8763+유형화!$H$63*hourly1!P3117/hourly1!$P$8763</f>
        <v>2.0305262313854651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770">
        <f>(유형화!$F$71+유형화!$F$72+유형화!$F$73+유형화!$F$74+유형화!$G$63)*hourly1!O3118/hourly1!$O$8763</f>
        <v>109.7127567035869</v>
      </c>
      <c r="C3117" s="419">
        <f>hourly1!$F3118*유형화!$G$71/hourly1!$F$8763+유형화!$G$72*hourly1!$G3118/hourly1!$F$8763+유형화!$G$74*hourly1!I3118/hourly1!$I$8763+유형화!$H$63*hourly1!P3118/hourly1!$P$8763</f>
        <v>2.0511257658375381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770">
        <f>(유형화!$F$71+유형화!$F$72+유형화!$F$73+유형화!$F$74+유형화!$G$63)*hourly1!O3119/hourly1!$O$8763</f>
        <v>110.55560323094572</v>
      </c>
      <c r="C3118" s="419">
        <f>hourly1!$F3119*유형화!$G$71/hourly1!$F$8763+유형화!$G$72*hourly1!$G3119/hourly1!$F$8763+유형화!$G$74*hourly1!I3119/hourly1!$I$8763+유형화!$H$63*hourly1!P3119/hourly1!$P$8763</f>
        <v>1.689059914259923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770">
        <f>(유형화!$F$71+유형화!$F$72+유형화!$F$73+유형화!$F$74+유형화!$G$63)*hourly1!O3120/hourly1!$O$8763</f>
        <v>107.72420598758541</v>
      </c>
      <c r="C3119" s="419">
        <f>hourly1!$F3120*유형화!$G$71/hourly1!$F$8763+유형화!$G$72*hourly1!$G3120/hourly1!$F$8763+유형화!$G$74*hourly1!I3120/hourly1!$I$8763+유형화!$H$63*hourly1!P3120/hourly1!$P$8763</f>
        <v>1.3466553523770568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770">
        <f>(유형화!$F$71+유형화!$F$72+유형화!$F$73+유형화!$F$74+유형화!$G$63)*hourly1!O3121/hourly1!$O$8763</f>
        <v>105.71318200619943</v>
      </c>
      <c r="C3120" s="419">
        <f>hourly1!$F3121*유형화!$G$71/hourly1!$F$8763+유형화!$G$72*hourly1!$G3121/hourly1!$F$8763+유형화!$G$74*hourly1!I3121/hourly1!$I$8763+유형화!$H$63*hourly1!P3121/hourly1!$P$8763</f>
        <v>0.9442200507426981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770">
        <f>(유형화!$F$71+유형화!$F$72+유형화!$F$73+유형화!$F$74+유형화!$G$63)*hourly1!O3122/hourly1!$O$8763</f>
        <v>103.88439748091669</v>
      </c>
      <c r="C3121" s="419">
        <f>hourly1!$F3122*유형화!$G$71/hourly1!$F$8763+유형화!$G$72*hourly1!$G3122/hourly1!$F$8763+유형화!$G$74*hourly1!I3122/hourly1!$I$8763+유형화!$H$63*hourly1!P3122/hourly1!$P$8763</f>
        <v>0.82403794416693321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770">
        <f>(유형화!$F$71+유형화!$F$72+유형화!$F$73+유형화!$F$74+유형화!$G$63)*hourly1!O3123/hourly1!$O$8763</f>
        <v>98.619585801341898</v>
      </c>
      <c r="C3122" s="419">
        <f>hourly1!$F3123*유형화!$G$71/hourly1!$F$8763+유형화!$G$72*hourly1!$G3123/hourly1!$F$8763+유형화!$G$74*hourly1!I3123/hourly1!$I$8763+유형화!$H$63*hourly1!P3123/hourly1!$P$8763</f>
        <v>0.60084431783520564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770">
        <f>(유형화!$F$71+유형화!$F$72+유형화!$F$73+유형화!$F$74+유형화!$G$63)*hourly1!O3124/hourly1!$O$8763</f>
        <v>94.904387265378745</v>
      </c>
      <c r="C3123" s="419">
        <f>hourly1!$F3124*유형화!$G$71/hourly1!$F$8763+유형화!$G$72*hourly1!$G3124/hourly1!$F$8763+유형화!$G$74*hourly1!I3124/hourly1!$I$8763+유형화!$H$63*hourly1!P3124/hourly1!$P$8763</f>
        <v>0.61744038744873952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770">
        <f>(유형화!$F$71+유형화!$F$72+유형화!$F$73+유형화!$F$74+유형화!$G$63)*hourly1!O3125/hourly1!$O$8763</f>
        <v>94.155168352373295</v>
      </c>
      <c r="C3124" s="419">
        <f>hourly1!$F3125*유형화!$G$71/hourly1!$F$8763+유형화!$G$72*hourly1!$G3125/hourly1!$F$8763+유형화!$G$74*hourly1!I3125/hourly1!$I$8763+유형화!$H$63*hourly1!P3125/hourly1!$P$8763</f>
        <v>0.55303660858728887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770">
        <f>(유형화!$F$71+유형화!$F$72+유형화!$F$73+유형화!$F$74+유형화!$G$63)*hourly1!O3126/hourly1!$O$8763</f>
        <v>95.282482426363771</v>
      </c>
      <c r="C3125" s="419">
        <f>hourly1!$F3126*유형화!$G$71/hourly1!$F$8763+유형화!$G$72*hourly1!$G3126/hourly1!$F$8763+유형화!$G$74*hourly1!I3126/hourly1!$I$8763+유형화!$H$63*hourly1!P3126/hourly1!$P$8763</f>
        <v>0.50695122006967985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770">
        <f>(유형화!$F$71+유형화!$F$72+유형화!$F$73+유형화!$F$74+유형화!$G$63)*hourly1!O3127/hourly1!$O$8763</f>
        <v>95.596464033581853</v>
      </c>
      <c r="C3126" s="419">
        <f>hourly1!$F3127*유형화!$G$71/hourly1!$F$8763+유형화!$G$72*hourly1!$G3127/hourly1!$F$8763+유형화!$G$74*hourly1!I3127/hourly1!$I$8763+유형화!$H$63*hourly1!P3127/hourly1!$P$8763</f>
        <v>0.50705830736897328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770">
        <f>(유형화!$F$71+유형화!$F$72+유형화!$F$73+유형화!$F$74+유형화!$G$63)*hourly1!O3128/hourly1!$O$8763</f>
        <v>97.285232195313043</v>
      </c>
      <c r="C3127" s="419">
        <f>hourly1!$F3128*유형화!$G$71/hourly1!$F$8763+유형화!$G$72*hourly1!$G3128/hourly1!$F$8763+유형화!$G$74*hourly1!I3128/hourly1!$I$8763+유형화!$H$63*hourly1!P3128/hourly1!$P$8763</f>
        <v>0.65103133454903939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770">
        <f>(유형화!$F$71+유형화!$F$72+유형화!$F$73+유형화!$F$74+유형화!$G$63)*hourly1!O3129/hourly1!$O$8763</f>
        <v>99.287356357729195</v>
      </c>
      <c r="C3128" s="419">
        <f>hourly1!$F3129*유형화!$G$71/hourly1!$F$8763+유형화!$G$72*hourly1!$G3129/hourly1!$F$8763+유형화!$G$74*hourly1!I3129/hourly1!$I$8763+유형화!$H$63*hourly1!P3129/hourly1!$P$8763</f>
        <v>1.010542477049825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770">
        <f>(유형화!$F$71+유형화!$F$72+유형화!$F$73+유형화!$F$74+유형화!$G$63)*hourly1!O3130/hourly1!$O$8763</f>
        <v>100.67414478896589</v>
      </c>
      <c r="C3129" s="419">
        <f>hourly1!$F3130*유형화!$G$71/hourly1!$F$8763+유형화!$G$72*hourly1!$G3130/hourly1!$F$8763+유형화!$G$74*hourly1!I3130/hourly1!$I$8763+유형화!$H$63*hourly1!P3130/hourly1!$P$8763</f>
        <v>1.407693574363865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770">
        <f>(유형화!$F$71+유형화!$F$72+유형화!$F$73+유형화!$F$74+유형화!$G$63)*hourly1!O3131/hourly1!$O$8763</f>
        <v>104.89655073493839</v>
      </c>
      <c r="C3130" s="419">
        <f>hourly1!$F3131*유형화!$G$71/hourly1!$F$8763+유형화!$G$72*hourly1!$G3131/hourly1!$F$8763+유형화!$G$74*hourly1!I3131/hourly1!$I$8763+유형화!$H$63*hourly1!P3131/hourly1!$P$8763</f>
        <v>2.0123112356754271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770">
        <f>(유형화!$F$71+유형화!$F$72+유형화!$F$73+유형화!$F$74+유형화!$G$63)*hourly1!O3132/hourly1!$O$8763</f>
        <v>110.27715133831626</v>
      </c>
      <c r="C3131" s="419">
        <f>hourly1!$F3132*유형화!$G$71/hourly1!$F$8763+유형화!$G$72*hourly1!$G3132/hourly1!$F$8763+유형화!$G$74*hourly1!I3132/hourly1!$I$8763+유형화!$H$63*hourly1!P3132/hourly1!$P$8763</f>
        <v>1.9941857871035893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770">
        <f>(유형화!$F$71+유형화!$F$72+유형화!$F$73+유형화!$F$74+유형화!$G$63)*hourly1!O3133/hourly1!$O$8763</f>
        <v>110.86189712836016</v>
      </c>
      <c r="C3132" s="419">
        <f>hourly1!$F3133*유형화!$G$71/hourly1!$F$8763+유형화!$G$72*hourly1!$G3133/hourly1!$F$8763+유형화!$G$74*hourly1!I3133/hourly1!$I$8763+유형화!$H$63*hourly1!P3133/hourly1!$P$8763</f>
        <v>1.8379047981136021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770">
        <f>(유형화!$F$71+유형화!$F$72+유형화!$F$73+유형화!$F$74+유형화!$G$63)*hourly1!O3134/hourly1!$O$8763</f>
        <v>110.86777144368249</v>
      </c>
      <c r="C3133" s="419">
        <f>hourly1!$F3134*유형화!$G$71/hourly1!$F$8763+유형화!$G$72*hourly1!$G3134/hourly1!$F$8763+유형화!$G$74*hourly1!I3134/hourly1!$I$8763+유형화!$H$63*hourly1!P3134/hourly1!$P$8763</f>
        <v>1.940834463784475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770">
        <f>(유형화!$F$71+유형화!$F$72+유형화!$F$73+유형화!$F$74+유형화!$G$63)*hourly1!O3135/hourly1!$O$8763</f>
        <v>106.82630515790358</v>
      </c>
      <c r="C3134" s="419">
        <f>hourly1!$F3135*유형화!$G$71/hourly1!$F$8763+유형화!$G$72*hourly1!$G3135/hourly1!$F$8763+유형화!$G$74*hourly1!I3135/hourly1!$I$8763+유형화!$H$63*hourly1!P3135/hourly1!$P$8763</f>
        <v>1.9570892695620414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770">
        <f>(유형화!$F$71+유형화!$F$72+유형화!$F$73+유형화!$F$74+유형화!$G$63)*hourly1!O3136/hourly1!$O$8763</f>
        <v>106.97208847703659</v>
      </c>
      <c r="C3135" s="419">
        <f>hourly1!$F3136*유형화!$G$71/hourly1!$F$8763+유형화!$G$72*hourly1!$G3136/hourly1!$F$8763+유형화!$G$74*hourly1!I3136/hourly1!$I$8763+유형화!$H$63*hourly1!P3136/hourly1!$P$8763</f>
        <v>1.6465456409960606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770">
        <f>(유형화!$F$71+유형화!$F$72+유형화!$F$73+유형화!$F$74+유형화!$G$63)*hourly1!O3137/hourly1!$O$8763</f>
        <v>112.95783877264708</v>
      </c>
      <c r="C3136" s="419">
        <f>hourly1!$F3137*유형화!$G$71/hourly1!$F$8763+유형화!$G$72*hourly1!$G3137/hourly1!$F$8763+유형화!$G$74*hourly1!I3137/hourly1!$I$8763+유형화!$H$63*hourly1!P3137/hourly1!$P$8763</f>
        <v>1.4049650022867484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770">
        <f>(유형화!$F$71+유형화!$F$72+유형화!$F$73+유형화!$F$74+유형화!$G$63)*hourly1!O3138/hourly1!$O$8763</f>
        <v>113.72082539081225</v>
      </c>
      <c r="C3137" s="419">
        <f>hourly1!$F3138*유형화!$G$71/hourly1!$F$8763+유형화!$G$72*hourly1!$G3138/hourly1!$F$8763+유형화!$G$74*hourly1!I3138/hourly1!$I$8763+유형화!$H$63*hourly1!P3138/hourly1!$P$8763</f>
        <v>1.1980784944937335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770">
        <f>(유형화!$F$71+유형화!$F$72+유형화!$F$73+유형화!$F$74+유형화!$G$63)*hourly1!O3139/hourly1!$O$8763</f>
        <v>114.80230953190161</v>
      </c>
      <c r="C3138" s="419">
        <f>hourly1!$F3139*유형화!$G$71/hourly1!$F$8763+유형화!$G$72*hourly1!$G3139/hourly1!$F$8763+유형화!$G$74*hourly1!I3139/hourly1!$I$8763+유형화!$H$63*hourly1!P3139/hourly1!$P$8763</f>
        <v>1.4050843984710184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770">
        <f>(유형화!$F$71+유형화!$F$72+유형화!$F$73+유형화!$F$74+유형화!$G$63)*hourly1!O3140/hourly1!$O$8763</f>
        <v>114.6889366473505</v>
      </c>
      <c r="C3139" s="419">
        <f>hourly1!$F3140*유형화!$G$71/hourly1!$F$8763+유형화!$G$72*hourly1!$G3140/hourly1!$F$8763+유형화!$G$74*hourly1!I3140/hourly1!$I$8763+유형화!$H$63*hourly1!P3140/hourly1!$P$8763</f>
        <v>1.6813327039939285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770">
        <f>(유형화!$F$71+유형화!$F$72+유형화!$F$73+유형화!$F$74+유형화!$G$63)*hourly1!O3141/hourly1!$O$8763</f>
        <v>112.89871006666385</v>
      </c>
      <c r="C3140" s="419">
        <f>hourly1!$F3141*유형화!$G$71/hourly1!$F$8763+유형화!$G$72*hourly1!$G3141/hourly1!$F$8763+유형화!$G$74*hourly1!I3141/hourly1!$I$8763+유형화!$H$63*hourly1!P3141/hourly1!$P$8763</f>
        <v>2.164858016685729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770">
        <f>(유형화!$F$71+유형화!$F$72+유형화!$F$73+유형화!$F$74+유형화!$G$63)*hourly1!O3142/hourly1!$O$8763</f>
        <v>113.02260287988712</v>
      </c>
      <c r="C3141" s="419">
        <f>hourly1!$F3142*유형화!$G$71/hourly1!$F$8763+유형화!$G$72*hourly1!$G3142/hourly1!$F$8763+유형화!$G$74*hourly1!I3142/hourly1!$I$8763+유형화!$H$63*hourly1!P3142/hourly1!$P$8763</f>
        <v>1.8026084549998369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770">
        <f>(유형화!$F$71+유형화!$F$72+유형화!$F$73+유형화!$F$74+유형화!$G$63)*hourly1!O3143/hourly1!$O$8763</f>
        <v>113.65751737775921</v>
      </c>
      <c r="C3142" s="419">
        <f>hourly1!$F3143*유형화!$G$71/hourly1!$F$8763+유형화!$G$72*hourly1!$G3143/hourly1!$F$8763+유형화!$G$74*hourly1!I3143/hourly1!$I$8763+유형화!$H$63*hourly1!P3143/hourly1!$P$8763</f>
        <v>1.199092131171531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770">
        <f>(유형화!$F$71+유형화!$F$72+유형화!$F$73+유형화!$F$74+유형화!$G$63)*hourly1!O3144/hourly1!$O$8763</f>
        <v>109.59947145922253</v>
      </c>
      <c r="C3143" s="419">
        <f>hourly1!$F3144*유형화!$G$71/hourly1!$F$8763+유형화!$G$72*hourly1!$G3144/hourly1!$F$8763+유형화!$G$74*hourly1!I3144/hourly1!$I$8763+유형화!$H$63*hourly1!P3144/hourly1!$P$8763</f>
        <v>1.1820895606316582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770">
        <f>(유형화!$F$71+유형화!$F$72+유형화!$F$73+유형화!$F$74+유형화!$G$63)*hourly1!O3145/hourly1!$O$8763</f>
        <v>107.00238425806896</v>
      </c>
      <c r="C3144" s="419">
        <f>hourly1!$F3145*유형화!$G$71/hourly1!$F$8763+유형화!$G$72*hourly1!$G3145/hourly1!$F$8763+유형화!$G$74*hourly1!I3145/hourly1!$I$8763+유형화!$H$63*hourly1!P3145/hourly1!$P$8763</f>
        <v>1.0443580613009453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770">
        <f>(유형화!$F$71+유형화!$F$72+유형화!$F$73+유형화!$F$74+유형화!$G$63)*hourly1!O3146/hourly1!$O$8763</f>
        <v>104.77105378468404</v>
      </c>
      <c r="C3145" s="419">
        <f>hourly1!$F3146*유형화!$G$71/hourly1!$F$8763+유형화!$G$72*hourly1!$G3146/hourly1!$F$8763+유형화!$G$74*hourly1!I3146/hourly1!$I$8763+유형화!$H$63*hourly1!P3146/hourly1!$P$8763</f>
        <v>0.80373905423040615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770">
        <f>(유형화!$F$71+유형화!$F$72+유형화!$F$73+유형화!$F$74+유형화!$G$63)*hourly1!O3147/hourly1!$O$8763</f>
        <v>100.89664436578664</v>
      </c>
      <c r="C3146" s="419">
        <f>hourly1!$F3147*유형화!$G$71/hourly1!$F$8763+유형화!$G$72*hourly1!$G3147/hourly1!$F$8763+유형화!$G$74*hourly1!I3147/hourly1!$I$8763+유형화!$H$63*hourly1!P3147/hourly1!$P$8763</f>
        <v>0.65314877048708575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770">
        <f>(유형화!$F$71+유형화!$F$72+유형화!$F$73+유형화!$F$74+유형화!$G$63)*hourly1!O3148/hourly1!$O$8763</f>
        <v>97.173513060470484</v>
      </c>
      <c r="C3147" s="419">
        <f>hourly1!$F3148*유형화!$G$71/hourly1!$F$8763+유형화!$G$72*hourly1!$G3148/hourly1!$F$8763+유형화!$G$74*hourly1!I3148/hourly1!$I$8763+유형화!$H$63*hourly1!P3148/hourly1!$P$8763</f>
        <v>0.59814128669441191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770">
        <f>(유형화!$F$71+유형화!$F$72+유형화!$F$73+유형화!$F$74+유형화!$G$63)*hourly1!O3149/hourly1!$O$8763</f>
        <v>96.400148541352152</v>
      </c>
      <c r="C3148" s="419">
        <f>hourly1!$F3149*유형화!$G$71/hourly1!$F$8763+유형화!$G$72*hourly1!$G3149/hourly1!$F$8763+유형화!$G$74*hourly1!I3149/hourly1!$I$8763+유형화!$H$63*hourly1!P3149/hourly1!$P$8763</f>
        <v>0.56267415780160057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770">
        <f>(유형화!$F$71+유형화!$F$72+유형화!$F$73+유형화!$F$74+유형화!$G$63)*hourly1!O3150/hourly1!$O$8763</f>
        <v>95.497572428669358</v>
      </c>
      <c r="C3149" s="419">
        <f>hourly1!$F3150*유형화!$G$71/hourly1!$F$8763+유형화!$G$72*hourly1!$G3150/hourly1!$F$8763+유형화!$G$74*hourly1!I3150/hourly1!$I$8763+유형화!$H$63*hourly1!P3150/hourly1!$P$8763</f>
        <v>0.50729709973751369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770">
        <f>(유형화!$F$71+유형화!$F$72+유형화!$F$73+유형화!$F$74+유형화!$G$63)*hourly1!O3151/hourly1!$O$8763</f>
        <v>96.35484822997519</v>
      </c>
      <c r="C3150" s="419">
        <f>hourly1!$F3151*유형화!$G$71/hourly1!$F$8763+유형화!$G$72*hourly1!$G3151/hourly1!$F$8763+유형화!$G$74*hourly1!I3151/hourly1!$I$8763+유형화!$H$63*hourly1!P3151/hourly1!$P$8763</f>
        <v>0.50742818936251077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770">
        <f>(유형화!$F$71+유형화!$F$72+유형화!$F$73+유형화!$F$74+유형화!$G$63)*hourly1!O3152/hourly1!$O$8763</f>
        <v>97.636356918933259</v>
      </c>
      <c r="C3151" s="419">
        <f>hourly1!$F3152*유형화!$G$71/hourly1!$F$8763+유형화!$G$72*hourly1!$G3152/hourly1!$F$8763+유형화!$G$74*hourly1!I3152/hourly1!$I$8763+유형화!$H$63*hourly1!P3152/hourly1!$P$8763</f>
        <v>0.56282771114168006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770">
        <f>(유형화!$F$71+유형화!$F$72+유형화!$F$73+유형화!$F$74+유형화!$G$63)*hourly1!O3153/hourly1!$O$8763</f>
        <v>100.30701932599455</v>
      </c>
      <c r="C3152" s="419">
        <f>hourly1!$F3153*유형화!$G$71/hourly1!$F$8763+유형화!$G$72*hourly1!$G3153/hourly1!$F$8763+유형화!$G$74*hourly1!I3153/hourly1!$I$8763+유형화!$H$63*hourly1!P3153/hourly1!$P$8763</f>
        <v>0.82260642084419033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770">
        <f>(유형화!$F$71+유형화!$F$72+유형화!$F$73+유형화!$F$74+유형화!$G$63)*hourly1!O3154/hourly1!$O$8763</f>
        <v>103.53059455170276</v>
      </c>
      <c r="C3153" s="419">
        <f>hourly1!$F3154*유형화!$G$71/hourly1!$F$8763+유형화!$G$72*hourly1!$G3154/hourly1!$F$8763+유형화!$G$74*hourly1!I3154/hourly1!$I$8763+유형화!$H$63*hourly1!P3154/hourly1!$P$8763</f>
        <v>1.2221426723445081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770">
        <f>(유형화!$F$71+유형화!$F$72+유형화!$F$73+유형화!$F$74+유형화!$G$63)*hourly1!O3155/hourly1!$O$8763</f>
        <v>106.64867555774542</v>
      </c>
      <c r="C3154" s="419">
        <f>hourly1!$F3155*유형화!$G$71/hourly1!$F$8763+유형화!$G$72*hourly1!$G3155/hourly1!$F$8763+유형화!$G$74*hourly1!I3155/hourly1!$I$8763+유형화!$H$63*hourly1!P3155/hourly1!$P$8763</f>
        <v>1.6797091620655584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770">
        <f>(유형화!$F$71+유형화!$F$72+유형화!$F$73+유형화!$F$74+유형화!$G$63)*hourly1!O3156/hourly1!$O$8763</f>
        <v>113.74373535614254</v>
      </c>
      <c r="C3155" s="419">
        <f>hourly1!$F3156*유형화!$G$71/hourly1!$F$8763+유형화!$G$72*hourly1!$G3156/hourly1!$F$8763+유형화!$G$74*hourly1!I3156/hourly1!$I$8763+유형화!$H$63*hourly1!P3156/hourly1!$P$8763</f>
        <v>2.0797713106764881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770">
        <f>(유형화!$F$71+유형화!$F$72+유형화!$F$73+유형화!$F$74+유형화!$G$63)*hourly1!O3157/hourly1!$O$8763</f>
        <v>115.40560116874568</v>
      </c>
      <c r="C3156" s="419">
        <f>hourly1!$F3157*유형화!$G$71/hourly1!$F$8763+유형화!$G$72*hourly1!$G3157/hourly1!$F$8763+유형화!$G$74*hourly1!I3157/hourly1!$I$8763+유형화!$H$63*hourly1!P3157/hourly1!$P$8763</f>
        <v>2.2507109507847409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770">
        <f>(유형화!$F$71+유형화!$F$72+유형화!$F$73+유형화!$F$74+유형화!$G$63)*hourly1!O3158/hourly1!$O$8763</f>
        <v>116.93813575756066</v>
      </c>
      <c r="C3157" s="419">
        <f>hourly1!$F3158*유형화!$G$71/hourly1!$F$8763+유형화!$G$72*hourly1!$G3158/hourly1!$F$8763+유형화!$G$74*hourly1!I3158/hourly1!$I$8763+유형화!$H$63*hourly1!P3158/hourly1!$P$8763</f>
        <v>2.345343812537342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770">
        <f>(유형화!$F$71+유형화!$F$72+유형화!$F$73+유형화!$F$74+유형화!$G$63)*hourly1!O3159/hourly1!$O$8763</f>
        <v>112.86436336516873</v>
      </c>
      <c r="C3158" s="419">
        <f>hourly1!$F3159*유형화!$G$71/hourly1!$F$8763+유형화!$G$72*hourly1!$G3159/hourly1!$F$8763+유형화!$G$74*hourly1!I3159/hourly1!$I$8763+유형화!$H$63*hourly1!P3159/hourly1!$P$8763</f>
        <v>2.0772972247962564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770">
        <f>(유형화!$F$71+유형화!$F$72+유형화!$F$73+유형화!$F$74+유형화!$G$63)*hourly1!O3160/hourly1!$O$8763</f>
        <v>112.34405631251497</v>
      </c>
      <c r="C3159" s="419">
        <f>hourly1!$F3160*유형화!$G$71/hourly1!$F$8763+유형화!$G$72*hourly1!$G3160/hourly1!$F$8763+유형화!$G$74*hourly1!I3160/hourly1!$I$8763+유형화!$H$63*hourly1!P3160/hourly1!$P$8763</f>
        <v>1.84857752455442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770">
        <f>(유형화!$F$71+유형화!$F$72+유형화!$F$73+유형화!$F$74+유형화!$G$63)*hourly1!O3161/hourly1!$O$8763</f>
        <v>116.84674283481718</v>
      </c>
      <c r="C3160" s="419">
        <f>hourly1!$F3161*유형화!$G$71/hourly1!$F$8763+유형화!$G$72*hourly1!$G3161/hourly1!$F$8763+유형화!$G$74*hourly1!I3161/hourly1!$I$8763+유형화!$H$63*hourly1!P3161/hourly1!$P$8763</f>
        <v>1.5435716633392755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770">
        <f>(유형화!$F$71+유형화!$F$72+유형화!$F$73+유형화!$F$74+유형화!$G$63)*hourly1!O3162/hourly1!$O$8763</f>
        <v>117.21683514931038</v>
      </c>
      <c r="C3161" s="419">
        <f>hourly1!$F3162*유형화!$G$71/hourly1!$F$8763+유형화!$G$72*hourly1!$G3162/hourly1!$F$8763+유형화!$G$74*hourly1!I3162/hourly1!$I$8763+유형화!$H$63*hourly1!P3162/hourly1!$P$8763</f>
        <v>1.4101722760759687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770">
        <f>(유형화!$F$71+유형화!$F$72+유형화!$F$73+유형화!$F$74+유형화!$G$63)*hourly1!O3163/hourly1!$O$8763</f>
        <v>116.79203258089052</v>
      </c>
      <c r="C3162" s="419">
        <f>hourly1!$F3163*유형화!$G$71/hourly1!$F$8763+유형화!$G$72*hourly1!$G3163/hourly1!$F$8763+유형화!$G$74*hourly1!I3163/hourly1!$I$8763+유형화!$H$63*hourly1!P3163/hourly1!$P$8763</f>
        <v>0.99174619424677912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770">
        <f>(유형화!$F$71+유형화!$F$72+유형화!$F$73+유형화!$F$74+유형화!$G$63)*hourly1!O3164/hourly1!$O$8763</f>
        <v>115.70223381429011</v>
      </c>
      <c r="C3163" s="419">
        <f>hourly1!$F3164*유형화!$G$71/hourly1!$F$8763+유형화!$G$72*hourly1!$G3164/hourly1!$F$8763+유형화!$G$74*hourly1!I3164/hourly1!$I$8763+유형화!$H$63*hourly1!P3164/hourly1!$P$8763</f>
        <v>1.4865916807291508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770">
        <f>(유형화!$F$71+유형화!$F$72+유형화!$F$73+유형화!$F$74+유형화!$G$63)*hourly1!O3165/hourly1!$O$8763</f>
        <v>113.33596547486248</v>
      </c>
      <c r="C3164" s="419">
        <f>hourly1!$F3165*유형화!$G$71/hourly1!$F$8763+유형화!$G$72*hourly1!$G3165/hourly1!$F$8763+유형화!$G$74*hourly1!I3165/hourly1!$I$8763+유형화!$H$63*hourly1!P3165/hourly1!$P$8763</f>
        <v>1.8105756885228692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770">
        <f>(유형화!$F$71+유형화!$F$72+유형화!$F$73+유형화!$F$74+유형화!$G$63)*hourly1!O3166/hourly1!$O$8763</f>
        <v>112.67881384530558</v>
      </c>
      <c r="C3165" s="419">
        <f>hourly1!$F3166*유형화!$G$71/hourly1!$F$8763+유형화!$G$72*hourly1!$G3166/hourly1!$F$8763+유형화!$G$74*hourly1!I3166/hourly1!$I$8763+유형화!$H$63*hourly1!P3166/hourly1!$P$8763</f>
        <v>1.9253812741409866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770">
        <f>(유형화!$F$71+유형화!$F$72+유형화!$F$73+유형화!$F$74+유형화!$G$63)*hourly1!O3167/hourly1!$O$8763</f>
        <v>112.80201973310263</v>
      </c>
      <c r="C3166" s="419">
        <f>hourly1!$F3167*유형화!$G$71/hourly1!$F$8763+유형화!$G$72*hourly1!$G3167/hourly1!$F$8763+유형화!$G$74*hourly1!I3167/hourly1!$I$8763+유형화!$H$63*hourly1!P3167/hourly1!$P$8763</f>
        <v>1.2017656209883847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770">
        <f>(유형화!$F$71+유형화!$F$72+유형화!$F$73+유형화!$F$74+유형화!$G$63)*hourly1!O3168/hourly1!$O$8763</f>
        <v>110.70441603525481</v>
      </c>
      <c r="C3167" s="419">
        <f>hourly1!$F3168*유형화!$G$71/hourly1!$F$8763+유형화!$G$72*hourly1!$G3168/hourly1!$F$8763+유형화!$G$74*hourly1!I3168/hourly1!$I$8763+유형화!$H$63*hourly1!P3168/hourly1!$P$8763</f>
        <v>1.1448533372456295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770">
        <f>(유형화!$F$71+유형화!$F$72+유형화!$F$73+유형화!$F$74+유형화!$G$63)*hourly1!O3169/hourly1!$O$8763</f>
        <v>107.791609084783</v>
      </c>
      <c r="C3168" s="419">
        <f>hourly1!$F3169*유형화!$G$71/hourly1!$F$8763+유형화!$G$72*hourly1!$G3169/hourly1!$F$8763+유형화!$G$74*hourly1!I3169/hourly1!$I$8763+유형화!$H$63*hourly1!P3169/hourly1!$P$8763</f>
        <v>1.0879268982851518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770">
        <f>(유형화!$F$71+유형화!$F$72+유형화!$F$73+유형화!$F$74+유형화!$G$63)*hourly1!O3170/hourly1!$O$8763</f>
        <v>105.62280552600261</v>
      </c>
      <c r="C3169" s="419">
        <f>hourly1!$F3170*유형화!$G$71/hourly1!$F$8763+유형화!$G$72*hourly1!$G3170/hourly1!$F$8763+유형화!$G$74*hourly1!I3170/hourly1!$I$8763+유형화!$H$63*hourly1!P3170/hourly1!$P$8763</f>
        <v>0.80318084629672826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770">
        <f>(유형화!$F$71+유형화!$F$72+유형화!$F$73+유형화!$F$74+유형화!$G$63)*hourly1!O3171/hourly1!$O$8763</f>
        <v>103.66816640565166</v>
      </c>
      <c r="C3170" s="419">
        <f>hourly1!$F3171*유형화!$G$71/hourly1!$F$8763+유형화!$G$72*hourly1!$G3171/hourly1!$F$8763+유형화!$G$74*hourly1!I3171/hourly1!$I$8763+유형화!$H$63*hourly1!P3171/hourly1!$P$8763</f>
        <v>0.60610852021744077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770">
        <f>(유형화!$F$71+유형화!$F$72+유형화!$F$73+유형화!$F$74+유형화!$G$63)*hourly1!O3172/hourly1!$O$8763</f>
        <v>99.331943316237016</v>
      </c>
      <c r="C3171" s="419">
        <f>hourly1!$F3172*유형화!$G$71/hourly1!$F$8763+유형화!$G$72*hourly1!$G3172/hourly1!$F$8763+유형화!$G$74*hourly1!I3172/hourly1!$I$8763+유형화!$H$63*hourly1!P3172/hourly1!$P$8763</f>
        <v>0.53293127586701383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770">
        <f>(유형화!$F$71+유형화!$F$72+유형화!$F$73+유형화!$F$74+유형화!$G$63)*hourly1!O3173/hourly1!$O$8763</f>
        <v>98.81586819647994</v>
      </c>
      <c r="C3172" s="419">
        <f>hourly1!$F3173*유형화!$G$71/hourly1!$F$8763+유형화!$G$72*hourly1!$G3173/hourly1!$F$8763+유형화!$G$74*hourly1!I3173/hourly1!$I$8763+유형화!$H$63*hourly1!P3173/hourly1!$P$8763</f>
        <v>0.51426392863409465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770">
        <f>(유형화!$F$71+유형화!$F$72+유형화!$F$73+유형화!$F$74+유형화!$G$63)*hourly1!O3174/hourly1!$O$8763</f>
        <v>98.231206685229367</v>
      </c>
      <c r="C3173" s="419">
        <f>hourly1!$F3174*유형화!$G$71/hourly1!$F$8763+유형화!$G$72*hourly1!$G3174/hourly1!$F$8763+유형화!$G$74*hourly1!I3174/hourly1!$I$8763+유형화!$H$63*hourly1!P3174/hourly1!$P$8763</f>
        <v>0.5143947105369675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770">
        <f>(유형화!$F$71+유형화!$F$72+유형화!$F$73+유형화!$F$74+유형화!$G$63)*hourly1!O3175/hourly1!$O$8763</f>
        <v>97.866461116753484</v>
      </c>
      <c r="C3174" s="419">
        <f>hourly1!$F3175*유형화!$G$71/hourly1!$F$8763+유형화!$G$72*hourly1!$G3175/hourly1!$F$8763+유형화!$G$74*hourly1!I3175/hourly1!$I$8763+유형화!$H$63*hourly1!P3175/hourly1!$P$8763</f>
        <v>0.50734418122254799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770">
        <f>(유형화!$F$71+유형화!$F$72+유형화!$F$73+유형화!$F$74+유형화!$G$63)*hourly1!O3176/hourly1!$O$8763</f>
        <v>99.514348551423197</v>
      </c>
      <c r="C3175" s="419">
        <f>hourly1!$F3176*유형화!$G$71/hourly1!$F$8763+유형화!$G$72*hourly1!$G3176/hourly1!$F$8763+유형화!$G$74*hourly1!I3176/hourly1!$I$8763+유형화!$H$63*hourly1!P3176/hourly1!$P$8763</f>
        <v>1.2061223508257402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770">
        <f>(유형화!$F$71+유형화!$F$72+유형화!$F$73+유형화!$F$74+유형화!$G$63)*hourly1!O3177/hourly1!$O$8763</f>
        <v>99.64927061984784</v>
      </c>
      <c r="C3176" s="419">
        <f>hourly1!$F3177*유형화!$G$71/hourly1!$F$8763+유형화!$G$72*hourly1!$G3177/hourly1!$F$8763+유형화!$G$74*hourly1!I3177/hourly1!$I$8763+유형화!$H$63*hourly1!P3177/hourly1!$P$8763</f>
        <v>2.4563007175454978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770">
        <f>(유형화!$F$71+유형화!$F$72+유형화!$F$73+유형화!$F$74+유형화!$G$63)*hourly1!O3178/hourly1!$O$8763</f>
        <v>99.883849648021155</v>
      </c>
      <c r="C3177" s="419">
        <f>hourly1!$F3178*유형화!$G$71/hourly1!$F$8763+유형화!$G$72*hourly1!$G3178/hourly1!$F$8763+유형화!$G$74*hourly1!I3178/hourly1!$I$8763+유형화!$H$63*hourly1!P3178/hourly1!$P$8763</f>
        <v>2.0724207522907712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770">
        <f>(유형화!$F$71+유형화!$F$72+유형화!$F$73+유형화!$F$74+유형화!$G$63)*hourly1!O3179/hourly1!$O$8763</f>
        <v>99.670002672252394</v>
      </c>
      <c r="C3178" s="419">
        <f>hourly1!$F3179*유형화!$G$71/hourly1!$F$8763+유형화!$G$72*hourly1!$G3179/hourly1!$F$8763+유형화!$G$74*hourly1!I3179/hourly1!$I$8763+유형화!$H$63*hourly1!P3179/hourly1!$P$8763</f>
        <v>1.789305012117461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770">
        <f>(유형화!$F$71+유형화!$F$72+유형화!$F$73+유형화!$F$74+유형화!$G$63)*hourly1!O3180/hourly1!$O$8763</f>
        <v>103.10051269605576</v>
      </c>
      <c r="C3179" s="419">
        <f>hourly1!$F3180*유형화!$G$71/hourly1!$F$8763+유형화!$G$72*hourly1!$G3180/hourly1!$F$8763+유형화!$G$74*hourly1!I3180/hourly1!$I$8763+유형화!$H$63*hourly1!P3180/hourly1!$P$8763</f>
        <v>1.4661915502136909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770">
        <f>(유형화!$F$71+유형화!$F$72+유형화!$F$73+유형화!$F$74+유형화!$G$63)*hourly1!O3181/hourly1!$O$8763</f>
        <v>103.81399803946147</v>
      </c>
      <c r="C3180" s="419">
        <f>hourly1!$F3181*유형화!$G$71/hourly1!$F$8763+유형화!$G$72*hourly1!$G3181/hourly1!$F$8763+유형화!$G$74*hourly1!I3181/hourly1!$I$8763+유형화!$H$63*hourly1!P3181/hourly1!$P$8763</f>
        <v>1.3448404072873026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770">
        <f>(유형화!$F$71+유형화!$F$72+유형화!$F$73+유형화!$F$74+유형화!$G$63)*hourly1!O3182/hourly1!$O$8763</f>
        <v>105.0642276997647</v>
      </c>
      <c r="C3181" s="419">
        <f>hourly1!$F3182*유형화!$G$71/hourly1!$F$8763+유형화!$G$72*hourly1!$G3182/hourly1!$F$8763+유형화!$G$74*hourly1!I3182/hourly1!$I$8763+유형화!$H$63*hourly1!P3182/hourly1!$P$8763</f>
        <v>1.284064056828365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770">
        <f>(유형화!$F$71+유형화!$F$72+유형화!$F$73+유형화!$F$74+유형화!$G$63)*hourly1!O3183/hourly1!$O$8763</f>
        <v>101.62501307294229</v>
      </c>
      <c r="C3182" s="419">
        <f>hourly1!$F3183*유형화!$G$71/hourly1!$F$8763+유형화!$G$72*hourly1!$G3183/hourly1!$F$8763+유형화!$G$74*hourly1!I3183/hourly1!$I$8763+유형화!$H$63*hourly1!P3183/hourly1!$P$8763</f>
        <v>1.7056716777017986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770">
        <f>(유형화!$F$71+유형화!$F$72+유형화!$F$73+유형화!$F$74+유형화!$G$63)*hourly1!O3184/hourly1!$O$8763</f>
        <v>101.23986467866847</v>
      </c>
      <c r="C3183" s="419">
        <f>hourly1!$F3184*유형화!$G$71/hourly1!$F$8763+유형화!$G$72*hourly1!$G3184/hourly1!$F$8763+유형화!$G$74*hourly1!I3184/hourly1!$I$8763+유형화!$H$63*hourly1!P3184/hourly1!$P$8763</f>
        <v>1.5648374161906871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770">
        <f>(유형화!$F$71+유형화!$F$72+유형화!$F$73+유형화!$F$74+유형화!$G$63)*hourly1!O3185/hourly1!$O$8763</f>
        <v>104.57922644447694</v>
      </c>
      <c r="C3184" s="419">
        <f>hourly1!$F3185*유형화!$G$71/hourly1!$F$8763+유형화!$G$72*hourly1!$G3185/hourly1!$F$8763+유형화!$G$74*hourly1!I3185/hourly1!$I$8763+유형화!$H$63*hourly1!P3185/hourly1!$P$8763</f>
        <v>1.0823986703201747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770">
        <f>(유형화!$F$71+유형화!$F$72+유형화!$F$73+유형화!$F$74+유형화!$G$63)*hourly1!O3186/hourly1!$O$8763</f>
        <v>104.9624580139137</v>
      </c>
      <c r="C3185" s="419">
        <f>hourly1!$F3186*유형화!$G$71/hourly1!$F$8763+유형화!$G$72*hourly1!$G3186/hourly1!$F$8763+유형화!$G$74*hourly1!I3186/hourly1!$I$8763+유형화!$H$63*hourly1!P3186/hourly1!$P$8763</f>
        <v>1.0020838112941206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770">
        <f>(유형화!$F$71+유형화!$F$72+유형화!$F$73+유형화!$F$74+유형화!$G$63)*hourly1!O3187/hourly1!$O$8763</f>
        <v>105.04794354000899</v>
      </c>
      <c r="C3186" s="419">
        <f>hourly1!$F3187*유형화!$G$71/hourly1!$F$8763+유형화!$G$72*hourly1!$G3187/hourly1!$F$8763+유형화!$G$74*hourly1!I3187/hourly1!$I$8763+유형화!$H$63*hourly1!P3187/hourly1!$P$8763</f>
        <v>1.0823885154900661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770">
        <f>(유형화!$F$71+유형화!$F$72+유형화!$F$73+유형화!$F$74+유형화!$G$63)*hourly1!O3188/hourly1!$O$8763</f>
        <v>101.77122212698812</v>
      </c>
      <c r="C3187" s="419">
        <f>hourly1!$F3188*유형화!$G$71/hourly1!$F$8763+유형화!$G$72*hourly1!$G3188/hourly1!$F$8763+유형화!$G$74*hourly1!I3188/hourly1!$I$8763+유형화!$H$63*hourly1!P3188/hourly1!$P$8763</f>
        <v>1.564801720424259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770">
        <f>(유형화!$F$71+유형화!$F$72+유형화!$F$73+유형화!$F$74+유형화!$G$63)*hourly1!O3189/hourly1!$O$8763</f>
        <v>100.10334338301834</v>
      </c>
      <c r="C3188" s="419">
        <f>hourly1!$F3189*유형화!$G$71/hourly1!$F$8763+유형화!$G$72*hourly1!$G3189/hourly1!$F$8763+유형화!$G$74*hourly1!I3189/hourly1!$I$8763+유형화!$H$63*hourly1!P3189/hourly1!$P$8763</f>
        <v>2.027575791656651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770">
        <f>(유형화!$F$71+유형화!$F$72+유형화!$F$73+유형화!$F$74+유형화!$G$63)*hourly1!O3190/hourly1!$O$8763</f>
        <v>99.805652017722807</v>
      </c>
      <c r="C3189" s="419">
        <f>hourly1!$F3190*유형화!$G$71/hourly1!$F$8763+유형화!$G$72*hourly1!$G3190/hourly1!$F$8763+유형화!$G$74*hourly1!I3190/hourly1!$I$8763+유형화!$H$63*hourly1!P3190/hourly1!$P$8763</f>
        <v>2.0481562473370105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770">
        <f>(유형화!$F$71+유형화!$F$72+유형화!$F$73+유형화!$F$74+유형화!$G$63)*hourly1!O3191/hourly1!$O$8763</f>
        <v>103.52755887634841</v>
      </c>
      <c r="C3190" s="419">
        <f>hourly1!$F3191*유형화!$G$71/hourly1!$F$8763+유형화!$G$72*hourly1!$G3191/hourly1!$F$8763+유형화!$G$74*hourly1!I3191/hourly1!$I$8763+유형화!$H$63*hourly1!P3191/hourly1!$P$8763</f>
        <v>1.6867590759357298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770">
        <f>(유형화!$F$71+유형화!$F$72+유형화!$F$73+유형화!$F$74+유형화!$G$63)*hourly1!O3192/hourly1!$O$8763</f>
        <v>103.15324951965212</v>
      </c>
      <c r="C3191" s="419">
        <f>hourly1!$F3192*유형화!$G$71/hourly1!$F$8763+유형화!$G$72*hourly1!$G3192/hourly1!$F$8763+유형화!$G$74*hourly1!I3192/hourly1!$I$8763+유형화!$H$63*hourly1!P3192/hourly1!$P$8763</f>
        <v>1.3449591880273268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770">
        <f>(유형화!$F$71+유형화!$F$72+유형화!$F$73+유형화!$F$74+유형화!$G$63)*hourly1!O3193/hourly1!$O$8763</f>
        <v>102.32324473318931</v>
      </c>
      <c r="C3192" s="419">
        <f>hourly1!$F3193*유형화!$G$71/hourly1!$F$8763+유형화!$G$72*hourly1!$G3193/hourly1!$F$8763+유형화!$G$74*hourly1!I3193/hourly1!$I$8763+유형화!$H$63*hourly1!P3193/hourly1!$P$8763</f>
        <v>0.94317348779758592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770">
        <f>(유형화!$F$71+유형화!$F$72+유형화!$F$73+유형화!$F$74+유형화!$G$63)*hourly1!O3194/hourly1!$O$8763</f>
        <v>99.63503036422415</v>
      </c>
      <c r="C3193" s="419">
        <f>hourly1!$F3194*유형화!$G$71/hourly1!$F$8763+유형화!$G$72*hourly1!$G3194/hourly1!$F$8763+유형화!$G$74*hourly1!I3194/hourly1!$I$8763+유형화!$H$63*hourly1!P3194/hourly1!$P$8763</f>
        <v>0.82317755310708729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770">
        <f>(유형화!$F$71+유형화!$F$72+유형화!$F$73+유형화!$F$74+유형화!$G$63)*hourly1!O3195/hourly1!$O$8763</f>
        <v>97.537476450382457</v>
      </c>
      <c r="C3194" s="419">
        <f>hourly1!$F3195*유형화!$G$71/hourly1!$F$8763+유형화!$G$72*hourly1!$G3195/hourly1!$F$8763+유형화!$G$74*hourly1!I3195/hourly1!$I$8763+유형화!$H$63*hourly1!P3195/hourly1!$P$8763</f>
        <v>0.6057552552186215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770">
        <f>(유형화!$F$71+유형화!$F$72+유형화!$F$73+유형화!$F$74+유형화!$G$63)*hourly1!O3196/hourly1!$O$8763</f>
        <v>92.656631692083565</v>
      </c>
      <c r="C3195" s="419">
        <f>hourly1!$F3196*유형화!$G$71/hourly1!$F$8763+유형화!$G$72*hourly1!$G3196/hourly1!$F$8763+유형화!$G$74*hourly1!I3196/hourly1!$I$8763+유형화!$H$63*hourly1!P3196/hourly1!$P$8763</f>
        <v>0.5325623170398498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770">
        <f>(유형화!$F$71+유형화!$F$72+유형화!$F$73+유형화!$F$74+유형화!$G$63)*hourly1!O3197/hourly1!$O$8763</f>
        <v>92.229955259483432</v>
      </c>
      <c r="C3196" s="419">
        <f>hourly1!$F3197*유형화!$G$71/hourly1!$F$8763+유형화!$G$72*hourly1!$G3197/hourly1!$F$8763+유형화!$G$74*hourly1!I3197/hourly1!$I$8763+유형화!$H$63*hourly1!P3197/hourly1!$P$8763</f>
        <v>0.51328506455635481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770">
        <f>(유형화!$F$71+유형화!$F$72+유형화!$F$73+유형화!$F$74+유형화!$G$63)*hourly1!O3198/hourly1!$O$8763</f>
        <v>91.40529340883792</v>
      </c>
      <c r="C3197" s="419">
        <f>hourly1!$F3198*유형화!$G$71/hourly1!$F$8763+유형화!$G$72*hourly1!$G3198/hourly1!$F$8763+유형화!$G$74*hourly1!I3198/hourly1!$I$8763+유형화!$H$63*hourly1!P3198/hourly1!$P$8763</f>
        <v>0.51354293569660836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770">
        <f>(유형화!$F$71+유형화!$F$72+유형화!$F$73+유형화!$F$74+유형화!$G$63)*hourly1!O3199/hourly1!$O$8763</f>
        <v>90.858046500981828</v>
      </c>
      <c r="C3198" s="419">
        <f>hourly1!$F3199*유형화!$G$71/hourly1!$F$8763+유형화!$G$72*hourly1!$G3199/hourly1!$F$8763+유형화!$G$74*hourly1!I3199/hourly1!$I$8763+유형화!$H$63*hourly1!P3199/hourly1!$P$8763</f>
        <v>0.50695860540066562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770">
        <f>(유형화!$F$71+유형화!$F$72+유형화!$F$73+유형화!$F$74+유형화!$G$63)*hourly1!O3200/hourly1!$O$8763</f>
        <v>91.70963183749538</v>
      </c>
      <c r="C3199" s="419">
        <f>hourly1!$F3200*유형화!$G$71/hourly1!$F$8763+유형화!$G$72*hourly1!$G3200/hourly1!$F$8763+유형화!$G$74*hourly1!I3200/hourly1!$I$8763+유형화!$H$63*hourly1!P3200/hourly1!$P$8763</f>
        <v>1.2059112534483967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770">
        <f>(유형화!$F$71+유형화!$F$72+유형화!$F$73+유형화!$F$74+유형화!$G$63)*hourly1!O3201/hourly1!$O$8763</f>
        <v>90.536707719741045</v>
      </c>
      <c r="C3200" s="419">
        <f>hourly1!$F3201*유형화!$G$71/hourly1!$F$8763+유형화!$G$72*hourly1!$G3201/hourly1!$F$8763+유형화!$G$74*hourly1!I3201/hourly1!$I$8763+유형화!$H$63*hourly1!P3201/hourly1!$P$8763</f>
        <v>2.4558502123553656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770">
        <f>(유형화!$F$71+유형화!$F$72+유형화!$F$73+유형화!$F$74+유형화!$G$63)*hourly1!O3202/hourly1!$O$8763</f>
        <v>89.820548889728329</v>
      </c>
      <c r="C3201" s="419">
        <f>hourly1!$F3202*유형화!$G$71/hourly1!$F$8763+유형화!$G$72*hourly1!$G3202/hourly1!$F$8763+유형화!$G$74*hourly1!I3202/hourly1!$I$8763+유형화!$H$63*hourly1!P3202/hourly1!$P$8763</f>
        <v>2.0721274931062141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770">
        <f>(유형화!$F$71+유형화!$F$72+유형화!$F$73+유형화!$F$74+유형화!$G$63)*hourly1!O3203/hourly1!$O$8763</f>
        <v>90.104832531824172</v>
      </c>
      <c r="C3202" s="419">
        <f>hourly1!$F3203*유형화!$G$71/hourly1!$F$8763+유형화!$G$72*hourly1!$G3203/hourly1!$F$8763+유형화!$G$74*hourly1!I3203/hourly1!$I$8763+유형화!$H$63*hourly1!P3203/hourly1!$P$8763</f>
        <v>1.789210541425271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770">
        <f>(유형화!$F$71+유형화!$F$72+유형화!$F$73+유형화!$F$74+유형화!$G$63)*hourly1!O3204/hourly1!$O$8763</f>
        <v>90.349812592179504</v>
      </c>
      <c r="C3203" s="419">
        <f>hourly1!$F3204*유형화!$G$71/hourly1!$F$8763+유형화!$G$72*hourly1!$G3204/hourly1!$F$8763+유형화!$G$74*hourly1!I3204/hourly1!$I$8763+유형화!$H$63*hourly1!P3204/hourly1!$P$8763</f>
        <v>1.4662057054314166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770">
        <f>(유형화!$F$71+유형화!$F$72+유형화!$F$73+유형화!$F$74+유형화!$G$63)*hourly1!O3205/hourly1!$O$8763</f>
        <v>91.282738931157184</v>
      </c>
      <c r="C3204" s="419">
        <f>hourly1!$F3205*유형화!$G$71/hourly1!$F$8763+유형화!$G$72*hourly1!$G3205/hourly1!$F$8763+유형화!$G$74*hourly1!I3205/hourly1!$I$8763+유형화!$H$63*hourly1!P3205/hourly1!$P$8763</f>
        <v>1.3449308775918782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770">
        <f>(유형화!$F$71+유형화!$F$72+유형화!$F$73+유형화!$F$74+유형화!$G$63)*hourly1!O3206/hourly1!$O$8763</f>
        <v>90.604678052548635</v>
      </c>
      <c r="C3205" s="419">
        <f>hourly1!$F3206*유형화!$G$71/hourly1!$F$8763+유형화!$G$72*hourly1!$G3206/hourly1!$F$8763+유형화!$G$74*hourly1!I3206/hourly1!$I$8763+유형화!$H$63*hourly1!P3206/hourly1!$P$8763</f>
        <v>1.2841920692321214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770">
        <f>(유형화!$F$71+유형화!$F$72+유형화!$F$73+유형화!$F$74+유형화!$G$63)*hourly1!O3207/hourly1!$O$8763</f>
        <v>89.614780340591565</v>
      </c>
      <c r="C3206" s="419">
        <f>hourly1!$F3207*유형화!$G$71/hourly1!$F$8763+유형화!$G$72*hourly1!$G3207/hourly1!$F$8763+유형화!$G$74*hourly1!I3207/hourly1!$I$8763+유형화!$H$63*hourly1!P3207/hourly1!$P$8763</f>
        <v>1.7059077005712218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770">
        <f>(유형화!$F$71+유형화!$F$72+유형화!$F$73+유형화!$F$74+유형화!$G$63)*hourly1!O3208/hourly1!$O$8763</f>
        <v>89.253871606267765</v>
      </c>
      <c r="C3207" s="419">
        <f>hourly1!$F3208*유형화!$G$71/hourly1!$F$8763+유형화!$G$72*hourly1!$G3208/hourly1!$F$8763+유형화!$G$74*hourly1!I3208/hourly1!$I$8763+유형화!$H$63*hourly1!P3208/hourly1!$P$8763</f>
        <v>1.5651082116601687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770">
        <f>(유형화!$F$71+유형화!$F$72+유형화!$F$73+유형화!$F$74+유형화!$G$63)*hourly1!O3209/hourly1!$O$8763</f>
        <v>89.311973932643141</v>
      </c>
      <c r="C3208" s="419">
        <f>hourly1!$F3209*유형화!$G$71/hourly1!$F$8763+유형화!$G$72*hourly1!$G3209/hourly1!$F$8763+유형화!$G$74*hourly1!I3209/hourly1!$I$8763+유형화!$H$63*hourly1!P3209/hourly1!$P$8763</f>
        <v>1.0826153066957576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770">
        <f>(유형화!$F$71+유형화!$F$72+유형화!$F$73+유형화!$F$74+유형화!$G$63)*hourly1!O3210/hourly1!$O$8763</f>
        <v>89.048558392791094</v>
      </c>
      <c r="C3209" s="419">
        <f>hourly1!$F3210*유형화!$G$71/hourly1!$F$8763+유형화!$G$72*hourly1!$G3210/hourly1!$F$8763+유형화!$G$74*hourly1!I3210/hourly1!$I$8763+유형화!$H$63*hourly1!P3210/hourly1!$P$8763</f>
        <v>1.0023198341635409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770">
        <f>(유형화!$F$71+유형화!$F$72+유형화!$F$73+유형화!$F$74+유형화!$G$63)*hourly1!O3211/hourly1!$O$8763</f>
        <v>89.363808949314247</v>
      </c>
      <c r="C3210" s="419">
        <f>hourly1!$F3211*유형화!$G$71/hourly1!$F$8763+유형화!$G$72*hourly1!$G3211/hourly1!$F$8763+유형화!$G$74*hourly1!I3211/hourly1!$I$8763+유형화!$H$63*hourly1!P3211/hourly1!$P$8763</f>
        <v>1.082684544173746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770">
        <f>(유형화!$F$71+유형화!$F$72+유형화!$F$73+유형화!$F$74+유형화!$G$63)*hourly1!O3212/hourly1!$O$8763</f>
        <v>91.360910022276585</v>
      </c>
      <c r="C3211" s="419">
        <f>hourly1!$F3212*유형화!$G$71/hourly1!$F$8763+유형화!$G$72*hourly1!$G3212/hourly1!$F$8763+유형화!$G$74*hourly1!I3212/hourly1!$I$8763+유형화!$H$63*hourly1!P3212/hourly1!$P$8763</f>
        <v>1.5652848441595784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770">
        <f>(유형화!$F$71+유형화!$F$72+유형화!$F$73+유형화!$F$74+유형화!$G$63)*hourly1!O3213/hourly1!$O$8763</f>
        <v>93.031219241798595</v>
      </c>
      <c r="C3212" s="419">
        <f>hourly1!$F3213*유형화!$G$71/hourly1!$F$8763+유형화!$G$72*hourly1!$G3213/hourly1!$F$8763+유형화!$G$74*hourly1!I3213/hourly1!$I$8763+유형화!$H$63*hourly1!P3213/hourly1!$P$8763</f>
        <v>2.0282466258878555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770">
        <f>(유형화!$F$71+유형화!$F$72+유형화!$F$73+유형화!$F$74+유형화!$G$63)*hourly1!O3214/hourly1!$O$8763</f>
        <v>95.16353427132205</v>
      </c>
      <c r="C3213" s="419">
        <f>hourly1!$F3214*유형화!$G$71/hourly1!$F$8763+유형화!$G$72*hourly1!$G3214/hourly1!$F$8763+유형화!$G$74*hourly1!I3214/hourly1!$I$8763+유형화!$H$63*hourly1!P3214/hourly1!$P$8763</f>
        <v>2.0488698549435078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770">
        <f>(유형화!$F$71+유형화!$F$72+유형화!$F$73+유형화!$F$74+유형화!$G$63)*hourly1!O3215/hourly1!$O$8763</f>
        <v>99.43510851111543</v>
      </c>
      <c r="C3214" s="419">
        <f>hourly1!$F3215*유형화!$G$71/hourly1!$F$8763+유형화!$G$72*hourly1!$G3215/hourly1!$F$8763+유형화!$G$74*hourly1!I3215/hourly1!$I$8763+유형화!$H$63*hourly1!P3215/hourly1!$P$8763</f>
        <v>1.687177270302799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770">
        <f>(유형화!$F$71+유형화!$F$72+유형화!$F$73+유형화!$F$74+유형화!$G$63)*hourly1!O3216/hourly1!$O$8763</f>
        <v>98.310508275351452</v>
      </c>
      <c r="C3215" s="419">
        <f>hourly1!$F3216*유형화!$G$71/hourly1!$F$8763+유형화!$G$72*hourly1!$G3216/hourly1!$F$8763+유형화!$G$74*hourly1!I3216/hourly1!$I$8763+유형화!$H$63*hourly1!P3216/hourly1!$P$8763</f>
        <v>1.3451924413976275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770">
        <f>(유형화!$F$71+유형화!$F$72+유형화!$F$73+유형화!$F$74+유형화!$G$63)*hourly1!O3217/hourly1!$O$8763</f>
        <v>98.060838389545594</v>
      </c>
      <c r="C3216" s="419">
        <f>hourly1!$F3217*유형화!$G$71/hourly1!$F$8763+유형화!$G$72*hourly1!$G3217/hourly1!$F$8763+유형화!$G$74*hourly1!I3217/hourly1!$I$8763+유형화!$H$63*hourly1!P3217/hourly1!$P$8763</f>
        <v>0.94324857199594114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770">
        <f>(유형화!$F$71+유형화!$F$72+유형화!$F$73+유형화!$F$74+유형화!$G$63)*hourly1!O3218/hourly1!$O$8763</f>
        <v>95.581168009901546</v>
      </c>
      <c r="C3217" s="419">
        <f>hourly1!$F3218*유형화!$G$71/hourly1!$F$8763+유형화!$G$72*hourly1!$G3218/hourly1!$F$8763+유형화!$G$74*hourly1!I3218/hourly1!$I$8763+유형화!$H$63*hourly1!P3218/hourly1!$P$8763</f>
        <v>0.82319293921330761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770">
        <f>(유형화!$F$71+유형화!$F$72+유형화!$F$73+유형화!$F$74+유형화!$G$63)*hourly1!O3219/hourly1!$O$8763</f>
        <v>90.670058894477805</v>
      </c>
      <c r="C3218" s="419">
        <f>hourly1!$F3219*유형화!$G$71/hourly1!$F$8763+유형화!$G$72*hourly1!$G3219/hourly1!$F$8763+유형화!$G$74*hourly1!I3219/hourly1!$I$8763+유형화!$H$63*hourly1!P3219/hourly1!$P$8763</f>
        <v>0.60567678607689768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770">
        <f>(유형화!$F$71+유형화!$F$72+유형화!$F$73+유형화!$F$74+유형화!$G$63)*hourly1!O3220/hourly1!$O$8763</f>
        <v>89.284262184182182</v>
      </c>
      <c r="C3219" s="419">
        <f>hourly1!$F3220*유형화!$G$71/hourly1!$F$8763+유형화!$G$72*hourly1!$G3220/hourly1!$F$8763+유형화!$G$74*hourly1!I3220/hourly1!$I$8763+유형화!$H$63*hourly1!P3220/hourly1!$P$8763</f>
        <v>0.53234660383064036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770">
        <f>(유형화!$F$71+유형화!$F$72+유형화!$F$73+유형화!$F$74+유형화!$G$63)*hourly1!O3221/hourly1!$O$8763</f>
        <v>88.700562837819803</v>
      </c>
      <c r="C3220" s="419">
        <f>hourly1!$F3221*유형화!$G$71/hourly1!$F$8763+유형화!$G$72*hourly1!$G3221/hourly1!$F$8763+유형화!$G$74*hourly1!I3221/hourly1!$I$8763+유형화!$H$63*hourly1!P3221/hourly1!$P$8763</f>
        <v>0.51251975963295382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770">
        <f>(유형화!$F$71+유형화!$F$72+유형화!$F$73+유형화!$F$74+유형화!$G$63)*hourly1!O3222/hourly1!$O$8763</f>
        <v>87.433086340748915</v>
      </c>
      <c r="C3221" s="419">
        <f>hourly1!$F3222*유형화!$G$71/hourly1!$F$8763+유형화!$G$72*hourly1!$G3222/hourly1!$F$8763+유형화!$G$74*hourly1!I3222/hourly1!$I$8763+유형화!$H$63*hourly1!P3222/hourly1!$P$8763</f>
        <v>0.51261946160126215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770">
        <f>(유형화!$F$71+유형화!$F$72+유형화!$F$73+유형화!$F$74+유형화!$G$63)*hourly1!O3223/hourly1!$O$8763</f>
        <v>87.453710409552897</v>
      </c>
      <c r="C3222" s="419">
        <f>hourly1!$F3223*유형화!$G$71/hourly1!$F$8763+유형화!$G$72*hourly1!$G3223/hourly1!$F$8763+유형화!$G$74*hourly1!I3223/hourly1!$I$8763+유형화!$H$63*hourly1!P3223/hourly1!$P$8763</f>
        <v>0.50637485653066494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770">
        <f>(유형화!$F$71+유형화!$F$72+유형화!$F$73+유형화!$F$74+유형화!$G$63)*hourly1!O3224/hourly1!$O$8763</f>
        <v>89.846066300061267</v>
      </c>
      <c r="C3223" s="419">
        <f>hourly1!$F3224*유형화!$G$71/hourly1!$F$8763+유형화!$G$72*hourly1!$G3224/hourly1!$F$8763+유형화!$G$74*hourly1!I3224/hourly1!$I$8763+유형화!$H$63*hourly1!P3224/hourly1!$P$8763</f>
        <v>1.2052511894915461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770">
        <f>(유형화!$F$71+유형화!$F$72+유형화!$F$73+유형화!$F$74+유형화!$G$63)*hourly1!O3225/hourly1!$O$8763</f>
        <v>92.449111296417584</v>
      </c>
      <c r="C3224" s="419">
        <f>hourly1!$F3225*유형화!$G$71/hourly1!$F$8763+유형화!$G$72*hourly1!$G3225/hourly1!$F$8763+유형화!$G$74*hourly1!I3225/hourly1!$I$8763+유형화!$H$63*hourly1!P3225/hourly1!$P$8763</f>
        <v>2.4542996005704802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770">
        <f>(유형화!$F$71+유형화!$F$72+유형화!$F$73+유형화!$F$74+유형화!$G$63)*hourly1!O3226/hourly1!$O$8763</f>
        <v>95.333288042828613</v>
      </c>
      <c r="C3225" s="419">
        <f>hourly1!$F3226*유형화!$G$71/hourly1!$F$8763+유형화!$G$72*hourly1!$G3226/hourly1!$F$8763+유형화!$G$74*hourly1!I3226/hourly1!$I$8763+유형화!$H$63*hourly1!P3226/hourly1!$P$8763</f>
        <v>2.0711738622426759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770">
        <f>(유형화!$F$71+유형화!$F$72+유형화!$F$73+유형화!$F$74+유형화!$G$63)*hourly1!O3227/hourly1!$O$8763</f>
        <v>100.39818298494444</v>
      </c>
      <c r="C3226" s="419">
        <f>hourly1!$F3227*유형화!$G$71/hourly1!$F$8763+유형화!$G$72*hourly1!$G3227/hourly1!$F$8763+유형화!$G$74*hourly1!I3227/hourly1!$I$8763+유형화!$H$63*hourly1!P3227/hourly1!$P$8763</f>
        <v>1.7883252248733512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770">
        <f>(유형화!$F$71+유형화!$F$72+유형화!$F$73+유형화!$F$74+유형화!$G$63)*hourly1!O3228/hourly1!$O$8763</f>
        <v>106.72558037936309</v>
      </c>
      <c r="C3227" s="419">
        <f>hourly1!$F3228*유형화!$G$71/hourly1!$F$8763+유형화!$G$72*hourly1!$G3228/hourly1!$F$8763+유형화!$G$74*hourly1!I3228/hourly1!$I$8763+유형화!$H$63*hourly1!P3228/hourly1!$P$8763</f>
        <v>1.4655194850939883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770">
        <f>(유형화!$F$71+유형화!$F$72+유형화!$F$73+유형화!$F$74+유형화!$G$63)*hourly1!O3229/hourly1!$O$8763</f>
        <v>109.96689176202486</v>
      </c>
      <c r="C3228" s="419">
        <f>hourly1!$F3229*유형화!$G$71/hourly1!$F$8763+유형화!$G$72*hourly1!$G3229/hourly1!$F$8763+유형화!$G$74*hourly1!I3229/hourly1!$I$8763+유형화!$H$63*hourly1!P3229/hourly1!$P$8763</f>
        <v>1.3441649572242316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770">
        <f>(유형화!$F$71+유형화!$F$72+유형화!$F$73+유형화!$F$74+유형화!$G$63)*hourly1!O3230/hourly1!$O$8763</f>
        <v>110.34172550727266</v>
      </c>
      <c r="C3229" s="419">
        <f>hourly1!$F3230*유형화!$G$71/hourly1!$F$8763+유형화!$G$72*hourly1!$G3230/hourly1!$F$8763+유형화!$G$74*hourly1!I3230/hourly1!$I$8763+유형화!$H$63*hourly1!P3230/hourly1!$P$8763</f>
        <v>1.2834381500273238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770">
        <f>(유형화!$F$71+유형화!$F$72+유형화!$F$73+유형화!$F$74+유형화!$G$63)*hourly1!O3231/hourly1!$O$8763</f>
        <v>105.87498067603707</v>
      </c>
      <c r="C3230" s="419">
        <f>hourly1!$F3231*유형화!$G$71/hourly1!$F$8763+유형화!$G$72*hourly1!$G3231/hourly1!$F$8763+유형화!$G$74*hourly1!I3231/hourly1!$I$8763+유형화!$H$63*hourly1!P3231/hourly1!$P$8763</f>
        <v>1.7047820530401403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770">
        <f>(유형화!$F$71+유형화!$F$72+유형화!$F$73+유형화!$F$74+유형화!$G$63)*hourly1!O3232/hourly1!$O$8763</f>
        <v>105.63293319775084</v>
      </c>
      <c r="C3231" s="419">
        <f>hourly1!$F3232*유형화!$G$71/hourly1!$F$8763+유형화!$G$72*hourly1!$G3232/hourly1!$F$8763+유형화!$G$74*hourly1!I3232/hourly1!$I$8763+유형화!$H$63*hourly1!P3232/hourly1!$P$8763</f>
        <v>1.563882246716527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770">
        <f>(유형화!$F$71+유형화!$F$72+유형화!$F$73+유형화!$F$74+유형화!$G$63)*hourly1!O3233/hourly1!$O$8763</f>
        <v>111.88346055399047</v>
      </c>
      <c r="C3232" s="419">
        <f>hourly1!$F3233*유형화!$G$71/hourly1!$F$8763+유형화!$G$72*hourly1!$G3233/hourly1!$F$8763+유형화!$G$74*hourly1!I3233/hourly1!$I$8763+유형화!$H$63*hourly1!P3233/hourly1!$P$8763</f>
        <v>1.0817826106271111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770">
        <f>(유형화!$F$71+유형화!$F$72+유형화!$F$73+유형화!$F$74+유형화!$G$63)*hourly1!O3234/hourly1!$O$8763</f>
        <v>113.18739500001813</v>
      </c>
      <c r="C3233" s="419">
        <f>hourly1!$F3234*유형화!$G$71/hourly1!$F$8763+유형화!$G$72*hourly1!$G3234/hourly1!$F$8763+유형화!$G$74*hourly1!I3234/hourly1!$I$8763+유형화!$H$63*hourly1!P3234/hourly1!$P$8763</f>
        <v>1.0014751369320398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770">
        <f>(유형화!$F$71+유형화!$F$72+유형화!$F$73+유형화!$F$74+유형화!$G$63)*hourly1!O3235/hourly1!$O$8763</f>
        <v>114.31255287140139</v>
      </c>
      <c r="C3234" s="419">
        <f>hourly1!$F3235*유형화!$G$71/hourly1!$F$8763+유형화!$G$72*hourly1!$G3235/hourly1!$F$8763+유형화!$G$74*hourly1!I3235/hourly1!$I$8763+유형화!$H$63*hourly1!P3235/hourly1!$P$8763</f>
        <v>1.0816432125047517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770">
        <f>(유형화!$F$71+유형화!$F$72+유형화!$F$73+유형화!$F$74+유형화!$G$63)*hourly1!O3236/hourly1!$O$8763</f>
        <v>113.79399248817229</v>
      </c>
      <c r="C3235" s="419">
        <f>hourly1!$F3236*유형화!$G$71/hourly1!$F$8763+유형화!$G$72*hourly1!$G3236/hourly1!$F$8763+유형화!$G$74*hourly1!I3236/hourly1!$I$8763+유형화!$H$63*hourly1!P3236/hourly1!$P$8763</f>
        <v>1.5636151439125445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770">
        <f>(유형화!$F$71+유형화!$F$72+유형화!$F$73+유형화!$F$74+유형화!$G$63)*hourly1!O3237/hourly1!$O$8763</f>
        <v>112.22790309746412</v>
      </c>
      <c r="C3236" s="419">
        <f>hourly1!$F3237*유형화!$G$71/hourly1!$F$8763+유형화!$G$72*hourly1!$G3237/hourly1!$F$8763+유형화!$G$74*hourly1!I3237/hourly1!$I$8763+유형화!$H$63*hourly1!P3237/hourly1!$P$8763</f>
        <v>2.0259424026202972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770">
        <f>(유형화!$F$71+유형화!$F$72+유형화!$F$73+유형화!$F$74+유형화!$G$63)*hourly1!O3238/hourly1!$O$8763</f>
        <v>112.23826559746227</v>
      </c>
      <c r="C3237" s="419">
        <f>hourly1!$F3238*유형화!$G$71/hourly1!$F$8763+유형화!$G$72*hourly1!$G3238/hourly1!$F$8763+유형화!$G$74*hourly1!I3238/hourly1!$I$8763+유형화!$H$63*hourly1!P3238/hourly1!$P$8763</f>
        <v>2.0464954710315846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770">
        <f>(유형화!$F$71+유형화!$F$72+유형화!$F$73+유형화!$F$74+유형화!$G$63)*hourly1!O3239/hourly1!$O$8763</f>
        <v>112.97505878717099</v>
      </c>
      <c r="C3238" s="419">
        <f>hourly1!$F3239*유형화!$G$71/hourly1!$F$8763+유형화!$G$72*hourly1!$G3239/hourly1!$F$8763+유형화!$G$74*hourly1!I3239/hourly1!$I$8763+유형화!$H$63*hourly1!P3239/hourly1!$P$8763</f>
        <v>1.6854814136751906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770">
        <f>(유형화!$F$71+유형화!$F$72+유형화!$F$73+유형화!$F$74+유형화!$G$63)*hourly1!O3240/hourly1!$O$8763</f>
        <v>110.25205027706623</v>
      </c>
      <c r="C3239" s="419">
        <f>hourly1!$F3240*유형화!$G$71/hourly1!$F$8763+유형화!$G$72*hourly1!$G3240/hourly1!$F$8763+유형화!$G$74*hourly1!I3240/hourly1!$I$8763+유형화!$H$63*hourly1!P3240/hourly1!$P$8763</f>
        <v>1.3440274054346217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770">
        <f>(유형화!$F$71+유형화!$F$72+유형화!$F$73+유형화!$F$74+유형화!$G$63)*hourly1!O3241/hourly1!$O$8763</f>
        <v>109.01798855238293</v>
      </c>
      <c r="C3240" s="419">
        <f>hourly1!$F3241*유형화!$G$71/hourly1!$F$8763+유형화!$G$72*hourly1!$G3241/hourly1!$F$8763+유형화!$G$74*hourly1!I3241/hourly1!$I$8763+유형화!$H$63*hourly1!P3241/hourly1!$P$8763</f>
        <v>0.94260297097893475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770">
        <f>(유형화!$F$71+유형화!$F$72+유형화!$F$73+유형화!$F$74+유형화!$G$63)*hourly1!O3242/hourly1!$O$8763</f>
        <v>105.87202422528109</v>
      </c>
      <c r="C3241" s="419">
        <f>hourly1!$F3242*유형화!$G$71/hourly1!$F$8763+유형화!$G$72*hourly1!$G3242/hourly1!$F$8763+유형화!$G$74*hourly1!I3242/hourly1!$I$8763+유형화!$H$63*hourly1!P3242/hourly1!$P$8763</f>
        <v>0.82269719887088755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770">
        <f>(유형화!$F$71+유형화!$F$72+유형화!$F$73+유형화!$F$74+유형화!$G$63)*hourly1!O3243/hourly1!$O$8763</f>
        <v>101.3135443466283</v>
      </c>
      <c r="C3242" s="419">
        <f>hourly1!$F3243*유형화!$G$71/hourly1!$F$8763+유형화!$G$72*hourly1!$G3243/hourly1!$F$8763+유형화!$G$74*hourly1!I3243/hourly1!$I$8763+유형화!$H$63*hourly1!P3243/hourly1!$P$8763</f>
        <v>0.60536967939673914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770">
        <f>(유형화!$F$71+유형화!$F$72+유형화!$F$73+유형화!$F$74+유형화!$G$63)*hourly1!O3244/hourly1!$O$8763</f>
        <v>99.731243141545434</v>
      </c>
      <c r="C3243" s="419">
        <f>hourly1!$F3244*유형화!$G$71/hourly1!$F$8763+유형화!$G$72*hourly1!$G3244/hourly1!$F$8763+유형화!$G$74*hourly1!I3244/hourly1!$I$8763+유형화!$H$63*hourly1!P3244/hourly1!$P$8763</f>
        <v>0.53203426587436686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770">
        <f>(유형화!$F$71+유형화!$F$72+유형화!$F$73+유형화!$F$74+유형화!$G$63)*hourly1!O3245/hourly1!$O$8763</f>
        <v>98.001118856743432</v>
      </c>
      <c r="C3244" s="419">
        <f>hourly1!$F3245*유형화!$G$71/hourly1!$F$8763+유형화!$G$72*hourly1!$G3245/hourly1!$F$8763+유형화!$G$74*hourly1!I3245/hourly1!$I$8763+유형화!$H$63*hourly1!P3245/hourly1!$P$8763</f>
        <v>0.51170121878203045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770">
        <f>(유형화!$F$71+유형화!$F$72+유형화!$F$73+유형화!$F$74+유형화!$G$63)*hourly1!O3246/hourly1!$O$8763</f>
        <v>99.021739099581652</v>
      </c>
      <c r="C3245" s="419">
        <f>hourly1!$F3246*유형화!$G$71/hourly1!$F$8763+유형화!$G$72*hourly1!$G3246/hourly1!$F$8763+유형화!$G$74*hourly1!I3246/hourly1!$I$8763+유형화!$H$63*hourly1!P3246/hourly1!$P$8763</f>
        <v>0.5119523200355468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770">
        <f>(유형화!$F$71+유형화!$F$72+유형화!$F$73+유형화!$F$74+유형화!$G$63)*hourly1!O3247/hourly1!$O$8763</f>
        <v>99.282083268129412</v>
      </c>
      <c r="C3246" s="419">
        <f>hourly1!$F3247*유형화!$G$71/hourly1!$F$8763+유형화!$G$72*hourly1!$G3247/hourly1!$F$8763+유형화!$G$74*hourly1!I3247/hourly1!$I$8763+유형화!$H$63*hourly1!P3247/hourly1!$P$8763</f>
        <v>0.50605574868765468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770">
        <f>(유형화!$F$71+유형화!$F$72+유형화!$F$73+유형화!$F$74+유형화!$G$63)*hourly1!O3248/hourly1!$O$8763</f>
        <v>99.799464211957059</v>
      </c>
      <c r="C3247" s="419">
        <f>hourly1!$F3248*유형화!$G$71/hourly1!$F$8763+유형화!$G$72*hourly1!$G3248/hourly1!$F$8763+유형화!$G$74*hourly1!I3248/hourly1!$I$8763+유형화!$H$63*hourly1!P3248/hourly1!$P$8763</f>
        <v>1.2051151763125549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770">
        <f>(유형화!$F$71+유형화!$F$72+유형화!$F$73+유형화!$F$74+유형화!$G$63)*hourly1!O3249/hourly1!$O$8763</f>
        <v>101.62749452435206</v>
      </c>
      <c r="C3248" s="419">
        <f>hourly1!$F3249*유형화!$G$71/hourly1!$F$8763+유형화!$G$72*hourly1!$G3249/hourly1!$F$8763+유형화!$G$74*hourly1!I3249/hourly1!$I$8763+유형화!$H$63*hourly1!P3249/hourly1!$P$8763</f>
        <v>2.4540958885241224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770">
        <f>(유형화!$F$71+유형화!$F$72+유형화!$F$73+유형화!$F$74+유형화!$G$63)*hourly1!O3250/hourly1!$O$8763</f>
        <v>105.0843396002187</v>
      </c>
      <c r="C3249" s="419">
        <f>hourly1!$F3250*유형화!$G$71/hourly1!$F$8763+유형화!$G$72*hourly1!$G3250/hourly1!$F$8763+유형화!$G$74*hourly1!I3250/hourly1!$I$8763+유형화!$H$63*hourly1!P3250/hourly1!$P$8763</f>
        <v>2.0709550718122194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770">
        <f>(유형화!$F$71+유형화!$F$72+유형화!$F$73+유형화!$F$74+유형화!$G$63)*hourly1!O3251/hourly1!$O$8763</f>
        <v>106.86328538732472</v>
      </c>
      <c r="C3250" s="419">
        <f>hourly1!$F3251*유형화!$G$71/hourly1!$F$8763+유형화!$G$72*hourly1!$G3251/hourly1!$F$8763+유형화!$G$74*hourly1!I3251/hourly1!$I$8763+유형화!$H$63*hourly1!P3251/hourly1!$P$8763</f>
        <v>1.7883566125300403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770">
        <f>(유형화!$F$71+유형화!$F$72+유형화!$F$73+유형화!$F$74+유형화!$G$63)*hourly1!O3252/hourly1!$O$8763</f>
        <v>111.21213260418934</v>
      </c>
      <c r="C3251" s="419">
        <f>hourly1!$F3252*유형화!$G$71/hourly1!$F$8763+유형화!$G$72*hourly1!$G3252/hourly1!$F$8763+유형화!$G$74*hourly1!I3252/hourly1!$I$8763+유형화!$H$63*hourly1!P3252/hourly1!$P$8763</f>
        <v>1.465535794366579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770">
        <f>(유형화!$F$71+유형화!$F$72+유형화!$F$73+유형화!$F$74+유형화!$G$63)*hourly1!O3253/hourly1!$O$8763</f>
        <v>112.06739133105587</v>
      </c>
      <c r="C3252" s="419">
        <f>hourly1!$F3253*유형화!$G$71/hourly1!$F$8763+유형화!$G$72*hourly1!$G3253/hourly1!$F$8763+유형화!$G$74*hourly1!I3253/hourly1!$I$8763+유형화!$H$63*hourly1!P3253/hourly1!$P$8763</f>
        <v>1.3443757468794506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770">
        <f>(유형화!$F$71+유형화!$F$72+유형화!$F$73+유형화!$F$74+유형화!$G$63)*hourly1!O3254/hourly1!$O$8763</f>
        <v>112.19346563275909</v>
      </c>
      <c r="C3253" s="419">
        <f>hourly1!$F3254*유형화!$G$71/hourly1!$F$8763+유형화!$G$72*hourly1!$G3254/hourly1!$F$8763+유형화!$G$74*hourly1!I3254/hourly1!$I$8763+유형화!$H$63*hourly1!P3254/hourly1!$P$8763</f>
        <v>1.2836698647869993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770">
        <f>(유형화!$F$71+유형화!$F$72+유형화!$F$73+유형화!$F$74+유형화!$G$63)*hourly1!O3255/hourly1!$O$8763</f>
        <v>109.6239728273964</v>
      </c>
      <c r="C3254" s="419">
        <f>hourly1!$F3255*유형화!$G$71/hourly1!$F$8763+유형화!$G$72*hourly1!$G3255/hourly1!$F$8763+유형화!$G$74*hourly1!I3255/hourly1!$I$8763+유형화!$H$63*hourly1!P3255/hourly1!$P$8763</f>
        <v>1.7051774759700034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770">
        <f>(유형화!$F$71+유형화!$F$72+유형화!$F$73+유형화!$F$74+유형화!$G$63)*hourly1!O3256/hourly1!$O$8763</f>
        <v>107.94644482083702</v>
      </c>
      <c r="C3255" s="419">
        <f>hourly1!$F3256*유형화!$G$71/hourly1!$F$8763+유형화!$G$72*hourly1!$G3256/hourly1!$F$8763+유형화!$G$74*hourly1!I3256/hourly1!$I$8763+유형화!$H$63*hourly1!P3256/hourly1!$P$8763</f>
        <v>1.5644666110307763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770">
        <f>(유형화!$F$71+유형화!$F$72+유형화!$F$73+유형화!$F$74+유형화!$G$63)*hourly1!O3257/hourly1!$O$8763</f>
        <v>113.62603807150975</v>
      </c>
      <c r="C3256" s="419">
        <f>hourly1!$F3257*유형화!$G$71/hourly1!$F$8763+유형화!$G$72*hourly1!$G3257/hourly1!$F$8763+유형화!$G$74*hourly1!I3257/hourly1!$I$8763+유형화!$H$63*hourly1!P3257/hourly1!$P$8763</f>
        <v>1.0821906501640752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770">
        <f>(유형화!$F$71+유형화!$F$72+유형화!$F$73+유형화!$F$74+유형화!$G$63)*hourly1!O3258/hourly1!$O$8763</f>
        <v>112.37703433281318</v>
      </c>
      <c r="C3257" s="419">
        <f>hourly1!$F3258*유형화!$G$71/hourly1!$F$8763+유형화!$G$72*hourly1!$G3258/hourly1!$F$8763+유형화!$G$74*hourly1!I3258/hourly1!$I$8763+유형화!$H$63*hourly1!P3258/hourly1!$P$8763</f>
        <v>1.001911794626577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770">
        <f>(유형화!$F$71+유형화!$F$72+유형화!$F$73+유형화!$F$74+유형화!$G$63)*hourly1!O3259/hourly1!$O$8763</f>
        <v>113.13405501766516</v>
      </c>
      <c r="C3258" s="419">
        <f>hourly1!$F3259*유형화!$G$71/hourly1!$F$8763+유형화!$G$72*hourly1!$G3259/hourly1!$F$8763+유형화!$G$74*hourly1!I3259/hourly1!$I$8763+유형화!$H$63*hourly1!P3259/hourly1!$P$8763</f>
        <v>1.082165416949874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770">
        <f>(유형화!$F$71+유형화!$F$72+유형화!$F$73+유형화!$F$74+유형화!$G$63)*hourly1!O3260/hourly1!$O$8763</f>
        <v>114.15252212318899</v>
      </c>
      <c r="C3259" s="419">
        <f>hourly1!$F3260*유형화!$G$71/hourly1!$F$8763+유형화!$G$72*hourly1!$G3260/hourly1!$F$8763+유형화!$G$74*hourly1!I3260/hourly1!$I$8763+유형화!$H$63*hourly1!P3260/hourly1!$P$8763</f>
        <v>1.5644229144891135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770">
        <f>(유형화!$F$71+유형화!$F$72+유형화!$F$73+유형화!$F$74+유형화!$G$63)*hourly1!O3261/hourly1!$O$8763</f>
        <v>112.69397000708437</v>
      </c>
      <c r="C3260" s="419">
        <f>hourly1!$F3261*유형화!$G$71/hourly1!$F$8763+유형화!$G$72*hourly1!$G3261/hourly1!$F$8763+유형화!$G$74*hourly1!I3261/hourly1!$I$8763+유형화!$H$63*hourly1!P3261/hourly1!$P$8763</f>
        <v>2.0269637323512049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770">
        <f>(유형화!$F$71+유형화!$F$72+유형화!$F$73+유형화!$F$74+유형화!$G$63)*hourly1!O3262/hourly1!$O$8763</f>
        <v>112.4885388114911</v>
      </c>
      <c r="C3261" s="419">
        <f>hourly1!$F3262*유형화!$G$71/hourly1!$F$8763+유형화!$G$72*hourly1!$G3262/hourly1!$F$8763+유형화!$G$74*hourly1!I3262/hourly1!$I$8763+유형화!$H$63*hourly1!P3262/hourly1!$P$8763</f>
        <v>2.0475146467076213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770">
        <f>(유형화!$F$71+유형화!$F$72+유형화!$F$73+유형화!$F$74+유형화!$G$63)*hourly1!O3263/hourly1!$O$8763</f>
        <v>113.44534387311541</v>
      </c>
      <c r="C3262" s="419">
        <f>hourly1!$F3263*유형화!$G$71/hourly1!$F$8763+유형화!$G$72*hourly1!$G3263/hourly1!$F$8763+유형화!$G$74*hourly1!I3263/hourly1!$I$8763+유형화!$H$63*hourly1!P3263/hourly1!$P$8763</f>
        <v>1.6862784139774054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770">
        <f>(유형화!$F$71+유형화!$F$72+유형화!$F$73+유형화!$F$74+유형화!$G$63)*hourly1!O3264/hourly1!$O$8763</f>
        <v>110.90041364494591</v>
      </c>
      <c r="C3263" s="419">
        <f>hourly1!$F3264*유형화!$G$71/hourly1!$F$8763+유형화!$G$72*hourly1!$G3264/hourly1!$F$8763+유형화!$G$74*hourly1!I3264/hourly1!$I$8763+유형화!$H$63*hourly1!P3264/hourly1!$P$8763</f>
        <v>1.3446290021878378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770">
        <f>(유형화!$F$71+유형화!$F$72+유형화!$F$73+유형화!$F$74+유형화!$G$63)*hourly1!O3265/hourly1!$O$8763</f>
        <v>110.11991859911214</v>
      </c>
      <c r="C3264" s="419">
        <f>hourly1!$F3265*유형화!$G$71/hourly1!$F$8763+유형화!$G$72*hourly1!$G3265/hourly1!$F$8763+유형화!$G$74*hourly1!I3265/hourly1!$I$8763+유형화!$H$63*hourly1!P3265/hourly1!$P$8763</f>
        <v>0.94297962285921222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770">
        <f>(유형화!$F$71+유형화!$F$72+유형화!$F$73+유형화!$F$74+유형화!$G$63)*hourly1!O3266/hourly1!$O$8763</f>
        <v>106.51375207213491</v>
      </c>
      <c r="C3265" s="419">
        <f>hourly1!$F3266*유형화!$G$71/hourly1!$F$8763+유형화!$G$72*hourly1!$G3266/hourly1!$F$8763+유형화!$G$74*hourly1!I3266/hourly1!$I$8763+유형화!$H$63*hourly1!P3266/hourly1!$P$8763</f>
        <v>0.82302307660063478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770">
        <f>(유형화!$F$71+유형화!$F$72+유형화!$F$73+유형화!$F$74+유형화!$G$63)*hourly1!O3267/hourly1!$O$8763</f>
        <v>104.72726224546443</v>
      </c>
      <c r="C3266" s="419">
        <f>hourly1!$F3267*유형화!$G$71/hourly1!$F$8763+유형화!$G$72*hourly1!$G3267/hourly1!$F$8763+유형화!$G$74*hourly1!I3267/hourly1!$I$8763+유형화!$H$63*hourly1!P3267/hourly1!$P$8763</f>
        <v>0.60558723893869515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770">
        <f>(유형화!$F$71+유형화!$F$72+유형화!$F$73+유형화!$F$74+유형화!$G$63)*hourly1!O3268/hourly1!$O$8763</f>
        <v>101.55876105466923</v>
      </c>
      <c r="C3267" s="419">
        <f>hourly1!$F3268*유형화!$G$71/hourly1!$F$8763+유형화!$G$72*hourly1!$G3268/hourly1!$F$8763+유형화!$G$74*hourly1!I3268/hourly1!$I$8763+유형화!$H$63*hourly1!P3268/hourly1!$P$8763</f>
        <v>0.53226598063404562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770">
        <f>(유형화!$F$71+유형화!$F$72+유형화!$F$73+유형화!$F$74+유형화!$G$63)*hourly1!O3269/hourly1!$O$8763</f>
        <v>100.59611475159937</v>
      </c>
      <c r="C3268" s="419">
        <f>hourly1!$F3269*유형화!$G$71/hourly1!$F$8763+유형화!$G$72*hourly1!$G3269/hourly1!$F$8763+유형화!$G$74*hourly1!I3269/hourly1!$I$8763+유형화!$H$63*hourly1!P3269/hourly1!$P$8763</f>
        <v>0.51221973056165704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770">
        <f>(유형화!$F$71+유형화!$F$72+유형화!$F$73+유형화!$F$74+유형화!$G$63)*hourly1!O3270/hourly1!$O$8763</f>
        <v>100.19606139685547</v>
      </c>
      <c r="C3269" s="419">
        <f>hourly1!$F3270*유형화!$G$71/hourly1!$F$8763+유형화!$G$72*hourly1!$G3270/hourly1!$F$8763+유형화!$G$74*hourly1!I3270/hourly1!$I$8763+유형화!$H$63*hourly1!P3270/hourly1!$P$8763</f>
        <v>0.51246652370543144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770">
        <f>(유형화!$F$71+유형화!$F$72+유형화!$F$73+유형화!$F$74+유형화!$G$63)*hourly1!O3271/hourly1!$O$8763</f>
        <v>100.18290253968063</v>
      </c>
      <c r="C3270" s="419">
        <f>hourly1!$F3271*유형화!$G$71/hourly1!$F$8763+유형화!$G$72*hourly1!$G3271/hourly1!$F$8763+유형화!$G$74*hourly1!I3271/hourly1!$I$8763+유형화!$H$63*hourly1!P3271/hourly1!$P$8763</f>
        <v>0.50638593452714364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770">
        <f>(유형화!$F$71+유형화!$F$72+유형화!$F$73+유형화!$F$74+유형화!$G$63)*hourly1!O3272/hourly1!$O$8763</f>
        <v>101.13279524671584</v>
      </c>
      <c r="C3271" s="419">
        <f>hourly1!$F3272*유형화!$G$71/hourly1!$F$8763+유형화!$G$72*hourly1!$G3272/hourly1!$F$8763+유형화!$G$74*hourly1!I3272/hourly1!$I$8763+유형화!$H$63*hourly1!P3272/hourly1!$P$8763</f>
        <v>1.2055219849610215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770">
        <f>(유형화!$F$71+유형화!$F$72+유형화!$F$73+유형화!$F$74+유형화!$G$63)*hourly1!O3273/hourly1!$O$8763</f>
        <v>102.84873161679404</v>
      </c>
      <c r="C3272" s="419">
        <f>hourly1!$F3273*유형화!$G$71/hourly1!$F$8763+유형화!$G$72*hourly1!$G3273/hourly1!$F$8763+유형화!$G$74*hourly1!I3273/hourly1!$I$8763+유형화!$H$63*hourly1!P3273/hourly1!$P$8763</f>
        <v>2.4549125830422964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770">
        <f>(유형화!$F$71+유형화!$F$72+유형화!$F$73+유형화!$F$74+유형화!$G$63)*hourly1!O3274/hourly1!$O$8763</f>
        <v>104.30258311374372</v>
      </c>
      <c r="C3273" s="419">
        <f>hourly1!$F3274*유형화!$G$71/hourly1!$F$8763+유형화!$G$72*hourly1!$G3274/hourly1!$F$8763+유형화!$G$74*hourly1!I3274/hourly1!$I$8763+유형화!$H$63*hourly1!P3274/hourly1!$P$8763</f>
        <v>2.0716369840399085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770">
        <f>(유형화!$F$71+유형화!$F$72+유형화!$F$73+유형화!$F$74+유형화!$G$63)*hourly1!O3275/hourly1!$O$8763</f>
        <v>106.60449978052722</v>
      </c>
      <c r="C3274" s="419">
        <f>hourly1!$F3275*유형화!$G$71/hourly1!$F$8763+유형화!$G$72*hourly1!$G3275/hourly1!$F$8763+유형화!$G$74*hourly1!I3275/hourly1!$I$8763+유형화!$H$63*hourly1!P3275/hourly1!$P$8763</f>
        <v>1.7888283505467539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770">
        <f>(유형화!$F$71+유형화!$F$72+유형화!$F$73+유형화!$F$74+유형화!$G$63)*hourly1!O3276/hourly1!$O$8763</f>
        <v>111.54040908548451</v>
      </c>
      <c r="C3275" s="419">
        <f>hourly1!$F3276*유형화!$G$71/hourly1!$F$8763+유형화!$G$72*hourly1!$G3276/hourly1!$F$8763+유형화!$G$74*hourly1!I3276/hourly1!$I$8763+유형화!$H$63*hourly1!P3276/hourly1!$P$8763</f>
        <v>1.4660130713815347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770">
        <f>(유형화!$F$71+유형화!$F$72+유형화!$F$73+유형화!$F$74+유형화!$G$63)*hourly1!O3277/hourly1!$O$8763</f>
        <v>112.96047839018891</v>
      </c>
      <c r="C3276" s="419">
        <f>hourly1!$F3277*유형화!$G$71/hourly1!$F$8763+유형화!$G$72*hourly1!$G3277/hourly1!$F$8763+유형화!$G$74*hourly1!I3277/hourly1!$I$8763+유형화!$H$63*hourly1!P3277/hourly1!$P$8763</f>
        <v>1.3448434845085466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770">
        <f>(유형화!$F$71+유형화!$F$72+유형화!$F$73+유형화!$F$74+유형화!$G$63)*hourly1!O3278/hourly1!$O$8763</f>
        <v>114.10426990685184</v>
      </c>
      <c r="C3277" s="419">
        <f>hourly1!$F3278*유형화!$G$71/hourly1!$F$8763+유형화!$G$72*hourly1!$G3278/hourly1!$F$8763+유형화!$G$74*hourly1!I3278/hourly1!$I$8763+유형화!$H$63*hourly1!P3278/hourly1!$P$8763</f>
        <v>1.284153911688692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770">
        <f>(유형화!$F$71+유형화!$F$72+유형화!$F$73+유형화!$F$74+유형화!$G$63)*hourly1!O3279/hourly1!$O$8763</f>
        <v>109.7575221753652</v>
      </c>
      <c r="C3278" s="419">
        <f>hourly1!$F3279*유형화!$G$71/hourly1!$F$8763+유형화!$G$72*hourly1!$G3279/hourly1!$F$8763+유형화!$G$74*hourly1!I3279/hourly1!$I$8763+유형화!$H$63*hourly1!P3279/hourly1!$P$8763</f>
        <v>1.7058538491994477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770">
        <f>(유형화!$F$71+유형화!$F$72+유형화!$F$73+유형화!$F$74+유형화!$G$63)*hourly1!O3280/hourly1!$O$8763</f>
        <v>109.31509159747202</v>
      </c>
      <c r="C3279" s="419">
        <f>hourly1!$F3280*유형화!$G$71/hourly1!$F$8763+유형화!$G$72*hourly1!$G3280/hourly1!$F$8763+유형화!$G$74*hourly1!I3280/hourly1!$I$8763+유형화!$H$63*hourly1!P3280/hourly1!$P$8763</f>
        <v>1.5650509753450257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770">
        <f>(유형화!$F$71+유형화!$F$72+유형화!$F$73+유형화!$F$74+유형화!$G$63)*hourly1!O3281/hourly1!$O$8763</f>
        <v>115.04663244635573</v>
      </c>
      <c r="C3280" s="419">
        <f>hourly1!$F3281*유형화!$G$71/hourly1!$F$8763+유형화!$G$72*hourly1!$G3281/hourly1!$F$8763+유형화!$G$74*hourly1!I3281/hourly1!$I$8763+유형화!$H$63*hourly1!P3281/hourly1!$P$8763</f>
        <v>1.0826088445311448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770">
        <f>(유형화!$F$71+유형화!$F$72+유형화!$F$73+유형화!$F$74+유형화!$G$63)*hourly1!O3282/hourly1!$O$8763</f>
        <v>115.31368755405228</v>
      </c>
      <c r="C3281" s="419">
        <f>hourly1!$F3282*유형화!$G$71/hourly1!$F$8763+유형화!$G$72*hourly1!$G3282/hourly1!$F$8763+유형화!$G$74*hourly1!I3282/hourly1!$I$8763+유형화!$H$63*hourly1!P3282/hourly1!$P$8763</f>
        <v>1.0023189109971677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770">
        <f>(유형화!$F$71+유형화!$F$72+유형화!$F$73+유형화!$F$74+유형화!$G$63)*hourly1!O3283/hourly1!$O$8763</f>
        <v>116.15615466668623</v>
      </c>
      <c r="C3282" s="419">
        <f>hourly1!$F3283*유형화!$G$71/hourly1!$F$8763+유형화!$G$72*hourly1!$G3283/hourly1!$F$8763+유형화!$G$74*hourly1!I3283/hourly1!$I$8763+유형화!$H$63*hourly1!P3283/hourly1!$P$8763</f>
        <v>1.0826488484073147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770">
        <f>(유형화!$F$71+유형화!$F$72+유형화!$F$73+유형화!$F$74+유형화!$G$63)*hourly1!O3284/hourly1!$O$8763</f>
        <v>115.77866943007686</v>
      </c>
      <c r="C3283" s="419">
        <f>hourly1!$F3284*유형화!$G$71/hourly1!$F$8763+유형화!$G$72*hourly1!$G3284/hourly1!$F$8763+유형화!$G$74*hourly1!I3284/hourly1!$I$8763+유형화!$H$63*hourly1!P3284/hourly1!$P$8763</f>
        <v>1.5652503792816417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770">
        <f>(유형화!$F$71+유형화!$F$72+유형화!$F$73+유형화!$F$74+유형화!$G$63)*hourly1!O3285/hourly1!$O$8763</f>
        <v>113.36093667458934</v>
      </c>
      <c r="C3284" s="419">
        <f>hourly1!$F3285*유형화!$G$71/hourly1!$F$8763+유형화!$G$72*hourly1!$G3285/hourly1!$F$8763+유형화!$G$74*hourly1!I3285/hourly1!$I$8763+유형화!$H$63*hourly1!P3285/hourly1!$P$8763</f>
        <v>2.0281066123212503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770">
        <f>(유형화!$F$71+유형화!$F$72+유형화!$F$73+유형화!$F$74+유형화!$G$63)*hourly1!O3286/hourly1!$O$8763</f>
        <v>113.52528993826834</v>
      </c>
      <c r="C3285" s="419">
        <f>hourly1!$F3286*유형화!$G$71/hourly1!$F$8763+유형화!$G$72*hourly1!$G3286/hourly1!$F$8763+유형화!$G$74*hourly1!I3286/hourly1!$I$8763+유형화!$H$63*hourly1!P3286/hourly1!$P$8763</f>
        <v>2.0486744513945125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770">
        <f>(유형화!$F$71+유형화!$F$72+유형화!$F$73+유형화!$F$74+유형화!$G$63)*hourly1!O3287/hourly1!$O$8763</f>
        <v>113.74328246005331</v>
      </c>
      <c r="C3286" s="419">
        <f>hourly1!$F3287*유형화!$G$71/hourly1!$F$8763+유형화!$G$72*hourly1!$G3287/hourly1!$F$8763+유형화!$G$74*hourly1!I3287/hourly1!$I$8763+유형화!$H$63*hourly1!P3287/hourly1!$P$8763</f>
        <v>1.6871732699151818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770">
        <f>(유형화!$F$71+유형화!$F$72+유형화!$F$73+유형화!$F$74+유형화!$G$63)*hourly1!O3288/hourly1!$O$8763</f>
        <v>110.04676400129385</v>
      </c>
      <c r="C3287" s="419">
        <f>hourly1!$F3288*유형화!$G$71/hourly1!$F$8763+유형화!$G$72*hourly1!$G3288/hourly1!$F$8763+유형화!$G$74*hourly1!I3288/hourly1!$I$8763+유형화!$H$63*hourly1!P3288/hourly1!$P$8763</f>
        <v>1.3453167611358881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770">
        <f>(유형화!$F$71+유형화!$F$72+유형화!$F$73+유형화!$F$74+유형화!$G$63)*hourly1!O3289/hourly1!$O$8763</f>
        <v>107.55115085283421</v>
      </c>
      <c r="C3288" s="419">
        <f>hourly1!$F3289*유형화!$G$71/hourly1!$F$8763+유형화!$G$72*hourly1!$G3289/hourly1!$F$8763+유형화!$G$74*hourly1!I3289/hourly1!$I$8763+유형화!$H$63*hourly1!P3289/hourly1!$P$8763</f>
        <v>0.94340735661213837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770">
        <f>(유형화!$F$71+유형화!$F$72+유형화!$F$73+유형화!$F$74+유형화!$G$63)*hourly1!O3290/hourly1!$O$8763</f>
        <v>105.62099253190888</v>
      </c>
      <c r="C3289" s="419">
        <f>hourly1!$F3290*유형화!$G$71/hourly1!$F$8763+유형화!$G$72*hourly1!$G3290/hourly1!$F$8763+유형화!$G$74*hourly1!I3290/hourly1!$I$8763+유형화!$H$63*hourly1!P3290/hourly1!$P$8763</f>
        <v>0.82338834276230932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770">
        <f>(유형화!$F$71+유형화!$F$72+유형화!$F$73+유형화!$F$74+유형화!$G$63)*hourly1!O3291/hourly1!$O$8763</f>
        <v>100.93537581973955</v>
      </c>
      <c r="C3290" s="419">
        <f>hourly1!$F3291*유형화!$G$71/hourly1!$F$8763+유형화!$G$72*hourly1!$G3291/hourly1!$F$8763+유형화!$G$74*hourly1!I3291/hourly1!$I$8763+유형화!$H$63*hourly1!P3291/hourly1!$P$8763</f>
        <v>0.60031472805910058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770">
        <f>(유형화!$F$71+유형화!$F$72+유형화!$F$73+유형화!$F$74+유형화!$G$63)*hourly1!O3292/hourly1!$O$8763</f>
        <v>101.59116006796246</v>
      </c>
      <c r="C3291" s="419">
        <f>hourly1!$F3292*유형화!$G$71/hourly1!$F$8763+유형화!$G$72*hourly1!$G3292/hourly1!$F$8763+유형화!$G$74*hourly1!I3292/hourly1!$I$8763+유형화!$H$63*hourly1!P3292/hourly1!$P$8763</f>
        <v>0.61696741854352521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770">
        <f>(유형화!$F$71+유형화!$F$72+유형화!$F$73+유형화!$F$74+유형화!$G$63)*hourly1!O3293/hourly1!$O$8763</f>
        <v>100.23531144212015</v>
      </c>
      <c r="C3292" s="419">
        <f>hourly1!$F3293*유형화!$G$71/hourly1!$F$8763+유형화!$G$72*hourly1!$G3293/hourly1!$F$8763+유형화!$G$74*hourly1!I3293/hourly1!$I$8763+유형화!$H$63*hourly1!P3293/hourly1!$P$8763</f>
        <v>0.55248363192972905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770">
        <f>(유형화!$F$71+유형화!$F$72+유형화!$F$73+유형화!$F$74+유형화!$G$63)*hourly1!O3294/hourly1!$O$8763</f>
        <v>99.680881320266892</v>
      </c>
      <c r="C3293" s="419">
        <f>hourly1!$F3294*유형화!$G$71/hourly1!$F$8763+유형화!$G$72*hourly1!$G3294/hourly1!$F$8763+유형화!$G$74*hourly1!I3294/hourly1!$I$8763+유형화!$H$63*hourly1!P3294/hourly1!$P$8763</f>
        <v>0.50569325202510251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770">
        <f>(유형화!$F$71+유형화!$F$72+유형화!$F$73+유형화!$F$74+유형화!$G$63)*hourly1!O3295/hourly1!$O$8763</f>
        <v>98.646386763022065</v>
      </c>
      <c r="C3294" s="419">
        <f>hourly1!$F3295*유형화!$G$71/hourly1!$F$8763+유형화!$G$72*hourly1!$G3295/hourly1!$F$8763+유형화!$G$74*hourly1!I3295/hourly1!$I$8763+유형화!$H$63*hourly1!P3295/hourly1!$P$8763</f>
        <v>0.50584834397580414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770">
        <f>(유형화!$F$71+유형화!$F$72+유형화!$F$73+유형화!$F$74+유형화!$G$63)*hourly1!O3296/hourly1!$O$8763</f>
        <v>100.42118273951854</v>
      </c>
      <c r="C3295" s="419">
        <f>hourly1!$F3296*유형화!$G$71/hourly1!$F$8763+유형화!$G$72*hourly1!$G3296/hourly1!$F$8763+유형화!$G$74*hourly1!I3296/hourly1!$I$8763+유형화!$H$63*hourly1!P3296/hourly1!$P$8763</f>
        <v>0.65064329695016188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770">
        <f>(유형화!$F$71+유형화!$F$72+유형화!$F$73+유형화!$F$74+유형화!$G$63)*hourly1!O3297/hourly1!$O$8763</f>
        <v>101.77704228011267</v>
      </c>
      <c r="C3296" s="419">
        <f>hourly1!$F3297*유형화!$G$71/hourly1!$F$8763+유형화!$G$72*hourly1!$G3297/hourly1!$F$8763+유형화!$G$74*hourly1!I3297/hourly1!$I$8763+유형화!$H$63*hourly1!P3297/hourly1!$P$8763</f>
        <v>1.0099433420736073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770">
        <f>(유형화!$F$71+유형화!$F$72+유형화!$F$73+유형화!$F$74+유형화!$G$63)*hourly1!O3298/hourly1!$O$8763</f>
        <v>102.52356804654957</v>
      </c>
      <c r="C3297" s="419">
        <f>hourly1!$F3298*유형화!$G$71/hourly1!$F$8763+유형화!$G$72*hourly1!$G3298/hourly1!$F$8763+유형화!$G$74*hourly1!I3298/hourly1!$I$8763+유형화!$H$63*hourly1!P3298/hourly1!$P$8763</f>
        <v>1.4066460882523857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770">
        <f>(유형화!$F$71+유형화!$F$72+유형화!$F$73+유형화!$F$74+유형화!$G$63)*hourly1!O3299/hourly1!$O$8763</f>
        <v>103.97303007391707</v>
      </c>
      <c r="C3298" s="419">
        <f>hourly1!$F3299*유형화!$G$71/hourly1!$F$8763+유형화!$G$72*hourly1!$G3299/hourly1!$F$8763+유형화!$G$74*hourly1!I3299/hourly1!$I$8763+유형화!$H$63*hourly1!P3299/hourly1!$P$8763</f>
        <v>2.0107076956851411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770">
        <f>(유형화!$F$71+유형화!$F$72+유형화!$F$73+유형화!$F$74+유형화!$G$63)*hourly1!O3300/hourly1!$O$8763</f>
        <v>109.27134074694241</v>
      </c>
      <c r="C3299" s="419">
        <f>hourly1!$F3300*유형화!$G$71/hourly1!$F$8763+유형화!$G$72*hourly1!$G3300/hourly1!$F$8763+유형화!$G$74*hourly1!I3300/hourly1!$I$8763+유형화!$H$63*hourly1!P3300/hourly1!$P$8763</f>
        <v>1.9927958062676414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770">
        <f>(유형화!$F$71+유형화!$F$72+유형화!$F$73+유형화!$F$74+유형화!$G$63)*hourly1!O3301/hourly1!$O$8763</f>
        <v>111.36382474460548</v>
      </c>
      <c r="C3300" s="419">
        <f>hourly1!$F3301*유형화!$G$71/hourly1!$F$8763+유형화!$G$72*hourly1!$G3301/hourly1!$F$8763+유형화!$G$74*hourly1!I3301/hourly1!$I$8763+유형화!$H$63*hourly1!P3301/hourly1!$P$8763</f>
        <v>1.8368776216623304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770">
        <f>(유형화!$F$71+유형화!$F$72+유형화!$F$73+유형화!$F$74+유형화!$G$63)*hourly1!O3302/hourly1!$O$8763</f>
        <v>112.42841446635526</v>
      </c>
      <c r="C3301" s="419">
        <f>hourly1!$F3302*유형화!$G$71/hourly1!$F$8763+유형화!$G$72*hourly1!$G3302/hourly1!$F$8763+유형화!$G$74*hourly1!I3302/hourly1!$I$8763+유형화!$H$63*hourly1!P3302/hourly1!$P$8763</f>
        <v>1.9399756113352515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770">
        <f>(유형화!$F$71+유형화!$F$72+유형화!$F$73+유형화!$F$74+유형화!$G$63)*hourly1!O3303/hourly1!$O$8763</f>
        <v>108.54793016588931</v>
      </c>
      <c r="C3302" s="419">
        <f>hourly1!$F3303*유형화!$G$71/hourly1!$F$8763+유형화!$G$72*hourly1!$G3303/hourly1!$F$8763+유형화!$G$74*hourly1!I3303/hourly1!$I$8763+유형화!$H$63*hourly1!P3303/hourly1!$P$8763</f>
        <v>1.9561088668736768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770">
        <f>(유형화!$F$71+유형화!$F$72+유형화!$F$73+유형화!$F$74+유형화!$G$63)*hourly1!O3304/hourly1!$O$8763</f>
        <v>108.41165487681531</v>
      </c>
      <c r="C3303" s="419">
        <f>hourly1!$F3304*유형화!$G$71/hourly1!$F$8763+유형화!$G$72*hourly1!$G3304/hourly1!$F$8763+유형화!$G$74*hourly1!I3304/hourly1!$I$8763+유형화!$H$63*hourly1!P3304/hourly1!$P$8763</f>
        <v>1.6456403225060543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770">
        <f>(유형화!$F$71+유형화!$F$72+유형화!$F$73+유형화!$F$74+유형화!$G$63)*hourly1!O3305/hourly1!$O$8763</f>
        <v>114.23151773339387</v>
      </c>
      <c r="C3304" s="419">
        <f>hourly1!$F3305*유형화!$G$71/hourly1!$F$8763+유형화!$G$72*hourly1!$G3305/hourly1!$F$8763+유형화!$G$74*hourly1!I3305/hourly1!$I$8763+유형화!$H$63*hourly1!P3305/hourly1!$P$8763</f>
        <v>1.4041692328730282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770">
        <f>(유형화!$F$71+유형화!$F$72+유형화!$F$73+유형화!$F$74+유형화!$G$63)*hourly1!O3306/hourly1!$O$8763</f>
        <v>112.9199126284869</v>
      </c>
      <c r="C3305" s="419">
        <f>hourly1!$F3306*유형화!$G$71/hourly1!$F$8763+유형화!$G$72*hourly1!$G3306/hourly1!$F$8763+유형화!$G$74*hourly1!I3306/hourly1!$I$8763+유형화!$H$63*hourly1!P3306/hourly1!$P$8763</f>
        <v>1.1973799652713291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770">
        <f>(유형화!$F$71+유형화!$F$72+유형화!$F$73+유형화!$F$74+유형화!$G$63)*hourly1!O3307/hourly1!$O$8763</f>
        <v>114.22195372170135</v>
      </c>
      <c r="C3306" s="419">
        <f>hourly1!$F3307*유형화!$G$71/hourly1!$F$8763+유형화!$G$72*hourly1!$G3307/hourly1!$F$8763+유형화!$G$74*hourly1!I3307/hourly1!$I$8763+유형화!$H$63*hourly1!P3307/hourly1!$P$8763</f>
        <v>1.4041439996588299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770">
        <f>(유형화!$F$71+유형화!$F$72+유형화!$F$73+유형화!$F$74+유형화!$G$63)*hourly1!O3308/hourly1!$O$8763</f>
        <v>115.21448962656534</v>
      </c>
      <c r="C3307" s="419">
        <f>hourly1!$F3308*유형화!$G$71/hourly1!$F$8763+유형화!$G$72*hourly1!$G3308/hourly1!$F$8763+유형화!$G$74*hourly1!I3308/hourly1!$I$8763+유형화!$H$63*hourly1!P3308/hourly1!$P$8763</f>
        <v>1.6801753610840355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770">
        <f>(유형화!$F$71+유형화!$F$72+유형화!$F$73+유형화!$F$74+유형화!$G$63)*hourly1!O3309/hourly1!$O$8763</f>
        <v>112.86076550653704</v>
      </c>
      <c r="C3308" s="419">
        <f>hourly1!$F3309*유형화!$G$71/hourly1!$F$8763+유형화!$G$72*hourly1!$G3309/hourly1!$F$8763+유형화!$G$74*hourly1!I3309/hourly1!$I$8763+유형화!$H$63*hourly1!P3309/hourly1!$P$8763</f>
        <v>2.1632430909768399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770">
        <f>(유형화!$F$71+유형화!$F$72+유형화!$F$73+유형화!$F$74+유형화!$G$63)*hourly1!O3310/hourly1!$O$8763</f>
        <v>111.83167884659852</v>
      </c>
      <c r="C3309" s="419">
        <f>hourly1!$F3310*유형화!$G$71/hourly1!$F$8763+유형화!$G$72*hourly1!$G3310/hourly1!$F$8763+유형화!$G$74*hourly1!I3310/hourly1!$I$8763+유형화!$H$63*hourly1!P3310/hourly1!$P$8763</f>
        <v>1.8014569588103078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770">
        <f>(유형화!$F$71+유형화!$F$72+유형화!$F$73+유형화!$F$74+유형화!$G$63)*hourly1!O3311/hourly1!$O$8763</f>
        <v>112.18258709648066</v>
      </c>
      <c r="C3310" s="419">
        <f>hourly1!$F3311*유형화!$G$71/hourly1!$F$8763+유형화!$G$72*hourly1!$G3311/hourly1!$F$8763+유형화!$G$74*hourly1!I3311/hourly1!$I$8763+유형화!$H$63*hourly1!P3311/hourly1!$P$8763</f>
        <v>1.1985089977457795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770">
        <f>(유형화!$F$71+유형화!$F$72+유형화!$F$73+유형화!$F$74+유형화!$G$63)*hourly1!O3312/hourly1!$O$8763</f>
        <v>108.58027843238393</v>
      </c>
      <c r="C3311" s="419">
        <f>hourly1!$F3312*유형화!$G$71/hourly1!$F$8763+유형화!$G$72*hourly1!$G3312/hourly1!$F$8763+유형화!$G$74*hourly1!I3312/hourly1!$I$8763+유형화!$H$63*hourly1!P3312/hourly1!$P$8763</f>
        <v>1.1816070523405875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770">
        <f>(유형화!$F$71+유형화!$F$72+유형화!$F$73+유형화!$F$74+유형화!$G$63)*hourly1!O3313/hourly1!$O$8763</f>
        <v>106.9948709664088</v>
      </c>
      <c r="C3312" s="419">
        <f>hourly1!$F3313*유형화!$G$71/hourly1!$F$8763+유형화!$G$72*hourly1!$G3313/hourly1!$F$8763+유형화!$G$74*hourly1!I3313/hourly1!$I$8763+유형화!$H$63*hourly1!P3313/hourly1!$P$8763</f>
        <v>1.0440355685145635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770">
        <f>(유형화!$F$71+유형화!$F$72+유형화!$F$73+유형화!$F$74+유형화!$G$63)*hourly1!O3314/hourly1!$O$8763</f>
        <v>103.8291738630641</v>
      </c>
      <c r="C3313" s="419">
        <f>hourly1!$F3314*유형화!$G$71/hourly1!$F$8763+유형화!$G$72*hourly1!$G3314/hourly1!$F$8763+유형화!$G$74*hourly1!I3314/hourly1!$I$8763+유형화!$H$63*hourly1!P3314/hourly1!$P$8763</f>
        <v>0.80356088312037444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770">
        <f>(유형화!$F$71+유형화!$F$72+유형화!$F$73+유형화!$F$74+유형화!$G$63)*hourly1!O3315/hourly1!$O$8763</f>
        <v>101.16173911068634</v>
      </c>
      <c r="C3314" s="419">
        <f>hourly1!$F3315*유형화!$G$71/hourly1!$F$8763+유형화!$G$72*hourly1!$G3315/hourly1!$F$8763+유형화!$G$74*hourly1!I3315/hourly1!$I$8763+유형화!$H$63*hourly1!P3315/hourly1!$P$8763</f>
        <v>0.6530146036408444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770">
        <f>(유형화!$F$71+유형화!$F$72+유형화!$F$73+유형화!$F$74+유형화!$G$63)*hourly1!O3316/hourly1!$O$8763</f>
        <v>98.078337729347155</v>
      </c>
      <c r="C3315" s="419">
        <f>hourly1!$F3316*유형화!$G$71/hourly1!$F$8763+유형화!$G$72*hourly1!$G3316/hourly1!$F$8763+유형화!$G$74*hourly1!I3316/hourly1!$I$8763+유형화!$H$63*hourly1!P3316/hourly1!$P$8763</f>
        <v>0.59802189051014198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770">
        <f>(유형화!$F$71+유형화!$F$72+유형화!$F$73+유형화!$F$74+유형화!$G$63)*hourly1!O3317/hourly1!$O$8763</f>
        <v>97.213755221477015</v>
      </c>
      <c r="C3316" s="419">
        <f>hourly1!$F3317*유형화!$G$71/hourly1!$F$8763+유형화!$G$72*hourly1!$G3317/hourly1!$F$8763+유형화!$G$74*hourly1!I3317/hourly1!$I$8763+유형화!$H$63*hourly1!P3317/hourly1!$P$8763</f>
        <v>0.56255383845095763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770">
        <f>(유형화!$F$71+유형화!$F$72+유형화!$F$73+유형화!$F$74+유형화!$G$63)*hourly1!O3318/hourly1!$O$8763</f>
        <v>95.957212331669083</v>
      </c>
      <c r="C3317" s="419">
        <f>hourly1!$F3318*유형화!$G$71/hourly1!$F$8763+유형화!$G$72*hourly1!$G3318/hourly1!$F$8763+유형화!$G$74*hourly1!I3318/hourly1!$I$8763+유형화!$H$63*hourly1!P3318/hourly1!$P$8763</f>
        <v>0.50692075557936356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770">
        <f>(유형화!$F$71+유형화!$F$72+유형화!$F$73+유형화!$F$74+유형화!$G$63)*hourly1!O3319/hourly1!$O$8763</f>
        <v>96.386778098892307</v>
      </c>
      <c r="C3318" s="419">
        <f>hourly1!$F3319*유형화!$G$71/hourly1!$F$8763+유형화!$G$72*hourly1!$G3319/hourly1!$F$8763+유형화!$G$74*hourly1!I3319/hourly1!$I$8763+유형화!$H$63*hourly1!P3319/hourly1!$P$8763</f>
        <v>0.50709246452478252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770">
        <f>(유형화!$F$71+유형화!$F$72+유형화!$F$73+유형화!$F$74+유형화!$G$63)*hourly1!O3320/hourly1!$O$8763</f>
        <v>96.941550006486466</v>
      </c>
      <c r="C3319" s="419">
        <f>hourly1!$F3320*유형화!$G$71/hourly1!$F$8763+유형화!$G$72*hourly1!$G3320/hourly1!$F$8763+유형화!$G$74*hourly1!I3320/hourly1!$I$8763+유형화!$H$63*hourly1!P3320/hourly1!$P$8763</f>
        <v>0.56276893621591828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770">
        <f>(유형화!$F$71+유형화!$F$72+유형화!$F$73+유형화!$F$74+유형화!$G$63)*hourly1!O3321/hourly1!$O$8763</f>
        <v>98.967762031676585</v>
      </c>
      <c r="C3320" s="419">
        <f>hourly1!$F3321*유형화!$G$71/hourly1!$F$8763+유형화!$G$72*hourly1!$G3321/hourly1!$F$8763+유형화!$G$74*hourly1!I3321/hourly1!$I$8763+유형화!$H$63*hourly1!P3321/hourly1!$P$8763</f>
        <v>0.82266550349207357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770">
        <f>(유형화!$F$71+유형화!$F$72+유형화!$F$73+유형화!$F$74+유형화!$G$63)*hourly1!O3322/hourly1!$O$8763</f>
        <v>102.14246670853277</v>
      </c>
      <c r="C3321" s="419">
        <f>hourly1!$F3322*유형화!$G$71/hourly1!$F$8763+유형화!$G$72*hourly1!$G3322/hourly1!$F$8763+유형화!$G$74*hourly1!I3322/hourly1!$I$8763+유형화!$H$63*hourly1!P3322/hourly1!$P$8763</f>
        <v>1.2222879171872312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770">
        <f>(유형화!$F$71+유형화!$F$72+유형화!$F$73+유형화!$F$74+유형화!$G$63)*hourly1!O3323/hourly1!$O$8763</f>
        <v>102.97590533438743</v>
      </c>
      <c r="C3322" s="419">
        <f>hourly1!$F3323*유형화!$G$71/hourly1!$F$8763+유형화!$G$72*hourly1!$G3323/hourly1!$F$8763+유형화!$G$74*hourly1!I3323/hourly1!$I$8763+유형화!$H$63*hourly1!P3323/hourly1!$P$8763</f>
        <v>1.6798824096215967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770">
        <f>(유형화!$F$71+유형화!$F$72+유형화!$F$73+유형화!$F$74+유형화!$G$63)*hourly1!O3324/hourly1!$O$8763</f>
        <v>109.25597743766288</v>
      </c>
      <c r="C3323" s="419">
        <f>hourly1!$F3324*유형화!$G$71/hourly1!$F$8763+유형화!$G$72*hourly1!$G3324/hourly1!$F$8763+유형화!$G$74*hourly1!I3324/hourly1!$I$8763+유형화!$H$63*hourly1!P3324/hourly1!$P$8763</f>
        <v>2.0801378077266603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770">
        <f>(유형화!$F$71+유형화!$F$72+유형화!$F$73+유형화!$F$74+유형화!$G$63)*hourly1!O3325/hourly1!$O$8763</f>
        <v>110.52089803171808</v>
      </c>
      <c r="C3324" s="419">
        <f>hourly1!$F3325*유형화!$G$71/hourly1!$F$8763+유형화!$G$72*hourly1!$G3325/hourly1!$F$8763+유형화!$G$74*hourly1!I3325/hourly1!$I$8763+유형화!$H$63*hourly1!P3325/hourly1!$P$8763</f>
        <v>2.2511414540367838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770">
        <f>(유형화!$F$71+유형화!$F$72+유형화!$F$73+유형화!$F$74+유형화!$G$63)*hourly1!O3326/hourly1!$O$8763</f>
        <v>112.51540120938724</v>
      </c>
      <c r="C3325" s="419">
        <f>hourly1!$F3326*유형화!$G$71/hourly1!$F$8763+유형화!$G$72*hourly1!$G3326/hourly1!$F$8763+유형화!$G$74*hourly1!I3326/hourly1!$I$8763+유형화!$H$63*hourly1!P3326/hourly1!$P$8763</f>
        <v>2.3457857015079875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770">
        <f>(유형화!$F$71+유형화!$F$72+유형화!$F$73+유형화!$F$74+유형화!$G$63)*hourly1!O3327/hourly1!$O$8763</f>
        <v>108.2265500143685</v>
      </c>
      <c r="C3326" s="419">
        <f>hourly1!$F3327*유형화!$G$71/hourly1!$F$8763+유형화!$G$72*hourly1!$G3327/hourly1!$F$8763+유형화!$G$74*hourly1!I3327/hourly1!$I$8763+유형화!$H$63*hourly1!P3327/hourly1!$P$8763</f>
        <v>2.0776581828481833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770">
        <f>(유형화!$F$71+유형화!$F$72+유형화!$F$73+유형화!$F$74+유형화!$G$63)*hourly1!O3328/hourly1!$O$8763</f>
        <v>107.5932091309576</v>
      </c>
      <c r="C3327" s="419">
        <f>hourly1!$F3328*유형화!$G$71/hourly1!$F$8763+유형화!$G$72*hourly1!$G3328/hourly1!$F$8763+유형화!$G$74*hourly1!I3328/hourly1!$I$8763+유형화!$H$63*hourly1!P3328/hourly1!$P$8763</f>
        <v>1.8489818714258943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770">
        <f>(유형화!$F$71+유형화!$F$72+유형화!$F$73+유형화!$F$74+유형화!$G$63)*hourly1!O3329/hourly1!$O$8763</f>
        <v>114.72190955386122</v>
      </c>
      <c r="C3328" s="419">
        <f>hourly1!$F3329*유형화!$G$71/hourly1!$F$8763+유형화!$G$72*hourly1!$G3329/hourly1!$F$8763+유형화!$G$74*hourly1!I3329/hourly1!$I$8763+유형화!$H$63*hourly1!P3329/hourly1!$P$8763</f>
        <v>1.5439723175452538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770">
        <f>(유형화!$F$71+유형화!$F$72+유형화!$F$73+유형화!$F$74+유형화!$G$63)*hourly1!O3330/hourly1!$O$8763</f>
        <v>114.24187228150834</v>
      </c>
      <c r="C3329" s="419">
        <f>hourly1!$F3330*유형화!$G$71/hourly1!$F$8763+유형화!$G$72*hourly1!$G3330/hourly1!$F$8763+유형화!$G$74*hourly1!I3330/hourly1!$I$8763+유형화!$H$63*hourly1!P3330/hourly1!$P$8763</f>
        <v>1.410604010216512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770">
        <f>(유형화!$F$71+유형화!$F$72+유형화!$F$73+유형화!$F$74+유형화!$G$63)*hourly1!O3331/hourly1!$O$8763</f>
        <v>114.50721958903455</v>
      </c>
      <c r="C3330" s="419">
        <f>hourly1!$F3331*유형화!$G$71/hourly1!$F$8763+유형화!$G$72*hourly1!$G3331/hourly1!$F$8763+유형화!$G$74*hourly1!I3331/hourly1!$I$8763+유형화!$H$63*hourly1!P3331/hourly1!$P$8763</f>
        <v>0.99204745420657381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770">
        <f>(유형화!$F$71+유형화!$F$72+유형화!$F$73+유형화!$F$74+유형화!$G$63)*hourly1!O3332/hourly1!$O$8763</f>
        <v>114.48831593354097</v>
      </c>
      <c r="C3331" s="419">
        <f>hourly1!$F3332*유형화!$G$71/hourly1!$F$8763+유형화!$G$72*hourly1!$G3332/hourly1!$F$8763+유형화!$G$74*hourly1!I3332/hourly1!$I$8763+유형화!$H$63*hourly1!P3332/hourly1!$P$8763</f>
        <v>1.4871028071777914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770">
        <f>(유형화!$F$71+유형화!$F$72+유형화!$F$73+유형화!$F$74+유형화!$G$63)*hourly1!O3333/hourly1!$O$8763</f>
        <v>111.68627362556703</v>
      </c>
      <c r="C3332" s="419">
        <f>hourly1!$F3333*유형화!$G$71/hourly1!$F$8763+유형화!$G$72*hourly1!$G3333/hourly1!$F$8763+유형화!$G$74*hourly1!I3333/hourly1!$I$8763+유형화!$H$63*hourly1!P3333/hourly1!$P$8763</f>
        <v>1.8112289825929826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770">
        <f>(유형화!$F$71+유형화!$F$72+유형화!$F$73+유형화!$F$74+유형화!$G$63)*hourly1!O3334/hourly1!$O$8763</f>
        <v>110.27103997492074</v>
      </c>
      <c r="C3333" s="419">
        <f>hourly1!$F3334*유형화!$G$71/hourly1!$F$8763+유형화!$G$72*hourly1!$G3334/hourly1!$F$8763+유형화!$G$74*hourly1!I3334/hourly1!$I$8763+유형화!$H$63*hourly1!P3334/hourly1!$P$8763</f>
        <v>1.926147502230761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770">
        <f>(유형화!$F$71+유형화!$F$72+유형화!$F$73+유형화!$F$74+유형화!$G$63)*hourly1!O3335/hourly1!$O$8763</f>
        <v>111.19248621482696</v>
      </c>
      <c r="C3334" s="419">
        <f>hourly1!$F3335*유형화!$G$71/hourly1!$F$8763+유형화!$G$72*hourly1!$G3335/hourly1!$F$8763+유형화!$G$74*hourly1!I3335/hourly1!$I$8763+유형화!$H$63*hourly1!P3335/hourly1!$P$8763</f>
        <v>1.2023182899238201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770">
        <f>(유형화!$F$71+유형화!$F$72+유형화!$F$73+유형화!$F$74+유형화!$G$63)*hourly1!O3336/hourly1!$O$8763</f>
        <v>108.53099516959578</v>
      </c>
      <c r="C3335" s="419">
        <f>hourly1!$F3336*유형화!$G$71/hourly1!$F$8763+유형화!$G$72*hourly1!$G3336/hourly1!$F$8763+유형화!$G$74*hourly1!I3336/hourly1!$I$8763+유형화!$H$63*hourly1!P3336/hourly1!$P$8763</f>
        <v>1.1454220077315342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770">
        <f>(유형화!$F$71+유형화!$F$72+유형화!$F$73+유형화!$F$74+유형화!$G$63)*hourly1!O3337/hourly1!$O$8763</f>
        <v>105.92941984335901</v>
      </c>
      <c r="C3336" s="419">
        <f>hourly1!$F3337*유형화!$G$71/hourly1!$F$8763+유형화!$G$72*hourly1!$G3337/hourly1!$F$8763+유형화!$G$74*hourly1!I3337/hourly1!$I$8763+유형화!$H$63*hourly1!P3337/hourly1!$P$8763</f>
        <v>1.0885583440844353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770">
        <f>(유형화!$F$71+유형화!$F$72+유형화!$F$73+유형화!$F$74+유형화!$G$63)*hourly1!O3338/hourly1!$O$8763</f>
        <v>103.39946692476512</v>
      </c>
      <c r="C3337" s="419">
        <f>hourly1!$F3338*유형화!$G$71/hourly1!$F$8763+유형화!$G$72*hourly1!$G3338/hourly1!$F$8763+유형화!$G$74*hourly1!I3338/hourly1!$I$8763+유형화!$H$63*hourly1!P3338/hourly1!$P$8763</f>
        <v>0.8036639700320507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770">
        <f>(유형화!$F$71+유형화!$F$72+유형화!$F$73+유형화!$F$74+유형화!$G$63)*hourly1!O3339/hourly1!$O$8763</f>
        <v>100.24829020123462</v>
      </c>
      <c r="C3338" s="419">
        <f>hourly1!$F3339*유형화!$G$71/hourly1!$F$8763+유형화!$G$72*hourly1!$G3339/hourly1!$F$8763+유형화!$G$74*hourly1!I3339/hourly1!$I$8763+유형화!$H$63*hourly1!P3339/hourly1!$P$8763</f>
        <v>0.60650978986766824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770">
        <f>(유형화!$F$71+유형화!$F$72+유형화!$F$73+유형화!$F$74+유형화!$G$63)*hourly1!O3340/hourly1!$O$8763</f>
        <v>97.418686293868689</v>
      </c>
      <c r="C3339" s="419">
        <f>hourly1!$F3340*유형화!$G$71/hourly1!$F$8763+유형화!$G$72*hourly1!$G3340/hourly1!$F$8763+유형화!$G$74*hourly1!I3340/hourly1!$I$8763+유형화!$H$63*hourly1!P3340/hourly1!$P$8763</f>
        <v>0.53340516793860104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770">
        <f>(유형화!$F$71+유형화!$F$72+유형화!$F$73+유형화!$F$74+유형화!$G$63)*hourly1!O3341/hourly1!$O$8763</f>
        <v>96.324716291267265</v>
      </c>
      <c r="C3340" s="419">
        <f>hourly1!$F3341*유형화!$G$71/hourly1!$F$8763+유형화!$G$72*hourly1!$G3341/hourly1!$F$8763+유형화!$G$74*hourly1!I3341/hourly1!$I$8763+유형화!$H$63*hourly1!P3341/hourly1!$P$8763</f>
        <v>0.51543173409622034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770">
        <f>(유형화!$F$71+유형화!$F$72+유형화!$F$73+유형화!$F$74+유형화!$G$63)*hourly1!O3342/hourly1!$O$8763</f>
        <v>95.627143484621072</v>
      </c>
      <c r="C3341" s="419">
        <f>hourly1!$F3342*유형화!$G$71/hourly1!$F$8763+유형화!$G$72*hourly1!$G3342/hourly1!$F$8763+유형화!$G$74*hourly1!I3342/hourly1!$I$8763+유형화!$H$63*hourly1!P3342/hourly1!$P$8763</f>
        <v>0.51568283534973636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770">
        <f>(유형화!$F$71+유형화!$F$72+유형화!$F$73+유형화!$F$74+유형화!$G$63)*hourly1!O3343/hourly1!$O$8763</f>
        <v>95.699178492601675</v>
      </c>
      <c r="C3342" s="419">
        <f>hourly1!$F3343*유형화!$G$71/hourly1!$F$8763+유형화!$G$72*hourly1!$G3343/hourly1!$F$8763+유형화!$G$74*hourly1!I3343/hourly1!$I$8763+유형화!$H$63*hourly1!P3343/hourly1!$P$8763</f>
        <v>0.50822242016560604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770">
        <f>(유형화!$F$71+유형화!$F$72+유형화!$F$73+유형화!$F$74+유형화!$G$63)*hourly1!O3344/hourly1!$O$8763</f>
        <v>96.01748444030882</v>
      </c>
      <c r="C3343" s="419">
        <f>hourly1!$F3344*유형화!$G$71/hourly1!$F$8763+유형화!$G$72*hourly1!$G3344/hourly1!$F$8763+유형화!$G$74*hourly1!I3344/hourly1!$I$8763+유형화!$H$63*hourly1!P3344/hourly1!$P$8763</f>
        <v>1.2073221593888073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770">
        <f>(유형화!$F$71+유형화!$F$72+유형화!$F$73+유형화!$F$74+유형화!$G$63)*hourly1!O3345/hourly1!$O$8763</f>
        <v>95.894598404462101</v>
      </c>
      <c r="C3344" s="419">
        <f>hourly1!$F3345*유형화!$G$71/hourly1!$F$8763+유형화!$G$72*hourly1!$G3345/hourly1!$F$8763+유형화!$G$74*hourly1!I3345/hourly1!$I$8763+유형화!$H$63*hourly1!P3345/hourly1!$P$8763</f>
        <v>2.4591542248051299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770">
        <f>(유형화!$F$71+유형화!$F$72+유형화!$F$73+유형화!$F$74+유형화!$G$63)*hourly1!O3346/hourly1!$O$8763</f>
        <v>95.504169702438332</v>
      </c>
      <c r="C3345" s="419">
        <f>hourly1!$F3346*유형화!$G$71/hourly1!$F$8763+유형화!$G$72*hourly1!$G3346/hourly1!$F$8763+유형화!$G$74*hourly1!I3346/hourly1!$I$8763+유형화!$H$63*hourly1!P3346/hourly1!$P$8763</f>
        <v>2.0748656045691902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770">
        <f>(유형화!$F$71+유형화!$F$72+유형화!$F$73+유형화!$F$74+유형화!$G$63)*hourly1!O3347/hourly1!$O$8763</f>
        <v>95.552591791123163</v>
      </c>
      <c r="C3346" s="419">
        <f>hourly1!$F3347*유형화!$G$71/hourly1!$F$8763+유형화!$G$72*hourly1!$G3347/hourly1!$F$8763+유형화!$G$74*hourly1!I3347/hourly1!$I$8763+유형화!$H$63*hourly1!P3347/hourly1!$P$8763</f>
        <v>1.7914907623671259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770">
        <f>(유형화!$F$71+유형화!$F$72+유형화!$F$73+유형화!$F$74+유형화!$G$63)*hourly1!O3348/hourly1!$O$8763</f>
        <v>98.931271854312598</v>
      </c>
      <c r="C3347" s="419">
        <f>hourly1!$F3348*유형화!$G$71/hourly1!$F$8763+유형화!$G$72*hourly1!$G3348/hourly1!$F$8763+유형화!$G$74*hourly1!I3348/hourly1!$I$8763+유형화!$H$63*hourly1!P3348/hourly1!$P$8763</f>
        <v>1.4679794157564972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770">
        <f>(유형화!$F$71+유형화!$F$72+유형화!$F$73+유형화!$F$74+유형화!$G$63)*hourly1!O3349/hourly1!$O$8763</f>
        <v>101.60065111227652</v>
      </c>
      <c r="C3348" s="419">
        <f>hourly1!$F3349*유형화!$G$71/hourly1!$F$8763+유형화!$G$72*hourly1!$G3349/hourly1!$F$8763+유형화!$G$74*hourly1!I3349/hourly1!$I$8763+유형화!$H$63*hourly1!P3349/hourly1!$P$8763</f>
        <v>1.3464981063714847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770">
        <f>(유형화!$F$71+유형화!$F$72+유형화!$F$73+유형화!$F$74+유형화!$G$63)*hourly1!O3350/hourly1!$O$8763</f>
        <v>102.60686833169517</v>
      </c>
      <c r="C3349" s="419">
        <f>hourly1!$F3350*유형화!$G$71/hourly1!$F$8763+유형화!$G$72*hourly1!$G3350/hourly1!$F$8763+유형화!$G$74*hourly1!I3350/hourly1!$I$8763+유형화!$H$63*hourly1!P3350/hourly1!$P$8763</f>
        <v>1.2856959072540968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770">
        <f>(유형화!$F$71+유형화!$F$72+유형화!$F$73+유형화!$F$74+유형화!$G$63)*hourly1!O3351/hourly1!$O$8763</f>
        <v>99.454195050622076</v>
      </c>
      <c r="C3350" s="419">
        <f>hourly1!$F3351*유형화!$G$71/hourly1!$F$8763+유형화!$G$72*hourly1!$G3351/hourly1!$F$8763+유형화!$G$74*hourly1!I3351/hourly1!$I$8763+유형화!$H$63*hourly1!P3351/hourly1!$P$8763</f>
        <v>1.7081152990917197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770">
        <f>(유형화!$F$71+유형화!$F$72+유형화!$F$73+유형화!$F$74+유형화!$G$63)*hourly1!O3352/hourly1!$O$8763</f>
        <v>99.427643981076358</v>
      </c>
      <c r="C3351" s="419">
        <f>hourly1!$F3352*유형화!$G$71/hourly1!$F$8763+유형화!$G$72*hourly1!$G3352/hourly1!$F$8763+유형화!$G$74*hourly1!I3352/hourly1!$I$8763+유형화!$H$63*hourly1!P3352/hourly1!$P$8763</f>
        <v>1.5671210220759166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770">
        <f>(유형화!$F$71+유형화!$F$72+유형화!$F$73+유형화!$F$74+유형화!$G$63)*hourly1!O3353/hourly1!$O$8763</f>
        <v>103.52754699880413</v>
      </c>
      <c r="C3352" s="419">
        <f>hourly1!$F3353*유형화!$G$71/hourly1!$F$8763+유형화!$G$72*hourly1!$G3353/hourly1!$F$8763+유형화!$G$74*hourly1!I3353/hourly1!$I$8763+유형화!$H$63*hourly1!P3353/hourly1!$P$8763</f>
        <v>1.0838932766784208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770">
        <f>(유형화!$F$71+유형화!$F$72+유형화!$F$73+유형화!$F$74+유형화!$G$63)*hourly1!O3354/hourly1!$O$8763</f>
        <v>102.5946686243969</v>
      </c>
      <c r="C3353" s="419">
        <f>hourly1!$F3354*유형화!$G$71/hourly1!$F$8763+유형화!$G$72*hourly1!$G3354/hourly1!$F$8763+유형화!$G$74*hourly1!I3354/hourly1!$I$8763+유형화!$H$63*hourly1!P3354/hourly1!$P$8763</f>
        <v>1.0034590214680967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770">
        <f>(유형화!$F$71+유형화!$F$72+유형화!$F$73+유형화!$F$74+유형화!$G$63)*hourly1!O3355/hourly1!$O$8763</f>
        <v>101.7696863575339</v>
      </c>
      <c r="C3354" s="419">
        <f>hourly1!$F3355*유형화!$G$71/hourly1!$F$8763+유형화!$G$72*hourly1!$G3355/hourly1!$F$8763+유형화!$G$74*hourly1!I3355/hourly1!$I$8763+유형화!$H$63*hourly1!P3355/hourly1!$P$8763</f>
        <v>1.0839031237864019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770">
        <f>(유형화!$F$71+유형화!$F$72+유형화!$F$73+유형화!$F$74+유형화!$G$63)*hourly1!O3356/hourly1!$O$8763</f>
        <v>99.734295750501261</v>
      </c>
      <c r="C3355" s="419">
        <f>hourly1!$F3356*유형화!$G$71/hourly1!$F$8763+유형화!$G$72*hourly1!$G3356/hourly1!$F$8763+유형화!$G$74*hourly1!I3356/hourly1!$I$8763+유형화!$H$63*hourly1!P3356/hourly1!$P$8763</f>
        <v>1.5672499576460404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770">
        <f>(유형화!$F$71+유형화!$F$72+유형화!$F$73+유형화!$F$74+유형화!$G$63)*hourly1!O3357/hourly1!$O$8763</f>
        <v>98.380778538735797</v>
      </c>
      <c r="C3356" s="419">
        <f>hourly1!$F3357*유형화!$G$71/hourly1!$F$8763+유형화!$G$72*hourly1!$G3357/hourly1!$F$8763+유형화!$G$74*hourly1!I3357/hourly1!$I$8763+유형화!$H$63*hourly1!P3357/hourly1!$P$8763</f>
        <v>2.0309798137968444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770">
        <f>(유형화!$F$71+유형화!$F$72+유형화!$F$73+유형화!$F$74+유형화!$G$63)*hourly1!O3358/hourly1!$O$8763</f>
        <v>99.520448491667764</v>
      </c>
      <c r="C3357" s="419">
        <f>hourly1!$F3358*유형화!$G$71/hourly1!$F$8763+유형화!$G$72*hourly1!$G3358/hourly1!$F$8763+유형화!$G$74*hourly1!I3358/hourly1!$I$8763+유형화!$H$63*hourly1!P3358/hourly1!$P$8763</f>
        <v>2.0516516629481529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770">
        <f>(유형화!$F$71+유형화!$F$72+유형화!$F$73+유형화!$F$74+유형화!$G$63)*hourly1!O3359/hourly1!$O$8763</f>
        <v>102.41980230940092</v>
      </c>
      <c r="C3358" s="419">
        <f>hourly1!$F3359*유형화!$G$71/hourly1!$F$8763+유형화!$G$72*hourly1!$G3359/hourly1!$F$8763+유형화!$G$74*hourly1!I3359/hourly1!$I$8763+유형화!$H$63*hourly1!P3359/hourly1!$P$8763</f>
        <v>1.6895430379952394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770">
        <f>(유형화!$F$71+유형화!$F$72+유형화!$F$73+유형화!$F$74+유형화!$G$63)*hourly1!O3360/hourly1!$O$8763</f>
        <v>100.94641905126109</v>
      </c>
      <c r="C3359" s="419">
        <f>hourly1!$F3360*유형화!$G$71/hourly1!$F$8763+유형화!$G$72*hourly1!$G3360/hourly1!$F$8763+유형화!$G$74*hourly1!I3360/hourly1!$I$8763+유형화!$H$63*hourly1!P3360/hourly1!$P$8763</f>
        <v>1.347036312367073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770">
        <f>(유형화!$F$71+유형화!$F$72+유형화!$F$73+유형화!$F$74+유형화!$G$63)*hourly1!O3361/hourly1!$O$8763</f>
        <v>98.852760629283836</v>
      </c>
      <c r="C3360" s="419">
        <f>hourly1!$F3361*유형화!$G$71/hourly1!$F$8763+유형화!$G$72*hourly1!$G3361/hourly1!$F$8763+유형화!$G$74*hourly1!I3361/hourly1!$I$8763+유형화!$H$63*hourly1!P3361/hourly1!$P$8763</f>
        <v>0.9444930002670473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770">
        <f>(유형화!$F$71+유형화!$F$72+유형화!$F$73+유형화!$F$74+유형화!$G$63)*hourly1!O3362/hourly1!$O$8763</f>
        <v>97.136454280591906</v>
      </c>
      <c r="C3361" s="419">
        <f>hourly1!$F3362*유형화!$G$71/hourly1!$F$8763+유형화!$G$72*hourly1!$G3362/hourly1!$F$8763+유형화!$G$74*hourly1!I3362/hourly1!$I$8763+유형화!$H$63*hourly1!P3362/hourly1!$P$8763</f>
        <v>0.82427489020272371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770">
        <f>(유형화!$F$71+유형화!$F$72+유형화!$F$73+유형화!$F$74+유형화!$G$63)*hourly1!O3363/hourly1!$O$8763</f>
        <v>94.272890189145258</v>
      </c>
      <c r="C3362" s="419">
        <f>hourly1!$F3363*유형화!$G$71/hourly1!$F$8763+유형화!$G$72*hourly1!$G3363/hourly1!$F$8763+유형화!$G$74*hourly1!I3363/hourly1!$I$8763+유형화!$H$63*hourly1!P3363/hourly1!$P$8763</f>
        <v>0.60660056789436834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770">
        <f>(유형화!$F$71+유형화!$F$72+유형화!$F$73+유형화!$F$74+유형화!$G$63)*hourly1!O3364/hourly1!$O$8763</f>
        <v>89.967798361156937</v>
      </c>
      <c r="C3363" s="419">
        <f>hourly1!$F3364*유형화!$G$71/hourly1!$F$8763+유형화!$G$72*hourly1!$G3364/hourly1!$F$8763+유형화!$G$74*hourly1!I3364/hourly1!$I$8763+유형화!$H$63*hourly1!P3364/hourly1!$P$8763</f>
        <v>0.53355410544681448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770">
        <f>(유형화!$F$71+유형화!$F$72+유형화!$F$73+유형화!$F$74+유형화!$G$63)*hourly1!O3365/hourly1!$O$8763</f>
        <v>89.50388492778383</v>
      </c>
      <c r="C3364" s="419">
        <f>hourly1!$F3365*유형화!$G$71/hourly1!$F$8763+유형화!$G$72*hourly1!$G3365/hourly1!$F$8763+유형화!$G$74*hourly1!I3365/hourly1!$I$8763+유형화!$H$63*hourly1!P3365/hourly1!$P$8763</f>
        <v>0.51596163159444974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770">
        <f>(유형화!$F$71+유형화!$F$72+유형화!$F$73+유형화!$F$74+유형화!$G$63)*hourly1!O3366/hourly1!$O$8763</f>
        <v>88.827520651529099</v>
      </c>
      <c r="C3365" s="419">
        <f>hourly1!$F3366*유형화!$G$71/hourly1!$F$8763+유형화!$G$72*hourly1!$G3366/hourly1!$F$8763+유형화!$G$74*hourly1!I3366/hourly1!$I$8763+유형화!$H$63*hourly1!P3366/hourly1!$P$8763</f>
        <v>0.51621488690283657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770">
        <f>(유형화!$F$71+유형화!$F$72+유형화!$F$73+유형화!$F$74+유형화!$G$63)*hourly1!O3367/hourly1!$O$8763</f>
        <v>90.322204335529079</v>
      </c>
      <c r="C3366" s="419">
        <f>hourly1!$F3367*유형화!$G$71/hourly1!$F$8763+유형화!$G$72*hourly1!$G3367/hourly1!$F$8763+유형화!$G$74*hourly1!I3367/hourly1!$I$8763+유형화!$H$63*hourly1!P3367/hourly1!$P$8763</f>
        <v>0.50847906041736168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770">
        <f>(유형화!$F$71+유형화!$F$72+유형화!$F$73+유형화!$F$74+유형화!$G$63)*hourly1!O3368/hourly1!$O$8763</f>
        <v>91.117503753297939</v>
      </c>
      <c r="C3367" s="419">
        <f>hourly1!$F3368*유형화!$G$71/hourly1!$F$8763+유형화!$G$72*hourly1!$G3368/hourly1!$F$8763+유형화!$G$74*hourly1!I3368/hourly1!$I$8763+유형화!$H$63*hourly1!P3368/hourly1!$P$8763</f>
        <v>1.2075203324369224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770">
        <f>(유형화!$F$71+유형화!$F$72+유형화!$F$73+유형화!$F$74+유형화!$G$63)*hourly1!O3369/hourly1!$O$8763</f>
        <v>92.332077131841231</v>
      </c>
      <c r="C3368" s="419">
        <f>hourly1!$F3369*유형화!$G$71/hourly1!$F$8763+유형화!$G$72*hourly1!$G3369/hourly1!$F$8763+유형화!$G$74*hourly1!I3369/hourly1!$I$8763+유형화!$H$63*hourly1!P3369/hourly1!$P$8763</f>
        <v>2.4596967389104565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770">
        <f>(유형화!$F$71+유형화!$F$72+유형화!$F$73+유형화!$F$74+유형화!$G$63)*hourly1!O3370/hourly1!$O$8763</f>
        <v>92.871135983219943</v>
      </c>
      <c r="C3369" s="419">
        <f>hourly1!$F3370*유형화!$G$71/hourly1!$F$8763+유형화!$G$72*hourly1!$G3370/hourly1!$F$8763+유형화!$G$74*hourly1!I3370/hourly1!$I$8763+유형화!$H$63*hourly1!P3370/hourly1!$P$8763</f>
        <v>2.075376115573579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770">
        <f>(유형화!$F$71+유형화!$F$72+유형화!$F$73+유형화!$F$74+유형화!$G$63)*hourly1!O3371/hourly1!$O$8763</f>
        <v>91.511924667790851</v>
      </c>
      <c r="C3370" s="419">
        <f>hourly1!$F3371*유형화!$G$71/hourly1!$F$8763+유형화!$G$72*hourly1!$G3371/hourly1!$F$8763+유형화!$G$74*hourly1!I3371/hourly1!$I$8763+유형화!$H$63*hourly1!P3371/hourly1!$P$8763</f>
        <v>1.7920785116247437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770">
        <f>(유형화!$F$71+유형화!$F$72+유형화!$F$73+유형화!$F$74+유형화!$G$63)*hourly1!O3372/hourly1!$O$8763</f>
        <v>91.756792088875969</v>
      </c>
      <c r="C3371" s="419">
        <f>hourly1!$F3372*유형화!$G$71/hourly1!$F$8763+유형화!$G$72*hourly1!$G3372/hourly1!$F$8763+유형화!$G$74*hourly1!I3372/hourly1!$I$8763+유형화!$H$63*hourly1!P3372/hourly1!$P$8763</f>
        <v>1.468552702074271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770">
        <f>(유형화!$F$71+유형화!$F$72+유형화!$F$73+유형화!$F$74+유형화!$G$63)*hourly1!O3373/hourly1!$O$8763</f>
        <v>92.612979958897384</v>
      </c>
      <c r="C3372" s="419">
        <f>hourly1!$F3373*유형화!$G$71/hourly1!$F$8763+유형화!$G$72*hourly1!$G3373/hourly1!$F$8763+유형화!$G$74*hourly1!I3373/hourly1!$I$8763+유형화!$H$63*hourly1!P3373/hourly1!$P$8763</f>
        <v>1.3470473903635516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770">
        <f>(유형화!$F$71+유형화!$F$72+유형화!$F$73+유형화!$F$74+유형화!$G$63)*hourly1!O3374/hourly1!$O$8763</f>
        <v>92.393101525921509</v>
      </c>
      <c r="C3373" s="419">
        <f>hourly1!$F3374*유형화!$G$71/hourly1!$F$8763+유형화!$G$72*hourly1!$G3374/hourly1!$F$8763+유형화!$G$74*hourly1!I3374/hourly1!$I$8763+유형화!$H$63*hourly1!P3374/hourly1!$P$8763</f>
        <v>1.2862424217470474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770">
        <f>(유형화!$F$71+유형화!$F$72+유형화!$F$73+유형화!$F$74+유형화!$G$63)*hourly1!O3375/hourly1!$O$8763</f>
        <v>90.949680334141959</v>
      </c>
      <c r="C3374" s="419">
        <f>hourly1!$F3375*유형화!$G$71/hourly1!$F$8763+유형화!$G$72*hourly1!$G3375/hourly1!$F$8763+유형화!$G$74*hourly1!I3375/hourly1!$I$8763+유형화!$H$63*hourly1!P3375/hourly1!$P$8763</f>
        <v>1.7088984518983363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770">
        <f>(유형화!$F$71+유형화!$F$72+유형화!$F$73+유형화!$F$74+유형화!$G$63)*hourly1!O3376/hourly1!$O$8763</f>
        <v>91.184636441756325</v>
      </c>
      <c r="C3375" s="419">
        <f>hourly1!$F3376*유형화!$G$71/hourly1!$F$8763+유형화!$G$72*hourly1!$G3376/hourly1!$F$8763+유형화!$G$74*hourly1!I3376/hourly1!$I$8763+유형화!$H$63*hourly1!P3376/hourly1!$P$8763</f>
        <v>1.5677884713637562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770">
        <f>(유형화!$F$71+유형화!$F$72+유형화!$F$73+유형화!$F$74+유형화!$G$63)*hourly1!O3377/hourly1!$O$8763</f>
        <v>92.796756663095437</v>
      </c>
      <c r="C3376" s="419">
        <f>hourly1!$F3377*유형화!$G$71/hourly1!$F$8763+유형화!$G$72*hourly1!$G3377/hourly1!$F$8763+유형화!$G$74*hourly1!I3377/hourly1!$I$8763+유형화!$H$63*hourly1!P3377/hourly1!$P$8763</f>
        <v>1.0843794776349813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770">
        <f>(유형화!$F$71+유형화!$F$72+유형화!$F$73+유형화!$F$74+유형화!$G$63)*hourly1!O3378/hourly1!$O$8763</f>
        <v>92.720303597859044</v>
      </c>
      <c r="C3377" s="419">
        <f>hourly1!$F3378*유형화!$G$71/hourly1!$F$8763+유형화!$G$72*hourly1!$G3378/hourly1!$F$8763+유형화!$G$74*hourly1!I3378/hourly1!$I$8763+유형화!$H$63*hourly1!P3378/hourly1!$P$8763</f>
        <v>1.0039809181910915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770">
        <f>(유형화!$F$71+유형화!$F$72+유형화!$F$73+유형화!$F$74+유형화!$G$63)*hourly1!O3379/hourly1!$O$8763</f>
        <v>93.133922277667523</v>
      </c>
      <c r="C3378" s="419">
        <f>hourly1!$F3379*유형화!$G$71/hourly1!$F$8763+유형화!$G$72*hourly1!$G3379/hourly1!$F$8763+유형화!$G$74*hourly1!I3379/hourly1!$I$8763+유형화!$H$63*hourly1!P3379/hourly1!$P$8763</f>
        <v>1.084485641767905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770">
        <f>(유형화!$F$71+유형화!$F$72+유형화!$F$73+유형화!$F$74+유형화!$G$63)*hourly1!O3380/hourly1!$O$8763</f>
        <v>95.058746867965453</v>
      </c>
      <c r="C3379" s="419">
        <f>hourly1!$F3380*유형화!$G$71/hourly1!$F$8763+유형화!$G$72*hourly1!$G3380/hourly1!$F$8763+유형화!$G$74*hourly1!I3380/hourly1!$I$8763+유형화!$H$63*hourly1!P3380/hourly1!$P$8763</f>
        <v>1.5681937414016005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770">
        <f>(유형화!$F$71+유형화!$F$72+유형화!$F$73+유형화!$F$74+유형화!$G$63)*hourly1!O3381/hourly1!$O$8763</f>
        <v>96.613712325775268</v>
      </c>
      <c r="C3380" s="419">
        <f>hourly1!$F3381*유형화!$G$71/hourly1!$F$8763+유형화!$G$72*hourly1!$G3381/hourly1!$F$8763+유형화!$G$74*hourly1!I3381/hourly1!$I$8763+유형화!$H$63*hourly1!P3381/hourly1!$P$8763</f>
        <v>2.0322131640714658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770">
        <f>(유형화!$F$71+유형화!$F$72+유형화!$F$73+유형화!$F$74+유형화!$G$63)*hourly1!O3382/hourly1!$O$8763</f>
        <v>98.140077636527252</v>
      </c>
      <c r="C3381" s="419">
        <f>hourly1!$F3382*유형화!$G$71/hourly1!$F$8763+유형화!$G$72*hourly1!$G3382/hourly1!$F$8763+유형화!$G$74*hourly1!I3382/hourly1!$I$8763+유형화!$H$63*hourly1!P3382/hourly1!$P$8763</f>
        <v>2.0527966969730724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770">
        <f>(유형화!$F$71+유형화!$F$72+유형화!$F$73+유형화!$F$74+유형화!$G$63)*hourly1!O3383/hourly1!$O$8763</f>
        <v>99.973380468668083</v>
      </c>
      <c r="C3382" s="419">
        <f>hourly1!$F3383*유형화!$G$71/hourly1!$F$8763+유형화!$G$72*hourly1!$G3383/hourly1!$F$8763+유형화!$G$74*hourly1!I3383/hourly1!$I$8763+유형화!$H$63*hourly1!P3383/hourly1!$P$8763</f>
        <v>1.6904428174870092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770">
        <f>(유형화!$F$71+유형화!$F$72+유형화!$F$73+유형화!$F$74+유형화!$G$63)*hourly1!O3384/hourly1!$O$8763</f>
        <v>99.033467384950214</v>
      </c>
      <c r="C3383" s="419">
        <f>hourly1!$F3384*유형화!$G$71/hourly1!$F$8763+유형화!$G$72*hourly1!$G3384/hourly1!$F$8763+유형화!$G$74*hourly1!I3384/hourly1!$I$8763+유형화!$H$63*hourly1!P3384/hourly1!$P$8763</f>
        <v>1.3478077717329651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770">
        <f>(유형화!$F$71+유형화!$F$72+유형화!$F$73+유형화!$F$74+유형화!$G$63)*hourly1!O3385/hourly1!$O$8763</f>
        <v>98.140392883089177</v>
      </c>
      <c r="C3384" s="419">
        <f>hourly1!$F3385*유형화!$G$71/hourly1!$F$8763+유형화!$G$72*hourly1!$G3385/hourly1!$F$8763+유형화!$G$74*hourly1!I3385/hourly1!$I$8763+유형화!$H$63*hourly1!P3385/hourly1!$P$8763</f>
        <v>0.94494565951204734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770">
        <f>(유형화!$F$71+유형화!$F$72+유형화!$F$73+유형화!$F$74+유형화!$G$63)*hourly1!O3386/hourly1!$O$8763</f>
        <v>97.081923502728188</v>
      </c>
      <c r="C3385" s="419">
        <f>hourly1!$F3386*유형화!$G$71/hourly1!$F$8763+유형화!$G$72*hourly1!$G3386/hourly1!$F$8763+유형화!$G$74*hourly1!I3386/hourly1!$I$8763+유형화!$H$63*hourly1!P3386/hourly1!$P$8763</f>
        <v>0.82465369613786899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770">
        <f>(유형화!$F$71+유형화!$F$72+유형화!$F$73+유형화!$F$74+유형화!$G$63)*hourly1!O3387/hourly1!$O$8763</f>
        <v>92.235787860006198</v>
      </c>
      <c r="C3386" s="419">
        <f>hourly1!$F3387*유형화!$G$71/hourly1!$F$8763+유형화!$G$72*hourly1!$G3387/hourly1!$F$8763+유형화!$G$74*hourly1!I3387/hourly1!$I$8763+유형화!$H$63*hourly1!P3387/hourly1!$P$8763</f>
        <v>0.60690613596390475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770">
        <f>(유형화!$F$71+유형화!$F$72+유형화!$F$73+유형화!$F$74+유형화!$G$63)*hourly1!O3388/hourly1!$O$8763</f>
        <v>89.601365114314717</v>
      </c>
      <c r="C3387" s="419">
        <f>hourly1!$F3388*유형화!$G$71/hourly1!$F$8763+유형화!$G$72*hourly1!$G3388/hourly1!$F$8763+유형화!$G$74*hourly1!I3388/hourly1!$I$8763+유형화!$H$63*hourly1!P3388/hourly1!$P$8763</f>
        <v>0.5339587600404101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770">
        <f>(유형화!$F$71+유형화!$F$72+유형화!$F$73+유형화!$F$74+유형화!$G$63)*hourly1!O3389/hourly1!$O$8763</f>
        <v>88.822773198200309</v>
      </c>
      <c r="C3388" s="419">
        <f>hourly1!$F3389*유형화!$G$71/hourly1!$F$8763+유형화!$G$72*hourly1!$G3389/hourly1!$F$8763+유형화!$G$74*hourly1!I3389/hourly1!$I$8763+유형화!$H$63*hourly1!P3389/hourly1!$P$8763</f>
        <v>0.51711097372911097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770">
        <f>(유형화!$F$71+유형화!$F$72+유형화!$F$73+유형화!$F$74+유형화!$G$63)*hourly1!O3390/hourly1!$O$8763</f>
        <v>88.692989929379337</v>
      </c>
      <c r="C3389" s="419">
        <f>hourly1!$F3390*유형화!$G$71/hourly1!$F$8763+유형화!$G$72*hourly1!$G3390/hourly1!$F$8763+유형화!$G$74*hourly1!I3390/hourly1!$I$8763+유형화!$H$63*hourly1!P3390/hourly1!$P$8763</f>
        <v>0.51738361553133549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770">
        <f>(유형화!$F$71+유형화!$F$72+유형화!$F$73+유형화!$F$74+유형화!$G$63)*hourly1!O3391/hourly1!$O$8763</f>
        <v>89.32866381165698</v>
      </c>
      <c r="C3390" s="419">
        <f>hourly1!$F3391*유형화!$G$71/hourly1!$F$8763+유형화!$G$72*hourly1!$G3391/hourly1!$F$8763+유형화!$G$74*hourly1!I3391/hourly1!$I$8763+유형화!$H$63*hourly1!P3391/hourly1!$P$8763</f>
        <v>0.50916343442204381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770">
        <f>(유형화!$F$71+유형화!$F$72+유형화!$F$73+유형화!$F$74+유형화!$G$63)*hourly1!O3392/hourly1!$O$8763</f>
        <v>90.316832469380898</v>
      </c>
      <c r="C3391" s="419">
        <f>hourly1!$F3392*유형화!$G$71/hourly1!$F$8763+유형화!$G$72*hourly1!$G3392/hourly1!$F$8763+유형화!$G$74*hourly1!I3392/hourly1!$I$8763+유형화!$H$63*hourly1!P3392/hourly1!$P$8763</f>
        <v>1.2081837813371445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770">
        <f>(유형화!$F$71+유형화!$F$72+유형화!$F$73+유형화!$F$74+유형화!$G$63)*hourly1!O3393/hourly1!$O$8763</f>
        <v>92.190098077658064</v>
      </c>
      <c r="C3392" s="419">
        <f>hourly1!$F3393*유형화!$G$71/hourly1!$F$8763+유형화!$G$72*hourly1!$G3393/hourly1!$F$8763+유형화!$G$74*hourly1!I3393/hourly1!$I$8763+유형화!$H$63*hourly1!P3393/hourly1!$P$8763</f>
        <v>2.4613575152158829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770">
        <f>(유형화!$F$71+유형화!$F$72+유형화!$F$73+유형화!$F$74+유형화!$G$63)*hourly1!O3394/hourly1!$O$8763</f>
        <v>97.157302840197019</v>
      </c>
      <c r="C3393" s="419">
        <f>hourly1!$F3394*유형화!$G$71/hourly1!$F$8763+유형화!$G$72*hourly1!$G3394/hourly1!$F$8763+유형화!$G$74*hourly1!I3394/hourly1!$I$8763+유형화!$H$63*hourly1!P3394/hourly1!$P$8763</f>
        <v>2.0768153319494318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770">
        <f>(유형화!$F$71+유형화!$F$72+유형화!$F$73+유형화!$F$74+유형화!$G$63)*hourly1!O3395/hourly1!$O$8763</f>
        <v>101.03990923955928</v>
      </c>
      <c r="C3394" s="419">
        <f>hourly1!$F3395*유형화!$G$71/hourly1!$F$8763+유형화!$G$72*hourly1!$G3395/hourly1!$F$8763+유형화!$G$74*hourly1!I3395/hourly1!$I$8763+유형화!$H$63*hourly1!P3395/hourly1!$P$8763</f>
        <v>1.7931389220654541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770">
        <f>(유형화!$F$71+유형화!$F$72+유형화!$F$73+유형화!$F$74+유형화!$G$63)*hourly1!O3396/hourly1!$O$8763</f>
        <v>107.70402918709726</v>
      </c>
      <c r="C3395" s="419">
        <f>hourly1!$F3396*유형화!$G$71/hourly1!$F$8763+유형화!$G$72*hourly1!$G3396/hourly1!$F$8763+유형화!$G$74*hourly1!I3396/hourly1!$I$8763+유형화!$H$63*hourly1!P3396/hourly1!$P$8763</f>
        <v>1.469428479240334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770">
        <f>(유형화!$F$71+유형화!$F$72+유형화!$F$73+유형화!$F$74+유형화!$G$63)*hourly1!O3397/hourly1!$O$8763</f>
        <v>111.83986082090917</v>
      </c>
      <c r="C3396" s="419">
        <f>hourly1!$F3397*유형화!$G$71/hourly1!$F$8763+유형화!$G$72*hourly1!$G3397/hourly1!$F$8763+유형화!$G$74*hourly1!I3397/hourly1!$I$8763+유형화!$H$63*hourly1!P3397/hourly1!$P$8763</f>
        <v>1.3478456215542671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770">
        <f>(유형화!$F$71+유형화!$F$72+유형화!$F$73+유형화!$F$74+유형화!$G$63)*hourly1!O3398/hourly1!$O$8763</f>
        <v>112.40693945288521</v>
      </c>
      <c r="C3397" s="419">
        <f>hourly1!$F3398*유형화!$G$71/hourly1!$F$8763+유형화!$G$72*hourly1!$G3398/hourly1!$F$8763+유형화!$G$74*hourly1!I3398/hourly1!$I$8763+유형화!$H$63*hourly1!P3398/hourly1!$P$8763</f>
        <v>1.2869618760739117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770">
        <f>(유형화!$F$71+유형화!$F$72+유형화!$F$73+유형화!$F$74+유형화!$G$63)*hourly1!O3399/hourly1!$O$8763</f>
        <v>109.64968891936049</v>
      </c>
      <c r="C3398" s="419">
        <f>hourly1!$F3399*유형화!$G$71/hourly1!$F$8763+유형화!$G$72*hourly1!$G3399/hourly1!$F$8763+유형화!$G$74*hourly1!I3399/hourly1!$I$8763+유형화!$H$63*hourly1!P3399/hourly1!$P$8763</f>
        <v>1.7097902306148658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770">
        <f>(유형화!$F$71+유형화!$F$72+유형화!$F$73+유형화!$F$74+유형화!$G$63)*hourly1!O3400/hourly1!$O$8763</f>
        <v>109.52480126775981</v>
      </c>
      <c r="C3399" s="419">
        <f>hourly1!$F3400*유형화!$G$71/hourly1!$F$8763+유형화!$G$72*hourly1!$G3400/hourly1!$F$8763+유형화!$G$74*hourly1!I3400/hourly1!$I$8763+유형화!$H$63*hourly1!P3400/hourly1!$P$8763</f>
        <v>1.5685488527331666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770">
        <f>(유형화!$F$71+유형화!$F$72+유형화!$F$73+유형화!$F$74+유형화!$G$63)*hourly1!O3401/hourly1!$O$8763</f>
        <v>116.88451093203045</v>
      </c>
      <c r="C3400" s="419">
        <f>hourly1!$F3401*유형화!$G$71/hourly1!$F$8763+유형화!$G$72*hourly1!$G3401/hourly1!$F$8763+유형화!$G$74*hourly1!I3401/hourly1!$I$8763+유형화!$H$63*hourly1!P3401/hourly1!$P$8763</f>
        <v>1.0847905943931895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770">
        <f>(유형화!$F$71+유형화!$F$72+유형화!$F$73+유형화!$F$74+유형화!$G$63)*hourly1!O3402/hourly1!$O$8763</f>
        <v>117.42459270106106</v>
      </c>
      <c r="C3401" s="419">
        <f>hourly1!$F3402*유형화!$G$71/hourly1!$F$8763+유형화!$G$72*hourly1!$G3402/hourly1!$F$8763+유형화!$G$74*hourly1!I3402/hourly1!$I$8763+유형화!$H$63*hourly1!P3402/hourly1!$P$8763</f>
        <v>1.0043052573102169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770">
        <f>(유형화!$F$71+유형화!$F$72+유형화!$F$73+유형화!$F$74+유형화!$G$63)*hourly1!O3403/hourly1!$O$8763</f>
        <v>117.46299333803061</v>
      </c>
      <c r="C3402" s="419">
        <f>hourly1!$F3403*유형화!$G$71/hourly1!$F$8763+유형화!$G$72*hourly1!$G3403/hourly1!$F$8763+유형화!$G$74*hourly1!I3403/hourly1!$I$8763+유형화!$H$63*hourly1!P3403/hourly1!$P$8763</f>
        <v>1.0848358295454803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770">
        <f>(유형화!$F$71+유형화!$F$72+유형화!$F$73+유형화!$F$74+유형화!$G$63)*hourly1!O3404/hourly1!$O$8763</f>
        <v>117.87495877466741</v>
      </c>
      <c r="C3403" s="419">
        <f>hourly1!$F3404*유형화!$G$71/hourly1!$F$8763+유형화!$G$72*hourly1!$G3404/hourly1!$F$8763+유형화!$G$74*hourly1!I3404/hourly1!$I$8763+유형화!$H$63*hourly1!P3404/hourly1!$P$8763</f>
        <v>1.568754718834392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770">
        <f>(유형화!$F$71+유형화!$F$72+유형화!$F$73+유형화!$F$74+유형화!$G$63)*hourly1!O3405/hourly1!$O$8763</f>
        <v>116.8013966017776</v>
      </c>
      <c r="C3404" s="419">
        <f>hourly1!$F3405*유형화!$G$71/hourly1!$F$8763+유형화!$G$72*hourly1!$G3405/hourly1!$F$8763+유형화!$G$74*hourly1!I3405/hourly1!$I$8763+유형화!$H$63*hourly1!P3405/hourly1!$P$8763</f>
        <v>2.032968006442637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770">
        <f>(유형화!$F$71+유형화!$F$72+유형화!$F$73+유형화!$F$74+유형화!$G$63)*hourly1!O3406/hourly1!$O$8763</f>
        <v>115.58360954673313</v>
      </c>
      <c r="C3405" s="419">
        <f>hourly1!$F3406*유형화!$G$71/hourly1!$F$8763+유형화!$G$72*hourly1!$G3406/hourly1!$F$8763+유형화!$G$74*hourly1!I3406/hourly1!$I$8763+유형화!$H$63*hourly1!P3406/hourly1!$P$8763</f>
        <v>2.0536293930417187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770">
        <f>(유형화!$F$71+유형화!$F$72+유형화!$F$73+유형화!$F$74+유형화!$G$63)*hourly1!O3407/hourly1!$O$8763</f>
        <v>115.00680197876251</v>
      </c>
      <c r="C3406" s="419">
        <f>hourly1!$F3407*유형화!$G$71/hourly1!$F$8763+유형화!$G$72*hourly1!$G3407/hourly1!$F$8763+유형화!$G$74*hourly1!I3407/hourly1!$I$8763+유형화!$H$63*hourly1!P3407/hourly1!$P$8763</f>
        <v>1.691149039762524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770">
        <f>(유형화!$F$71+유형화!$F$72+유형화!$F$73+유형화!$F$74+유형화!$G$63)*hourly1!O3408/hourly1!$O$8763</f>
        <v>111.22448314400891</v>
      </c>
      <c r="C3407" s="419">
        <f>hourly1!$F3408*유형화!$G$71/hourly1!$F$8763+유형화!$G$72*hourly1!$G3408/hourly1!$F$8763+유형화!$G$74*hourly1!I3408/hourly1!$I$8763+유형화!$H$63*hourly1!P3408/hourly1!$P$8763</f>
        <v>1.3483167441267319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770">
        <f>(유형화!$F$71+유형화!$F$72+유형화!$F$73+유형화!$F$74+유형화!$G$63)*hourly1!O3409/hourly1!$O$8763</f>
        <v>109.23252581124683</v>
      </c>
      <c r="C3408" s="419">
        <f>hourly1!$F3409*유형화!$G$71/hourly1!$F$8763+유형화!$G$72*hourly1!$G3409/hourly1!$F$8763+유형화!$G$74*hourly1!I3409/hourly1!$I$8763+유형화!$H$63*hourly1!P3409/hourly1!$P$8763</f>
        <v>0.94530661756398016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770">
        <f>(유형화!$F$71+유형화!$F$72+유형화!$F$73+유형화!$F$74+유형화!$G$63)*hourly1!O3410/hourly1!$O$8763</f>
        <v>106.26519978354015</v>
      </c>
      <c r="C3409" s="419">
        <f>hourly1!$F3410*유형화!$G$71/hourly1!$F$8763+유형화!$G$72*hourly1!$G3410/hourly1!$F$8763+유형화!$G$74*hourly1!I3410/hourly1!$I$8763+유형화!$H$63*hourly1!P3410/hourly1!$P$8763</f>
        <v>0.82499711402870757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770">
        <f>(유형화!$F$71+유형화!$F$72+유형화!$F$73+유형화!$F$74+유형화!$G$63)*hourly1!O3411/hourly1!$O$8763</f>
        <v>103.47895299300151</v>
      </c>
      <c r="C3410" s="419">
        <f>hourly1!$F3411*유형화!$G$71/hourly1!$F$8763+유형화!$G$72*hourly1!$G3411/hourly1!$F$8763+유형화!$G$74*hourly1!I3411/hourly1!$I$8763+유형화!$H$63*hourly1!P3411/hourly1!$P$8763</f>
        <v>0.60720093375908701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770">
        <f>(유형화!$F$71+유형화!$F$72+유형화!$F$73+유형화!$F$74+유형화!$G$63)*hourly1!O3412/hourly1!$O$8763</f>
        <v>100.24297681402108</v>
      </c>
      <c r="C3411" s="419">
        <f>hourly1!$F3412*유형화!$G$71/hourly1!$F$8763+유형화!$G$72*hourly1!$G3412/hourly1!$F$8763+유형화!$G$74*hourly1!I3412/hourly1!$I$8763+유형화!$H$63*hourly1!P3412/hourly1!$P$8763</f>
        <v>0.53434433586229246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770">
        <f>(유형화!$F$71+유형화!$F$72+유형화!$F$73+유형화!$F$74+유형화!$G$63)*hourly1!O3413/hourly1!$O$8763</f>
        <v>98.581915454567465</v>
      </c>
      <c r="C3412" s="419">
        <f>hourly1!$F3413*유형화!$G$71/hourly1!$F$8763+유형화!$G$72*hourly1!$G3413/hourly1!$F$8763+유형화!$G$74*hourly1!I3413/hourly1!$I$8763+유형화!$H$63*hourly1!P3413/hourly1!$P$8763</f>
        <v>0.51826462397351358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770">
        <f>(유형화!$F$71+유형화!$F$72+유형화!$F$73+유형화!$F$74+유형화!$G$63)*hourly1!O3414/hourly1!$O$8763</f>
        <v>97.629430416695371</v>
      </c>
      <c r="C3413" s="419">
        <f>hourly1!$F3414*유형화!$G$71/hourly1!$F$8763+유형화!$G$72*hourly1!$G3414/hourly1!$F$8763+유형화!$G$74*hourly1!I3414/hourly1!$I$8763+유형화!$H$63*hourly1!P3414/hourly1!$P$8763</f>
        <v>0.51853757349786311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770">
        <f>(유형화!$F$71+유형화!$F$72+유형화!$F$73+유형화!$F$74+유형화!$G$63)*hourly1!O3415/hourly1!$O$8763</f>
        <v>97.589705027564932</v>
      </c>
      <c r="C3414" s="419">
        <f>hourly1!$F3415*유형화!$G$71/hourly1!$F$8763+유형화!$G$72*hourly1!$G3415/hourly1!$F$8763+유형화!$G$74*hourly1!I3415/hourly1!$I$8763+유형화!$H$63*hourly1!P3415/hourly1!$P$8763</f>
        <v>0.50981642077003575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770">
        <f>(유형화!$F$71+유형화!$F$72+유형화!$F$73+유형화!$F$74+유형화!$G$63)*hourly1!O3416/hourly1!$O$8763</f>
        <v>98.421173347974786</v>
      </c>
      <c r="C3415" s="419">
        <f>hourly1!$F3416*유형화!$G$71/hourly1!$F$8763+유형화!$G$72*hourly1!$G3416/hourly1!$F$8763+유형화!$G$74*hourly1!I3416/hourly1!$I$8763+유형화!$H$63*hourly1!P3416/hourly1!$P$8763</f>
        <v>1.2088410757948784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770">
        <f>(유형화!$F$71+유형화!$F$72+유형화!$F$73+유형화!$F$74+유형화!$G$63)*hourly1!O3417/hourly1!$O$8763</f>
        <v>100.20000842698235</v>
      </c>
      <c r="C3416" s="419">
        <f>hourly1!$F3417*유형화!$G$71/hourly1!$F$8763+유형화!$G$72*hourly1!$G3417/hourly1!$F$8763+유형화!$G$74*hourly1!I3417/hourly1!$I$8763+유형화!$H$63*hourly1!P3417/hourly1!$P$8763</f>
        <v>2.46294136099021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770">
        <f>(유형화!$F$71+유형화!$F$72+유형화!$F$73+유형화!$F$74+유형화!$G$63)*hourly1!O3418/hourly1!$O$8763</f>
        <v>102.54136603638212</v>
      </c>
      <c r="C3417" s="419">
        <f>hourly1!$F3418*유형화!$G$71/hourly1!$F$8763+유형화!$G$72*hourly1!$G3418/hourly1!$F$8763+유형화!$G$74*hourly1!I3418/hourly1!$I$8763+유형화!$H$63*hourly1!P3418/hourly1!$P$8763</f>
        <v>2.0780382196718294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770">
        <f>(유형화!$F$71+유형화!$F$72+유형화!$F$73+유형화!$F$74+유형화!$G$63)*hourly1!O3419/hourly1!$O$8763</f>
        <v>106.67233667067059</v>
      </c>
      <c r="C3418" s="419">
        <f>hourly1!$F3419*유형화!$G$71/hourly1!$F$8763+유형화!$G$72*hourly1!$G3419/hourly1!$F$8763+유형화!$G$74*hourly1!I3419/hourly1!$I$8763+유형화!$H$63*hourly1!P3419/hourly1!$P$8763</f>
        <v>1.7941639444618518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770">
        <f>(유형화!$F$71+유형화!$F$72+유형화!$F$73+유형화!$F$74+유형화!$G$63)*hourly1!O3420/hourly1!$O$8763</f>
        <v>113.27216967613225</v>
      </c>
      <c r="C3419" s="419">
        <f>hourly1!$F3420*유형화!$G$71/hourly1!$F$8763+유형화!$G$72*hourly1!$G3420/hourly1!$F$8763+유형화!$G$74*hourly1!I3420/hourly1!$I$8763+유형화!$H$63*hourly1!P3420/hourly1!$P$8763</f>
        <v>1.4701574729530549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770">
        <f>(유형화!$F$71+유형화!$F$72+유형화!$F$73+유형화!$F$74+유형화!$G$63)*hourly1!O3421/hourly1!$O$8763</f>
        <v>115.19719351791527</v>
      </c>
      <c r="C3420" s="419">
        <f>hourly1!$F3421*유형화!$G$71/hourly1!$F$8763+유형화!$G$72*hourly1!$G3421/hourly1!$F$8763+유형화!$G$74*hourly1!I3421/hourly1!$I$8763+유형화!$H$63*hourly1!P3421/hourly1!$P$8763</f>
        <v>1.3485315341695709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770">
        <f>(유형화!$F$71+유형화!$F$72+유형화!$F$73+유형화!$F$74+유형화!$G$63)*hourly1!O3422/hourly1!$O$8763</f>
        <v>115.93396164149891</v>
      </c>
      <c r="C3421" s="419">
        <f>hourly1!$F3422*유형화!$G$71/hourly1!$F$8763+유형화!$G$72*hourly1!$G3422/hourly1!$F$8763+유형화!$G$74*hourly1!I3422/hourly1!$I$8763+유형화!$H$63*hourly1!P3422/hourly1!$P$8763</f>
        <v>1.2875751662678554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770">
        <f>(유형화!$F$71+유형화!$F$72+유형화!$F$73+유형화!$F$74+유형화!$G$63)*hourly1!O3423/hourly1!$O$8763</f>
        <v>111.90502780744883</v>
      </c>
      <c r="C3422" s="419">
        <f>hourly1!$F3423*유형화!$G$71/hourly1!$F$8763+유형화!$G$72*hourly1!$G3423/hourly1!$F$8763+유형화!$G$74*hourly1!I3423/hourly1!$I$8763+유형화!$H$63*hourly1!P3423/hourly1!$P$8763</f>
        <v>1.7107752491350965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770">
        <f>(유형화!$F$71+유형화!$F$72+유형화!$F$73+유형화!$F$74+유형화!$G$63)*hourly1!O3424/hourly1!$O$8763</f>
        <v>111.38356570365326</v>
      </c>
      <c r="C3423" s="419">
        <f>hourly1!$F3424*유형화!$G$71/hourly1!$F$8763+유형화!$G$72*hourly1!$G3424/hourly1!$F$8763+유형화!$G$74*hourly1!I3424/hourly1!$I$8763+유형화!$H$63*hourly1!P3424/hourly1!$P$8763</f>
        <v>1.569560027633969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770">
        <f>(유형화!$F$71+유형화!$F$72+유형화!$F$73+유형화!$F$74+유형화!$G$63)*hourly1!O3425/hourly1!$O$8763</f>
        <v>118.47357973389883</v>
      </c>
      <c r="C3424" s="419">
        <f>hourly1!$F3425*유형화!$G$71/hourly1!$F$8763+유형화!$G$72*hourly1!$G3425/hourly1!$F$8763+유형화!$G$74*hourly1!I3425/hourly1!$I$8763+유형화!$H$63*hourly1!P3425/hourly1!$P$8763</f>
        <v>1.0854466579624258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770">
        <f>(유형화!$F$71+유형화!$F$72+유형화!$F$73+유형화!$F$74+유형화!$G$63)*hourly1!O3426/hourly1!$O$8763</f>
        <v>118.75503576065228</v>
      </c>
      <c r="C3425" s="419">
        <f>hourly1!$F3426*유형화!$G$71/hourly1!$F$8763+유형화!$G$72*hourly1!$G3426/hourly1!$F$8763+유형화!$G$74*hourly1!I3426/hourly1!$I$8763+유형화!$H$63*hourly1!P3426/hourly1!$P$8763</f>
        <v>1.0048988532881955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770">
        <f>(유형화!$F$71+유형화!$F$72+유형화!$F$73+유형화!$F$74+유형화!$G$63)*hourly1!O3427/hourly1!$O$8763</f>
        <v>119.18099986463059</v>
      </c>
      <c r="C3426" s="419">
        <f>hourly1!$F3427*유형화!$G$71/hourly1!$F$8763+유형화!$G$72*hourly1!$G3427/hourly1!$F$8763+유형화!$G$74*hourly1!I3427/hourly1!$I$8763+유형화!$H$63*hourly1!P3427/hourly1!$P$8763</f>
        <v>1.0855398977661244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770">
        <f>(유형화!$F$71+유형화!$F$72+유형화!$F$73+유형화!$F$74+유형화!$G$63)*hourly1!O3428/hourly1!$O$8763</f>
        <v>118.37218934731209</v>
      </c>
      <c r="C3427" s="419">
        <f>hourly1!$F3428*유형화!$G$71/hourly1!$F$8763+유형화!$G$72*hourly1!$G3428/hourly1!$F$8763+유형화!$G$74*hourly1!I3428/hourly1!$I$8763+유형화!$H$63*hourly1!P3428/hourly1!$P$8763</f>
        <v>1.569880366365477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770">
        <f>(유형화!$F$71+유형화!$F$72+유형화!$F$73+유형화!$F$74+유형화!$G$63)*hourly1!O3429/hourly1!$O$8763</f>
        <v>116.77325611084125</v>
      </c>
      <c r="C3428" s="419">
        <f>hourly1!$F3429*유형화!$G$71/hourly1!$F$8763+유형화!$G$72*hourly1!$G3429/hourly1!$F$8763+유형화!$G$74*hourly1!I3429/hourly1!$I$8763+유형화!$H$63*hourly1!P3429/hourly1!$P$8763</f>
        <v>2.0345817012630287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770">
        <f>(유형화!$F$71+유형화!$F$72+유형화!$F$73+유형화!$F$74+유형화!$G$63)*hourly1!O3430/hourly1!$O$8763</f>
        <v>114.825585494317</v>
      </c>
      <c r="C3429" s="419">
        <f>hourly1!$F3430*유형화!$G$71/hourly1!$F$8763+유형화!$G$72*hourly1!$G3430/hourly1!$F$8763+유형화!$G$74*hourly1!I3430/hourly1!$I$8763+유형화!$H$63*hourly1!P3430/hourly1!$P$8763</f>
        <v>2.0552440110284835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770">
        <f>(유형화!$F$71+유형화!$F$72+유형화!$F$73+유형화!$F$74+유형화!$G$63)*hourly1!O3431/hourly1!$O$8763</f>
        <v>114.84959628899874</v>
      </c>
      <c r="C3430" s="419">
        <f>hourly1!$F3431*유형화!$G$71/hourly1!$F$8763+유형화!$G$72*hourly1!$G3431/hourly1!$F$8763+유형화!$G$74*hourly1!I3431/hourly1!$I$8763+유형화!$H$63*hourly1!P3431/hourly1!$P$8763</f>
        <v>1.6923839286477673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770">
        <f>(유형화!$F$71+유형화!$F$72+유형화!$F$73+유형화!$F$74+유형화!$G$63)*hourly1!O3432/hourly1!$O$8763</f>
        <v>112.06259301174335</v>
      </c>
      <c r="C3431" s="419">
        <f>hourly1!$F3432*유형화!$G$71/hourly1!$F$8763+유형화!$G$72*hourly1!$G3432/hourly1!$F$8763+유형화!$G$74*hourly1!I3432/hourly1!$I$8763+유형화!$H$63*hourly1!P3432/hourly1!$P$8763</f>
        <v>1.349215908174253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770">
        <f>(유형화!$F$71+유형화!$F$72+유형화!$F$73+유형화!$F$74+유형화!$G$63)*hourly1!O3433/hourly1!$O$8763</f>
        <v>108.5224026955855</v>
      </c>
      <c r="C3432" s="419">
        <f>hourly1!$F3433*유형화!$G$71/hourly1!$F$8763+유형화!$G$72*hourly1!$G3433/hourly1!$F$8763+유형화!$G$74*hourly1!I3433/hourly1!$I$8763+유형화!$H$63*hourly1!P3433/hourly1!$P$8763</f>
        <v>0.94587805754900156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770">
        <f>(유형화!$F$71+유형화!$F$72+유형화!$F$73+유형화!$F$74+유형화!$G$63)*hourly1!O3434/hourly1!$O$8763</f>
        <v>106.12329728160103</v>
      </c>
      <c r="C3433" s="419">
        <f>hourly1!$F3434*유형화!$G$71/hourly1!$F$8763+유형화!$G$72*hourly1!$G3434/hourly1!$F$8763+유형화!$G$74*hourly1!I3434/hourly1!$I$8763+유형화!$H$63*hourly1!P3434/hourly1!$P$8763</f>
        <v>0.82548269954102538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770">
        <f>(유형화!$F$71+유형화!$F$72+유형화!$F$73+유형화!$F$74+유형화!$G$63)*hourly1!O3435/hourly1!$O$8763</f>
        <v>103.15287783892562</v>
      </c>
      <c r="C3434" s="419">
        <f>hourly1!$F3435*유형화!$G$71/hourly1!$F$8763+유형화!$G$72*hourly1!$G3435/hourly1!$F$8763+유형화!$G$74*hourly1!I3435/hourly1!$I$8763+유형화!$H$63*hourly1!P3435/hourly1!$P$8763</f>
        <v>0.60758127830485409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770">
        <f>(유형화!$F$71+유형화!$F$72+유형화!$F$73+유형화!$F$74+유형화!$G$63)*hourly1!O3436/hourly1!$O$8763</f>
        <v>99.773927366996972</v>
      </c>
      <c r="C3435" s="419">
        <f>hourly1!$F3436*유형화!$G$71/hourly1!$F$8763+유형화!$G$72*hourly1!$G3436/hourly1!$F$8763+유형화!$G$74*hourly1!I3436/hourly1!$I$8763+유형화!$H$63*hourly1!P3436/hourly1!$P$8763</f>
        <v>0.53480991943652068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770">
        <f>(유형화!$F$71+유형화!$F$72+유형화!$F$73+유형화!$F$74+유형화!$G$63)*hourly1!O3437/hourly1!$O$8763</f>
        <v>99.101155829999641</v>
      </c>
      <c r="C3436" s="419">
        <f>hourly1!$F3437*유형화!$G$71/hourly1!$F$8763+유형화!$G$72*hourly1!$G3437/hourly1!$F$8763+유형화!$G$74*hourly1!I3437/hourly1!$I$8763+유형화!$H$63*hourly1!P3437/hourly1!$P$8763</f>
        <v>0.51958690594209167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770">
        <f>(유형화!$F$71+유형화!$F$72+유형화!$F$73+유형화!$F$74+유형화!$G$63)*hourly1!O3438/hourly1!$O$8763</f>
        <v>98.433996276241061</v>
      </c>
      <c r="C3437" s="419">
        <f>hourly1!$F3438*유형화!$G$71/hourly1!$F$8763+유형화!$G$72*hourly1!$G3438/hourly1!$F$8763+유형화!$G$74*hourly1!I3438/hourly1!$I$8763+유형화!$H$63*hourly1!P3438/hourly1!$P$8763</f>
        <v>0.51990570606297792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770">
        <f>(유형화!$F$71+유형화!$F$72+유형화!$F$73+유형화!$F$74+유형화!$G$63)*hourly1!O3439/hourly1!$O$8763</f>
        <v>98.963401488700725</v>
      </c>
      <c r="C3438" s="419">
        <f>hourly1!$F3439*유형화!$G$71/hourly1!$F$8763+유형화!$G$72*hourly1!$G3439/hourly1!$F$8763+유형화!$G$74*hourly1!I3439/hourly1!$I$8763+유형화!$H$63*hourly1!P3439/hourly1!$P$8763</f>
        <v>0.5105869569695517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770">
        <f>(유형화!$F$71+유형화!$F$72+유형화!$F$73+유형화!$F$74+유형화!$G$63)*hourly1!O3440/hourly1!$O$8763</f>
        <v>99.672933265419445</v>
      </c>
      <c r="C3439" s="419">
        <f>hourly1!$F3440*유형화!$G$71/hourly1!$F$8763+유형화!$G$72*hourly1!$G3440/hourly1!$F$8763+유형화!$G$74*hourly1!I3440/hourly1!$I$8763+유형화!$H$63*hourly1!P3440/hourly1!$P$8763</f>
        <v>1.2095552988456308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770">
        <f>(유형화!$F$71+유형화!$F$72+유형화!$F$73+유형화!$F$74+유형화!$G$63)*hourly1!O3441/hourly1!$O$8763</f>
        <v>102.08941179655368</v>
      </c>
      <c r="C3440" s="419">
        <f>hourly1!$F3441*유형화!$G$71/hourly1!$F$8763+유형화!$G$72*hourly1!$G3441/hourly1!$F$8763+유형화!$G$74*hourly1!I3441/hourly1!$I$8763+유형화!$H$63*hourly1!P3441/hourly1!$P$8763</f>
        <v>2.4644236584634802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770">
        <f>(유형화!$F$71+유형화!$F$72+유형화!$F$73+유형화!$F$74+유형화!$G$63)*hourly1!O3442/hourly1!$O$8763</f>
        <v>104.44616636268827</v>
      </c>
      <c r="C3441" s="419">
        <f>hourly1!$F3442*유형화!$G$71/hourly1!$F$8763+유형화!$G$72*hourly1!$G3442/hourly1!$F$8763+유형화!$G$74*hourly1!I3442/hourly1!$I$8763+유형화!$H$63*hourly1!P3442/hourly1!$P$8763</f>
        <v>2.0791986398029692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770">
        <f>(유형화!$F$71+유형화!$F$72+유형화!$F$73+유형화!$F$74+유형화!$G$63)*hourly1!O3443/hourly1!$O$8763</f>
        <v>108.61898880546489</v>
      </c>
      <c r="C3442" s="419">
        <f>hourly1!$F3443*유형화!$G$71/hourly1!$F$8763+유형화!$G$72*hourly1!$G3443/hourly1!$F$8763+유형화!$G$74*hourly1!I3443/hourly1!$I$8763+유형화!$H$63*hourly1!P3443/hourly1!$P$8763</f>
        <v>1.7951434239838435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770">
        <f>(유형화!$F$71+유형화!$F$72+유형화!$F$73+유형화!$F$74+유형화!$G$63)*hourly1!O3444/hourly1!$O$8763</f>
        <v>114.42467198785482</v>
      </c>
      <c r="C3443" s="419">
        <f>hourly1!$F3444*유형화!$G$71/hourly1!$F$8763+유형화!$G$72*hourly1!$G3444/hourly1!$F$8763+유형화!$G$74*hourly1!I3444/hourly1!$I$8763+유형화!$H$63*hourly1!P3444/hourly1!$P$8763</f>
        <v>1.4708787736126627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770">
        <f>(유형화!$F$71+유형화!$F$72+유형화!$F$73+유형화!$F$74+유형화!$G$63)*hourly1!O3445/hourly1!$O$8763</f>
        <v>115.75610619667088</v>
      </c>
      <c r="C3444" s="419">
        <f>hourly1!$F3445*유형화!$G$71/hourly1!$F$8763+유형화!$G$72*hourly1!$G3445/hourly1!$F$8763+유형화!$G$74*hourly1!I3445/hourly1!$I$8763+유형화!$H$63*hourly1!P3445/hourly1!$P$8763</f>
        <v>1.349145747529888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770">
        <f>(유형화!$F$71+유형화!$F$72+유형화!$F$73+유형화!$F$74+유형화!$G$63)*hourly1!O3446/hourly1!$O$8763</f>
        <v>115.6705591784916</v>
      </c>
      <c r="C3445" s="419">
        <f>hourly1!$F3446*유형화!$G$71/hourly1!$F$8763+유형화!$G$72*hourly1!$G3446/hourly1!$F$8763+유형화!$G$74*hourly1!I3446/hourly1!$I$8763+유형화!$H$63*hourly1!P3446/hourly1!$P$8763</f>
        <v>1.2881918414051674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770">
        <f>(유형화!$F$71+유형화!$F$72+유형화!$F$73+유형화!$F$74+유형화!$G$63)*hourly1!O3447/hourly1!$O$8763</f>
        <v>112.36145733388601</v>
      </c>
      <c r="C3446" s="419">
        <f>hourly1!$F3447*유형화!$G$71/hourly1!$F$8763+유형화!$G$72*hourly1!$G3447/hourly1!$F$8763+유형화!$G$74*hourly1!I3447/hourly1!$I$8763+유형화!$H$63*hourly1!P3447/hourly1!$P$8763</f>
        <v>1.7116454873029203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770">
        <f>(유형화!$F$71+유형화!$F$72+유형화!$F$73+유형화!$F$74+유형화!$G$63)*hourly1!O3448/hourly1!$O$8763</f>
        <v>111.47886894191313</v>
      </c>
      <c r="C3447" s="419">
        <f>hourly1!$F3448*유형화!$G$71/hourly1!$F$8763+유형화!$G$72*hourly1!$G3448/hourly1!$F$8763+유형화!$G$74*hourly1!I3448/hourly1!$I$8763+유형화!$H$63*hourly1!P3448/hourly1!$P$8763</f>
        <v>1.5702105522049659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770">
        <f>(유형화!$F$71+유형화!$F$72+유형화!$F$73+유형화!$F$74+유형화!$G$63)*hourly1!O3449/hourly1!$O$8763</f>
        <v>116.78173793448335</v>
      </c>
      <c r="C3448" s="419">
        <f>hourly1!$F3449*유형화!$G$71/hourly1!$F$8763+유형화!$G$72*hourly1!$G3449/hourly1!$F$8763+유형화!$G$74*hourly1!I3449/hourly1!$I$8763+유형화!$H$63*hourly1!P3449/hourly1!$P$8763</f>
        <v>1.0858174631223396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770">
        <f>(유형화!$F$71+유형화!$F$72+유형화!$F$73+유형화!$F$74+유형화!$G$63)*hourly1!O3450/hourly1!$O$8763</f>
        <v>117.40047261546668</v>
      </c>
      <c r="C3449" s="419">
        <f>hourly1!$F3450*유형화!$G$71/hourly1!$F$8763+유형화!$G$72*hourly1!$G3450/hourly1!$F$8763+유형화!$G$74*hourly1!I3450/hourly1!$I$8763+유형화!$H$63*hourly1!P3450/hourly1!$P$8763</f>
        <v>1.005203805913486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770">
        <f>(유형화!$F$71+유형화!$F$72+유형화!$F$73+유형화!$F$74+유형화!$G$63)*hourly1!O3451/hourly1!$O$8763</f>
        <v>117.70107980242081</v>
      </c>
      <c r="C3450" s="419">
        <f>hourly1!$F3451*유형화!$G$71/hourly1!$F$8763+유형화!$G$72*hourly1!$G3451/hourly1!$F$8763+유형화!$G$74*hourly1!I3451/hourly1!$I$8763+유형화!$H$63*hourly1!P3451/hourly1!$P$8763</f>
        <v>1.0858313106179349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770">
        <f>(유형화!$F$71+유형화!$F$72+유형화!$F$73+유형화!$F$74+유형화!$G$63)*hourly1!O3452/hourly1!$O$8763</f>
        <v>116.6632596668626</v>
      </c>
      <c r="C3451" s="419">
        <f>hourly1!$F3452*유형화!$G$71/hourly1!$F$8763+유형화!$G$72*hourly1!$G3452/hourly1!$F$8763+유형화!$G$74*hourly1!I3452/hourly1!$I$8763+유형화!$H$63*hourly1!P3452/hourly1!$P$8763</f>
        <v>1.5703354873874722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770">
        <f>(유형화!$F$71+유형화!$F$72+유형화!$F$73+유형화!$F$74+유형화!$G$63)*hourly1!O3453/hourly1!$O$8763</f>
        <v>114.86306090820545</v>
      </c>
      <c r="C3452" s="419">
        <f>hourly1!$F3453*유형화!$G$71/hourly1!$F$8763+유형화!$G$72*hourly1!$G3453/hourly1!$F$8763+유형화!$G$74*hourly1!I3453/hourly1!$I$8763+유형화!$H$63*hourly1!P3453/hourly1!$P$8763</f>
        <v>2.0352039153985801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770">
        <f>(유형화!$F$71+유형화!$F$72+유형화!$F$73+유형화!$F$74+유형화!$G$63)*hourly1!O3454/hourly1!$O$8763</f>
        <v>114.45145305585879</v>
      </c>
      <c r="C3453" s="419">
        <f>hourly1!$F3454*유형화!$G$71/hourly1!$F$8763+유형화!$G$72*hourly1!$G3454/hourly1!$F$8763+유형화!$G$74*hourly1!I3454/hourly1!$I$8763+유형화!$H$63*hourly1!P3454/hourly1!$P$8763</f>
        <v>2.0559742356296993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770">
        <f>(유형화!$F$71+유형화!$F$72+유형화!$F$73+유형화!$F$74+유형화!$G$63)*hourly1!O3455/hourly1!$O$8763</f>
        <v>114.03984520351216</v>
      </c>
      <c r="C3454" s="419">
        <f>hourly1!$F3455*유형화!$G$71/hourly1!$F$8763+유형화!$G$72*hourly1!$G3455/hourly1!$F$8763+유형화!$G$74*hourly1!I3455/hourly1!$I$8763+유형화!$H$63*hourly1!P3455/hourly1!$P$8763</f>
        <v>1.6929119798132533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770">
        <f>(유형화!$F$71+유형화!$F$72+유형화!$F$73+유형화!$F$74+유형화!$G$63)*hourly1!O3456/hourly1!$O$8763</f>
        <v>110.95191903648509</v>
      </c>
      <c r="C3455" s="419">
        <f>hourly1!$F3456*유형화!$G$71/hourly1!$F$8763+유형화!$G$72*hourly1!$G3456/hourly1!$F$8763+유형화!$G$74*hourly1!I3456/hourly1!$I$8763+유형화!$H$63*hourly1!P3456/hourly1!$P$8763</f>
        <v>1.3495802511695512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770">
        <f>(유형화!$F$71+유형화!$F$72+유형화!$F$73+유형화!$F$74+유형화!$G$63)*hourly1!O3457/hourly1!$O$8763</f>
        <v>107.46948693126465</v>
      </c>
      <c r="C3456" s="419">
        <f>hourly1!$F3457*유형화!$G$71/hourly1!$F$8763+유형화!$G$72*hourly1!$G3457/hourly1!$F$8763+유형화!$G$74*hourly1!I3457/hourly1!$I$8763+유형화!$H$63*hourly1!P3457/hourly1!$P$8763</f>
        <v>0.94608515453872766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770">
        <f>(유형화!$F$71+유형화!$F$72+유형화!$F$73+유형화!$F$74+유형화!$G$63)*hourly1!O3458/hourly1!$O$8763</f>
        <v>104.61850945188233</v>
      </c>
      <c r="C3457" s="419">
        <f>hourly1!$F3458*유형화!$G$71/hourly1!$F$8763+유형화!$G$72*hourly1!$G3458/hourly1!$F$8763+유형화!$G$74*hourly1!I3458/hourly1!$I$8763+유형화!$H$63*hourly1!P3458/hourly1!$P$8763</f>
        <v>0.82561840499788897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770">
        <f>(유형화!$F$71+유형화!$F$72+유형화!$F$73+유형화!$F$74+유형화!$G$63)*hourly1!O3459/hourly1!$O$8763</f>
        <v>100.4818140870734</v>
      </c>
      <c r="C3458" s="419">
        <f>hourly1!$F3459*유형화!$G$71/hourly1!$F$8763+유형화!$G$72*hourly1!$G3459/hourly1!$F$8763+유형화!$G$74*hourly1!I3459/hourly1!$I$8763+유형화!$H$63*hourly1!P3459/hourly1!$P$8763</f>
        <v>0.60214567469932367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770">
        <f>(유형화!$F$71+유형화!$F$72+유형화!$F$73+유형화!$F$74+유형화!$G$63)*hourly1!O3460/hourly1!$O$8763</f>
        <v>96.75852075514392</v>
      </c>
      <c r="C3459" s="419">
        <f>hourly1!$F3460*유형화!$G$71/hourly1!$F$8763+유형화!$G$72*hourly1!$G3460/hourly1!$F$8763+유형화!$G$74*hourly1!I3460/hourly1!$I$8763+유형화!$H$63*hourly1!P3460/hourly1!$P$8763</f>
        <v>0.61874112886860888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770">
        <f>(유형화!$F$71+유형화!$F$72+유형화!$F$73+유형화!$F$74+유형화!$G$63)*hourly1!O3461/hourly1!$O$8763</f>
        <v>97.045737718629226</v>
      </c>
      <c r="C3460" s="419">
        <f>hourly1!$F3461*유형화!$G$71/hourly1!$F$8763+유형화!$G$72*hourly1!$G3461/hourly1!$F$8763+유형화!$G$74*hourly1!I3461/hourly1!$I$8763+유형화!$H$63*hourly1!P3461/hourly1!$P$8763</f>
        <v>0.55452629139154463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770">
        <f>(유형화!$F$71+유형화!$F$72+유형화!$F$73+유형화!$F$74+유형화!$G$63)*hourly1!O3462/hourly1!$O$8763</f>
        <v>96.846718812153682</v>
      </c>
      <c r="C3461" s="419">
        <f>hourly1!$F3462*유형화!$G$71/hourly1!$F$8763+유형화!$G$72*hourly1!$G3462/hourly1!$F$8763+유형화!$G$74*hourly1!I3462/hourly1!$I$8763+유형화!$H$63*hourly1!P3462/hourly1!$P$8763</f>
        <v>0.51006998380054769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770">
        <f>(유형화!$F$71+유형화!$F$72+유형화!$F$73+유형화!$F$74+유형화!$G$63)*hourly1!O3463/hourly1!$O$8763</f>
        <v>96.704608134741974</v>
      </c>
      <c r="C3462" s="419">
        <f>hourly1!$F3463*유형화!$G$71/hourly1!$F$8763+유형화!$G$72*hourly1!$G3463/hourly1!$F$8763+유형화!$G$74*hourly1!I3463/hourly1!$I$8763+유형화!$H$63*hourly1!P3463/hourly1!$P$8763</f>
        <v>0.51020968964502833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770">
        <f>(유형화!$F$71+유형화!$F$72+유형화!$F$73+유형화!$F$74+유형화!$G$63)*hourly1!O3464/hourly1!$O$8763</f>
        <v>97.388786630241427</v>
      </c>
      <c r="C3463" s="419">
        <f>hourly1!$F3464*유형화!$G$71/hourly1!$F$8763+유형화!$G$72*hourly1!$G3464/hourly1!$F$8763+유형화!$G$74*hourly1!I3464/hourly1!$I$8763+유형화!$H$63*hourly1!P3464/hourly1!$P$8763</f>
        <v>0.65237454162207698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770">
        <f>(유형화!$F$71+유형화!$F$72+유형화!$F$73+유형화!$F$74+유형화!$G$63)*hourly1!O3465/hourly1!$O$8763</f>
        <v>99.840898254176494</v>
      </c>
      <c r="C3464" s="419">
        <f>hourly1!$F3465*유형화!$G$71/hourly1!$F$8763+유형화!$G$72*hourly1!$G3465/hourly1!$F$8763+유형화!$G$74*hourly1!I3465/hourly1!$I$8763+유형화!$H$63*hourly1!P3465/hourly1!$P$8763</f>
        <v>1.0125832901788974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770">
        <f>(유형화!$F$71+유형화!$F$72+유형화!$F$73+유형화!$F$74+유형화!$G$63)*hourly1!O3466/hourly1!$O$8763</f>
        <v>100.06251471937877</v>
      </c>
      <c r="C3465" s="419">
        <f>hourly1!$F3466*유형화!$G$71/hourly1!$F$8763+유형화!$G$72*hourly1!$G3466/hourly1!$F$8763+유형화!$G$74*hourly1!I3466/hourly1!$I$8763+유형화!$H$63*hourly1!P3466/hourly1!$P$8763</f>
        <v>1.41075048594773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770">
        <f>(유형화!$F$71+유형화!$F$72+유형화!$F$73+유형화!$F$74+유형화!$G$63)*hourly1!O3467/hourly1!$O$8763</f>
        <v>104.59725989014362</v>
      </c>
      <c r="C3466" s="419">
        <f>hourly1!$F3467*유형화!$G$71/hourly1!$F$8763+유형화!$G$72*hourly1!$G3467/hourly1!$F$8763+유형화!$G$74*hourly1!I3467/hourly1!$I$8763+유형화!$H$63*hourly1!P3467/hourly1!$P$8763</f>
        <v>2.0170101525151267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770">
        <f>(유형화!$F$71+유형화!$F$72+유형화!$F$73+유형화!$F$74+유형화!$G$63)*hourly1!O3468/hourly1!$O$8763</f>
        <v>111.07478995257921</v>
      </c>
      <c r="C3467" s="419">
        <f>hourly1!$F3468*유형화!$G$71/hourly1!$F$8763+유형화!$G$72*hourly1!$G3468/hourly1!$F$8763+유형화!$G$74*hourly1!I3468/hourly1!$I$8763+유형화!$H$63*hourly1!P3468/hourly1!$P$8763</f>
        <v>1.9989687120832518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770">
        <f>(유형화!$F$71+유형화!$F$72+유형화!$F$73+유형화!$F$74+유형화!$G$63)*hourly1!O3469/hourly1!$O$8763</f>
        <v>113.19218575666099</v>
      </c>
      <c r="C3468" s="419">
        <f>hourly1!$F3469*유형화!$G$71/hourly1!$F$8763+유형화!$G$72*hourly1!$G3469/hourly1!$F$8763+유형화!$G$74*hourly1!I3469/hourly1!$I$8763+유형화!$H$63*hourly1!P3469/hourly1!$P$8763</f>
        <v>1.8423596913086493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770">
        <f>(유형화!$F$71+유형화!$F$72+유형화!$F$73+유형화!$F$74+유형화!$G$63)*hourly1!O3470/hourly1!$O$8763</f>
        <v>114.12309888540511</v>
      </c>
      <c r="C3469" s="419">
        <f>hourly1!$F3470*유형화!$G$71/hourly1!$F$8763+유형화!$G$72*hourly1!$G3470/hourly1!$F$8763+유형화!$G$74*hourly1!I3470/hourly1!$I$8763+유형화!$H$63*hourly1!P3470/hourly1!$P$8763</f>
        <v>1.9457777119909538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770">
        <f>(유형화!$F$71+유형화!$F$72+유형화!$F$73+유형화!$F$74+유형화!$G$63)*hourly1!O3471/hourly1!$O$8763</f>
        <v>109.63510568614446</v>
      </c>
      <c r="C3470" s="419">
        <f>hourly1!$F3471*유형화!$G$71/hourly1!$F$8763+유형화!$G$72*hourly1!$G3471/hourly1!$F$8763+유형화!$G$74*hourly1!I3471/hourly1!$I$8763+유형화!$H$63*hourly1!P3471/hourly1!$P$8763</f>
        <v>1.9620885231951593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770">
        <f>(유형화!$F$71+유형화!$F$72+유형화!$F$73+유형화!$F$74+유형화!$G$63)*hourly1!O3472/hourly1!$O$8763</f>
        <v>108.70732427921845</v>
      </c>
      <c r="C3471" s="419">
        <f>hourly1!$F3472*유형화!$G$71/hourly1!$F$8763+유형화!$G$72*hourly1!$G3472/hourly1!$F$8763+유형화!$G$74*hourly1!I3472/hourly1!$I$8763+유형화!$H$63*hourly1!P3472/hourly1!$P$8763</f>
        <v>1.6505611069974482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770">
        <f>(유형화!$F$71+유형화!$F$72+유형화!$F$73+유형화!$F$74+유형화!$G$63)*hourly1!O3473/hourly1!$O$8763</f>
        <v>115.2394703164091</v>
      </c>
      <c r="C3472" s="419">
        <f>hourly1!$F3473*유형화!$G$71/hourly1!$F$8763+유형화!$G$72*hourly1!$G3473/hourly1!$F$8763+유형화!$G$74*hourly1!I3473/hourly1!$I$8763+유형화!$H$63*hourly1!P3473/hourly1!$P$8763</f>
        <v>1.4081948537045244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770">
        <f>(유형화!$F$71+유형화!$F$72+유형화!$F$73+유형화!$F$74+유형화!$G$63)*hourly1!O3474/hourly1!$O$8763</f>
        <v>114.61470076840627</v>
      </c>
      <c r="C3473" s="419">
        <f>hourly1!$F3474*유형화!$G$71/hourly1!$F$8763+유형화!$G$72*hourly1!$G3474/hourly1!$F$8763+유형화!$G$74*hourly1!I3474/hourly1!$I$8763+유형화!$H$63*hourly1!P3474/hourly1!$P$8763</f>
        <v>1.200684593165342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770">
        <f>(유형화!$F$71+유형화!$F$72+유형화!$F$73+유형화!$F$74+유형화!$G$63)*hourly1!O3475/hourly1!$O$8763</f>
        <v>115.25903589265863</v>
      </c>
      <c r="C3474" s="419">
        <f>hourly1!$F3475*유형화!$G$71/hourly1!$F$8763+유형화!$G$72*hourly1!$G3475/hourly1!$F$8763+유형화!$G$74*hourly1!I3475/hourly1!$I$8763+유형화!$H$63*hourly1!P3475/hourly1!$P$8763</f>
        <v>1.4081908533169072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770">
        <f>(유형화!$F$71+유형화!$F$72+유형화!$F$73+유형화!$F$74+유형화!$G$63)*hourly1!O3476/hourly1!$O$8763</f>
        <v>115.04838196318789</v>
      </c>
      <c r="C3475" s="419">
        <f>hourly1!$F3476*유형화!$G$71/hourly1!$F$8763+유형화!$G$72*hourly1!$G3476/hourly1!$F$8763+유형화!$G$74*hourly1!I3476/hourly1!$I$8763+유형화!$H$63*hourly1!P3476/hourly1!$P$8763</f>
        <v>1.6851924626003718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770">
        <f>(유형화!$F$71+유형화!$F$72+유형화!$F$73+유형화!$F$74+유형화!$G$63)*hourly1!O3477/hourly1!$O$8763</f>
        <v>112.41345943508983</v>
      </c>
      <c r="C3476" s="419">
        <f>hourly1!$F3477*유형화!$G$71/hourly1!$F$8763+유형화!$G$72*hourly1!$G3477/hourly1!$F$8763+유형화!$G$74*hourly1!I3477/hourly1!$I$8763+유형화!$H$63*hourly1!P3477/hourly1!$P$8763</f>
        <v>2.1701012939635045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770">
        <f>(유형화!$F$71+유형화!$F$72+유형화!$F$73+유형화!$F$74+유형화!$G$63)*hourly1!O3478/hourly1!$O$8763</f>
        <v>111.88952895114242</v>
      </c>
      <c r="C3477" s="419">
        <f>hourly1!$F3478*유형화!$G$71/hourly1!$F$8763+유형화!$G$72*hourly1!$G3478/hourly1!$F$8763+유형화!$G$74*hourly1!I3478/hourly1!$I$8763+유형화!$H$63*hourly1!P3478/hourly1!$P$8763</f>
        <v>1.806964261670825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770">
        <f>(유형화!$F$71+유형화!$F$72+유형화!$F$73+유형화!$F$74+유형화!$G$63)*hourly1!O3479/hourly1!$O$8763</f>
        <v>112.49609398927946</v>
      </c>
      <c r="C3478" s="419">
        <f>hourly1!$F3479*유형화!$G$71/hourly1!$F$8763+유형화!$G$72*hourly1!$G3479/hourly1!$F$8763+유형화!$G$74*hourly1!I3479/hourly1!$I$8763+유형화!$H$63*hourly1!P3479/hourly1!$P$8763</f>
        <v>1.201771775430873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770">
        <f>(유형화!$F$71+유형화!$F$72+유형화!$F$73+유형화!$F$74+유형화!$G$63)*hourly1!O3480/hourly1!$O$8763</f>
        <v>109.35672432132259</v>
      </c>
      <c r="C3479" s="419">
        <f>hourly1!$F3480*유형화!$G$71/hourly1!$F$8763+유형화!$G$72*hourly1!$G3480/hourly1!$F$8763+유형화!$G$74*hourly1!I3480/hourly1!$I$8763+유형화!$H$63*hourly1!P3480/hourly1!$P$8763</f>
        <v>1.1848190558751506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770">
        <f>(유형화!$F$71+유형화!$F$72+유형화!$F$73+유형화!$F$74+유형화!$G$63)*hourly1!O3481/hourly1!$O$8763</f>
        <v>106.14617343187189</v>
      </c>
      <c r="C3480" s="419">
        <f>hourly1!$F3481*유형화!$G$71/hourly1!$F$8763+유형화!$G$72*hourly1!$G3481/hourly1!$F$8763+유형화!$G$74*hourly1!I3481/hourly1!$I$8763+유형화!$H$63*hourly1!P3481/hourly1!$P$8763</f>
        <v>1.0467650637580592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770">
        <f>(유형화!$F$71+유형화!$F$72+유형화!$F$73+유형화!$F$74+유형화!$G$63)*hourly1!O3482/hourly1!$O$8763</f>
        <v>104.02659215405698</v>
      </c>
      <c r="C3481" s="419">
        <f>hourly1!$F3482*유형화!$G$71/hourly1!$F$8763+유형화!$G$72*hourly1!$G3482/hourly1!$F$8763+유형화!$G$74*hourly1!I3482/hourly1!$I$8763+유형화!$H$63*hourly1!P3482/hourly1!$P$8763</f>
        <v>0.80552845838383458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770">
        <f>(유형화!$F$71+유형화!$F$72+유형화!$F$73+유형화!$F$74+유형화!$G$63)*hourly1!O3483/hourly1!$O$8763</f>
        <v>100.24781236006767</v>
      </c>
      <c r="C3482" s="419">
        <f>hourly1!$F3483*유형화!$G$71/hourly1!$F$8763+유형화!$G$72*hourly1!$G3483/hourly1!$F$8763+유형화!$G$74*hourly1!I3483/hourly1!$I$8763+유형화!$H$63*hourly1!P3483/hourly1!$P$8763</f>
        <v>0.65467845716751427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770">
        <f>(유형화!$F$71+유형화!$F$72+유형화!$F$73+유형화!$F$74+유형화!$G$63)*hourly1!O3484/hourly1!$O$8763</f>
        <v>96.386342309595435</v>
      </c>
      <c r="C3483" s="419">
        <f>hourly1!$F3484*유형화!$G$71/hourly1!$F$8763+유형화!$G$72*hourly1!$G3484/hourly1!$F$8763+유형화!$G$74*hourly1!I3484/hourly1!$I$8763+유형화!$H$63*hourly1!P3484/hourly1!$P$8763</f>
        <v>0.5997248247466116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770">
        <f>(유형화!$F$71+유형화!$F$72+유형화!$F$73+유형화!$F$74+유형화!$G$63)*hourly1!O3485/hourly1!$O$8763</f>
        <v>95.991202241269065</v>
      </c>
      <c r="C3484" s="419">
        <f>hourly1!$F3485*유형화!$G$71/hourly1!$F$8763+유형화!$G$72*hourly1!$G3485/hourly1!$F$8763+유형화!$G$74*hourly1!I3485/hourly1!$I$8763+유형화!$H$63*hourly1!P3485/hourly1!$P$8763</f>
        <v>0.56441863452486574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770">
        <f>(유형화!$F$71+유형화!$F$72+유형화!$F$73+유형화!$F$74+유형화!$G$63)*hourly1!O3486/hourly1!$O$8763</f>
        <v>94.633784939699851</v>
      </c>
      <c r="C3485" s="419">
        <f>hourly1!$F3486*유형화!$G$71/hourly1!$F$8763+유형화!$G$72*hourly1!$G3486/hourly1!$F$8763+유형화!$G$74*hourly1!I3486/hourly1!$I$8763+유형화!$H$63*hourly1!P3486/hourly1!$P$8763</f>
        <v>0.51080236245663713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770">
        <f>(유형화!$F$71+유형화!$F$72+유형화!$F$73+유형화!$F$74+유형화!$G$63)*hourly1!O3487/hourly1!$O$8763</f>
        <v>94.541622118186595</v>
      </c>
      <c r="C3486" s="419">
        <f>hourly1!$F3487*유형화!$G$71/hourly1!$F$8763+유형화!$G$72*hourly1!$G3487/hourly1!$F$8763+유형화!$G$74*hourly1!I3487/hourly1!$I$8763+유형화!$H$63*hourly1!P3487/hourly1!$P$8763</f>
        <v>0.51098422623216178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770">
        <f>(유형화!$F$71+유형화!$F$72+유형화!$F$73+유형화!$F$74+유형화!$G$63)*hourly1!O3488/hourly1!$O$8763</f>
        <v>95.70624565565393</v>
      </c>
      <c r="C3487" s="419">
        <f>hourly1!$F3488*유형화!$G$71/hourly1!$F$8763+유형화!$G$72*hourly1!$G3488/hourly1!$F$8763+유형화!$G$74*hourly1!I3488/hourly1!$I$8763+유형화!$H$63*hourly1!P3488/hourly1!$P$8763</f>
        <v>0.56464080989868748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770">
        <f>(유형화!$F$71+유형화!$F$72+유형화!$F$73+유형화!$F$74+유형화!$G$63)*hourly1!O3489/hourly1!$O$8763</f>
        <v>98.715595064447001</v>
      </c>
      <c r="C3488" s="419">
        <f>hourly1!$F3489*유형화!$G$71/hourly1!$F$8763+유형화!$G$72*hourly1!$G3489/hourly1!$F$8763+유형화!$G$74*hourly1!I3489/hourly1!$I$8763+유형화!$H$63*hourly1!P3489/hourly1!$P$8763</f>
        <v>0.82465708108123748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770">
        <f>(유형화!$F$71+유형화!$F$72+유형화!$F$73+유형화!$F$74+유형화!$G$63)*hourly1!O3490/hourly1!$O$8763</f>
        <v>102.47394549904621</v>
      </c>
      <c r="C3489" s="419">
        <f>hourly1!$F3490*유형화!$G$71/hourly1!$F$8763+유형화!$G$72*hourly1!$G3490/hourly1!$F$8763+유형화!$G$74*hourly1!I3490/hourly1!$I$8763+유형화!$H$63*hourly1!P3490/hourly1!$P$8763</f>
        <v>1.2254854577819474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770">
        <f>(유형화!$F$71+유형화!$F$72+유형화!$F$73+유형화!$F$74+유형화!$G$63)*hourly1!O3491/hourly1!$O$8763</f>
        <v>102.63054433158945</v>
      </c>
      <c r="C3490" s="419">
        <f>hourly1!$F3491*유형화!$G$71/hourly1!$F$8763+유형화!$G$72*hourly1!$G3491/hourly1!$F$8763+유형화!$G$74*hourly1!I3491/hourly1!$I$8763+유형화!$H$63*hourly1!P3491/hourly1!$P$8763</f>
        <v>1.6846576415481491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770">
        <f>(유형화!$F$71+유형화!$F$72+유형화!$F$73+유형화!$F$74+유형화!$G$63)*hourly1!O3492/hourly1!$O$8763</f>
        <v>109.00759479235684</v>
      </c>
      <c r="C3491" s="419">
        <f>hourly1!$F3492*유형화!$G$71/hourly1!$F$8763+유형화!$G$72*hourly1!$G3492/hourly1!$F$8763+유형화!$G$74*hourly1!I3492/hourly1!$I$8763+유형화!$H$63*hourly1!P3492/hourly1!$P$8763</f>
        <v>2.0862679401669779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770">
        <f>(유형화!$F$71+유형화!$F$72+유형화!$F$73+유형화!$F$74+유형화!$G$63)*hourly1!O3493/hourly1!$O$8763</f>
        <v>109.30395964937293</v>
      </c>
      <c r="C3492" s="419">
        <f>hourly1!$F3493*유형화!$G$71/hourly1!$F$8763+유형화!$G$72*hourly1!$G3493/hourly1!$F$8763+유형화!$G$74*hourly1!I3493/hourly1!$I$8763+유형화!$H$63*hourly1!P3493/hourly1!$P$8763</f>
        <v>2.2578774913400625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770">
        <f>(유형화!$F$71+유형화!$F$72+유형화!$F$73+유형화!$F$74+유형화!$G$63)*hourly1!O3494/hourly1!$O$8763</f>
        <v>111.12192349345219</v>
      </c>
      <c r="C3493" s="419">
        <f>hourly1!$F3494*유형화!$G$71/hourly1!$F$8763+유형화!$G$72*hourly1!$G3494/hourly1!$F$8763+유형화!$G$74*hourly1!I3494/hourly1!$I$8763+유형화!$H$63*hourly1!P3494/hourly1!$P$8763</f>
        <v>2.3528408466542738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770">
        <f>(유형화!$F$71+유형화!$F$72+유형화!$F$73+유형화!$F$74+유형화!$G$63)*hourly1!O3495/hourly1!$O$8763</f>
        <v>106.16254431557859</v>
      </c>
      <c r="C3494" s="419">
        <f>hourly1!$F3495*유형화!$G$71/hourly1!$F$8763+유형화!$G$72*hourly1!$G3495/hourly1!$F$8763+유형화!$G$74*hourly1!I3495/hourly1!$I$8763+유형화!$H$63*hourly1!P3495/hourly1!$P$8763</f>
        <v>2.0837716982937859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770">
        <f>(유형화!$F$71+유형화!$F$72+유형화!$F$73+유형화!$F$74+유형화!$G$63)*hourly1!O3496/hourly1!$O$8763</f>
        <v>106.25214924703639</v>
      </c>
      <c r="C3495" s="419">
        <f>hourly1!$F3496*유형화!$G$71/hourly1!$F$8763+유형화!$G$72*hourly1!$G3496/hourly1!$F$8763+유형화!$G$74*hourly1!I3496/hourly1!$I$8763+유형화!$H$63*hourly1!P3496/hourly1!$P$8763</f>
        <v>1.8542239178151694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770">
        <f>(유형화!$F$71+유형화!$F$72+유형화!$F$73+유형화!$F$74+유형화!$G$63)*hourly1!O3497/hourly1!$O$8763</f>
        <v>111.42785463412753</v>
      </c>
      <c r="C3496" s="419">
        <f>hourly1!$F3497*유형화!$G$71/hourly1!$F$8763+유형화!$G$72*hourly1!$G3497/hourly1!$F$8763+유형화!$G$74*hourly1!I3497/hourly1!$I$8763+유형화!$H$63*hourly1!P3497/hourly1!$P$8763</f>
        <v>1.5481508762725806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770">
        <f>(유형화!$F$71+유형화!$F$72+유형화!$F$73+유형화!$F$74+유형화!$G$63)*hourly1!O3498/hourly1!$O$8763</f>
        <v>111.50747960147295</v>
      </c>
      <c r="C3497" s="419">
        <f>hourly1!$F3498*유형화!$G$71/hourly1!$F$8763+유형화!$G$72*hourly1!$G3498/hourly1!$F$8763+유형화!$G$74*hourly1!I3498/hourly1!$I$8763+유형화!$H$63*hourly1!P3498/hourly1!$P$8763</f>
        <v>1.4142711347730739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770">
        <f>(유형화!$F$71+유형화!$F$72+유형화!$F$73+유형화!$F$74+유형화!$G$63)*hourly1!O3499/hourly1!$O$8763</f>
        <v>112.38212101498914</v>
      </c>
      <c r="C3498" s="419">
        <f>hourly1!$F3499*유형화!$G$71/hourly1!$F$8763+유형화!$G$72*hourly1!$G3499/hourly1!$F$8763+유형화!$G$74*hourly1!I3499/hourly1!$I$8763+유형화!$H$63*hourly1!P3499/hourly1!$P$8763</f>
        <v>0.9943498311413892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770">
        <f>(유형화!$F$71+유형화!$F$72+유형화!$F$73+유형화!$F$74+유형화!$G$63)*hourly1!O3500/hourly1!$O$8763</f>
        <v>111.39875937150627</v>
      </c>
      <c r="C3499" s="419">
        <f>hourly1!$F3500*유형화!$G$71/hourly1!$F$8763+유형화!$G$72*hourly1!$G3500/hourly1!$F$8763+유형화!$G$74*hourly1!I3500/hourly1!$I$8763+유형화!$H$63*hourly1!P3500/hourly1!$P$8763</f>
        <v>1.4909822600001941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770">
        <f>(유형화!$F$71+유형화!$F$72+유형화!$F$73+유형화!$F$74+유형화!$G$63)*hourly1!O3501/hourly1!$O$8763</f>
        <v>109.38624991493366</v>
      </c>
      <c r="C3500" s="419">
        <f>hourly1!$F3501*유형화!$G$71/hourly1!$F$8763+유형화!$G$72*hourly1!$G3501/hourly1!$F$8763+유형화!$G$74*hourly1!I3501/hourly1!$I$8763+유형화!$H$63*hourly1!P3501/hourly1!$P$8763</f>
        <v>1.816280548987256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770">
        <f>(유형화!$F$71+유형화!$F$72+유형화!$F$73+유형화!$F$74+유형화!$G$63)*hourly1!O3502/hourly1!$O$8763</f>
        <v>108.88291855471252</v>
      </c>
      <c r="C3501" s="419">
        <f>hourly1!$F3502*유형화!$G$71/hourly1!$F$8763+유형화!$G$72*hourly1!$G3502/hourly1!$F$8763+유형화!$G$74*hourly1!I3502/hourly1!$I$8763+유형화!$H$63*hourly1!P3502/hourly1!$P$8763</f>
        <v>1.9315861830575385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770">
        <f>(유형화!$F$71+유형화!$F$72+유형화!$F$73+유형화!$F$74+유형화!$G$63)*hourly1!O3503/hourly1!$O$8763</f>
        <v>110.1010912127979</v>
      </c>
      <c r="C3502" s="419">
        <f>hourly1!$F3503*유형화!$G$71/hourly1!$F$8763+유형화!$G$72*hourly1!$G3503/hourly1!$F$8763+유형화!$G$74*hourly1!I3503/hourly1!$I$8763+유형화!$H$63*hourly1!P3503/hourly1!$P$8763</f>
        <v>1.2052871929801017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770">
        <f>(유형화!$F$71+유형화!$F$72+유형화!$F$73+유형화!$F$74+유형화!$G$63)*hourly1!O3504/hourly1!$O$8763</f>
        <v>107.84441842508902</v>
      </c>
      <c r="C3503" s="419">
        <f>hourly1!$F3504*유형화!$G$71/hourly1!$F$8763+유형화!$G$72*hourly1!$G3504/hourly1!$F$8763+유형화!$G$74*hourly1!I3504/hourly1!$I$8763+유형화!$H$63*hourly1!P3504/hourly1!$P$8763</f>
        <v>1.1482352033928627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770">
        <f>(유형화!$F$71+유형화!$F$72+유형화!$F$73+유형화!$F$74+유형화!$G$63)*hourly1!O3505/hourly1!$O$8763</f>
        <v>107.18952274120483</v>
      </c>
      <c r="C3504" s="419">
        <f>hourly1!$F3505*유형화!$G$71/hourly1!$F$8763+유형화!$G$72*hourly1!$G3505/hourly1!$F$8763+유형화!$G$74*hourly1!I3505/hourly1!$I$8763+유형화!$H$63*hourly1!P3505/hourly1!$P$8763</f>
        <v>1.0911638273117887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770">
        <f>(유형화!$F$71+유형화!$F$72+유형화!$F$73+유형화!$F$74+유형화!$G$63)*hourly1!O3506/hourly1!$O$8763</f>
        <v>104.4106982519198</v>
      </c>
      <c r="C3505" s="419">
        <f>hourly1!$F3506*유형화!$G$71/hourly1!$F$8763+유형화!$G$72*hourly1!$G3506/hourly1!$F$8763+유형화!$G$74*hourly1!I3506/hourly1!$I$8763+유형화!$H$63*hourly1!P3506/hourly1!$P$8763</f>
        <v>0.80545152785273277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770">
        <f>(유형화!$F$71+유형화!$F$72+유형화!$F$73+유형화!$F$74+유형화!$G$63)*hourly1!O3507/hourly1!$O$8763</f>
        <v>101.77020330260093</v>
      </c>
      <c r="C3506" s="419">
        <f>hourly1!$F3507*유형화!$G$71/hourly1!$F$8763+유형화!$G$72*hourly1!$G3507/hourly1!$F$8763+유형화!$G$74*hourly1!I3507/hourly1!$I$8763+유형화!$H$63*hourly1!P3507/hourly1!$P$8763</f>
        <v>0.60800378078166528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770">
        <f>(유형화!$F$71+유형화!$F$72+유형화!$F$73+유형화!$F$74+유형화!$G$63)*hourly1!O3508/hourly1!$O$8763</f>
        <v>96.49084311179395</v>
      </c>
      <c r="C3507" s="419">
        <f>hourly1!$F3508*유형화!$G$71/hourly1!$F$8763+유형화!$G$72*hourly1!$G3508/hourly1!$F$8763+유형화!$G$74*hourly1!I3508/hourly1!$I$8763+유형화!$H$63*hourly1!P3508/hourly1!$P$8763</f>
        <v>0.53536720420382222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770">
        <f>(유형화!$F$71+유형화!$F$72+유형화!$F$73+유형화!$F$74+유형화!$G$63)*hourly1!O3509/hourly1!$O$8763</f>
        <v>95.026476349290817</v>
      </c>
      <c r="C3508" s="419">
        <f>hourly1!$F3509*유형화!$G$71/hourly1!$F$8763+유형화!$G$72*hourly1!$G3509/hourly1!$F$8763+유형화!$G$74*hourly1!I3509/hourly1!$I$8763+유형화!$H$63*hourly1!P3509/hourly1!$P$8763</f>
        <v>0.52129907184229385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770">
        <f>(유형화!$F$71+유형화!$F$72+유형화!$F$73+유형화!$F$74+유형화!$G$63)*hourly1!O3510/hourly1!$O$8763</f>
        <v>94.588695584161371</v>
      </c>
      <c r="C3509" s="419">
        <f>hourly1!$F3510*유형화!$G$71/hourly1!$F$8763+유형화!$G$72*hourly1!$G3510/hourly1!$F$8763+유형화!$G$74*hourly1!I3510/hourly1!$I$8763+유형화!$H$63*hourly1!P3510/hourly1!$P$8763</f>
        <v>0.52152586304798232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770">
        <f>(유형화!$F$71+유형화!$F$72+유형화!$F$73+유형화!$F$74+유형화!$G$63)*hourly1!O3511/hourly1!$O$8763</f>
        <v>93.676369333564708</v>
      </c>
      <c r="C3510" s="419">
        <f>hourly1!$F3511*유형화!$G$71/hourly1!$F$8763+유형화!$G$72*hourly1!$G3511/hourly1!$F$8763+유형화!$G$74*hourly1!I3511/hourly1!$I$8763+유형화!$H$63*hourly1!P3511/hourly1!$P$8763</f>
        <v>0.51142303798156663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770">
        <f>(유형화!$F$71+유형화!$F$72+유형화!$F$73+유형화!$F$74+유형화!$G$63)*hourly1!O3512/hourly1!$O$8763</f>
        <v>93.573229657342466</v>
      </c>
      <c r="C3511" s="419">
        <f>hourly1!$F3512*유형화!$G$71/hourly1!$F$8763+유형화!$G$72*hourly1!$G3512/hourly1!$F$8763+유형화!$G$74*hourly1!I3512/hourly1!$I$8763+유형화!$H$63*hourly1!P3512/hourly1!$P$8763</f>
        <v>1.2101208921102884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770">
        <f>(유형화!$F$71+유형화!$F$72+유형화!$F$73+유형화!$F$74+유형화!$G$63)*hourly1!O3513/hourly1!$O$8763</f>
        <v>94.12484085878188</v>
      </c>
      <c r="C3512" s="419">
        <f>hourly1!$F3513*유형화!$G$71/hourly1!$F$8763+유형화!$G$72*hourly1!$G3513/hourly1!$F$8763+유형화!$G$74*hourly1!I3513/hourly1!$I$8763+유형화!$H$63*hourly1!P3513/hourly1!$P$8763</f>
        <v>2.4657154759417419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770">
        <f>(유형화!$F$71+유형화!$F$72+유형화!$F$73+유형화!$F$74+유형화!$G$63)*hourly1!O3514/hourly1!$O$8763</f>
        <v>94.126021141790687</v>
      </c>
      <c r="C3513" s="419">
        <f>hourly1!$F3514*유형화!$G$71/hourly1!$F$8763+유형화!$G$72*hourly1!$G3514/hourly1!$F$8763+유형화!$G$74*hourly1!I3514/hourly1!$I$8763+유형화!$H$63*hourly1!P3514/hourly1!$P$8763</f>
        <v>2.0801695031054712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770">
        <f>(유형화!$F$71+유형화!$F$72+유형화!$F$73+유형화!$F$74+유형화!$G$63)*hourly1!O3515/hourly1!$O$8763</f>
        <v>95.885511610076804</v>
      </c>
      <c r="C3514" s="419">
        <f>hourly1!$F3515*유형화!$G$71/hourly1!$F$8763+유형화!$G$72*hourly1!$G3515/hourly1!$F$8763+유형화!$G$74*hourly1!I3515/hourly1!$I$8763+유형화!$H$63*hourly1!P3515/hourly1!$P$8763</f>
        <v>1.7958299520433929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770">
        <f>(유형화!$F$71+유형화!$F$72+유형화!$F$73+유형화!$F$74+유형화!$G$63)*hourly1!O3516/hourly1!$O$8763</f>
        <v>100.0532387297547</v>
      </c>
      <c r="C3515" s="419">
        <f>hourly1!$F3516*유형화!$G$71/hourly1!$F$8763+유형화!$G$72*hourly1!$G3516/hourly1!$F$8763+유형화!$G$74*hourly1!I3516/hourly1!$I$8763+유형화!$H$63*hourly1!P3516/hourly1!$P$8763</f>
        <v>1.471352665684253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770">
        <f>(유형화!$F$71+유형화!$F$72+유형화!$F$73+유형화!$F$74+유형화!$G$63)*hourly1!O3517/hourly1!$O$8763</f>
        <v>100.66862368067311</v>
      </c>
      <c r="C3516" s="419">
        <f>hourly1!$F3517*유형화!$G$71/hourly1!$F$8763+유형화!$G$72*hourly1!$G3517/hourly1!$F$8763+유형화!$G$74*hourly1!I3517/hourly1!$I$8763+유형화!$H$63*hourly1!P3517/hourly1!$P$8763</f>
        <v>1.3494854727552337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770">
        <f>(유형화!$F$71+유형화!$F$72+유형화!$F$73+유형화!$F$74+유형화!$G$63)*hourly1!O3518/hourly1!$O$8763</f>
        <v>102.00149079471704</v>
      </c>
      <c r="C3517" s="419">
        <f>hourly1!$F3518*유형화!$G$71/hourly1!$F$8763+유형화!$G$72*hourly1!$G3518/hourly1!$F$8763+유형화!$G$74*hourly1!I3518/hourly1!$I$8763+유형화!$H$63*hourly1!P3518/hourly1!$P$8763</f>
        <v>1.2884254024975896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770">
        <f>(유형화!$F$71+유형화!$F$72+유형화!$F$73+유형화!$F$74+유형화!$G$63)*hourly1!O3519/hourly1!$O$8763</f>
        <v>98.730711610202064</v>
      </c>
      <c r="C3518" s="419">
        <f>hourly1!$F3519*유형화!$G$71/hourly1!$F$8763+유형화!$G$72*hourly1!$G3519/hourly1!$F$8763+유형화!$G$74*hourly1!I3519/hourly1!$I$8763+유형화!$H$63*hourly1!P3519/hourly1!$P$8763</f>
        <v>1.7118913572803218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770">
        <f>(유형화!$F$71+유형화!$F$72+유형화!$F$73+유형화!$F$74+유형화!$G$63)*hourly1!O3520/hourly1!$O$8763</f>
        <v>98.282559767468825</v>
      </c>
      <c r="C3519" s="419">
        <f>hourly1!$F3520*유형화!$G$71/hourly1!$F$8763+유형화!$G$72*hourly1!$G3520/hourly1!$F$8763+유형화!$G$74*hourly1!I3520/hourly1!$I$8763+유형화!$H$63*hourly1!P3520/hourly1!$P$8763</f>
        <v>1.5704044171433393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770">
        <f>(유형화!$F$71+유형화!$F$72+유형화!$F$73+유형화!$F$74+유형화!$G$63)*hourly1!O3521/hourly1!$O$8763</f>
        <v>101.46143454248033</v>
      </c>
      <c r="C3520" s="419">
        <f>hourly1!$F3521*유형화!$G$71/hourly1!$F$8763+유형화!$G$72*hourly1!$G3521/hourly1!$F$8763+유형화!$G$74*hourly1!I3521/hourly1!$I$8763+유형화!$H$63*hourly1!P3521/hourly1!$P$8763</f>
        <v>1.0858620828303787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770">
        <f>(유형화!$F$71+유형화!$F$72+유형화!$F$73+유형화!$F$74+유형화!$G$63)*hourly1!O3522/hourly1!$O$8763</f>
        <v>100.27129194657306</v>
      </c>
      <c r="C3521" s="419">
        <f>hourly1!$F3522*유형화!$G$71/hourly1!$F$8763+유형화!$G$72*hourly1!$G3522/hourly1!$F$8763+유형화!$G$74*hourly1!I3522/hourly1!$I$8763+유형화!$H$63*hourly1!P3522/hourly1!$P$8763</f>
        <v>1.0052238078515725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770">
        <f>(유형화!$F$71+유형화!$F$72+유형화!$F$73+유형화!$F$74+유형화!$G$63)*hourly1!O3523/hourly1!$O$8763</f>
        <v>100.27367934228337</v>
      </c>
      <c r="C3522" s="419">
        <f>hourly1!$F3523*유형화!$G$71/hourly1!$F$8763+유형화!$G$72*hourly1!$G3523/hourly1!$F$8763+유형화!$G$74*hourly1!I3523/hourly1!$I$8763+유형화!$H$63*hourly1!P3523/hourly1!$P$8763</f>
        <v>1.0858353110055521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770">
        <f>(유형화!$F$71+유형화!$F$72+유형화!$F$73+유형화!$F$74+유형화!$G$63)*hourly1!O3524/hourly1!$O$8763</f>
        <v>99.713337907432631</v>
      </c>
      <c r="C3523" s="419">
        <f>hourly1!$F3524*유형화!$G$71/hourly1!$F$8763+유형화!$G$72*hourly1!$G3524/hourly1!$F$8763+유형화!$G$74*hourly1!I3524/hourly1!$I$8763+유형화!$H$63*hourly1!P3524/hourly1!$P$8763</f>
        <v>1.5703308715556061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770">
        <f>(유형화!$F$71+유형화!$F$72+유형화!$F$73+유형화!$F$74+유형화!$G$63)*hourly1!O3525/hourly1!$O$8763</f>
        <v>98.828855140261552</v>
      </c>
      <c r="C3524" s="419">
        <f>hourly1!$F3525*유형화!$G$71/hourly1!$F$8763+유형화!$G$72*hourly1!$G3525/hourly1!$F$8763+유형화!$G$74*hourly1!I3525/hourly1!$I$8763+유형화!$H$63*hourly1!P3525/hourly1!$P$8763</f>
        <v>2.0351928374021013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770">
        <f>(유형화!$F$71+유형화!$F$72+유형화!$F$73+유형화!$F$74+유형화!$G$63)*hourly1!O3526/hourly1!$O$8763</f>
        <v>99.992578232121389</v>
      </c>
      <c r="C3525" s="419">
        <f>hourly1!$F3526*유형화!$G$71/hourly1!$F$8763+유형화!$G$72*hourly1!$G3526/hourly1!$F$8763+유형화!$G$74*hourly1!I3526/hourly1!$I$8763+유형화!$H$63*hourly1!P3526/hourly1!$P$8763</f>
        <v>2.0559862367925508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770">
        <f>(유형화!$F$71+유형화!$F$72+유형화!$F$73+유형화!$F$74+유형화!$G$63)*hourly1!O3527/hourly1!$O$8763</f>
        <v>102.54555443504354</v>
      </c>
      <c r="C3526" s="419">
        <f>hourly1!$F3527*유형화!$G$71/hourly1!$F$8763+유형화!$G$72*hourly1!$G3527/hourly1!$F$8763+유형화!$G$74*hourly1!I3527/hourly1!$I$8763+유형화!$H$63*hourly1!P3527/hourly1!$P$8763</f>
        <v>1.6931015366418853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770">
        <f>(유형화!$F$71+유형화!$F$72+유형화!$F$73+유형화!$F$74+유형화!$G$63)*hourly1!O3528/hourly1!$O$8763</f>
        <v>102.15764668126812</v>
      </c>
      <c r="C3527" s="419">
        <f>hourly1!$F3528*유형화!$G$71/hourly1!$F$8763+유형화!$G$72*hourly1!$G3528/hourly1!$F$8763+유형화!$G$74*hourly1!I3528/hourly1!$I$8763+유형화!$H$63*hourly1!P3528/hourly1!$P$8763</f>
        <v>1.3497879636035262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770">
        <f>(유형화!$F$71+유형화!$F$72+유형화!$F$73+유형화!$F$74+유형화!$G$63)*hourly1!O3529/hourly1!$O$8763</f>
        <v>101.26855115115195</v>
      </c>
      <c r="C3528" s="419">
        <f>hourly1!$F3529*유형화!$G$71/hourly1!$F$8763+유형화!$G$72*hourly1!$G3529/hourly1!$F$8763+유형화!$G$74*hourly1!I3529/hourly1!$I$8763+유형화!$H$63*hourly1!P3529/hourly1!$P$8763</f>
        <v>0.94628301986472452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770">
        <f>(유형화!$F$71+유형화!$F$72+유형화!$F$73+유형화!$F$74+유형화!$G$63)*hourly1!O3530/hourly1!$O$8763</f>
        <v>98.910876419855711</v>
      </c>
      <c r="C3529" s="419">
        <f>hourly1!$F3530*유형화!$G$71/hourly1!$F$8763+유형화!$G$72*hourly1!$G3530/hourly1!$F$8763+유형화!$G$74*hourly1!I3530/hourly1!$I$8763+유형화!$H$63*hourly1!P3530/hourly1!$P$8763</f>
        <v>0.82585535103368257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770">
        <f>(유형화!$F$71+유형화!$F$72+유형화!$F$73+유형화!$F$74+유형화!$G$63)*hourly1!O3531/hourly1!$O$8763</f>
        <v>94.324874326913502</v>
      </c>
      <c r="C3530" s="419">
        <f>hourly1!$F3531*유형화!$G$71/hourly1!$F$8763+유형화!$G$72*hourly1!$G3531/hourly1!$F$8763+유형화!$G$74*hourly1!I3531/hourly1!$I$8763+유형화!$H$63*hourly1!P3531/hourly1!$P$8763</f>
        <v>0.60795854562937768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770">
        <f>(유형화!$F$71+유형화!$F$72+유형화!$F$73+유형화!$F$74+유형화!$G$63)*hourly1!O3532/hourly1!$O$8763</f>
        <v>90.497134926699545</v>
      </c>
      <c r="C3531" s="419">
        <f>hourly1!$F3532*유형화!$G$71/hourly1!$F$8763+유형화!$G$72*hourly1!$G3532/hourly1!$F$8763+유형화!$G$74*hourly1!I3532/hourly1!$I$8763+유형화!$H$63*hourly1!P3532/hourly1!$P$8763</f>
        <v>0.53541797835434946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770">
        <f>(유형화!$F$71+유형화!$F$72+유형화!$F$73+유형화!$F$74+유형화!$G$63)*hourly1!O3533/hourly1!$O$8763</f>
        <v>88.425255907732819</v>
      </c>
      <c r="C3532" s="419">
        <f>hourly1!$F3533*유형화!$G$71/hourly1!$F$8763+유형화!$G$72*hourly1!$G3533/hourly1!$F$8763+유형화!$G$74*hourly1!I3533/hourly1!$I$8763+유형화!$H$63*hourly1!P3533/hourly1!$P$8763</f>
        <v>0.52161264068706492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770">
        <f>(유형화!$F$71+유형화!$F$72+유형화!$F$73+유형화!$F$74+유형화!$G$63)*hourly1!O3534/hourly1!$O$8763</f>
        <v>88.240241346653491</v>
      </c>
      <c r="C3533" s="419">
        <f>hourly1!$F3534*유형화!$G$71/hourly1!$F$8763+유형화!$G$72*hourly1!$G3534/hourly1!$F$8763+유형화!$G$74*hourly1!I3534/hourly1!$I$8763+유형화!$H$63*hourly1!P3534/hourly1!$P$8763</f>
        <v>0.52196344390888949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770">
        <f>(유형화!$F$71+유형화!$F$72+유형화!$F$73+유형화!$F$74+유형화!$G$63)*hourly1!O3535/hourly1!$O$8763</f>
        <v>87.950591697104059</v>
      </c>
      <c r="C3534" s="419">
        <f>hourly1!$F3535*유형화!$G$71/hourly1!$F$8763+유형화!$G$72*hourly1!$G3535/hourly1!$F$8763+유형화!$G$74*hourly1!I3535/hourly1!$I$8763+유형화!$H$63*hourly1!P3535/hourly1!$P$8763</f>
        <v>0.51176060915204136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770">
        <f>(유형화!$F$71+유형화!$F$72+유형화!$F$73+유형화!$F$74+유형화!$G$63)*hourly1!O3536/hourly1!$O$8763</f>
        <v>87.037807490636439</v>
      </c>
      <c r="C3535" s="419">
        <f>hourly1!$F3536*유형화!$G$71/hourly1!$F$8763+유형화!$G$72*hourly1!$G3536/hourly1!$F$8763+유형화!$G$74*hourly1!I3536/hourly1!$I$8763+유형화!$H$63*hourly1!P3536/hourly1!$P$8763</f>
        <v>1.2105747822437891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770">
        <f>(유형화!$F$71+유형화!$F$72+유형화!$F$73+유형화!$F$74+유형화!$G$63)*hourly1!O3537/hourly1!$O$8763</f>
        <v>88.622819574802278</v>
      </c>
      <c r="C3536" s="419">
        <f>hourly1!$F3537*유형화!$G$71/hourly1!$F$8763+유형화!$G$72*hourly1!$G3537/hourly1!$F$8763+유형화!$G$74*hourly1!I3537/hourly1!$I$8763+유형화!$H$63*hourly1!P3537/hourly1!$P$8763</f>
        <v>2.4670737613988756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770">
        <f>(유형화!$F$71+유형화!$F$72+유형화!$F$73+유형화!$F$74+유형화!$G$63)*hourly1!O3538/hourly1!$O$8763</f>
        <v>89.568549293820695</v>
      </c>
      <c r="C3537" s="419">
        <f>hourly1!$F3538*유형화!$G$71/hourly1!$F$8763+유형화!$G$72*hourly1!$G3538/hourly1!$F$8763+유형화!$G$74*hourly1!I3538/hourly1!$I$8763+유형화!$H$63*hourly1!P3538/hourly1!$P$8763</f>
        <v>2.0814887078528082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770">
        <f>(유형화!$F$71+유형화!$F$72+유형화!$F$73+유형화!$F$74+유형화!$G$63)*hourly1!O3539/hourly1!$O$8763</f>
        <v>87.71029037611882</v>
      </c>
      <c r="C3538" s="419">
        <f>hourly1!$F3539*유형화!$G$71/hourly1!$F$8763+유형화!$G$72*hourly1!$G3539/hourly1!$F$8763+유형화!$G$74*hourly1!I3539/hourly1!$I$8763+유형화!$H$63*hourly1!P3539/hourly1!$P$8763</f>
        <v>1.7971565421217159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770">
        <f>(유형화!$F$71+유형화!$F$72+유형화!$F$73+유형화!$F$74+유형화!$G$63)*hourly1!O3540/hourly1!$O$8763</f>
        <v>89.744854078500907</v>
      </c>
      <c r="C3539" s="419">
        <f>hourly1!$F3540*유형화!$G$71/hourly1!$F$8763+유형화!$G$72*hourly1!$G3540/hourly1!$F$8763+유형화!$G$74*hourly1!I3540/hourly1!$I$8763+유형화!$H$63*hourly1!P3540/hourly1!$P$8763</f>
        <v>1.472481390436579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770">
        <f>(유형화!$F$71+유형화!$F$72+유형화!$F$73+유형화!$F$74+유형화!$G$63)*hourly1!O3541/hourly1!$O$8763</f>
        <v>88.532405188143557</v>
      </c>
      <c r="C3540" s="419">
        <f>hourly1!$F3541*유형화!$G$71/hourly1!$F$8763+유형화!$G$72*hourly1!$G3541/hourly1!$F$8763+유형화!$G$74*hourly1!I3541/hourly1!$I$8763+유형화!$H$63*hourly1!P3541/hourly1!$P$8763</f>
        <v>1.3506148129518085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770">
        <f>(유형화!$F$71+유형화!$F$72+유형화!$F$73+유형화!$F$74+유형화!$G$63)*hourly1!O3542/hourly1!$O$8763</f>
        <v>88.806051772369287</v>
      </c>
      <c r="C3541" s="419">
        <f>hourly1!$F3542*유형화!$G$71/hourly1!$F$8763+유형화!$G$72*hourly1!$G3542/hourly1!$F$8763+유형화!$G$74*hourly1!I3542/hourly1!$I$8763+유형화!$H$63*hourly1!P3542/hourly1!$P$8763</f>
        <v>1.2896036705119482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770">
        <f>(유형화!$F$71+유형화!$F$72+유형화!$F$73+유형화!$F$74+유형화!$G$63)*hourly1!O3543/hourly1!$O$8763</f>
        <v>88.526094403796563</v>
      </c>
      <c r="C3542" s="419">
        <f>hourly1!$F3543*유형화!$G$71/hourly1!$F$8763+유형화!$G$72*hourly1!$G3543/hourly1!$F$8763+유형화!$G$74*hourly1!I3543/hourly1!$I$8763+유형화!$H$63*hourly1!P3543/hourly1!$P$8763</f>
        <v>1.713668452548774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770">
        <f>(유형화!$F$71+유형화!$F$72+유형화!$F$73+유형화!$F$74+유형화!$G$63)*hourly1!O3544/hourly1!$O$8763</f>
        <v>89.400987068902694</v>
      </c>
      <c r="C3543" s="419">
        <f>hourly1!$F3544*유형화!$G$71/hourly1!$F$8763+유형화!$G$72*hourly1!$G3544/hourly1!$F$8763+유형화!$G$74*hourly1!I3544/hourly1!$I$8763+유형화!$H$63*hourly1!P3544/hourly1!$P$8763</f>
        <v>1.5720747328346252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770">
        <f>(유형화!$F$71+유형화!$F$72+유형화!$F$73+유형화!$F$74+유형화!$G$63)*hourly1!O3545/hourly1!$O$8763</f>
        <v>90.077177217527748</v>
      </c>
      <c r="C3544" s="419">
        <f>hourly1!$F3545*유형화!$G$71/hourly1!$F$8763+유형화!$G$72*hourly1!$G3545/hourly1!$F$8763+유형화!$G$74*hourly1!I3545/hourly1!$I$8763+유형화!$H$63*hourly1!P3545/hourly1!$P$8763</f>
        <v>1.0869858840287141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770">
        <f>(유형화!$F$71+유형화!$F$72+유형화!$F$73+유형화!$F$74+유형화!$G$63)*hourly1!O3546/hourly1!$O$8763</f>
        <v>90.735987369785676</v>
      </c>
      <c r="C3545" s="419">
        <f>hourly1!$F3546*유형화!$G$71/hourly1!$F$8763+유형화!$G$72*hourly1!$G3546/hourly1!$F$8763+유형화!$G$74*hourly1!I3546/hourly1!$I$8763+유형화!$H$63*hourly1!P3546/hourly1!$P$8763</f>
        <v>1.0062805256267842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770">
        <f>(유형화!$F$71+유형화!$F$72+유형화!$F$73+유형화!$F$74+유형화!$G$63)*hourly1!O3547/hourly1!$O$8763</f>
        <v>91.381997103008686</v>
      </c>
      <c r="C3546" s="419">
        <f>hourly1!$F3547*유형화!$G$71/hourly1!$F$8763+유형화!$G$72*hourly1!$G3547/hourly1!$F$8763+유형화!$G$74*hourly1!I3547/hourly1!$I$8763+유형화!$H$63*hourly1!P3547/hourly1!$P$8763</f>
        <v>1.087031119181002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770">
        <f>(유형화!$F$71+유형화!$F$72+유형화!$F$73+유형화!$F$74+유형화!$G$63)*hourly1!O3548/hourly1!$O$8763</f>
        <v>93.153539228299934</v>
      </c>
      <c r="C3547" s="419">
        <f>hourly1!$F3548*유형화!$G$71/hourly1!$F$8763+유형화!$G$72*hourly1!$G3548/hourly1!$F$8763+유형화!$G$74*hourly1!I3548/hourly1!$I$8763+유형화!$H$63*hourly1!P3548/hourly1!$P$8763</f>
        <v>1.5722799834916019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770">
        <f>(유형화!$F$71+유형화!$F$72+유형화!$F$73+유형화!$F$74+유형화!$G$63)*hourly1!O3549/hourly1!$O$8763</f>
        <v>95.272898404603325</v>
      </c>
      <c r="C3548" s="419">
        <f>hourly1!$F3549*유형화!$G$71/hourly1!$F$8763+유형화!$G$72*hourly1!$G3549/hourly1!$F$8763+유형화!$G$74*hourly1!I3549/hourly1!$I$8763+유형화!$H$63*hourly1!P3549/hourly1!$P$8763</f>
        <v>2.0378490947799883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770">
        <f>(유형화!$F$71+유형화!$F$72+유형화!$F$73+유형화!$F$74+유형화!$G$63)*hourly1!O3550/hourly1!$O$8763</f>
        <v>96.38661771852378</v>
      </c>
      <c r="C3549" s="419">
        <f>hourly1!$F3550*유형화!$G$71/hourly1!$F$8763+유형화!$G$72*hourly1!$G3550/hourly1!$F$8763+유형화!$G$74*hourly1!I3550/hourly1!$I$8763+유형화!$H$63*hourly1!P3550/hourly1!$P$8763</f>
        <v>2.0586668042182628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770">
        <f>(유형화!$F$71+유형화!$F$72+유형화!$F$73+유형화!$F$74+유형화!$G$63)*hourly1!O3551/hourly1!$O$8763</f>
        <v>100.0257147518976</v>
      </c>
      <c r="C3550" s="419">
        <f>hourly1!$F3551*유형화!$G$71/hourly1!$F$8763+유형화!$G$72*hourly1!$G3551/hourly1!$F$8763+유형화!$G$74*hourly1!I3551/hourly1!$I$8763+유형화!$H$63*hourly1!P3551/hourly1!$P$8763</f>
        <v>1.6950992686735402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770">
        <f>(유형화!$F$71+유형화!$F$72+유형화!$F$73+유형화!$F$74+유형화!$G$63)*hourly1!O3552/hourly1!$O$8763</f>
        <v>98.655590519001223</v>
      </c>
      <c r="C3551" s="419">
        <f>hourly1!$F3552*유형화!$G$71/hourly1!$F$8763+유형화!$G$72*hourly1!$G3552/hourly1!$F$8763+유형화!$G$74*hourly1!I3552/hourly1!$I$8763+유형화!$H$63*hourly1!P3552/hourly1!$P$8763</f>
        <v>1.3512948788467454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770">
        <f>(유형화!$F$71+유형화!$F$72+유형화!$F$73+유형화!$F$74+유형화!$G$63)*hourly1!O3553/hourly1!$O$8763</f>
        <v>96.758383448273932</v>
      </c>
      <c r="C3552" s="419">
        <f>hourly1!$F3553*유형화!$G$71/hourly1!$F$8763+유형화!$G$72*hourly1!$G3553/hourly1!$F$8763+유형화!$G$74*hourly1!I3553/hourly1!$I$8763+유형화!$H$63*hourly1!P3553/hourly1!$P$8763</f>
        <v>0.94721387929105649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770">
        <f>(유형화!$F$71+유형화!$F$72+유형화!$F$73+유형화!$F$74+유형화!$G$63)*hourly1!O3554/hourly1!$O$8763</f>
        <v>94.605942024265929</v>
      </c>
      <c r="C3553" s="419">
        <f>hourly1!$F3554*유형화!$G$71/hourly1!$F$8763+유형화!$G$72*hourly1!$G3554/hourly1!$F$8763+유형화!$G$74*hourly1!I3554/hourly1!$I$8763+유형화!$H$63*hourly1!P3554/hourly1!$P$8763</f>
        <v>0.82659757679775292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770">
        <f>(유형화!$F$71+유형화!$F$72+유형화!$F$73+유형화!$F$74+유형화!$G$63)*hourly1!O3555/hourly1!$O$8763</f>
        <v>89.188183357924231</v>
      </c>
      <c r="C3554" s="419">
        <f>hourly1!$F3555*유형화!$G$71/hourly1!$F$8763+유형화!$G$72*hourly1!$G3555/hourly1!$F$8763+유형화!$G$74*hourly1!I3555/hourly1!$I$8763+유형화!$H$63*hourly1!P3555/hourly1!$P$8763</f>
        <v>0.60848659679486061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770">
        <f>(유형화!$F$71+유형화!$F$72+유형화!$F$73+유형화!$F$74+유형화!$G$63)*hourly1!O3556/hourly1!$O$8763</f>
        <v>87.492700111636012</v>
      </c>
      <c r="C3555" s="419">
        <f>hourly1!$F3556*유형화!$G$71/hourly1!$F$8763+유형화!$G$72*hourly1!$G3556/hourly1!$F$8763+유형화!$G$74*hourly1!I3556/hourly1!$I$8763+유형화!$H$63*hourly1!P3556/hourly1!$P$8763</f>
        <v>0.53599095694999588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770">
        <f>(유형화!$F$71+유형화!$F$72+유형화!$F$73+유형화!$F$74+유형화!$G$63)*hourly1!O3557/hourly1!$O$8763</f>
        <v>86.64153652291985</v>
      </c>
      <c r="C3556" s="419">
        <f>hourly1!$F3557*유형화!$G$71/hourly1!$F$8763+유형화!$G$72*hourly1!$G3557/hourly1!$F$8763+유형화!$G$74*hourly1!I3557/hourly1!$I$8763+유형화!$H$63*hourly1!P3557/hourly1!$P$8763</f>
        <v>0.52310693932318697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770">
        <f>(유형화!$F$71+유형화!$F$72+유형화!$F$73+유형화!$F$74+유형화!$G$63)*hourly1!O3558/hourly1!$O$8763</f>
        <v>86.562587406093812</v>
      </c>
      <c r="C3557" s="419">
        <f>hourly1!$F3558*유형화!$G$71/hourly1!$F$8763+유형화!$G$72*hourly1!$G3558/hourly1!$F$8763+유형화!$G$74*hourly1!I3558/hourly1!$I$8763+유형화!$H$63*hourly1!P3558/hourly1!$P$8763</f>
        <v>0.52339650584225428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770">
        <f>(유형화!$F$71+유형화!$F$72+유형화!$F$73+유형화!$F$74+유형화!$G$63)*hourly1!O3559/hourly1!$O$8763</f>
        <v>87.469569812086462</v>
      </c>
      <c r="C3558" s="419">
        <f>hourly1!$F3559*유형화!$G$71/hourly1!$F$8763+유형화!$G$72*hourly1!$G3559/hourly1!$F$8763+유형화!$G$74*hourly1!I3559/hourly1!$I$8763+유형화!$H$63*hourly1!P3559/hourly1!$P$8763</f>
        <v>0.51250591213735552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770">
        <f>(유형화!$F$71+유형화!$F$72+유형화!$F$73+유형화!$F$74+유형화!$G$63)*hourly1!O3560/hourly1!$O$8763</f>
        <v>88.262026153965266</v>
      </c>
      <c r="C3559" s="419">
        <f>hourly1!$F3560*유형화!$G$71/hourly1!$F$8763+유형화!$G$72*hourly1!$G3560/hourly1!$F$8763+유형화!$G$74*hourly1!I3560/hourly1!$I$8763+유형화!$H$63*hourly1!P3560/hourly1!$P$8763</f>
        <v>1.211281927685677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770">
        <f>(유형화!$F$71+유형화!$F$72+유형화!$F$73+유형화!$F$74+유형화!$G$63)*hourly1!O3561/hourly1!$O$8763</f>
        <v>92.572106738637515</v>
      </c>
      <c r="C3560" s="419">
        <f>hourly1!$F3561*유형화!$G$71/hourly1!$F$8763+유형화!$G$72*hourly1!$G3561/hourly1!$F$8763+유형화!$G$74*hourly1!I3561/hourly1!$I$8763+유형화!$H$63*hourly1!P3561/hourly1!$P$8763</f>
        <v>2.4686326816811226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770">
        <f>(유형화!$F$71+유형화!$F$72+유형화!$F$73+유형화!$F$74+유형화!$G$63)*hourly1!O3562/hourly1!$O$8763</f>
        <v>98.216122475893059</v>
      </c>
      <c r="C3561" s="419">
        <f>hourly1!$F3562*유형화!$G$71/hourly1!$F$8763+유형화!$G$72*hourly1!$G3562/hourly1!$F$8763+유형화!$G$74*hourly1!I3562/hourly1!$I$8763+유형화!$H$63*hourly1!P3562/hourly1!$P$8763</f>
        <v>2.0826986712459745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770">
        <f>(유형화!$F$71+유형화!$F$72+유형화!$F$73+유형화!$F$74+유형화!$G$63)*hourly1!O3563/hourly1!$O$8763</f>
        <v>105.80900292698445</v>
      </c>
      <c r="C3562" s="419">
        <f>hourly1!$F3563*유형화!$G$71/hourly1!$F$8763+유형화!$G$72*hourly1!$G3563/hourly1!$F$8763+유형화!$G$74*hourly1!I3563/hourly1!$I$8763+유형화!$H$63*hourly1!P3563/hourly1!$P$8763</f>
        <v>1.7981212509817299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770">
        <f>(유형화!$F$71+유형화!$F$72+유형화!$F$73+유형화!$F$74+유형화!$G$63)*hourly1!O3564/hourly1!$O$8763</f>
        <v>111.97410772599126</v>
      </c>
      <c r="C3563" s="419">
        <f>hourly1!$F3564*유형화!$G$71/hourly1!$F$8763+유형화!$G$72*hourly1!$G3564/hourly1!$F$8763+유형화!$G$74*hourly1!I3564/hourly1!$I$8763+유형화!$H$63*hourly1!P3564/hourly1!$P$8763</f>
        <v>1.4732346941971279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770">
        <f>(유형화!$F$71+유형화!$F$72+유형화!$F$73+유형화!$F$74+유형화!$G$63)*hourly1!O3565/hourly1!$O$8763</f>
        <v>114.31999762043148</v>
      </c>
      <c r="C3564" s="419">
        <f>hourly1!$F3565*유형화!$G$71/hourly1!$F$8763+유형화!$G$72*hourly1!$G3565/hourly1!$F$8763+유형화!$G$74*hourly1!I3565/hourly1!$I$8763+유형화!$H$63*hourly1!P3565/hourly1!$P$8763</f>
        <v>1.3512914939033771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770">
        <f>(유형화!$F$71+유형화!$F$72+유형화!$F$73+유형화!$F$74+유형화!$G$63)*hourly1!O3566/hourly1!$O$8763</f>
        <v>116.54398189041349</v>
      </c>
      <c r="C3565" s="419">
        <f>hourly1!$F3566*유형화!$G$71/hourly1!$F$8763+유형화!$G$72*hourly1!$G3566/hourly1!$F$8763+유형화!$G$74*hourly1!I3566/hourly1!$I$8763+유형화!$H$63*hourly1!P3566/hourly1!$P$8763</f>
        <v>1.2902064981536621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770">
        <f>(유형화!$F$71+유형화!$F$72+유형화!$F$73+유형화!$F$74+유형화!$G$63)*hourly1!O3567/hourly1!$O$8763</f>
        <v>113.8140436954551</v>
      </c>
      <c r="C3566" s="419">
        <f>hourly1!$F3567*유형화!$G$71/hourly1!$F$8763+유형화!$G$72*hourly1!$G3567/hourly1!$F$8763+유형화!$G$74*hourly1!I3567/hourly1!$I$8763+유형화!$H$63*hourly1!P3567/hourly1!$P$8763</f>
        <v>1.7145233046103774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770">
        <f>(유형화!$F$71+유형화!$F$72+유형화!$F$73+유형화!$F$74+유형화!$G$63)*hourly1!O3568/hourly1!$O$8763</f>
        <v>113.49518732841658</v>
      </c>
      <c r="C3567" s="419">
        <f>hourly1!$F3568*유형화!$G$71/hourly1!$F$8763+유형화!$G$72*hourly1!$G3568/hourly1!$F$8763+유형화!$G$74*hourly1!I3568/hourly1!$I$8763+유형화!$H$63*hourly1!P3568/hourly1!$P$8763</f>
        <v>1.5728883501315583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770">
        <f>(유형화!$F$71+유형화!$F$72+유형화!$F$73+유형화!$F$74+유형화!$G$63)*hourly1!O3569/hourly1!$O$8763</f>
        <v>120.37569105532008</v>
      </c>
      <c r="C3568" s="419">
        <f>hourly1!$F3569*유형화!$G$71/hourly1!$F$8763+유형화!$G$72*hourly1!$G3569/hourly1!$F$8763+유형화!$G$74*hourly1!I3569/hourly1!$I$8763+유형화!$H$63*hourly1!P3569/hourly1!$P$8763</f>
        <v>1.0874951641446051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770">
        <f>(유형화!$F$71+유형화!$F$72+유형화!$F$73+유형화!$F$74+유형화!$G$63)*hourly1!O3570/hourly1!$O$8763</f>
        <v>121.27376358609662</v>
      </c>
      <c r="C3569" s="419">
        <f>hourly1!$F3570*유형화!$G$71/hourly1!$F$8763+유형화!$G$72*hourly1!$G3570/hourly1!$F$8763+유형화!$G$74*hourly1!I3570/hourly1!$I$8763+유형화!$H$63*hourly1!P3570/hourly1!$P$8763</f>
        <v>1.0067436474240201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770">
        <f>(유형화!$F$71+유형화!$F$72+유형화!$F$73+유형화!$F$74+유형화!$G$63)*hourly1!O3571/hourly1!$O$8763</f>
        <v>122.16463425971267</v>
      </c>
      <c r="C3570" s="419">
        <f>hourly1!$F3571*유형화!$G$71/hourly1!$F$8763+유형화!$G$72*hourly1!$G3571/hourly1!$F$8763+유형화!$G$74*hourly1!I3571/hourly1!$I$8763+유형화!$H$63*hourly1!P3571/hourly1!$P$8763</f>
        <v>1.0875714792314612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770">
        <f>(유형화!$F$71+유형화!$F$72+유형화!$F$73+유형화!$F$74+유형화!$G$63)*hourly1!O3572/hourly1!$O$8763</f>
        <v>122.16680506994884</v>
      </c>
      <c r="C3571" s="419">
        <f>hourly1!$F3572*유형화!$G$71/hourly1!$F$8763+유형화!$G$72*hourly1!$G3572/hourly1!$F$8763+유형화!$G$74*hourly1!I3572/hourly1!$I$8763+유형화!$H$63*hourly1!P3572/hourly1!$P$8763</f>
        <v>1.5731062173956354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770">
        <f>(유형화!$F$71+유형화!$F$72+유형화!$F$73+유형화!$F$74+유형화!$G$63)*hourly1!O3573/hourly1!$O$8763</f>
        <v>118.89202241741786</v>
      </c>
      <c r="C3572" s="419">
        <f>hourly1!$F3573*유형화!$G$71/hourly1!$F$8763+유형화!$G$72*hourly1!$G3573/hourly1!$F$8763+유형화!$G$74*hourly1!I3573/hourly1!$I$8763+유형화!$H$63*hourly1!P3573/hourly1!$P$8763</f>
        <v>2.0390156693536134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770">
        <f>(유형화!$F$71+유형화!$F$72+유형화!$F$73+유형화!$F$74+유형화!$G$63)*hourly1!O3574/hourly1!$O$8763</f>
        <v>116.7977076428655</v>
      </c>
      <c r="C3573" s="419">
        <f>hourly1!$F3574*유형화!$G$71/hourly1!$F$8763+유형화!$G$72*hourly1!$G3574/hourly1!$F$8763+유형화!$G$74*hourly1!I3574/hourly1!$I$8763+유형화!$H$63*hourly1!P3574/hourly1!$P$8763</f>
        <v>2.05975767914929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770">
        <f>(유형화!$F$71+유형화!$F$72+유형화!$F$73+유형화!$F$74+유형화!$G$63)*hourly1!O3575/hourly1!$O$8763</f>
        <v>116.00465194870554</v>
      </c>
      <c r="C3574" s="419">
        <f>hourly1!$F3575*유형화!$G$71/hourly1!$F$8763+유형화!$G$72*hourly1!$G3575/hourly1!$F$8763+유형화!$G$74*hourly1!I3575/hourly1!$I$8763+유형화!$H$63*hourly1!P3575/hourly1!$P$8763</f>
        <v>1.695862727264192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770">
        <f>(유형화!$F$71+유형화!$F$72+유형화!$F$73+유형화!$F$74+유형화!$G$63)*hourly1!O3576/hourly1!$O$8763</f>
        <v>113.75416935232752</v>
      </c>
      <c r="C3575" s="419">
        <f>hourly1!$F3576*유형화!$G$71/hourly1!$F$8763+유형화!$G$72*hourly1!$G3576/hourly1!$F$8763+유형화!$G$74*hourly1!I3576/hourly1!$I$8763+유형화!$H$63*hourly1!P3576/hourly1!$P$8763</f>
        <v>1.35175461570061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770">
        <f>(유형화!$F$71+유형화!$F$72+유형화!$F$73+유형화!$F$74+유형화!$G$63)*hourly1!O3577/hourly1!$O$8763</f>
        <v>110.2790791300486</v>
      </c>
      <c r="C3576" s="419">
        <f>hourly1!$F3577*유형화!$G$71/hourly1!$F$8763+유형화!$G$72*hourly1!$G3577/hourly1!$F$8763+유형화!$G$74*hourly1!I3577/hourly1!$I$8763+유형화!$H$63*hourly1!P3577/hourly1!$P$8763</f>
        <v>0.94741082145067734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770">
        <f>(유형화!$F$71+유형화!$F$72+유형화!$F$73+유형화!$F$74+유형화!$G$63)*hourly1!O3578/hourly1!$O$8763</f>
        <v>108.95313852010482</v>
      </c>
      <c r="C3577" s="419">
        <f>hourly1!$F3578*유형화!$G$71/hourly1!$F$8763+유형화!$G$72*hourly1!$G3578/hourly1!$F$8763+유형화!$G$74*hourly1!I3578/hourly1!$I$8763+유형화!$H$63*hourly1!P3578/hourly1!$P$8763</f>
        <v>0.82672035792539145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770">
        <f>(유형화!$F$71+유형화!$F$72+유형화!$F$73+유형화!$F$74+유형화!$G$63)*hourly1!O3579/hourly1!$O$8763</f>
        <v>103.85231751879861</v>
      </c>
      <c r="C3578" s="419">
        <f>hourly1!$F3579*유형화!$G$71/hourly1!$F$8763+유형화!$G$72*hourly1!$G3579/hourly1!$F$8763+유형화!$G$74*hourly1!I3579/hourly1!$I$8763+유형화!$H$63*hourly1!P3579/hourly1!$P$8763</f>
        <v>0.60857737482156082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770">
        <f>(유형화!$F$71+유형화!$F$72+유형화!$F$73+유형화!$F$74+유형화!$G$63)*hourly1!O3580/hourly1!$O$8763</f>
        <v>97.739402423995415</v>
      </c>
      <c r="C3579" s="419">
        <f>hourly1!$F3580*유형화!$G$71/hourly1!$F$8763+유형화!$G$72*hourly1!$G3580/hourly1!$F$8763+유형화!$G$74*hourly1!I3580/hourly1!$I$8763+유형화!$H$63*hourly1!P3580/hourly1!$P$8763</f>
        <v>0.53610758363514621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770">
        <f>(유형화!$F$71+유형화!$F$72+유형화!$F$73+유형화!$F$74+유형화!$G$63)*hourly1!O3581/hourly1!$O$8763</f>
        <v>97.306500228886463</v>
      </c>
      <c r="C3580" s="419">
        <f>hourly1!$F3581*유형화!$G$71/hourly1!$F$8763+유형화!$G$72*hourly1!$G3581/hourly1!$F$8763+유형화!$G$74*hourly1!I3581/hourly1!$I$8763+유형화!$H$63*hourly1!P3581/hourly1!$P$8763</f>
        <v>0.523525749134505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770">
        <f>(유형화!$F$71+유형화!$F$72+유형화!$F$73+유형화!$F$74+유형화!$G$63)*hourly1!O3582/hourly1!$O$8763</f>
        <v>97.083470637603014</v>
      </c>
      <c r="C3581" s="419">
        <f>hourly1!$F3582*유형화!$G$71/hourly1!$F$8763+유형화!$G$72*hourly1!$G3582/hourly1!$F$8763+유형화!$G$74*hourly1!I3582/hourly1!$I$8763+유형화!$H$63*hourly1!P3582/hourly1!$P$8763</f>
        <v>0.52370607429940796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770">
        <f>(유형화!$F$71+유형화!$F$72+유형화!$F$73+유형화!$F$74+유형화!$G$63)*hourly1!O3583/hourly1!$O$8763</f>
        <v>97.19814940581729</v>
      </c>
      <c r="C3582" s="419">
        <f>hourly1!$F3583*유형화!$G$71/hourly1!$F$8763+유형화!$G$72*hourly1!$G3583/hourly1!$F$8763+유형화!$G$74*hourly1!I3583/hourly1!$I$8763+유형화!$H$63*hourly1!P3583/hourly1!$P$8763</f>
        <v>0.5126096144932808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770">
        <f>(유형화!$F$71+유형화!$F$72+유형화!$F$73+유형화!$F$74+유형화!$G$63)*hourly1!O3584/hourly1!$O$8763</f>
        <v>96.938206868849704</v>
      </c>
      <c r="C3583" s="419">
        <f>hourly1!$F3584*유형화!$G$71/hourly1!$F$8763+유형화!$G$72*hourly1!$G3584/hourly1!$F$8763+유형화!$G$74*hourly1!I3584/hourly1!$I$8763+유형화!$H$63*hourly1!P3584/hourly1!$P$8763</f>
        <v>1.2111440681739456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770">
        <f>(유형화!$F$71+유형화!$F$72+유형화!$F$73+유형화!$F$74+유형화!$G$63)*hourly1!O3585/hourly1!$O$8763</f>
        <v>97.533223039950798</v>
      </c>
      <c r="C3584" s="419">
        <f>hourly1!$F3585*유형화!$G$71/hourly1!$F$8763+유형화!$G$72*hourly1!$G3585/hourly1!$F$8763+유형화!$G$74*hourly1!I3585/hourly1!$I$8763+유형화!$H$63*hourly1!P3585/hourly1!$P$8763</f>
        <v>2.4683206514469744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770">
        <f>(유형화!$F$71+유형화!$F$72+유형화!$F$73+유형화!$F$74+유형화!$G$63)*hourly1!O3586/hourly1!$O$8763</f>
        <v>101.80987822241067</v>
      </c>
      <c r="C3585" s="419">
        <f>hourly1!$F3586*유형화!$G$71/hourly1!$F$8763+유형화!$G$72*hourly1!$G3586/hourly1!$F$8763+유형화!$G$74*hourly1!I3586/hourly1!$I$8763+유형화!$H$63*hourly1!P3586/hourly1!$P$8763</f>
        <v>2.0827503685628783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770">
        <f>(유형화!$F$71+유형화!$F$72+유형화!$F$73+유형화!$F$74+유형화!$G$63)*hourly1!O3587/hourly1!$O$8763</f>
        <v>104.37826570663185</v>
      </c>
      <c r="C3586" s="419">
        <f>hourly1!$F3587*유형화!$G$71/hourly1!$F$8763+유형화!$G$72*hourly1!$G3587/hourly1!$F$8763+유형화!$G$74*hourly1!I3587/hourly1!$I$8763+유형화!$H$63*hourly1!P3587/hourly1!$P$8763</f>
        <v>1.7983551197962822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770">
        <f>(유형화!$F$71+유형화!$F$72+유형화!$F$73+유형화!$F$74+유형화!$G$63)*hourly1!O3588/hourly1!$O$8763</f>
        <v>113.00445361233449</v>
      </c>
      <c r="C3587" s="419">
        <f>hourly1!$F3588*유형화!$G$71/hourly1!$F$8763+유형화!$G$72*hourly1!$G3588/hourly1!$F$8763+유형화!$G$74*hourly1!I3588/hourly1!$I$8763+유형화!$H$63*hourly1!P3588/hourly1!$P$8763</f>
        <v>1.473435636744366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770">
        <f>(유형화!$F$71+유형화!$F$72+유형화!$F$73+유형화!$F$74+유형화!$G$63)*hourly1!O3589/hourly1!$O$8763</f>
        <v>115.74530785150787</v>
      </c>
      <c r="C3588" s="419">
        <f>hourly1!$F3589*유형화!$G$71/hourly1!$F$8763+유형화!$G$72*hourly1!$G3589/hourly1!$F$8763+유형화!$G$74*hourly1!I3589/hourly1!$I$8763+유형화!$H$63*hourly1!P3589/hourly1!$P$8763</f>
        <v>1.3514939750612369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770">
        <f>(유형화!$F$71+유형화!$F$72+유형화!$F$73+유형화!$F$74+유형화!$G$63)*hourly1!O3590/hourly1!$O$8763</f>
        <v>117.50616273639754</v>
      </c>
      <c r="C3589" s="419">
        <f>hourly1!$F3590*유형화!$G$71/hourly1!$F$8763+유형화!$G$72*hourly1!$G3590/hourly1!$F$8763+유형화!$G$74*hourly1!I3590/hourly1!$I$8763+유형화!$H$63*hourly1!P3590/hourly1!$P$8763</f>
        <v>1.2903194321733196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770">
        <f>(유형화!$F$71+유형화!$F$72+유형화!$F$73+유형화!$F$74+유형화!$G$63)*hourly1!O3591/hourly1!$O$8763</f>
        <v>114.41236793768957</v>
      </c>
      <c r="C3590" s="419">
        <f>hourly1!$F3591*유형화!$G$71/hourly1!$F$8763+유형화!$G$72*hourly1!$G3591/hourly1!$F$8763+유형화!$G$74*hourly1!I3591/hourly1!$I$8763+유형화!$H$63*hourly1!P3591/hourly1!$P$8763</f>
        <v>1.7146577791787403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770">
        <f>(유형화!$F$71+유형화!$F$72+유형화!$F$73+유형화!$F$74+유형화!$G$63)*hourly1!O3592/hourly1!$O$8763</f>
        <v>113.03619729543763</v>
      </c>
      <c r="C3591" s="419">
        <f>hourly1!$F3592*유형화!$G$71/hourly1!$F$8763+유형화!$G$72*hourly1!$G3592/hourly1!$F$8763+유형화!$G$74*hourly1!I3592/hourly1!$I$8763+유형화!$H$63*hourly1!P3592/hourly1!$P$8763</f>
        <v>1.5728732717474623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770">
        <f>(유형화!$F$71+유형화!$F$72+유형화!$F$73+유형화!$F$74+유형화!$G$63)*hourly1!O3593/hourly1!$O$8763</f>
        <v>119.01973228937102</v>
      </c>
      <c r="C3592" s="419">
        <f>hourly1!$F3593*유형화!$G$71/hourly1!$F$8763+유형화!$G$72*hourly1!$G3593/hourly1!$F$8763+유형화!$G$74*hourly1!I3593/hourly1!$I$8763+유형화!$H$63*hourly1!P3593/hourly1!$P$8763</f>
        <v>1.0874471594931976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770">
        <f>(유형화!$F$71+유형화!$F$72+유형화!$F$73+유형화!$F$74+유형화!$G$63)*hourly1!O3594/hourly1!$O$8763</f>
        <v>119.83171090046082</v>
      </c>
      <c r="C3593" s="419">
        <f>hourly1!$F3594*유형화!$G$71/hourly1!$F$8763+유형화!$G$72*hourly1!$G3594/hourly1!$F$8763+유형화!$G$74*hourly1!I3594/hourly1!$I$8763+유형화!$H$63*hourly1!P3594/hourly1!$P$8763</f>
        <v>1.0067021049372222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770">
        <f>(유형화!$F$71+유형화!$F$72+유형화!$F$73+유형화!$F$74+유형화!$G$63)*hourly1!O3595/hourly1!$O$8763</f>
        <v>119.91170822826052</v>
      </c>
      <c r="C3594" s="419">
        <f>hourly1!$F3595*유형화!$G$71/hourly1!$F$8763+유형화!$G$72*hourly1!$G3595/hourly1!$F$8763+유형화!$G$74*hourly1!I3595/hourly1!$I$8763+유형화!$H$63*hourly1!P3595/hourly1!$P$8763</f>
        <v>1.0875323985216585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770">
        <f>(유형화!$F$71+유형화!$F$72+유형화!$F$73+유형화!$F$74+유형화!$G$63)*hourly1!O3596/hourly1!$O$8763</f>
        <v>119.6685983932141</v>
      </c>
      <c r="C3595" s="419">
        <f>hourly1!$F3596*유형화!$G$71/hourly1!$F$8763+유형화!$G$72*hourly1!$G3596/hourly1!$F$8763+유형화!$G$74*hourly1!I3596/hourly1!$I$8763+유형화!$H$63*hourly1!P3596/hourly1!$P$8763</f>
        <v>1.5731665309320222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770">
        <f>(유형화!$F$71+유형화!$F$72+유형화!$F$73+유형화!$F$74+유형화!$G$63)*hourly1!O3597/hourly1!$O$8763</f>
        <v>116.25051284871257</v>
      </c>
      <c r="C3596" s="419">
        <f>hourly1!$F3597*유형화!$G$71/hourly1!$F$8763+유형화!$G$72*hourly1!$G3597/hourly1!$F$8763+유형화!$G$74*hourly1!I3597/hourly1!$I$8763+유형화!$H$63*hourly1!P3597/hourly1!$P$8763</f>
        <v>2.0389258144932865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770">
        <f>(유형화!$F$71+유형화!$F$72+유형화!$F$73+유형화!$F$74+유형화!$G$63)*hourly1!O3598/hourly1!$O$8763</f>
        <v>115.29016471451409</v>
      </c>
      <c r="C3597" s="419">
        <f>hourly1!$F3598*유형화!$G$71/hourly1!$F$8763+유형화!$G$72*hourly1!$G3598/hourly1!$F$8763+유형화!$G$74*hourly1!I3598/hourly1!$I$8763+유형화!$H$63*hourly1!P3598/hourly1!$P$8763</f>
        <v>2.0595564288799273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770">
        <f>(유형화!$F$71+유형화!$F$72+유형화!$F$73+유형화!$F$74+유형화!$G$63)*hourly1!O3599/hourly1!$O$8763</f>
        <v>114.39863252052966</v>
      </c>
      <c r="C3598" s="419">
        <f>hourly1!$F3599*유형화!$G$71/hourly1!$F$8763+유형화!$G$72*hourly1!$G3599/hourly1!$F$8763+유형화!$G$74*hourly1!I3599/hourly1!$I$8763+유형화!$H$63*hourly1!P3599/hourly1!$P$8763</f>
        <v>1.6955153089857391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770">
        <f>(유형화!$F$71+유형화!$F$72+유형화!$F$73+유형화!$F$74+유형화!$G$63)*hourly1!O3600/hourly1!$O$8763</f>
        <v>110.34756401863353</v>
      </c>
      <c r="C3599" s="419">
        <f>hourly1!$F3600*유형화!$G$71/hourly1!$F$8763+유형화!$G$72*hourly1!$G3600/hourly1!$F$8763+유형화!$G$74*hourly1!I3600/hourly1!$I$8763+유형화!$H$63*hourly1!P3600/hourly1!$P$8763</f>
        <v>1.3514401236894658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770">
        <f>(유형화!$F$71+유형화!$F$72+유형화!$F$73+유형화!$F$74+유형화!$G$63)*hourly1!O3601/hourly1!$O$8763</f>
        <v>106.73330599376635</v>
      </c>
      <c r="C3600" s="419">
        <f>hourly1!$F3601*유형화!$G$71/hourly1!$F$8763+유형화!$G$72*hourly1!$G3601/hourly1!$F$8763+유형화!$G$74*hourly1!I3601/hourly1!$I$8763+유형화!$H$63*hourly1!P3601/hourly1!$P$8763</f>
        <v>0.94709017499704484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770">
        <f>(유형화!$F$71+유형화!$F$72+유형화!$F$73+유형화!$F$74+유형화!$G$63)*hourly1!O3602/hourly1!$O$8763</f>
        <v>105.64938018117049</v>
      </c>
      <c r="C3601" s="419">
        <f>hourly1!$F3602*유형화!$G$71/hourly1!$F$8763+유형화!$G$72*hourly1!$G3602/hourly1!$F$8763+유형화!$G$74*hourly1!I3602/hourly1!$I$8763+유형화!$H$63*hourly1!P3602/hourly1!$P$8763</f>
        <v>0.82636770837081763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770">
        <f>(유형화!$F$71+유형화!$F$72+유형화!$F$73+유형화!$F$74+유형화!$G$63)*hourly1!O3603/hourly1!$O$8763</f>
        <v>101.88766882427669</v>
      </c>
      <c r="C3602" s="419">
        <f>hourly1!$F3603*유형화!$G$71/hourly1!$F$8763+유형화!$G$72*hourly1!$G3603/hourly1!$F$8763+유형화!$G$74*hourly1!I3603/hourly1!$I$8763+유형화!$H$63*hourly1!P3603/hourly1!$P$8763</f>
        <v>0.60830442529721152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770">
        <f>(유형화!$F$71+유형화!$F$72+유형화!$F$73+유형화!$F$74+유형화!$G$63)*hourly1!O3604/hourly1!$O$8763</f>
        <v>98.674204614193144</v>
      </c>
      <c r="C3603" s="419">
        <f>hourly1!$F3604*유형화!$G$71/hourly1!$F$8763+유형화!$G$72*hourly1!$G3604/hourly1!$F$8763+유형화!$G$74*hourly1!I3604/hourly1!$I$8763+유형화!$H$63*hourly1!P3604/hourly1!$P$8763</f>
        <v>0.53579401479037492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770">
        <f>(유형화!$F$71+유형화!$F$72+유형화!$F$73+유형화!$F$74+유형화!$G$63)*hourly1!O3605/hourly1!$O$8763</f>
        <v>98.566699908791861</v>
      </c>
      <c r="C3604" s="419">
        <f>hourly1!$F3605*유형화!$G$71/hourly1!$F$8763+유형화!$G$72*hourly1!$G3605/hourly1!$F$8763+유형화!$G$74*hourly1!I3605/hourly1!$I$8763+유형화!$H$63*hourly1!P3605/hourly1!$P$8763</f>
        <v>0.52277306081820485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770">
        <f>(유형화!$F$71+유형화!$F$72+유형화!$F$73+유형화!$F$74+유형화!$G$63)*hourly1!O3606/hourly1!$O$8763</f>
        <v>97.376875289531128</v>
      </c>
      <c r="C3605" s="419">
        <f>hourly1!$F3606*유형화!$G$71/hourly1!$F$8763+유형화!$G$72*hourly1!$G3606/hourly1!$F$8763+유형화!$G$74*hourly1!I3606/hourly1!$I$8763+유형화!$H$63*hourly1!P3606/hourly1!$P$8763</f>
        <v>0.52290168866620734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770">
        <f>(유형화!$F$71+유형화!$F$72+유형화!$F$73+유형화!$F$74+유형화!$G$63)*hourly1!O3607/hourly1!$O$8763</f>
        <v>96.571961392611399</v>
      </c>
      <c r="C3606" s="419">
        <f>hourly1!$F3607*유형화!$G$71/hourly1!$F$8763+유형화!$G$72*hourly1!$G3607/hourly1!$F$8763+유형화!$G$74*hourly1!I3607/hourly1!$I$8763+유형화!$H$63*hourly1!P3607/hourly1!$P$8763</f>
        <v>0.51208002471717617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770">
        <f>(유형화!$F$71+유형화!$F$72+유형화!$F$73+유형화!$F$74+유형화!$G$63)*hourly1!O3608/hourly1!$O$8763</f>
        <v>97.092948094810922</v>
      </c>
      <c r="C3607" s="419">
        <f>hourly1!$F3608*유형화!$G$71/hourly1!$F$8763+유형화!$G$72*hourly1!$G3608/hourly1!$F$8763+유형화!$G$74*hourly1!I3608/hourly1!$I$8763+유형화!$H$63*hourly1!P3608/hourly1!$P$8763</f>
        <v>1.2103566072575873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770">
        <f>(유형화!$F$71+유형화!$F$72+유형화!$F$73+유형화!$F$74+유형화!$G$63)*hourly1!O3609/hourly1!$O$8763</f>
        <v>99.575076059040128</v>
      </c>
      <c r="C3608" s="419">
        <f>hourly1!$F3609*유형화!$G$71/hourly1!$F$8763+유형화!$G$72*hourly1!$G3609/hourly1!$F$8763+유형화!$G$74*hourly1!I3609/hourly1!$I$8763+유형화!$H$63*hourly1!P3609/hourly1!$P$8763</f>
        <v>2.46637584762072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770">
        <f>(유형화!$F$71+유형화!$F$72+유형화!$F$73+유형화!$F$74+유형화!$G$63)*hourly1!O3610/hourly1!$O$8763</f>
        <v>102.07822511826511</v>
      </c>
      <c r="C3609" s="419">
        <f>hourly1!$F3610*유형화!$G$71/hourly1!$F$8763+유형화!$G$72*hourly1!$G3610/hourly1!$F$8763+유형화!$G$74*hourly1!I3610/hourly1!$I$8763+유형화!$H$63*hourly1!P3610/hourly1!$P$8763</f>
        <v>2.0807895631861517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770">
        <f>(유형화!$F$71+유형화!$F$72+유형화!$F$73+유형화!$F$74+유형화!$G$63)*hourly1!O3611/hourly1!$O$8763</f>
        <v>107.44290755524777</v>
      </c>
      <c r="C3610" s="419">
        <f>hourly1!$F3611*유형화!$G$71/hourly1!$F$8763+유형화!$G$72*hourly1!$G3611/hourly1!$F$8763+유형화!$G$74*hourly1!I3611/hourly1!$I$8763+유형화!$H$63*hourly1!P3611/hourly1!$P$8763</f>
        <v>1.7963133835008402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770">
        <f>(유형화!$F$71+유형화!$F$72+유형화!$F$73+유형화!$F$74+유형화!$G$63)*hourly1!O3612/hourly1!$O$8763</f>
        <v>112.6111457455323</v>
      </c>
      <c r="C3611" s="419">
        <f>hourly1!$F3612*유형화!$G$71/hourly1!$F$8763+유형화!$G$72*hourly1!$G3612/hourly1!$F$8763+유형화!$G$74*hourly1!I3612/hourly1!$I$8763+유형화!$H$63*hourly1!P3612/hourly1!$P$8763</f>
        <v>1.4717382415061353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770">
        <f>(유형화!$F$71+유형화!$F$72+유형화!$F$73+유형화!$F$74+유형화!$G$63)*hourly1!O3613/hourly1!$O$8763</f>
        <v>114.19182826368548</v>
      </c>
      <c r="C3612" s="419">
        <f>hourly1!$F3613*유형화!$G$71/hourly1!$F$8763+유형화!$G$72*hourly1!$G3613/hourly1!$F$8763+유형화!$G$74*hourly1!I3613/hourly1!$I$8763+유형화!$H$63*hourly1!P3613/hourly1!$P$8763</f>
        <v>1.3498061192088631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770">
        <f>(유형화!$F$71+유형화!$F$72+유형화!$F$73+유형화!$F$74+유형화!$G$63)*hourly1!O3614/hourly1!$O$8763</f>
        <v>115.45758888951723</v>
      </c>
      <c r="C3613" s="419">
        <f>hourly1!$F3614*유형화!$G$71/hourly1!$F$8763+유형화!$G$72*hourly1!$G3614/hourly1!$F$8763+유형화!$G$74*hourly1!I3614/hourly1!$I$8763+유형화!$H$63*hourly1!P3614/hourly1!$P$8763</f>
        <v>1.2888451354752841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770">
        <f>(유형화!$F$71+유형화!$F$72+유형화!$F$73+유형화!$F$74+유형화!$G$63)*hourly1!O3615/hourly1!$O$8763</f>
        <v>113.26362124475637</v>
      </c>
      <c r="C3614" s="419">
        <f>hourly1!$F3615*유형화!$G$71/hourly1!$F$8763+유형화!$G$72*hourly1!$G3615/hourly1!$F$8763+유형화!$G$74*hourly1!I3615/hourly1!$I$8763+유형화!$H$63*hourly1!P3615/hourly1!$P$8763</f>
        <v>1.7126988201347635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770">
        <f>(유형화!$F$71+유형화!$F$72+유형화!$F$73+유형화!$F$74+유형화!$G$63)*hourly1!O3616/hourly1!$O$8763</f>
        <v>112.87199691091229</v>
      </c>
      <c r="C3615" s="419">
        <f>hourly1!$F3616*유형화!$G$71/hourly1!$F$8763+유형화!$G$72*hourly1!$G3616/hourly1!$F$8763+유형화!$G$74*hourly1!I3616/hourly1!$I$8763+유형화!$H$63*hourly1!P3616/hourly1!$P$8763</f>
        <v>1.5711964938915668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770">
        <f>(유형화!$F$71+유형화!$F$72+유형화!$F$73+유형화!$F$74+유형화!$G$63)*hourly1!O3617/hourly1!$O$8763</f>
        <v>119.95513184108555</v>
      </c>
      <c r="C3616" s="419">
        <f>hourly1!$F3617*유형화!$G$71/hourly1!$F$8763+유형화!$G$72*hourly1!$G3617/hourly1!$F$8763+유형화!$G$74*hourly1!I3617/hourly1!$I$8763+유형화!$H$63*hourly1!P3617/hourly1!$P$8763</f>
        <v>1.0864249065959195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770">
        <f>(유형화!$F$71+유형화!$F$72+유형화!$F$73+유형화!$F$74+유형화!$G$63)*hourly1!O3618/hourly1!$O$8763</f>
        <v>119.87418678656017</v>
      </c>
      <c r="C3617" s="419">
        <f>hourly1!$F3618*유형화!$G$71/hourly1!$F$8763+유형화!$G$72*hourly1!$G3618/hourly1!$F$8763+유형화!$G$74*hourly1!I3618/hourly1!$I$8763+유형화!$H$63*hourly1!P3618/hourly1!$P$8763</f>
        <v>1.0057850930064915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770">
        <f>(유형화!$F$71+유형화!$F$72+유형화!$F$73+유형화!$F$74+유형화!$G$63)*hourly1!O3619/hourly1!$O$8763</f>
        <v>120.98740966829388</v>
      </c>
      <c r="C3618" s="419">
        <f>hourly1!$F3619*유형화!$G$71/hourly1!$F$8763+유형화!$G$72*hourly1!$G3619/hourly1!$F$8763+유형화!$G$74*hourly1!I3619/hourly1!$I$8763+유형화!$H$63*hourly1!P3619/hourly1!$P$8763</f>
        <v>1.0864873741871712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770">
        <f>(유형화!$F$71+유형화!$F$72+유형화!$F$73+유형화!$F$74+유형화!$G$63)*hourly1!O3620/hourly1!$O$8763</f>
        <v>119.94990268052182</v>
      </c>
      <c r="C3619" s="419">
        <f>hourly1!$F3620*유형화!$G$71/hourly1!$F$8763+유형화!$G$72*hourly1!$G3620/hourly1!$F$8763+유형화!$G$74*hourly1!I3620/hourly1!$I$8763+유형화!$H$63*hourly1!P3620/hourly1!$P$8763</f>
        <v>1.5714719051929114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770">
        <f>(유형화!$F$71+유형화!$F$72+유형화!$F$73+유형화!$F$74+유형화!$G$63)*hourly1!O3621/hourly1!$O$8763</f>
        <v>117.1184719666216</v>
      </c>
      <c r="C3620" s="419">
        <f>hourly1!$F3621*유형화!$G$71/hourly1!$F$8763+유형화!$G$72*hourly1!$G3621/hourly1!$F$8763+유형화!$G$74*hourly1!I3621/hourly1!$I$8763+유형화!$H$63*hourly1!P3621/hourly1!$P$8763</f>
        <v>2.036634823277077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770">
        <f>(유형화!$F$71+유형화!$F$72+유형화!$F$73+유형화!$F$74+유형화!$G$63)*hourly1!O3622/hourly1!$O$8763</f>
        <v>115.05491575410853</v>
      </c>
      <c r="C3621" s="419">
        <f>hourly1!$F3622*유형화!$G$71/hourly1!$F$8763+유형화!$G$72*hourly1!$G3622/hourly1!$F$8763+유형화!$G$74*hourly1!I3622/hourly1!$I$8763+유형화!$H$63*hourly1!P3622/hourly1!$P$8763</f>
        <v>2.0571965079078449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770">
        <f>(유형화!$F$71+유형화!$F$72+유형화!$F$73+유형화!$F$74+유형화!$G$63)*hourly1!O3623/hourly1!$O$8763</f>
        <v>113.95497670075756</v>
      </c>
      <c r="C3622" s="419">
        <f>hourly1!$F3623*유형화!$G$71/hourly1!$F$8763+유형화!$G$72*hourly1!$G3623/hourly1!$F$8763+유형화!$G$74*hourly1!I3623/hourly1!$I$8763+유형화!$H$63*hourly1!P3623/hourly1!$P$8763</f>
        <v>1.6937742172058396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770">
        <f>(유형화!$F$71+유형화!$F$72+유형화!$F$73+유형화!$F$74+유형화!$G$63)*hourly1!O3624/hourly1!$O$8763</f>
        <v>111.31484967969551</v>
      </c>
      <c r="C3623" s="419">
        <f>hourly1!$F3624*유형화!$G$71/hourly1!$F$8763+유형화!$G$72*hourly1!$G3624/hourly1!$F$8763+유형화!$G$74*hourly1!I3624/hourly1!$I$8763+유형화!$H$63*hourly1!P3624/hourly1!$P$8763</f>
        <v>1.3501412286023458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770">
        <f>(유형화!$F$71+유형화!$F$72+유형화!$F$73+유형화!$F$74+유형화!$G$63)*hourly1!O3625/hourly1!$O$8763</f>
        <v>107.80163821090403</v>
      </c>
      <c r="C3624" s="419">
        <f>hourly1!$F3625*유형화!$G$71/hourly1!$F$8763+유형화!$G$72*hourly1!$G3625/hourly1!$F$8763+유형화!$G$74*hourly1!I3625/hourly1!$I$8763+유형화!$H$63*hourly1!P3625/hourly1!$P$8763</f>
        <v>0.94637687511266866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770">
        <f>(유형화!$F$71+유형화!$F$72+유형화!$F$73+유형화!$F$74+유형화!$G$63)*hourly1!O3626/hourly1!$O$8763</f>
        <v>106.35717568364365</v>
      </c>
      <c r="C3625" s="419">
        <f>hourly1!$F3626*유형화!$G$71/hourly1!$F$8763+유형화!$G$72*hourly1!$G3626/hourly1!$F$8763+유형화!$G$74*hourly1!I3626/hourly1!$I$8763+유형화!$H$63*hourly1!P3626/hourly1!$P$8763</f>
        <v>0.82583288731860072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770">
        <f>(유형화!$F$71+유형화!$F$72+유형화!$F$73+유형화!$F$74+유형화!$G$63)*hourly1!O3627/hourly1!$O$8763</f>
        <v>101.48210260177517</v>
      </c>
      <c r="C3626" s="419">
        <f>hourly1!$F3627*유형화!$G$71/hourly1!$F$8763+유형화!$G$72*hourly1!$G3627/hourly1!$F$8763+유형화!$G$74*hourly1!I3627/hourly1!$I$8763+유형화!$H$63*hourly1!P3627/hourly1!$P$8763</f>
        <v>0.60237369679350949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770">
        <f>(유형화!$F$71+유형화!$F$72+유형화!$F$73+유형화!$F$74+유형화!$G$63)*hourly1!O3628/hourly1!$O$8763</f>
        <v>98.960822286852135</v>
      </c>
      <c r="C3627" s="419">
        <f>hourly1!$F3628*유형화!$G$71/hourly1!$F$8763+유형화!$G$72*hourly1!$G3628/hourly1!$F$8763+유형화!$G$74*hourly1!I3628/hourly1!$I$8763+유형화!$H$63*hourly1!P3628/hourly1!$P$8763</f>
        <v>0.61896084246543603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770">
        <f>(유형화!$F$71+유형화!$F$72+유형화!$F$73+유형화!$F$74+유형화!$G$63)*hourly1!O3629/hourly1!$O$8763</f>
        <v>98.935662519470753</v>
      </c>
      <c r="C3628" s="419">
        <f>hourly1!$F3629*유형화!$G$71/hourly1!$F$8763+유형화!$G$72*hourly1!$G3629/hourly1!$F$8763+유형화!$G$74*hourly1!I3629/hourly1!$I$8763+유형화!$H$63*hourly1!P3629/hourly1!$P$8763</f>
        <v>0.55481247296724334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770">
        <f>(유형화!$F$71+유형화!$F$72+유형화!$F$73+유형화!$F$74+유형화!$G$63)*hourly1!O3630/hourly1!$O$8763</f>
        <v>98.413238079458296</v>
      </c>
      <c r="C3629" s="419">
        <f>hourly1!$F3630*유형화!$G$71/hourly1!$F$8763+유형화!$G$72*hourly1!$G3630/hourly1!$F$8763+유형화!$G$74*hourly1!I3630/hourly1!$I$8763+유형화!$H$63*hourly1!P3630/hourly1!$P$8763</f>
        <v>0.5109026798691938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770">
        <f>(유형화!$F$71+유형화!$F$72+유형화!$F$73+유형화!$F$74+유형화!$G$63)*hourly1!O3631/hourly1!$O$8763</f>
        <v>98.329489278277435</v>
      </c>
      <c r="C3630" s="419">
        <f>hourly1!$F3631*유형화!$G$71/hourly1!$F$8763+유형화!$G$72*hourly1!$G3631/hourly1!$F$8763+유형화!$G$74*hourly1!I3631/hourly1!$I$8763+유형화!$H$63*hourly1!P3631/hourly1!$P$8763</f>
        <v>0.51101715249947333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770">
        <f>(유형화!$F$71+유형화!$F$72+유형화!$F$73+유형화!$F$74+유형화!$G$63)*hourly1!O3632/hourly1!$O$8763</f>
        <v>98.567562105280217</v>
      </c>
      <c r="C3631" s="419">
        <f>hourly1!$F3632*유형화!$G$71/hourly1!$F$8763+유형화!$G$72*hourly1!$G3632/hourly1!$F$8763+유형화!$G$74*hourly1!I3632/hourly1!$I$8763+유형화!$H$63*hourly1!P3632/hourly1!$P$8763</f>
        <v>0.65253301851614698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770">
        <f>(유형화!$F$71+유형화!$F$72+유형화!$F$73+유형화!$F$74+유형화!$G$63)*hourly1!O3633/hourly1!$O$8763</f>
        <v>101.18399732510534</v>
      </c>
      <c r="C3632" s="419">
        <f>hourly1!$F3633*유형화!$G$71/hourly1!$F$8763+유형화!$G$72*hourly1!$G3633/hourly1!$F$8763+유형화!$G$74*hourly1!I3633/hourly1!$I$8763+유형화!$H$63*hourly1!P3633/hourly1!$P$8763</f>
        <v>1.0128470080395113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770">
        <f>(유형화!$F$71+유형화!$F$72+유형화!$F$73+유형화!$F$74+유형화!$G$63)*hourly1!O3634/hourly1!$O$8763</f>
        <v>103.38869926791378</v>
      </c>
      <c r="C3633" s="419">
        <f>hourly1!$F3634*유형화!$G$71/hourly1!$F$8763+유형화!$G$72*hourly1!$G3634/hourly1!$F$8763+유형화!$G$74*hourly1!I3634/hourly1!$I$8763+유형화!$H$63*hourly1!P3634/hourly1!$P$8763</f>
        <v>1.4112653050618635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770">
        <f>(유형화!$F$71+유형화!$F$72+유형화!$F$73+유형화!$F$74+유형화!$G$63)*hourly1!O3635/hourly1!$O$8763</f>
        <v>108.18989985516131</v>
      </c>
      <c r="C3634" s="419">
        <f>hourly1!$F3635*유형화!$G$71/hourly1!$F$8763+유형화!$G$72*hourly1!$G3635/hourly1!$F$8763+유형화!$G$74*hourly1!I3635/hourly1!$I$8763+유형화!$H$63*hourly1!P3635/hourly1!$P$8763</f>
        <v>2.0181634950374052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770">
        <f>(유형화!$F$71+유형화!$F$72+유형화!$F$73+유형화!$F$74+유형화!$G$63)*hourly1!O3636/hourly1!$O$8763</f>
        <v>114.03848299928276</v>
      </c>
      <c r="C3635" s="419">
        <f>hourly1!$F3636*유형화!$G$71/hourly1!$F$8763+유형화!$G$72*hourly1!$G3636/hourly1!$F$8763+유형화!$G$74*hourly1!I3636/hourly1!$I$8763+유형화!$H$63*hourly1!P3636/hourly1!$P$8763</f>
        <v>2.0002214488517138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770">
        <f>(유형화!$F$71+유형화!$F$72+유형화!$F$73+유형화!$F$74+유형화!$G$63)*hourly1!O3637/hourly1!$O$8763</f>
        <v>116.4486434161838</v>
      </c>
      <c r="C3636" s="419">
        <f>hourly1!$F3637*유형화!$G$71/hourly1!$F$8763+유형화!$G$72*hourly1!$G3637/hourly1!$F$8763+유형화!$G$74*hourly1!I3637/hourly1!$I$8763+유형화!$H$63*hourly1!P3637/hourly1!$P$8763</f>
        <v>1.8435124183866789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770">
        <f>(유형화!$F$71+유형화!$F$72+유형화!$F$73+유형화!$F$74+유형화!$G$63)*hourly1!O3638/hourly1!$O$8763</f>
        <v>118.46494827331135</v>
      </c>
      <c r="C3637" s="419">
        <f>hourly1!$F3638*유형화!$G$71/hourly1!$F$8763+유형화!$G$72*hourly1!$G3638/hourly1!$F$8763+유형화!$G$74*hourly1!I3638/hourly1!$I$8763+유형화!$H$63*hourly1!P3638/hourly1!$P$8763</f>
        <v>1.9469799823310132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770">
        <f>(유형화!$F$71+유형화!$F$72+유형화!$F$73+유형화!$F$74+유형화!$G$63)*hourly1!O3639/hourly1!$O$8763</f>
        <v>115.30665671080969</v>
      </c>
      <c r="C3638" s="419">
        <f>hourly1!$F3639*유형화!$G$71/hourly1!$F$8763+유형화!$G$72*hourly1!$G3639/hourly1!$F$8763+유형화!$G$74*hourly1!I3639/hourly1!$I$8763+유형화!$H$63*hourly1!P3639/hourly1!$P$8763</f>
        <v>1.963343414018492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770">
        <f>(유형화!$F$71+유형화!$F$72+유형화!$F$73+유형화!$F$74+유형화!$G$63)*hourly1!O3640/hourly1!$O$8763</f>
        <v>113.65791412274859</v>
      </c>
      <c r="C3639" s="419">
        <f>hourly1!$F3640*유형화!$G$71/hourly1!$F$8763+유형화!$G$72*hourly1!$G3640/hourly1!$F$8763+유형화!$G$74*hourly1!I3640/hourly1!$I$8763+유형화!$H$63*hourly1!P3640/hourly1!$P$8763</f>
        <v>1.6515959765018329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770">
        <f>(유형화!$F$71+유형화!$F$72+유형화!$F$73+유형화!$F$74+유형화!$G$63)*hourly1!O3641/hourly1!$O$8763</f>
        <v>119.43050033620665</v>
      </c>
      <c r="C3640" s="419">
        <f>hourly1!$F3641*유형화!$G$71/hourly1!$F$8763+유형화!$G$72*hourly1!$G3641/hourly1!$F$8763+유형화!$G$74*hourly1!I3641/hourly1!$I$8763+유형화!$H$63*hourly1!P3641/hourly1!$P$8763</f>
        <v>1.4091072498033952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770">
        <f>(유형화!$F$71+유형화!$F$72+유형화!$F$73+유형화!$F$74+유형화!$G$63)*hourly1!O3642/hourly1!$O$8763</f>
        <v>120.59373120646731</v>
      </c>
      <c r="C3641" s="419">
        <f>hourly1!$F3642*유형화!$G$71/hourly1!$F$8763+유형화!$G$72*hourly1!$G3642/hourly1!$F$8763+유형화!$G$74*hourly1!I3642/hourly1!$I$8763+유형화!$H$63*hourly1!P3642/hourly1!$P$8763</f>
        <v>1.2014209722090485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770">
        <f>(유형화!$F$71+유형화!$F$72+유형화!$F$73+유형화!$F$74+유형화!$G$63)*hourly1!O3643/hourly1!$O$8763</f>
        <v>119.38214667282901</v>
      </c>
      <c r="C3642" s="419">
        <f>hourly1!$F3643*유형화!$G$71/hourly1!$F$8763+유형화!$G$72*hourly1!$G3643/hourly1!$F$8763+유형화!$G$74*hourly1!I3643/hourly1!$I$8763+유형화!$H$63*hourly1!P3643/hourly1!$P$8763</f>
        <v>1.4091407915149554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770">
        <f>(유형화!$F$71+유형화!$F$72+유형화!$F$73+유형화!$F$74+유형화!$G$63)*hourly1!O3644/hourly1!$O$8763</f>
        <v>118.40438183323977</v>
      </c>
      <c r="C3643" s="419">
        <f>hourly1!$F3644*유형화!$G$71/hourly1!$F$8763+유형화!$G$72*hourly1!$G3644/hourly1!$F$8763+유형화!$G$74*hourly1!I3644/hourly1!$I$8763+유형화!$H$63*hourly1!P3644/hourly1!$P$8763</f>
        <v>1.686366730227107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770">
        <f>(유형화!$F$71+유형화!$F$72+유형화!$F$73+유형화!$F$74+유형화!$G$63)*hourly1!O3645/hourly1!$O$8763</f>
        <v>115.81191649034741</v>
      </c>
      <c r="C3644" s="419">
        <f>hourly1!$F3645*유형화!$G$71/hourly1!$F$8763+유형화!$G$72*hourly1!$G3645/hourly1!$F$8763+유형화!$G$74*hourly1!I3645/hourly1!$I$8763+유형화!$H$63*hourly1!P3645/hourly1!$P$8763</f>
        <v>2.1714875821339596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770">
        <f>(유형화!$F$71+유형화!$F$72+유형화!$F$73+유형화!$F$74+유형화!$G$63)*hourly1!O3646/hourly1!$O$8763</f>
        <v>114.67539423004257</v>
      </c>
      <c r="C3645" s="419">
        <f>hourly1!$F3646*유형화!$G$71/hourly1!$F$8763+유형화!$G$72*hourly1!$G3646/hourly1!$F$8763+유형화!$G$74*hourly1!I3646/hourly1!$I$8763+유형화!$H$63*hourly1!P3646/hourly1!$P$8763</f>
        <v>1.8079345095290784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770">
        <f>(유형화!$F$71+유형화!$F$72+유형화!$F$73+유형화!$F$74+유형화!$G$63)*hourly1!O3647/hourly1!$O$8763</f>
        <v>113.68268175052896</v>
      </c>
      <c r="C3646" s="419">
        <f>hourly1!$F3647*유형화!$G$71/hourly1!$F$8763+유형화!$G$72*hourly1!$G3647/hourly1!$F$8763+유형화!$G$74*hourly1!I3647/hourly1!$I$8763+유형화!$H$63*hourly1!P3647/hourly1!$P$8763</f>
        <v>1.2022416671148397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770">
        <f>(유형화!$F$71+유형화!$F$72+유형화!$F$73+유형화!$F$74+유형화!$G$63)*hourly1!O3648/hourly1!$O$8763</f>
        <v>109.70525694316485</v>
      </c>
      <c r="C3647" s="419">
        <f>hourly1!$F3648*유형화!$G$71/hourly1!$F$8763+유형화!$G$72*hourly1!$G3648/hourly1!$F$8763+유형화!$G$74*hourly1!I3648/hourly1!$I$8763+유형화!$H$63*hourly1!P3648/hourly1!$P$8763</f>
        <v>1.1851517034916319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770">
        <f>(유형화!$F$71+유형화!$F$72+유형화!$F$73+유형화!$F$74+유형화!$G$63)*hourly1!O3649/hourly1!$O$8763</f>
        <v>105.56231728255753</v>
      </c>
      <c r="C3648" s="419">
        <f>hourly1!$F3649*유형화!$G$71/hourly1!$F$8763+유형화!$G$72*hourly1!$G3649/hourly1!$F$8763+유형화!$G$74*hourly1!I3649/hourly1!$I$8763+유형화!$H$63*hourly1!P3649/hourly1!$P$8763</f>
        <v>1.0469420039795903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770">
        <f>(유형화!$F$71+유형화!$F$72+유형화!$F$73+유형화!$F$74+유형화!$G$63)*hourly1!O3650/hourly1!$O$8763</f>
        <v>102.21848512231792</v>
      </c>
      <c r="C3649" s="419">
        <f>hourly1!$F3650*유형화!$G$71/hourly1!$F$8763+유형화!$G$72*hourly1!$G3650/hourly1!$F$8763+유형화!$G$74*hourly1!I3650/hourly1!$I$8763+유형화!$H$63*hourly1!P3650/hourly1!$P$8763</f>
        <v>0.80559554180695536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770">
        <f>(유형화!$F$71+유형화!$F$72+유형화!$F$73+유형화!$F$74+유형화!$G$63)*hourly1!O3651/hourly1!$O$8763</f>
        <v>99.638968643554449</v>
      </c>
      <c r="C3650" s="419">
        <f>hourly1!$F3651*유형화!$G$71/hourly1!$F$8763+유형화!$G$72*hourly1!$G3651/hourly1!$F$8763+유형화!$G$74*hourly1!I3651/hourly1!$I$8763+유형화!$H$63*hourly1!P3651/hourly1!$P$8763</f>
        <v>0.6546790726117635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770">
        <f>(유형화!$F$71+유형화!$F$72+유형화!$F$73+유형화!$F$74+유형화!$G$63)*hourly1!O3652/hourly1!$O$8763</f>
        <v>96.214974285218872</v>
      </c>
      <c r="C3651" s="419">
        <f>hourly1!$F3652*유형화!$G$71/hourly1!$F$8763+유형화!$G$72*hourly1!$G3652/hourly1!$F$8763+유형화!$G$74*hourly1!I3652/hourly1!$I$8763+유형화!$H$63*hourly1!P3652/hourly1!$P$8763</f>
        <v>0.59967558920670638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770">
        <f>(유형화!$F$71+유형화!$F$72+유형화!$F$73+유형화!$F$74+유형화!$G$63)*hourly1!O3653/hourly1!$O$8763</f>
        <v>95.545374706198572</v>
      </c>
      <c r="C3652" s="419">
        <f>hourly1!$F3653*유형화!$G$71/hourly1!$F$8763+유형화!$G$72*hourly1!$G3653/hourly1!$F$8763+유형화!$G$74*hourly1!I3653/hourly1!$I$8763+유형화!$H$63*hourly1!P3653/hourly1!$P$8763</f>
        <v>0.56434539665925687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770">
        <f>(유형화!$F$71+유형화!$F$72+유형화!$F$73+유형화!$F$74+유형화!$G$63)*hourly1!O3654/hourly1!$O$8763</f>
        <v>95.894043670256124</v>
      </c>
      <c r="C3653" s="419">
        <f>hourly1!$F3654*유형화!$G$71/hourly1!$F$8763+유형화!$G$72*hourly1!$G3654/hourly1!$F$8763+유형화!$G$74*hourly1!I3654/hourly1!$I$8763+유형화!$H$63*hourly1!P3654/hourly1!$P$8763</f>
        <v>0.51078543773979468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770">
        <f>(유형화!$F$71+유형화!$F$72+유형화!$F$73+유형화!$F$74+유형화!$G$63)*hourly1!O3655/hourly1!$O$8763</f>
        <v>95.787006688320574</v>
      </c>
      <c r="C3654" s="419">
        <f>hourly1!$F3655*유형화!$G$71/hourly1!$F$8763+유형화!$G$72*hourly1!$G3655/hourly1!$F$8763+유형화!$G$74*hourly1!I3655/hourly1!$I$8763+유형화!$H$63*hourly1!P3655/hourly1!$P$8763</f>
        <v>0.51087498487799721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770">
        <f>(유형화!$F$71+유형화!$F$72+유형화!$F$73+유형화!$F$74+유형화!$G$63)*hourly1!O3656/hourly1!$O$8763</f>
        <v>95.861777356582252</v>
      </c>
      <c r="C3655" s="419">
        <f>hourly1!$F3656*유형화!$G$71/hourly1!$F$8763+유형화!$G$72*hourly1!$G3656/hourly1!$F$8763+유형화!$G$74*hourly1!I3656/hourly1!$I$8763+유형화!$H$63*hourly1!P3656/hourly1!$P$8763</f>
        <v>0.56442325035673191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770">
        <f>(유형화!$F$71+유형화!$F$72+유형화!$F$73+유형화!$F$74+유형화!$G$63)*hourly1!O3657/hourly1!$O$8763</f>
        <v>98.623582563331425</v>
      </c>
      <c r="C3656" s="419">
        <f>hourly1!$F3657*유형화!$G$71/hourly1!$F$8763+유형화!$G$72*hourly1!$G3657/hourly1!$F$8763+유형화!$G$74*hourly1!I3657/hourly1!$I$8763+유형화!$H$63*hourly1!P3657/hourly1!$P$8763</f>
        <v>0.82427088981510643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770">
        <f>(유형화!$F$71+유형화!$F$72+유형화!$F$73+유형화!$F$74+유형화!$G$63)*hourly1!O3658/hourly1!$O$8763</f>
        <v>100.58067437608987</v>
      </c>
      <c r="C3657" s="419">
        <f>hourly1!$F3658*유형화!$G$71/hourly1!$F$8763+유형화!$G$72*hourly1!$G3658/hourly1!$F$8763+유형화!$G$74*hourly1!I3658/hourly1!$I$8763+유형화!$H$63*hourly1!P3658/hourly1!$P$8763</f>
        <v>1.2248321637118278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770">
        <f>(유형화!$F$71+유형화!$F$72+유형화!$F$73+유형화!$F$74+유형화!$G$63)*hourly1!O3659/hourly1!$O$8763</f>
        <v>103.58185562115059</v>
      </c>
      <c r="C3658" s="419">
        <f>hourly1!$F3659*유형화!$G$71/hourly1!$F$8763+유형화!$G$72*hourly1!$G3659/hourly1!$F$8763+유형화!$G$74*hourly1!I3659/hourly1!$I$8763+유형화!$H$63*hourly1!P3659/hourly1!$P$8763</f>
        <v>1.6837203199572077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770">
        <f>(유형화!$F$71+유형화!$F$72+유형화!$F$73+유형화!$F$74+유형화!$G$63)*hourly1!O3660/hourly1!$O$8763</f>
        <v>108.89575239214378</v>
      </c>
      <c r="C3659" s="419">
        <f>hourly1!$F3660*유형화!$G$71/hourly1!$F$8763+유형화!$G$72*hourly1!$G3660/hourly1!$F$8763+유형화!$G$74*hourly1!I3660/hourly1!$I$8763+유형화!$H$63*hourly1!P3660/hourly1!$P$8763</f>
        <v>2.08509459570661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770">
        <f>(유형화!$F$71+유형화!$F$72+유형화!$F$73+유형화!$F$74+유형화!$G$63)*hourly1!O3661/hourly1!$O$8763</f>
        <v>110.51833758476886</v>
      </c>
      <c r="C3660" s="419">
        <f>hourly1!$F3661*유형화!$G$71/hourly1!$F$8763+유형화!$G$72*hourly1!$G3661/hourly1!$F$8763+유형화!$G$74*hourly1!I3661/hourly1!$I$8763+유형화!$H$63*hourly1!P3661/hourly1!$P$8763</f>
        <v>2.2566672202247653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770">
        <f>(유형화!$F$71+유형화!$F$72+유형화!$F$73+유형화!$F$74+유형화!$G$63)*hourly1!O3662/hourly1!$O$8763</f>
        <v>111.93292323511126</v>
      </c>
      <c r="C3661" s="419">
        <f>hourly1!$F3662*유형화!$G$71/hourly1!$F$8763+유형화!$G$72*hourly1!$G3662/hourly1!$F$8763+유형화!$G$74*hourly1!I3662/hourly1!$I$8763+유형화!$H$63*hourly1!P3662/hourly1!$P$8763</f>
        <v>2.3517828979905646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770">
        <f>(유형화!$F$71+유형화!$F$72+유형화!$F$73+유형화!$F$74+유형화!$G$63)*hourly1!O3663/hourly1!$O$8763</f>
        <v>107.4234297867891</v>
      </c>
      <c r="C3662" s="419">
        <f>hourly1!$F3663*유형화!$G$71/hourly1!$F$8763+유형화!$G$72*hourly1!$G3663/hourly1!$F$8763+유형화!$G$74*hourly1!I3663/hourly1!$I$8763+유형화!$H$63*hourly1!P3663/hourly1!$P$8763</f>
        <v>2.0827956037151663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770">
        <f>(유형화!$F$71+유형화!$F$72+유형화!$F$73+유형화!$F$74+유형화!$G$63)*hourly1!O3664/hourly1!$O$8763</f>
        <v>107.29610421615162</v>
      </c>
      <c r="C3663" s="419">
        <f>hourly1!$F3664*유형화!$G$71/hourly1!$F$8763+유형화!$G$72*hourly1!$G3664/hourly1!$F$8763+유형화!$G$74*hourly1!I3664/hourly1!$I$8763+유형화!$H$63*hourly1!P3664/hourly1!$P$8763</f>
        <v>1.8534339951218159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770">
        <f>(유형화!$F$71+유형화!$F$72+유형화!$F$73+유형화!$F$74+유형화!$G$63)*hourly1!O3665/hourly1!$O$8763</f>
        <v>113.88814010916091</v>
      </c>
      <c r="C3664" s="419">
        <f>hourly1!$F3665*유형화!$G$71/hourly1!$F$8763+유형화!$G$72*hourly1!$G3665/hourly1!$F$8763+유형화!$G$74*hourly1!I3665/hourly1!$I$8763+유형화!$H$63*hourly1!P3665/hourly1!$P$8763</f>
        <v>1.5475495872414855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770">
        <f>(유형화!$F$71+유형화!$F$72+유형화!$F$73+유형화!$F$74+유형화!$G$63)*hourly1!O3666/hourly1!$O$8763</f>
        <v>113.56971521282014</v>
      </c>
      <c r="C3665" s="419">
        <f>hourly1!$F3666*유형화!$G$71/hourly1!$F$8763+유형화!$G$72*hourly1!$G3666/hourly1!$F$8763+유형화!$G$74*hourly1!I3666/hourly1!$I$8763+유형화!$H$63*hourly1!P3666/hourly1!$P$8763</f>
        <v>1.4139237164946148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770">
        <f>(유형화!$F$71+유형화!$F$72+유형화!$F$73+유형화!$F$74+유형화!$G$63)*hourly1!O3667/hourly1!$O$8763</f>
        <v>113.35047176289595</v>
      </c>
      <c r="C3666" s="419">
        <f>hourly1!$F3667*유형화!$G$71/hourly1!$F$8763+유형화!$G$72*hourly1!$G3667/hourly1!$F$8763+유형화!$G$74*hourly1!I3667/hourly1!$I$8763+유형화!$H$63*hourly1!P3667/hourly1!$P$8763</f>
        <v>0.99416365925612271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770">
        <f>(유형화!$F$71+유형화!$F$72+유형화!$F$73+유형화!$F$74+유형화!$G$63)*hourly1!O3668/hourly1!$O$8763</f>
        <v>113.09352381034287</v>
      </c>
      <c r="C3667" s="419">
        <f>hourly1!$F3668*유형화!$G$71/hourly1!$F$8763+유형화!$G$72*hourly1!$G3668/hourly1!$F$8763+유형화!$G$74*hourly1!I3668/hourly1!$I$8763+유형화!$H$63*hourly1!P3668/hourly1!$P$8763</f>
        <v>1.4906228405588862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770">
        <f>(유형화!$F$71+유형화!$F$72+유형화!$F$73+유형화!$F$74+유형화!$G$63)*hourly1!O3669/hourly1!$O$8763</f>
        <v>111.05285528298766</v>
      </c>
      <c r="C3668" s="419">
        <f>hourly1!$F3669*유형화!$G$71/hourly1!$F$8763+유형화!$G$72*hourly1!$G3669/hourly1!$F$8763+유형화!$G$74*hourly1!I3669/hourly1!$I$8763+유형화!$H$63*hourly1!P3669/hourly1!$P$8763</f>
        <v>1.815642333301235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770">
        <f>(유형화!$F$71+유형화!$F$72+유형화!$F$73+유형화!$F$74+유형화!$G$63)*hourly1!O3670/hourly1!$O$8763</f>
        <v>109.33688703088407</v>
      </c>
      <c r="C3669" s="419">
        <f>hourly1!$F3670*유형화!$G$71/hourly1!$F$8763+유형화!$G$72*hourly1!$G3670/hourly1!$F$8763+유형화!$G$74*hourly1!I3670/hourly1!$I$8763+유형화!$H$63*hourly1!P3670/hourly1!$P$8763</f>
        <v>1.9307288692189368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770">
        <f>(유형화!$F$71+유형화!$F$72+유형화!$F$73+유형화!$F$74+유형화!$G$63)*hourly1!O3671/hourly1!$O$8763</f>
        <v>109.2487248337038</v>
      </c>
      <c r="C3670" s="419">
        <f>hourly1!$F3671*유형화!$G$71/hourly1!$F$8763+유형화!$G$72*hourly1!$G3671/hourly1!$F$8763+유형화!$G$74*hourly1!I3671/hourly1!$I$8763+유형화!$H$63*hourly1!P3671/hourly1!$P$8763</f>
        <v>1.2047123680517089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770">
        <f>(유형화!$F$71+유형화!$F$72+유형화!$F$73+유형화!$F$74+유형화!$G$63)*hourly1!O3672/hourly1!$O$8763</f>
        <v>106.83208438955464</v>
      </c>
      <c r="C3671" s="419">
        <f>hourly1!$F3672*유형화!$G$71/hourly1!$F$8763+유형화!$G$72*hourly1!$G3672/hourly1!$F$8763+유형화!$G$74*hourly1!I3672/hourly1!$I$8763+유형화!$H$63*hourly1!P3672/hourly1!$P$8763</f>
        <v>1.1475628305510357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770">
        <f>(유형화!$F$71+유형화!$F$72+유형화!$F$73+유형화!$F$74+유형화!$G$63)*hourly1!O3673/hourly1!$O$8763</f>
        <v>103.10818164723547</v>
      </c>
      <c r="C3672" s="419">
        <f>hourly1!$F3673*유형화!$G$71/hourly1!$F$8763+유형화!$G$72*hourly1!$G3673/hourly1!$F$8763+유형화!$G$74*hourly1!I3673/hourly1!$I$8763+유형화!$H$63*hourly1!P3673/hourly1!$P$8763</f>
        <v>1.0904271405459609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770">
        <f>(유형화!$F$71+유형화!$F$72+유형화!$F$73+유형화!$F$74+유형화!$G$63)*hourly1!O3674/hourly1!$O$8763</f>
        <v>101.1303246504653</v>
      </c>
      <c r="C3673" s="419">
        <f>hourly1!$F3674*유형화!$G$71/hourly1!$F$8763+유형화!$G$72*hourly1!$G3674/hourly1!$F$8763+유형화!$G$74*hourly1!I3674/hourly1!$I$8763+유형화!$H$63*hourly1!P3674/hourly1!$P$8763</f>
        <v>0.80484993109951652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770">
        <f>(유형화!$F$71+유형화!$F$72+유형화!$F$73+유형화!$F$74+유형화!$G$63)*hourly1!O3675/hourly1!$O$8763</f>
        <v>98.420176235768324</v>
      </c>
      <c r="C3674" s="419">
        <f>hourly1!$F3675*유형화!$G$71/hourly1!$F$8763+유형화!$G$72*hourly1!$G3675/hourly1!$F$8763+유형화!$G$74*hourly1!I3675/hourly1!$I$8763+유형화!$H$63*hourly1!P3675/hourly1!$P$8763</f>
        <v>0.60753388909769535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770">
        <f>(유형화!$F$71+유형화!$F$72+유형화!$F$73+유형화!$F$74+유형화!$G$63)*hourly1!O3676/hourly1!$O$8763</f>
        <v>96.067168880283788</v>
      </c>
      <c r="C3675" s="419">
        <f>hourly1!$F3676*유형화!$G$71/hourly1!$F$8763+유형화!$G$72*hourly1!$G3676/hourly1!$F$8763+유형화!$G$74*hourly1!I3676/hourly1!$I$8763+유형화!$H$63*hourly1!P3676/hourly1!$P$8763</f>
        <v>0.53480345727190781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770">
        <f>(유형화!$F$71+유형화!$F$72+유형화!$F$73+유형화!$F$74+유형화!$G$63)*hourly1!O3677/hourly1!$O$8763</f>
        <v>94.550621218379376</v>
      </c>
      <c r="C3676" s="419">
        <f>hourly1!$F3677*유형화!$G$71/hourly1!$F$8763+유형화!$G$72*hourly1!$G3677/hourly1!$F$8763+유형화!$G$74*hourly1!I3677/hourly1!$I$8763+유형화!$H$63*hourly1!P3677/hourly1!$P$8763</f>
        <v>0.51993340105417463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770">
        <f>(유형화!$F$71+유형화!$F$72+유형화!$F$73+유형화!$F$74+유형화!$G$63)*hourly1!O3678/hourly1!$O$8763</f>
        <v>94.31270178824073</v>
      </c>
      <c r="C3677" s="419">
        <f>hourly1!$F3678*유형화!$G$71/hourly1!$F$8763+유형화!$G$72*hourly1!$G3678/hourly1!$F$8763+유형화!$G$74*hourly1!I3678/hourly1!$I$8763+유형화!$H$63*hourly1!P3678/hourly1!$P$8763</f>
        <v>0.52005525901543992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770">
        <f>(유형화!$F$71+유형화!$F$72+유형화!$F$73+유형화!$F$74+유형화!$G$63)*hourly1!O3679/hourly1!$O$8763</f>
        <v>94.188455309869994</v>
      </c>
      <c r="C3678" s="419">
        <f>hourly1!$F3679*유형화!$G$71/hourly1!$F$8763+유형화!$G$72*hourly1!$G3679/hourly1!$F$8763+유형화!$G$74*hourly1!I3679/hourly1!$I$8763+유형화!$H$63*hourly1!P3679/hourly1!$P$8763</f>
        <v>0.51048633183487047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770">
        <f>(유형화!$F$71+유형화!$F$72+유형화!$F$73+유형화!$F$74+유형화!$G$63)*hourly1!O3680/hourly1!$O$8763</f>
        <v>93.948376889309131</v>
      </c>
      <c r="C3679" s="419">
        <f>hourly1!$F3680*유형화!$G$71/hourly1!$F$8763+유형화!$G$72*hourly1!$G3680/hourly1!$F$8763+유형화!$G$74*hourly1!I3680/hourly1!$I$8763+유형화!$H$63*hourly1!P3680/hourly1!$P$8763</f>
        <v>1.2088743097843144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770">
        <f>(유형화!$F$71+유형화!$F$72+유형화!$F$73+유형화!$F$74+유형화!$G$63)*hourly1!O3681/hourly1!$O$8763</f>
        <v>94.585992094557227</v>
      </c>
      <c r="C3680" s="419">
        <f>hourly1!$F3681*유형화!$G$71/hourly1!$F$8763+유형화!$G$72*hourly1!$G3681/hourly1!$F$8763+유형화!$G$74*hourly1!I3681/hourly1!$I$8763+유형화!$H$63*hourly1!P3681/hourly1!$P$8763</f>
        <v>2.4636494295984712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770">
        <f>(유형화!$F$71+유형화!$F$72+유형화!$F$73+유형화!$F$74+유형화!$G$63)*hourly1!O3682/hourly1!$O$8763</f>
        <v>94.296985722600439</v>
      </c>
      <c r="C3681" s="419">
        <f>hourly1!$F3682*유형화!$G$71/hourly1!$F$8763+유형화!$G$72*hourly1!$G3682/hourly1!$F$8763+유형화!$G$74*hourly1!I3682/hourly1!$I$8763+유형화!$H$63*hourly1!P3682/hourly1!$P$8763</f>
        <v>2.0794081985696904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770">
        <f>(유형화!$F$71+유형화!$F$72+유형화!$F$73+유형화!$F$74+유형화!$G$63)*hourly1!O3683/hourly1!$O$8763</f>
        <v>94.092639163939737</v>
      </c>
      <c r="C3682" s="419">
        <f>hourly1!$F3683*유형화!$G$71/hourly1!$F$8763+유형화!$G$72*hourly1!$G3683/hourly1!$F$8763+유형화!$G$74*hourly1!I3683/hourly1!$I$8763+유형화!$H$63*hourly1!P3683/hourly1!$P$8763</f>
        <v>1.7957751775052484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770">
        <f>(유형화!$F$71+유형화!$F$72+유형화!$F$73+유형화!$F$74+유형화!$G$63)*hourly1!O3684/hourly1!$O$8763</f>
        <v>93.931669046859739</v>
      </c>
      <c r="C3683" s="419">
        <f>hourly1!$F3684*유형화!$G$71/hourly1!$F$8763+유형화!$G$72*hourly1!$G3684/hourly1!$F$8763+유형화!$G$74*hourly1!I3684/hourly1!$I$8763+유형화!$H$63*hourly1!P3684/hourly1!$P$8763</f>
        <v>1.4713308174134201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770">
        <f>(유형화!$F$71+유형화!$F$72+유형화!$F$73+유형화!$F$74+유형화!$G$63)*hourly1!O3685/hourly1!$O$8763</f>
        <v>96.150562142875756</v>
      </c>
      <c r="C3684" s="419">
        <f>hourly1!$F3685*유형화!$G$71/hourly1!$F$8763+유형화!$G$72*hourly1!$G3685/hourly1!$F$8763+유형화!$G$74*hourly1!I3685/hourly1!$I$8763+유형화!$H$63*hourly1!P3685/hourly1!$P$8763</f>
        <v>1.3493759236789447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770">
        <f>(유형화!$F$71+유형화!$F$72+유형화!$F$73+유형화!$F$74+유형화!$G$63)*hourly1!O3686/hourly1!$O$8763</f>
        <v>97.764421307090245</v>
      </c>
      <c r="C3685" s="419">
        <f>hourly1!$F3686*유형화!$G$71/hourly1!$F$8763+유형화!$G$72*hourly1!$G3686/hourly1!$F$8763+유형화!$G$74*hourly1!I3686/hourly1!$I$8763+유형화!$H$63*hourly1!P3686/hourly1!$P$8763</f>
        <v>1.2880875236049905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770">
        <f>(유형화!$F$71+유형화!$F$72+유형화!$F$73+유형화!$F$74+유형화!$G$63)*hourly1!O3687/hourly1!$O$8763</f>
        <v>96.436179286066803</v>
      </c>
      <c r="C3686" s="419">
        <f>hourly1!$F3687*유형화!$G$71/hourly1!$F$8763+유형화!$G$72*hourly1!$G3687/hourly1!$F$8763+유형화!$G$74*hourly1!I3687/hourly1!$I$8763+유형화!$H$63*hourly1!P3687/hourly1!$P$8763</f>
        <v>1.7112279083800996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770">
        <f>(유형화!$F$71+유형화!$F$72+유형화!$F$73+유형화!$F$74+유형화!$G$63)*hourly1!O3688/hourly1!$O$8763</f>
        <v>96.554655510779696</v>
      </c>
      <c r="C3687" s="419">
        <f>hourly1!$F3688*유형화!$G$71/hourly1!$F$8763+유형화!$G$72*hourly1!$G3688/hourly1!$F$8763+유형화!$G$74*hourly1!I3688/hourly1!$I$8763+유형화!$H$63*hourly1!P3688/hourly1!$P$8763</f>
        <v>1.5701705483287929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770">
        <f>(유형화!$F$71+유형화!$F$72+유형화!$F$73+유형화!$F$74+유형화!$G$63)*hourly1!O3689/hourly1!$O$8763</f>
        <v>97.3001346547574</v>
      </c>
      <c r="C3688" s="419">
        <f>hourly1!$F3689*유형화!$G$71/hourly1!$F$8763+유형화!$G$72*hourly1!$G3689/hourly1!$F$8763+유형화!$G$74*hourly1!I3689/hourly1!$I$8763+유형화!$H$63*hourly1!P3689/hourly1!$P$8763</f>
        <v>1.0859682469632992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770">
        <f>(유형화!$F$71+유형화!$F$72+유형화!$F$73+유형화!$F$74+유형화!$G$63)*hourly1!O3690/hourly1!$O$8763</f>
        <v>96.965489478172273</v>
      </c>
      <c r="C3689" s="419">
        <f>hourly1!$F3690*유형화!$G$71/hourly1!$F$8763+유형화!$G$72*hourly1!$G3690/hourly1!$F$8763+유형화!$G$74*hourly1!I3690/hourly1!$I$8763+유형화!$H$63*hourly1!P3690/hourly1!$P$8763</f>
        <v>1.0054496758908875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770">
        <f>(유형화!$F$71+유형화!$F$72+유형화!$F$73+유형화!$F$74+유형화!$G$63)*hourly1!O3691/hourly1!$O$8763</f>
        <v>97.790987608124652</v>
      </c>
      <c r="C3690" s="419">
        <f>hourly1!$F3691*유형화!$G$71/hourly1!$F$8763+유형화!$G$72*hourly1!$G3691/hourly1!$F$8763+유형화!$G$74*hourly1!I3691/hourly1!$I$8763+유형화!$H$63*hourly1!P3691/hourly1!$P$8763</f>
        <v>1.085887931488829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770">
        <f>(유형화!$F$71+유형화!$F$72+유형화!$F$73+유형화!$F$74+유형화!$G$63)*hourly1!O3692/hourly1!$O$8763</f>
        <v>96.325781551302995</v>
      </c>
      <c r="C3691" s="419">
        <f>hourly1!$F3692*유형화!$G$71/hourly1!$F$8763+유형화!$G$72*hourly1!$G3692/hourly1!$F$8763+유형화!$G$74*hourly1!I3692/hourly1!$I$8763+유형화!$H$63*hourly1!P3692/hourly1!$P$8763</f>
        <v>1.5703665673220404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770">
        <f>(유형화!$F$71+유형화!$F$72+유형화!$F$73+유형화!$F$74+유형화!$G$63)*hourly1!O3693/hourly1!$O$8763</f>
        <v>95.270626434115897</v>
      </c>
      <c r="C3692" s="419">
        <f>hourly1!$F3693*유형화!$G$71/hourly1!$F$8763+유형화!$G$72*hourly1!$G3693/hourly1!$F$8763+유형화!$G$74*hourly1!I3693/hourly1!$I$8763+유형화!$H$63*hourly1!P3693/hourly1!$P$8763</f>
        <v>2.034977124192892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770">
        <f>(유형화!$F$71+유형화!$F$72+유형화!$F$73+유형화!$F$74+유형화!$G$63)*hourly1!O3694/hourly1!$O$8763</f>
        <v>96.013009041964025</v>
      </c>
      <c r="C3693" s="419">
        <f>hourly1!$F3694*유형화!$G$71/hourly1!$F$8763+유형화!$G$72*hourly1!$G3694/hourly1!$F$8763+유형화!$G$74*hourly1!I3694/hourly1!$I$8763+유형화!$H$63*hourly1!P3694/hourly1!$P$8763</f>
        <v>2.055434491023489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770">
        <f>(유형화!$F$71+유형화!$F$72+유형화!$F$73+유형화!$F$74+유형화!$G$63)*hourly1!O3695/hourly1!$O$8763</f>
        <v>97.47770622664973</v>
      </c>
      <c r="C3694" s="419">
        <f>hourly1!$F3695*유형화!$G$71/hourly1!$F$8763+유형화!$G$72*hourly1!$G3695/hourly1!$F$8763+유형화!$G$74*hourly1!I3695/hourly1!$I$8763+유형화!$H$63*hourly1!P3695/hourly1!$P$8763</f>
        <v>1.6920460497551684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770">
        <f>(유형화!$F$71+유형화!$F$72+유형화!$F$73+유형화!$F$74+유형화!$G$63)*hourly1!O3696/hourly1!$O$8763</f>
        <v>97.050341272659821</v>
      </c>
      <c r="C3695" s="419">
        <f>hourly1!$F3696*유형화!$G$71/hourly1!$F$8763+유형화!$G$72*hourly1!$G3696/hourly1!$F$8763+유형화!$G$74*hourly1!I3696/hourly1!$I$8763+유형화!$H$63*hourly1!P3696/hourly1!$P$8763</f>
        <v>1.3485419967218009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770">
        <f>(유형화!$F$71+유형화!$F$72+유형화!$F$73+유형화!$F$74+유형화!$G$63)*hourly1!O3697/hourly1!$O$8763</f>
        <v>94.961091015571611</v>
      </c>
      <c r="C3696" s="419">
        <f>hourly1!$F3697*유형화!$G$71/hourly1!$F$8763+유형화!$G$72*hourly1!$G3697/hourly1!$F$8763+유형화!$G$74*hourly1!I3697/hourly1!$I$8763+유형화!$H$63*hourly1!P3697/hourly1!$P$8763</f>
        <v>0.94519429898856844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770">
        <f>(유형화!$F$71+유형화!$F$72+유형화!$F$73+유형화!$F$74+유형화!$G$63)*hourly1!O3698/hourly1!$O$8763</f>
        <v>93.046257644932879</v>
      </c>
      <c r="C3697" s="419">
        <f>hourly1!$F3698*유형화!$G$71/hourly1!$F$8763+유형화!$G$72*hourly1!$G3698/hourly1!$F$8763+유형화!$G$74*hourly1!I3698/hourly1!$I$8763+유형화!$H$63*hourly1!P3698/hourly1!$P$8763</f>
        <v>0.82468846873793011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770">
        <f>(유형화!$F$71+유형화!$F$72+유형화!$F$73+유형화!$F$74+유형화!$G$63)*hourly1!O3699/hourly1!$O$8763</f>
        <v>92.365181546119899</v>
      </c>
      <c r="C3698" s="419">
        <f>hourly1!$F3699*유형화!$G$71/hourly1!$F$8763+유형화!$G$72*hourly1!$G3699/hourly1!$F$8763+유형화!$G$74*hourly1!I3699/hourly1!$I$8763+유형화!$H$63*hourly1!P3699/hourly1!$P$8763</f>
        <v>0.60690552051965596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770">
        <f>(유형화!$F$71+유형화!$F$72+유형화!$F$73+유형화!$F$74+유형화!$G$63)*hourly1!O3700/hourly1!$O$8763</f>
        <v>88.645989430783004</v>
      </c>
      <c r="C3699" s="419">
        <f>hourly1!$F3700*유형화!$G$71/hourly1!$F$8763+유형화!$G$72*hourly1!$G3700/hourly1!$F$8763+유형화!$G$74*hourly1!I3700/hourly1!$I$8763+유형화!$H$63*hourly1!P3700/hourly1!$P$8763</f>
        <v>0.53408338750079476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770">
        <f>(유형화!$F$71+유형화!$F$72+유형화!$F$73+유형화!$F$74+유형화!$G$63)*hourly1!O3701/hourly1!$O$8763</f>
        <v>87.763834896935307</v>
      </c>
      <c r="C3700" s="419">
        <f>hourly1!$F3701*유형화!$G$71/hourly1!$F$8763+유형화!$G$72*hourly1!$G3701/hourly1!$F$8763+유형화!$G$74*hourly1!I3701/hourly1!$I$8763+유형화!$H$63*hourly1!P3701/hourly1!$P$8763</f>
        <v>0.51771441681507357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770">
        <f>(유형화!$F$71+유형화!$F$72+유형화!$F$73+유형화!$F$74+유형화!$G$63)*hourly1!O3702/hourly1!$O$8763</f>
        <v>87.207196002516</v>
      </c>
      <c r="C3701" s="419">
        <f>hourly1!$F3702*유형화!$G$71/hourly1!$F$8763+유형화!$G$72*hourly1!$G3702/hourly1!$F$8763+유형화!$G$74*hourly1!I3702/hourly1!$I$8763+유형화!$H$63*hourly1!P3702/hourly1!$P$8763</f>
        <v>0.51766487355304402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770">
        <f>(유형화!$F$71+유형화!$F$72+유형화!$F$73+유형화!$F$74+유형화!$G$63)*hourly1!O3703/hourly1!$O$8763</f>
        <v>86.975928229953993</v>
      </c>
      <c r="C3702" s="419">
        <f>hourly1!$F3703*유형화!$G$71/hourly1!$F$8763+유형화!$G$72*hourly1!$G3703/hourly1!$F$8763+유형화!$G$74*hourly1!I3703/hourly1!$I$8763+유형화!$H$63*hourly1!P3703/hourly1!$P$8763</f>
        <v>0.50899787991911238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770">
        <f>(유형화!$F$71+유형화!$F$72+유형화!$F$73+유형화!$F$74+유형화!$G$63)*hourly1!O3704/hourly1!$O$8763</f>
        <v>87.753549060917265</v>
      </c>
      <c r="C3703" s="419">
        <f>hourly1!$F3704*유형화!$G$71/hourly1!$F$8763+유형화!$G$72*hourly1!$G3704/hourly1!$F$8763+유형화!$G$74*hourly1!I3704/hourly1!$I$8763+유형화!$H$63*hourly1!P3704/hourly1!$P$8763</f>
        <v>1.2070987531264843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770">
        <f>(유형화!$F$71+유형화!$F$72+유형화!$F$73+유형화!$F$74+유형화!$G$63)*hourly1!O3705/hourly1!$O$8763</f>
        <v>88.103058395684116</v>
      </c>
      <c r="C3704" s="419">
        <f>hourly1!$F3705*유형화!$G$71/hourly1!$F$8763+유형화!$G$72*hourly1!$G3705/hourly1!$F$8763+유형화!$G$74*hourly1!I3705/hourly1!$I$8763+유형화!$H$63*hourly1!P3705/hourly1!$P$8763</f>
        <v>2.4590597541129364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770">
        <f>(유형화!$F$71+유형화!$F$72+유형화!$F$73+유형화!$F$74+유형화!$G$63)*hourly1!O3706/hourly1!$O$8763</f>
        <v>87.990069864592158</v>
      </c>
      <c r="C3705" s="419">
        <f>hourly1!$F3706*유형화!$G$71/hourly1!$F$8763+유형화!$G$72*hourly1!$G3706/hourly1!$F$8763+유형화!$G$74*hourly1!I3706/hourly1!$I$8763+유형화!$H$63*hourly1!P3706/hourly1!$P$8763</f>
        <v>2.0751871741891925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770">
        <f>(유형화!$F$71+유형화!$F$72+유형화!$F$73+유형화!$F$74+유형화!$G$63)*hourly1!O3707/hourly1!$O$8763</f>
        <v>87.809827193520164</v>
      </c>
      <c r="C3706" s="419">
        <f>hourly1!$F3707*유형화!$G$71/hourly1!$F$8763+유형화!$G$72*hourly1!$G3707/hourly1!$F$8763+유형화!$G$74*hourly1!I3707/hourly1!$I$8763+유형화!$H$63*hourly1!P3707/hourly1!$P$8763</f>
        <v>1.7921489799912362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770">
        <f>(유형화!$F$71+유형화!$F$72+유형화!$F$73+유형화!$F$74+유형화!$G$63)*hourly1!O3708/hourly1!$O$8763</f>
        <v>88.315504463711022</v>
      </c>
      <c r="C3707" s="419">
        <f>hourly1!$F3708*유형화!$G$71/hourly1!$F$8763+유형화!$G$72*hourly1!$G3708/hourly1!$F$8763+유형화!$G$74*hourly1!I3708/hourly1!$I$8763+유형화!$H$63*hourly1!P3708/hourly1!$P$8763</f>
        <v>1.4688130349915165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770">
        <f>(유형화!$F$71+유형화!$F$72+유형화!$F$73+유형화!$F$74+유형화!$G$63)*hourly1!O3709/hourly1!$O$8763</f>
        <v>88.187180412100219</v>
      </c>
      <c r="C3708" s="419">
        <f>hourly1!$F3709*유형화!$G$71/hourly1!$F$8763+유형화!$G$72*hourly1!$G3709/hourly1!$F$8763+유형화!$G$74*hourly1!I3709/hourly1!$I$8763+유형화!$H$63*hourly1!P3709/hourly1!$P$8763</f>
        <v>1.3475277445997516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770">
        <f>(유형화!$F$71+유형화!$F$72+유형화!$F$73+유형화!$F$74+유형화!$G$63)*hourly1!O3710/hourly1!$O$8763</f>
        <v>90.452662311436995</v>
      </c>
      <c r="C3709" s="419">
        <f>hourly1!$F3710*유형화!$G$71/hourly1!$F$8763+유형화!$G$72*hourly1!$G3710/hourly1!$F$8763+유형화!$G$74*hourly1!I3710/hourly1!$I$8763+유형화!$H$63*hourly1!P3710/hourly1!$P$8763</f>
        <v>1.2868849455428097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770">
        <f>(유형화!$F$71+유형화!$F$72+유형화!$F$73+유형화!$F$74+유형화!$G$63)*hourly1!O3711/hourly1!$O$8763</f>
        <v>90.009954339437954</v>
      </c>
      <c r="C3710" s="419">
        <f>hourly1!$F3711*유형화!$G$71/hourly1!$F$8763+유형화!$G$72*hourly1!$G3711/hourly1!$F$8763+유형화!$G$74*hourly1!I3711/hourly1!$I$8763+유형화!$H$63*hourly1!P3711/hourly1!$P$8763</f>
        <v>1.7101324176172066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770">
        <f>(유형화!$F$71+유형화!$F$72+유형화!$F$73+유형화!$F$74+유형화!$G$63)*hourly1!O3712/hourly1!$O$8763</f>
        <v>90.343795061011292</v>
      </c>
      <c r="C3711" s="419">
        <f>hourly1!$F3712*유형화!$G$71/hourly1!$F$8763+유형화!$G$72*hourly1!$G3712/hourly1!$F$8763+유형화!$G$74*hourly1!I3712/hourly1!$I$8763+유형화!$H$63*hourly1!P3712/hourly1!$P$8763</f>
        <v>1.5690418235764638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770">
        <f>(유형화!$F$71+유형화!$F$72+유형화!$F$73+유형화!$F$74+유형화!$G$63)*hourly1!O3713/hourly1!$O$8763</f>
        <v>88.940778678849028</v>
      </c>
      <c r="C3712" s="419">
        <f>hourly1!$F3713*유형화!$G$71/hourly1!$F$8763+유형화!$G$72*hourly1!$G3713/hourly1!$F$8763+유형화!$G$74*hourly1!I3713/hourly1!$I$8763+유형화!$H$63*hourly1!P3713/hourly1!$P$8763</f>
        <v>1.0851321659512847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770">
        <f>(유형화!$F$71+유형화!$F$72+유형화!$F$73+유형화!$F$74+유형화!$G$63)*hourly1!O3714/hourly1!$O$8763</f>
        <v>90.451360066645222</v>
      </c>
      <c r="C3713" s="419">
        <f>hourly1!$F3714*유형화!$G$71/hourly1!$F$8763+유형화!$G$72*hourly1!$G3714/hourly1!$F$8763+유형화!$G$74*hourly1!I3714/hourly1!$I$8763+유형화!$H$63*hourly1!P3714/hourly1!$P$8763</f>
        <v>1.004804074873878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770">
        <f>(유형화!$F$71+유형화!$F$72+유형화!$F$73+유형화!$F$74+유형화!$G$63)*hourly1!O3715/hourly1!$O$8763</f>
        <v>91.510450561749309</v>
      </c>
      <c r="C3714" s="419">
        <f>hourly1!$F3715*유형화!$G$71/hourly1!$F$8763+유형화!$G$72*hourly1!$G3715/hourly1!$F$8763+유형화!$G$74*hourly1!I3715/hourly1!$I$8763+유형화!$H$63*hourly1!P3715/hourly1!$P$8763</f>
        <v>1.0850260018183639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770">
        <f>(유형화!$F$71+유형화!$F$72+유형화!$F$73+유형화!$F$74+유형화!$G$63)*hourly1!O3716/hourly1!$O$8763</f>
        <v>93.142425070445512</v>
      </c>
      <c r="C3715" s="419">
        <f>hourly1!$F3716*유형화!$G$71/hourly1!$F$8763+유형화!$G$72*hourly1!$G3716/hourly1!$F$8763+유형화!$G$74*hourly1!I3716/hourly1!$I$8763+유형화!$H$63*hourly1!P3716/hourly1!$P$8763</f>
        <v>1.5688058007070436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770">
        <f>(유형화!$F$71+유형화!$F$72+유형화!$F$73+유형화!$F$74+유형화!$G$63)*hourly1!O3717/hourly1!$O$8763</f>
        <v>94.45771878974503</v>
      </c>
      <c r="C3716" s="419">
        <f>hourly1!$F3717*유형화!$G$71/hourly1!$F$8763+유형화!$G$72*hourly1!$G3717/hourly1!$F$8763+유형화!$G$74*hourly1!I3717/hourly1!$I$8763+유형화!$H$63*hourly1!P3717/hourly1!$P$8763</f>
        <v>2.0326608997624782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770">
        <f>(유형화!$F$71+유형화!$F$72+유형화!$F$73+유형화!$F$74+유형화!$G$63)*hourly1!O3718/hourly1!$O$8763</f>
        <v>95.96287369852638</v>
      </c>
      <c r="C3717" s="419">
        <f>hourly1!$F3718*유형화!$G$71/hourly1!$F$8763+유형화!$G$72*hourly1!$G3718/hourly1!$F$8763+유형화!$G$74*hourly1!I3718/hourly1!$I$8763+유형화!$H$63*hourly1!P3718/hourly1!$P$8763</f>
        <v>2.0528674730616863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770">
        <f>(유형화!$F$71+유형화!$F$72+유형화!$F$73+유형화!$F$74+유형화!$G$63)*hourly1!O3719/hourly1!$O$8763</f>
        <v>97.206713120825341</v>
      </c>
      <c r="C3718" s="419">
        <f>hourly1!$F3719*유형화!$G$71/hourly1!$F$8763+유형화!$G$72*hourly1!$G3719/hourly1!$F$8763+유형화!$G$74*hourly1!I3719/hourly1!$I$8763+유형화!$H$63*hourly1!P3719/hourly1!$P$8763</f>
        <v>1.6901621749095499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770">
        <f>(유형화!$F$71+유형화!$F$72+유형화!$F$73+유형화!$F$74+유형화!$G$63)*hourly1!O3720/hourly1!$O$8763</f>
        <v>96.329364234314099</v>
      </c>
      <c r="C3719" s="419">
        <f>hourly1!$F3720*유형화!$G$71/hourly1!$F$8763+유형화!$G$72*hourly1!$G3720/hourly1!$F$8763+유형화!$G$74*hourly1!I3720/hourly1!$I$8763+유형화!$H$63*hourly1!P3720/hourly1!$P$8763</f>
        <v>1.3473668059286894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770">
        <f>(유형화!$F$71+유형화!$F$72+유형화!$F$73+유형화!$F$74+유형화!$G$63)*hourly1!O3721/hourly1!$O$8763</f>
        <v>95.022264934861184</v>
      </c>
      <c r="C3720" s="419">
        <f>hourly1!$F3721*유형화!$G$71/hourly1!$F$8763+유형화!$G$72*hourly1!$G3721/hourly1!$F$8763+유형화!$G$74*hourly1!I3721/hourly1!$I$8763+유형화!$H$63*hourly1!P3721/hourly1!$P$8763</f>
        <v>0.9445317732547196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770">
        <f>(유형화!$F$71+유형화!$F$72+유형화!$F$73+유형화!$F$74+유형화!$G$63)*hourly1!O3722/hourly1!$O$8763</f>
        <v>92.892264436094337</v>
      </c>
      <c r="C3721" s="419">
        <f>hourly1!$F3722*유형화!$G$71/hourly1!$F$8763+유형화!$G$72*hourly1!$G3722/hourly1!$F$8763+유형화!$G$74*hourly1!I3722/hourly1!$I$8763+유형화!$H$63*hourly1!P3722/hourly1!$P$8763</f>
        <v>0.82420719133535414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770">
        <f>(유형화!$F$71+유형화!$F$72+유형화!$F$73+유형화!$F$74+유형화!$G$63)*hourly1!O3723/hourly1!$O$8763</f>
        <v>88.63868181543198</v>
      </c>
      <c r="C3722" s="419">
        <f>hourly1!$F3723*유형화!$G$71/hourly1!$F$8763+유형화!$G$72*hourly1!$G3723/hourly1!$F$8763+유형화!$G$74*hourly1!I3723/hourly1!$I$8763+유형화!$H$63*hourly1!P3723/hourly1!$P$8763</f>
        <v>0.60666918992811125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770">
        <f>(유형화!$F$71+유형화!$F$72+유형화!$F$73+유형화!$F$74+유형화!$G$63)*hourly1!O3724/hourly1!$O$8763</f>
        <v>88.125671642155154</v>
      </c>
      <c r="C3723" s="419">
        <f>hourly1!$F3724*유형화!$G$71/hourly1!$F$8763+유형화!$G$72*hourly1!$G3724/hourly1!$F$8763+유형화!$G$74*hourly1!I3724/hourly1!$I$8763+유형화!$H$63*hourly1!P3724/hourly1!$P$8763</f>
        <v>0.53384397968800623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770">
        <f>(유형화!$F$71+유형화!$F$72+유형화!$F$73+유형화!$F$74+유형화!$G$63)*hourly1!O3725/hourly1!$O$8763</f>
        <v>87.656324219241043</v>
      </c>
      <c r="C3724" s="419">
        <f>hourly1!$F3725*유형화!$G$71/hourly1!$F$8763+유형화!$G$72*hourly1!$G3725/hourly1!$F$8763+유형화!$G$74*hourly1!I3725/hourly1!$I$8763+유형화!$H$63*hourly1!P3725/hourly1!$P$8763</f>
        <v>0.51735192015252185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770">
        <f>(유형화!$F$71+유형화!$F$72+유형화!$F$73+유형화!$F$74+유형화!$G$63)*hourly1!O3726/hourly1!$O$8763</f>
        <v>86.896867663846905</v>
      </c>
      <c r="C3725" s="419">
        <f>hourly1!$F3726*유형화!$G$71/hourly1!$F$8763+유형화!$G$72*hourly1!$G3726/hourly1!$F$8763+유형화!$G$74*hourly1!I3726/hourly1!$I$8763+유형화!$H$63*hourly1!P3726/hourly1!$P$8763</f>
        <v>0.51758701985556876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770">
        <f>(유형화!$F$71+유형화!$F$72+유형화!$F$73+유형화!$F$74+유형화!$G$63)*hourly1!O3727/hourly1!$O$8763</f>
        <v>88.69189455088582</v>
      </c>
      <c r="C3726" s="419">
        <f>hourly1!$F3727*유형화!$G$71/hourly1!$F$8763+유형화!$G$72*hourly1!$G3727/hourly1!$F$8763+유형화!$G$74*hourly1!I3727/hourly1!$I$8763+유형화!$H$63*hourly1!P3727/hourly1!$P$8763</f>
        <v>0.5091397398184645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770">
        <f>(유형화!$F$71+유형화!$F$72+유형화!$F$73+유형화!$F$74+유형화!$G$63)*hourly1!O3728/hourly1!$O$8763</f>
        <v>89.062433336644261</v>
      </c>
      <c r="C3727" s="419">
        <f>hourly1!$F3728*유형화!$G$71/hourly1!$F$8763+유형화!$G$72*hourly1!$G3728/hourly1!$F$8763+유형화!$G$74*hourly1!I3728/hourly1!$I$8763+유형화!$H$63*hourly1!P3728/hourly1!$P$8763</f>
        <v>1.2076129567963689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770">
        <f>(유형화!$F$71+유형화!$F$72+유형화!$F$73+유형화!$F$74+유형화!$G$63)*hourly1!O3729/hourly1!$O$8763</f>
        <v>93.600710043234017</v>
      </c>
      <c r="C3728" s="419">
        <f>hourly1!$F3729*유형화!$G$71/hourly1!$F$8763+유형화!$G$72*hourly1!$G3729/hourly1!$F$8763+유형화!$G$74*hourly1!I3729/hourly1!$I$8763+유형화!$H$63*hourly1!P3729/hourly1!$P$8763</f>
        <v>2.4598699864665008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770">
        <f>(유형화!$F$71+유형화!$F$72+유형화!$F$73+유형화!$F$74+유형화!$G$63)*hourly1!O3730/hourly1!$O$8763</f>
        <v>95.910284010849622</v>
      </c>
      <c r="C3729" s="419">
        <f>hourly1!$F3730*유형화!$G$71/hourly1!$F$8763+유형화!$G$72*hourly1!$G3730/hourly1!$F$8763+유형화!$G$74*hourly1!I3730/hourly1!$I$8763+유형화!$H$63*hourly1!P3730/hourly1!$P$8763</f>
        <v>2.0754256588356115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770">
        <f>(유형화!$F$71+유형화!$F$72+유형화!$F$73+유형화!$F$74+유형화!$G$63)*hourly1!O3731/hourly1!$O$8763</f>
        <v>100.40593406027355</v>
      </c>
      <c r="C3730" s="419">
        <f>hourly1!$F3731*유형화!$G$71/hourly1!$F$8763+유형화!$G$72*hourly1!$G3731/hourly1!$F$8763+유형화!$G$74*hourly1!I3731/hourly1!$I$8763+유형화!$H$63*hourly1!P3731/hourly1!$P$8763</f>
        <v>1.7919544996086105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770">
        <f>(유형화!$F$71+유형화!$F$72+유형화!$F$73+유형화!$F$74+유형화!$G$63)*hourly1!O3732/hourly1!$O$8763</f>
        <v>105.36158296296078</v>
      </c>
      <c r="C3731" s="419">
        <f>hourly1!$F3732*유형화!$G$71/hourly1!$F$8763+유형화!$G$72*hourly1!$G3732/hourly1!$F$8763+유형화!$G$74*hourly1!I3732/hourly1!$I$8763+유형화!$H$63*hourly1!P3732/hourly1!$P$8763</f>
        <v>1.4683532981376552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770">
        <f>(유형화!$F$71+유형화!$F$72+유형화!$F$73+유형화!$F$74+유형화!$G$63)*hourly1!O3733/hourly1!$O$8763</f>
        <v>107.27451627475983</v>
      </c>
      <c r="C3732" s="419">
        <f>hourly1!$F3733*유형화!$G$71/hourly1!$F$8763+유형화!$G$72*hourly1!$G3733/hourly1!$F$8763+유형화!$G$74*hourly1!I3733/hourly1!$I$8763+유형화!$H$63*hourly1!P3733/hourly1!$P$8763</f>
        <v>1.3468372161525815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770">
        <f>(유형화!$F$71+유형화!$F$72+유형화!$F$73+유형화!$F$74+유형화!$G$63)*hourly1!O3734/hourly1!$O$8763</f>
        <v>109.68513248171432</v>
      </c>
      <c r="C3733" s="419">
        <f>hourly1!$F3734*유형화!$G$71/hourly1!$F$8763+유형화!$G$72*hourly1!$G3734/hourly1!$F$8763+유형화!$G$74*hourly1!I3734/hourly1!$I$8763+유형화!$H$63*hourly1!P3734/hourly1!$P$8763</f>
        <v>1.2860744054671178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770">
        <f>(유형화!$F$71+유형화!$F$72+유형화!$F$73+유형화!$F$74+유형화!$G$63)*hourly1!O3735/hourly1!$O$8763</f>
        <v>105.71705294033791</v>
      </c>
      <c r="C3734" s="419">
        <f>hourly1!$F3735*유형화!$G$71/hourly1!$F$8763+유형화!$G$72*hourly1!$G3735/hourly1!$F$8763+유형화!$G$74*hourly1!I3735/hourly1!$I$8763+유형화!$H$63*hourly1!P3735/hourly1!$P$8763</f>
        <v>1.708692585797108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770">
        <f>(유형화!$F$71+유형화!$F$72+유형화!$F$73+유형화!$F$74+유형화!$G$63)*hourly1!O3736/hourly1!$O$8763</f>
        <v>104.1163553056526</v>
      </c>
      <c r="C3735" s="419">
        <f>hourly1!$F3736*유형화!$G$71/hourly1!$F$8763+유형화!$G$72*hourly1!$G3736/hourly1!$F$8763+유형화!$G$74*hourly1!I3736/hourly1!$I$8763+유형화!$H$63*hourly1!P3736/hourly1!$P$8763</f>
        <v>1.5676306099139352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770">
        <f>(유형화!$F$71+유형화!$F$72+유형화!$F$73+유형화!$F$74+유형화!$G$63)*hourly1!O3737/hourly1!$O$8763</f>
        <v>110.2585687806302</v>
      </c>
      <c r="C3736" s="419">
        <f>hourly1!$F3737*유형화!$G$71/hourly1!$F$8763+유형화!$G$72*hourly1!$G3737/hourly1!$F$8763+유형화!$G$74*hourly1!I3737/hourly1!$I$8763+유형화!$H$63*hourly1!P3737/hourly1!$P$8763</f>
        <v>1.0842203852966656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770">
        <f>(유형화!$F$71+유형화!$F$72+유형화!$F$73+유형화!$F$74+유형화!$G$63)*hourly1!O3738/hourly1!$O$8763</f>
        <v>110.54499510154425</v>
      </c>
      <c r="C3737" s="419">
        <f>hourly1!$F3738*유형화!$G$71/hourly1!$F$8763+유형화!$G$72*hourly1!$G3738/hourly1!$F$8763+유형화!$G$74*hourly1!I3738/hourly1!$I$8763+유형화!$H$63*hourly1!P3738/hourly1!$P$8763</f>
        <v>1.0037830528650977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770">
        <f>(유형화!$F$71+유형화!$F$72+유형화!$F$73+유형화!$F$74+유형화!$G$63)*hourly1!O3739/hourly1!$O$8763</f>
        <v>112.08832212282188</v>
      </c>
      <c r="C3738" s="419">
        <f>hourly1!$F3739*유형화!$G$71/hourly1!$F$8763+유형화!$G$72*hourly1!$G3739/hourly1!$F$8763+유형화!$G$74*hourly1!I3739/hourly1!$I$8763+유형화!$H$63*hourly1!P3739/hourly1!$P$8763</f>
        <v>1.0842736212241881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770">
        <f>(유형화!$F$71+유형화!$F$72+유형화!$F$73+유형화!$F$74+유형화!$G$63)*hourly1!O3740/hourly1!$O$8763</f>
        <v>112.68623774252269</v>
      </c>
      <c r="C3739" s="419">
        <f>hourly1!$F3740*유형화!$G$71/hourly1!$F$8763+유형화!$G$72*hourly1!$G3740/hourly1!$F$8763+유형화!$G$74*hourly1!I3740/hourly1!$I$8763+유형화!$H$63*hourly1!P3740/hourly1!$P$8763</f>
        <v>1.5678463231231416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770">
        <f>(유형화!$F$71+유형화!$F$72+유형화!$F$73+유형화!$F$74+유형화!$G$63)*hourly1!O3741/hourly1!$O$8763</f>
        <v>110.44294267315414</v>
      </c>
      <c r="C3740" s="419">
        <f>hourly1!$F3741*유형화!$G$71/hourly1!$F$8763+유형화!$G$72*hourly1!$G3741/hourly1!$F$8763+유형화!$G$74*hourly1!I3741/hourly1!$I$8763+유형화!$H$63*hourly1!P3741/hourly1!$P$8763</f>
        <v>2.0316817279626145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770">
        <f>(유형화!$F$71+유형화!$F$72+유형화!$F$73+유형화!$F$74+유형화!$G$63)*hourly1!O3742/hourly1!$O$8763</f>
        <v>109.31383692058762</v>
      </c>
      <c r="C3741" s="419">
        <f>hourly1!$F3742*유형화!$G$71/hourly1!$F$8763+유형화!$G$72*hourly1!$G3742/hourly1!$F$8763+유형화!$G$74*hourly1!I3742/hourly1!$I$8763+유형화!$H$63*hourly1!P3742/hourly1!$P$8763</f>
        <v>2.0523381910077028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770">
        <f>(유형화!$F$71+유형화!$F$72+유형화!$F$73+유형화!$F$74+유형화!$G$63)*hourly1!O3743/hourly1!$O$8763</f>
        <v>108.59686675820799</v>
      </c>
      <c r="C3742" s="419">
        <f>hourly1!$F3743*유형화!$G$71/hourly1!$F$8763+유형화!$G$72*hourly1!$G3743/hourly1!$F$8763+유형화!$G$74*hourly1!I3743/hourly1!$I$8763+유형화!$H$63*hourly1!P3743/hourly1!$P$8763</f>
        <v>1.6899415381463467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770">
        <f>(유형화!$F$71+유형화!$F$72+유형화!$F$73+유형화!$F$74+유형화!$G$63)*hourly1!O3744/hourly1!$O$8763</f>
        <v>106.10056281452955</v>
      </c>
      <c r="C3743" s="419">
        <f>hourly1!$F3744*유형화!$G$71/hourly1!$F$8763+유형화!$G$72*hourly1!$G3744/hourly1!$F$8763+유형화!$G$74*hourly1!I3744/hourly1!$I$8763+유형화!$H$63*hourly1!P3744/hourly1!$P$8763</f>
        <v>1.3472587954630226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770">
        <f>(유형화!$F$71+유형화!$F$72+유형화!$F$73+유형화!$F$74+유형화!$G$63)*hourly1!O3745/hourly1!$O$8763</f>
        <v>101.80467088576373</v>
      </c>
      <c r="C3744" s="419">
        <f>hourly1!$F3745*유형화!$G$71/hourly1!$F$8763+유형화!$G$72*hourly1!$G3745/hourly1!$F$8763+유형화!$G$74*hourly1!I3745/hourly1!$I$8763+유형화!$H$63*hourly1!P3745/hourly1!$P$8763</f>
        <v>0.94456131457866577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770">
        <f>(유형화!$F$71+유형화!$F$72+유형화!$F$73+유형화!$F$74+유형화!$G$63)*hourly1!O3746/hourly1!$O$8763</f>
        <v>99.86478833851919</v>
      </c>
      <c r="C3745" s="419">
        <f>hourly1!$F3746*유형화!$G$71/hourly1!$F$8763+유형화!$G$72*hourly1!$G3746/hourly1!$F$8763+유형화!$G$74*hourly1!I3746/hourly1!$I$8763+유형화!$H$63*hourly1!P3746/hourly1!$P$8763</f>
        <v>0.82429889252843047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770">
        <f>(유형화!$F$71+유형화!$F$72+유형화!$F$73+유형화!$F$74+유형화!$G$63)*hourly1!O3747/hourly1!$O$8763</f>
        <v>97.40028980467369</v>
      </c>
      <c r="C3746" s="419">
        <f>hourly1!$F3747*유형화!$G$71/hourly1!$F$8763+유형화!$G$72*hourly1!$G3747/hourly1!$F$8763+유형화!$G$74*hourly1!I3747/hourly1!$I$8763+유형화!$H$63*hourly1!P3747/hourly1!$P$8763</f>
        <v>0.60658979762001408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770">
        <f>(유형화!$F$71+유형화!$F$72+유형화!$F$73+유형화!$F$74+유형화!$G$63)*hourly1!O3748/hourly1!$O$8763</f>
        <v>94.827480797516273</v>
      </c>
      <c r="C3747" s="419">
        <f>hourly1!$F3748*유형화!$G$71/hourly1!$F$8763+유형화!$G$72*hourly1!$G3748/hourly1!$F$8763+유형화!$G$74*hourly1!I3748/hourly1!$I$8763+유형화!$H$63*hourly1!P3748/hourly1!$P$8763</f>
        <v>0.53355718266805863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770">
        <f>(유형화!$F$71+유형화!$F$72+유형화!$F$73+유형화!$F$74+유형화!$G$63)*hourly1!O3749/hourly1!$O$8763</f>
        <v>94.352579995069988</v>
      </c>
      <c r="C3748" s="419">
        <f>hourly1!$F3749*유형화!$G$71/hourly1!$F$8763+유형화!$G$72*hourly1!$G3749/hourly1!$F$8763+유형화!$G$74*hourly1!I3749/hourly1!$I$8763+유형화!$H$63*hourly1!P3749/hourly1!$P$8763</f>
        <v>0.51621057879309484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770">
        <f>(유형화!$F$71+유형화!$F$72+유형화!$F$73+유형화!$F$74+유형화!$G$63)*hourly1!O3750/hourly1!$O$8763</f>
        <v>93.297855722858642</v>
      </c>
      <c r="C3749" s="419">
        <f>hourly1!$F3750*유형화!$G$71/hourly1!$F$8763+유형화!$G$72*hourly1!$G3750/hourly1!$F$8763+유형화!$G$74*hourly1!I3750/hourly1!$I$8763+유형화!$H$63*hourly1!P3750/hourly1!$P$8763</f>
        <v>0.51627858538258886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770">
        <f>(유형화!$F$71+유형화!$F$72+유형화!$F$73+유형화!$F$74+유형화!$G$63)*hourly1!O3751/hourly1!$O$8763</f>
        <v>93.584183779347939</v>
      </c>
      <c r="C3750" s="419">
        <f>hourly1!$F3751*유형화!$G$71/hourly1!$F$8763+유형화!$G$72*hourly1!$G3751/hourly1!$F$8763+유형화!$G$74*hourly1!I3751/hourly1!$I$8763+유형화!$H$63*hourly1!P3751/hourly1!$P$8763</f>
        <v>0.50833381557464152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770">
        <f>(유형화!$F$71+유형화!$F$72+유형화!$F$73+유형화!$F$74+유형화!$G$63)*hourly1!O3752/hourly1!$O$8763</f>
        <v>93.747385628894193</v>
      </c>
      <c r="C3751" s="419">
        <f>hourly1!$F3752*유형화!$G$71/hourly1!$F$8763+유형화!$G$72*hourly1!$G3752/hourly1!$F$8763+유형화!$G$74*hourly1!I3752/hourly1!$I$8763+유형화!$H$63*hourly1!P3752/hourly1!$P$8763</f>
        <v>1.2068002626658094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770">
        <f>(유형화!$F$71+유형화!$F$72+유형화!$F$73+유형화!$F$74+유형화!$G$63)*hourly1!O3753/hourly1!$O$8763</f>
        <v>94.917430756923267</v>
      </c>
      <c r="C3752" s="419">
        <f>hourly1!$F3753*유형화!$G$71/hourly1!$F$8763+유형화!$G$72*hourly1!$G3753/hourly1!$F$8763+유형화!$G$74*hourly1!I3753/hourly1!$I$8763+유형화!$H$63*hourly1!P3753/hourly1!$P$8763</f>
        <v>2.4582913719682913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770">
        <f>(유형화!$F$71+유형화!$F$72+유형화!$F$73+유형화!$F$74+유형화!$G$63)*hourly1!O3754/hourly1!$O$8763</f>
        <v>95.075306775582291</v>
      </c>
      <c r="C3753" s="419">
        <f>hourly1!$F3754*유형화!$G$71/hourly1!$F$8763+유형화!$G$72*hourly1!$G3754/hourly1!$F$8763+유형화!$G$74*hourly1!I3754/hourly1!$I$8763+유형화!$H$63*hourly1!P3754/hourly1!$P$8763</f>
        <v>2.0748151381407842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770">
        <f>(유형화!$F$71+유형화!$F$72+유형화!$F$73+유형화!$F$74+유형화!$G$63)*hourly1!O3755/hourly1!$O$8763</f>
        <v>94.588446321473469</v>
      </c>
      <c r="C3754" s="419">
        <f>hourly1!$F3755*유형화!$G$71/hourly1!$F$8763+유형화!$G$72*hourly1!$G3755/hourly1!$F$8763+유형화!$G$74*hourly1!I3755/hourly1!$I$8763+유형화!$H$63*hourly1!P3755/hourly1!$P$8763</f>
        <v>1.7920252756972213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770">
        <f>(유형화!$F$71+유형화!$F$72+유형화!$F$73+유형화!$F$74+유형화!$G$63)*hourly1!O3756/hourly1!$O$8763</f>
        <v>100.7004377835723</v>
      </c>
      <c r="C3755" s="419">
        <f>hourly1!$F3756*유형화!$G$71/hourly1!$F$8763+유형화!$G$72*hourly1!$G3756/hourly1!$F$8763+유형화!$G$74*hourly1!I3756/hourly1!$I$8763+유형화!$H$63*hourly1!P3756/hourly1!$P$8763</f>
        <v>1.4684939271485062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770">
        <f>(유형화!$F$71+유형화!$F$72+유형화!$F$73+유형화!$F$74+유형화!$G$63)*hourly1!O3757/hourly1!$O$8763</f>
        <v>104.06389531375719</v>
      </c>
      <c r="C3756" s="419">
        <f>hourly1!$F3757*유형화!$G$71/hourly1!$F$8763+유형화!$G$72*hourly1!$G3757/hourly1!$F$8763+유형화!$G$74*hourly1!I3757/hourly1!$I$8763+유형화!$H$63*hourly1!P3757/hourly1!$P$8763</f>
        <v>1.3470837015742316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770">
        <f>(유형화!$F$71+유형화!$F$72+유형화!$F$73+유형화!$F$74+유형화!$G$63)*hourly1!O3758/hourly1!$O$8763</f>
        <v>105.63372117355451</v>
      </c>
      <c r="C3757" s="419">
        <f>hourly1!$F3758*유형화!$G$71/hourly1!$F$8763+유형화!$G$72*hourly1!$G3758/hourly1!$F$8763+유형화!$G$74*hourly1!I3758/hourly1!$I$8763+유형화!$H$63*hourly1!P3758/hourly1!$P$8763</f>
        <v>1.2863984368641188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770">
        <f>(유형화!$F$71+유형화!$F$72+유형화!$F$73+유형화!$F$74+유형화!$G$63)*hourly1!O3759/hourly1!$O$8763</f>
        <v>102.34351298033965</v>
      </c>
      <c r="C3758" s="419">
        <f>hourly1!$F3759*유형화!$G$71/hourly1!$F$8763+유형화!$G$72*hourly1!$G3759/hourly1!$F$8763+유형화!$G$74*hourly1!I3759/hourly1!$I$8763+유형화!$H$63*hourly1!P3759/hourly1!$P$8763</f>
        <v>1.7089572268240985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770">
        <f>(유형화!$F$71+유형화!$F$72+유형화!$F$73+유형화!$F$74+유형화!$G$63)*hourly1!O3760/hourly1!$O$8763</f>
        <v>102.2064665931954</v>
      </c>
      <c r="C3759" s="419">
        <f>hourly1!$F3760*유형화!$G$71/hourly1!$F$8763+유형화!$G$72*hourly1!$G3760/hourly1!$F$8763+유형화!$G$74*hourly1!I3760/hourly1!$I$8763+유형화!$H$63*hourly1!P3760/hourly1!$P$8763</f>
        <v>1.5674576700800185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770">
        <f>(유형화!$F$71+유형화!$F$72+유형화!$F$73+유형화!$F$74+유형화!$G$63)*hourly1!O3761/hourly1!$O$8763</f>
        <v>105.70212195095027</v>
      </c>
      <c r="C3760" s="419">
        <f>hourly1!$F3761*유형화!$G$71/hourly1!$F$8763+유형화!$G$72*hourly1!$G3761/hourly1!$F$8763+유형화!$G$74*hourly1!I3761/hourly1!$I$8763+유형화!$H$63*hourly1!P3761/hourly1!$P$8763</f>
        <v>1.0838634276323533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770">
        <f>(유형화!$F$71+유형화!$F$72+유형화!$F$73+유형화!$F$74+유형화!$G$63)*hourly1!O3762/hourly1!$O$8763</f>
        <v>105.52513904378394</v>
      </c>
      <c r="C3761" s="419">
        <f>hourly1!$F3762*유형화!$G$71/hourly1!$F$8763+유형화!$G$72*hourly1!$G3762/hourly1!$F$8763+유형화!$G$74*hourly1!I3762/hourly1!$I$8763+유형화!$H$63*hourly1!P3762/hourly1!$P$8763</f>
        <v>1.0032750036377012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770">
        <f>(유형화!$F$71+유형화!$F$72+유형화!$F$73+유형화!$F$74+유형화!$G$63)*hourly1!O3763/hourly1!$O$8763</f>
        <v>105.48757656887402</v>
      </c>
      <c r="C3762" s="419">
        <f>hourly1!$F3763*유형화!$G$71/hourly1!$F$8763+유형화!$G$72*hourly1!$G3763/hourly1!$F$8763+유형화!$G$74*hourly1!I3763/hourly1!$I$8763+유형화!$H$63*hourly1!P3763/hourly1!$P$8763</f>
        <v>1.0835923244407504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770">
        <f>(유형화!$F$71+유형화!$F$72+유형화!$F$73+유형화!$F$74+유형화!$G$63)*hourly1!O3764/hourly1!$O$8763</f>
        <v>103.35622159801386</v>
      </c>
      <c r="C3763" s="419">
        <f>hourly1!$F3764*유형화!$G$71/hourly1!$F$8763+유형화!$G$72*hourly1!$G3764/hourly1!$F$8763+유형화!$G$74*hourly1!I3764/hourly1!$I$8763+유형화!$H$63*hourly1!P3764/hourly1!$P$8763</f>
        <v>1.5665437353705287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770">
        <f>(유형화!$F$71+유형화!$F$72+유형화!$F$73+유형화!$F$74+유형화!$G$63)*hourly1!O3765/hourly1!$O$8763</f>
        <v>102.36149976688564</v>
      </c>
      <c r="C3764" s="419">
        <f>hourly1!$F3765*유형화!$G$71/hourly1!$F$8763+유형화!$G$72*hourly1!$G3765/hourly1!$F$8763+유형화!$G$74*hourly1!I3765/hourly1!$I$8763+유형화!$H$63*hourly1!P3765/hourly1!$P$8763</f>
        <v>2.0298107774462211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770">
        <f>(유형화!$F$71+유형화!$F$72+유형화!$F$73+유형화!$F$74+유형화!$G$63)*hourly1!O3766/hourly1!$O$8763</f>
        <v>102.30873185645221</v>
      </c>
      <c r="C3765" s="419">
        <f>hourly1!$F3766*유형화!$G$71/hourly1!$F$8763+유형화!$G$72*hourly1!$G3766/hourly1!$F$8763+유형화!$G$74*hourly1!I3766/hourly1!$I$8763+유형화!$H$63*hourly1!P3766/hourly1!$P$8763</f>
        <v>2.0502496809493502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770">
        <f>(유형화!$F$71+유형화!$F$72+유형화!$F$73+유형화!$F$74+유형화!$G$63)*hourly1!O3767/hourly1!$O$8763</f>
        <v>103.28365339481708</v>
      </c>
      <c r="C3766" s="419">
        <f>hourly1!$F3767*유형화!$G$71/hourly1!$F$8763+유형화!$G$72*hourly1!$G3767/hourly1!$F$8763+유형화!$G$74*hourly1!I3767/hourly1!$I$8763+유형화!$H$63*hourly1!P3767/hourly1!$P$8763</f>
        <v>1.6882333726337619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770">
        <f>(유형화!$F$71+유형화!$F$72+유형화!$F$73+유형화!$F$74+유형화!$G$63)*hourly1!O3768/hourly1!$O$8763</f>
        <v>101.847906269867</v>
      </c>
      <c r="C3767" s="419">
        <f>hourly1!$F3768*유형화!$G$71/hourly1!$F$8763+유형화!$G$72*hourly1!$G3768/hourly1!$F$8763+유형화!$G$74*hourly1!I3768/hourly1!$I$8763+유형화!$H$63*hourly1!P3768/hourly1!$P$8763</f>
        <v>1.3459488223794207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770">
        <f>(유형화!$F$71+유형화!$F$72+유형화!$F$73+유형화!$F$74+유형화!$G$63)*hourly1!O3769/hourly1!$O$8763</f>
        <v>99.837375809943168</v>
      </c>
      <c r="C3768" s="419">
        <f>hourly1!$F3769*유형화!$G$71/hourly1!$F$8763+유형화!$G$72*hourly1!$G3769/hourly1!$F$8763+유형화!$G$74*hourly1!I3769/hourly1!$I$8763+유형화!$H$63*hourly1!P3769/hourly1!$P$8763</f>
        <v>0.94372061773478499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770">
        <f>(유형화!$F$71+유형화!$F$72+유형화!$F$73+유형화!$F$74+유형화!$G$63)*hourly1!O3770/hourly1!$O$8763</f>
        <v>98.033625965373346</v>
      </c>
      <c r="C3769" s="419">
        <f>hourly1!$F3770*유형화!$G$71/hourly1!$F$8763+유형화!$G$72*hourly1!$G3770/hourly1!$F$8763+유형화!$G$74*hourly1!I3770/hourly1!$I$8763+유형화!$H$63*hourly1!P3770/hourly1!$P$8763</f>
        <v>0.82357943820156321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770">
        <f>(유형화!$F$71+유형화!$F$72+유형화!$F$73+유형화!$F$74+유형화!$G$63)*hourly1!O3771/hourly1!$O$8763</f>
        <v>94.713678094098952</v>
      </c>
      <c r="C3770" s="419">
        <f>hourly1!$F3771*유형화!$G$71/hourly1!$F$8763+유형화!$G$72*hourly1!$G3771/hourly1!$F$8763+유형화!$G$74*hourly1!I3771/hourly1!$I$8763+유형화!$H$63*hourly1!P3771/hourly1!$P$8763</f>
        <v>0.60611529010417808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770">
        <f>(유형화!$F$71+유형화!$F$72+유형화!$F$73+유형화!$F$74+유형화!$G$63)*hourly1!O3772/hourly1!$O$8763</f>
        <v>92.057925535960791</v>
      </c>
      <c r="C3771" s="419">
        <f>hourly1!$F3772*유형화!$G$71/hourly1!$F$8763+유형화!$G$72*hourly1!$G3772/hourly1!$F$8763+유형화!$G$74*hourly1!I3772/hourly1!$I$8763+유형화!$H$63*hourly1!P3772/hourly1!$P$8763</f>
        <v>0.53307405893273885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770">
        <f>(유형화!$F$71+유형화!$F$72+유형화!$F$73+유형화!$F$74+유형화!$G$63)*hourly1!O3773/hourly1!$O$8763</f>
        <v>90.482579536249972</v>
      </c>
      <c r="C3772" s="419">
        <f>hourly1!$F3773*유형화!$G$71/hourly1!$F$8763+유형화!$G$72*hourly1!$G3773/hourly1!$F$8763+유형화!$G$74*hourly1!I3773/hourly1!$I$8763+유형화!$H$63*hourly1!P3773/hourly1!$P$8763</f>
        <v>0.51495907291313081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770">
        <f>(유형화!$F$71+유형화!$F$72+유형화!$F$73+유형화!$F$74+유형화!$G$63)*hourly1!O3774/hourly1!$O$8763</f>
        <v>91.143885687954011</v>
      </c>
      <c r="C3773" s="419">
        <f>hourly1!$F3774*유형화!$G$71/hourly1!$F$8763+유형화!$G$72*hourly1!$G3774/hourly1!$F$8763+유형화!$G$74*hourly1!I3774/hourly1!$I$8763+유형화!$H$63*hourly1!P3774/hourly1!$P$8763</f>
        <v>0.51517263206746944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770">
        <f>(유형화!$F$71+유형화!$F$72+유형화!$F$73+유형화!$F$74+유형화!$G$63)*hourly1!O3775/hourly1!$O$8763</f>
        <v>91.502053251546243</v>
      </c>
      <c r="C3774" s="419">
        <f>hourly1!$F3775*유형화!$G$71/hourly1!$F$8763+유형화!$G$72*hourly1!$G3775/hourly1!$F$8763+유형화!$G$74*hourly1!I3775/hourly1!$I$8763+유형화!$H$63*hourly1!P3775/hourly1!$P$8763</f>
        <v>0.50778514702682331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770">
        <f>(유형화!$F$71+유형화!$F$72+유형화!$F$73+유형화!$F$74+유형화!$G$63)*hourly1!O3776/hourly1!$O$8763</f>
        <v>91.368272824072733</v>
      </c>
      <c r="C3775" s="419">
        <f>hourly1!$F3776*유형화!$G$71/hourly1!$F$8763+유형화!$G$72*hourly1!$G3776/hourly1!$F$8763+유형화!$G$74*hourly1!I3776/hourly1!$I$8763+유형화!$H$63*hourly1!P3776/hourly1!$P$8763</f>
        <v>1.2063817605766185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770">
        <f>(유형화!$F$71+유형화!$F$72+유형화!$F$73+유형화!$F$74+유형화!$G$63)*hourly1!O3777/hourly1!$O$8763</f>
        <v>95.001969010686224</v>
      </c>
      <c r="C3776" s="419">
        <f>hourly1!$F3777*유형화!$G$71/hourly1!$F$8763+유형화!$G$72*hourly1!$G3777/hourly1!$F$8763+유형화!$G$74*hourly1!I3777/hourly1!$I$8763+유형화!$H$63*hourly1!P3777/hourly1!$P$8763</f>
        <v>2.4572949677294611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770">
        <f>(유형화!$F$71+유형화!$F$72+유형화!$F$73+유형화!$F$74+유형화!$G$63)*hourly1!O3778/hourly1!$O$8763</f>
        <v>98.047347177154165</v>
      </c>
      <c r="C3777" s="419">
        <f>hourly1!$F3778*유형화!$G$71/hourly1!$F$8763+유형화!$G$72*hourly1!$G3778/hourly1!$F$8763+유형화!$G$74*hourly1!I3778/hourly1!$I$8763+유형화!$H$63*hourly1!P3778/hourly1!$P$8763</f>
        <v>2.0737122620469086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770">
        <f>(유형화!$F$71+유형화!$F$72+유형화!$F$73+유형화!$F$74+유형화!$G$63)*hourly1!O3779/hourly1!$O$8763</f>
        <v>103.98428273607971</v>
      </c>
      <c r="C3778" s="419">
        <f>hourly1!$F3779*유형화!$G$71/hourly1!$F$8763+유형화!$G$72*hourly1!$G3779/hourly1!$F$8763+유형화!$G$74*hourly1!I3779/hourly1!$I$8763+유형화!$H$63*hourly1!P3779/hourly1!$P$8763</f>
        <v>1.7908365451306358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770">
        <f>(유형화!$F$71+유형화!$F$72+유형화!$F$73+유형화!$F$74+유형화!$G$63)*hourly1!O3780/hourly1!$O$8763</f>
        <v>110.22175858557404</v>
      </c>
      <c r="C3779" s="419">
        <f>hourly1!$F3780*유형화!$G$71/hourly1!$F$8763+유형화!$G$72*hourly1!$G3780/hourly1!$F$8763+유형화!$G$74*hourly1!I3780/hourly1!$I$8763+유형화!$H$63*hourly1!P3780/hourly1!$P$8763</f>
        <v>1.4683560676367717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770">
        <f>(유형화!$F$71+유형화!$F$72+유형화!$F$73+유형화!$F$74+유형화!$G$63)*hourly1!O3781/hourly1!$O$8763</f>
        <v>113.97170863909051</v>
      </c>
      <c r="C3780" s="419">
        <f>hourly1!$F3781*유형화!$G$71/hourly1!$F$8763+유형화!$G$72*hourly1!$G3781/hourly1!$F$8763+유형화!$G$74*hourly1!I3781/hourly1!$I$8763+유형화!$H$63*hourly1!P3781/hourly1!$P$8763</f>
        <v>1.3471815572097934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770">
        <f>(유형화!$F$71+유형화!$F$72+유형화!$F$73+유형화!$F$74+유형화!$G$63)*hourly1!O3782/hourly1!$O$8763</f>
        <v>114.88850039938977</v>
      </c>
      <c r="C3781" s="419">
        <f>hourly1!$F3782*유형화!$G$71/hourly1!$F$8763+유형화!$G$72*hourly1!$G3782/hourly1!$F$8763+유형화!$G$74*hourly1!I3782/hourly1!$I$8763+유형화!$H$63*hourly1!P3782/hourly1!$P$8763</f>
        <v>1.2866452300078934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770">
        <f>(유형화!$F$71+유형화!$F$72+유형화!$F$73+유형화!$F$74+유형화!$G$63)*hourly1!O3783/hourly1!$O$8763</f>
        <v>111.77861160454408</v>
      </c>
      <c r="C3782" s="419">
        <f>hourly1!$F3783*유형화!$G$71/hourly1!$F$8763+유형화!$G$72*hourly1!$G3783/hourly1!$F$8763+유형화!$G$74*hourly1!I3783/hourly1!$I$8763+유형화!$H$63*hourly1!P3783/hourly1!$P$8763</f>
        <v>1.709666526320857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770">
        <f>(유형화!$F$71+유형화!$F$72+유형화!$F$73+유형화!$F$74+유형화!$G$63)*hourly1!O3784/hourly1!$O$8763</f>
        <v>110.05212415936415</v>
      </c>
      <c r="C3783" s="419">
        <f>hourly1!$F3784*유형화!$G$71/hourly1!$F$8763+유형화!$G$72*hourly1!$G3784/hourly1!$F$8763+유형화!$G$74*hourly1!I3784/hourly1!$I$8763+유형화!$H$63*hourly1!P3784/hourly1!$P$8763</f>
        <v>1.5683756051771252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770">
        <f>(유형화!$F$71+유형화!$F$72+유형화!$F$73+유형화!$F$74+유형화!$G$63)*hourly1!O3785/hourly1!$O$8763</f>
        <v>115.61862510406965</v>
      </c>
      <c r="C3784" s="419">
        <f>hourly1!$F3785*유형화!$G$71/hourly1!$F$8763+유형화!$G$72*hourly1!$G3785/hourly1!$F$8763+유형화!$G$74*hourly1!I3785/hourly1!$I$8763+유형화!$H$63*hourly1!P3785/hourly1!$P$8763</f>
        <v>1.0844687170510594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770">
        <f>(유형화!$F$71+유형화!$F$72+유형화!$F$73+유형화!$F$74+유형화!$G$63)*hourly1!O3786/hourly1!$O$8763</f>
        <v>115.45408128383407</v>
      </c>
      <c r="C3785" s="419">
        <f>hourly1!$F3786*유형화!$G$71/hourly1!$F$8763+유형화!$G$72*hourly1!$G3786/hourly1!$F$8763+유형화!$G$74*hourly1!I3786/hourly1!$I$8763+유형화!$H$63*hourly1!P3786/hourly1!$P$8763</f>
        <v>1.0038664455608091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770">
        <f>(유형화!$F$71+유형화!$F$72+유형화!$F$73+유형화!$F$74+유형화!$G$63)*hourly1!O3787/hourly1!$O$8763</f>
        <v>115.72027453211271</v>
      </c>
      <c r="C3786" s="419">
        <f>hourly1!$F3787*유형화!$G$71/hourly1!$F$8763+유형화!$G$72*hourly1!$G3787/hourly1!$F$8763+유형화!$G$74*hourly1!I3787/hourly1!$I$8763+유형화!$H$63*hourly1!P3787/hourly1!$P$8763</f>
        <v>1.0842459262329915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770">
        <f>(유형화!$F$71+유형화!$F$72+유형화!$F$73+유형화!$F$74+유형화!$G$63)*hourly1!O3788/hourly1!$O$8763</f>
        <v>113.7427422142911</v>
      </c>
      <c r="C3787" s="419">
        <f>hourly1!$F3788*유형화!$G$71/hourly1!$F$8763+유형화!$G$72*hourly1!$G3788/hourly1!$F$8763+유형화!$G$74*hourly1!I3788/hourly1!$I$8763+유형화!$H$63*hourly1!P3788/hourly1!$P$8763</f>
        <v>1.5677690848699184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770">
        <f>(유형화!$F$71+유형화!$F$72+유형화!$F$73+유형화!$F$74+유형화!$G$63)*hourly1!O3789/hourly1!$O$8763</f>
        <v>111.55250035851334</v>
      </c>
      <c r="C3788" s="419">
        <f>hourly1!$F3789*유형화!$G$71/hourly1!$F$8763+유형화!$G$72*hourly1!$G3789/hourly1!$F$8763+유형화!$G$74*hourly1!I3789/hourly1!$I$8763+유형화!$H$63*hourly1!P3789/hourly1!$P$8763</f>
        <v>2.0312142980556427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770">
        <f>(유형화!$F$71+유형화!$F$72+유형화!$F$73+유형화!$F$74+유형화!$G$63)*hourly1!O3790/hourly1!$O$8763</f>
        <v>111.52278374836553</v>
      </c>
      <c r="C3789" s="419">
        <f>hourly1!$F3790*유형화!$G$71/hourly1!$F$8763+유형화!$G$72*hourly1!$G3790/hourly1!$F$8763+유형화!$G$74*hourly1!I3790/hourly1!$I$8763+유형화!$H$63*hourly1!P3790/hourly1!$P$8763</f>
        <v>2.0516248911233266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770">
        <f>(유형화!$F$71+유형화!$F$72+유형화!$F$73+유형화!$F$74+유형화!$G$63)*hourly1!O3791/hourly1!$O$8763</f>
        <v>110.10664425712186</v>
      </c>
      <c r="C3790" s="419">
        <f>hourly1!$F3791*유형화!$G$71/hourly1!$F$8763+유형화!$G$72*hourly1!$G3791/hourly1!$F$8763+유형화!$G$74*hourly1!I3791/hourly1!$I$8763+유형화!$H$63*hourly1!P3791/hourly1!$P$8763</f>
        <v>1.6892636263062806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770">
        <f>(유형화!$F$71+유형화!$F$72+유형화!$F$73+유형화!$F$74+유형화!$G$63)*hourly1!O3792/hourly1!$O$8763</f>
        <v>107.32974500826219</v>
      </c>
      <c r="C3791" s="419">
        <f>hourly1!$F3792*유형화!$G$71/hourly1!$F$8763+유형화!$G$72*hourly1!$G3792/hourly1!$F$8763+유형화!$G$74*hourly1!I3792/hourly1!$I$8763+유형화!$H$63*hourly1!P3792/hourly1!$P$8763</f>
        <v>1.3466922790319857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770">
        <f>(유형화!$F$71+유형화!$F$72+유형화!$F$73+유형화!$F$74+유형화!$G$63)*hourly1!O3793/hourly1!$O$8763</f>
        <v>104.3511455187234</v>
      </c>
      <c r="C3792" s="419">
        <f>hourly1!$F3793*유형화!$G$71/hourly1!$F$8763+유형화!$G$72*hourly1!$G3793/hourly1!$F$8763+유형화!$G$74*hourly1!I3793/hourly1!$I$8763+유형화!$H$63*hourly1!P3793/hourly1!$P$8763</f>
        <v>0.9441674302594214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770">
        <f>(유형화!$F$71+유형화!$F$72+유형화!$F$73+유형화!$F$74+유형화!$G$63)*hourly1!O3794/hourly1!$O$8763</f>
        <v>101.14902643984972</v>
      </c>
      <c r="C3793" s="419">
        <f>hourly1!$F3794*유형화!$G$71/hourly1!$F$8763+유형화!$G$72*hourly1!$G3794/hourly1!$F$8763+유형화!$G$74*hourly1!I3794/hourly1!$I$8763+유형화!$H$63*hourly1!P3794/hourly1!$P$8763</f>
        <v>0.82393178003400958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770">
        <f>(유형화!$F$71+유형화!$F$72+유형화!$F$73+유형화!$F$74+유형화!$G$63)*hourly1!O3795/hourly1!$O$8763</f>
        <v>99.176112224095107</v>
      </c>
      <c r="C3794" s="419">
        <f>hourly1!$F3795*유형화!$G$71/hourly1!$F$8763+유형화!$G$72*hourly1!$G3795/hourly1!$F$8763+유형화!$G$74*hourly1!I3795/hourly1!$I$8763+유형화!$H$63*hourly1!P3795/hourly1!$P$8763</f>
        <v>0.60072492165093561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770">
        <f>(유형화!$F$71+유형화!$F$72+유형화!$F$73+유형화!$F$74+유형화!$G$63)*hourly1!O3796/hourly1!$O$8763</f>
        <v>96.390303835615157</v>
      </c>
      <c r="C3795" s="419">
        <f>hourly1!$F3796*유형화!$G$71/hourly1!$F$8763+유형화!$G$72*hourly1!$G3796/hourly1!$F$8763+유형화!$G$74*hourly1!I3796/hourly1!$I$8763+유형화!$H$63*hourly1!P3796/hourly1!$P$8763</f>
        <v>0.61725636961834374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770">
        <f>(유형화!$F$71+유형화!$F$72+유형화!$F$73+유형화!$F$74+유형화!$G$63)*hourly1!O3797/hourly1!$O$8763</f>
        <v>96.199711169673577</v>
      </c>
      <c r="C3796" s="419">
        <f>hourly1!$F3797*유형화!$G$71/hourly1!$F$8763+유형화!$G$72*hourly1!$G3797/hourly1!$F$8763+유형화!$G$74*hourly1!I3797/hourly1!$I$8763+유형화!$H$63*hourly1!P3797/hourly1!$P$8763</f>
        <v>0.55283105020818479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770">
        <f>(유형화!$F$71+유형화!$F$72+유형화!$F$73+유형화!$F$74+유형화!$G$63)*hourly1!O3798/hourly1!$O$8763</f>
        <v>95.238870473080894</v>
      </c>
      <c r="C3797" s="419">
        <f>hourly1!$F3798*유형화!$G$71/hourly1!$F$8763+유형화!$G$72*hourly1!$G3798/hourly1!$F$8763+유형화!$G$74*hourly1!I3798/hourly1!$I$8763+유형화!$H$63*hourly1!P3798/hourly1!$P$8763</f>
        <v>0.50660841762308984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770">
        <f>(유형화!$F$71+유형화!$F$72+유형화!$F$73+유형화!$F$74+유형화!$G$63)*hourly1!O3799/hourly1!$O$8763</f>
        <v>94.979468010546867</v>
      </c>
      <c r="C3798" s="419">
        <f>hourly1!$F3799*유형화!$G$71/hourly1!$F$8763+유형화!$G$72*hourly1!$G3799/hourly1!$F$8763+유형화!$G$74*hourly1!I3799/hourly1!$I$8763+유형화!$H$63*hourly1!P3799/hourly1!$P$8763</f>
        <v>0.50665980721786608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770">
        <f>(유형화!$F$71+유형화!$F$72+유형화!$F$73+유형화!$F$74+유형화!$G$63)*hourly1!O3800/hourly1!$O$8763</f>
        <v>95.474751291652694</v>
      </c>
      <c r="C3799" s="419">
        <f>hourly1!$F3800*유형화!$G$71/hourly1!$F$8763+유형화!$G$72*hourly1!$G3800/hourly1!$F$8763+유형화!$G$74*hourly1!I3800/hourly1!$I$8763+유형화!$H$63*hourly1!P3800/hourly1!$P$8763</f>
        <v>0.65072761281224945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770">
        <f>(유형화!$F$71+유형화!$F$72+유형화!$F$73+유형화!$F$74+유형화!$G$63)*hourly1!O3801/hourly1!$O$8763</f>
        <v>98.060542860675511</v>
      </c>
      <c r="C3800" s="419">
        <f>hourly1!$F3801*유형화!$G$71/hourly1!$F$8763+유형화!$G$72*hourly1!$G3801/hourly1!$F$8763+유형화!$G$74*hourly1!I3801/hourly1!$I$8763+유형화!$H$63*hourly1!P3801/hourly1!$P$8763</f>
        <v>1.0100442749304097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770">
        <f>(유형화!$F$71+유형화!$F$72+유형화!$F$73+유형화!$F$74+유형화!$G$63)*hourly1!O3802/hourly1!$O$8763</f>
        <v>103.22707558421133</v>
      </c>
      <c r="C3801" s="419">
        <f>hourly1!$F3802*유형화!$G$71/hourly1!$F$8763+유형화!$G$72*hourly1!$G3802/hourly1!$F$8763+유형화!$G$74*hourly1!I3802/hourly1!$I$8763+유형화!$H$63*hourly1!P3802/hourly1!$P$8763</f>
        <v>1.4068501080208677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770">
        <f>(유형화!$F$71+유형화!$F$72+유형화!$F$73+유형화!$F$74+유형화!$G$63)*hourly1!O3803/hourly1!$O$8763</f>
        <v>105.63950563817818</v>
      </c>
      <c r="C3802" s="419">
        <f>hourly1!$F3803*유형화!$G$71/hourly1!$F$8763+유형화!$G$72*hourly1!$G3803/hourly1!$F$8763+유형화!$G$74*hourly1!I3803/hourly1!$I$8763+유형화!$H$63*hourly1!P3803/hourly1!$P$8763</f>
        <v>2.0111258900522104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770">
        <f>(유형화!$F$71+유형화!$F$72+유형화!$F$73+유형화!$F$74+유형화!$G$63)*hourly1!O3804/hourly1!$O$8763</f>
        <v>110.58840251263909</v>
      </c>
      <c r="C3803" s="419">
        <f>hourly1!$F3804*유형화!$G$71/hourly1!$F$8763+유형화!$G$72*hourly1!$G3804/hourly1!$F$8763+유형화!$G$74*hourly1!I3804/hourly1!$I$8763+유형화!$H$63*hourly1!P3804/hourly1!$P$8763</f>
        <v>1.9931509175992077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770">
        <f>(유형화!$F$71+유형화!$F$72+유형화!$F$73+유형화!$F$74+유형화!$G$63)*hourly1!O3805/hourly1!$O$8763</f>
        <v>111.36369647159678</v>
      </c>
      <c r="C3804" s="419">
        <f>hourly1!$F3805*유형화!$G$71/hourly1!$F$8763+유형화!$G$72*hourly1!$G3805/hourly1!$F$8763+유형화!$G$74*hourly1!I3805/hourly1!$I$8763+유형화!$H$63*hourly1!P3805/hourly1!$P$8763</f>
        <v>1.8369400892535881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770">
        <f>(유형화!$F$71+유형화!$F$72+유형화!$F$73+유형화!$F$74+유형화!$G$63)*hourly1!O3806/hourly1!$O$8763</f>
        <v>111.60108657631183</v>
      </c>
      <c r="C3805" s="419">
        <f>hourly1!$F3806*유형화!$G$71/hourly1!$F$8763+유형화!$G$72*hourly1!$G3806/hourly1!$F$8763+유형화!$G$74*hourly1!I3806/hourly1!$I$8763+유형화!$H$63*hourly1!P3806/hourly1!$P$8763</f>
        <v>1.940185477824097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770">
        <f>(유형화!$F$71+유형화!$F$72+유형화!$F$73+유형화!$F$74+유형화!$G$63)*hourly1!O3807/hourly1!$O$8763</f>
        <v>106.6912826052309</v>
      </c>
      <c r="C3806" s="419">
        <f>hourly1!$F3807*유형화!$G$71/hourly1!$F$8763+유형화!$G$72*hourly1!$G3807/hourly1!$F$8763+유형화!$G$74*hourly1!I3807/hourly1!$I$8763+유형화!$H$63*hourly1!P3807/hourly1!$P$8763</f>
        <v>1.9566827686356993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770">
        <f>(유형화!$F$71+유형화!$F$72+유형화!$F$73+유형화!$F$74+유형화!$G$63)*hourly1!O3808/hourly1!$O$8763</f>
        <v>106.92994290324599</v>
      </c>
      <c r="C3807" s="419">
        <f>hourly1!$F3808*유형화!$G$71/hourly1!$F$8763+유형화!$G$72*hourly1!$G3808/hourly1!$F$8763+유형화!$G$74*hourly1!I3808/hourly1!$I$8763+유형화!$H$63*hourly1!P3808/hourly1!$P$8763</f>
        <v>1.6462905393549268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770">
        <f>(유형화!$F$71+유형화!$F$72+유형화!$F$73+유형화!$F$74+유형화!$G$63)*hourly1!O3809/hourly1!$O$8763</f>
        <v>114.19115685095035</v>
      </c>
      <c r="C3808" s="419">
        <f>hourly1!$F3809*유형화!$G$71/hourly1!$F$8763+유형화!$G$72*hourly1!$G3809/hourly1!$F$8763+유형화!$G$74*hourly1!I3809/hourly1!$I$8763+유형화!$H$63*hourly1!P3809/hourly1!$P$8763</f>
        <v>1.4045566550276569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770">
        <f>(유형화!$F$71+유형화!$F$72+유형화!$F$73+유형화!$F$74+유형화!$G$63)*hourly1!O3810/hourly1!$O$8763</f>
        <v>113.73764916874595</v>
      </c>
      <c r="C3809" s="419">
        <f>hourly1!$F3810*유형화!$G$71/hourly1!$F$8763+유형화!$G$72*hourly1!$G3810/hourly1!$F$8763+유형화!$G$74*hourly1!I3810/hourly1!$I$8763+유형화!$H$63*hourly1!P3810/hourly1!$P$8763</f>
        <v>1.1975067467865879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770">
        <f>(유형화!$F$71+유형화!$F$72+유형화!$F$73+유형화!$F$74+유형화!$G$63)*hourly1!O3811/hourly1!$O$8763</f>
        <v>114.5656702358487</v>
      </c>
      <c r="C3810" s="419">
        <f>hourly1!$F3811*유형화!$G$71/hourly1!$F$8763+유형화!$G$72*hourly1!$G3811/hourly1!$F$8763+유형화!$G$74*hourly1!I3811/hourly1!$I$8763+유형화!$H$63*hourly1!P3811/hourly1!$P$8763</f>
        <v>1.4041193818888773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770">
        <f>(유형화!$F$71+유형화!$F$72+유형화!$F$73+유형화!$F$74+유형화!$G$63)*hourly1!O3812/hourly1!$O$8763</f>
        <v>113.68961421761071</v>
      </c>
      <c r="C3811" s="419">
        <f>hourly1!$F3812*유형화!$G$71/hourly1!$F$8763+유형화!$G$72*hourly1!$G3812/hourly1!$F$8763+유형화!$G$74*hourly1!I3812/hourly1!$I$8763+유형화!$H$63*hourly1!P3812/hourly1!$P$8763</f>
        <v>1.6799024115596863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770">
        <f>(유형화!$F$71+유형화!$F$72+유형화!$F$73+유형화!$F$74+유형화!$G$63)*hourly1!O3813/hourly1!$O$8763</f>
        <v>112.25908221544938</v>
      </c>
      <c r="C3812" s="419">
        <f>hourly1!$F3813*유형화!$G$71/hourly1!$F$8763+유형화!$G$72*hourly1!$G3813/hourly1!$F$8763+유형화!$G$74*hourly1!I3813/hourly1!$I$8763+유형화!$H$63*hourly1!P3813/hourly1!$P$8763</f>
        <v>2.1626701123811931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770">
        <f>(유형화!$F$71+유형화!$F$72+유형화!$F$73+유형화!$F$74+유형화!$G$63)*hourly1!O3814/hourly1!$O$8763</f>
        <v>111.13890020640757</v>
      </c>
      <c r="C3813" s="419">
        <f>hourly1!$F3814*유형화!$G$71/hourly1!$F$8763+유형화!$G$72*hourly1!$G3814/hourly1!$F$8763+유형화!$G$74*hourly1!I3814/hourly1!$I$8763+유형화!$H$63*hourly1!P3814/hourly1!$P$8763</f>
        <v>1.8009181373704708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770">
        <f>(유형화!$F$71+유형화!$F$72+유형화!$F$73+유형화!$F$74+유형화!$G$63)*hourly1!O3815/hourly1!$O$8763</f>
        <v>110.87516175117459</v>
      </c>
      <c r="C3814" s="419">
        <f>hourly1!$F3815*유형화!$G$71/hourly1!$F$8763+유형화!$G$72*hourly1!$G3815/hourly1!$F$8763+유형화!$G$74*hourly1!I3815/hourly1!$I$8763+유형화!$H$63*hourly1!P3815/hourly1!$P$8763</f>
        <v>1.1980129496812377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770">
        <f>(유형화!$F$71+유형화!$F$72+유형화!$F$73+유형화!$F$74+유형화!$G$63)*hourly1!O3816/hourly1!$O$8763</f>
        <v>107.8071203866254</v>
      </c>
      <c r="C3815" s="419">
        <f>hourly1!$F3816*유형화!$G$71/hourly1!$F$8763+유형화!$G$72*hourly1!$G3816/hourly1!$F$8763+유형화!$G$74*hourly1!I3816/hourly1!$I$8763+유형화!$H$63*hourly1!P3816/hourly1!$P$8763</f>
        <v>1.1809574509359637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770">
        <f>(유형화!$F$71+유형화!$F$72+유형화!$F$73+유형화!$F$74+유형화!$G$63)*hourly1!O3817/hourly1!$O$8763</f>
        <v>104.62707401980907</v>
      </c>
      <c r="C3816" s="419">
        <f>hourly1!$F3817*유형화!$G$71/hourly1!$F$8763+유형화!$G$72*hourly1!$G3817/hourly1!$F$8763+유형화!$G$74*hourly1!I3817/hourly1!$I$8763+유형화!$H$63*hourly1!P3817/hourly1!$P$8763</f>
        <v>1.0433478095665163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770">
        <f>(유형화!$F$71+유형화!$F$72+유형화!$F$73+유형화!$F$74+유형화!$G$63)*hourly1!O3818/hourly1!$O$8763</f>
        <v>100.31781369335349</v>
      </c>
      <c r="C3817" s="419">
        <f>hourly1!$F3818*유형화!$G$71/hourly1!$F$8763+유형화!$G$72*hourly1!$G3818/hourly1!$F$8763+유형화!$G$74*hourly1!I3818/hourly1!$I$8763+유형화!$H$63*hourly1!P3818/hourly1!$P$8763</f>
        <v>0.80299252035659108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770">
        <f>(유형화!$F$71+유형화!$F$72+유형화!$F$73+유형화!$F$74+유형화!$G$63)*hourly1!O3819/hourly1!$O$8763</f>
        <v>98.408245622448163</v>
      </c>
      <c r="C3818" s="419">
        <f>hourly1!$F3819*유형화!$G$71/hourly1!$F$8763+유형화!$G$72*hourly1!$G3819/hourly1!$F$8763+유형화!$G$74*hourly1!I3819/hourly1!$I$8763+유형화!$H$63*hourly1!P3819/hourly1!$P$8763</f>
        <v>0.65253147990552496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770">
        <f>(유형화!$F$71+유형화!$F$72+유형화!$F$73+유형화!$F$74+유형화!$G$63)*hourly1!O3820/hourly1!$O$8763</f>
        <v>96.096662537863708</v>
      </c>
      <c r="C3819" s="419">
        <f>hourly1!$F3820*유형화!$G$71/hourly1!$F$8763+유형화!$G$72*hourly1!$G3820/hourly1!$F$8763+유형화!$G$74*hourly1!I3820/hourly1!$I$8763+유형화!$H$63*hourly1!P3820/hourly1!$P$8763</f>
        <v>0.59753107372171232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770">
        <f>(유형화!$F$71+유형화!$F$72+유형화!$F$73+유형화!$F$74+유형화!$G$63)*hourly1!O3821/hourly1!$O$8763</f>
        <v>95.457577941836263</v>
      </c>
      <c r="C3820" s="419">
        <f>hourly1!$F3821*유형화!$G$71/hourly1!$F$8763+유형화!$G$72*hourly1!$G3821/hourly1!$F$8763+유형화!$G$74*hourly1!I3821/hourly1!$I$8763+유형화!$H$63*hourly1!P3821/hourly1!$P$8763</f>
        <v>0.56203994250319744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770">
        <f>(유형화!$F$71+유형화!$F$72+유형화!$F$73+유형화!$F$74+유형화!$G$63)*hourly1!O3822/hourly1!$O$8763</f>
        <v>94.456799479364307</v>
      </c>
      <c r="C3821" s="419">
        <f>hourly1!$F3822*유형화!$G$71/hourly1!$F$8763+유형화!$G$72*hourly1!$G3822/hourly1!$F$8763+유형화!$G$74*hourly1!I3822/hourly1!$I$8763+유형화!$H$63*hourly1!P3822/hourly1!$P$8763</f>
        <v>0.50614714215860324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770">
        <f>(유형화!$F$71+유형화!$F$72+유형화!$F$73+유형화!$F$74+유형화!$G$63)*hourly1!O3823/hourly1!$O$8763</f>
        <v>93.943082824986675</v>
      </c>
      <c r="C3822" s="419">
        <f>hourly1!$F3823*유형화!$G$71/hourly1!$F$8763+유형화!$G$72*hourly1!$G3823/hourly1!$F$8763+유형화!$G$74*hourly1!I3823/hourly1!$I$8763+유형화!$H$63*hourly1!P3823/hourly1!$P$8763</f>
        <v>0.50621237924897788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770">
        <f>(유형화!$F$71+유형화!$F$72+유형화!$F$73+유형화!$F$74+유형화!$G$63)*hourly1!O3824/hourly1!$O$8763</f>
        <v>94.590649920659459</v>
      </c>
      <c r="C3823" s="419">
        <f>hourly1!$F3824*유형화!$G$71/hourly1!$F$8763+유형화!$G$72*hourly1!$G3824/hourly1!$F$8763+유형화!$G$74*hourly1!I3824/hourly1!$I$8763+유형화!$H$63*hourly1!P3824/hourly1!$P$8763</f>
        <v>0.56212795103077762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770">
        <f>(유형화!$F$71+유형화!$F$72+유형화!$F$73+유형화!$F$74+유형화!$G$63)*hourly1!O3825/hourly1!$O$8763</f>
        <v>96.104241582476718</v>
      </c>
      <c r="C3824" s="419">
        <f>hourly1!$F3825*유형화!$G$71/hourly1!$F$8763+유형화!$G$72*hourly1!$G3825/hourly1!$F$8763+유형화!$G$74*hourly1!I3825/hourly1!$I$8763+유형화!$H$63*hourly1!P3825/hourly1!$P$8763</f>
        <v>0.82182880703581318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770">
        <f>(유형화!$F$71+유형화!$F$72+유형화!$F$73+유형화!$F$74+유형화!$G$63)*hourly1!O3826/hourly1!$O$8763</f>
        <v>100.84183715288499</v>
      </c>
      <c r="C3825" s="419">
        <f>hourly1!$F3826*유형화!$G$71/hourly1!$F$8763+유형화!$G$72*hourly1!$G3826/hourly1!$F$8763+유형화!$G$74*hourly1!I3826/hourly1!$I$8763+유형화!$H$63*hourly1!P3826/hourly1!$P$8763</f>
        <v>1.221072722517947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770">
        <f>(유형화!$F$71+유형화!$F$72+유형화!$F$73+유형화!$F$74+유형화!$G$63)*hourly1!O3827/hourly1!$O$8763</f>
        <v>103.47724934196398</v>
      </c>
      <c r="C3826" s="419">
        <f>hourly1!$F3827*유형화!$G$71/hourly1!$F$8763+유형화!$G$72*hourly1!$G3827/hourly1!$F$8763+유형화!$G$74*hourly1!I3827/hourly1!$I$8763+유형화!$H$63*hourly1!P3827/hourly1!$P$8763</f>
        <v>1.6781951692134744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770">
        <f>(유형화!$F$71+유형화!$F$72+유형화!$F$73+유형화!$F$74+유형화!$G$63)*hourly1!O3828/hourly1!$O$8763</f>
        <v>109.10370999056794</v>
      </c>
      <c r="C3827" s="419">
        <f>hourly1!$F3828*유형화!$G$71/hourly1!$F$8763+유형화!$G$72*hourly1!$G3828/hourly1!$F$8763+유형화!$G$74*hourly1!I3828/hourly1!$I$8763+유형화!$H$63*hourly1!P3828/hourly1!$P$8763</f>
        <v>2.0780132941797524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770">
        <f>(유형화!$F$71+유형화!$F$72+유형화!$F$73+유형화!$F$74+유형화!$G$63)*hourly1!O3829/hourly1!$O$8763</f>
        <v>110.6265235934098</v>
      </c>
      <c r="C3828" s="419">
        <f>hourly1!$F3829*유형화!$G$71/hourly1!$F$8763+유형화!$G$72*hourly1!$G3829/hourly1!$F$8763+유형화!$G$74*hourly1!I3829/hourly1!$I$8763+유형화!$H$63*hourly1!P3829/hourly1!$P$8763</f>
        <v>2.2492141903716241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770">
        <f>(유형화!$F$71+유형화!$F$72+유형화!$F$73+유형화!$F$74+유형화!$G$63)*hourly1!O3830/hourly1!$O$8763</f>
        <v>112.24343184316938</v>
      </c>
      <c r="C3829" s="419">
        <f>hourly1!$F3830*유형화!$G$71/hourly1!$F$8763+유형화!$G$72*hourly1!$G3830/hourly1!$F$8763+유형화!$G$74*hourly1!I3830/hourly1!$I$8763+유형화!$H$63*hourly1!P3830/hourly1!$P$8763</f>
        <v>2.3439716795846102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770">
        <f>(유형화!$F$71+유형화!$F$72+유형화!$F$73+유형화!$F$74+유형화!$G$63)*hourly1!O3831/hourly1!$O$8763</f>
        <v>107.79556907256949</v>
      </c>
      <c r="C3830" s="419">
        <f>hourly1!$F3831*유형화!$G$71/hourly1!$F$8763+유형화!$G$72*hourly1!$G3831/hourly1!$F$8763+유형화!$G$74*hourly1!I3831/hourly1!$I$8763+유형화!$H$63*hourly1!P3831/hourly1!$P$8763</f>
        <v>2.0761408050527344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770">
        <f>(유형화!$F$71+유형화!$F$72+유형화!$F$73+유형화!$F$74+유형화!$G$63)*hourly1!O3832/hourly1!$O$8763</f>
        <v>107.25803036249329</v>
      </c>
      <c r="C3831" s="419">
        <f>hourly1!$F3832*유형화!$G$71/hourly1!$F$8763+유형화!$G$72*hourly1!$G3832/hourly1!$F$8763+유형화!$G$74*hourly1!I3832/hourly1!$I$8763+유형화!$H$63*hourly1!P3832/hourly1!$P$8763</f>
        <v>1.8476909771140058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770">
        <f>(유형화!$F$71+유형화!$F$72+유형화!$F$73+유형화!$F$74+유형화!$G$63)*hourly1!O3833/hourly1!$O$8763</f>
        <v>113.67350203084077</v>
      </c>
      <c r="C3832" s="419">
        <f>hourly1!$F3833*유형화!$G$71/hourly1!$F$8763+유형화!$G$72*hourly1!$G3833/hourly1!$F$8763+유형화!$G$74*hourly1!I3833/hourly1!$I$8763+유형화!$H$63*hourly1!P3833/hourly1!$P$8763</f>
        <v>1.5430405349525456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770">
        <f>(유형화!$F$71+유형화!$F$72+유형화!$F$73+유형화!$F$74+유형화!$G$63)*hourly1!O3834/hourly1!$O$8763</f>
        <v>114.34900541978142</v>
      </c>
      <c r="C3833" s="419">
        <f>hourly1!$F3834*유형화!$G$71/hourly1!$F$8763+유형화!$G$72*hourly1!$G3834/hourly1!$F$8763+유형화!$G$74*hourly1!I3834/hourly1!$I$8763+유형화!$H$63*hourly1!P3834/hourly1!$P$8763</f>
        <v>1.409678382066295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770">
        <f>(유형화!$F$71+유형화!$F$72+유형화!$F$73+유형화!$F$74+유형화!$G$63)*hourly1!O3835/hourly1!$O$8763</f>
        <v>114.26590706033753</v>
      </c>
      <c r="C3834" s="419">
        <f>hourly1!$F3835*유형화!$G$71/hourly1!$F$8763+유형화!$G$72*hourly1!$G3835/hourly1!$F$8763+유형화!$G$74*hourly1!I3835/hourly1!$I$8763+유형화!$H$63*hourly1!P3835/hourly1!$P$8763</f>
        <v>0.99141262346392467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770">
        <f>(유형화!$F$71+유형화!$F$72+유형화!$F$73+유형화!$F$74+유형화!$G$63)*hourly1!O3836/hourly1!$O$8763</f>
        <v>113.71523750904386</v>
      </c>
      <c r="C3835" s="419">
        <f>hourly1!$F3836*유형화!$G$71/hourly1!$F$8763+유형화!$G$72*hourly1!$G3836/hourly1!$F$8763+유형화!$G$74*hourly1!I3836/hourly1!$I$8763+유형화!$H$63*hourly1!P3836/hourly1!$P$8763</f>
        <v>1.4861747172505788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770">
        <f>(유형화!$F$71+유형화!$F$72+유형화!$F$73+유형화!$F$74+유형화!$G$63)*hourly1!O3837/hourly1!$O$8763</f>
        <v>110.60180569190524</v>
      </c>
      <c r="C3836" s="419">
        <f>hourly1!$F3837*유형화!$G$71/hourly1!$F$8763+유형화!$G$72*hourly1!$G3837/hourly1!$F$8763+유형화!$G$74*hourly1!I3837/hourly1!$I$8763+유형화!$H$63*hourly1!P3837/hourly1!$P$8763</f>
        <v>1.8097005268010518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770">
        <f>(유형화!$F$71+유형화!$F$72+유형화!$F$73+유형화!$F$74+유형화!$G$63)*hourly1!O3838/hourly1!$O$8763</f>
        <v>108.96924292073291</v>
      </c>
      <c r="C3837" s="419">
        <f>hourly1!$F3838*유형화!$G$71/hourly1!$F$8763+유형화!$G$72*hourly1!$G3838/hourly1!$F$8763+유형화!$G$74*hourly1!I3838/hourly1!$I$8763+유형화!$H$63*hourly1!P3838/hourly1!$P$8763</f>
        <v>1.924177772912433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770">
        <f>(유형화!$F$71+유형화!$F$72+유형화!$F$73+유형화!$F$74+유형화!$G$63)*hourly1!O3839/hourly1!$O$8763</f>
        <v>109.74799822850294</v>
      </c>
      <c r="C3838" s="419">
        <f>hourly1!$F3839*유형화!$G$71/hourly1!$F$8763+유형화!$G$72*hourly1!$G3839/hourly1!$F$8763+유형화!$G$74*hourly1!I3839/hourly1!$I$8763+유형화!$H$63*hourly1!P3839/hourly1!$P$8763</f>
        <v>1.2011427914085844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770">
        <f>(유형화!$F$71+유형화!$F$72+유형화!$F$73+유형화!$F$74+유형화!$G$63)*hourly1!O3840/hourly1!$O$8763</f>
        <v>107.60318773561447</v>
      </c>
      <c r="C3839" s="419">
        <f>hourly1!$F3840*유형화!$G$71/hourly1!$F$8763+유형화!$G$72*hourly1!$G3840/hourly1!$F$8763+유형화!$G$74*hourly1!I3840/hourly1!$I$8763+유형화!$H$63*hourly1!P3840/hourly1!$P$8763</f>
        <v>1.1442880517030902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770">
        <f>(유형화!$F$71+유형화!$F$72+유형화!$F$73+유형화!$F$74+유형화!$G$63)*hourly1!O3841/hourly1!$O$8763</f>
        <v>104.09368727684857</v>
      </c>
      <c r="C3840" s="419">
        <f>hourly1!$F3841*유형화!$G$71/hourly1!$F$8763+유형화!$G$72*hourly1!$G3841/hourly1!$F$8763+유형화!$G$74*hourly1!I3841/hourly1!$I$8763+유형화!$H$63*hourly1!P3841/hourly1!$P$8763</f>
        <v>1.0874419282170826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770">
        <f>(유형화!$F$71+유형화!$F$72+유형화!$F$73+유형화!$F$74+유형화!$G$63)*hourly1!O3842/hourly1!$O$8763</f>
        <v>100.48246219725105</v>
      </c>
      <c r="C3841" s="419">
        <f>hourly1!$F3842*유형화!$G$71/hourly1!$F$8763+유형화!$G$72*hourly1!$G3842/hourly1!$F$8763+유형화!$G$74*hourly1!I3842/hourly1!$I$8763+유형화!$H$63*hourly1!P3842/hourly1!$P$8763</f>
        <v>0.80288020178118547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770">
        <f>(유형화!$F$71+유형화!$F$72+유형화!$F$73+유형화!$F$74+유형화!$G$63)*hourly1!O3843/hourly1!$O$8763</f>
        <v>98.078997264538017</v>
      </c>
      <c r="C3842" s="419">
        <f>hourly1!$F3843*유형화!$G$71/hourly1!$F$8763+유형화!$G$72*hourly1!$G3843/hourly1!$F$8763+유형화!$G$74*hourly1!I3843/hourly1!$I$8763+유형화!$H$63*hourly1!P3843/hourly1!$P$8763</f>
        <v>0.60589280700823156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770">
        <f>(유형화!$F$71+유형화!$F$72+유형화!$F$73+유형화!$F$74+유형화!$G$63)*hourly1!O3844/hourly1!$O$8763</f>
        <v>94.378609290688217</v>
      </c>
      <c r="C3843" s="419">
        <f>hourly1!$F3844*유형화!$G$71/hourly1!$F$8763+유형화!$G$72*hourly1!$G3844/hourly1!$F$8763+유형화!$G$74*hourly1!I3844/hourly1!$I$8763+유형화!$H$63*hourly1!P3844/hourly1!$P$8763</f>
        <v>0.53268663677811001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770">
        <f>(유형화!$F$71+유형화!$F$72+유형화!$F$73+유형화!$F$74+유형화!$G$63)*hourly1!O3845/hourly1!$O$8763</f>
        <v>92.819619622923213</v>
      </c>
      <c r="C3844" s="419">
        <f>hourly1!$F3845*유형화!$G$71/hourly1!$F$8763+유형화!$G$72*hourly1!$G3845/hourly1!$F$8763+유형화!$G$74*hourly1!I3845/hourly1!$I$8763+유형화!$H$63*hourly1!P3845/hourly1!$P$8763</f>
        <v>0.51361248089672418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770">
        <f>(유형화!$F$71+유형화!$F$72+유형화!$F$73+유형화!$F$74+유형화!$G$63)*hourly1!O3846/hourly1!$O$8763</f>
        <v>92.117257136025003</v>
      </c>
      <c r="C3845" s="419">
        <f>hourly1!$F3846*유형화!$G$71/hourly1!$F$8763+유형화!$G$72*hourly1!$G3846/hourly1!$F$8763+유형화!$G$74*hourly1!I3846/hourly1!$I$8763+유형화!$H$63*hourly1!P3846/hourly1!$P$8763</f>
        <v>0.51383034816080486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770">
        <f>(유형화!$F$71+유형화!$F$72+유형화!$F$73+유형화!$F$74+유형화!$G$63)*hourly1!O3847/hourly1!$O$8763</f>
        <v>92.174415767484618</v>
      </c>
      <c r="C3846" s="419">
        <f>hourly1!$F3847*유형화!$G$71/hourly1!$F$8763+유형화!$G$72*hourly1!$G3847/hourly1!$F$8763+유형화!$G$74*hourly1!I3847/hourly1!$I$8763+유형화!$H$63*hourly1!P3847/hourly1!$P$8763</f>
        <v>0.50709677263452446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770">
        <f>(유형화!$F$71+유형화!$F$72+유형화!$F$73+유형화!$F$74+유형화!$G$63)*hourly1!O3848/hourly1!$O$8763</f>
        <v>91.339140675512411</v>
      </c>
      <c r="C3847" s="419">
        <f>hourly1!$F3848*유형화!$G$71/hourly1!$F$8763+유형화!$G$72*hourly1!$G3848/hourly1!$F$8763+유형화!$G$74*hourly1!I3848/hourly1!$I$8763+유형화!$H$63*hourly1!P3848/hourly1!$P$8763</f>
        <v>1.2059961847547362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770">
        <f>(유형화!$F$71+유형화!$F$72+유형화!$F$73+유형화!$F$74+유형화!$G$63)*hourly1!O3849/hourly1!$O$8763</f>
        <v>94.135233764027021</v>
      </c>
      <c r="C3848" s="419">
        <f>hourly1!$F3849*유형화!$G$71/hourly1!$F$8763+유형화!$G$72*hourly1!$G3849/hourly1!$F$8763+유형화!$G$74*hourly1!I3849/hourly1!$I$8763+유형화!$H$63*hourly1!P3849/hourly1!$P$8763</f>
        <v>2.4558228250862961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770">
        <f>(유형화!$F$71+유형화!$F$72+유형화!$F$73+유형화!$F$74+유형화!$G$63)*hourly1!O3850/hourly1!$O$8763</f>
        <v>95.175173841975351</v>
      </c>
      <c r="C3849" s="419">
        <f>hourly1!$F3850*유형화!$G$71/hourly1!$F$8763+유형화!$G$72*hourly1!$G3850/hourly1!$F$8763+유형화!$G$74*hourly1!I3850/hourly1!$I$8763+유형화!$H$63*hourly1!P3850/hourly1!$P$8763</f>
        <v>2.0720317915255233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770">
        <f>(유형화!$F$71+유형화!$F$72+유형화!$F$73+유형화!$F$74+유형화!$G$63)*hourly1!O3851/hourly1!$O$8763</f>
        <v>96.160465841533338</v>
      </c>
      <c r="C3850" s="419">
        <f>hourly1!$F3851*유형화!$G$71/hourly1!$F$8763+유형화!$G$72*hourly1!$G3851/hourly1!$F$8763+유형화!$G$74*hourly1!I3851/hourly1!$I$8763+유형화!$H$63*hourly1!P3851/hourly1!$P$8763</f>
        <v>1.7892050024270285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770">
        <f>(유형화!$F$71+유형화!$F$72+유형화!$F$73+유형화!$F$74+유형화!$G$63)*hourly1!O3852/hourly1!$O$8763</f>
        <v>99.740667235468422</v>
      </c>
      <c r="C3851" s="419">
        <f>hourly1!$F3852*유형화!$G$71/hourly1!$F$8763+유형화!$G$72*hourly1!$G3852/hourly1!$F$8763+유형화!$G$74*hourly1!I3852/hourly1!$I$8763+유형화!$H$63*hourly1!P3852/hourly1!$P$8763</f>
        <v>1.4662352467553597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770">
        <f>(유형화!$F$71+유형화!$F$72+유형화!$F$73+유형화!$F$74+유형화!$G$63)*hourly1!O3853/hourly1!$O$8763</f>
        <v>100.7576538157135</v>
      </c>
      <c r="C3852" s="419">
        <f>hourly1!$F3853*유형화!$G$71/hourly1!$F$8763+유형화!$G$72*hourly1!$G3853/hourly1!$F$8763+유형화!$G$74*hourly1!I3853/hourly1!$I$8763+유형화!$H$63*hourly1!P3853/hourly1!$P$8763</f>
        <v>1.3449887293512668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770">
        <f>(유형화!$F$71+유형화!$F$72+유형화!$F$73+유형화!$F$74+유형화!$G$63)*hourly1!O3854/hourly1!$O$8763</f>
        <v>101.66189249035628</v>
      </c>
      <c r="C3853" s="419">
        <f>hourly1!$F3854*유형화!$G$71/hourly1!$F$8763+유형화!$G$72*hourly1!$G3854/hourly1!$F$8763+유형화!$G$74*hourly1!I3854/hourly1!$I$8763+유형화!$H$63*hourly1!P3854/hourly1!$P$8763</f>
        <v>1.2842499209915101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770">
        <f>(유형화!$F$71+유형화!$F$72+유형화!$F$73+유형화!$F$74+유형화!$G$63)*hourly1!O3855/hourly1!$O$8763</f>
        <v>98.047697490219534</v>
      </c>
      <c r="C3854" s="419">
        <f>hourly1!$F3855*유형화!$G$71/hourly1!$F$8763+유형화!$G$72*hourly1!$G3855/hourly1!$F$8763+유형화!$G$74*hourly1!I3855/hourly1!$I$8763+유형화!$H$63*hourly1!P3855/hourly1!$P$8763</f>
        <v>1.7060449446387078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770">
        <f>(유형화!$F$71+유형화!$F$72+유형화!$F$73+유형화!$F$74+유형화!$G$63)*hourly1!O3856/hourly1!$O$8763</f>
        <v>97.373137794332379</v>
      </c>
      <c r="C3855" s="419">
        <f>hourly1!$F3856*유형화!$G$71/hourly1!$F$8763+유형화!$G$72*hourly1!$G3856/hourly1!$F$8763+유형화!$G$74*hourly1!I3856/hourly1!$I$8763+유형화!$H$63*hourly1!P3856/hourly1!$P$8763</f>
        <v>1.5652313005099314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770">
        <f>(유형화!$F$71+유형화!$F$72+유형화!$F$73+유형화!$F$74+유형화!$G$63)*hourly1!O3857/hourly1!$O$8763</f>
        <v>100.48566064040129</v>
      </c>
      <c r="C3856" s="419">
        <f>hourly1!$F3857*유형화!$G$71/hourly1!$F$8763+유형화!$G$72*hourly1!$G3857/hourly1!$F$8763+유형화!$G$74*hourly1!I3857/hourly1!$I$8763+유형화!$H$63*hourly1!P3857/hourly1!$P$8763</f>
        <v>1.0827128546091915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770">
        <f>(유형화!$F$71+유형화!$F$72+유형화!$F$73+유형화!$F$74+유형화!$G$63)*hourly1!O3858/hourly1!$O$8763</f>
        <v>99.794515691432039</v>
      </c>
      <c r="C3857" s="419">
        <f>hourly1!$F3858*유형화!$G$71/hourly1!$F$8763+유형화!$G$72*hourly1!$G3858/hourly1!$F$8763+유형화!$G$74*hourly1!I3858/hourly1!$I$8763+유형화!$H$63*hourly1!P3858/hourly1!$P$8763</f>
        <v>1.0023813785884226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770">
        <f>(유형화!$F$71+유형화!$F$72+유형화!$F$73+유형화!$F$74+유형화!$G$63)*hourly1!O3859/hourly1!$O$8763</f>
        <v>98.106166720604435</v>
      </c>
      <c r="C3858" s="419">
        <f>hourly1!$F3859*유형화!$G$71/hourly1!$F$8763+유형화!$G$72*hourly1!$G3859/hourly1!$F$8763+유형화!$G$74*hourly1!I3859/hourly1!$I$8763+유형화!$H$63*hourly1!P3859/hourly1!$P$8763</f>
        <v>1.0827297793260338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770">
        <f>(유형화!$F$71+유형화!$F$72+유형화!$F$73+유형화!$F$74+유형화!$G$63)*hourly1!O3860/hourly1!$O$8763</f>
        <v>97.011156868611934</v>
      </c>
      <c r="C3859" s="419">
        <f>hourly1!$F3860*유형화!$G$71/hourly1!$F$8763+유형화!$G$72*hourly1!$G3860/hourly1!$F$8763+유형화!$G$74*hourly1!I3860/hourly1!$I$8763+유형화!$H$63*hourly1!P3860/hourly1!$P$8763</f>
        <v>1.5652962298781814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770">
        <f>(유형화!$F$71+유형화!$F$72+유형화!$F$73+유형화!$F$74+유형화!$G$63)*hourly1!O3861/hourly1!$O$8763</f>
        <v>96.626064852634642</v>
      </c>
      <c r="C3860" s="419">
        <f>hourly1!$F3861*유형화!$G$71/hourly1!$F$8763+유형화!$G$72*hourly1!$G3861/hourly1!$F$8763+유형화!$G$74*hourly1!I3861/hourly1!$I$8763+유형화!$H$63*hourly1!P3861/hourly1!$P$8763</f>
        <v>2.0282183154524134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770">
        <f>(유형화!$F$71+유형화!$F$72+유형화!$F$73+유형화!$F$74+유형화!$G$63)*hourly1!O3862/hourly1!$O$8763</f>
        <v>97.039216203778153</v>
      </c>
      <c r="C3861" s="419">
        <f>hourly1!$F3862*유형화!$G$71/hourly1!$F$8763+유형화!$G$72*hourly1!$G3862/hourly1!$F$8763+유형화!$G$74*hourly1!I3862/hourly1!$I$8763+유형화!$H$63*hourly1!P3862/hourly1!$P$8763</f>
        <v>2.0488353900655776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770">
        <f>(유형화!$F$71+유형화!$F$72+유형화!$F$73+유형화!$F$74+유형화!$G$63)*hourly1!O3863/hourly1!$O$8763</f>
        <v>98.181454846056766</v>
      </c>
      <c r="C3862" s="419">
        <f>hourly1!$F3863*유형화!$G$71/hourly1!$F$8763+유형화!$G$72*hourly1!$G3863/hourly1!$F$8763+유형화!$G$74*hourly1!I3863/hourly1!$I$8763+유형화!$H$63*hourly1!P3863/hourly1!$P$8763</f>
        <v>1.6871058787699367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770">
        <f>(유형화!$F$71+유형화!$F$72+유형화!$F$73+유형화!$F$74+유형화!$G$63)*hourly1!O3864/hourly1!$O$8763</f>
        <v>97.789369829981666</v>
      </c>
      <c r="C3863" s="419">
        <f>hourly1!$F3864*유형화!$G$71/hourly1!$F$8763+유형화!$G$72*hourly1!$G3864/hourly1!$F$8763+유형화!$G$74*hourly1!I3864/hourly1!$I$8763+유형화!$H$63*hourly1!P3864/hourly1!$P$8763</f>
        <v>1.3451028942594221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770">
        <f>(유형화!$F$71+유형화!$F$72+유형화!$F$73+유형화!$F$74+유형화!$G$63)*hourly1!O3865/hourly1!$O$8763</f>
        <v>97.450835701816715</v>
      </c>
      <c r="C3864" s="419">
        <f>hourly1!$F3865*유형화!$G$71/hourly1!$F$8763+유형화!$G$72*hourly1!$G3865/hourly1!$F$8763+유형화!$G$74*hourly1!I3865/hourly1!$I$8763+유형화!$H$63*hourly1!P3865/hourly1!$P$8763</f>
        <v>0.94318702757105966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770">
        <f>(유형화!$F$71+유형화!$F$72+유형화!$F$73+유형화!$F$74+유형화!$G$63)*hourly1!O3866/hourly1!$O$8763</f>
        <v>95.567383998724679</v>
      </c>
      <c r="C3865" s="419">
        <f>hourly1!$F3866*유형화!$G$71/hourly1!$F$8763+유형화!$G$72*hourly1!$G3866/hourly1!$F$8763+유형화!$G$74*hourly1!I3866/hourly1!$I$8763+유형화!$H$63*hourly1!P3866/hourly1!$P$8763</f>
        <v>0.82310431524147831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770">
        <f>(유형화!$F$71+유형화!$F$72+유형화!$F$73+유형화!$F$74+유형화!$G$63)*hourly1!O3867/hourly1!$O$8763</f>
        <v>92.769391644696483</v>
      </c>
      <c r="C3866" s="419">
        <f>hourly1!$F3867*유형화!$G$71/hourly1!$F$8763+유형화!$G$72*hourly1!$G3867/hourly1!$F$8763+유형화!$G$74*hourly1!I3867/hourly1!$I$8763+유형화!$H$63*hourly1!P3867/hourly1!$P$8763</f>
        <v>0.60560662543253274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770">
        <f>(유형화!$F$71+유형화!$F$72+유형화!$F$73+유형화!$F$74+유형화!$G$63)*hourly1!O3868/hourly1!$O$8763</f>
        <v>89.18102822133929</v>
      </c>
      <c r="C3867" s="419">
        <f>hourly1!$F3868*유형화!$G$71/hourly1!$F$8763+유형화!$G$72*hourly1!$G3868/hourly1!$F$8763+유형화!$G$74*hourly1!I3868/hourly1!$I$8763+유형화!$H$63*hourly1!P3868/hourly1!$P$8763</f>
        <v>0.53228444396150976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770">
        <f>(유형화!$F$71+유형화!$F$72+유형화!$F$73+유형화!$F$74+유형화!$G$63)*hourly1!O3869/hourly1!$O$8763</f>
        <v>87.671111996507349</v>
      </c>
      <c r="C3868" s="419">
        <f>hourly1!$F3869*유형화!$G$71/hourly1!$F$8763+유형화!$G$72*hourly1!$G3869/hourly1!$F$8763+유형화!$G$74*hourly1!I3869/hourly1!$I$8763+유형화!$H$63*hourly1!P3869/hourly1!$P$8763</f>
        <v>0.51238374645396589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770">
        <f>(유형화!$F$71+유형화!$F$72+유형화!$F$73+유형화!$F$74+유형화!$G$63)*hourly1!O3870/hourly1!$O$8763</f>
        <v>86.997884328661556</v>
      </c>
      <c r="C3869" s="419">
        <f>hourly1!$F3870*유형화!$G$71/hourly1!$F$8763+유형화!$G$72*hourly1!$G3870/hourly1!$F$8763+유형화!$G$74*hourly1!I3870/hourly1!$I$8763+유형화!$H$63*hourly1!P3870/hourly1!$P$8763</f>
        <v>0.51251852874445647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770">
        <f>(유형화!$F$71+유형화!$F$72+유형화!$F$73+유형화!$F$74+유형화!$G$63)*hourly1!O3871/hourly1!$O$8763</f>
        <v>87.124335484471374</v>
      </c>
      <c r="C3870" s="419">
        <f>hourly1!$F3871*유형화!$G$71/hourly1!$F$8763+유형화!$G$72*hourly1!$G3871/hourly1!$F$8763+유형화!$G$74*hourly1!I3871/hourly1!$I$8763+유형화!$H$63*hourly1!P3871/hourly1!$P$8763</f>
        <v>0.50627884722784988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770">
        <f>(유형화!$F$71+유형화!$F$72+유형화!$F$73+유형화!$F$74+유형화!$G$63)*hourly1!O3872/hourly1!$O$8763</f>
        <v>86.536196938526459</v>
      </c>
      <c r="C3871" s="419">
        <f>hourly1!$F3872*유형화!$G$71/hourly1!$F$8763+유형화!$G$72*hourly1!$G3872/hourly1!$F$8763+유형화!$G$74*hourly1!I3872/hourly1!$I$8763+유형화!$H$63*hourly1!P3872/hourly1!$P$8763</f>
        <v>1.2050262446186044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770">
        <f>(유형화!$F$71+유형화!$F$72+유형화!$F$73+유형화!$F$74+유형화!$G$63)*hourly1!O3873/hourly1!$O$8763</f>
        <v>87.550392050047876</v>
      </c>
      <c r="C3872" s="419">
        <f>hourly1!$F3873*유형화!$G$71/hourly1!$F$8763+유형화!$G$72*hourly1!$G3873/hourly1!$F$8763+유형화!$G$74*hourly1!I3873/hourly1!$I$8763+유형화!$H$63*hourly1!P3873/hourly1!$P$8763</f>
        <v>2.4535404500895646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770">
        <f>(유형화!$F$71+유형화!$F$72+유형화!$F$73+유형화!$F$74+유형화!$G$63)*hourly1!O3874/hourly1!$O$8763</f>
        <v>89.900536384753863</v>
      </c>
      <c r="C3873" s="419">
        <f>hourly1!$F3874*유형화!$G$71/hourly1!$F$8763+유형화!$G$72*hourly1!$G3874/hourly1!$F$8763+유형화!$G$74*hourly1!I3874/hourly1!$I$8763+유형화!$H$63*hourly1!P3874/hourly1!$P$8763</f>
        <v>2.0700885263098914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770">
        <f>(유형화!$F$71+유형화!$F$72+유형화!$F$73+유형화!$F$74+유형화!$G$63)*hourly1!O3875/hourly1!$O$8763</f>
        <v>90.33148066408593</v>
      </c>
      <c r="C3874" s="419">
        <f>hourly1!$F3875*유형화!$G$71/hourly1!$F$8763+유형화!$G$72*hourly1!$G3875/hourly1!$F$8763+유형화!$G$74*hourly1!I3875/hourly1!$I$8763+유형화!$H$63*hourly1!P3875/hourly1!$P$8763</f>
        <v>1.7872854318149758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770">
        <f>(유형화!$F$71+유형화!$F$72+유형화!$F$73+유형화!$F$74+유형화!$G$63)*hourly1!O3876/hourly1!$O$8763</f>
        <v>92.119650099916157</v>
      </c>
      <c r="C3875" s="419">
        <f>hourly1!$F3876*유형화!$G$71/hourly1!$F$8763+유형화!$G$72*hourly1!$G3876/hourly1!$F$8763+유형화!$G$74*hourly1!I3876/hourly1!$I$8763+유형화!$H$63*hourly1!P3876/hourly1!$P$8763</f>
        <v>1.4646923280235815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770">
        <f>(유형화!$F$71+유형화!$F$72+유형화!$F$73+유형화!$F$74+유형화!$G$63)*hourly1!O3877/hourly1!$O$8763</f>
        <v>93.736144790270046</v>
      </c>
      <c r="C3876" s="419">
        <f>hourly1!$F3877*유형화!$G$71/hourly1!$F$8763+유형화!$G$72*hourly1!$G3877/hourly1!$F$8763+유형화!$G$74*hourly1!I3877/hourly1!$I$8763+유형화!$H$63*hourly1!P3877/hourly1!$P$8763</f>
        <v>1.3434833527186696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770">
        <f>(유형화!$F$71+유형화!$F$72+유형화!$F$73+유형화!$F$74+유형화!$G$63)*hourly1!O3878/hourly1!$O$8763</f>
        <v>93.127957768989219</v>
      </c>
      <c r="C3877" s="419">
        <f>hourly1!$F3878*유형화!$G$71/hourly1!$F$8763+유형화!$G$72*hourly1!$G3878/hourly1!$F$8763+유형화!$G$74*hourly1!I3878/hourly1!$I$8763+유형화!$H$63*hourly1!P3878/hourly1!$P$8763</f>
        <v>1.2827082331482265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770">
        <f>(유형화!$F$71+유형화!$F$72+유형화!$F$73+유형화!$F$74+유형화!$G$63)*hourly1!O3879/hourly1!$O$8763</f>
        <v>92.868748475773543</v>
      </c>
      <c r="C3878" s="419">
        <f>hourly1!$F3879*유형화!$G$71/hourly1!$F$8763+유형화!$G$72*hourly1!$G3879/hourly1!$F$8763+유형화!$G$74*hourly1!I3879/hourly1!$I$8763+유형화!$H$63*hourly1!P3879/hourly1!$P$8763</f>
        <v>1.7040899859823484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770">
        <f>(유형화!$F$71+유형화!$F$72+유형화!$F$73+유형화!$F$74+유형화!$G$63)*hourly1!O3880/hourly1!$O$8763</f>
        <v>92.591149855644971</v>
      </c>
      <c r="C3879" s="419">
        <f>hourly1!$F3880*유형화!$G$71/hourly1!$F$8763+유형화!$G$72*hourly1!$G3880/hourly1!$F$8763+유형화!$G$74*hourly1!I3880/hourly1!$I$8763+유형화!$H$63*hourly1!P3880/hourly1!$P$8763</f>
        <v>1.5632744955208255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770">
        <f>(유형화!$F$71+유형화!$F$72+유형화!$F$73+유형화!$F$74+유형화!$G$63)*hourly1!O3881/hourly1!$O$8763</f>
        <v>93.28660783741303</v>
      </c>
      <c r="C3880" s="419">
        <f>hourly1!$F3881*유형화!$G$71/hourly1!$F$8763+유형화!$G$72*hourly1!$G3881/hourly1!$F$8763+유형화!$G$74*hourly1!I3881/hourly1!$I$8763+유형화!$H$63*hourly1!P3881/hourly1!$P$8763</f>
        <v>1.0814702726708347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770">
        <f>(유형화!$F$71+유형화!$F$72+유형화!$F$73+유형화!$F$74+유형화!$G$63)*hourly1!O3882/hourly1!$O$8763</f>
        <v>93.024400320911468</v>
      </c>
      <c r="C3881" s="419">
        <f>hourly1!$F3882*유형화!$G$71/hourly1!$F$8763+유형화!$G$72*hourly1!$G3882/hourly1!$F$8763+유형화!$G$74*hourly1!I3882/hourly1!$I$8763+유형화!$H$63*hourly1!P3882/hourly1!$P$8763</f>
        <v>1.0013034279866206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770">
        <f>(유형화!$F$71+유형화!$F$72+유형화!$F$73+유형화!$F$74+유형화!$G$63)*hourly1!O3883/hourly1!$O$8763</f>
        <v>93.198361299984626</v>
      </c>
      <c r="C3882" s="419">
        <f>hourly1!$F3883*유형화!$G$71/hourly1!$F$8763+유형화!$G$72*hourly1!$G3883/hourly1!$F$8763+유형화!$G$74*hourly1!I3883/hourly1!$I$8763+유형화!$H$63*hourly1!P3883/hourly1!$P$8763</f>
        <v>1.0815275089859775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770">
        <f>(유형화!$F$71+유형화!$F$72+유형화!$F$73+유형화!$F$74+유형화!$G$63)*hourly1!O3884/hourly1!$O$8763</f>
        <v>94.273865078909594</v>
      </c>
      <c r="C3883" s="419">
        <f>hourly1!$F3884*유형화!$G$71/hourly1!$F$8763+유형화!$G$72*hourly1!$G3884/hourly1!$F$8763+유형화!$G$74*hourly1!I3884/hourly1!$I$8763+유형화!$H$63*hourly1!P3884/hourly1!$P$8763</f>
        <v>1.563439434579508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770">
        <f>(유형화!$F$71+유형화!$F$72+유형화!$F$73+유형화!$F$74+유형화!$G$63)*hourly1!O3885/hourly1!$O$8763</f>
        <v>95.913026436749732</v>
      </c>
      <c r="C3884" s="419">
        <f>hourly1!$F3885*유형화!$G$71/hourly1!$F$8763+유형화!$G$72*hourly1!$G3885/hourly1!$F$8763+유형화!$G$74*hourly1!I3885/hourly1!$I$8763+유형화!$H$63*hourly1!P3885/hourly1!$P$8763</f>
        <v>2.0259580964486417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770">
        <f>(유형화!$F$71+유형화!$F$72+유형화!$F$73+유형화!$F$74+유형화!$G$63)*hourly1!O3886/hourly1!$O$8763</f>
        <v>97.965660237954097</v>
      </c>
      <c r="C3885" s="419">
        <f>hourly1!$F3886*유형화!$G$71/hourly1!$F$8763+유형화!$G$72*hourly1!$G3886/hourly1!$F$8763+유형화!$G$74*hourly1!I3886/hourly1!$I$8763+유형화!$H$63*hourly1!P3886/hourly1!$P$8763</f>
        <v>2.0464665451518873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770">
        <f>(유형화!$F$71+유형화!$F$72+유형화!$F$73+유형화!$F$74+유형화!$G$63)*hourly1!O3887/hourly1!$O$8763</f>
        <v>100.57685459286215</v>
      </c>
      <c r="C3886" s="419">
        <f>hourly1!$F3887*유형화!$G$71/hourly1!$F$8763+유형화!$G$72*hourly1!$G3887/hourly1!$F$8763+유형화!$G$74*hourly1!I3887/hourly1!$I$8763+유형화!$H$63*hourly1!P3887/hourly1!$P$8763</f>
        <v>1.6851739992729076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770">
        <f>(유형화!$F$71+유형화!$F$72+유형화!$F$73+유형화!$F$74+유형화!$G$63)*hourly1!O3888/hourly1!$O$8763</f>
        <v>100.19464071369141</v>
      </c>
      <c r="C3887" s="419">
        <f>hourly1!$F3888*유형화!$G$71/hourly1!$F$8763+유형화!$G$72*hourly1!$G3888/hourly1!$F$8763+유형화!$G$74*hourly1!I3888/hourly1!$I$8763+유형화!$H$63*hourly1!P3888/hourly1!$P$8763</f>
        <v>1.3437959983970673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770">
        <f>(유형화!$F$71+유형화!$F$72+유형화!$F$73+유형화!$F$74+유형화!$G$63)*hourly1!O3889/hourly1!$O$8763</f>
        <v>98.269409432031608</v>
      </c>
      <c r="C3888" s="419">
        <f>hourly1!$F3889*유형화!$G$71/hourly1!$F$8763+유형화!$G$72*hourly1!$G3889/hourly1!$F$8763+유형화!$G$74*hourly1!I3889/hourly1!$I$8763+유형화!$H$63*hourly1!P3889/hourly1!$P$8763</f>
        <v>0.94251588561773048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770">
        <f>(유형화!$F$71+유형화!$F$72+유형화!$F$73+유형화!$F$74+유형화!$G$63)*hourly1!O3890/hourly1!$O$8763</f>
        <v>94.817073001577498</v>
      </c>
      <c r="C3889" s="419">
        <f>hourly1!$F3890*유형화!$G$71/hourly1!$F$8763+유형화!$G$72*hourly1!$G3890/hourly1!$F$8763+유형화!$G$74*hourly1!I3890/hourly1!$I$8763+유형화!$H$63*hourly1!P3890/hourly1!$P$8763</f>
        <v>0.82267535060005459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770">
        <f>(유형화!$F$71+유형화!$F$72+유형화!$F$73+유형화!$F$74+유형화!$G$63)*hourly1!O3891/hourly1!$O$8763</f>
        <v>90.998883802477764</v>
      </c>
      <c r="C3890" s="419">
        <f>hourly1!$F3891*유형화!$G$71/hourly1!$F$8763+유형화!$G$72*hourly1!$G3891/hourly1!$F$8763+유형화!$G$74*hourly1!I3891/hourly1!$I$8763+유형화!$H$63*hourly1!P3891/hourly1!$P$8763</f>
        <v>0.6053702948409877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770">
        <f>(유형화!$F$71+유형화!$F$72+유형화!$F$73+유형화!$F$74+유형화!$G$63)*hourly1!O3892/hourly1!$O$8763</f>
        <v>88.520270099677006</v>
      </c>
      <c r="C3891" s="419">
        <f>hourly1!$F3892*유형화!$G$71/hourly1!$F$8763+유형화!$G$72*hourly1!$G3892/hourly1!$F$8763+유형화!$G$74*hourly1!I3892/hourly1!$I$8763+유형화!$H$63*hourly1!P3892/hourly1!$P$8763</f>
        <v>0.53209488713287512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770">
        <f>(유형화!$F$71+유형화!$F$72+유형화!$F$73+유형화!$F$74+유형화!$G$63)*hourly1!O3893/hourly1!$O$8763</f>
        <v>89.075297523454481</v>
      </c>
      <c r="C3892" s="419">
        <f>hourly1!$F3893*유형화!$G$71/hourly1!$F$8763+유형화!$G$72*hourly1!$G3893/hourly1!$F$8763+유형화!$G$74*hourly1!I3893/hourly1!$I$8763+유형화!$H$63*hourly1!P3893/hourly1!$P$8763</f>
        <v>0.5118560030106073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770">
        <f>(유형화!$F$71+유형화!$F$72+유형화!$F$73+유형화!$F$74+유형화!$G$63)*hourly1!O3894/hourly1!$O$8763</f>
        <v>89.159639307960475</v>
      </c>
      <c r="C3893" s="419">
        <f>hourly1!$F3894*유형화!$G$71/hourly1!$F$8763+유형화!$G$72*hourly1!$G3894/hourly1!$F$8763+유형화!$G$74*hourly1!I3894/hourly1!$I$8763+유형화!$H$63*hourly1!P3894/hourly1!$P$8763</f>
        <v>0.51220957573155157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770">
        <f>(유형화!$F$71+유형화!$F$72+유형화!$F$73+유형화!$F$74+유형화!$G$63)*hourly1!O3895/hourly1!$O$8763</f>
        <v>89.222042104275801</v>
      </c>
      <c r="C3894" s="419">
        <f>hourly1!$F3895*유형화!$G$71/hourly1!$F$8763+유형화!$G$72*hourly1!$G3895/hourly1!$F$8763+유형화!$G$74*hourly1!I3895/hourly1!$I$8763+유형화!$H$63*hourly1!P3895/hourly1!$P$8763</f>
        <v>0.50624161285079661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770">
        <f>(유형화!$F$71+유형화!$F$72+유형화!$F$73+유형화!$F$74+유형화!$G$63)*hourly1!O3896/hourly1!$O$8763</f>
        <v>89.615566666425934</v>
      </c>
      <c r="C3895" s="419">
        <f>hourly1!$F3896*유형화!$G$71/hourly1!$F$8763+유형화!$G$72*hourly1!$G3896/hourly1!$F$8763+유형화!$G$74*hourly1!I3896/hourly1!$I$8763+유형화!$H$63*hourly1!P3896/hourly1!$P$8763</f>
        <v>1.2053259659677771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770">
        <f>(유형화!$F$71+유형화!$F$72+유형화!$F$73+유형화!$F$74+유형화!$G$63)*hourly1!O3897/hourly1!$O$8763</f>
        <v>92.134408779247536</v>
      </c>
      <c r="C3896" s="419">
        <f>hourly1!$F3897*유형화!$G$71/hourly1!$F$8763+유형화!$G$72*hourly1!$G3897/hourly1!$F$8763+유형화!$G$74*hourly1!I3897/hourly1!$I$8763+유형화!$H$63*hourly1!P3897/hourly1!$P$8763</f>
        <v>2.4542817526872645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770">
        <f>(유형화!$F$71+유형화!$F$72+유형화!$F$73+유형화!$F$74+유형화!$G$63)*hourly1!O3898/hourly1!$O$8763</f>
        <v>98.752025053314455</v>
      </c>
      <c r="C3897" s="419">
        <f>hourly1!$F3898*유형화!$G$71/hourly1!$F$8763+유형화!$G$72*hourly1!$G3898/hourly1!$F$8763+유형화!$G$74*hourly1!I3898/hourly1!$I$8763+유형화!$H$63*hourly1!P3898/hourly1!$P$8763</f>
        <v>2.0709649189202004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770">
        <f>(유형화!$F$71+유형화!$F$72+유형화!$F$73+유형화!$F$74+유형화!$G$63)*hourly1!O3899/hourly1!$O$8763</f>
        <v>102.57735410164243</v>
      </c>
      <c r="C3898" s="419">
        <f>hourly1!$F3899*유형화!$G$71/hourly1!$F$8763+유형화!$G$72*hourly1!$G3899/hourly1!$F$8763+유형화!$G$74*hourly1!I3899/hourly1!$I$8763+유형화!$H$63*hourly1!P3899/hourly1!$P$8763</f>
        <v>1.7882993762148978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770">
        <f>(유형화!$F$71+유형화!$F$72+유형화!$F$73+유형화!$F$74+유형화!$G$63)*hourly1!O3900/hourly1!$O$8763</f>
        <v>108.95541094312331</v>
      </c>
      <c r="C3899" s="419">
        <f>hourly1!$F3900*유형화!$G$71/hourly1!$F$8763+유형화!$G$72*hourly1!$G3900/hourly1!$F$8763+유형화!$G$74*hourly1!I3900/hourly1!$I$8763+유형화!$H$63*hourly1!P3900/hourly1!$P$8763</f>
        <v>1.4656179561737956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770">
        <f>(유형화!$F$71+유형화!$F$72+유형화!$F$73+유형화!$F$74+유형화!$G$63)*hourly1!O3901/hourly1!$O$8763</f>
        <v>112.064645381745</v>
      </c>
      <c r="C3900" s="419">
        <f>hourly1!$F3901*유형화!$G$71/hourly1!$F$8763+유형화!$G$72*hourly1!$G3901/hourly1!$F$8763+유형화!$G$74*hourly1!I3901/hourly1!$I$8763+유형화!$H$63*hourly1!P3901/hourly1!$P$8763</f>
        <v>1.344513606391182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770">
        <f>(유형화!$F$71+유형화!$F$72+유형화!$F$73+유형화!$F$74+유형화!$G$63)*hourly1!O3902/hourly1!$O$8763</f>
        <v>113.54021575800044</v>
      </c>
      <c r="C3901" s="419">
        <f>hourly1!$F3902*유형화!$G$71/hourly1!$F$8763+유형화!$G$72*hourly1!$G3902/hourly1!$F$8763+유형화!$G$74*hourly1!I3902/hourly1!$I$8763+유형화!$H$63*hourly1!P3902/hourly1!$P$8763</f>
        <v>1.2838354192899304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770">
        <f>(유형화!$F$71+유형화!$F$72+유형화!$F$73+유형화!$F$74+유형화!$G$63)*hourly1!O3903/hourly1!$O$8763</f>
        <v>109.64062542753265</v>
      </c>
      <c r="C3902" s="419">
        <f>hourly1!$F3903*유형화!$G$71/hourly1!$F$8763+유형화!$G$72*hourly1!$G3903/hourly1!$F$8763+유형화!$G$74*hourly1!I3903/hourly1!$I$8763+유형화!$H$63*hourly1!P3903/hourly1!$P$8763</f>
        <v>1.7055575127936464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770">
        <f>(유형화!$F$71+유형화!$F$72+유형화!$F$73+유형화!$F$74+유형화!$G$63)*hourly1!O3904/hourly1!$O$8763</f>
        <v>108.33574933322154</v>
      </c>
      <c r="C3903" s="419">
        <f>hourly1!$F3904*유형화!$G$71/hourly1!$F$8763+유형화!$G$72*hourly1!$G3904/hourly1!$F$8763+유형화!$G$74*hourly1!I3904/hourly1!$I$8763+유형화!$H$63*hourly1!P3904/hourly1!$P$8763</f>
        <v>1.5647629474365805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770">
        <f>(유형화!$F$71+유형화!$F$72+유형화!$F$73+유형화!$F$74+유형화!$G$63)*hourly1!O3905/hourly1!$O$8763</f>
        <v>115.6503880579204</v>
      </c>
      <c r="C3904" s="419">
        <f>hourly1!$F3905*유형화!$G$71/hourly1!$F$8763+유형화!$G$72*hourly1!$G3905/hourly1!$F$8763+유형화!$G$74*hourly1!I3905/hourly1!$I$8763+유형화!$H$63*hourly1!P3905/hourly1!$P$8763</f>
        <v>1.0824199031467587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770">
        <f>(유형화!$F$71+유형화!$F$72+유형화!$F$73+유형화!$F$74+유형화!$G$63)*hourly1!O3906/hourly1!$O$8763</f>
        <v>116.73075874906915</v>
      </c>
      <c r="C3905" s="419">
        <f>hourly1!$F3906*유형화!$G$71/hourly1!$F$8763+유형화!$G$72*hourly1!$G3906/hourly1!$F$8763+유형화!$G$74*hourly1!I3906/hourly1!$I$8763+유형화!$H$63*hourly1!P3906/hourly1!$P$8763</f>
        <v>1.0021561259933534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770">
        <f>(유형화!$F$71+유형화!$F$72+유형화!$F$73+유형화!$F$74+유형화!$G$63)*hourly1!O3907/hourly1!$O$8763</f>
        <v>117.90398185951176</v>
      </c>
      <c r="C3906" s="419">
        <f>hourly1!$F3907*유형화!$G$71/hourly1!$F$8763+유형화!$G$72*hourly1!$G3907/hourly1!$F$8763+유형화!$G$74*hourly1!I3907/hourly1!$I$8763+유형화!$H$63*hourly1!P3907/hourly1!$P$8763</f>
        <v>1.0824879097362496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770">
        <f>(유형화!$F$71+유형화!$F$72+유형화!$F$73+유형화!$F$74+유형화!$G$63)*hourly1!O3908/hourly1!$O$8763</f>
        <v>116.49346691064112</v>
      </c>
      <c r="C3907" s="419">
        <f>hourly1!$F3908*유형화!$G$71/hourly1!$F$8763+유형화!$G$72*hourly1!$G3908/hourly1!$F$8763+유형화!$G$74*hourly1!I3908/hourly1!$I$8763+유형화!$H$63*hourly1!P3908/hourly1!$P$8763</f>
        <v>1.5649669672050657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770">
        <f>(유형화!$F$71+유형화!$F$72+유형화!$F$73+유형화!$F$74+유형화!$G$63)*hourly1!O3909/hourly1!$O$8763</f>
        <v>113.71367497135176</v>
      </c>
      <c r="C3908" s="419">
        <f>hourly1!$F3909*유형화!$G$71/hourly1!$F$8763+유형화!$G$72*hourly1!$G3909/hourly1!$F$8763+유형화!$G$74*hourly1!I3909/hourly1!$I$8763+유형화!$H$63*hourly1!P3909/hourly1!$P$8763</f>
        <v>2.0277751955932639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770">
        <f>(유형화!$F$71+유형화!$F$72+유형화!$F$73+유형화!$F$74+유형화!$G$63)*hourly1!O3910/hourly1!$O$8763</f>
        <v>112.06415105764543</v>
      </c>
      <c r="C3909" s="419">
        <f>hourly1!$F3910*유형화!$G$71/hourly1!$F$8763+유형화!$G$72*hourly1!$G3910/hourly1!$F$8763+유형화!$G$74*hourly1!I3910/hourly1!$I$8763+유형화!$H$63*hourly1!P3910/hourly1!$P$8763</f>
        <v>2.0483058002894725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770">
        <f>(유형화!$F$71+유형화!$F$72+유형화!$F$73+유형화!$F$74+유형화!$G$63)*hourly1!O3911/hourly1!$O$8763</f>
        <v>111.03546278521654</v>
      </c>
      <c r="C3910" s="419">
        <f>hourly1!$F3911*유형화!$G$71/hourly1!$F$8763+유형화!$G$72*hourly1!$G3911/hourly1!$F$8763+유형화!$G$74*hourly1!I3911/hourly1!$I$8763+유형화!$H$63*hourly1!P3911/hourly1!$P$8763</f>
        <v>1.686880318452743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770">
        <f>(유형화!$F$71+유형화!$F$72+유형화!$F$73+유형화!$F$74+유형화!$G$63)*hourly1!O3912/hourly1!$O$8763</f>
        <v>108.92997900715963</v>
      </c>
      <c r="C3911" s="419">
        <f>hourly1!$F3912*유형화!$G$71/hourly1!$F$8763+유형화!$G$72*hourly1!$G3912/hourly1!$F$8763+유형화!$G$74*hourly1!I3912/hourly1!$I$8763+유형화!$H$63*hourly1!P3912/hourly1!$P$8763</f>
        <v>1.3451161263107716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770">
        <f>(유형화!$F$71+유형화!$F$72+유형화!$F$73+유형화!$F$74+유형화!$G$63)*hourly1!O3913/hourly1!$O$8763</f>
        <v>106.29932040758196</v>
      </c>
      <c r="C3912" s="419">
        <f>hourly1!$F3913*유형화!$G$71/hourly1!$F$8763+유형화!$G$72*hourly1!$G3913/hourly1!$F$8763+유형화!$G$74*hourly1!I3913/hourly1!$I$8763+유형화!$H$63*hourly1!P3913/hourly1!$P$8763</f>
        <v>0.94330088475709362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770">
        <f>(유형화!$F$71+유형화!$F$72+유형화!$F$73+유형화!$F$74+유형화!$G$63)*hourly1!O3914/hourly1!$O$8763</f>
        <v>102.75507139040631</v>
      </c>
      <c r="C3913" s="419">
        <f>hourly1!$F3914*유형화!$G$71/hourly1!$F$8763+유형화!$G$72*hourly1!$G3914/hourly1!$F$8763+유형화!$G$74*hourly1!I3914/hourly1!$I$8763+유형화!$H$63*hourly1!P3914/hourly1!$P$8763</f>
        <v>0.82330279601172096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770">
        <f>(유형화!$F$71+유형화!$F$72+유형화!$F$73+유형화!$F$74+유형화!$G$63)*hourly1!O3915/hourly1!$O$8763</f>
        <v>100.55553114750919</v>
      </c>
      <c r="C3914" s="419">
        <f>hourly1!$F3915*유형화!$G$71/hourly1!$F$8763+유형화!$G$72*hourly1!$G3915/hourly1!$F$8763+유형화!$G$74*hourly1!I3915/hourly1!$I$8763+유형화!$H$63*hourly1!P3915/hourly1!$P$8763</f>
        <v>0.60579864403816297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770">
        <f>(유형화!$F$71+유형화!$F$72+유형화!$F$73+유형화!$F$74+유형화!$G$63)*hourly1!O3916/hourly1!$O$8763</f>
        <v>96.392991527601239</v>
      </c>
      <c r="C3915" s="419">
        <f>hourly1!$F3916*유형화!$G$71/hourly1!$F$8763+유형화!$G$72*hourly1!$G3916/hourly1!$F$8763+유형화!$G$74*hourly1!I3916/hourly1!$I$8763+유형화!$H$63*hourly1!P3916/hourly1!$P$8763</f>
        <v>0.53249738767159993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770">
        <f>(유형화!$F$71+유형화!$F$72+유형화!$F$73+유형화!$F$74+유형화!$G$63)*hourly1!O3917/hourly1!$O$8763</f>
        <v>96.320947828416621</v>
      </c>
      <c r="C3916" s="419">
        <f>hourly1!$F3917*유형화!$G$71/hourly1!$F$8763+유형화!$G$72*hourly1!$G3917/hourly1!$F$8763+유형화!$G$74*hourly1!I3917/hourly1!$I$8763+유형화!$H$63*hourly1!P3917/hourly1!$P$8763</f>
        <v>0.51281825009362925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770">
        <f>(유형화!$F$71+유형화!$F$72+유형화!$F$73+유형화!$F$74+유형화!$G$63)*hourly1!O3918/hourly1!$O$8763</f>
        <v>95.715338815270698</v>
      </c>
      <c r="C3917" s="419">
        <f>hourly1!$F3918*유형화!$G$71/hourly1!$F$8763+유형화!$G$72*hourly1!$G3918/hourly1!$F$8763+유형화!$G$74*hourly1!I3918/hourly1!$I$8763+유형화!$H$63*hourly1!P3918/hourly1!$P$8763</f>
        <v>0.5130444258550686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770">
        <f>(유형화!$F$71+유형화!$F$72+유형화!$F$73+유형화!$F$74+유형화!$G$63)*hourly1!O3919/hourly1!$O$8763</f>
        <v>95.134406841748415</v>
      </c>
      <c r="C3918" s="419">
        <f>hourly1!$F3919*유형화!$G$71/hourly1!$F$8763+유형화!$G$72*hourly1!$G3919/hourly1!$F$8763+유형화!$G$74*hourly1!I3919/hourly1!$I$8763+유형화!$H$63*hourly1!P3919/hourly1!$P$8763</f>
        <v>0.50673396824984829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770">
        <f>(유형화!$F$71+유형화!$F$72+유형화!$F$73+유형화!$F$74+유형화!$G$63)*hourly1!O3920/hourly1!$O$8763</f>
        <v>95.511916062505293</v>
      </c>
      <c r="C3919" s="419">
        <f>hourly1!$F3920*유형화!$G$71/hourly1!$F$8763+유형화!$G$72*hourly1!$G3920/hourly1!$F$8763+유형화!$G$74*hourly1!I3920/hourly1!$I$8763+유형화!$H$63*hourly1!P3920/hourly1!$P$8763</f>
        <v>1.2058810966802078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770">
        <f>(유형화!$F$71+유형화!$F$72+유형화!$F$73+유형화!$F$74+유형화!$G$63)*hourly1!O3921/hourly1!$O$8763</f>
        <v>97.507402201007608</v>
      </c>
      <c r="C3920" s="419">
        <f>hourly1!$F3921*유형화!$G$71/hourly1!$F$8763+유형화!$G$72*hourly1!$G3921/hourly1!$F$8763+유형화!$G$74*hourly1!I3921/hourly1!$I$8763+유형화!$H$63*hourly1!P3921/hourly1!$P$8763</f>
        <v>2.4556775802435764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770">
        <f>(유형화!$F$71+유형화!$F$72+유형화!$F$73+유형화!$F$74+유형화!$G$63)*hourly1!O3922/hourly1!$O$8763</f>
        <v>100.61957092753573</v>
      </c>
      <c r="C3921" s="419">
        <f>hourly1!$F3922*유형화!$G$71/hourly1!$F$8763+유형화!$G$72*hourly1!$G3922/hourly1!$F$8763+유형화!$G$74*hourly1!I3922/hourly1!$I$8763+유형화!$H$63*hourly1!P3922/hourly1!$P$8763</f>
        <v>2.0719523992174262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770">
        <f>(유형화!$F$71+유형화!$F$72+유형화!$F$73+유형화!$F$74+유형화!$G$63)*hourly1!O3923/hourly1!$O$8763</f>
        <v>104.75377301925869</v>
      </c>
      <c r="C3922" s="419">
        <f>hourly1!$F3923*유형화!$G$71/hourly1!$F$8763+유형화!$G$72*hourly1!$G3923/hourly1!$F$8763+유형화!$G$74*hourly1!I3923/hourly1!$I$8763+유형화!$H$63*hourly1!P3923/hourly1!$P$8763</f>
        <v>1.7890474486993322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770">
        <f>(유형화!$F$71+유형화!$F$72+유형화!$F$73+유형화!$F$74+유형화!$G$63)*hourly1!O3924/hourly1!$O$8763</f>
        <v>111.95613713558863</v>
      </c>
      <c r="C3923" s="419">
        <f>hourly1!$F3924*유형화!$G$71/hourly1!$F$8763+유형화!$G$72*hourly1!$G3924/hourly1!$F$8763+유형화!$G$74*hourly1!I3924/hourly1!$I$8763+유형화!$H$63*hourly1!P3924/hourly1!$P$8763</f>
        <v>1.4661386220082959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770">
        <f>(유형화!$F$71+유형화!$F$72+유형화!$F$73+유형화!$F$74+유형화!$G$63)*hourly1!O3925/hourly1!$O$8763</f>
        <v>115.19445416103255</v>
      </c>
      <c r="C3924" s="419">
        <f>hourly1!$F3925*유형화!$G$71/hourly1!$F$8763+유형화!$G$72*hourly1!$G3925/hourly1!$F$8763+유형화!$G$74*hourly1!I3925/hourly1!$I$8763+유형화!$H$63*hourly1!P3925/hourly1!$P$8763</f>
        <v>1.3448496389510378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770">
        <f>(유형화!$F$71+유형화!$F$72+유형화!$F$73+유형화!$F$74+유형화!$G$63)*hourly1!O3926/hourly1!$O$8763</f>
        <v>116.30294812272696</v>
      </c>
      <c r="C3925" s="419">
        <f>hourly1!$F3926*유형화!$G$71/hourly1!$F$8763+유형화!$G$72*hourly1!$G3926/hourly1!$F$8763+유형화!$G$74*hourly1!I3926/hourly1!$I$8763+유형화!$H$63*hourly1!P3926/hourly1!$P$8763</f>
        <v>1.2841625279081783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770">
        <f>(유형화!$F$71+유형화!$F$72+유형화!$F$73+유형화!$F$74+유형화!$G$63)*hourly1!O3927/hourly1!$O$8763</f>
        <v>110.23816317260408</v>
      </c>
      <c r="C3926" s="419">
        <f>hourly1!$F3927*유형화!$G$71/hourly1!$F$8763+유형화!$G$72*hourly1!$G3927/hourly1!$F$8763+유형화!$G$74*hourly1!I3927/hourly1!$I$8763+유형화!$H$63*hourly1!P3927/hourly1!$P$8763</f>
        <v>1.7059760148828376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770">
        <f>(유형화!$F$71+유형화!$F$72+유형화!$F$73+유형화!$F$74+유형화!$G$63)*hourly1!O3928/hourly1!$O$8763</f>
        <v>110.40604955876023</v>
      </c>
      <c r="C3927" s="419">
        <f>hourly1!$F3928*유형화!$G$71/hourly1!$F$8763+유형화!$G$72*hourly1!$G3928/hourly1!$F$8763+유형화!$G$74*hourly1!I3928/hourly1!$I$8763+유형화!$H$63*hourly1!P3928/hourly1!$P$8763</f>
        <v>1.565140214761104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770">
        <f>(유형화!$F$71+유형화!$F$72+유형화!$F$73+유형화!$F$74+유형화!$G$63)*hourly1!O3929/hourly1!$O$8763</f>
        <v>117.21513945388102</v>
      </c>
      <c r="C3928" s="419">
        <f>hourly1!$F3929*유형화!$G$71/hourly1!$F$8763+유형화!$G$72*hourly1!$G3929/hourly1!$F$8763+유형화!$G$74*hourly1!I3929/hourly1!$I$8763+유형화!$H$63*hourly1!P3929/hourly1!$P$8763</f>
        <v>1.0826814669525049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770">
        <f>(유형화!$F$71+유형화!$F$72+유형화!$F$73+유형화!$F$74+유형화!$G$63)*hourly1!O3930/hourly1!$O$8763</f>
        <v>116.85394002699671</v>
      </c>
      <c r="C3929" s="419">
        <f>hourly1!$F3930*유형화!$G$71/hourly1!$F$8763+유형화!$G$72*hourly1!$G3930/hourly1!$F$8763+유형화!$G$74*hourly1!I3930/hourly1!$I$8763+유형화!$H$63*hourly1!P3930/hourly1!$P$8763</f>
        <v>1.0023881484751593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770">
        <f>(유형화!$F$71+유형화!$F$72+유형화!$F$73+유형화!$F$74+유형화!$G$63)*hourly1!O3931/hourly1!$O$8763</f>
        <v>117.72482104314425</v>
      </c>
      <c r="C3930" s="419">
        <f>hourly1!$F3931*유형화!$G$71/hourly1!$F$8763+유형화!$G$72*hourly1!$G3931/hourly1!$F$8763+유형화!$G$74*hourly1!I3931/hourly1!$I$8763+유형화!$H$63*hourly1!P3931/hourly1!$P$8763</f>
        <v>1.0827491658198714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770">
        <f>(유형화!$F$71+유형화!$F$72+유형화!$F$73+유형화!$F$74+유형화!$G$63)*hourly1!O3932/hourly1!$O$8763</f>
        <v>117.62425460392676</v>
      </c>
      <c r="C3931" s="419">
        <f>hourly1!$F3932*유형화!$G$71/hourly1!$F$8763+유형화!$G$72*hourly1!$G3932/hourly1!$F$8763+유형화!$G$74*hourly1!I3932/hourly1!$I$8763+유형화!$H$63*hourly1!P3932/hourly1!$P$8763</f>
        <v>1.5653965472907352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770">
        <f>(유형화!$F$71+유형화!$F$72+유형화!$F$73+유형화!$F$74+유형화!$G$63)*hourly1!O3933/hourly1!$O$8763</f>
        <v>114.58305233099171</v>
      </c>
      <c r="C3932" s="419">
        <f>hourly1!$F3933*유형화!$G$71/hourly1!$F$8763+유형화!$G$72*hourly1!$G3933/hourly1!$F$8763+유형화!$G$74*hourly1!I3933/hourly1!$I$8763+유형화!$H$63*hourly1!P3933/hourly1!$P$8763</f>
        <v>2.0283534054650252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770">
        <f>(유형화!$F$71+유형화!$F$72+유형화!$F$73+유형화!$F$74+유형화!$G$63)*hourly1!O3934/hourly1!$O$8763</f>
        <v>113.59046749504026</v>
      </c>
      <c r="C3933" s="419">
        <f>hourly1!$F3934*유형화!$G$71/hourly1!$F$8763+유형화!$G$72*hourly1!$G3934/hourly1!$F$8763+유형화!$G$74*hourly1!I3934/hourly1!$I$8763+유형화!$H$63*hourly1!P3934/hourly1!$P$8763</f>
        <v>2.0489830966852929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770">
        <f>(유형화!$F$71+유형화!$F$72+유형화!$F$73+유형화!$F$74+유형화!$G$63)*hourly1!O3935/hourly1!$O$8763</f>
        <v>112.21702382186538</v>
      </c>
      <c r="C3934" s="419">
        <f>hourly1!$F3935*유형화!$G$71/hourly1!$F$8763+유형화!$G$72*hourly1!$G3935/hourly1!$F$8763+유형화!$G$74*hourly1!I3935/hourly1!$I$8763+유형화!$H$63*hourly1!P3935/hourly1!$P$8763</f>
        <v>1.6873311313650028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770">
        <f>(유형화!$F$71+유형화!$F$72+유형화!$F$73+유형화!$F$74+유형화!$G$63)*hourly1!O3936/hourly1!$O$8763</f>
        <v>109.4909276344391</v>
      </c>
      <c r="C3935" s="419">
        <f>hourly1!$F3936*유형화!$G$71/hourly1!$F$8763+유형화!$G$72*hourly1!$G3936/hourly1!$F$8763+유형화!$G$74*hourly1!I3936/hourly1!$I$8763+유형화!$H$63*hourly1!P3936/hourly1!$P$8763</f>
        <v>1.3453247619111228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770">
        <f>(유형화!$F$71+유형화!$F$72+유형화!$F$73+유형화!$F$74+유형화!$G$63)*hourly1!O3937/hourly1!$O$8763</f>
        <v>106.83188865961802</v>
      </c>
      <c r="C3936" s="419">
        <f>hourly1!$F3937*유형화!$G$71/hourly1!$F$8763+유형화!$G$72*hourly1!$G3937/hourly1!$F$8763+유형화!$G$74*hourly1!I3937/hourly1!$I$8763+유형화!$H$63*hourly1!P3937/hourly1!$P$8763</f>
        <v>0.94338643150767876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770">
        <f>(유형화!$F$71+유형화!$F$72+유형화!$F$73+유형화!$F$74+유형화!$G$63)*hourly1!O3938/hourly1!$O$8763</f>
        <v>103.84894676000528</v>
      </c>
      <c r="C3937" s="419">
        <f>hourly1!$F3938*유형화!$G$71/hourly1!$F$8763+유형화!$G$72*hourly1!$G3938/hourly1!$F$8763+유형화!$G$74*hourly1!I3938/hourly1!$I$8763+유형화!$H$63*hourly1!P3938/hourly1!$P$8763</f>
        <v>0.82331295084182643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770">
        <f>(유형화!$F$71+유형화!$F$72+유형화!$F$73+유형화!$F$74+유형화!$G$63)*hourly1!O3939/hourly1!$O$8763</f>
        <v>100.35275622185672</v>
      </c>
      <c r="C3938" s="419">
        <f>hourly1!$F3939*유형화!$G$71/hourly1!$F$8763+유형화!$G$72*hourly1!$G3939/hourly1!$F$8763+유형화!$G$74*hourly1!I3939/hourly1!$I$8763+유형화!$H$63*hourly1!P3939/hourly1!$P$8763</f>
        <v>0.60578633515318669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770">
        <f>(유형화!$F$71+유형화!$F$72+유형화!$F$73+유형화!$F$74+유형화!$G$63)*hourly1!O3940/hourly1!$O$8763</f>
        <v>98.534009858418557</v>
      </c>
      <c r="C3939" s="419">
        <f>hourly1!$F3940*유형화!$G$71/hourly1!$F$8763+유형화!$G$72*hourly1!$G3940/hourly1!$F$8763+유형화!$G$74*hourly1!I3940/hourly1!$I$8763+유형화!$H$63*hourly1!P3940/hourly1!$P$8763</f>
        <v>0.53248169384325483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770">
        <f>(유형화!$F$71+유형화!$F$72+유형화!$F$73+유형화!$F$74+유형화!$G$63)*hourly1!O3941/hourly1!$O$8763</f>
        <v>97.373041407073586</v>
      </c>
      <c r="C3940" s="419">
        <f>hourly1!$F3941*유형화!$G$71/hourly1!$F$8763+유형화!$G$72*hourly1!$G3941/hourly1!$F$8763+유형화!$G$74*hourly1!I3941/hourly1!$I$8763+유형화!$H$63*hourly1!P3941/hourly1!$P$8763</f>
        <v>0.51293487677877958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770">
        <f>(유형화!$F$71+유형화!$F$72+유형화!$F$73+유형화!$F$74+유형화!$G$63)*hourly1!O3942/hourly1!$O$8763</f>
        <v>95.384036206468394</v>
      </c>
      <c r="C3941" s="419">
        <f>hourly1!$F3942*유형화!$G$71/hourly1!$F$8763+유형화!$G$72*hourly1!$G3942/hourly1!$F$8763+유형화!$G$74*hourly1!I3942/hourly1!$I$8763+유형화!$H$63*hourly1!P3942/hourly1!$P$8763</f>
        <v>0.51304196407807301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770">
        <f>(유형화!$F$71+유형화!$F$72+유형화!$F$73+유형화!$F$74+유형화!$G$63)*hourly1!O3943/hourly1!$O$8763</f>
        <v>95.553111974673953</v>
      </c>
      <c r="C3942" s="419">
        <f>hourly1!$F3943*유형화!$G$71/hourly1!$F$8763+유형화!$G$72*hourly1!$G3943/hourly1!$F$8763+유형화!$G$74*hourly1!I3943/hourly1!$I$8763+유형화!$H$63*hourly1!P3943/hourly1!$P$8763</f>
        <v>0.50664503655589455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770">
        <f>(유형화!$F$71+유형화!$F$72+유형화!$F$73+유형화!$F$74+유형화!$G$63)*hourly1!O3944/hourly1!$O$8763</f>
        <v>95.048559294509914</v>
      </c>
      <c r="C3943" s="419">
        <f>hourly1!$F3944*유형화!$G$71/hourly1!$F$8763+유형화!$G$72*hourly1!$G3944/hourly1!$F$8763+유형화!$G$74*hourly1!I3944/hourly1!$I$8763+유형화!$H$63*hourly1!P3944/hourly1!$P$8763</f>
        <v>1.2057060027914202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770">
        <f>(유형화!$F$71+유형화!$F$72+유형화!$F$73+유형화!$F$74+유형화!$G$63)*hourly1!O3945/hourly1!$O$8763</f>
        <v>98.248740009556712</v>
      </c>
      <c r="C3944" s="419">
        <f>hourly1!$F3945*유형화!$G$71/hourly1!$F$8763+유형화!$G$72*hourly1!$G3945/hourly1!$F$8763+유형화!$G$74*hourly1!I3945/hourly1!$I$8763+유형화!$H$63*hourly1!P3945/hourly1!$P$8763</f>
        <v>2.4564145747315314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770">
        <f>(유형화!$F$71+유형화!$F$72+유형화!$F$73+유형화!$F$74+유형화!$G$63)*hourly1!O3946/hourly1!$O$8763</f>
        <v>103.86224679011816</v>
      </c>
      <c r="C3945" s="419">
        <f>hourly1!$F3946*유형화!$G$71/hourly1!$F$8763+유형화!$G$72*hourly1!$G3946/hourly1!$F$8763+유형화!$G$74*hourly1!I3946/hourly1!$I$8763+유형화!$H$63*hourly1!P3946/hourly1!$P$8763</f>
        <v>2.0729860378333105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770">
        <f>(유형화!$F$71+유형화!$F$72+유형화!$F$73+유형화!$F$74+유형화!$G$63)*hourly1!O3947/hourly1!$O$8763</f>
        <v>107.07881379355122</v>
      </c>
      <c r="C3946" s="419">
        <f>hourly1!$F3947*유형화!$G$71/hourly1!$F$8763+유형화!$G$72*hourly1!$G3947/hourly1!$F$8763+유형화!$G$74*hourly1!I3947/hourly1!$I$8763+유형화!$H$63*hourly1!P3947/hourly1!$P$8763</f>
        <v>1.7903081862430319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770">
        <f>(유형화!$F$71+유형화!$F$72+유형화!$F$73+유형화!$F$74+유형화!$G$63)*hourly1!O3948/hourly1!$O$8763</f>
        <v>111.51995965829616</v>
      </c>
      <c r="C3947" s="419">
        <f>hourly1!$F3948*유형화!$G$71/hourly1!$F$8763+유형화!$G$72*hourly1!$G3948/hourly1!$F$8763+유형화!$G$74*hourly1!I3948/hourly1!$I$8763+유형화!$H$63*hourly1!P3948/hourly1!$P$8763</f>
        <v>1.4673698182280495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770">
        <f>(유형화!$F$71+유형화!$F$72+유형화!$F$73+유형화!$F$74+유형화!$G$63)*hourly1!O3949/hourly1!$O$8763</f>
        <v>112.91293702383292</v>
      </c>
      <c r="C3948" s="419">
        <f>hourly1!$F3949*유형화!$G$71/hourly1!$F$8763+유형화!$G$72*hourly1!$G3949/hourly1!$F$8763+유형화!$G$74*hourly1!I3949/hourly1!$I$8763+유형화!$H$63*hourly1!P3949/hourly1!$P$8763</f>
        <v>1.3460669876751901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770">
        <f>(유형화!$F$71+유형화!$F$72+유형화!$F$73+유형화!$F$74+유형화!$G$63)*hourly1!O3950/hourly1!$O$8763</f>
        <v>114.15964447082411</v>
      </c>
      <c r="C3949" s="419">
        <f>hourly1!$F3950*유형화!$G$71/hourly1!$F$8763+유형화!$G$72*hourly1!$G3950/hourly1!$F$8763+유형화!$G$74*hourly1!I3950/hourly1!$I$8763+유형화!$H$63*hourly1!P3950/hourly1!$P$8763</f>
        <v>1.2853835692978266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770">
        <f>(유형화!$F$71+유형화!$F$72+유형화!$F$73+유형화!$F$74+유형화!$G$63)*hourly1!O3951/hourly1!$O$8763</f>
        <v>109.60050693414645</v>
      </c>
      <c r="C3950" s="419">
        <f>hourly1!$F3951*유형화!$G$71/hourly1!$F$8763+유형화!$G$72*hourly1!$G3951/hourly1!$F$8763+유형화!$G$74*hourly1!I3951/hourly1!$I$8763+유형화!$H$63*hourly1!P3951/hourly1!$P$8763</f>
        <v>1.7077358777123259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770">
        <f>(유형화!$F$71+유형화!$F$72+유형화!$F$73+유형화!$F$74+유형화!$G$63)*hourly1!O3952/hourly1!$O$8763</f>
        <v>109.81039363533949</v>
      </c>
      <c r="C3951" s="419">
        <f>hourly1!$F3952*유형화!$G$71/hourly1!$F$8763+유형화!$G$72*hourly1!$G3952/hourly1!$F$8763+유형화!$G$74*hourly1!I3952/hourly1!$I$8763+유형화!$H$63*hourly1!P3952/hourly1!$P$8763</f>
        <v>1.5668136076736336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770">
        <f>(유형화!$F$71+유형화!$F$72+유형화!$F$73+유형화!$F$74+유형화!$G$63)*hourly1!O3953/hourly1!$O$8763</f>
        <v>116.87984042760874</v>
      </c>
      <c r="C3952" s="419">
        <f>hourly1!$F3953*유형화!$G$71/hourly1!$F$8763+유형화!$G$72*hourly1!$G3953/hourly1!$F$8763+유형화!$G$74*hourly1!I3953/hourly1!$I$8763+유형화!$H$63*hourly1!P3953/hourly1!$P$8763</f>
        <v>1.0837329534516016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770">
        <f>(유형화!$F$71+유형화!$F$72+유형화!$F$73+유형화!$F$74+유형화!$G$63)*hourly1!O3954/hourly1!$O$8763</f>
        <v>117.00534738010367</v>
      </c>
      <c r="C3953" s="419">
        <f>hourly1!$F3954*유형화!$G$71/hourly1!$F$8763+유형화!$G$72*hourly1!$G3954/hourly1!$F$8763+유형화!$G$74*hourly1!I3954/hourly1!$I$8763+유형화!$H$63*hourly1!P3954/hourly1!$P$8763</f>
        <v>1.0033060835722634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770">
        <f>(유형화!$F$71+유형화!$F$72+유형화!$F$73+유형화!$F$74+유형화!$G$63)*hourly1!O3955/hourly1!$O$8763</f>
        <v>117.28038129055194</v>
      </c>
      <c r="C3954" s="419">
        <f>hourly1!$F3955*유형화!$G$71/hourly1!$F$8763+유형화!$G$72*hourly1!$G3955/hourly1!$F$8763+유형화!$G$74*hourly1!I3955/hourly1!$I$8763+유형화!$H$63*hourly1!P3955/hourly1!$P$8763</f>
        <v>1.0836135572673347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770">
        <f>(유형화!$F$71+유형화!$F$72+유형화!$F$73+유형화!$F$74+유형화!$G$63)*hourly1!O3956/hourly1!$O$8763</f>
        <v>116.54088591482652</v>
      </c>
      <c r="C3955" s="419">
        <f>hourly1!$F3956*유형화!$G$71/hourly1!$F$8763+유형화!$G$72*hourly1!$G3956/hourly1!$F$8763+유형화!$G$74*hourly1!I3956/hourly1!$I$8763+유형화!$H$63*hourly1!P3956/hourly1!$P$8763</f>
        <v>1.5665825083582039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770">
        <f>(유형화!$F$71+유형화!$F$72+유형화!$F$73+유형화!$F$74+유형화!$G$63)*hourly1!O3957/hourly1!$O$8763</f>
        <v>113.58290265580632</v>
      </c>
      <c r="C3956" s="419">
        <f>hourly1!$F3957*유형화!$G$71/hourly1!$F$8763+유형화!$G$72*hourly1!$G3957/hourly1!$F$8763+유형화!$G$74*hourly1!I3957/hourly1!$I$8763+유형화!$H$63*hourly1!P3957/hourly1!$P$8763</f>
        <v>2.02961660478572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770">
        <f>(유형화!$F$71+유형화!$F$72+유형화!$F$73+유형화!$F$74+유형화!$G$63)*hourly1!O3958/hourly1!$O$8763</f>
        <v>111.78421994332469</v>
      </c>
      <c r="C3957" s="419">
        <f>hourly1!$F3958*유형화!$G$71/hourly1!$F$8763+유형화!$G$72*hourly1!$G3958/hourly1!$F$8763+유형화!$G$74*hourly1!I3958/hourly1!$I$8763+유형화!$H$63*hourly1!P3958/hourly1!$P$8763</f>
        <v>2.0500453534587439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770">
        <f>(유형화!$F$71+유형화!$F$72+유형화!$F$73+유형화!$F$74+유형화!$G$63)*hourly1!O3959/hourly1!$O$8763</f>
        <v>112.97472552316775</v>
      </c>
      <c r="C3958" s="419">
        <f>hourly1!$F3959*유형화!$G$71/hourly1!$F$8763+유형화!$G$72*hourly1!$G3959/hourly1!$F$8763+유형화!$G$74*hourly1!I3959/hourly1!$I$8763+유형화!$H$63*hourly1!P3959/hourly1!$P$8763</f>
        <v>1.6881265930565956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770">
        <f>(유형화!$F$71+유형화!$F$72+유형화!$F$73+유형화!$F$74+유형화!$G$63)*hourly1!O3960/hourly1!$O$8763</f>
        <v>109.93518495741172</v>
      </c>
      <c r="C3959" s="419">
        <f>hourly1!$F3960*유형화!$G$71/hourly1!$F$8763+유형화!$G$72*hourly1!$G3960/hourly1!$F$8763+유형화!$G$74*hourly1!I3960/hourly1!$I$8763+유형화!$H$63*hourly1!P3960/hourly1!$P$8763</f>
        <v>1.3458949710076464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770">
        <f>(유형화!$F$71+유형화!$F$72+유형화!$F$73+유형화!$F$74+유형화!$G$63)*hourly1!O3961/hourly1!$O$8763</f>
        <v>105.47085872232181</v>
      </c>
      <c r="C3960" s="419">
        <f>hourly1!$F3961*유형화!$G$71/hourly1!$F$8763+유형화!$G$72*hourly1!$G3961/hourly1!$F$8763+유형화!$G$74*hourly1!I3961/hourly1!$I$8763+유형화!$H$63*hourly1!P3961/hourly1!$P$8763</f>
        <v>0.94364245631518551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770">
        <f>(유형화!$F$71+유형화!$F$72+유형화!$F$73+유형화!$F$74+유형화!$G$63)*hourly1!O3962/hourly1!$O$8763</f>
        <v>101.99368976219091</v>
      </c>
      <c r="C3961" s="419">
        <f>hourly1!$F3962*유형화!$G$71/hourly1!$F$8763+유형화!$G$72*hourly1!$G3962/hourly1!$F$8763+유형화!$G$74*hourly1!I3962/hourly1!$I$8763+유형화!$H$63*hourly1!P3962/hourly1!$P$8763</f>
        <v>0.82349635322797632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770">
        <f>(유형화!$F$71+유형화!$F$72+유형화!$F$73+유형화!$F$74+유형화!$G$63)*hourly1!O3963/hourly1!$O$8763</f>
        <v>101.16666996201414</v>
      </c>
      <c r="C3962" s="419">
        <f>hourly1!$F3963*유형화!$G$71/hourly1!$F$8763+유형화!$G$72*hourly1!$G3963/hourly1!$F$8763+유형화!$G$74*hourly1!I3963/hourly1!$I$8763+유형화!$H$63*hourly1!P3963/hourly1!$P$8763</f>
        <v>0.60039535125569499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770">
        <f>(유형화!$F$71+유형화!$F$72+유형화!$F$73+유형화!$F$74+유형화!$G$63)*hourly1!O3964/hourly1!$O$8763</f>
        <v>96.226079692276713</v>
      </c>
      <c r="C3963" s="419">
        <f>hourly1!$F3964*유형화!$G$71/hourly1!$F$8763+유형화!$G$72*hourly1!$G3964/hourly1!$F$8763+유형화!$G$74*hourly1!I3964/hourly1!$I$8763+유형화!$H$63*hourly1!P3964/hourly1!$P$8763</f>
        <v>0.61698095831699917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770">
        <f>(유형화!$F$71+유형화!$F$72+유형화!$F$73+유형화!$F$74+유형화!$G$63)*hourly1!O3965/hourly1!$O$8763</f>
        <v>96.020793707018129</v>
      </c>
      <c r="C3964" s="419">
        <f>hourly1!$F3965*유형화!$G$71/hourly1!$F$8763+유형화!$G$72*hourly1!$G3965/hourly1!$F$8763+유형화!$G$74*hourly1!I3965/hourly1!$I$8763+유형화!$H$63*hourly1!P3965/hourly1!$P$8763</f>
        <v>0.55250701881118391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770">
        <f>(유형화!$F$71+유형화!$F$72+유형화!$F$73+유형화!$F$74+유형화!$G$63)*hourly1!O3966/hourly1!$O$8763</f>
        <v>95.743755219809998</v>
      </c>
      <c r="C3965" s="419">
        <f>hourly1!$F3966*유형화!$G$71/hourly1!$F$8763+유형화!$G$72*hourly1!$G3966/hourly1!$F$8763+유형화!$G$74*hourly1!I3966/hourly1!$I$8763+유형화!$H$63*hourly1!P3966/hourly1!$P$8763</f>
        <v>0.50580126249076973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770">
        <f>(유형화!$F$71+유형화!$F$72+유형화!$F$73+유형화!$F$74+유형화!$G$63)*hourly1!O3967/hourly1!$O$8763</f>
        <v>96.356306990929738</v>
      </c>
      <c r="C3966" s="419">
        <f>hourly1!$F3967*유형화!$G$71/hourly1!$F$8763+유형화!$G$72*hourly1!$G3967/hourly1!$F$8763+유형화!$G$74*hourly1!I3967/hourly1!$I$8763+유형화!$H$63*hourly1!P3967/hourly1!$P$8763</f>
        <v>0.50590404168032155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770">
        <f>(유형화!$F$71+유형화!$F$72+유형화!$F$73+유형화!$F$74+유형화!$G$63)*hourly1!O3968/hourly1!$O$8763</f>
        <v>96.234571175502097</v>
      </c>
      <c r="C3967" s="419">
        <f>hourly1!$F3968*유형화!$G$71/hourly1!$F$8763+유형화!$G$72*hourly1!$G3968/hourly1!$F$8763+유형화!$G$74*hourly1!I3968/hourly1!$I$8763+유형화!$H$63*hourly1!P3968/hourly1!$P$8763</f>
        <v>0.65053405559599731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770">
        <f>(유형화!$F$71+유형화!$F$72+유형화!$F$73+유형화!$F$74+유형화!$G$63)*hourly1!O3969/hourly1!$O$8763</f>
        <v>97.753805903670596</v>
      </c>
      <c r="C3968" s="419">
        <f>hourly1!$F3969*유형화!$G$71/hourly1!$F$8763+유형화!$G$72*hourly1!$G3969/hourly1!$F$8763+유형화!$G$74*hourly1!I3969/hourly1!$I$8763+유형화!$H$63*hourly1!P3969/hourly1!$P$8763</f>
        <v>1.0096466979456786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770">
        <f>(유형화!$F$71+유형화!$F$72+유형화!$F$73+유형화!$F$74+유형화!$G$63)*hourly1!O3970/hourly1!$O$8763</f>
        <v>101.66171381134399</v>
      </c>
      <c r="C3969" s="419">
        <f>hourly1!$F3970*유형화!$G$71/hourly1!$F$8763+유형화!$G$72*hourly1!$G3970/hourly1!$F$8763+유형화!$G$74*hourly1!I3970/hourly1!$I$8763+유형화!$H$63*hourly1!P3970/hourly1!$P$8763</f>
        <v>1.4063635993421766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770">
        <f>(유형화!$F$71+유형화!$F$72+유형화!$F$73+유형화!$F$74+유형화!$G$63)*hourly1!O3971/hourly1!$O$8763</f>
        <v>105.9514884696007</v>
      </c>
      <c r="C3970" s="419">
        <f>hourly1!$F3971*유형화!$G$71/hourly1!$F$8763+유형화!$G$72*hourly1!$G3971/hourly1!$F$8763+유형화!$G$74*hourly1!I3971/hourly1!$I$8763+유형화!$H$63*hourly1!P3971/hourly1!$P$8763</f>
        <v>2.0107409296745766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770">
        <f>(유형화!$F$71+유형화!$F$72+유형화!$F$73+유형화!$F$74+유형화!$G$63)*hourly1!O3972/hourly1!$O$8763</f>
        <v>112.25777042094812</v>
      </c>
      <c r="C3971" s="419">
        <f>hourly1!$F3972*유형화!$G$71/hourly1!$F$8763+유형화!$G$72*hourly1!$G3972/hourly1!$F$8763+유형화!$G$74*hourly1!I3972/hourly1!$I$8763+유형화!$H$63*hourly1!P3972/hourly1!$P$8763</f>
        <v>1.9929527445510891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770">
        <f>(유형화!$F$71+유형화!$F$72+유형화!$F$73+유형화!$F$74+유형화!$G$63)*hourly1!O3973/hourly1!$O$8763</f>
        <v>114.74451961212974</v>
      </c>
      <c r="C3972" s="419">
        <f>hourly1!$F3973*유형화!$G$71/hourly1!$F$8763+유형화!$G$72*hourly1!$G3973/hourly1!$F$8763+유형화!$G$74*hourly1!I3973/hourly1!$I$8763+유형화!$H$63*hourly1!P3973/hourly1!$P$8763</f>
        <v>1.8367092976602795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770">
        <f>(유형화!$F$71+유형화!$F$72+유형화!$F$73+유형화!$F$74+유형화!$G$63)*hourly1!O3974/hourly1!$O$8763</f>
        <v>116.82106714475384</v>
      </c>
      <c r="C3973" s="419">
        <f>hourly1!$F3974*유형화!$G$71/hourly1!$F$8763+유형화!$G$72*hourly1!$G3974/hourly1!$F$8763+유형화!$G$74*hourly1!I3974/hourly1!$I$8763+유형화!$H$63*hourly1!P3974/hourly1!$P$8763</f>
        <v>1.9395109509273996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770">
        <f>(유형화!$F$71+유형화!$F$72+유형화!$F$73+유형화!$F$74+유형화!$G$63)*hourly1!O3975/hourly1!$O$8763</f>
        <v>113.29016379070222</v>
      </c>
      <c r="C3974" s="419">
        <f>hourly1!$F3975*유형화!$G$71/hourly1!$F$8763+유형화!$G$72*hourly1!$G3975/hourly1!$F$8763+유형화!$G$74*hourly1!I3975/hourly1!$I$8763+유형화!$H$63*hourly1!P3975/hourly1!$P$8763</f>
        <v>1.9557719111474539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770">
        <f>(유형화!$F$71+유형화!$F$72+유형화!$F$73+유형화!$F$74+유형화!$G$63)*hourly1!O3976/hourly1!$O$8763</f>
        <v>114.16914051532729</v>
      </c>
      <c r="C3975" s="419">
        <f>hourly1!$F3976*유형화!$G$71/hourly1!$F$8763+유형화!$G$72*hourly1!$G3976/hourly1!$F$8763+유형화!$G$74*hourly1!I3976/hourly1!$I$8763+유형화!$H$63*hourly1!P3976/hourly1!$P$8763</f>
        <v>1.6453390625462563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770">
        <f>(유형화!$F$71+유형화!$F$72+유형화!$F$73+유형화!$F$74+유형화!$G$63)*hourly1!O3977/hourly1!$O$8763</f>
        <v>120.26593700226107</v>
      </c>
      <c r="C3976" s="419">
        <f>hourly1!$F3977*유형화!$G$71/hourly1!$F$8763+유형화!$G$72*hourly1!$G3977/hourly1!$F$8763+유형화!$G$74*hourly1!I3977/hourly1!$I$8763+유형화!$H$63*hourly1!P3977/hourly1!$P$8763</f>
        <v>1.4040827629560697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770">
        <f>(유형화!$F$71+유형화!$F$72+유형화!$F$73+유형화!$F$74+유형화!$G$63)*hourly1!O3978/hourly1!$O$8763</f>
        <v>121.60265072363867</v>
      </c>
      <c r="C3977" s="419">
        <f>hourly1!$F3978*유형화!$G$71/hourly1!$F$8763+유형화!$G$72*hourly1!$G3978/hourly1!$F$8763+유형화!$G$74*hourly1!I3978/hourly1!$I$8763+유형화!$H$63*hourly1!P3978/hourly1!$P$8763</f>
        <v>1.1974255081457443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770">
        <f>(유형화!$F$71+유형화!$F$72+유형화!$F$73+유형화!$F$74+유형화!$G$63)*hourly1!O3979/hourly1!$O$8763</f>
        <v>122.33372804349729</v>
      </c>
      <c r="C3978" s="419">
        <f>hourly1!$F3979*유형화!$G$71/hourly1!$F$8763+유형화!$G$72*hourly1!$G3979/hourly1!$F$8763+유형화!$G$74*hourly1!I3979/hourly1!$I$8763+유형화!$H$63*hourly1!P3979/hourly1!$P$8763</f>
        <v>1.4043117082166288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770">
        <f>(유형화!$F$71+유형화!$F$72+유형화!$F$73+유형화!$F$74+유형화!$G$63)*hourly1!O3980/hourly1!$O$8763</f>
        <v>122.09677980652133</v>
      </c>
      <c r="C3979" s="419">
        <f>hourly1!$F3980*유형화!$G$71/hourly1!$F$8763+유형화!$G$72*hourly1!$G3980/hourly1!$F$8763+유형화!$G$74*hourly1!I3980/hourly1!$I$8763+유형화!$H$63*hourly1!P3980/hourly1!$P$8763</f>
        <v>1.6803969210136087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770">
        <f>(유형화!$F$71+유형화!$F$72+유형화!$F$73+유형화!$F$74+유형화!$G$63)*hourly1!O3981/hourly1!$O$8763</f>
        <v>118.97788161686624</v>
      </c>
      <c r="C3980" s="419">
        <f>hourly1!$F3981*유형화!$G$71/hourly1!$F$8763+유형화!$G$72*hourly1!$G3981/hourly1!$F$8763+유형화!$G$74*hourly1!I3981/hourly1!$I$8763+유형화!$H$63*hourly1!P3981/hourly1!$P$8763</f>
        <v>2.1635074242817054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770">
        <f>(유형화!$F$71+유형화!$F$72+유형화!$F$73+유형화!$F$74+유형화!$G$63)*hourly1!O3982/hourly1!$O$8763</f>
        <v>117.18317872532359</v>
      </c>
      <c r="C3981" s="419">
        <f>hourly1!$F3982*유형화!$G$71/hourly1!$F$8763+유형화!$G$72*hourly1!$G3982/hourly1!$F$8763+유형화!$G$74*hourly1!I3982/hourly1!$I$8763+유형화!$H$63*hourly1!P3982/hourly1!$P$8763</f>
        <v>1.8015040402953393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770">
        <f>(유형화!$F$71+유형화!$F$72+유형화!$F$73+유형화!$F$74+유형화!$G$63)*hourly1!O3983/hourly1!$O$8763</f>
        <v>115.27752666288748</v>
      </c>
      <c r="C3982" s="419">
        <f>hourly1!$F3983*유형화!$G$71/hourly1!$F$8763+유형화!$G$72*hourly1!$G3983/hourly1!$F$8763+유형화!$G$74*hourly1!I3983/hourly1!$I$8763+유형화!$H$63*hourly1!P3983/hourly1!$P$8763</f>
        <v>1.1983271339702577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770">
        <f>(유형화!$F$71+유형화!$F$72+유형화!$F$73+유형화!$F$74+유형화!$G$63)*hourly1!O3984/hourly1!$O$8763</f>
        <v>111.5753792910124</v>
      </c>
      <c r="C3983" s="419">
        <f>hourly1!$F3984*유형화!$G$71/hourly1!$F$8763+유형화!$G$72*hourly1!$G3984/hourly1!$F$8763+유형화!$G$74*hourly1!I3984/hourly1!$I$8763+유형화!$H$63*hourly1!P3984/hourly1!$P$8763</f>
        <v>1.1812528641753948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770">
        <f>(유형화!$F$71+유형화!$F$72+유형화!$F$73+유형화!$F$74+유형화!$G$63)*hourly1!O3985/hourly1!$O$8763</f>
        <v>107.87072222271117</v>
      </c>
      <c r="C3984" s="419">
        <f>hourly1!$F3985*유형화!$G$71/hourly1!$F$8763+유형화!$G$72*hourly1!$G3985/hourly1!$F$8763+유형화!$G$74*hourly1!I3985/hourly1!$I$8763+유형화!$H$63*hourly1!P3985/hourly1!$P$8763</f>
        <v>1.04357429305008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770">
        <f>(유형화!$F$71+유형화!$F$72+유형화!$F$73+유형화!$F$74+유형화!$G$63)*hourly1!O3986/hourly1!$O$8763</f>
        <v>104.22984679990464</v>
      </c>
      <c r="C3985" s="419">
        <f>hourly1!$F3986*유형화!$G$71/hourly1!$F$8763+유형화!$G$72*hourly1!$G3986/hourly1!$F$8763+유형화!$G$74*hourly1!I3986/hourly1!$I$8763+유형화!$H$63*hourly1!P3986/hourly1!$P$8763</f>
        <v>0.80311745553910341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770">
        <f>(유형화!$F$71+유형화!$F$72+유형화!$F$73+유형화!$F$74+유형화!$G$63)*hourly1!O3987/hourly1!$O$8763</f>
        <v>100.45122920199496</v>
      </c>
      <c r="C3986" s="419">
        <f>hourly1!$F3987*유형화!$G$71/hourly1!$F$8763+유형화!$G$72*hourly1!$G3987/hourly1!$F$8763+유형화!$G$74*hourly1!I3987/hourly1!$I$8763+유형화!$H$63*hourly1!P3987/hourly1!$P$8763</f>
        <v>0.6525871776100427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770">
        <f>(유형화!$F$71+유형화!$F$72+유형화!$F$73+유형화!$F$74+유형화!$G$63)*hourly1!O3988/hourly1!$O$8763</f>
        <v>98.363971186004449</v>
      </c>
      <c r="C3987" s="419">
        <f>hourly1!$F3988*유형화!$G$71/hourly1!$F$8763+유형화!$G$72*hourly1!$G3988/hourly1!$F$8763+유형화!$G$74*hourly1!I3988/hourly1!$I$8763+유형화!$H$63*hourly1!P3988/hourly1!$P$8763</f>
        <v>0.59755292199254517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770">
        <f>(유형화!$F$71+유형화!$F$72+유형화!$F$73+유형화!$F$74+유형화!$G$63)*hourly1!O3989/hourly1!$O$8763</f>
        <v>97.358249428531025</v>
      </c>
      <c r="C3988" s="419">
        <f>hourly1!$F3989*유형화!$G$71/hourly1!$F$8763+유형화!$G$72*hourly1!$G3989/hourly1!$F$8763+유형화!$G$74*hourly1!I3989/hourly1!$I$8763+유형화!$H$63*hourly1!P3989/hourly1!$P$8763</f>
        <v>0.56204240428019236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770">
        <f>(유형화!$F$71+유형화!$F$72+유형화!$F$73+유형화!$F$74+유형화!$G$63)*hourly1!O3990/hourly1!$O$8763</f>
        <v>96.267632115138085</v>
      </c>
      <c r="C3989" s="419">
        <f>hourly1!$F3990*유형화!$G$71/hourly1!$F$8763+유형화!$G$72*hourly1!$G3990/hourly1!$F$8763+유형화!$G$74*hourly1!I3990/hourly1!$I$8763+유형화!$H$63*hourly1!P3990/hourly1!$P$8763</f>
        <v>0.50602897686283121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770">
        <f>(유형화!$F$71+유형화!$F$72+유형화!$F$73+유형화!$F$74+유형화!$G$63)*hourly1!O3991/hourly1!$O$8763</f>
        <v>96.740972484254897</v>
      </c>
      <c r="C3990" s="419">
        <f>hourly1!$F3991*유형화!$G$71/hourly1!$F$8763+유형화!$G$72*hourly1!$G3991/hourly1!$F$8763+유형화!$G$74*hourly1!I3991/hourly1!$I$8763+유형화!$H$63*hourly1!P3991/hourly1!$P$8763</f>
        <v>0.5061163699461626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770">
        <f>(유형화!$F$71+유형화!$F$72+유형화!$F$73+유형화!$F$74+유형화!$G$63)*hourly1!O3992/hourly1!$O$8763</f>
        <v>97.131100146958062</v>
      </c>
      <c r="C3991" s="419">
        <f>hourly1!$F3992*유형화!$G$71/hourly1!$F$8763+유형화!$G$72*hourly1!$G3992/hourly1!$F$8763+유형화!$G$74*hourly1!I3992/hourly1!$I$8763+유형화!$H$63*hourly1!P3992/hourly1!$P$8763</f>
        <v>0.56211841164492093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770">
        <f>(유형화!$F$71+유형화!$F$72+유형화!$F$73+유형화!$F$74+유형화!$G$63)*hourly1!O3993/hourly1!$O$8763</f>
        <v>99.504303460079967</v>
      </c>
      <c r="C3992" s="419">
        <f>hourly1!$F3993*유형화!$G$71/hourly1!$F$8763+유형화!$G$72*hourly1!$G3993/hourly1!$F$8763+유형화!$G$74*hourly1!I3993/hourly1!$I$8763+유형화!$H$63*hourly1!P3993/hourly1!$P$8763</f>
        <v>0.82177033983217584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770">
        <f>(유형화!$F$71+유형화!$F$72+유형화!$F$73+유형화!$F$74+유형화!$G$63)*hourly1!O3994/hourly1!$O$8763</f>
        <v>102.53584226132178</v>
      </c>
      <c r="C3993" s="419">
        <f>hourly1!$F3994*유형화!$G$71/hourly1!$F$8763+유형화!$G$72*hourly1!$G3994/hourly1!$F$8763+유형화!$G$74*hourly1!I3994/hourly1!$I$8763+유형화!$H$63*hourly1!P3994/hourly1!$P$8763</f>
        <v>1.2207256119616157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770">
        <f>(유형화!$F$71+유형화!$F$72+유형화!$F$73+유형화!$F$74+유형화!$G$63)*hourly1!O3995/hourly1!$O$8763</f>
        <v>107.67092062554812</v>
      </c>
      <c r="C3994" s="419">
        <f>hourly1!$F3995*유형화!$G$71/hourly1!$F$8763+유형화!$G$72*hourly1!$G3995/hourly1!$F$8763+유형화!$G$74*hourly1!I3995/hourly1!$I$8763+유형화!$H$63*hourly1!P3995/hourly1!$P$8763</f>
        <v>1.6776938898728153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770">
        <f>(유형화!$F$71+유형화!$F$72+유형화!$F$73+유형화!$F$74+유형화!$G$63)*hourly1!O3996/hourly1!$O$8763</f>
        <v>114.67136939622767</v>
      </c>
      <c r="C3995" s="419">
        <f>hourly1!$F3996*유형화!$G$71/hourly1!$F$8763+유형화!$G$72*hourly1!$G3996/hourly1!$F$8763+유형화!$G$74*hourly1!I3996/hourly1!$I$8763+유형화!$H$63*hourly1!P3996/hourly1!$P$8763</f>
        <v>2.0771944456067049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770">
        <f>(유형화!$F$71+유형화!$F$72+유형화!$F$73+유형화!$F$74+유형화!$G$63)*hourly1!O3997/hourly1!$O$8763</f>
        <v>115.56192771910825</v>
      </c>
      <c r="C3996" s="419">
        <f>hourly1!$F3997*유형화!$G$71/hourly1!$F$8763+유형화!$G$72*hourly1!$G3997/hourly1!$F$8763+유형화!$G$74*hourly1!I3997/hourly1!$I$8763+유형화!$H$63*hourly1!P3997/hourly1!$P$8763</f>
        <v>2.2480842347307974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770">
        <f>(유형화!$F$71+유형화!$F$72+유형화!$F$73+유형화!$F$74+유형화!$G$63)*hourly1!O3998/hourly1!$O$8763</f>
        <v>118.84261520394465</v>
      </c>
      <c r="C3997" s="419">
        <f>hourly1!$F3998*유형화!$G$71/hourly1!$F$8763+유형화!$G$72*hourly1!$G3998/hourly1!$F$8763+유형화!$G$74*hourly1!I3998/hourly1!$I$8763+유형화!$H$63*hourly1!P3998/hourly1!$P$8763</f>
        <v>2.342779564074656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770">
        <f>(유형화!$F$71+유형화!$F$72+유형화!$F$73+유형화!$F$74+유형화!$G$63)*hourly1!O3999/hourly1!$O$8763</f>
        <v>115.49760690610448</v>
      </c>
      <c r="C3998" s="419">
        <f>hourly1!$F3999*유형화!$G$71/hourly1!$F$8763+유형화!$G$72*hourly1!$G3999/hourly1!$F$8763+유형화!$G$74*hourly1!I3999/hourly1!$I$8763+유형화!$H$63*hourly1!P3999/hourly1!$P$8763</f>
        <v>2.0754161194497547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770">
        <f>(유형화!$F$71+유형화!$F$72+유형화!$F$73+유형화!$F$74+유형화!$G$63)*hourly1!O4000/hourly1!$O$8763</f>
        <v>115.69262081005529</v>
      </c>
      <c r="C3999" s="419">
        <f>hourly1!$F4000*유형화!$G$71/hourly1!$F$8763+유형화!$G$72*hourly1!$G4000/hourly1!$F$8763+유형화!$G$74*hourly1!I4000/hourly1!$I$8763+유형화!$H$63*hourly1!P4000/hourly1!$P$8763</f>
        <v>1.8470367598775157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770">
        <f>(유형화!$F$71+유형화!$F$72+유형화!$F$73+유형화!$F$74+유형화!$G$63)*hourly1!O4001/hourly1!$O$8763</f>
        <v>123.46362938854296</v>
      </c>
      <c r="C4000" s="419">
        <f>hourly1!$F4001*유형화!$G$71/hourly1!$F$8763+유형화!$G$72*hourly1!$G4001/hourly1!$F$8763+유형화!$G$74*hourly1!I4001/hourly1!$I$8763+유형화!$H$63*hourly1!P4001/hourly1!$P$8763</f>
        <v>1.542385086827561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770">
        <f>(유형화!$F$71+유형화!$F$72+유형화!$F$73+유형화!$F$74+유형화!$G$63)*hourly1!O4002/hourly1!$O$8763</f>
        <v>123.52334045361326</v>
      </c>
      <c r="C4001" s="419">
        <f>hourly1!$F4002*유형화!$G$71/hourly1!$F$8763+유형화!$G$72*hourly1!$G4002/hourly1!$F$8763+유형화!$G$74*hourly1!I4002/hourly1!$I$8763+유형화!$H$63*hourly1!P4002/hourly1!$P$8763</f>
        <v>1.4091740255043914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770">
        <f>(유형화!$F$71+유형화!$F$72+유형화!$F$73+유형화!$F$74+유형화!$G$63)*hourly1!O4003/hourly1!$O$8763</f>
        <v>124.39567131045243</v>
      </c>
      <c r="C4002" s="419">
        <f>hourly1!$F4003*유형화!$G$71/hourly1!$F$8763+유형화!$G$72*hourly1!$G4003/hourly1!$F$8763+유형화!$G$74*hourly1!I4003/hourly1!$I$8763+유형화!$H$63*hourly1!P4003/hourly1!$P$8763</f>
        <v>0.99105166541199163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770">
        <f>(유형화!$F$71+유형화!$F$72+유형화!$F$73+유형화!$F$74+유형화!$G$63)*hourly1!O4004/hourly1!$O$8763</f>
        <v>123.55302449828339</v>
      </c>
      <c r="C4003" s="419">
        <f>hourly1!$F4004*유형화!$G$71/hourly1!$F$8763+유형화!$G$72*hourly1!$G4004/hourly1!$F$8763+유형화!$G$74*hourly1!I4004/hourly1!$I$8763+유형화!$H$63*hourly1!P4004/hourly1!$P$8763</f>
        <v>1.4852164705551745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770">
        <f>(유형화!$F$71+유형화!$F$72+유형화!$F$73+유형화!$F$74+유형화!$G$63)*hourly1!O4005/hourly1!$O$8763</f>
        <v>119.35187578286856</v>
      </c>
      <c r="C4004" s="419">
        <f>hourly1!$F4005*유형화!$G$71/hourly1!$F$8763+유형화!$G$72*hourly1!$G4005/hourly1!$F$8763+유형화!$G$74*hourly1!I4005/hourly1!$I$8763+유형화!$H$63*hourly1!P4005/hourly1!$P$8763</f>
        <v>1.8088050554190294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770">
        <f>(유형화!$F$71+유형화!$F$72+유형화!$F$73+유형화!$F$74+유형화!$G$63)*hourly1!O4006/hourly1!$O$8763</f>
        <v>115.84349923067717</v>
      </c>
      <c r="C4005" s="419">
        <f>hourly1!$F4006*유형화!$G$71/hourly1!$F$8763+유형화!$G$72*hourly1!$G4006/hourly1!$F$8763+유형화!$G$74*hourly1!I4006/hourly1!$I$8763+유형화!$H$63*hourly1!P4006/hourly1!$P$8763</f>
        <v>1.9233632324491237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770">
        <f>(유형화!$F$71+유형화!$F$72+유형화!$F$73+유형화!$F$74+유형화!$G$63)*hourly1!O4007/hourly1!$O$8763</f>
        <v>114.62201827426175</v>
      </c>
      <c r="C4006" s="419">
        <f>hourly1!$F4007*유형화!$G$71/hourly1!$F$8763+유형화!$G$72*hourly1!$G4007/hourly1!$F$8763+유형화!$G$74*hourly1!I4007/hourly1!$I$8763+유형화!$H$63*hourly1!P4007/hourly1!$P$8763</f>
        <v>1.200644589289166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770">
        <f>(유형화!$F$71+유형화!$F$72+유형화!$F$73+유형화!$F$74+유형화!$G$63)*hourly1!O4008/hourly1!$O$8763</f>
        <v>111.94384763345974</v>
      </c>
      <c r="C4007" s="419">
        <f>hourly1!$F4008*유형화!$G$71/hourly1!$F$8763+유형화!$G$72*hourly1!$G4008/hourly1!$F$8763+유형화!$G$74*hourly1!I4008/hourly1!$I$8763+유형화!$H$63*hourly1!P4008/hourly1!$P$8763</f>
        <v>1.1437984658031584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770">
        <f>(유형화!$F$71+유형화!$F$72+유형화!$F$73+유형화!$F$74+유형화!$G$63)*hourly1!O4009/hourly1!$O$8763</f>
        <v>107.44110030252585</v>
      </c>
      <c r="C4008" s="419">
        <f>hourly1!$F4009*유형화!$G$71/hourly1!$F$8763+유형화!$G$72*hourly1!$G4009/hourly1!$F$8763+유형화!$G$74*hourly1!I4009/hourly1!$I$8763+유형화!$H$63*hourly1!P4009/hourly1!$P$8763</f>
        <v>1.086936033044557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770">
        <f>(유형화!$F$71+유형화!$F$72+유형화!$F$73+유형화!$F$74+유형화!$G$63)*hourly1!O4010/hourly1!$O$8763</f>
        <v>104.28010865278334</v>
      </c>
      <c r="C4009" s="419">
        <f>hourly1!$F4010*유형화!$G$71/hourly1!$F$8763+유형화!$G$72*hourly1!$G4010/hourly1!$F$8763+유형화!$G$74*hourly1!I4010/hourly1!$I$8763+유형화!$H$63*hourly1!P4010/hourly1!$P$8763</f>
        <v>0.80250416534515656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770">
        <f>(유형화!$F$71+유형화!$F$72+유형화!$F$73+유형화!$F$74+유형화!$G$63)*hourly1!O4011/hourly1!$O$8763</f>
        <v>101.06463509667202</v>
      </c>
      <c r="C4010" s="419">
        <f>hourly1!$F4011*유형화!$G$71/hourly1!$F$8763+유형화!$G$72*hourly1!$G4011/hourly1!$F$8763+유형화!$G$74*hourly1!I4011/hourly1!$I$8763+유형화!$H$63*hourly1!P4011/hourly1!$P$8763</f>
        <v>0.60554231150853166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770">
        <f>(유형화!$F$71+유형화!$F$72+유형화!$F$73+유형화!$F$74+유형화!$G$63)*hourly1!O4012/hourly1!$O$8763</f>
        <v>97.689636545185579</v>
      </c>
      <c r="C4011" s="419">
        <f>hourly1!$F4012*유형화!$G$71/hourly1!$F$8763+유형화!$G$72*hourly1!$G4012/hourly1!$F$8763+유형화!$G$74*hourly1!I4012/hourly1!$I$8763+유형화!$H$63*hourly1!P4012/hourly1!$P$8763</f>
        <v>0.5322118215401499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770">
        <f>(유형화!$F$71+유형화!$F$72+유형화!$F$73+유형화!$F$74+유형화!$G$63)*hourly1!O4013/hourly1!$O$8763</f>
        <v>97.164599600388769</v>
      </c>
      <c r="C4012" s="419">
        <f>hourly1!$F4013*유형화!$G$71/hourly1!$F$8763+유형화!$G$72*hourly1!$G4013/hourly1!$F$8763+유형화!$G$74*hourly1!I4013/hourly1!$I$8763+유형화!$H$63*hourly1!P4013/hourly1!$P$8763</f>
        <v>0.5121954205138286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770">
        <f>(유형화!$F$71+유형화!$F$72+유형화!$F$73+유형화!$F$74+유형화!$G$63)*hourly1!O4014/hourly1!$O$8763</f>
        <v>95.489757244769905</v>
      </c>
      <c r="C4013" s="419">
        <f>hourly1!$F4014*유형화!$G$71/hourly1!$F$8763+유형화!$G$72*hourly1!$G4014/hourly1!$F$8763+유형화!$G$74*hourly1!I4014/hourly1!$I$8763+유형화!$H$63*hourly1!P4014/hourly1!$P$8763</f>
        <v>0.51232189430695996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770">
        <f>(유형화!$F$71+유형화!$F$72+유형화!$F$73+유형화!$F$74+유형화!$G$63)*hourly1!O4015/hourly1!$O$8763</f>
        <v>95.58049142378637</v>
      </c>
      <c r="C4014" s="419">
        <f>hourly1!$F4015*유형화!$G$71/hourly1!$F$8763+유형화!$G$72*hourly1!$G4015/hourly1!$F$8763+유형화!$G$74*hourly1!I4015/hourly1!$I$8763+유형화!$H$63*hourly1!P4015/hourly1!$P$8763</f>
        <v>0.5061785298152931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770">
        <f>(유형화!$F$71+유형화!$F$72+유형화!$F$73+유형화!$F$74+유형화!$G$63)*hourly1!O4016/hourly1!$O$8763</f>
        <v>94.151492634185502</v>
      </c>
      <c r="C4015" s="419">
        <f>hourly1!$F4016*유형화!$G$71/hourly1!$F$8763+유형화!$G$72*hourly1!$G4016/hourly1!$F$8763+유형화!$G$74*hourly1!I4016/hourly1!$I$8763+유형화!$H$63*hourly1!P4016/hourly1!$P$8763</f>
        <v>1.2049240808733011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770">
        <f>(유형화!$F$71+유형화!$F$72+유형화!$F$73+유형화!$F$74+유형화!$G$63)*hourly1!O4017/hourly1!$O$8763</f>
        <v>97.525986064143424</v>
      </c>
      <c r="C4016" s="419">
        <f>hourly1!$F4017*유형화!$G$71/hourly1!$F$8763+유형화!$G$72*hourly1!$G4017/hourly1!$F$8763+유형화!$G$74*hourly1!I4017/hourly1!$I$8763+유형화!$H$63*hourly1!P4017/hourly1!$P$8763</f>
        <v>2.4531878005349936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770">
        <f>(유형화!$F$71+유형화!$F$72+유형화!$F$73+유형화!$F$74+유형화!$G$63)*hourly1!O4018/hourly1!$O$8763</f>
        <v>97.826559890431483</v>
      </c>
      <c r="C4017" s="419">
        <f>hourly1!$F4018*유형화!$G$71/hourly1!$F$8763+유형화!$G$72*hourly1!$G4018/hourly1!$F$8763+유형화!$G$74*hourly1!I4018/hourly1!$I$8763+유형화!$H$63*hourly1!P4018/hourly1!$P$8763</f>
        <v>2.0699278953609479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770">
        <f>(유형화!$F$71+유형화!$F$72+유형화!$F$73+유형화!$F$74+유형화!$G$63)*hourly1!O4019/hourly1!$O$8763</f>
        <v>99.093904080821517</v>
      </c>
      <c r="C4018" s="419">
        <f>hourly1!$F4019*유형화!$G$71/hourly1!$F$8763+유형화!$G$72*hourly1!$G4019/hourly1!$F$8763+유형화!$G$74*hourly1!I4019/hourly1!$I$8763+유형화!$H$63*hourly1!P4019/hourly1!$P$8763</f>
        <v>1.7876143867659704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770">
        <f>(유형화!$F$71+유형화!$F$72+유형화!$F$73+유형화!$F$74+유형화!$G$63)*hourly1!O4020/hourly1!$O$8763</f>
        <v>101.85729353371893</v>
      </c>
      <c r="C4019" s="419">
        <f>hourly1!$F4020*유형화!$G$71/hourly1!$F$8763+유형화!$G$72*hourly1!$G4020/hourly1!$F$8763+유형화!$G$74*hourly1!I4020/hourly1!$I$8763+유형화!$H$63*hourly1!P4020/hourly1!$P$8763</f>
        <v>1.4651757594810253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770">
        <f>(유형화!$F$71+유형화!$F$72+유형화!$F$73+유형화!$F$74+유형화!$G$63)*hourly1!O4021/hourly1!$O$8763</f>
        <v>103.32420181694326</v>
      </c>
      <c r="C4020" s="419">
        <f>hourly1!$F4021*유형화!$G$71/hourly1!$F$8763+유형화!$G$72*hourly1!$G4021/hourly1!$F$8763+유형화!$G$74*hourly1!I4021/hourly1!$I$8763+유형화!$H$63*hourly1!P4021/hourly1!$P$8763</f>
        <v>1.343863081820188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770">
        <f>(유형화!$F$71+유형화!$F$72+유형화!$F$73+유형화!$F$74+유형화!$G$63)*hourly1!O4022/hourly1!$O$8763</f>
        <v>105.62036982306454</v>
      </c>
      <c r="C4021" s="419">
        <f>hourly1!$F4022*유형화!$G$71/hourly1!$F$8763+유형화!$G$72*hourly1!$G4022/hourly1!$F$8763+유형화!$G$74*hourly1!I4022/hourly1!$I$8763+유형화!$H$63*hourly1!P4022/hourly1!$P$8763</f>
        <v>1.2832248985951094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770">
        <f>(유형화!$F$71+유형화!$F$72+유형화!$F$73+유형화!$F$74+유형화!$G$63)*hourly1!O4023/hourly1!$O$8763</f>
        <v>103.6798971939082</v>
      </c>
      <c r="C4022" s="419">
        <f>hourly1!$F4023*유형화!$G$71/hourly1!$F$8763+유형화!$G$72*hourly1!$G4023/hourly1!$F$8763+유형화!$G$74*hourly1!I4023/hourly1!$I$8763+유형화!$H$63*hourly1!P4023/hourly1!$P$8763</f>
        <v>1.7051165469893708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770">
        <f>(유형화!$F$71+유형화!$F$72+유형화!$F$73+유형화!$F$74+유형화!$G$63)*hourly1!O4024/hourly1!$O$8763</f>
        <v>103.86411815141042</v>
      </c>
      <c r="C4023" s="419">
        <f>hourly1!$F4024*유형화!$G$71/hourly1!$F$8763+유형화!$G$72*hourly1!$G4024/hourly1!$F$8763+유형화!$G$74*hourly1!I4024/hourly1!$I$8763+유형화!$H$63*hourly1!P4024/hourly1!$P$8763</f>
        <v>1.5643345982394055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770">
        <f>(유형화!$F$71+유형화!$F$72+유형화!$F$73+유형화!$F$74+유형화!$G$63)*hourly1!O4025/hourly1!$O$8763</f>
        <v>107.39626009980144</v>
      </c>
      <c r="C4024" s="419">
        <f>hourly1!$F4025*유형화!$G$71/hourly1!$F$8763+유형화!$G$72*hourly1!$G4025/hourly1!$F$8763+유형화!$G$74*hourly1!I4025/hourly1!$I$8763+유형화!$H$63*hourly1!P4025/hourly1!$P$8763</f>
        <v>1.082085409197528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770">
        <f>(유형화!$F$71+유형화!$F$72+유형화!$F$73+유형화!$F$74+유형화!$G$63)*hourly1!O4026/hourly1!$O$8763</f>
        <v>106.61155778867079</v>
      </c>
      <c r="C4025" s="419">
        <f>hourly1!$F4026*유형화!$G$71/hourly1!$F$8763+유형화!$G$72*hourly1!$G4026/hourly1!$F$8763+유형화!$G$74*hourly1!I4026/hourly1!$I$8763+유형화!$H$63*hourly1!P4026/hourly1!$P$8763</f>
        <v>1.0017465478457672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770">
        <f>(유형화!$F$71+유형화!$F$72+유형화!$F$73+유형화!$F$74+유형화!$G$63)*hourly1!O4027/hourly1!$O$8763</f>
        <v>106.98600018950594</v>
      </c>
      <c r="C4026" s="419">
        <f>hourly1!$F4027*유형화!$G$71/hourly1!$F$8763+유형화!$G$72*hourly1!$G4027/hourly1!$F$8763+유형화!$G$74*hourly1!I4027/hourly1!$I$8763+유형화!$H$63*hourly1!P4027/hourly1!$P$8763</f>
        <v>1.0820140176646655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770">
        <f>(유형화!$F$71+유형화!$F$72+유형화!$F$73+유형화!$F$74+유형화!$G$63)*hourly1!O4028/hourly1!$O$8763</f>
        <v>104.5702109730876</v>
      </c>
      <c r="C4027" s="419">
        <f>hourly1!$F4028*유형화!$G$71/hourly1!$F$8763+유형화!$G$72*hourly1!$G4028/hourly1!$F$8763+유형화!$G$74*hourly1!I4028/hourly1!$I$8763+유형화!$H$63*hourly1!P4028/hourly1!$P$8763</f>
        <v>1.5641413487452809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770">
        <f>(유형화!$F$71+유형화!$F$72+유형화!$F$73+유형화!$F$74+유형화!$G$63)*hourly1!O4029/hourly1!$O$8763</f>
        <v>103.10277045743958</v>
      </c>
      <c r="C4028" s="419">
        <f>hourly1!$F4029*유형화!$G$71/hourly1!$F$8763+유형화!$G$72*hourly1!$G4029/hourly1!$F$8763+유형화!$G$74*hourly1!I4029/hourly1!$I$8763+유형화!$H$63*hourly1!P4029/hourly1!$P$8763</f>
        <v>2.0266658573347756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770">
        <f>(유형화!$F$71+유형화!$F$72+유형화!$F$73+유형화!$F$74+유형화!$G$63)*hourly1!O4030/hourly1!$O$8763</f>
        <v>103.58233676225615</v>
      </c>
      <c r="C4029" s="419">
        <f>hourly1!$F4030*유형화!$G$71/hourly1!$F$8763+유형화!$G$72*hourly1!$G4030/hourly1!$F$8763+유형화!$G$74*hourly1!I4030/hourly1!$I$8763+유형화!$H$63*hourly1!P4030/hourly1!$P$8763</f>
        <v>2.0470887592874418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770">
        <f>(유형화!$F$71+유형화!$F$72+유형화!$F$73+유형화!$F$74+유형화!$G$63)*hourly1!O4031/hourly1!$O$8763</f>
        <v>105.0584632954902</v>
      </c>
      <c r="C4030" s="419">
        <f>hourly1!$F4031*유형화!$G$71/hourly1!$F$8763+유형화!$G$72*hourly1!$G4031/hourly1!$F$8763+유형화!$G$74*hourly1!I4031/hourly1!$I$8763+유형화!$H$63*hourly1!P4031/hourly1!$P$8763</f>
        <v>1.6857365153163242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770">
        <f>(유형화!$F$71+유형화!$F$72+유형화!$F$73+유형화!$F$74+유형화!$G$63)*hourly1!O4032/hourly1!$O$8763</f>
        <v>103.18109101417571</v>
      </c>
      <c r="C4031" s="419">
        <f>hourly1!$F4032*유형화!$G$71/hourly1!$F$8763+유형화!$G$72*hourly1!$G4032/hourly1!$F$8763+유형화!$G$74*hourly1!I4032/hourly1!$I$8763+유형화!$H$63*hourly1!P4032/hourly1!$P$8763</f>
        <v>1.3442163468190047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770">
        <f>(유형화!$F$71+유형화!$F$72+유형화!$F$73+유형화!$F$74+유형화!$G$63)*hourly1!O4033/hourly1!$O$8763</f>
        <v>100.35780340533184</v>
      </c>
      <c r="C4032" s="419">
        <f>hourly1!$F4033*유형화!$G$71/hourly1!$F$8763+유형화!$G$72*hourly1!$G4033/hourly1!$F$8763+유형화!$G$74*hourly1!I4033/hourly1!$I$8763+유형화!$H$63*hourly1!P4033/hourly1!$P$8763</f>
        <v>0.942705134724241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770">
        <f>(유형화!$F$71+유형화!$F$72+유형화!$F$73+유형화!$F$74+유형화!$G$63)*hourly1!O4034/hourly1!$O$8763</f>
        <v>97.709814485381642</v>
      </c>
      <c r="C4033" s="419">
        <f>hourly1!$F4034*유형화!$G$71/hourly1!$F$8763+유형화!$G$72*hourly1!$G4034/hourly1!$F$8763+유형화!$G$74*hourly1!I4034/hourly1!$I$8763+유형화!$H$63*hourly1!P4034/hourly1!$P$8763</f>
        <v>0.82280120894894027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770">
        <f>(유형화!$F$71+유형화!$F$72+유형화!$F$73+유형화!$F$74+유형화!$G$63)*hourly1!O4035/hourly1!$O$8763</f>
        <v>96.411759982449738</v>
      </c>
      <c r="C4034" s="419">
        <f>hourly1!$F4035*유형화!$G$71/hourly1!$F$8763+유형화!$G$72*hourly1!$G4035/hourly1!$F$8763+유형화!$G$74*hourly1!I4035/hourly1!$I$8763+유형화!$H$63*hourly1!P4035/hourly1!$P$8763</f>
        <v>0.60546476553318107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770">
        <f>(유형화!$F$71+유형화!$F$72+유형화!$F$73+유형화!$F$74+유형화!$G$63)*hourly1!O4036/hourly1!$O$8763</f>
        <v>90.780909411732495</v>
      </c>
      <c r="C4035" s="419">
        <f>hourly1!$F4036*유형화!$G$71/hourly1!$F$8763+유형화!$G$72*hourly1!$G4036/hourly1!$F$8763+유형화!$G$74*hourly1!I4036/hourly1!$I$8763+유형화!$H$63*hourly1!P4036/hourly1!$P$8763</f>
        <v>0.5321813570498336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770">
        <f>(유형화!$F$71+유형화!$F$72+유형화!$F$73+유형화!$F$74+유형화!$G$63)*hourly1!O4037/hourly1!$O$8763</f>
        <v>92.305037023312039</v>
      </c>
      <c r="C4036" s="419">
        <f>hourly1!$F4037*유형화!$G$71/hourly1!$F$8763+유형화!$G$72*hourly1!$G4037/hourly1!$F$8763+유형화!$G$74*hourly1!I4037/hourly1!$I$8763+유형화!$H$63*hourly1!P4037/hourly1!$P$8763</f>
        <v>0.51208587143753992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770">
        <f>(유형화!$F$71+유형화!$F$72+유형화!$F$73+유형화!$F$74+유형화!$G$63)*hourly1!O4038/hourly1!$O$8763</f>
        <v>91.025262385051761</v>
      </c>
      <c r="C4037" s="419">
        <f>hourly1!$F4038*유형화!$G$71/hourly1!$F$8763+유형화!$G$72*hourly1!$G4038/hourly1!$F$8763+유형화!$G$74*hourly1!I4038/hourly1!$I$8763+유형화!$H$63*hourly1!P4038/hourly1!$P$8763</f>
        <v>0.51240405611417705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770">
        <f>(유형화!$F$71+유형화!$F$72+유형화!$F$73+유형화!$F$74+유형화!$G$63)*hourly1!O4039/hourly1!$O$8763</f>
        <v>90.511866608734053</v>
      </c>
      <c r="C4038" s="419">
        <f>hourly1!$F4039*유형화!$G$71/hourly1!$F$8763+유형화!$G$72*hourly1!$G4039/hourly1!$F$8763+유형화!$G$74*hourly1!I4039/hourly1!$I$8763+유형화!$H$63*hourly1!P4039/hourly1!$P$8763</f>
        <v>0.5063745488085406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770">
        <f>(유형화!$F$71+유형화!$F$72+유형화!$F$73+유형화!$F$74+유형화!$G$63)*hourly1!O4040/hourly1!$O$8763</f>
        <v>90.83555027383494</v>
      </c>
      <c r="C4039" s="419">
        <f>hourly1!$F4040*유형화!$G$71/hourly1!$F$8763+유형화!$G$72*hourly1!$G4040/hourly1!$F$8763+유형화!$G$74*hourly1!I4040/hourly1!$I$8763+유형화!$H$63*hourly1!P4040/hourly1!$P$8763</f>
        <v>1.2054462853184171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770">
        <f>(유형화!$F$71+유형화!$F$72+유형화!$F$73+유형화!$F$74+유형화!$G$63)*hourly1!O4041/hourly1!$O$8763</f>
        <v>91.372895358337175</v>
      </c>
      <c r="C4040" s="419">
        <f>hourly1!$F4041*유형화!$G$71/hourly1!$F$8763+유형화!$G$72*hourly1!$G4041/hourly1!$F$8763+유형화!$G$74*hourly1!I4041/hourly1!$I$8763+유형화!$H$63*hourly1!P4041/hourly1!$P$8763</f>
        <v>2.4547214876030394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770">
        <f>(유형화!$F$71+유형화!$F$72+유형화!$F$73+유형화!$F$74+유형화!$G$63)*hourly1!O4042/hourly1!$O$8763</f>
        <v>92.423328026865747</v>
      </c>
      <c r="C4041" s="419">
        <f>hourly1!$F4042*유형화!$G$71/hourly1!$F$8763+유형화!$G$72*hourly1!$G4042/hourly1!$F$8763+유형화!$G$74*hourly1!I4042/hourly1!$I$8763+유형화!$H$63*hourly1!P4042/hourly1!$P$8763</f>
        <v>2.0713252615278841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770">
        <f>(유형화!$F$71+유형화!$F$72+유형화!$F$73+유형화!$F$74+유형화!$G$63)*hourly1!O4043/hourly1!$O$8763</f>
        <v>92.938115569052528</v>
      </c>
      <c r="C4042" s="419">
        <f>hourly1!$F4043*유형화!$G$71/hourly1!$F$8763+유형화!$G$72*hourly1!$G4043/hourly1!$F$8763+유형화!$G$74*hourly1!I4043/hourly1!$I$8763+유형화!$H$63*hourly1!P4043/hourly1!$P$8763</f>
        <v>1.788595712620705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770">
        <f>(유형화!$F$71+유형화!$F$72+유형화!$F$73+유형화!$F$74+유형화!$G$63)*hourly1!O4044/hourly1!$O$8763</f>
        <v>94.135319186252758</v>
      </c>
      <c r="C4043" s="419">
        <f>hourly1!$F4044*유형화!$G$71/hourly1!$F$8763+유형화!$G$72*hourly1!$G4044/hourly1!$F$8763+유형화!$G$74*hourly1!I4044/hourly1!$I$8763+유형화!$H$63*hourly1!P4044/hourly1!$P$8763</f>
        <v>1.4658155137776681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770">
        <f>(유형화!$F$71+유형화!$F$72+유형화!$F$73+유형화!$F$74+유형화!$G$63)*hourly1!O4045/hourly1!$O$8763</f>
        <v>94.845730605184968</v>
      </c>
      <c r="C4044" s="419">
        <f>hourly1!$F4045*유형화!$G$71/hourly1!$F$8763+유형화!$G$72*hourly1!$G4045/hourly1!$F$8763+유형화!$G$74*hourly1!I4045/hourly1!$I$8763+유형화!$H$63*hourly1!P4045/hourly1!$P$8763</f>
        <v>1.3448487157846616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770">
        <f>(유형화!$F$71+유형화!$F$72+유형화!$F$73+유형화!$F$74+유형화!$G$63)*hourly1!O4046/hourly1!$O$8763</f>
        <v>94.802425261265824</v>
      </c>
      <c r="C4045" s="419">
        <f>hourly1!$F4046*유형화!$G$71/hourly1!$F$8763+유형화!$G$72*hourly1!$G4046/hourly1!$F$8763+유형화!$G$74*hourly1!I4046/hourly1!$I$8763+유형화!$H$63*hourly1!P4046/hourly1!$P$8763</f>
        <v>1.2843206970801238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770">
        <f>(유형화!$F$71+유형화!$F$72+유형화!$F$73+유형화!$F$74+유형화!$G$63)*hourly1!O4047/hourly1!$O$8763</f>
        <v>94.528335444258659</v>
      </c>
      <c r="C4046" s="419">
        <f>hourly1!$F4047*유형화!$G$71/hourly1!$F$8763+유형화!$G$72*hourly1!$G4047/hourly1!$F$8763+유형화!$G$74*hourly1!I4047/hourly1!$I$8763+유형화!$H$63*hourly1!P4047/hourly1!$P$8763</f>
        <v>1.70633974243389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770">
        <f>(유형화!$F$71+유형화!$F$72+유형화!$F$73+유형화!$F$74+유형화!$G$63)*hourly1!O4048/hourly1!$O$8763</f>
        <v>95.476890556933967</v>
      </c>
      <c r="C4047" s="419">
        <f>hourly1!$F4048*유형화!$G$71/hourly1!$F$8763+유형화!$G$72*hourly1!$G4048/hourly1!$F$8763+유형화!$G$74*hourly1!I4048/hourly1!$I$8763+유형화!$H$63*hourly1!P4048/hourly1!$P$8763</f>
        <v>1.5661280027804543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770">
        <f>(유형화!$F$71+유형화!$F$72+유형화!$F$73+유형화!$F$74+유형화!$G$63)*hourly1!O4049/hourly1!$O$8763</f>
        <v>95.875641666886068</v>
      </c>
      <c r="C4048" s="419">
        <f>hourly1!$F4049*유형화!$G$71/hourly1!$F$8763+유형화!$G$72*hourly1!$G4049/hourly1!$F$8763+유형화!$G$74*hourly1!I4049/hourly1!$I$8763+유형화!$H$63*hourly1!P4049/hourly1!$P$8763</f>
        <v>1.0835018541361716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770">
        <f>(유형화!$F$71+유형화!$F$72+유형화!$F$73+유형화!$F$74+유형화!$G$63)*hourly1!O4050/hourly1!$O$8763</f>
        <v>96.834296720279227</v>
      </c>
      <c r="C4049" s="419">
        <f>hourly1!$F4050*유형화!$G$71/hourly1!$F$8763+유형화!$G$72*hourly1!$G4050/hourly1!$F$8763+유형화!$G$74*hourly1!I4050/hourly1!$I$8763+유형화!$H$63*hourly1!P4050/hourly1!$P$8763</f>
        <v>1.0030740610904634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770">
        <f>(유형화!$F$71+유형화!$F$72+유형화!$F$73+유형화!$F$74+유형화!$G$63)*hourly1!O4051/hourly1!$O$8763</f>
        <v>97.871615598514637</v>
      </c>
      <c r="C4050" s="419">
        <f>hourly1!$F4051*유형화!$G$71/hourly1!$F$8763+유형화!$G$72*hourly1!$G4051/hourly1!$F$8763+유형화!$G$74*hourly1!I4051/hourly1!$I$8763+유형화!$H$63*hourly1!P4051/hourly1!$P$8763</f>
        <v>1.0834070757218544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770">
        <f>(유형화!$F$71+유형화!$F$72+유형화!$F$73+유형화!$F$74+유형화!$G$63)*hourly1!O4052/hourly1!$O$8763</f>
        <v>99.114925291277913</v>
      </c>
      <c r="C4051" s="419">
        <f>hourly1!$F4052*유형화!$G$71/hourly1!$F$8763+유형화!$G$72*hourly1!$G4052/hourly1!$F$8763+유형화!$G$74*hourly1!I4052/hourly1!$I$8763+유형화!$H$63*hourly1!P4052/hourly1!$P$8763</f>
        <v>1.5664009523048006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770">
        <f>(유형화!$F$71+유형화!$F$72+유형화!$F$73+유형화!$F$74+유형화!$G$63)*hourly1!O4053/hourly1!$O$8763</f>
        <v>100.32199390734775</v>
      </c>
      <c r="C4052" s="419">
        <f>hourly1!$F4053*유형화!$G$71/hourly1!$F$8763+유형화!$G$72*hourly1!$G4053/hourly1!$F$8763+유형화!$G$74*hourly1!I4053/hourly1!$I$8763+유형화!$H$63*hourly1!P4053/hourly1!$P$8763</f>
        <v>2.0294885923819663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770">
        <f>(유형화!$F$71+유형화!$F$72+유형화!$F$73+유형화!$F$74+유형화!$G$63)*hourly1!O4054/hourly1!$O$8763</f>
        <v>100.75830516437495</v>
      </c>
      <c r="C4053" s="419">
        <f>hourly1!$F4054*유형화!$G$71/hourly1!$F$8763+유형화!$G$72*hourly1!$G4054/hourly1!$F$8763+유형화!$G$74*hourly1!I4054/hourly1!$I$8763+유형화!$H$63*hourly1!P4054/hourly1!$P$8763</f>
        <v>2.0499671920391473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770">
        <f>(유형화!$F$71+유형화!$F$72+유형화!$F$73+유형화!$F$74+유형화!$G$63)*hourly1!O4055/hourly1!$O$8763</f>
        <v>101.6231835996405</v>
      </c>
      <c r="C4054" s="419">
        <f>hourly1!$F4055*유형화!$G$71/hourly1!$F$8763+유형화!$G$72*hourly1!$G4055/hourly1!$F$8763+유형화!$G$74*hourly1!I4055/hourly1!$I$8763+유형화!$H$63*hourly1!P4055/hourly1!$P$8763</f>
        <v>1.6880976671768984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770">
        <f>(유형화!$F$71+유형화!$F$72+유형화!$F$73+유형화!$F$74+유형화!$G$63)*hourly1!O4056/hourly1!$O$8763</f>
        <v>99.903254447239163</v>
      </c>
      <c r="C4055" s="419">
        <f>hourly1!$F4056*유형화!$G$71/hourly1!$F$8763+유형화!$G$72*hourly1!$G4056/hourly1!$F$8763+유형화!$G$74*hourly1!I4056/hourly1!$I$8763+유형화!$H$63*hourly1!P4056/hourly1!$P$8763</f>
        <v>1.34588266212267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770">
        <f>(유형화!$F$71+유형화!$F$72+유형화!$F$73+유형화!$F$74+유형화!$G$63)*hourly1!O4057/hourly1!$O$8763</f>
        <v>98.447693673340794</v>
      </c>
      <c r="C4056" s="419">
        <f>hourly1!$F4057*유형화!$G$71/hourly1!$F$8763+유형화!$G$72*hourly1!$G4057/hourly1!$F$8763+유형화!$G$74*hourly1!I4057/hourly1!$I$8763+유형화!$H$63*hourly1!P4057/hourly1!$P$8763</f>
        <v>0.94368953780021991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770">
        <f>(유형화!$F$71+유형화!$F$72+유형화!$F$73+유형화!$F$74+유형화!$G$63)*hourly1!O4058/hourly1!$O$8763</f>
        <v>94.692288041012219</v>
      </c>
      <c r="C4057" s="419">
        <f>hourly1!$F4058*유형화!$G$71/hourly1!$F$8763+유형화!$G$72*hourly1!$G4058/hourly1!$F$8763+유형화!$G$74*hourly1!I4058/hourly1!$I$8763+유형화!$H$63*hourly1!P4058/hourly1!$P$8763</f>
        <v>0.82355728220860891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770">
        <f>(유형화!$F$71+유형화!$F$72+유형화!$F$73+유형화!$F$74+유형화!$G$63)*hourly1!O4059/hourly1!$O$8763</f>
        <v>93.525851174242973</v>
      </c>
      <c r="C4058" s="419">
        <f>hourly1!$F4059*유형화!$G$71/hourly1!$F$8763+유형화!$G$72*hourly1!$G4059/hourly1!$F$8763+유형화!$G$74*hourly1!I4059/hourly1!$I$8763+유형화!$H$63*hourly1!P4059/hourly1!$P$8763</f>
        <v>0.60592665644191612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770">
        <f>(유형화!$F$71+유형화!$F$72+유형화!$F$73+유형화!$F$74+유형화!$G$63)*hourly1!O4060/hourly1!$O$8763</f>
        <v>91.992605448657585</v>
      </c>
      <c r="C4059" s="419">
        <f>hourly1!$F4060*유형화!$G$71/hourly1!$F$8763+유형화!$G$72*hourly1!$G4060/hourly1!$F$8763+유형화!$G$74*hourly1!I4060/hourly1!$I$8763+유형화!$H$63*hourly1!P4060/hourly1!$P$8763</f>
        <v>0.53260139774964921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770">
        <f>(유형화!$F$71+유형화!$F$72+유형화!$F$73+유형화!$F$74+유형화!$G$63)*hourly1!O4061/hourly1!$O$8763</f>
        <v>91.624641089893046</v>
      </c>
      <c r="C4060" s="419">
        <f>hourly1!$F4061*유형화!$G$71/hourly1!$F$8763+유형화!$G$72*hourly1!$G4061/hourly1!$F$8763+유형화!$G$74*hourly1!I4061/hourly1!$I$8763+유형화!$H$63*hourly1!P4061/hourly1!$P$8763</f>
        <v>0.5130952000055955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770">
        <f>(유형화!$F$71+유형화!$F$72+유형화!$F$73+유형화!$F$74+유형화!$G$63)*hourly1!O4062/hourly1!$O$8763</f>
        <v>90.328037390445218</v>
      </c>
      <c r="C4061" s="419">
        <f>hourly1!$F4062*유형화!$G$71/hourly1!$F$8763+유형화!$G$72*hourly1!$G4062/hourly1!$F$8763+유형화!$G$74*hourly1!I4062/hourly1!$I$8763+유형화!$H$63*hourly1!P4062/hourly1!$P$8763</f>
        <v>0.5131970560287743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770">
        <f>(유형화!$F$71+유형화!$F$72+유형화!$F$73+유형화!$F$74+유형화!$G$63)*hourly1!O4063/hourly1!$O$8763</f>
        <v>90.902658238825509</v>
      </c>
      <c r="C4062" s="419">
        <f>hourly1!$F4063*유형화!$G$71/hourly1!$F$8763+유형화!$G$72*hourly1!$G4063/hourly1!$F$8763+유형화!$G$74*hourly1!I4063/hourly1!$I$8763+유형화!$H$63*hourly1!P4063/hourly1!$P$8763</f>
        <v>0.50673827635959001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770">
        <f>(유형화!$F$71+유형화!$F$72+유형화!$F$73+유형화!$F$74+유형화!$G$63)*hourly1!O4064/hourly1!$O$8763</f>
        <v>92.100276219931132</v>
      </c>
      <c r="C4063" s="419">
        <f>hourly1!$F4064*유형화!$G$71/hourly1!$F$8763+유형화!$G$72*hourly1!$G4064/hourly1!$F$8763+유형화!$G$74*hourly1!I4064/hourly1!$I$8763+유형화!$H$63*hourly1!P4064/hourly1!$P$8763</f>
        <v>1.205678000078096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770">
        <f>(유형화!$F$71+유형화!$F$72+유형화!$F$73+유형화!$F$74+유형화!$G$63)*hourly1!O4065/hourly1!$O$8763</f>
        <v>95.906778166871817</v>
      </c>
      <c r="C4064" s="419">
        <f>hourly1!$F4065*유형화!$G$71/hourly1!$F$8763+유형화!$G$72*hourly1!$G4065/hourly1!$F$8763+유형화!$G$74*hourly1!I4065/hourly1!$I$8763+유형화!$H$63*hourly1!P4065/hourly1!$P$8763</f>
        <v>2.4553935527227484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770">
        <f>(유형화!$F$71+유형화!$F$72+유형화!$F$73+유형화!$F$74+유형화!$G$63)*hourly1!O4066/hourly1!$O$8763</f>
        <v>99.927345148109325</v>
      </c>
      <c r="C4065" s="419">
        <f>hourly1!$F4066*유형화!$G$71/hourly1!$F$8763+유형화!$G$72*hourly1!$G4066/hourly1!$F$8763+유형화!$G$74*hourly1!I4066/hourly1!$I$8763+유형화!$H$63*hourly1!P4066/hourly1!$P$8763</f>
        <v>2.0716837578028184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770">
        <f>(유형화!$F$71+유형화!$F$72+유형화!$F$73+유형화!$F$74+유형화!$G$63)*hourly1!O4067/hourly1!$O$8763</f>
        <v>105.64941178013117</v>
      </c>
      <c r="C4066" s="419">
        <f>hourly1!$F4067*유형화!$G$71/hourly1!$F$8763+유형화!$G$72*hourly1!$G4067/hourly1!$F$8763+유형화!$G$74*hourly1!I4067/hourly1!$I$8763+유형화!$H$63*hourly1!P4067/hourly1!$P$8763</f>
        <v>1.7887003381430004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770">
        <f>(유형화!$F$71+유형화!$F$72+유형화!$F$73+유형화!$F$74+유형화!$G$63)*hourly1!O4068/hourly1!$O$8763</f>
        <v>115.66937639259484</v>
      </c>
      <c r="C4067" s="419">
        <f>hourly1!$F4068*유형화!$G$71/hourly1!$F$8763+유형화!$G$72*hourly1!$G4068/hourly1!$F$8763+유형화!$G$74*hourly1!I4068/hourly1!$I$8763+유형화!$H$63*hourly1!P4068/hourly1!$P$8763</f>
        <v>1.4657321210819538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770">
        <f>(유형화!$F$71+유형화!$F$72+유형화!$F$73+유형화!$F$74+유형화!$G$63)*hourly1!O4069/hourly1!$O$8763</f>
        <v>120.39614378058475</v>
      </c>
      <c r="C4068" s="419">
        <f>hourly1!$F4069*유형화!$G$71/hourly1!$F$8763+유형화!$G$72*hourly1!$G4069/hourly1!$F$8763+유형화!$G$74*hourly1!I4069/hourly1!$I$8763+유형화!$H$63*hourly1!P4069/hourly1!$P$8763</f>
        <v>1.3446643902321416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770">
        <f>(유형화!$F$71+유형화!$F$72+유형화!$F$73+유형화!$F$74+유형화!$G$63)*hourly1!O4070/hourly1!$O$8763</f>
        <v>122.07098232786588</v>
      </c>
      <c r="C4069" s="419">
        <f>hourly1!$F4070*유형화!$G$71/hourly1!$F$8763+유형화!$G$72*hourly1!$G4070/hourly1!$F$8763+유형화!$G$74*hourly1!I4070/hourly1!$I$8763+유형화!$H$63*hourly1!P4070/hourly1!$P$8763</f>
        <v>1.2839705093025484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770">
        <f>(유형화!$F$71+유형화!$F$72+유형화!$F$73+유형화!$F$74+유형화!$G$63)*hourly1!O4071/hourly1!$O$8763</f>
        <v>118.5512032512321</v>
      </c>
      <c r="C4070" s="419">
        <f>hourly1!$F4071*유형화!$G$71/hourly1!$F$8763+유형화!$G$72*hourly1!$G4071/hourly1!$F$8763+유형화!$G$74*hourly1!I4071/hourly1!$I$8763+유형화!$H$63*hourly1!P4071/hourly1!$P$8763</f>
        <v>1.7056532143743373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770">
        <f>(유형화!$F$71+유형화!$F$72+유형화!$F$73+유형화!$F$74+유형화!$G$63)*hourly1!O4072/hourly1!$O$8763</f>
        <v>117.76634106999431</v>
      </c>
      <c r="C4071" s="419">
        <f>hourly1!$F4072*유형화!$G$71/hourly1!$F$8763+유형화!$G$72*hourly1!$G4072/hourly1!$F$8763+유형화!$G$74*hourly1!I4072/hourly1!$I$8763+유형화!$H$63*hourly1!P4072/hourly1!$P$8763</f>
        <v>1.5648780355111118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770">
        <f>(유형화!$F$71+유형화!$F$72+유형화!$F$73+유형화!$F$74+유형화!$G$63)*hourly1!O4073/hourly1!$O$8763</f>
        <v>124.57004557331561</v>
      </c>
      <c r="C4072" s="419">
        <f>hourly1!$F4073*유형화!$G$71/hourly1!$F$8763+유형화!$G$72*hourly1!$G4073/hourly1!$F$8763+유형화!$G$74*hourly1!I4073/hourly1!$I$8763+유형화!$H$63*hourly1!P4073/hourly1!$P$8763</f>
        <v>1.0826319236904756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770">
        <f>(유형화!$F$71+유형화!$F$72+유형화!$F$73+유형화!$F$74+유형화!$G$63)*hourly1!O4074/hourly1!$O$8763</f>
        <v>124.54741993903889</v>
      </c>
      <c r="C4073" s="419">
        <f>hourly1!$F4074*유형화!$G$71/hourly1!$F$8763+유형화!$G$72*hourly1!$G4074/hourly1!$F$8763+유형화!$G$74*hourly1!I4074/hourly1!$I$8763+유형화!$H$63*hourly1!P4074/hourly1!$P$8763</f>
        <v>1.0023859944202886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770">
        <f>(유형화!$F$71+유형화!$F$72+유형화!$F$73+유형화!$F$74+유형화!$G$63)*hourly1!O4075/hourly1!$O$8763</f>
        <v>126.12584901254512</v>
      </c>
      <c r="C4074" s="419">
        <f>hourly1!$F4075*유형화!$G$71/hourly1!$F$8763+유형화!$G$72*hourly1!$G4075/hourly1!$F$8763+유형화!$G$74*hourly1!I4075/hourly1!$I$8763+유형화!$H$63*hourly1!P4075/hourly1!$P$8763</f>
        <v>1.0828125565774995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770">
        <f>(유형화!$F$71+유형화!$F$72+유형화!$F$73+유형화!$F$74+유형화!$G$63)*hourly1!O4076/hourly1!$O$8763</f>
        <v>125.72123359137346</v>
      </c>
      <c r="C4075" s="419">
        <f>hourly1!$F4076*유형화!$G$71/hourly1!$F$8763+유형화!$G$72*hourly1!$G4076/hourly1!$F$8763+유형화!$G$74*hourly1!I4076/hourly1!$I$8763+유형화!$H$63*hourly1!P4076/hourly1!$P$8763</f>
        <v>1.5655399458007091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770">
        <f>(유형화!$F$71+유형화!$F$72+유형화!$F$73+유형화!$F$74+유형화!$G$63)*hourly1!O4077/hourly1!$O$8763</f>
        <v>122.76368651831319</v>
      </c>
      <c r="C4076" s="419">
        <f>hourly1!$F4077*유형화!$G$71/hourly1!$F$8763+유형화!$G$72*hourly1!$G4077/hourly1!$F$8763+유형화!$G$74*hourly1!I4077/hourly1!$I$8763+유형화!$H$63*hourly1!P4077/hourly1!$P$8763</f>
        <v>2.0284703398723032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770">
        <f>(유형화!$F$71+유형화!$F$72+유형화!$F$73+유형화!$F$74+유형화!$G$63)*hourly1!O4078/hourly1!$O$8763</f>
        <v>121.05308257155041</v>
      </c>
      <c r="C4077" s="419">
        <f>hourly1!$F4078*유형화!$G$71/hourly1!$F$8763+유형화!$G$72*hourly1!$G4078/hourly1!$F$8763+유형화!$G$74*hourly1!I4078/hourly1!$I$8763+유형화!$H$63*hourly1!P4078/hourly1!$P$8763</f>
        <v>2.0490027909012518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770">
        <f>(유형화!$F$71+유형화!$F$72+유형화!$F$73+유형화!$F$74+유형화!$G$63)*hourly1!O4079/hourly1!$O$8763</f>
        <v>119.95002793851891</v>
      </c>
      <c r="C4078" s="419">
        <f>hourly1!$F4079*유형화!$G$71/hourly1!$F$8763+유형화!$G$72*hourly1!$G4079/hourly1!$F$8763+유형화!$G$74*hourly1!I4079/hourly1!$I$8763+유형화!$H$63*hourly1!P4079/hourly1!$P$8763</f>
        <v>1.6872517390569057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770">
        <f>(유형화!$F$71+유형화!$F$72+유형화!$F$73+유형화!$F$74+유형화!$G$63)*hourly1!O4080/hourly1!$O$8763</f>
        <v>116.47746026231412</v>
      </c>
      <c r="C4079" s="419">
        <f>hourly1!$F4080*유형화!$G$71/hourly1!$F$8763+유형화!$G$72*hourly1!$G4080/hourly1!$F$8763+유형화!$G$74*hourly1!I4080/hourly1!$I$8763+유형화!$H$63*hourly1!P4080/hourly1!$P$8763</f>
        <v>1.3452582939322477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770">
        <f>(유형화!$F$71+유형화!$F$72+유형화!$F$73+유형화!$F$74+유형화!$G$63)*hourly1!O4081/hourly1!$O$8763</f>
        <v>111.09143789518359</v>
      </c>
      <c r="C4080" s="419">
        <f>hourly1!$F4081*유형화!$G$71/hourly1!$F$8763+유형화!$G$72*hourly1!$G4081/hourly1!$F$8763+유형화!$G$74*hourly1!I4081/hourly1!$I$8763+유형화!$H$63*hourly1!P4081/hourly1!$P$8763</f>
        <v>0.94331350136419423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770">
        <f>(유형화!$F$71+유형화!$F$72+유형화!$F$73+유형화!$F$74+유형화!$G$63)*hourly1!O4082/hourly1!$O$8763</f>
        <v>106.61906840983887</v>
      </c>
      <c r="C4081" s="419">
        <f>hourly1!$F4082*유형화!$G$71/hourly1!$F$8763+유형화!$G$72*hourly1!$G4082/hourly1!$F$8763+유형화!$G$74*hourly1!I4082/hourly1!$I$8763+유형화!$H$63*hourly1!P4082/hourly1!$P$8763</f>
        <v>0.82323540486647584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770">
        <f>(유형화!$F$71+유형화!$F$72+유형화!$F$73+유형화!$F$74+유형화!$G$63)*hourly1!O4083/hourly1!$O$8763</f>
        <v>101.26654043821958</v>
      </c>
      <c r="C4082" s="419">
        <f>hourly1!$F4083*유형화!$G$71/hourly1!$F$8763+유형화!$G$72*hourly1!$G4083/hourly1!$F$8763+유형화!$G$74*hourly1!I4083/hourly1!$I$8763+유형화!$H$63*hourly1!P4083/hourly1!$P$8763</f>
        <v>0.60577402626821009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770">
        <f>(유형화!$F$71+유형화!$F$72+유형화!$F$73+유형화!$F$74+유형화!$G$63)*hourly1!O4084/hourly1!$O$8763</f>
        <v>97.003370158787718</v>
      </c>
      <c r="C4083" s="419">
        <f>hourly1!$F4084*유형화!$G$71/hourly1!$F$8763+유형화!$G$72*hourly1!$G4084/hourly1!$F$8763+유형화!$G$74*hourly1!I4084/hourly1!$I$8763+유형화!$H$63*hourly1!P4084/hourly1!$P$8763</f>
        <v>0.53254293054601221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770">
        <f>(유형화!$F$71+유형화!$F$72+유형화!$F$73+유형화!$F$74+유형화!$G$63)*hourly1!O4085/hourly1!$O$8763</f>
        <v>97.718076822136283</v>
      </c>
      <c r="C4084" s="419">
        <f>hourly1!$F4085*유형화!$G$71/hourly1!$F$8763+유형화!$G$72*hourly1!$G4085/hourly1!$F$8763+유형화!$G$74*hourly1!I4085/hourly1!$I$8763+유형화!$H$63*hourly1!P4085/hourly1!$P$8763</f>
        <v>0.51306165829403505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770">
        <f>(유형화!$F$71+유형화!$F$72+유형화!$F$73+유형화!$F$74+유형화!$G$63)*hourly1!O4086/hourly1!$O$8763</f>
        <v>97.022984952913959</v>
      </c>
      <c r="C4085" s="419">
        <f>hourly1!$F4086*유형화!$G$71/hourly1!$F$8763+유형화!$G$72*hourly1!$G4086/hourly1!$F$8763+유형화!$G$74*hourly1!I4086/hourly1!$I$8763+유형화!$H$63*hourly1!P4086/hourly1!$P$8763</f>
        <v>0.51332783793164771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770">
        <f>(유형화!$F$71+유형화!$F$72+유형화!$F$73+유형화!$F$74+유형화!$G$63)*hourly1!O4087/hourly1!$O$8763</f>
        <v>96.384255899199957</v>
      </c>
      <c r="C4086" s="419">
        <f>hourly1!$F4087*유형화!$G$71/hourly1!$F$8763+유형화!$G$72*hourly1!$G4087/hourly1!$F$8763+유형화!$G$74*hourly1!I4087/hourly1!$I$8763+유형화!$H$63*hourly1!P4087/hourly1!$P$8763</f>
        <v>0.50684536365888377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770">
        <f>(유형화!$F$71+유형화!$F$72+유형화!$F$73+유형화!$F$74+유형화!$G$63)*hourly1!O4088/hourly1!$O$8763</f>
        <v>96.539385914542336</v>
      </c>
      <c r="C4087" s="419">
        <f>hourly1!$F4088*유형화!$G$71/hourly1!$F$8763+유형화!$G$72*hourly1!$G4088/hourly1!$F$8763+유형화!$G$74*hourly1!I4088/hourly1!$I$8763+유형화!$H$63*hourly1!P4088/hourly1!$P$8763</f>
        <v>1.2058977136749258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770">
        <f>(유형화!$F$71+유형화!$F$72+유형화!$F$73+유형화!$F$74+유형화!$G$63)*hourly1!O4089/hourly1!$O$8763</f>
        <v>99.677959706955377</v>
      </c>
      <c r="C4088" s="419">
        <f>hourly1!$F4089*유형화!$G$71/hourly1!$F$8763+유형화!$G$72*hourly1!$G4089/hourly1!$F$8763+유형화!$G$74*hourly1!I4089/hourly1!$I$8763+유형화!$H$63*hourly1!P4089/hourly1!$P$8763</f>
        <v>2.4562640986126962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770">
        <f>(유형화!$F$71+유형화!$F$72+유형화!$F$73+유형화!$F$74+유형화!$G$63)*hourly1!O4090/hourly1!$O$8763</f>
        <v>104.77566023826573</v>
      </c>
      <c r="C4089" s="419">
        <f>hourly1!$F4090*유형화!$G$71/hourly1!$F$8763+유형화!$G$72*hourly1!$G4090/hourly1!$F$8763+유형화!$G$74*hourly1!I4090/hourly1!$I$8763+유형화!$H$63*hourly1!P4090/hourly1!$P$8763</f>
        <v>2.0728681802596594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770">
        <f>(유형화!$F$71+유형화!$F$72+유형화!$F$73+유형화!$F$74+유형화!$G$63)*hourly1!O4091/hourly1!$O$8763</f>
        <v>109.90442844386705</v>
      </c>
      <c r="C4090" s="419">
        <f>hourly1!$F4091*유형화!$G$71/hourly1!$F$8763+유형화!$G$72*hourly1!$G4091/hourly1!$F$8763+유형화!$G$74*hourly1!I4091/hourly1!$I$8763+유형화!$H$63*hourly1!P4091/hourly1!$P$8763</f>
        <v>1.7899626142973222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770">
        <f>(유형화!$F$71+유형화!$F$72+유형화!$F$73+유형화!$F$74+유형화!$G$63)*hourly1!O4092/hourly1!$O$8763</f>
        <v>118.70203342049427</v>
      </c>
      <c r="C4091" s="419">
        <f>hourly1!$F4092*유형화!$G$71/hourly1!$F$8763+유형화!$G$72*hourly1!$G4092/hourly1!$F$8763+유형화!$G$74*hourly1!I4092/hourly1!$I$8763+유형화!$H$63*hourly1!P4092/hourly1!$P$8763</f>
        <v>1.4669762416309324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770">
        <f>(유형화!$F$71+유형화!$F$72+유형화!$F$73+유형화!$F$74+유형화!$G$63)*hourly1!O4093/hourly1!$O$8763</f>
        <v>121.3538700297558</v>
      </c>
      <c r="C4092" s="419">
        <f>hourly1!$F4093*유형화!$G$71/hourly1!$F$8763+유형화!$G$72*hourly1!$G4093/hourly1!$F$8763+유형화!$G$74*hourly1!I4093/hourly1!$I$8763+유형화!$H$63*hourly1!P4093/hourly1!$P$8763</f>
        <v>1.3455894029381099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770">
        <f>(유형화!$F$71+유형화!$F$72+유형화!$F$73+유형화!$F$74+유형화!$G$63)*hourly1!O4094/hourly1!$O$8763</f>
        <v>123.76385074153495</v>
      </c>
      <c r="C4093" s="419">
        <f>hourly1!$F4094*유형화!$G$71/hourly1!$F$8763+유형화!$G$72*hourly1!$G4094/hourly1!$F$8763+유형화!$G$74*hourly1!I4094/hourly1!$I$8763+유형화!$H$63*hourly1!P4094/hourly1!$P$8763</f>
        <v>1.2847358142259462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770">
        <f>(유형화!$F$71+유형화!$F$72+유형화!$F$73+유형화!$F$74+유형화!$G$63)*hourly1!O4095/hourly1!$O$8763</f>
        <v>119.82651959235315</v>
      </c>
      <c r="C4094" s="419">
        <f>hourly1!$F4095*유형화!$G$71/hourly1!$F$8763+유형화!$G$72*hourly1!$G4095/hourly1!$F$8763+유형화!$G$74*hourly1!I4095/hourly1!$I$8763+유형화!$H$63*hourly1!P4095/hourly1!$P$8763</f>
        <v>1.7065579174200947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770">
        <f>(유형화!$F$71+유형화!$F$72+유형화!$F$73+유형화!$F$74+유형화!$G$63)*hourly1!O4096/hourly1!$O$8763</f>
        <v>120.82228354856376</v>
      </c>
      <c r="C4095" s="419">
        <f>hourly1!$F4096*유형화!$G$71/hourly1!$F$8763+유형화!$G$72*hourly1!$G4096/hourly1!$F$8763+유형화!$G$74*hourly1!I4096/hourly1!$I$8763+유형화!$H$63*hourly1!P4096/hourly1!$P$8763</f>
        <v>1.5656473408221303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770">
        <f>(유형화!$F$71+유형화!$F$72+유형화!$F$73+유형화!$F$74+유형화!$G$63)*hourly1!O4097/hourly1!$O$8763</f>
        <v>127.76845574652634</v>
      </c>
      <c r="C4096" s="419">
        <f>hourly1!$F4097*유형화!$G$71/hourly1!$F$8763+유형화!$G$72*hourly1!$G4097/hourly1!$F$8763+유형화!$G$74*hourly1!I4097/hourly1!$I$8763+유형화!$H$63*hourly1!P4097/hourly1!$P$8763</f>
        <v>1.082967956250328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770">
        <f>(유형화!$F$71+유형화!$F$72+유형화!$F$73+유형화!$F$74+유형화!$G$63)*hourly1!O4098/hourly1!$O$8763</f>
        <v>127.83360636559398</v>
      </c>
      <c r="C4097" s="419">
        <f>hourly1!$F4098*유형화!$G$71/hourly1!$F$8763+유형화!$G$72*hourly1!$G4098/hourly1!$F$8763+유형화!$G$74*hourly1!I4098/hourly1!$I$8763+유형화!$H$63*hourly1!P4098/hourly1!$P$8763</f>
        <v>1.0026841771588393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770">
        <f>(유형화!$F$71+유형화!$F$72+유형화!$F$73+유형화!$F$74+유형화!$G$63)*hourly1!O4099/hourly1!$O$8763</f>
        <v>127.41225445656906</v>
      </c>
      <c r="C4098" s="419">
        <f>hourly1!$F4099*유형화!$G$71/hourly1!$F$8763+유형화!$G$72*hourly1!$G4099/hourly1!$F$8763+유형화!$G$74*hourly1!I4099/hourly1!$I$8763+유형화!$H$63*hourly1!P4099/hourly1!$P$8763</f>
        <v>1.0829802651353044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770">
        <f>(유형화!$F$71+유형화!$F$72+유형화!$F$73+유형화!$F$74+유형화!$G$63)*hourly1!O4100/hourly1!$O$8763</f>
        <v>125.38592529659417</v>
      </c>
      <c r="C4099" s="419">
        <f>hourly1!$F4100*유형화!$G$71/hourly1!$F$8763+유형화!$G$72*hourly1!$G4100/hourly1!$F$8763+유형화!$G$74*hourly1!I4100/hourly1!$I$8763+유형화!$H$63*hourly1!P4100/hourly1!$P$8763</f>
        <v>1.5656821134221883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770">
        <f>(유형화!$F$71+유형화!$F$72+유형화!$F$73+유형화!$F$74+유형화!$G$63)*hourly1!O4101/hourly1!$O$8763</f>
        <v>122.36510050399178</v>
      </c>
      <c r="C4100" s="419">
        <f>hourly1!$F4101*유형화!$G$71/hourly1!$F$8763+유형화!$G$72*hourly1!$G4101/hourly1!$F$8763+유형화!$G$74*hourly1!I4101/hourly1!$I$8763+유형화!$H$63*hourly1!P4101/hourly1!$P$8763</f>
        <v>2.0286355866531065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770">
        <f>(유형화!$F$71+유형화!$F$72+유형화!$F$73+유형화!$F$74+유형화!$G$63)*hourly1!O4102/hourly1!$O$8763</f>
        <v>120.04241331221246</v>
      </c>
      <c r="C4101" s="419">
        <f>hourly1!$F4102*유형화!$G$71/hourly1!$F$8763+유형화!$G$72*hourly1!$G4102/hourly1!$F$8763+유형화!$G$74*hourly1!I4102/hourly1!$I$8763+유형화!$H$63*hourly1!P4102/hourly1!$P$8763</f>
        <v>2.0492268126078232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770">
        <f>(유형화!$F$71+유형화!$F$72+유형화!$F$73+유형화!$F$74+유형화!$G$63)*hourly1!O4103/hourly1!$O$8763</f>
        <v>117.26581083808007</v>
      </c>
      <c r="C4102" s="419">
        <f>hourly1!$F4103*유형화!$G$71/hourly1!$F$8763+유형화!$G$72*hourly1!$G4103/hourly1!$F$8763+유형화!$G$74*hourly1!I4103/hourly1!$I$8763+유형화!$H$63*hourly1!P4103/hourly1!$P$8763</f>
        <v>1.6875105333635323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770">
        <f>(유형화!$F$71+유형화!$F$72+유형화!$F$73+유형화!$F$74+유형화!$G$63)*hourly1!O4104/hourly1!$O$8763</f>
        <v>114.19781255337277</v>
      </c>
      <c r="C4103" s="419">
        <f>hourly1!$F4104*유형화!$G$71/hourly1!$F$8763+유형화!$G$72*hourly1!$G4104/hourly1!$F$8763+유형화!$G$74*hourly1!I4104/hourly1!$I$8763+유형화!$H$63*hourly1!P4104/hourly1!$P$8763</f>
        <v>1.3454207712139377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770">
        <f>(유형화!$F$71+유형화!$F$72+유형화!$F$73+유형화!$F$74+유형화!$G$63)*hourly1!O4105/hourly1!$O$8763</f>
        <v>109.73683825885971</v>
      </c>
      <c r="C4104" s="419">
        <f>hourly1!$F4105*유형화!$G$71/hourly1!$F$8763+유형화!$G$72*hourly1!$G4105/hourly1!$F$8763+유형화!$G$74*hourly1!I4105/hourly1!$I$8763+유형화!$H$63*hourly1!P4105/hourly1!$P$8763</f>
        <v>0.94341751144224384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770">
        <f>(유형화!$F$71+유형화!$F$72+유형화!$F$73+유형화!$F$74+유형화!$G$63)*hourly1!O4106/hourly1!$O$8763</f>
        <v>104.73576094497771</v>
      </c>
      <c r="C4105" s="419">
        <f>hourly1!$F4106*유형화!$G$71/hourly1!$F$8763+유형화!$G$72*hourly1!$G4106/hourly1!$F$8763+유형화!$G$74*hourly1!I4106/hourly1!$I$8763+유형화!$H$63*hourly1!P4106/hourly1!$P$8763</f>
        <v>0.82333633772328141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770">
        <f>(유형화!$F$71+유형화!$F$72+유형화!$F$73+유형화!$F$74+유형화!$G$63)*hourly1!O4107/hourly1!$O$8763</f>
        <v>101.95800870481962</v>
      </c>
      <c r="C4106" s="419">
        <f>hourly1!$F4107*유형화!$G$71/hourly1!$F$8763+유형화!$G$72*hourly1!$G4107/hourly1!$F$8763+유형화!$G$74*hourly1!I4107/hourly1!$I$8763+유형화!$H$63*hourly1!P4107/hourly1!$P$8763</f>
        <v>0.60581926142049825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770">
        <f>(유형화!$F$71+유형화!$F$72+유형화!$F$73+유형화!$F$74+유형화!$G$63)*hourly1!O4108/hourly1!$O$8763</f>
        <v>98.981116674656107</v>
      </c>
      <c r="C4107" s="419">
        <f>hourly1!$F4108*유형화!$G$71/hourly1!$F$8763+유형화!$G$72*hourly1!$G4108/hourly1!$F$8763+유형화!$G$74*hourly1!I4108/hourly1!$I$8763+유형화!$H$63*hourly1!P4108/hourly1!$P$8763</f>
        <v>0.53253123710528472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770">
        <f>(유형화!$F$71+유형화!$F$72+유형화!$F$73+유형화!$F$74+유형화!$G$63)*hourly1!O4109/hourly1!$O$8763</f>
        <v>98.945894705414645</v>
      </c>
      <c r="C4108" s="419">
        <f>hourly1!$F4109*유형화!$G$71/hourly1!$F$8763+유형화!$G$72*hourly1!$G4109/hourly1!$F$8763+유형화!$G$74*hourly1!I4109/hourly1!$I$8763+유형화!$H$63*hourly1!P4109/hourly1!$P$8763</f>
        <v>0.51304996485330789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770">
        <f>(유형화!$F$71+유형화!$F$72+유형화!$F$73+유형화!$F$74+유형화!$G$63)*hourly1!O4110/hourly1!$O$8763</f>
        <v>98.089668930793607</v>
      </c>
      <c r="C4109" s="419">
        <f>hourly1!$F4110*유형화!$G$71/hourly1!$F$8763+유형화!$G$72*hourly1!$G4110/hourly1!$F$8763+유형화!$G$74*hourly1!I4110/hourly1!$I$8763+유형화!$H$63*hourly1!P4110/hourly1!$P$8763</f>
        <v>0.5132182888553587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770">
        <f>(유형화!$F$71+유형화!$F$72+유형화!$F$73+유형화!$F$74+유형화!$G$63)*hourly1!O4111/hourly1!$O$8763</f>
        <v>98.120533029413579</v>
      </c>
      <c r="C4110" s="419">
        <f>hourly1!$F4111*유형화!$G$71/hourly1!$F$8763+유형화!$G$72*hourly1!$G4111/hourly1!$F$8763+유형화!$G$74*hourly1!I4111/hourly1!$I$8763+유형화!$H$63*hourly1!P4111/hourly1!$P$8763</f>
        <v>0.5067425844693314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770">
        <f>(유형화!$F$71+유형화!$F$72+유형화!$F$73+유형화!$F$74+유형화!$G$63)*hourly1!O4112/hourly1!$O$8763</f>
        <v>98.690522875797541</v>
      </c>
      <c r="C4111" s="419">
        <f>hourly1!$F4112*유형화!$G$71/hourly1!$F$8763+유형화!$G$72*hourly1!$G4112/hourly1!$F$8763+유형화!$G$74*hourly1!I4112/hourly1!$I$8763+유형화!$H$63*hourly1!P4112/hourly1!$P$8763</f>
        <v>1.2056549209187684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770">
        <f>(유형화!$F$71+유형화!$F$72+유형화!$F$73+유형화!$F$74+유형화!$G$63)*hourly1!O4113/hourly1!$O$8763</f>
        <v>100.78448688475348</v>
      </c>
      <c r="C4112" s="419">
        <f>hourly1!$F4113*유형화!$G$71/hourly1!$F$8763+유형화!$G$72*hourly1!$G4113/hourly1!$F$8763+유형화!$G$74*hourly1!I4113/hourly1!$I$8763+유형화!$H$63*hourly1!P4113/hourly1!$P$8763</f>
        <v>2.4553212380235125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770">
        <f>(유형화!$F$71+유형화!$F$72+유형화!$F$73+유형화!$F$74+유형화!$G$63)*hourly1!O4114/hourly1!$O$8763</f>
        <v>104.57275994101785</v>
      </c>
      <c r="C4113" s="419">
        <f>hourly1!$F4114*유형화!$G$71/hourly1!$F$8763+유형화!$G$72*hourly1!$G4114/hourly1!$F$8763+유형화!$G$74*hourly1!I4114/hourly1!$I$8763+유형화!$H$63*hourly1!P4114/hourly1!$P$8763</f>
        <v>2.0718274640349139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770">
        <f>(유형화!$F$71+유형화!$F$72+유형화!$F$73+유형화!$F$74+유형화!$G$63)*hourly1!O4115/hourly1!$O$8763</f>
        <v>108.94570905656913</v>
      </c>
      <c r="C4114" s="419">
        <f>hourly1!$F4115*유형화!$G$71/hourly1!$F$8763+유형화!$G$72*hourly1!$G4115/hourly1!$F$8763+유형화!$G$74*hourly1!I4115/hourly1!$I$8763+유형화!$H$63*hourly1!P4115/hourly1!$P$8763</f>
        <v>1.7890825290215142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770">
        <f>(유형화!$F$71+유형화!$F$72+유형화!$F$73+유형화!$F$74+유형화!$G$63)*hourly1!O4116/hourly1!$O$8763</f>
        <v>118.01094030030121</v>
      </c>
      <c r="C4115" s="419">
        <f>hourly1!$F4116*유형화!$G$71/hourly1!$F$8763+유형화!$G$72*hourly1!$G4116/hourly1!$F$8763+유형화!$G$74*hourly1!I4116/hourly1!$I$8763+유형화!$H$63*hourly1!P4116/hourly1!$P$8763</f>
        <v>1.4662327849783614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770">
        <f>(유형화!$F$71+유형화!$F$72+유형화!$F$73+유형화!$F$74+유형화!$G$63)*hourly1!O4117/hourly1!$O$8763</f>
        <v>120.98855699102417</v>
      </c>
      <c r="C4116" s="419">
        <f>hourly1!$F4117*유형화!$G$71/hourly1!$F$8763+유형화!$G$72*hourly1!$G4117/hourly1!$F$8763+유형화!$G$74*hourly1!I4117/hourly1!$I$8763+유형화!$H$63*hourly1!P4117/hourly1!$P$8763</f>
        <v>1.3450219633407059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770">
        <f>(유형화!$F$71+유형화!$F$72+유형화!$F$73+유형화!$F$74+유형화!$G$63)*hourly1!O4118/hourly1!$O$8763</f>
        <v>122.48604345702493</v>
      </c>
      <c r="C4117" s="419">
        <f>hourly1!$F4118*유형화!$G$71/hourly1!$F$8763+유형화!$G$72*hourly1!$G4118/hourly1!$F$8763+유형화!$G$74*hourly1!I4118/hourly1!$I$8763+유형화!$H$63*hourly1!P4118/hourly1!$P$8763</f>
        <v>1.2842154561135763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770">
        <f>(유형화!$F$71+유형화!$F$72+유형화!$F$73+유형화!$F$74+유형화!$G$63)*hourly1!O4119/hourly1!$O$8763</f>
        <v>120.98543788607064</v>
      </c>
      <c r="C4118" s="419">
        <f>hourly1!$F4119*유형화!$G$71/hourly1!$F$8763+유형화!$G$72*hourly1!$G4119/hourly1!$F$8763+유형화!$G$74*hourly1!I4119/hourly1!$I$8763+유형화!$H$63*hourly1!P4119/hourly1!$P$8763</f>
        <v>1.7059563206668753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770">
        <f>(유형화!$F$71+유형화!$F$72+유형화!$F$73+유형화!$F$74+유형화!$G$63)*hourly1!O4120/hourly1!$O$8763</f>
        <v>120.57059613020071</v>
      </c>
      <c r="C4119" s="419">
        <f>hourly1!$F4120*유형화!$G$71/hourly1!$F$8763+유형화!$G$72*hourly1!$G4120/hourly1!$F$8763+유형화!$G$74*hourly1!I4120/hourly1!$I$8763+유형화!$H$63*hourly1!P4120/hourly1!$P$8763</f>
        <v>1.5649906618086451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770">
        <f>(유형화!$F$71+유형화!$F$72+유형화!$F$73+유형화!$F$74+유형화!$G$63)*hourly1!O4121/hourly1!$O$8763</f>
        <v>127.17017060632971</v>
      </c>
      <c r="C4120" s="419">
        <f>hourly1!$F4121*유형화!$G$71/hourly1!$F$8763+유형화!$G$72*hourly1!$G4121/hourly1!$F$8763+유형화!$G$74*hourly1!I4121/hourly1!$I$8763+유형화!$H$63*hourly1!P4121/hourly1!$P$8763</f>
        <v>1.082487294292001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770">
        <f>(유형화!$F$71+유형화!$F$72+유형화!$F$73+유형화!$F$74+유형화!$G$63)*hourly1!O4122/hourly1!$O$8763</f>
        <v>127.17368975062438</v>
      </c>
      <c r="C4121" s="419">
        <f>hourly1!$F4122*유형화!$G$71/hourly1!$F$8763+유형화!$G$72*hourly1!$G4122/hourly1!$F$8763+유형화!$G$74*hourly1!I4122/hourly1!$I$8763+유형화!$H$63*hourly1!P4122/hourly1!$P$8763</f>
        <v>1.0021601263809705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770">
        <f>(유형화!$F$71+유형화!$F$72+유형화!$F$73+유형화!$F$74+유형화!$G$63)*hourly1!O4123/hourly1!$O$8763</f>
        <v>127.29258175456624</v>
      </c>
      <c r="C4122" s="419">
        <f>hourly1!$F4123*유형화!$G$71/hourly1!$F$8763+유형화!$G$72*hourly1!$G4123/hourly1!$F$8763+유형화!$G$74*hourly1!I4123/hourly1!$I$8763+유형화!$H$63*hourly1!P4123/hourly1!$P$8763</f>
        <v>1.0824112869272722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770">
        <f>(유형화!$F$71+유형화!$F$72+유형화!$F$73+유형화!$F$74+유형화!$G$63)*hourly1!O4124/hourly1!$O$8763</f>
        <v>125.18139710908893</v>
      </c>
      <c r="C4123" s="419">
        <f>hourly1!$F4124*유형화!$G$71/hourly1!$F$8763+유형화!$G$72*hourly1!$G4124/hourly1!$F$8763+유형화!$G$74*hourly1!I4124/hourly1!$I$8763+유형화!$H$63*hourly1!P4124/hourly1!$P$8763</f>
        <v>1.5648189528632226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770">
        <f>(유형화!$F$71+유형화!$F$72+유형화!$F$73+유형화!$F$74+유형화!$G$63)*hourly1!O4125/hourly1!$O$8763</f>
        <v>120.72129234653727</v>
      </c>
      <c r="C4124" s="419">
        <f>hourly1!$F4125*유형화!$G$71/hourly1!$F$8763+유형화!$G$72*hourly1!$G4125/hourly1!$F$8763+유형화!$G$74*hourly1!I4125/hourly1!$I$8763+유형화!$H$63*hourly1!P4125/hourly1!$P$8763</f>
        <v>2.02758410015401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770">
        <f>(유형화!$F$71+유형화!$F$72+유형화!$F$73+유형화!$F$74+유형화!$G$63)*hourly1!O4126/hourly1!$O$8763</f>
        <v>118.09313741708695</v>
      </c>
      <c r="C4125" s="419">
        <f>hourly1!$F4126*유형화!$G$71/hourly1!$F$8763+유형화!$G$72*hourly1!$G4126/hourly1!$F$8763+유형화!$G$74*hourly1!I4126/hourly1!$I$8763+유형화!$H$63*hourly1!P4126/hourly1!$P$8763</f>
        <v>2.048110396740471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770">
        <f>(유형화!$F$71+유형화!$F$72+유형화!$F$73+유형화!$F$74+유형화!$G$63)*hourly1!O4127/hourly1!$O$8763</f>
        <v>116.96654596633486</v>
      </c>
      <c r="C4126" s="419">
        <f>hourly1!$F4127*유형화!$G$71/hourly1!$F$8763+유형화!$G$72*hourly1!$G4127/hourly1!$F$8763+유형화!$G$74*hourly1!I4127/hourly1!$I$8763+유형화!$H$63*hourly1!P4127/hourly1!$P$8763</f>
        <v>1.6865012047954764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770">
        <f>(유형화!$F$71+유형화!$F$72+유형화!$F$73+유형화!$F$74+유형화!$G$63)*hourly1!O4128/hourly1!$O$8763</f>
        <v>113.39714502006319</v>
      </c>
      <c r="C4127" s="419">
        <f>hourly1!$F4128*유형화!$G$71/hourly1!$F$8763+유형화!$G$72*hourly1!$G4128/hourly1!$F$8763+유형화!$G$74*hourly1!I4128/hourly1!$I$8763+유형화!$H$63*hourly1!P4128/hourly1!$P$8763</f>
        <v>1.3446139238037389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770">
        <f>(유형화!$F$71+유형화!$F$72+유형화!$F$73+유형화!$F$74+유형화!$G$63)*hourly1!O4129/hourly1!$O$8763</f>
        <v>108.78707461629703</v>
      </c>
      <c r="C4128" s="419">
        <f>hourly1!$F4129*유형화!$G$71/hourly1!$F$8763+유형화!$G$72*hourly1!$G4129/hourly1!$F$8763+유형화!$G$74*hourly1!I4129/hourly1!$I$8763+유형화!$H$63*hourly1!P4129/hourly1!$P$8763</f>
        <v>0.94286145756343687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770">
        <f>(유형화!$F$71+유형화!$F$72+유형화!$F$73+유형화!$F$74+유형화!$G$63)*hourly1!O4130/hourly1!$O$8763</f>
        <v>105.5111873242146</v>
      </c>
      <c r="C4129" s="419">
        <f>hourly1!$F4130*유형화!$G$71/hourly1!$F$8763+유형화!$G$72*hourly1!$G4130/hourly1!$F$8763+유형화!$G$74*hourly1!I4130/hourly1!$I$8763+유형화!$H$63*hourly1!P4130/hourly1!$P$8763</f>
        <v>0.82282798077376373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770">
        <f>(유형화!$F$71+유형화!$F$72+유형화!$F$73+유형화!$F$74+유형화!$G$63)*hourly1!O4131/hourly1!$O$8763</f>
        <v>104.40807290493642</v>
      </c>
      <c r="C4130" s="419">
        <f>hourly1!$F4131*유형화!$G$71/hourly1!$F$8763+유형화!$G$72*hourly1!$G4131/hourly1!$F$8763+유형화!$G$74*hourly1!I4131/hourly1!$I$8763+유형화!$H$63*hourly1!P4131/hourly1!$P$8763</f>
        <v>0.59986422286896834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770">
        <f>(유형화!$F$71+유형화!$F$72+유형화!$F$73+유형화!$F$74+유형화!$G$63)*hourly1!O4132/hourly1!$O$8763</f>
        <v>98.338791639476383</v>
      </c>
      <c r="C4131" s="419">
        <f>hourly1!$F4132*유형화!$G$71/hourly1!$F$8763+유형화!$G$72*hourly1!$G4132/hourly1!$F$8763+유형화!$G$74*hourly1!I4132/hourly1!$I$8763+유형화!$H$63*hourly1!P4132/hourly1!$P$8763</f>
        <v>0.61643905965591816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770">
        <f>(유형화!$F$71+유형화!$F$72+유형화!$F$73+유형화!$F$74+유형화!$G$63)*hourly1!O4133/hourly1!$O$8763</f>
        <v>98.736673563848896</v>
      </c>
      <c r="C4132" s="419">
        <f>hourly1!$F4133*유형화!$G$71/hourly1!$F$8763+유형화!$G$72*hourly1!$G4133/hourly1!$F$8763+유형화!$G$74*hourly1!I4133/hourly1!$I$8763+유형화!$H$63*hourly1!P4133/hourly1!$P$8763</f>
        <v>0.5519118842225802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770">
        <f>(유형화!$F$71+유형화!$F$72+유형화!$F$73+유형화!$F$74+유형화!$G$63)*hourly1!O4134/hourly1!$O$8763</f>
        <v>98.914784923385525</v>
      </c>
      <c r="C4133" s="419">
        <f>hourly1!$F4134*유형화!$G$71/hourly1!$F$8763+유형화!$G$72*hourly1!$G4134/hourly1!$F$8763+유형화!$G$74*hourly1!I4134/hourly1!$I$8763+유형화!$H$63*hourly1!P4134/hourly1!$P$8763</f>
        <v>0.50464299641450072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770">
        <f>(유형화!$F$71+유형화!$F$72+유형화!$F$73+유형화!$F$74+유형화!$G$63)*hourly1!O4135/hourly1!$O$8763</f>
        <v>98.553599018428002</v>
      </c>
      <c r="C4134" s="419">
        <f>hourly1!$F4135*유형화!$G$71/hourly1!$F$8763+유형화!$G$72*hourly1!$G4135/hourly1!$F$8763+유형화!$G$74*hourly1!I4135/hourly1!$I$8763+유형화!$H$63*hourly1!P4135/hourly1!$P$8763</f>
        <v>0.50469746323052078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770">
        <f>(유형화!$F$71+유형화!$F$72+유형화!$F$73+유형화!$F$74+유형화!$G$63)*hourly1!O4136/hourly1!$O$8763</f>
        <v>98.881480516439154</v>
      </c>
      <c r="C4135" s="419">
        <f>hourly1!$F4136*유형화!$G$71/hourly1!$F$8763+유형화!$G$72*hourly1!$G4136/hourly1!$F$8763+유형화!$G$74*hourly1!I4136/hourly1!$I$8763+유형화!$H$63*hourly1!P4136/hourly1!$P$8763</f>
        <v>0.64993676695252245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770">
        <f>(유형화!$F$71+유형화!$F$72+유형화!$F$73+유형화!$F$74+유형화!$G$63)*hourly1!O4137/hourly1!$O$8763</f>
        <v>101.22498023480316</v>
      </c>
      <c r="C4136" s="419">
        <f>hourly1!$F4137*유형화!$G$71/hourly1!$F$8763+유형화!$G$72*hourly1!$G4137/hourly1!$F$8763+유형화!$G$74*hourly1!I4137/hourly1!$I$8763+유형화!$H$63*hourly1!P4137/hourly1!$P$8763</f>
        <v>1.0088715459142965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770">
        <f>(유형화!$F$71+유형화!$F$72+유형화!$F$73+유형화!$F$74+유형화!$G$63)*hourly1!O4138/hourly1!$O$8763</f>
        <v>103.43745223317453</v>
      </c>
      <c r="C4137" s="419">
        <f>hourly1!$F4138*유형화!$G$71/hourly1!$F$8763+유형화!$G$72*hourly1!$G4138/hourly1!$F$8763+유형화!$G$74*hourly1!I4138/hourly1!$I$8763+유형화!$H$63*hourly1!P4138/hourly1!$P$8763</f>
        <v>1.4050320857098693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770">
        <f>(유형화!$F$71+유형화!$F$72+유형화!$F$73+유형화!$F$74+유형화!$G$63)*hourly1!O4139/hourly1!$O$8763</f>
        <v>109.6779073275832</v>
      </c>
      <c r="C4138" s="419">
        <f>hourly1!$F4139*유형화!$G$71/hourly1!$F$8763+유형화!$G$72*hourly1!$G4139/hourly1!$F$8763+유형화!$G$74*hourly1!I4139/hourly1!$I$8763+유형화!$H$63*hourly1!P4139/hourly1!$P$8763</f>
        <v>2.00824314919076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770">
        <f>(유형화!$F$71+유형화!$F$72+유형화!$F$73+유형화!$F$74+유형화!$G$63)*hourly1!O4140/hourly1!$O$8763</f>
        <v>117.39447565490902</v>
      </c>
      <c r="C4139" s="419">
        <f>hourly1!$F4140*유형화!$G$71/hourly1!$F$8763+유형화!$G$72*hourly1!$G4140/hourly1!$F$8763+유형화!$G$74*hourly1!I4140/hourly1!$I$8763+유형화!$H$63*hourly1!P4140/hourly1!$P$8763</f>
        <v>1.9902438666899318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770">
        <f>(유형화!$F$71+유형화!$F$72+유형화!$F$73+유형화!$F$74+유형화!$G$63)*hourly1!O4141/hourly1!$O$8763</f>
        <v>120.32786439698033</v>
      </c>
      <c r="C4140" s="419">
        <f>hourly1!$F4141*유형화!$G$71/hourly1!$F$8763+유형화!$G$72*hourly1!$G4141/hourly1!$F$8763+유형화!$G$74*hourly1!I4141/hourly1!$I$8763+유형화!$H$63*hourly1!P4141/hourly1!$P$8763</f>
        <v>1.8346881787471754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770">
        <f>(유형화!$F$71+유형화!$F$72+유형화!$F$73+유형화!$F$74+유형화!$G$63)*hourly1!O4142/hourly1!$O$8763</f>
        <v>122.30871018278748</v>
      </c>
      <c r="C4141" s="419">
        <f>hourly1!$F4142*유형화!$G$71/hourly1!$F$8763+유형화!$G$72*hourly1!$G4142/hourly1!$F$8763+유형화!$G$74*hourly1!I4142/hourly1!$I$8763+유형화!$H$63*hourly1!P4142/hourly1!$P$8763</f>
        <v>1.9373218157343659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770">
        <f>(유형화!$F$71+유형화!$F$72+유형화!$F$73+유형화!$F$74+유형화!$G$63)*hourly1!O4143/hourly1!$O$8763</f>
        <v>119.10397848180658</v>
      </c>
      <c r="C4142" s="419">
        <f>hourly1!$F4143*유형화!$G$71/hourly1!$F$8763+유형화!$G$72*hourly1!$G4143/hourly1!$F$8763+유형화!$G$74*hourly1!I4143/hourly1!$I$8763+유형화!$H$63*hourly1!P4143/hourly1!$P$8763</f>
        <v>1.9537443300697344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770">
        <f>(유형화!$F$71+유형화!$F$72+유형화!$F$73+유형화!$F$74+유형화!$G$63)*hourly1!O4144/hourly1!$O$8763</f>
        <v>118.98477129089535</v>
      </c>
      <c r="C4143" s="419">
        <f>hourly1!$F4144*유형화!$G$71/hourly1!$F$8763+유형화!$G$72*hourly1!$G4144/hourly1!$F$8763+유형화!$G$74*hourly1!I4144/hourly1!$I$8763+유형화!$H$63*hourly1!P4144/hourly1!$P$8763</f>
        <v>1.6435041155184189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770">
        <f>(유형화!$F$71+유형화!$F$72+유형화!$F$73+유형화!$F$74+유형화!$G$63)*hourly1!O4145/hourly1!$O$8763</f>
        <v>125.55646233050452</v>
      </c>
      <c r="C4144" s="419">
        <f>hourly1!$F4145*유형화!$G$71/hourly1!$F$8763+유형화!$G$72*hourly1!$G4145/hourly1!$F$8763+유형화!$G$74*hourly1!I4145/hourly1!$I$8763+유형화!$H$63*hourly1!P4145/hourly1!$P$8763</f>
        <v>1.4025066102348587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770">
        <f>(유형화!$F$71+유형화!$F$72+유형화!$F$73+유형화!$F$74+유형화!$G$63)*hourly1!O4146/hourly1!$O$8763</f>
        <v>126.13676494688625</v>
      </c>
      <c r="C4145" s="419">
        <f>hourly1!$F4146*유형화!$G$71/hourly1!$F$8763+유형화!$G$72*hourly1!$G4146/hourly1!$F$8763+유형화!$G$74*hourly1!I4146/hourly1!$I$8763+유형화!$H$63*hourly1!P4146/hourly1!$P$8763</f>
        <v>1.1961296902798653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770">
        <f>(유형화!$F$71+유형화!$F$72+유형화!$F$73+유형화!$F$74+유형화!$G$63)*hourly1!O4147/hourly1!$O$8763</f>
        <v>127.34022882883157</v>
      </c>
      <c r="C4146" s="419">
        <f>hourly1!$F4147*유형화!$G$71/hourly1!$F$8763+유형화!$G$72*hourly1!$G4147/hourly1!$F$8763+유형화!$G$74*hourly1!I4147/hourly1!$I$8763+유형화!$H$63*hourly1!P4147/hourly1!$P$8763</f>
        <v>1.4026869353997584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770">
        <f>(유형화!$F$71+유형화!$F$72+유형화!$F$73+유형화!$F$74+유형화!$G$63)*hourly1!O4148/hourly1!$O$8763</f>
        <v>126.18137935522203</v>
      </c>
      <c r="C4147" s="419">
        <f>hourly1!$F4148*유형화!$G$71/hourly1!$F$8763+유형화!$G$72*hourly1!$G4148/hourly1!$F$8763+유형화!$G$74*hourly1!I4148/hourly1!$I$8763+유형화!$H$63*hourly1!P4148/hourly1!$P$8763</f>
        <v>1.6783259511163477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770">
        <f>(유형화!$F$71+유형화!$F$72+유형화!$F$73+유형화!$F$74+유형화!$G$63)*hourly1!O4149/hourly1!$O$8763</f>
        <v>123.32123057360222</v>
      </c>
      <c r="C4148" s="419">
        <f>hourly1!$F4149*유형화!$G$71/hourly1!$F$8763+유형화!$G$72*hourly1!$G4149/hourly1!$F$8763+유형화!$G$74*hourly1!I4149/hourly1!$I$8763+유형화!$H$63*hourly1!P4149/hourly1!$P$8763</f>
        <v>2.1608582445126832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770">
        <f>(유형화!$F$71+유형화!$F$72+유형화!$F$73+유형화!$F$74+유형화!$G$63)*hourly1!O4150/hourly1!$O$8763</f>
        <v>120.98934593334485</v>
      </c>
      <c r="C4149" s="419">
        <f>hourly1!$F4150*유형화!$G$71/hourly1!$F$8763+유형화!$G$72*hourly1!$G4150/hourly1!$F$8763+유형화!$G$74*hourly1!I4150/hourly1!$I$8763+유형화!$H$63*hourly1!P4150/hourly1!$P$8763</f>
        <v>1.7993339838740188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770">
        <f>(유형화!$F$71+유형화!$F$72+유형화!$F$73+유형화!$F$74+유형화!$G$63)*hourly1!O4151/hourly1!$O$8763</f>
        <v>118.58941327205251</v>
      </c>
      <c r="C4150" s="419">
        <f>hourly1!$F4151*유형화!$G$71/hourly1!$F$8763+유형화!$G$72*hourly1!$G4151/hourly1!$F$8763+유형화!$G$74*hourly1!I4151/hourly1!$I$8763+유형화!$H$63*hourly1!P4151/hourly1!$P$8763</f>
        <v>1.1968217573376572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770">
        <f>(유형화!$F$71+유형화!$F$72+유형화!$F$73+유형화!$F$74+유형화!$G$63)*hourly1!O4152/hourly1!$O$8763</f>
        <v>114.89023474246358</v>
      </c>
      <c r="C4151" s="419">
        <f>hourly1!$F4152*유형화!$G$71/hourly1!$F$8763+유형화!$G$72*hourly1!$G4152/hourly1!$F$8763+유형화!$G$74*hourly1!I4152/hourly1!$I$8763+유형화!$H$63*hourly1!P4152/hourly1!$P$8763</f>
        <v>1.1797031755568796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770">
        <f>(유형화!$F$71+유형화!$F$72+유형화!$F$73+유형화!$F$74+유형화!$G$63)*hourly1!O4153/hourly1!$O$8763</f>
        <v>110.15526883950007</v>
      </c>
      <c r="C4152" s="419">
        <f>hourly1!$F4153*유형화!$G$71/hourly1!$F$8763+유형화!$G$72*hourly1!$G4153/hourly1!$F$8763+유형화!$G$74*hourly1!I4153/hourly1!$I$8763+유형화!$H$63*hourly1!P4153/hourly1!$P$8763</f>
        <v>1.0422120072053258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770">
        <f>(유형화!$F$71+유형화!$F$72+유형화!$F$73+유형화!$F$74+유형화!$G$63)*hourly1!O4154/hourly1!$O$8763</f>
        <v>106.52314104182423</v>
      </c>
      <c r="C4153" s="419">
        <f>hourly1!$F4154*유형화!$G$71/hourly1!$F$8763+유형화!$G$72*hourly1!$G4154/hourly1!$F$8763+유형화!$G$74*hourly1!I4154/hourly1!$I$8763+유형화!$H$63*hourly1!P4154/hourly1!$P$8763</f>
        <v>0.80211151191441599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770">
        <f>(유형화!$F$71+유형화!$F$72+유형화!$F$73+유형화!$F$74+유형화!$G$63)*hourly1!O4155/hourly1!$O$8763</f>
        <v>105.4942459049593</v>
      </c>
      <c r="C4154" s="419">
        <f>hourly1!$F4155*유형화!$G$71/hourly1!$F$8763+유형화!$G$72*hourly1!$G4155/hourly1!$F$8763+유형화!$G$74*hourly1!I4155/hourly1!$I$8763+유형화!$H$63*hourly1!P4155/hourly1!$P$8763</f>
        <v>0.6517498657095302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770">
        <f>(유형화!$F$71+유형화!$F$72+유형화!$F$73+유형화!$F$74+유형화!$G$63)*hourly1!O4156/hourly1!$O$8763</f>
        <v>99.259334763282951</v>
      </c>
      <c r="C4155" s="419">
        <f>hourly1!$F4156*유형화!$G$71/hourly1!$F$8763+유형화!$G$72*hourly1!$G4156/hourly1!$F$8763+유형화!$G$74*hourly1!I4156/hourly1!$I$8763+유형화!$H$63*hourly1!P4156/hourly1!$P$8763</f>
        <v>0.59671776414690381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770">
        <f>(유형화!$F$71+유형화!$F$72+유형화!$F$73+유형화!$F$74+유형화!$G$63)*hourly1!O4157/hourly1!$O$8763</f>
        <v>99.880049241690301</v>
      </c>
      <c r="C4156" s="419">
        <f>hourly1!$F4157*유형화!$G$71/hourly1!$F$8763+유형화!$G$72*hourly1!$G4157/hourly1!$F$8763+유형화!$G$74*hourly1!I4157/hourly1!$I$8763+유형화!$H$63*hourly1!P4157/hourly1!$P$8763</f>
        <v>0.56113739351231051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770">
        <f>(유형화!$F$71+유형화!$F$72+유형화!$F$73+유형화!$F$74+유형화!$G$63)*hourly1!O4158/hourly1!$O$8763</f>
        <v>98.726197281148103</v>
      </c>
      <c r="C4157" s="419">
        <f>hourly1!$F4158*유형화!$G$71/hourly1!$F$8763+유형화!$G$72*hourly1!$G4158/hourly1!$F$8763+유형화!$G$74*hourly1!I4158/hourly1!$I$8763+유형화!$H$63*hourly1!P4158/hourly1!$P$8763</f>
        <v>0.50429927080153747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770">
        <f>(유형화!$F$71+유형화!$F$72+유형화!$F$73+유형화!$F$74+유형화!$G$63)*hourly1!O4159/hourly1!$O$8763</f>
        <v>99.900453089873295</v>
      </c>
      <c r="C4158" s="419">
        <f>hourly1!$F4159*유형화!$G$71/hourly1!$F$8763+유형화!$G$72*hourly1!$G4159/hourly1!$F$8763+유형화!$G$74*hourly1!I4159/hourly1!$I$8763+유형화!$H$63*hourly1!P4159/hourly1!$P$8763</f>
        <v>0.50434204417683037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770">
        <f>(유형화!$F$71+유형화!$F$72+유형화!$F$73+유형화!$F$74+유형화!$G$63)*hourly1!O4160/hourly1!$O$8763</f>
        <v>99.948243491720518</v>
      </c>
      <c r="C4159" s="419">
        <f>hourly1!$F4160*유형화!$G$71/hourly1!$F$8763+유형화!$G$72*hourly1!$G4160/hourly1!$F$8763+유형화!$G$74*hourly1!I4160/hourly1!$I$8763+유형화!$H$63*hourly1!P4160/hourly1!$P$8763</f>
        <v>0.56118232094247433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770">
        <f>(유형화!$F$71+유형화!$F$72+유형화!$F$73+유형화!$F$74+유형화!$G$63)*hourly1!O4161/hourly1!$O$8763</f>
        <v>102.45889402092938</v>
      </c>
      <c r="C4160" s="419">
        <f>hourly1!$F4161*유형화!$G$71/hourly1!$F$8763+유형화!$G$72*hourly1!$G4161/hourly1!$F$8763+유형화!$G$74*hourly1!I4161/hourly1!$I$8763+유형화!$H$63*hourly1!P4161/hourly1!$P$8763</f>
        <v>0.82065023129933323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770">
        <f>(유형화!$F$71+유형화!$F$72+유형화!$F$73+유형화!$F$74+유형화!$G$63)*hourly1!O4162/hourly1!$O$8763</f>
        <v>104.24273326316276</v>
      </c>
      <c r="C4161" s="419">
        <f>hourly1!$F4162*유형화!$G$71/hourly1!$F$8763+유형화!$G$72*hourly1!$G4162/hourly1!$F$8763+유형화!$G$74*hourly1!I4162/hourly1!$I$8763+유형화!$H$63*hourly1!P4162/hourly1!$P$8763</f>
        <v>1.2188829718806615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770">
        <f>(유형화!$F$71+유형화!$F$72+유형화!$F$73+유형화!$F$74+유형화!$G$63)*hourly1!O4163/hourly1!$O$8763</f>
        <v>109.08289507655591</v>
      </c>
      <c r="C4162" s="419">
        <f>hourly1!$F4163*유형화!$G$71/hourly1!$F$8763+유형화!$G$72*hourly1!$G4163/hourly1!$F$8763+유형화!$G$74*hourly1!I4163/hourly1!$I$8763+유형화!$H$63*hourly1!P4163/hourly1!$P$8763</f>
        <v>1.6748865409318443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770">
        <f>(유형화!$F$71+유형화!$F$72+유형화!$F$73+유형화!$F$74+유형화!$G$63)*hourly1!O4164/hourly1!$O$8763</f>
        <v>117.80792412157481</v>
      </c>
      <c r="C4163" s="419">
        <f>hourly1!$F4164*유형화!$G$71/hourly1!$F$8763+유형화!$G$72*hourly1!$G4164/hourly1!$F$8763+유형화!$G$74*hourly1!I4164/hourly1!$I$8763+유형화!$H$63*hourly1!P4164/hourly1!$P$8763</f>
        <v>2.0737858076346449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770">
        <f>(유형화!$F$71+유형화!$F$72+유형화!$F$73+유형화!$F$74+유형화!$G$63)*hourly1!O4165/hourly1!$O$8763</f>
        <v>121.53226520449782</v>
      </c>
      <c r="C4164" s="419">
        <f>hourly1!$F4165*유형화!$G$71/hourly1!$F$8763+유형화!$G$72*hourly1!$G4165/hourly1!$F$8763+유형화!$G$74*hourly1!I4165/hourly1!$I$8763+유형화!$H$63*hourly1!P4165/hourly1!$P$8763</f>
        <v>2.2444921943725942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770">
        <f>(유형화!$F$71+유형화!$F$72+유형화!$F$73+유형화!$F$74+유형화!$G$63)*hourly1!O4166/hourly1!$O$8763</f>
        <v>124.23784177958547</v>
      </c>
      <c r="C4165" s="419">
        <f>hourly1!$F4166*유형화!$G$71/hourly1!$F$8763+유형화!$G$72*hourly1!$G4166/hourly1!$F$8763+유형화!$G$74*hourly1!I4166/hourly1!$I$8763+유형화!$H$63*hourly1!P4166/hourly1!$P$8763</f>
        <v>2.3395457122692598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770">
        <f>(유형화!$F$71+유형화!$F$72+유형화!$F$73+유형화!$F$74+유형화!$G$63)*hourly1!O4167/hourly1!$O$8763</f>
        <v>121.79500853270184</v>
      </c>
      <c r="C4166" s="419">
        <f>hourly1!$F4167*유형화!$G$71/hourly1!$F$8763+유형화!$G$72*hourly1!$G4167/hourly1!$F$8763+유형화!$G$74*hourly1!I4167/hourly1!$I$8763+유형화!$H$63*hourly1!P4167/hourly1!$P$8763</f>
        <v>2.0732974526232106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770">
        <f>(유형화!$F$71+유형화!$F$72+유형화!$F$73+유형화!$F$74+유형화!$G$63)*hourly1!O4168/hourly1!$O$8763</f>
        <v>121.71300952955556</v>
      </c>
      <c r="C4167" s="419">
        <f>hourly1!$F4168*유형화!$G$71/hourly1!$F$8763+유형화!$G$72*hourly1!$G4168/hourly1!$F$8763+유형화!$G$74*hourly1!I4168/hourly1!$I$8763+유형화!$H$63*hourly1!P4168/hourly1!$P$8763</f>
        <v>1.8450522598972099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770">
        <f>(유형화!$F$71+유형화!$F$72+유형화!$F$73+유형화!$F$74+유형화!$G$63)*hourly1!O4169/hourly1!$O$8763</f>
        <v>128.53211002495695</v>
      </c>
      <c r="C4168" s="419">
        <f>hourly1!$F4169*유형화!$G$71/hourly1!$F$8763+유형화!$G$72*hourly1!$G4169/hourly1!$F$8763+유형화!$G$74*hourly1!I4169/hourly1!$I$8763+유형화!$H$63*hourly1!P4169/hourly1!$P$8763</f>
        <v>1.5408935576905558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770">
        <f>(유형화!$F$71+유형화!$F$72+유형화!$F$73+유형화!$F$74+유형화!$G$63)*hourly1!O4170/hourly1!$O$8763</f>
        <v>128.93897803785688</v>
      </c>
      <c r="C4169" s="419">
        <f>hourly1!$F4170*유형화!$G$71/hourly1!$F$8763+유형화!$G$72*hourly1!$G4170/hourly1!$F$8763+유형화!$G$74*hourly1!I4170/hourly1!$I$8763+유형화!$H$63*hourly1!P4170/hourly1!$P$8763</f>
        <v>1.4078889779128665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770">
        <f>(유형화!$F$71+유형화!$F$72+유형화!$F$73+유형화!$F$74+유형화!$G$63)*hourly1!O4171/hourly1!$O$8763</f>
        <v>128.57915047106067</v>
      </c>
      <c r="C4170" s="419">
        <f>hourly1!$F4171*유형화!$G$71/hourly1!$F$8763+유형화!$G$72*hourly1!$G4171/hourly1!$F$8763+유형화!$G$74*hourly1!I4171/hourly1!$I$8763+유형화!$H$63*hourly1!P4171/hourly1!$P$8763</f>
        <v>0.99029959253994027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770">
        <f>(유형화!$F$71+유형화!$F$72+유형화!$F$73+유형화!$F$74+유형화!$G$63)*hourly1!O4172/hourly1!$O$8763</f>
        <v>127.20581159887068</v>
      </c>
      <c r="C4171" s="419">
        <f>hourly1!$F4172*유형화!$G$71/hourly1!$F$8763+유형화!$G$72*hourly1!$G4172/hourly1!$F$8763+유형화!$G$74*hourly1!I4172/hourly1!$I$8763+유형화!$H$63*hourly1!P4172/hourly1!$P$8763</f>
        <v>1.4841108249621793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770">
        <f>(유형화!$F$71+유형화!$F$72+유형화!$F$73+유형화!$F$74+유형화!$G$63)*hourly1!O4173/hourly1!$O$8763</f>
        <v>122.94296219191192</v>
      </c>
      <c r="C4172" s="419">
        <f>hourly1!$F4173*유형화!$G$71/hourly1!$F$8763+유형화!$G$72*hourly1!$G4173/hourly1!$F$8763+유형화!$G$74*hourly1!I4173/hourly1!$I$8763+유형화!$H$63*hourly1!P4173/hourly1!$P$8763</f>
        <v>1.8075550881496869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770">
        <f>(유형화!$F$71+유형화!$F$72+유형화!$F$73+유형화!$F$74+유형화!$G$63)*hourly1!O4174/hourly1!$O$8763</f>
        <v>120.65117553029827</v>
      </c>
      <c r="C4173" s="419">
        <f>hourly1!$F4174*유형화!$G$71/hourly1!$F$8763+유형화!$G$72*hourly1!$G4174/hourly1!$F$8763+유형화!$G$74*hourly1!I4174/hourly1!$I$8763+유형화!$H$63*hourly1!P4174/hourly1!$P$8763</f>
        <v>1.9220191022097157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770">
        <f>(유형화!$F$71+유형화!$F$72+유형화!$F$73+유형화!$F$74+유형화!$G$63)*hourly1!O4175/hourly1!$O$8763</f>
        <v>118.89432689751496</v>
      </c>
      <c r="C4174" s="419">
        <f>hourly1!$F4175*유형화!$G$71/hourly1!$F$8763+유형화!$G$72*hourly1!$G4175/hourly1!$F$8763+유형화!$G$74*hourly1!I4175/hourly1!$I$8763+유형화!$H$63*hourly1!P4175/hourly1!$P$8763</f>
        <v>1.1995241730342019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770">
        <f>(유형화!$F$71+유형화!$F$72+유형화!$F$73+유형화!$F$74+유형화!$G$63)*hourly1!O4176/hourly1!$O$8763</f>
        <v>115.07666316335759</v>
      </c>
      <c r="C4175" s="419">
        <f>hourly1!$F4176*유형화!$G$71/hourly1!$F$8763+유형화!$G$72*hourly1!$G4176/hourly1!$F$8763+유형화!$G$74*hourly1!I4176/hourly1!$I$8763+유형화!$H$63*hourly1!P4176/hourly1!$P$8763</f>
        <v>1.1424764915567076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770">
        <f>(유형화!$F$71+유형화!$F$72+유형화!$F$73+유형화!$F$74+유형화!$G$63)*hourly1!O4177/hourly1!$O$8763</f>
        <v>110.3727530571408</v>
      </c>
      <c r="C4176" s="419">
        <f>hourly1!$F4177*유형화!$G$71/hourly1!$F$8763+유형화!$G$72*hourly1!$G4177/hourly1!$F$8763+유형화!$G$74*hourly1!I4177/hourly1!$I$8763+유형화!$H$63*hourly1!P4177/hourly1!$P$8763</f>
        <v>1.0856866812194665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770">
        <f>(유형화!$F$71+유형화!$F$72+유형화!$F$73+유형화!$F$74+유형화!$G$63)*hourly1!O4178/hourly1!$O$8763</f>
        <v>105.4563046429088</v>
      </c>
      <c r="C4177" s="419">
        <f>hourly1!$F4178*유형화!$G$71/hourly1!$F$8763+유형화!$G$72*hourly1!$G4178/hourly1!$F$8763+유형화!$G$74*hourly1!I4178/hourly1!$I$8763+유형화!$H$63*hourly1!P4178/hourly1!$P$8763</f>
        <v>0.80164500517381465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770">
        <f>(유형화!$F$71+유형화!$F$72+유형화!$F$73+유형화!$F$74+유형화!$G$63)*hourly1!O4179/hourly1!$O$8763</f>
        <v>101.25086261983617</v>
      </c>
      <c r="C4178" s="419">
        <f>hourly1!$F4179*유형화!$G$71/hourly1!$F$8763+유형화!$G$72*hourly1!$G4179/hourly1!$F$8763+유형화!$G$74*hourly1!I4179/hourly1!$I$8763+유형화!$H$63*hourly1!P4179/hourly1!$P$8763</f>
        <v>0.60484839811799329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770">
        <f>(유형화!$F$71+유형화!$F$72+유형화!$F$73+유형화!$F$74+유형화!$G$63)*hourly1!O4180/hourly1!$O$8763</f>
        <v>97.913661889219966</v>
      </c>
      <c r="C4179" s="419">
        <f>hourly1!$F4180*유형화!$G$71/hourly1!$F$8763+유형화!$G$72*hourly1!$G4180/hourly1!$F$8763+유형화!$G$74*hourly1!I4180/hourly1!$I$8763+유형화!$H$63*hourly1!P4180/hourly1!$P$8763</f>
        <v>0.53129542505366467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770">
        <f>(유형화!$F$71+유형화!$F$72+유형화!$F$73+유형화!$F$74+유형화!$G$63)*hourly1!O4181/hourly1!$O$8763</f>
        <v>96.109009325213606</v>
      </c>
      <c r="C4180" s="419">
        <f>hourly1!$F4181*유형화!$G$71/hourly1!$F$8763+유형화!$G$72*hourly1!$G4181/hourly1!$F$8763+유형화!$G$74*hourly1!I4181/hourly1!$I$8763+유형화!$H$63*hourly1!P4181/hourly1!$P$8763</f>
        <v>0.50973025857520171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770">
        <f>(유형화!$F$71+유형화!$F$72+유형화!$F$73+유형화!$F$74+유형화!$G$63)*hourly1!O4182/hourly1!$O$8763</f>
        <v>95.439888952402583</v>
      </c>
      <c r="C4181" s="419">
        <f>hourly1!$F4182*유형화!$G$71/hourly1!$F$8763+유형화!$G$72*hourly1!$G4182/hourly1!$F$8763+유형화!$G$74*hourly1!I4182/hourly1!$I$8763+유형화!$H$63*hourly1!P4182/hourly1!$P$8763</f>
        <v>0.50970071725125898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770">
        <f>(유형화!$F$71+유형화!$F$72+유형화!$F$73+유형화!$F$74+유형화!$G$63)*hourly1!O4183/hourly1!$O$8763</f>
        <v>94.576681548691127</v>
      </c>
      <c r="C4182" s="419">
        <f>hourly1!$F4183*유형화!$G$71/hourly1!$F$8763+유형화!$G$72*hourly1!$G4183/hourly1!$F$8763+유형화!$G$74*hourly1!I4183/hourly1!$I$8763+유형화!$H$63*hourly1!P4183/hourly1!$P$8763</f>
        <v>0.50465745935434791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770">
        <f>(유형화!$F$71+유형화!$F$72+유형화!$F$73+유형화!$F$74+유형화!$G$63)*hourly1!O4184/hourly1!$O$8763</f>
        <v>93.897936977553329</v>
      </c>
      <c r="C4183" s="419">
        <f>hourly1!$F4184*유형화!$G$71/hourly1!$F$8763+유형화!$G$72*hourly1!$G4184/hourly1!$F$8763+유형화!$G$74*hourly1!I4184/hourly1!$I$8763+유형화!$H$63*hourly1!P4184/hourly1!$P$8763</f>
        <v>1.2034562463398784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770">
        <f>(유형화!$F$71+유형화!$F$72+유형화!$F$73+유형화!$F$74+유형화!$G$63)*hourly1!O4185/hourly1!$O$8763</f>
        <v>94.82613939481864</v>
      </c>
      <c r="C4184" s="419">
        <f>hourly1!$F4185*유형화!$G$71/hourly1!$F$8763+유형화!$G$72*hourly1!$G4185/hourly1!$F$8763+유형화!$G$74*hourly1!I4185/hourly1!$I$8763+유형화!$H$63*hourly1!P4185/hourly1!$P$8763</f>
        <v>2.4504192245817014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770">
        <f>(유형화!$F$71+유형화!$F$72+유형화!$F$73+유형화!$F$74+유형화!$G$63)*hourly1!O4186/hourly1!$O$8763</f>
        <v>96.869841552758132</v>
      </c>
      <c r="C4185" s="419">
        <f>hourly1!$F4186*유형화!$G$71/hourly1!$F$8763+유형화!$G$72*hourly1!$G4186/hourly1!$F$8763+유형화!$G$74*hourly1!I4186/hourly1!$I$8763+유형화!$H$63*hourly1!P4186/hourly1!$P$8763</f>
        <v>2.0679572428762465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770">
        <f>(유형화!$F$71+유형화!$F$72+유형화!$F$73+유형화!$F$74+유형화!$G$63)*hourly1!O4187/hourly1!$O$8763</f>
        <v>99.169049212037876</v>
      </c>
      <c r="C4186" s="419">
        <f>hourly1!$F4187*유형화!$G$71/hourly1!$F$8763+유형화!$G$72*hourly1!$G4187/hourly1!$F$8763+유형화!$G$74*hourly1!I4187/hourly1!$I$8763+유형화!$H$63*hourly1!P4187/hourly1!$P$8763</f>
        <v>1.785888681092294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770">
        <f>(유형화!$F$71+유형화!$F$72+유형화!$F$73+유형화!$F$74+유형화!$G$63)*hourly1!O4188/hourly1!$O$8763</f>
        <v>103.37478960207677</v>
      </c>
      <c r="C4187" s="419">
        <f>hourly1!$F4188*유형화!$G$71/hourly1!$F$8763+유형화!$G$72*hourly1!$G4188/hourly1!$F$8763+유형화!$G$74*hourly1!I4188/hourly1!$I$8763+유형화!$H$63*hourly1!P4188/hourly1!$P$8763</f>
        <v>1.4640418034525815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770">
        <f>(유형화!$F$71+유형화!$F$72+유형화!$F$73+유형화!$F$74+유형화!$G$63)*hourly1!O4189/hourly1!$O$8763</f>
        <v>106.47546902061896</v>
      </c>
      <c r="C4188" s="419">
        <f>hourly1!$F4189*유형화!$G$71/hourly1!$F$8763+유형화!$G$72*hourly1!$G4189/hourly1!$F$8763+유형화!$G$74*hourly1!I4189/hourly1!$I$8763+유형화!$H$63*hourly1!P4189/hourly1!$P$8763</f>
        <v>1.3434276550141517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770">
        <f>(유형화!$F$71+유형화!$F$72+유형화!$F$73+유형화!$F$74+유형화!$G$63)*hourly1!O4190/hourly1!$O$8763</f>
        <v>108.80230823724429</v>
      </c>
      <c r="C4189" s="419">
        <f>hourly1!$F4190*유형화!$G$71/hourly1!$F$8763+유형화!$G$72*hourly1!$G4190/hourly1!$F$8763+유형화!$G$74*hourly1!I4190/hourly1!$I$8763+유형화!$H$63*hourly1!P4190/hourly1!$P$8763</f>
        <v>1.2830621135912978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770">
        <f>(유형화!$F$71+유형화!$F$72+유형화!$F$73+유형화!$F$74+유형화!$G$63)*hourly1!O4191/hourly1!$O$8763</f>
        <v>107.88305826663789</v>
      </c>
      <c r="C4190" s="419">
        <f>hourly1!$F4191*유형화!$G$71/hourly1!$F$8763+유형화!$G$72*hourly1!$G4191/hourly1!$F$8763+유형화!$G$74*hourly1!I4191/hourly1!$I$8763+유형화!$H$63*hourly1!P4191/hourly1!$P$8763</f>
        <v>1.7049971508051007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770">
        <f>(유형화!$F$71+유형화!$F$72+유형화!$F$73+유형화!$F$74+유형화!$G$63)*hourly1!O4192/hourly1!$O$8763</f>
        <v>107.24466611393626</v>
      </c>
      <c r="C4191" s="419">
        <f>hourly1!$F4192*유형화!$G$71/hourly1!$F$8763+유형화!$G$72*hourly1!$G4192/hourly1!$F$8763+유형화!$G$74*hourly1!I4192/hourly1!$I$8763+유형화!$H$63*hourly1!P4192/hourly1!$P$8763</f>
        <v>1.5639797946299669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770">
        <f>(유형화!$F$71+유형화!$F$72+유형화!$F$73+유형화!$F$74+유형화!$G$63)*hourly1!O4193/hourly1!$O$8763</f>
        <v>109.93304001221354</v>
      </c>
      <c r="C4192" s="419">
        <f>hourly1!$F4193*유형화!$G$71/hourly1!$F$8763+유형화!$G$72*hourly1!$G4193/hourly1!$F$8763+유형화!$G$74*hourly1!I4193/hourly1!$I$8763+유형화!$H$63*hourly1!P4193/hourly1!$P$8763</f>
        <v>1.0818521558272243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770">
        <f>(유형화!$F$71+유형화!$F$72+유형화!$F$73+유형화!$F$74+유형화!$G$63)*hourly1!O4194/hourly1!$O$8763</f>
        <v>108.25251219012928</v>
      </c>
      <c r="C4193" s="419">
        <f>hourly1!$F4194*유형화!$G$71/hourly1!$F$8763+유형화!$G$72*hourly1!$G4194/hourly1!$F$8763+유형화!$G$74*hourly1!I4194/hourly1!$I$8763+유형화!$H$63*hourly1!P4194/hourly1!$P$8763</f>
        <v>1.0015714539569824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770">
        <f>(유형화!$F$71+유형화!$F$72+유형화!$F$73+유형화!$F$74+유형화!$G$63)*hourly1!O4195/hourly1!$O$8763</f>
        <v>107.13611041347083</v>
      </c>
      <c r="C4194" s="419">
        <f>hourly1!$F4195*유형화!$G$71/hourly1!$F$8763+유형화!$G$72*hourly1!$G4195/hourly1!$F$8763+유형화!$G$74*hourly1!I4195/hourly1!$I$8763+유형화!$H$63*hourly1!P4195/hourly1!$P$8763</f>
        <v>1.0817435299173115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770">
        <f>(유형화!$F$71+유형화!$F$72+유형화!$F$73+유형화!$F$74+유형화!$G$63)*hourly1!O4196/hourly1!$O$8763</f>
        <v>103.86884491680581</v>
      </c>
      <c r="C4195" s="419">
        <f>hourly1!$F4196*유형화!$G$71/hourly1!$F$8763+유형화!$G$72*hourly1!$G4196/hourly1!$F$8763+유형화!$G$74*hourly1!I4196/hourly1!$I$8763+유형화!$H$63*hourly1!P4196/hourly1!$P$8763</f>
        <v>1.5636080663036831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770">
        <f>(유형화!$F$71+유형화!$F$72+유형화!$F$73+유형화!$F$74+유형화!$G$63)*hourly1!O4197/hourly1!$O$8763</f>
        <v>102.69776425612247</v>
      </c>
      <c r="C4196" s="419">
        <f>hourly1!$F4197*유형화!$G$71/hourly1!$F$8763+유형화!$G$72*hourly1!$G4197/hourly1!$F$8763+유형화!$G$74*hourly1!I4197/hourly1!$I$8763+유형화!$H$63*hourly1!P4197/hourly1!$P$8763</f>
        <v>2.0259571732822685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770">
        <f>(유형화!$F$71+유형화!$F$72+유형화!$F$73+유형화!$F$74+유형화!$G$63)*hourly1!O4198/hourly1!$O$8763</f>
        <v>102.63019197375399</v>
      </c>
      <c r="C4197" s="419">
        <f>hourly1!$F4198*유형화!$G$71/hourly1!$F$8763+유형화!$G$72*hourly1!$G4198/hourly1!$F$8763+유형화!$G$74*hourly1!I4198/hourly1!$I$8763+유형화!$H$63*hourly1!P4198/hourly1!$P$8763</f>
        <v>2.0462612944949075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770">
        <f>(유형화!$F$71+유형화!$F$72+유형화!$F$73+유형화!$F$74+유형화!$G$63)*hourly1!O4199/hourly1!$O$8763</f>
        <v>103.80586198122664</v>
      </c>
      <c r="C4198" s="419">
        <f>hourly1!$F4199*유형화!$G$71/hourly1!$F$8763+유형화!$G$72*hourly1!$G4199/hourly1!$F$8763+유형화!$G$74*hourly1!I4199/hourly1!$I$8763+유형화!$H$63*hourly1!P4199/hourly1!$P$8763</f>
        <v>1.6847068770880573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770">
        <f>(유형화!$F$71+유형화!$F$72+유형화!$F$73+유형화!$F$74+유형화!$G$63)*hourly1!O4200/hourly1!$O$8763</f>
        <v>102.99534957457594</v>
      </c>
      <c r="C4199" s="419">
        <f>hourly1!$F4200*유형화!$G$71/hourly1!$F$8763+유형화!$G$72*hourly1!$G4200/hourly1!$F$8763+유형화!$G$74*hourly1!I4200/hourly1!$I$8763+유형화!$H$63*hourly1!P4200/hourly1!$P$8763</f>
        <v>1.3429005270150389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770">
        <f>(유형화!$F$71+유형화!$F$72+유형화!$F$73+유형화!$F$74+유형화!$G$63)*hourly1!O4201/hourly1!$O$8763</f>
        <v>100.19740217383111</v>
      </c>
      <c r="C4200" s="419">
        <f>hourly1!$F4201*유형화!$G$71/hourly1!$F$8763+유형화!$G$72*hourly1!$G4201/hourly1!$F$8763+유형화!$G$74*hourly1!I4201/hourly1!$I$8763+유형화!$H$63*hourly1!P4201/hourly1!$P$8763</f>
        <v>0.94183951238828323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770">
        <f>(유형화!$F$71+유형화!$F$72+유형화!$F$73+유형화!$F$74+유형화!$G$63)*hourly1!O4202/hourly1!$O$8763</f>
        <v>97.384107602219828</v>
      </c>
      <c r="C4201" s="419">
        <f>hourly1!$F4202*유형화!$G$71/hourly1!$F$8763+유형화!$G$72*hourly1!$G4202/hourly1!$F$8763+유형화!$G$74*hourly1!I4202/hourly1!$I$8763+유형화!$H$63*hourly1!P4202/hourly1!$P$8763</f>
        <v>0.82203159591579444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770">
        <f>(유형화!$F$71+유형화!$F$72+유형화!$F$73+유형화!$F$74+유형화!$G$63)*hourly1!O4203/hourly1!$O$8763</f>
        <v>96.8586446450323</v>
      </c>
      <c r="C4202" s="419">
        <f>hourly1!$F4203*유형화!$G$71/hourly1!$F$8763+유형화!$G$72*hourly1!$G4203/hourly1!$F$8763+유형화!$G$74*hourly1!I4203/hourly1!$I$8763+유형화!$H$63*hourly1!P4203/hourly1!$P$8763</f>
        <v>0.60484101278700753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770">
        <f>(유형화!$F$71+유형화!$F$72+유형화!$F$73+유형화!$F$74+유형화!$G$63)*hourly1!O4204/hourly1!$O$8763</f>
        <v>93.321034785891584</v>
      </c>
      <c r="C4203" s="419">
        <f>hourly1!$F4204*유형화!$G$71/hourly1!$F$8763+유형화!$G$72*hourly1!$G4204/hourly1!$F$8763+유형화!$G$74*hourly1!I4204/hourly1!$I$8763+유형화!$H$63*hourly1!P4204/hourly1!$P$8763</f>
        <v>0.53139635791047057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770">
        <f>(유형화!$F$71+유형화!$F$72+유형화!$F$73+유형화!$F$74+유형화!$G$63)*hourly1!O4205/hourly1!$O$8763</f>
        <v>92.688373105082206</v>
      </c>
      <c r="C4204" s="419">
        <f>hourly1!$F4205*유형화!$G$71/hourly1!$F$8763+유형화!$G$72*hourly1!$G4205/hourly1!$F$8763+유형화!$G$74*hourly1!I4205/hourly1!$I$8763+유형화!$H$63*hourly1!P4205/hourly1!$P$8763</f>
        <v>0.5099176613489661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770">
        <f>(유형화!$F$71+유형화!$F$72+유형화!$F$73+유형화!$F$74+유형화!$G$63)*hourly1!O4206/hourly1!$O$8763</f>
        <v>91.899016941928863</v>
      </c>
      <c r="C4205" s="419">
        <f>hourly1!$F4206*유형화!$G$71/hourly1!$F$8763+유형화!$G$72*hourly1!$G4206/hourly1!$F$8763+유형화!$G$74*hourly1!I4206/hourly1!$I$8763+유형화!$H$63*hourly1!P4206/hourly1!$P$8763</f>
        <v>0.5101561459953815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770">
        <f>(유형화!$F$71+유형화!$F$72+유형화!$F$73+유형화!$F$74+유형화!$G$63)*hourly1!O4207/hourly1!$O$8763</f>
        <v>92.015186012328073</v>
      </c>
      <c r="C4206" s="419">
        <f>hourly1!$F4207*유형화!$G$71/hourly1!$F$8763+유형화!$G$72*hourly1!$G4207/hourly1!$F$8763+유형화!$G$74*hourly1!I4207/hourly1!$I$8763+유형화!$H$63*hourly1!P4207/hourly1!$P$8763</f>
        <v>0.50504734328597167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770">
        <f>(유형화!$F$71+유형화!$F$72+유형화!$F$73+유형화!$F$74+유형화!$G$63)*hourly1!O4208/hourly1!$O$8763</f>
        <v>90.736903329946543</v>
      </c>
      <c r="C4207" s="419">
        <f>hourly1!$F4208*유형화!$G$71/hourly1!$F$8763+유형화!$G$72*hourly1!$G4208/hourly1!$F$8763+유형화!$G$74*hourly1!I4208/hourly1!$I$8763+유형화!$H$63*hourly1!P4208/hourly1!$P$8763</f>
        <v>1.203992298280596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770">
        <f>(유형화!$F$71+유형화!$F$72+유형화!$F$73+유형화!$F$74+유형화!$G$63)*hourly1!O4209/hourly1!$O$8763</f>
        <v>92.169246396892092</v>
      </c>
      <c r="C4208" s="419">
        <f>hourly1!$F4209*유형화!$G$71/hourly1!$F$8763+유형화!$G$72*hourly1!$G4209/hourly1!$F$8763+유형화!$G$74*hourly1!I4209/hourly1!$I$8763+유형화!$H$63*hourly1!P4209/hourly1!$P$8763</f>
        <v>2.4511811445617369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770">
        <f>(유형화!$F$71+유형화!$F$72+유형화!$F$73+유형화!$F$74+유형화!$G$63)*hourly1!O4210/hourly1!$O$8763</f>
        <v>92.315170037906725</v>
      </c>
      <c r="C4209" s="419">
        <f>hourly1!$F4210*유형화!$G$71/hourly1!$F$8763+유형화!$G$72*hourly1!$G4210/hourly1!$F$8763+유형화!$G$74*hourly1!I4210/hourly1!$I$8763+유형화!$H$63*hourly1!P4210/hourly1!$P$8763</f>
        <v>2.0683972855141488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770">
        <f>(유형화!$F$71+유형화!$F$72+유형화!$F$73+유형화!$F$74+유형화!$G$63)*hourly1!O4211/hourly1!$O$8763</f>
        <v>92.018990286589258</v>
      </c>
      <c r="C4210" s="419">
        <f>hourly1!$F4211*유형화!$G$71/hourly1!$F$8763+유형화!$G$72*hourly1!$G4211/hourly1!$F$8763+유형화!$G$74*hourly1!I4211/hourly1!$I$8763+유형화!$H$63*hourly1!P4211/hourly1!$P$8763</f>
        <v>1.7861748626679901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770">
        <f>(유형화!$F$71+유형화!$F$72+유형화!$F$73+유형화!$F$74+유형화!$G$63)*hourly1!O4212/hourly1!$O$8763</f>
        <v>92.26917836518156</v>
      </c>
      <c r="C4211" s="419">
        <f>hourly1!$F4212*유형화!$G$71/hourly1!$F$8763+유형화!$G$72*hourly1!$G4212/hourly1!$F$8763+유형화!$G$74*hourly1!I4212/hourly1!$I$8763+유형화!$H$63*hourly1!P4212/hourly1!$P$8763</f>
        <v>1.4640113389622651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770">
        <f>(유형화!$F$71+유형화!$F$72+유형화!$F$73+유형화!$F$74+유형화!$G$63)*hourly1!O4213/hourly1!$O$8763</f>
        <v>93.747484971572035</v>
      </c>
      <c r="C4212" s="419">
        <f>hourly1!$F4213*유형화!$G$71/hourly1!$F$8763+유형화!$G$72*hourly1!$G4213/hourly1!$F$8763+유형화!$G$74*hourly1!I4213/hourly1!$I$8763+유형화!$H$63*hourly1!P4213/hourly1!$P$8763</f>
        <v>1.3431694761517712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770">
        <f>(유형화!$F$71+유형화!$F$72+유형화!$F$73+유형화!$F$74+유형화!$G$63)*hourly1!O4214/hourly1!$O$8763</f>
        <v>96.504360125906302</v>
      </c>
      <c r="C4213" s="419">
        <f>hourly1!$F4214*유형화!$G$71/hourly1!$F$8763+유형화!$G$72*hourly1!$G4214/hourly1!$F$8763+유형화!$G$74*hourly1!I4214/hourly1!$I$8763+유형화!$H$63*hourly1!P4214/hourly1!$P$8763</f>
        <v>1.2827091563145998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770">
        <f>(유형화!$F$71+유형화!$F$72+유형화!$F$73+유형화!$F$74+유형화!$G$63)*hourly1!O4215/hourly1!$O$8763</f>
        <v>96.474687334920716</v>
      </c>
      <c r="C4214" s="419">
        <f>hourly1!$F4215*유형화!$G$71/hourly1!$F$8763+유형화!$G$72*hourly1!$G4215/hourly1!$F$8763+유형화!$G$74*hourly1!I4215/hourly1!$I$8763+유형화!$H$63*hourly1!P4215/hourly1!$P$8763</f>
        <v>1.704450020867905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770">
        <f>(유형화!$F$71+유형화!$F$72+유형화!$F$73+유형화!$F$74+유형화!$G$63)*hourly1!O4216/hourly1!$O$8763</f>
        <v>97.655528480278051</v>
      </c>
      <c r="C4215" s="419">
        <f>hourly1!$F4216*유형화!$G$71/hourly1!$F$8763+유형화!$G$72*hourly1!$G4216/hourly1!$F$8763+유형화!$G$74*hourly1!I4216/hourly1!$I$8763+유형화!$H$63*hourly1!P4216/hourly1!$P$8763</f>
        <v>1.563656378677212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770">
        <f>(유형화!$F$71+유형화!$F$72+유형화!$F$73+유형화!$F$74+유형화!$G$63)*hourly1!O4217/hourly1!$O$8763</f>
        <v>98.288801331320258</v>
      </c>
      <c r="C4216" s="419">
        <f>hourly1!$F4217*유형화!$G$71/hourly1!$F$8763+유형화!$G$72*hourly1!$G4217/hourly1!$F$8763+유형화!$G$74*hourly1!I4217/hourly1!$I$8763+유형화!$H$63*hourly1!P4217/hourly1!$P$8763</f>
        <v>1.0817256820340959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770">
        <f>(유형화!$F$71+유형화!$F$72+유형화!$F$73+유형화!$F$74+유형화!$G$63)*hourly1!O4218/hourly1!$O$8763</f>
        <v>97.976667898297663</v>
      </c>
      <c r="C4217" s="419">
        <f>hourly1!$F4218*유형화!$G$71/hourly1!$F$8763+유형화!$G$72*hourly1!$G4218/hourly1!$F$8763+유형화!$G$74*hourly1!I4218/hourly1!$I$8763+유형화!$H$63*hourly1!P4218/hourly1!$P$8763</f>
        <v>1.0015289883038143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770">
        <f>(유형화!$F$71+유형화!$F$72+유형화!$F$73+유형화!$F$74+유형화!$G$63)*hourly1!O4219/hourly1!$O$8763</f>
        <v>97.058010002229665</v>
      </c>
      <c r="C4218" s="419">
        <f>hourly1!$F4219*유형화!$G$71/hourly1!$F$8763+유형화!$G$72*hourly1!$G4219/hourly1!$F$8763+유형화!$G$74*hourly1!I4219/hourly1!$I$8763+유형화!$H$63*hourly1!P4219/hourly1!$P$8763</f>
        <v>1.0817570696907823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770">
        <f>(유형화!$F$71+유형화!$F$72+유형화!$F$73+유형화!$F$74+유형화!$G$63)*hourly1!O4220/hourly1!$O$8763</f>
        <v>98.502135457149038</v>
      </c>
      <c r="C4219" s="419">
        <f>hourly1!$F4220*유형화!$G$71/hourly1!$F$8763+유형화!$G$72*hourly1!$G4220/hourly1!$F$8763+유형화!$G$74*hourly1!I4220/hourly1!$I$8763+유형화!$H$63*hourly1!P4220/hourly1!$P$8763</f>
        <v>1.5638040852969306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770">
        <f>(유형화!$F$71+유형화!$F$72+유형화!$F$73+유형화!$F$74+유형화!$G$63)*hourly1!O4221/hourly1!$O$8763</f>
        <v>99.473436400454148</v>
      </c>
      <c r="C4220" s="419">
        <f>hourly1!$F4221*유형화!$G$71/hourly1!$F$8763+유형화!$G$72*hourly1!$G4221/hourly1!$F$8763+유형화!$G$74*hourly1!I4221/hourly1!$I$8763+유형화!$H$63*hourly1!P4221/hourly1!$P$8763</f>
        <v>2.0263929078104295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770">
        <f>(유형화!$F$71+유형화!$F$72+유형화!$F$73+유형화!$F$74+유형화!$G$63)*hourly1!O4222/hourly1!$O$8763</f>
        <v>100.38500247518142</v>
      </c>
      <c r="C4221" s="419">
        <f>hourly1!$F4222*유형화!$G$71/hourly1!$F$8763+유형화!$G$72*hourly1!$G4222/hourly1!$F$8763+유형화!$G$74*hourly1!I4222/hourly1!$I$8763+유형화!$H$63*hourly1!P4222/hourly1!$P$8763</f>
        <v>2.0468376580339256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770">
        <f>(유형화!$F$71+유형화!$F$72+유형화!$F$73+유형화!$F$74+유형화!$G$63)*hourly1!O4223/hourly1!$O$8763</f>
        <v>102.09074137943735</v>
      </c>
      <c r="C4222" s="419">
        <f>hourly1!$F4223*유형화!$G$71/hourly1!$F$8763+유형화!$G$72*hourly1!$G4223/hourly1!$F$8763+유형화!$G$74*hourly1!I4223/hourly1!$I$8763+유형화!$H$63*hourly1!P4223/hourly1!$P$8763</f>
        <v>1.6851930780446178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770">
        <f>(유형화!$F$71+유형화!$F$72+유형화!$F$73+유형화!$F$74+유형화!$G$63)*hourly1!O4224/hourly1!$O$8763</f>
        <v>101.36832774298659</v>
      </c>
      <c r="C4223" s="419">
        <f>hourly1!$F4224*유형화!$G$71/hourly1!$F$8763+유형화!$G$72*hourly1!$G4224/hourly1!$F$8763+유형화!$G$74*hourly1!I4224/hourly1!$I$8763+유형화!$H$63*hourly1!P4224/hourly1!$P$8763</f>
        <v>1.3434627353363311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770">
        <f>(유형화!$F$71+유형화!$F$72+유형화!$F$73+유형화!$F$74+유형화!$G$63)*hourly1!O4225/hourly1!$O$8763</f>
        <v>100.69687686860998</v>
      </c>
      <c r="C4224" s="419">
        <f>hourly1!$F4225*유형화!$G$71/hourly1!$F$8763+유형화!$G$72*hourly1!$G4225/hourly1!$F$8763+유형화!$G$74*hourly1!I4225/hourly1!$I$8763+유형화!$H$63*hourly1!P4225/hourly1!$P$8763</f>
        <v>0.94223339670752471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770">
        <f>(유형화!$F$71+유형화!$F$72+유형화!$F$73+유형화!$F$74+유형화!$G$63)*hourly1!O4226/hourly1!$O$8763</f>
        <v>97.646913504485497</v>
      </c>
      <c r="C4225" s="419">
        <f>hourly1!$F4226*유형화!$G$71/hourly1!$F$8763+유형화!$G$72*hourly1!$G4226/hourly1!$F$8763+유형화!$G$74*hourly1!I4226/hourly1!$I$8763+유형화!$H$63*hourly1!P4226/hourly1!$P$8763</f>
        <v>0.82238824585798254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770">
        <f>(유형화!$F$71+유형화!$F$72+유형화!$F$73+유형화!$F$74+유형화!$G$63)*hourly1!O4227/hourly1!$O$8763</f>
        <v>94.483449323596176</v>
      </c>
      <c r="C4226" s="419">
        <f>hourly1!$F4227*유형화!$G$71/hourly1!$F$8763+유형화!$G$72*hourly1!$G4227/hourly1!$F$8763+유형화!$G$74*hourly1!I4227/hourly1!$I$8763+유형화!$H$63*hourly1!P4227/hourly1!$P$8763</f>
        <v>0.60507365071305907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770">
        <f>(유형화!$F$71+유형화!$F$72+유형화!$F$73+유형화!$F$74+유형화!$G$63)*hourly1!O4228/hourly1!$O$8763</f>
        <v>93.407786810547506</v>
      </c>
      <c r="C4227" s="419">
        <f>hourly1!$F4228*유형화!$G$71/hourly1!$F$8763+유형화!$G$72*hourly1!$G4228/hourly1!$F$8763+유형화!$G$74*hourly1!I4228/hourly1!$I$8763+유형화!$H$63*hourly1!P4228/hourly1!$P$8763</f>
        <v>0.53162161050553647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770">
        <f>(유형화!$F$71+유형화!$F$72+유형화!$F$73+유형화!$F$74+유형화!$G$63)*hourly1!O4229/hourly1!$O$8763</f>
        <v>91.900004225085681</v>
      </c>
      <c r="C4228" s="419">
        <f>hourly1!$F4229*유형화!$G$71/hourly1!$F$8763+유형화!$G$72*hourly1!$G4229/hourly1!$F$8763+유형화!$G$74*hourly1!I4229/hourly1!$I$8763+유형화!$H$63*hourly1!P4229/hourly1!$P$8763</f>
        <v>0.51040909358164421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770">
        <f>(유형화!$F$71+유형화!$F$72+유형화!$F$73+유형화!$F$74+유형화!$G$63)*hourly1!O4230/hourly1!$O$8763</f>
        <v>91.420827333510019</v>
      </c>
      <c r="C4229" s="419">
        <f>hourly1!$F4230*유형화!$G$71/hourly1!$F$8763+유형화!$G$72*hourly1!$G4230/hourly1!$F$8763+유형화!$G$74*hourly1!I4230/hourly1!$I$8763+유형화!$H$63*hourly1!P4230/hourly1!$P$8763</f>
        <v>0.51061649829349509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770">
        <f>(유형화!$F$71+유형화!$F$72+유형화!$F$73+유형화!$F$74+유형화!$G$63)*hourly1!O4231/hourly1!$O$8763</f>
        <v>90.351096823254466</v>
      </c>
      <c r="C4230" s="419">
        <f>hourly1!$F4231*유형화!$G$71/hourly1!$F$8763+유형화!$G$72*hourly1!$G4231/hourly1!$F$8763+유형화!$G$74*hourly1!I4231/hourly1!$I$8763+유형화!$H$63*hourly1!P4231/hourly1!$P$8763</f>
        <v>0.5053092148138425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770">
        <f>(유형화!$F$71+유형화!$F$72+유형화!$F$73+유형화!$F$74+유형화!$G$63)*hourly1!O4232/hourly1!$O$8763</f>
        <v>91.329013400427215</v>
      </c>
      <c r="C4231" s="419">
        <f>hourly1!$F4232*유형화!$G$71/hourly1!$F$8763+유형화!$G$72*hourly1!$G4232/hourly1!$F$8763+유형화!$G$74*hourly1!I4232/hourly1!$I$8763+유형화!$H$63*hourly1!P4232/hourly1!$P$8763</f>
        <v>1.2043397165590517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770">
        <f>(유형화!$F$71+유형화!$F$72+유형화!$F$73+유형화!$F$74+유형화!$G$63)*hourly1!O4233/hourly1!$O$8763</f>
        <v>95.322111027847853</v>
      </c>
      <c r="C4232" s="419">
        <f>hourly1!$F4233*유형화!$G$71/hourly1!$F$8763+유형화!$G$72*hourly1!$G4233/hourly1!$F$8763+유형화!$G$74*hourly1!I4233/hourly1!$I$8763+유형화!$H$63*hourly1!P4233/hourly1!$P$8763</f>
        <v>2.4518682880655351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770">
        <f>(유형화!$F$71+유형화!$F$72+유형화!$F$73+유형화!$F$74+유형화!$G$63)*hourly1!O4234/hourly1!$O$8763</f>
        <v>101.57386646406262</v>
      </c>
      <c r="C4233" s="419">
        <f>hourly1!$F4234*유형화!$G$71/hourly1!$F$8763+유형화!$G$72*hourly1!$G4234/hourly1!$F$8763+유형화!$G$74*hourly1!I4234/hourly1!$I$8763+유형화!$H$63*hourly1!P4234/hourly1!$P$8763</f>
        <v>2.0688487138706542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770">
        <f>(유형화!$F$71+유형화!$F$72+유형화!$F$73+유형화!$F$74+유형화!$G$63)*hourly1!O4235/hourly1!$O$8763</f>
        <v>108.2782360160917</v>
      </c>
      <c r="C4234" s="419">
        <f>hourly1!$F4235*유형화!$G$71/hourly1!$F$8763+유형화!$G$72*hourly1!$G4235/hourly1!$F$8763+유형화!$G$74*hourly1!I4235/hourly1!$I$8763+유형화!$H$63*hourly1!P4235/hourly1!$P$8763</f>
        <v>1.7864222712560134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770">
        <f>(유형화!$F$71+유형화!$F$72+유형화!$F$73+유형화!$F$74+유형화!$G$63)*hourly1!O4236/hourly1!$O$8763</f>
        <v>118.12915895847392</v>
      </c>
      <c r="C4235" s="419">
        <f>hourly1!$F4236*유형화!$G$71/hourly1!$F$8763+유형화!$G$72*hourly1!$G4236/hourly1!$F$8763+유형화!$G$74*hourly1!I4236/hourly1!$I$8763+유형화!$H$63*hourly1!P4236/hourly1!$P$8763</f>
        <v>1.4641067328208344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770">
        <f>(유형화!$F$71+유형화!$F$72+유형화!$F$73+유형화!$F$74+유형화!$G$63)*hourly1!O4237/hourly1!$O$8763</f>
        <v>120.73544087802082</v>
      </c>
      <c r="C4236" s="419">
        <f>hourly1!$F4237*유형화!$G$71/hourly1!$F$8763+유형화!$G$72*hourly1!$G4237/hourly1!$F$8763+유형화!$G$74*hourly1!I4237/hourly1!$I$8763+유형화!$H$63*hourly1!P4237/hourly1!$P$8763</f>
        <v>1.3432331746315262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770">
        <f>(유형화!$F$71+유형화!$F$72+유형화!$F$73+유형화!$F$74+유형화!$G$63)*hourly1!O4238/hourly1!$O$8763</f>
        <v>123.5971211645015</v>
      </c>
      <c r="C4237" s="419">
        <f>hourly1!$F4238*유형화!$G$71/hourly1!$F$8763+유형화!$G$72*hourly1!$G4238/hourly1!$F$8763+유형화!$G$74*hourly1!I4238/hourly1!$I$8763+유형화!$H$63*hourly1!P4238/hourly1!$P$8763</f>
        <v>1.282746390691653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770">
        <f>(유형화!$F$71+유형화!$F$72+유형화!$F$73+유형화!$F$74+유형화!$G$63)*hourly1!O4239/hourly1!$O$8763</f>
        <v>120.56709738705017</v>
      </c>
      <c r="C4238" s="419">
        <f>hourly1!$F4239*유형화!$G$71/hourly1!$F$8763+유형화!$G$72*hourly1!$G4239/hourly1!$F$8763+유형화!$G$74*hourly1!I4239/hourly1!$I$8763+유형화!$H$63*hourly1!P4239/hourly1!$P$8763</f>
        <v>1.7044786390254745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770">
        <f>(유형화!$F$71+유형화!$F$72+유형화!$F$73+유형화!$F$74+유형화!$G$63)*hourly1!O4240/hourly1!$O$8763</f>
        <v>120.49542008161369</v>
      </c>
      <c r="C4239" s="419">
        <f>hourly1!$F4240*유형화!$G$71/hourly1!$F$8763+유형화!$G$72*hourly1!$G4240/hourly1!$F$8763+유형화!$G$74*hourly1!I4240/hourly1!$I$8763+유형화!$H$63*hourly1!P4240/hourly1!$P$8763</f>
        <v>1.563656378677212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770">
        <f>(유형화!$F$71+유형화!$F$72+유형화!$F$73+유형화!$F$74+유형화!$G$63)*hourly1!O4241/hourly1!$O$8763</f>
        <v>126.74096617679743</v>
      </c>
      <c r="C4240" s="419">
        <f>hourly1!$F4241*유형화!$G$71/hourly1!$F$8763+유형화!$G$72*hourly1!$G4241/hourly1!$F$8763+유형화!$G$74*hourly1!I4241/hourly1!$I$8763+유형화!$H$63*hourly1!P4241/hourly1!$P$8763</f>
        <v>1.0817256820340959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770">
        <f>(유형화!$F$71+유형화!$F$72+유형화!$F$73+유형화!$F$74+유형화!$G$63)*hourly1!O4242/hourly1!$O$8763</f>
        <v>126.29657341853402</v>
      </c>
      <c r="C4241" s="419">
        <f>hourly1!$F4242*유형화!$G$71/hourly1!$F$8763+유형화!$G$72*hourly1!$G4242/hourly1!$F$8763+유형화!$G$74*hourly1!I4242/hourly1!$I$8763+유형화!$H$63*hourly1!P4242/hourly1!$P$8763</f>
        <v>1.0015428357994127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770">
        <f>(유형화!$F$71+유형화!$F$72+유형화!$F$73+유형화!$F$74+유형화!$G$63)*hourly1!O4243/hourly1!$O$8763</f>
        <v>126.64975904134258</v>
      </c>
      <c r="C4242" s="419">
        <f>hourly1!$F4243*유형화!$G$71/hourly1!$F$8763+유형화!$G$72*hourly1!$G4243/hourly1!$F$8763+유형화!$G$74*hourly1!I4243/hourly1!$I$8763+유형화!$H$63*hourly1!P4243/hourly1!$P$8763</f>
        <v>1.081771840352757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770">
        <f>(유형화!$F$71+유형화!$F$72+유형화!$F$73+유형화!$F$74+유형화!$G$63)*hourly1!O4244/hourly1!$O$8763</f>
        <v>124.44984649572146</v>
      </c>
      <c r="C4243" s="419">
        <f>hourly1!$F4244*유형화!$G$71/hourly1!$F$8763+유형화!$G$72*hourly1!$G4244/hourly1!$F$8763+유형화!$G$74*hourly1!I4244/hourly1!$I$8763+유형화!$H$63*hourly1!P4244/hourly1!$P$8763</f>
        <v>1.5638308571217538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770">
        <f>(유형화!$F$71+유형화!$F$72+유형화!$F$73+유형화!$F$74+유형화!$G$63)*hourly1!O4245/hourly1!$O$8763</f>
        <v>120.55245328188532</v>
      </c>
      <c r="C4244" s="419">
        <f>hourly1!$F4245*유형화!$G$71/hourly1!$F$8763+유형화!$G$72*hourly1!$G4245/hourly1!$F$8763+유형화!$G$74*hourly1!I4245/hourly1!$I$8763+유형화!$H$63*hourly1!P4245/hourly1!$P$8763</f>
        <v>2.026459375789301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770">
        <f>(유형화!$F$71+유형화!$F$72+유형화!$F$73+유형화!$F$74+유형화!$G$63)*hourly1!O4246/hourly1!$O$8763</f>
        <v>118.39122507484076</v>
      </c>
      <c r="C4245" s="419">
        <f>hourly1!$F4246*유형화!$G$71/hourly1!$F$8763+유형화!$G$72*hourly1!$G4246/hourly1!$F$8763+유형화!$G$74*hourly1!I4246/hourly1!$I$8763+유형화!$H$63*hourly1!P4246/hourly1!$P$8763</f>
        <v>2.0469407449456019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770">
        <f>(유형화!$F$71+유형화!$F$72+유형화!$F$73+유형화!$F$74+유형화!$G$63)*hourly1!O4247/hourly1!$O$8763</f>
        <v>116.09460736269507</v>
      </c>
      <c r="C4246" s="419">
        <f>hourly1!$F4247*유형화!$G$71/hourly1!$F$8763+유형화!$G$72*hourly1!$G4247/hourly1!$F$8763+유형화!$G$74*hourly1!I4247/hourly1!$I$8763+유형화!$H$63*hourly1!P4247/hourly1!$P$8763</f>
        <v>1.6852737012412125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770">
        <f>(유형화!$F$71+유형화!$F$72+유형화!$F$73+유형화!$F$74+유형화!$G$63)*hourly1!O4248/hourly1!$O$8763</f>
        <v>113.7489353033107</v>
      </c>
      <c r="C4247" s="419">
        <f>hourly1!$F4248*유형화!$G$71/hourly1!$F$8763+유형화!$G$72*hourly1!$G4248/hourly1!$F$8763+유형화!$G$74*hourly1!I4248/hourly1!$I$8763+유형화!$H$63*hourly1!P4248/hourly1!$P$8763</f>
        <v>1.3436175195649112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770">
        <f>(유형화!$F$71+유형화!$F$72+유형화!$F$73+유형화!$F$74+유형화!$G$63)*hourly1!O4249/hourly1!$O$8763</f>
        <v>109.00285399104877</v>
      </c>
      <c r="C4248" s="419">
        <f>hourly1!$F4249*유형화!$G$71/hourly1!$F$8763+유형화!$G$72*hourly1!$G4249/hourly1!$F$8763+유형화!$G$74*hourly1!I4249/hourly1!$I$8763+유형화!$H$63*hourly1!P4249/hourly1!$P$8763</f>
        <v>0.94233125234308313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770">
        <f>(유형화!$F$71+유형화!$F$72+유형화!$F$73+유형화!$F$74+유형화!$G$63)*hourly1!O4250/hourly1!$O$8763</f>
        <v>103.59876641168675</v>
      </c>
      <c r="C4249" s="419">
        <f>hourly1!$F4250*유형화!$G$71/hourly1!$F$8763+유형화!$G$72*hourly1!$G4250/hourly1!$F$8763+유형화!$G$74*hourly1!I4250/hourly1!$I$8763+유형화!$H$63*hourly1!P4250/hourly1!$P$8763</f>
        <v>0.82247471577494413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770">
        <f>(유형화!$F$71+유형화!$F$72+유형화!$F$73+유형화!$F$74+유형화!$G$63)*hourly1!O4251/hourly1!$O$8763</f>
        <v>100.63008534203279</v>
      </c>
      <c r="C4250" s="419">
        <f>hourly1!$F4251*유형화!$G$71/hourly1!$F$8763+유형화!$G$72*hourly1!$G4251/hourly1!$F$8763+유형화!$G$74*hourly1!I4251/hourly1!$I$8763+유형화!$H$63*hourly1!P4251/hourly1!$P$8763</f>
        <v>0.60515550479815172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770">
        <f>(유형화!$F$71+유형화!$F$72+유형화!$F$73+유형화!$F$74+유형화!$G$63)*hourly1!O4252/hourly1!$O$8763</f>
        <v>97.121105688815106</v>
      </c>
      <c r="C4251" s="419">
        <f>hourly1!$F4252*유형화!$G$71/hourly1!$F$8763+유형화!$G$72*hourly1!$G4252/hourly1!$F$8763+유형화!$G$74*hourly1!I4252/hourly1!$I$8763+유형화!$H$63*hourly1!P4252/hourly1!$P$8763</f>
        <v>0.53175054607566308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770">
        <f>(유형화!$F$71+유형화!$F$72+유형화!$F$73+유형화!$F$74+유형화!$G$63)*hourly1!O4253/hourly1!$O$8763</f>
        <v>96.594640675099981</v>
      </c>
      <c r="C4252" s="419">
        <f>hourly1!$F4253*유형화!$G$71/hourly1!$F$8763+유형화!$G$72*hourly1!$G4253/hourly1!$F$8763+유형화!$G$74*hourly1!I4253/hourly1!$I$8763+유형화!$H$63*hourly1!P4253/hourly1!$P$8763</f>
        <v>0.5107565118601004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770">
        <f>(유형화!$F$71+유형화!$F$72+유형화!$F$73+유형화!$F$74+유형화!$G$63)*hourly1!O4254/hourly1!$O$8763</f>
        <v>95.741684152639252</v>
      </c>
      <c r="C4253" s="419">
        <f>hourly1!$F4254*유형화!$G$71/hourly1!$F$8763+유형화!$G$72*hourly1!$G4254/hourly1!$F$8763+유형화!$G$74*hourly1!I4254/hourly1!$I$8763+유형화!$H$63*hourly1!P4254/hourly1!$P$8763</f>
        <v>0.51101315211185605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770">
        <f>(유형화!$F$71+유형화!$F$72+유형화!$F$73+유형화!$F$74+유형화!$G$63)*hourly1!O4255/hourly1!$O$8763</f>
        <v>95.912749662779063</v>
      </c>
      <c r="C4254" s="419">
        <f>hourly1!$F4255*유형화!$G$71/hourly1!$F$8763+유형화!$G$72*hourly1!$G4255/hourly1!$F$8763+유형화!$G$74*hourly1!I4255/hourly1!$I$8763+유형화!$H$63*hourly1!P4255/hourly1!$P$8763</f>
        <v>0.50554831490450702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770">
        <f>(유형화!$F$71+유형화!$F$72+유형화!$F$73+유형화!$F$74+유형화!$G$63)*hourly1!O4256/hourly1!$O$8763</f>
        <v>96.174055882616685</v>
      </c>
      <c r="C4255" s="419">
        <f>hourly1!$F4256*유형화!$G$71/hourly1!$F$8763+유형화!$G$72*hourly1!$G4256/hourly1!$F$8763+유형화!$G$74*hourly1!I4256/hourly1!$I$8763+유형화!$H$63*hourly1!P4256/hourly1!$P$8763</f>
        <v>1.2046258981347475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770">
        <f>(유형화!$F$71+유형화!$F$72+유형화!$F$73+유형화!$F$74+유형화!$G$63)*hourly1!O4257/hourly1!$O$8763</f>
        <v>98.11150119055219</v>
      </c>
      <c r="C4256" s="419">
        <f>hourly1!$F4257*유형화!$G$71/hourly1!$F$8763+유형화!$G$72*hourly1!$G4257/hourly1!$F$8763+유형화!$G$74*hourly1!I4257/hourly1!$I$8763+유형화!$H$63*hourly1!P4257/hourly1!$P$8763</f>
        <v>2.4526975991908158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770">
        <f>(유형화!$F$71+유형화!$F$72+유형화!$F$73+유형화!$F$74+유형화!$G$63)*hourly1!O4258/hourly1!$O$8763</f>
        <v>102.05312070493295</v>
      </c>
      <c r="C4257" s="419">
        <f>hourly1!$F4258*유형화!$G$71/hourly1!$F$8763+유형화!$G$72*hourly1!$G4258/hourly1!$F$8763+유형화!$G$74*hourly1!I4258/hourly1!$I$8763+유형화!$H$63*hourly1!P4258/hourly1!$P$8763</f>
        <v>2.0695484739815568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770">
        <f>(유형화!$F$71+유형화!$F$72+유형화!$F$73+유형화!$F$74+유형화!$G$63)*hourly1!O4259/hourly1!$O$8763</f>
        <v>108.29461343449626</v>
      </c>
      <c r="C4258" s="419">
        <f>hourly1!$F4259*유형화!$G$71/hourly1!$F$8763+유형화!$G$72*hourly1!$G4259/hourly1!$F$8763+유형화!$G$74*hourly1!I4259/hourly1!$I$8763+유형화!$H$63*hourly1!P4259/hourly1!$P$8763</f>
        <v>1.7870580251650419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770">
        <f>(유형화!$F$71+유형화!$F$72+유형화!$F$73+유형화!$F$74+유형화!$G$63)*hourly1!O4260/hourly1!$O$8763</f>
        <v>118.70037802267866</v>
      </c>
      <c r="C4259" s="419">
        <f>hourly1!$F4260*유형화!$G$71/hourly1!$F$8763+유형화!$G$72*hourly1!$G4260/hourly1!$F$8763+유형화!$G$74*hourly1!I4260/hourly1!$I$8763+유형화!$H$63*hourly1!P4260/hourly1!$P$8763</f>
        <v>1.4645280044091482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770">
        <f>(유형화!$F$71+유형화!$F$72+유형화!$F$73+유형화!$F$74+유형화!$G$63)*hourly1!O4261/hourly1!$O$8763</f>
        <v>121.75874045684932</v>
      </c>
      <c r="C4260" s="419">
        <f>hourly1!$F4261*유형화!$G$71/hourly1!$F$8763+유형화!$G$72*hourly1!$G4261/hourly1!$F$8763+유형화!$G$74*hourly1!I4261/hourly1!$I$8763+유형화!$H$63*hourly1!P4261/hourly1!$P$8763</f>
        <v>1.3435021237682583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770">
        <f>(유형화!$F$71+유형화!$F$72+유형화!$F$73+유형화!$F$74+유형화!$G$63)*hourly1!O4262/hourly1!$O$8763</f>
        <v>124.18551482624216</v>
      </c>
      <c r="C4261" s="419">
        <f>hourly1!$F4262*유형화!$G$71/hourly1!$F$8763+유형화!$G$72*hourly1!$G4262/hourly1!$F$8763+유형화!$G$74*hourly1!I4262/hourly1!$I$8763+유형화!$H$63*hourly1!P4262/hourly1!$P$8763</f>
        <v>1.2829627193451145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770">
        <f>(유형화!$F$71+유형화!$F$72+유형화!$F$73+유형화!$F$74+유형화!$G$63)*hourly1!O4263/hourly1!$O$8763</f>
        <v>120.67473803800368</v>
      </c>
      <c r="C4262" s="419">
        <f>hourly1!$F4263*유형화!$G$71/hourly1!$F$8763+유형화!$G$72*hourly1!$G4263/hourly1!$F$8763+유형화!$G$74*hourly1!I4263/hourly1!$I$8763+유형화!$H$63*hourly1!P4263/hourly1!$P$8763</f>
        <v>1.7047808221516396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770">
        <f>(유형화!$F$71+유형화!$F$72+유형화!$F$73+유형화!$F$74+유형화!$G$63)*hourly1!O4264/hourly1!$O$8763</f>
        <v>121.00999455801254</v>
      </c>
      <c r="C4263" s="419">
        <f>hourly1!$F4264*유형화!$G$71/hourly1!$F$8763+유형화!$G$72*hourly1!$G4264/hourly1!$F$8763+유형화!$G$74*hourly1!I4264/hourly1!$I$8763+유형화!$H$63*hourly1!P4264/hourly1!$P$8763</f>
        <v>1.5639034795431142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770">
        <f>(유형화!$F$71+유형화!$F$72+유형화!$F$73+유형화!$F$74+유형화!$G$63)*hourly1!O4265/hourly1!$O$8763</f>
        <v>127.70692429974582</v>
      </c>
      <c r="C4264" s="419">
        <f>hourly1!$F4265*유형화!$G$71/hourly1!$F$8763+유형화!$G$72*hourly1!$G4265/hourly1!$F$8763+유형화!$G$74*hourly1!I4265/hourly1!$I$8763+유형화!$H$63*hourly1!P4265/hourly1!$P$8763</f>
        <v>1.0818706191546887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770">
        <f>(유형화!$F$71+유형화!$F$72+유형화!$F$73+유형화!$F$74+유형화!$G$63)*hourly1!O4266/hourly1!$O$8763</f>
        <v>126.35326097072121</v>
      </c>
      <c r="C4265" s="419">
        <f>hourly1!$F4266*유형화!$G$71/hourly1!$F$8763+유형화!$G$72*hourly1!$G4266/hourly1!$F$8763+유형화!$G$74*hourly1!I4266/hourly1!$I$8763+유형화!$H$63*hourly1!P4266/hourly1!$P$8763</f>
        <v>1.0016726945359093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770">
        <f>(유형화!$F$71+유형화!$F$72+유형화!$F$73+유형화!$F$74+유형화!$G$63)*hourly1!O4267/hourly1!$O$8763</f>
        <v>127.05765718818226</v>
      </c>
      <c r="C4266" s="419">
        <f>hourly1!$F4267*유형화!$G$71/hourly1!$F$8763+유형화!$G$72*hourly1!$G4267/hourly1!$F$8763+유형화!$G$74*hourly1!I4267/hourly1!$I$8763+유형화!$H$63*hourly1!P4267/hourly1!$P$8763</f>
        <v>1.0819023145335056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770">
        <f>(유형화!$F$71+유형화!$F$72+유형화!$F$73+유형화!$F$74+유형화!$G$63)*hourly1!O4268/hourly1!$O$8763</f>
        <v>124.49306954416254</v>
      </c>
      <c r="C4267" s="419">
        <f>hourly1!$F4268*유형화!$G$71/hourly1!$F$8763+유형화!$G$72*hourly1!$G4268/hourly1!$F$8763+유형화!$G$74*hourly1!I4268/hourly1!$I$8763+유형화!$H$63*hourly1!P4268/hourly1!$P$8763</f>
        <v>1.5640284147256234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770">
        <f>(유형화!$F$71+유형화!$F$72+유형화!$F$73+유형화!$F$74+유형화!$G$63)*hourly1!O4269/hourly1!$O$8763</f>
        <v>121.25568046815987</v>
      </c>
      <c r="C4268" s="419">
        <f>hourly1!$F4269*유형화!$G$71/hourly1!$F$8763+유형화!$G$72*hourly1!$G4269/hourly1!$F$8763+유형화!$G$74*hourly1!I4269/hourly1!$I$8763+유형화!$H$63*hourly1!P4269/hourly1!$P$8763</f>
        <v>2.0266947832144728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770">
        <f>(유형화!$F$71+유형화!$F$72+유형화!$F$73+유형화!$F$74+유형화!$G$63)*hourly1!O4270/hourly1!$O$8763</f>
        <v>119.77150074016076</v>
      </c>
      <c r="C4269" s="419">
        <f>hourly1!$F4270*유형화!$G$71/hourly1!$F$8763+유형화!$G$72*hourly1!$G4270/hourly1!$F$8763+유형화!$G$74*hourly1!I4270/hourly1!$I$8763+유형화!$H$63*hourly1!P4270/hourly1!$P$8763</f>
        <v>2.0471761523707732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770">
        <f>(유형화!$F$71+유형화!$F$72+유형화!$F$73+유형화!$F$74+유형화!$G$63)*hourly1!O4271/hourly1!$O$8763</f>
        <v>117.6228642105491</v>
      </c>
      <c r="C4270" s="419">
        <f>hourly1!$F4271*유형화!$G$71/hourly1!$F$8763+유형화!$G$72*hourly1!$G4271/hourly1!$F$8763+유형화!$G$74*hourly1!I4271/hourly1!$I$8763+유형화!$H$63*hourly1!P4271/hourly1!$P$8763</f>
        <v>1.6855186480522406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770">
        <f>(유형화!$F$71+유형화!$F$72+유형화!$F$73+유형화!$F$74+유형화!$G$63)*hourly1!O4272/hourly1!$O$8763</f>
        <v>115.200756876173</v>
      </c>
      <c r="C4271" s="419">
        <f>hourly1!$F4272*유형화!$G$71/hourly1!$F$8763+유형화!$G$72*hourly1!$G4272/hourly1!$F$8763+유형화!$G$74*hourly1!I4272/hourly1!$I$8763+유형화!$H$63*hourly1!P4272/hourly1!$P$8763</f>
        <v>1.3440018644982927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770">
        <f>(유형화!$F$71+유형화!$F$72+유형화!$F$73+유형화!$F$74+유형화!$G$63)*hourly1!O4273/hourly1!$O$8763</f>
        <v>110.61845647260581</v>
      </c>
      <c r="C4272" s="419">
        <f>hourly1!$F4273*유형화!$G$71/hourly1!$F$8763+유형화!$G$72*hourly1!$G4273/hourly1!$F$8763+유형화!$G$74*hourly1!I4273/hourly1!$I$8763+유형화!$H$63*hourly1!P4273/hourly1!$P$8763</f>
        <v>0.94262266519489679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770">
        <f>(유형화!$F$71+유형화!$F$72+유형화!$F$73+유형화!$F$74+유형화!$G$63)*hourly1!O4274/hourly1!$O$8763</f>
        <v>105.96953237190131</v>
      </c>
      <c r="C4273" s="419">
        <f>hourly1!$F4274*유형화!$G$71/hourly1!$F$8763+유형화!$G$72*hourly1!$G4274/hourly1!$F$8763+유형화!$G$74*hourly1!I4274/hourly1!$I$8763+유형화!$H$63*hourly1!P4274/hourly1!$P$8763</f>
        <v>0.82273904907980688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770">
        <f>(유형화!$F$71+유형화!$F$72+유형화!$F$73+유형화!$F$74+유형화!$G$63)*hourly1!O4275/hourly1!$O$8763</f>
        <v>102.35895449555704</v>
      </c>
      <c r="C4274" s="419">
        <f>hourly1!$F4275*유형화!$G$71/hourly1!$F$8763+유형화!$G$72*hourly1!$G4275/hourly1!$F$8763+유형화!$G$74*hourly1!I4275/hourly1!$I$8763+유형화!$H$63*hourly1!P4275/hourly1!$P$8763</f>
        <v>0.60538383461446166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770">
        <f>(유형화!$F$71+유형화!$F$72+유형화!$F$73+유형화!$F$74+유형화!$G$63)*hourly1!O4276/hourly1!$O$8763</f>
        <v>98.687991012797383</v>
      </c>
      <c r="C4275" s="419">
        <f>hourly1!$F4276*유형화!$G$71/hourly1!$F$8763+유형화!$G$72*hourly1!$G4276/hourly1!$F$8763+유형화!$G$74*hourly1!I4276/hourly1!$I$8763+유형화!$H$63*hourly1!P4276/hourly1!$P$8763</f>
        <v>0.53203549676286455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770">
        <f>(유형화!$F$71+유형화!$F$72+유형화!$F$73+유형화!$F$74+유형화!$G$63)*hourly1!O4277/hourly1!$O$8763</f>
        <v>98.119132125396234</v>
      </c>
      <c r="C4276" s="419">
        <f>hourly1!$F4277*유형화!$G$71/hourly1!$F$8763+유형화!$G$72*hourly1!$G4277/hourly1!$F$8763+유형화!$G$74*hourly1!I4277/hourly1!$I$8763+유형화!$H$63*hourly1!P4277/hourly1!$P$8763</f>
        <v>0.51152581717111856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770">
        <f>(유형화!$F$71+유형화!$F$72+유형화!$F$73+유형화!$F$74+유형화!$G$63)*hourly1!O4278/hourly1!$O$8763</f>
        <v>98.00517034892242</v>
      </c>
      <c r="C4277" s="419">
        <f>hourly1!$F4278*유형화!$G$71/hourly1!$F$8763+유형화!$G$72*hourly1!$G4278/hourly1!$F$8763+유형화!$G$74*hourly1!I4278/hourly1!$I$8763+유형화!$H$63*hourly1!P4278/hourly1!$P$8763</f>
        <v>0.51185231034511447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770">
        <f>(유형화!$F$71+유형화!$F$72+유형화!$F$73+유형화!$F$74+유형화!$G$63)*hourly1!O4279/hourly1!$O$8763</f>
        <v>98.348150377109562</v>
      </c>
      <c r="C4278" s="419">
        <f>hourly1!$F4279*유형화!$G$71/hourly1!$F$8763+유형화!$G$72*hourly1!$G4279/hourly1!$F$8763+유형화!$G$74*hourly1!I4279/hourly1!$I$8763+유형화!$H$63*hourly1!P4279/hourly1!$P$8763</f>
        <v>0.50605144057791296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770">
        <f>(유형화!$F$71+유형화!$F$72+유형화!$F$73+유형화!$F$74+유형화!$G$63)*hourly1!O4280/hourly1!$O$8763</f>
        <v>97.692097537720883</v>
      </c>
      <c r="C4279" s="419">
        <f>hourly1!$F4280*유형화!$G$71/hourly1!$F$8763+유형화!$G$72*hourly1!$G4280/hourly1!$F$8763+유형화!$G$74*hourly1!I4280/hourly1!$I$8763+유형화!$H$63*hourly1!P4280/hourly1!$P$8763</f>
        <v>1.2052693450968861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770">
        <f>(유형화!$F$71+유형화!$F$72+유형화!$F$73+유형화!$F$74+유형화!$G$63)*hourly1!O4281/hourly1!$O$8763</f>
        <v>99.239510657700762</v>
      </c>
      <c r="C4280" s="419">
        <f>hourly1!$F4281*유형화!$G$71/hourly1!$F$8763+유형화!$G$72*hourly1!$G4281/hourly1!$F$8763+유형화!$G$74*hourly1!I4281/hourly1!$I$8763+유형화!$H$63*hourly1!P4281/hourly1!$P$8763</f>
        <v>2.4543623758838593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770">
        <f>(유형화!$F$71+유형화!$F$72+유형화!$F$73+유형화!$F$74+유형화!$G$63)*hourly1!O4282/hourly1!$O$8763</f>
        <v>102.91652224634203</v>
      </c>
      <c r="C4281" s="419">
        <f>hourly1!$F4282*유형화!$G$71/hourly1!$F$8763+유형화!$G$72*hourly1!$G4282/hourly1!$F$8763+유형화!$G$74*hourly1!I4282/hourly1!$I$8763+유형화!$H$63*hourly1!P4282/hourly1!$P$8763</f>
        <v>2.0711252421470197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770">
        <f>(유형화!$F$71+유형화!$F$72+유형화!$F$73+유형화!$F$74+유형화!$G$63)*hourly1!O4283/hourly1!$O$8763</f>
        <v>110.28826066731017</v>
      </c>
      <c r="C4282" s="419">
        <f>hourly1!$F4283*유형화!$G$71/hourly1!$F$8763+유형화!$G$72*hourly1!$G4283/hourly1!$F$8763+유형화!$G$74*hourly1!I4283/hourly1!$I$8763+유형화!$H$63*hourly1!P4283/hourly1!$P$8763</f>
        <v>1.7884055403478185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770">
        <f>(유형화!$F$71+유형화!$F$72+유형화!$F$73+유형화!$F$74+유형화!$G$63)*hourly1!O4284/hourly1!$O$8763</f>
        <v>118.89550274646402</v>
      </c>
      <c r="C4283" s="419">
        <f>hourly1!$F4284*유형화!$G$71/hourly1!$F$8763+유형화!$G$72*hourly1!$G4284/hourly1!$F$8763+유형화!$G$74*hourly1!I4284/hourly1!$I$8763+유형화!$H$63*hourly1!P4284/hourly1!$P$8763</f>
        <v>1.4656398044446315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770">
        <f>(유형화!$F$71+유형화!$F$72+유형화!$F$73+유형화!$F$74+유형화!$G$63)*hourly1!O4285/hourly1!$O$8763</f>
        <v>121.94728859666138</v>
      </c>
      <c r="C4284" s="419">
        <f>hourly1!$F4285*유형화!$G$71/hourly1!$F$8763+유형화!$G$72*hourly1!$G4285/hourly1!$F$8763+유형화!$G$74*hourly1!I4285/hourly1!$I$8763+유형화!$H$63*hourly1!P4285/hourly1!$P$8763</f>
        <v>1.3444034418706443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770">
        <f>(유형화!$F$71+유형화!$F$72+유형화!$F$73+유형화!$F$74+유형화!$G$63)*hourly1!O4286/hourly1!$O$8763</f>
        <v>123.68945948427358</v>
      </c>
      <c r="C4285" s="419">
        <f>hourly1!$F4286*유형화!$G$71/hourly1!$F$8763+유형화!$G$72*hourly1!$G4286/hourly1!$F$8763+유형화!$G$74*hourly1!I4286/hourly1!$I$8763+유형화!$H$63*hourly1!P4286/hourly1!$P$8763</f>
        <v>1.2837147922171628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770">
        <f>(유형화!$F$71+유형화!$F$72+유형화!$F$73+유형화!$F$74+유형화!$G$63)*hourly1!O4287/hourly1!$O$8763</f>
        <v>121.50430515986592</v>
      </c>
      <c r="C4286" s="419">
        <f>hourly1!$F4287*유형화!$G$71/hourly1!$F$8763+유형화!$G$72*hourly1!$G4287/hourly1!$F$8763+유형화!$G$74*hourly1!I4287/hourly1!$I$8763+유형화!$H$63*hourly1!P4287/hourly1!$P$8763</f>
        <v>1.7054962760908894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770">
        <f>(유형화!$F$71+유형화!$F$72+유형화!$F$73+유형화!$F$74+유형화!$G$63)*hourly1!O4288/hourly1!$O$8763</f>
        <v>121.51959919650642</v>
      </c>
      <c r="C4287" s="419">
        <f>hourly1!$F4288*유형화!$G$71/hourly1!$F$8763+유형화!$G$72*hourly1!$G4288/hourly1!$F$8763+유형화!$G$74*hourly1!I4288/hourly1!$I$8763+유형화!$H$63*hourly1!P4288/hourly1!$P$8763</f>
        <v>1.5646570910257875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770">
        <f>(유형화!$F$71+유형화!$F$72+유형화!$F$73+유형화!$F$74+유형화!$G$63)*hourly1!O4289/hourly1!$O$8763</f>
        <v>127.93567771276308</v>
      </c>
      <c r="C4288" s="419">
        <f>hourly1!$F4289*유형화!$G$71/hourly1!$F$8763+유형화!$G$72*hourly1!$G4289/hourly1!$F$8763+유형화!$G$74*hourly1!I4289/hourly1!$I$8763+유형화!$H$63*hourly1!P4289/hourly1!$P$8763</f>
        <v>1.0823629745537404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770">
        <f>(유형화!$F$71+유형화!$F$72+유형화!$F$73+유형화!$F$74+유형화!$G$63)*hourly1!O4290/hourly1!$O$8763</f>
        <v>127.61443469305907</v>
      </c>
      <c r="C4289" s="419">
        <f>hourly1!$F4290*유형화!$G$71/hourly1!$F$8763+유형화!$G$72*hourly1!$G4290/hourly1!$F$8763+유형화!$G$74*hourly1!I4290/hourly1!$I$8763+유형화!$H$63*hourly1!P4290/hourly1!$P$8763</f>
        <v>1.002115814395059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770">
        <f>(유형화!$F$71+유형화!$F$72+유형화!$F$73+유형화!$F$74+유형화!$G$63)*hourly1!O4291/hourly1!$O$8763</f>
        <v>127.95656957940672</v>
      </c>
      <c r="C4290" s="419">
        <f>hourly1!$F4291*유형화!$G$71/hourly1!$F$8763+유형화!$G$72*hourly1!$G4291/hourly1!$F$8763+유형화!$G$74*hourly1!I4291/hourly1!$I$8763+유형화!$H$63*hourly1!P4291/hourly1!$P$8763</f>
        <v>1.0824094405945288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770">
        <f>(유형화!$F$71+유형화!$F$72+유형화!$F$73+유형화!$F$74+유형화!$G$63)*hourly1!O4292/hourly1!$O$8763</f>
        <v>126.63975264606277</v>
      </c>
      <c r="C4291" s="419">
        <f>hourly1!$F4292*유형화!$G$71/hourly1!$F$8763+유형화!$G$72*hourly1!$G4292/hourly1!$F$8763+유형화!$G$74*hourly1!I4292/hourly1!$I$8763+유형화!$H$63*hourly1!P4292/hourly1!$P$8763</f>
        <v>1.5648312617482021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770">
        <f>(유형화!$F$71+유형화!$F$72+유형화!$F$73+유형화!$F$74+유형화!$G$63)*hourly1!O4293/hourly1!$O$8763</f>
        <v>122.75839126213934</v>
      </c>
      <c r="C4292" s="419">
        <f>hourly1!$F4293*유형화!$G$71/hourly1!$F$8763+유형화!$G$72*hourly1!$G4293/hourly1!$F$8763+유형화!$G$74*hourly1!I4293/hourly1!$I$8763+유형화!$H$63*hourly1!P4293/hourly1!$P$8763</f>
        <v>2.0276671851276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770">
        <f>(유형화!$F$71+유형화!$F$72+유형화!$F$73+유형화!$F$74+유형화!$G$63)*hourly1!O4294/hourly1!$O$8763</f>
        <v>120.03194760346844</v>
      </c>
      <c r="C4293" s="419">
        <f>hourly1!$F4294*유형화!$G$71/hourly1!$F$8763+유형화!$G$72*hourly1!$G4294/hourly1!$F$8763+유형화!$G$74*hourly1!I4294/hourly1!$I$8763+유형화!$H$63*hourly1!P4294/hourly1!$P$8763</f>
        <v>2.0481457847847806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770">
        <f>(유형화!$F$71+유형화!$F$72+유형화!$F$73+유형화!$F$74+유형화!$G$63)*hourly1!O4295/hourly1!$O$8763</f>
        <v>118.01257956156603</v>
      </c>
      <c r="C4294" s="419">
        <f>hourly1!$F4295*유형화!$G$71/hourly1!$F$8763+유형화!$G$72*hourly1!$G4295/hourly1!$F$8763+유형화!$G$74*hourly1!I4295/hourly1!$I$8763+유형화!$H$63*hourly1!P4295/hourly1!$P$8763</f>
        <v>1.6866593739674185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770">
        <f>(유형화!$F$71+유형화!$F$72+유형화!$F$73+유형화!$F$74+유형화!$G$63)*hourly1!O4296/hourly1!$O$8763</f>
        <v>115.27331269342638</v>
      </c>
      <c r="C4295" s="419">
        <f>hourly1!$F4296*유형화!$G$71/hourly1!$F$8763+유형화!$G$72*hourly1!$G4296/hourly1!$F$8763+유형화!$G$74*hourly1!I4296/hourly1!$I$8763+유형화!$H$63*hourly1!P4296/hourly1!$P$8763</f>
        <v>1.3448924123263304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770">
        <f>(유형화!$F$71+유형화!$F$72+유형화!$F$73+유형화!$F$74+유형화!$G$63)*hourly1!O4297/hourly1!$O$8763</f>
        <v>110.94301790834101</v>
      </c>
      <c r="C4296" s="419">
        <f>hourly1!$F4297*유형화!$G$71/hourly1!$F$8763+유형화!$G$72*hourly1!$G4297/hourly1!$F$8763+유형화!$G$74*hourly1!I4297/hourly1!$I$8763+유형화!$H$63*hourly1!P4297/hourly1!$P$8763</f>
        <v>0.94313871519753079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770">
        <f>(유형화!$F$71+유형화!$F$72+유형화!$F$73+유형화!$F$74+유형화!$G$63)*hourly1!O4298/hourly1!$O$8763</f>
        <v>105.93101789822332</v>
      </c>
      <c r="C4297" s="419">
        <f>hourly1!$F4298*유형화!$G$71/hourly1!$F$8763+유형화!$G$72*hourly1!$G4298/hourly1!$F$8763+유형화!$G$74*hourly1!I4298/hourly1!$I$8763+유형화!$H$63*hourly1!P4298/hourly1!$P$8763</f>
        <v>0.82314616545040076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770">
        <f>(유형화!$F$71+유형화!$F$72+유형화!$F$73+유형화!$F$74+유형화!$G$63)*hourly1!O4299/hourly1!$O$8763</f>
        <v>102.51675742392794</v>
      </c>
      <c r="C4298" s="419">
        <f>hourly1!$F4299*유형화!$G$71/hourly1!$F$8763+유형화!$G$72*hourly1!$G4299/hourly1!$F$8763+유형화!$G$74*hourly1!I4299/hourly1!$I$8763+유형화!$H$63*hourly1!P4299/hourly1!$P$8763</f>
        <v>0.60008547507641719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770">
        <f>(유형화!$F$71+유형화!$F$72+유형화!$F$73+유형화!$F$74+유형화!$G$63)*hourly1!O4300/hourly1!$O$8763</f>
        <v>98.832344618629605</v>
      </c>
      <c r="C4299" s="419">
        <f>hourly1!$F4300*유형화!$G$71/hourly1!$F$8763+유형화!$G$72*hourly1!$G4300/hourly1!$F$8763+유형화!$G$74*hourly1!I4300/hourly1!$I$8763+유형화!$H$63*hourly1!P4300/hourly1!$P$8763</f>
        <v>0.61670923968114755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770">
        <f>(유형화!$F$71+유형화!$F$72+유형화!$F$73+유형화!$F$74+유형화!$G$63)*hourly1!O4301/hourly1!$O$8763</f>
        <v>99.013320417992858</v>
      </c>
      <c r="C4300" s="419">
        <f>hourly1!$F4301*유형화!$G$71/hourly1!$F$8763+유형화!$G$72*hourly1!$G4301/hourly1!$F$8763+유형화!$G$74*hourly1!I4301/hourly1!$I$8763+유형화!$H$63*hourly1!P4301/hourly1!$P$8763</f>
        <v>0.55216544725309191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770">
        <f>(유형화!$F$71+유형화!$F$72+유형화!$F$73+유형화!$F$74+유형화!$G$63)*hourly1!O4302/hourly1!$O$8763</f>
        <v>97.847950282450938</v>
      </c>
      <c r="C4301" s="419">
        <f>hourly1!$F4302*유형화!$G$71/hourly1!$F$8763+유형화!$G$72*hourly1!$G4302/hourly1!$F$8763+유형화!$G$74*hourly1!I4302/hourly1!$I$8763+유형화!$H$63*hourly1!P4302/hourly1!$P$8763</f>
        <v>0.50501010890891862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770">
        <f>(유형화!$F$71+유형화!$F$72+유형화!$F$73+유형화!$F$74+유형화!$G$63)*hourly1!O4303/hourly1!$O$8763</f>
        <v>97.131779174506377</v>
      </c>
      <c r="C4302" s="419">
        <f>hourly1!$F4303*유형화!$G$71/hourly1!$F$8763+유형화!$G$72*hourly1!$G4303/hourly1!$F$8763+유형화!$G$74*hourly1!I4303/hourly1!$I$8763+유형화!$H$63*hourly1!P4303/hourly1!$P$8763</f>
        <v>0.50513042825956189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770">
        <f>(유형화!$F$71+유형화!$F$72+유형화!$F$73+유형화!$F$74+유형화!$G$63)*hourly1!O4304/hourly1!$O$8763</f>
        <v>97.303662097317584</v>
      </c>
      <c r="C4303" s="419">
        <f>hourly1!$F4304*유형화!$G$71/hourly1!$F$8763+유형화!$G$72*hourly1!$G4304/hourly1!$F$8763+유형화!$G$74*hourly1!I4304/hourly1!$I$8763+유형화!$H$63*hourly1!P4304/hourly1!$P$8763</f>
        <v>0.6503140342770457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770">
        <f>(유형화!$F$71+유형화!$F$72+유형화!$F$73+유형화!$F$74+유형화!$G$63)*hourly1!O4305/hourly1!$O$8763</f>
        <v>99.618178624338881</v>
      </c>
      <c r="C4304" s="419">
        <f>hourly1!$F4305*유형화!$G$71/hourly1!$F$8763+유형화!$G$72*hourly1!$G4305/hourly1!$F$8763+유형화!$G$74*hourly1!I4305/hourly1!$I$8763+유형화!$H$63*hourly1!P4305/hourly1!$P$8763</f>
        <v>1.0093845186956836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770">
        <f>(유형화!$F$71+유형화!$F$72+유형화!$F$73+유형화!$F$74+유형화!$G$63)*hourly1!O4306/hourly1!$O$8763</f>
        <v>104.06735432728566</v>
      </c>
      <c r="C4305" s="419">
        <f>hourly1!$F4306*유형화!$G$71/hourly1!$F$8763+유형화!$G$72*hourly1!$G4306/hourly1!$F$8763+유형화!$G$74*hourly1!I4306/hourly1!$I$8763+유형화!$H$63*hourly1!P4306/hourly1!$P$8763</f>
        <v>1.4059266339255212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770">
        <f>(유형화!$F$71+유형화!$F$72+유형화!$F$73+유형화!$F$74+유형화!$G$63)*hourly1!O4307/hourly1!$O$8763</f>
        <v>110.09933078680075</v>
      </c>
      <c r="C4306" s="419">
        <f>hourly1!$F4307*유형화!$G$71/hourly1!$F$8763+유형화!$G$72*hourly1!$G4307/hourly1!$F$8763+유형화!$G$74*hourly1!I4307/hourly1!$I$8763+유형화!$H$63*hourly1!P4307/hourly1!$P$8763</f>
        <v>2.009802684917259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770">
        <f>(유형화!$F$71+유형화!$F$72+유형화!$F$73+유형화!$F$74+유형화!$G$63)*hourly1!O4308/hourly1!$O$8763</f>
        <v>120.374394496032</v>
      </c>
      <c r="C4307" s="419">
        <f>hourly1!$F4308*유형화!$G$71/hourly1!$F$8763+유형화!$G$72*hourly1!$G4308/hourly1!$F$8763+유형화!$G$74*hourly1!I4308/hourly1!$I$8763+유형화!$H$63*hourly1!P4308/hourly1!$P$8763</f>
        <v>1.9918197116890215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770">
        <f>(유형화!$F$71+유형화!$F$72+유형화!$F$73+유형화!$F$74+유형화!$G$63)*hourly1!O4309/hourly1!$O$8763</f>
        <v>124.61793048525563</v>
      </c>
      <c r="C4308" s="419">
        <f>hourly1!$F4309*유형화!$G$71/hourly1!$F$8763+유형화!$G$72*hourly1!$G4309/hourly1!$F$8763+유형화!$G$74*hourly1!I4309/hourly1!$I$8763+유형화!$H$63*hourly1!P4309/hourly1!$P$8763</f>
        <v>1.8358855255332442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770">
        <f>(유형화!$F$71+유형화!$F$72+유형화!$F$73+유형화!$F$74+유형화!$G$63)*hourly1!O4310/hourly1!$O$8763</f>
        <v>126.55739798886698</v>
      </c>
      <c r="C4309" s="419">
        <f>hourly1!$F4310*유형화!$G$71/hourly1!$F$8763+유형화!$G$72*hourly1!$G4310/hourly1!$F$8763+유형화!$G$74*hourly1!I4310/hourly1!$I$8763+유형화!$H$63*hourly1!P4310/hourly1!$P$8763</f>
        <v>1.9386905637437264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770">
        <f>(유형화!$F$71+유형화!$F$72+유형화!$F$73+유형화!$F$74+유형화!$G$63)*hourly1!O4311/hourly1!$O$8763</f>
        <v>123.0638241027733</v>
      </c>
      <c r="C4310" s="419">
        <f>hourly1!$F4311*유형화!$G$71/hourly1!$F$8763+유형화!$G$72*hourly1!$G4311/hourly1!$F$8763+유형화!$G$74*hourly1!I4311/hourly1!$I$8763+유형화!$H$63*hourly1!P4311/hourly1!$P$8763</f>
        <v>1.9548493602184809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770">
        <f>(유형화!$F$71+유형화!$F$72+유형화!$F$73+유형화!$F$74+유형화!$G$63)*hourly1!O4312/hourly1!$O$8763</f>
        <v>123.34090788033525</v>
      </c>
      <c r="C4311" s="419">
        <f>hourly1!$F4312*유형화!$G$71/hourly1!$F$8763+유형화!$G$72*hourly1!$G4312/hourly1!$F$8763+유형화!$G$74*hourly1!I4312/hourly1!$I$8763+유형화!$H$63*hourly1!P4312/hourly1!$P$8763</f>
        <v>1.6446509958760815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770">
        <f>(유형화!$F$71+유형화!$F$72+유형화!$F$73+유형화!$F$74+유형화!$G$63)*hourly1!O4313/hourly1!$O$8763</f>
        <v>129.7410789252009</v>
      </c>
      <c r="C4312" s="419">
        <f>hourly1!$F4313*유형화!$G$71/hourly1!$F$8763+유형화!$G$72*hourly1!$G4313/hourly1!$F$8763+유형화!$G$74*hourly1!I4313/hourly1!$I$8763+유형화!$H$63*hourly1!P4313/hourly1!$P$8763</f>
        <v>1.4035242473002738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770">
        <f>(유형화!$F$71+유형화!$F$72+유형화!$F$73+유형화!$F$74+유형화!$G$63)*hourly1!O4314/hourly1!$O$8763</f>
        <v>130.3769778644091</v>
      </c>
      <c r="C4313" s="419">
        <f>hourly1!$F4314*유형화!$G$71/hourly1!$F$8763+유형화!$G$72*hourly1!$G4314/hourly1!$F$8763+유형화!$G$74*hourly1!I4314/hourly1!$I$8763+유형화!$H$63*hourly1!P4314/hourly1!$P$8763</f>
        <v>1.197009775555667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770">
        <f>(유형화!$F$71+유형화!$F$72+유형화!$F$73+유형화!$F$74+유형화!$G$63)*hourly1!O4315/hourly1!$O$8763</f>
        <v>131.0589160461121</v>
      </c>
      <c r="C4314" s="419">
        <f>hourly1!$F4315*유형화!$G$71/hourly1!$F$8763+유형화!$G$72*hourly1!$G4315/hourly1!$F$8763+유형화!$G$74*hourly1!I4315/hourly1!$I$8763+유형화!$H$63*hourly1!P4315/hourly1!$P$8763</f>
        <v>1.403723958959014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770">
        <f>(유형화!$F$71+유형화!$F$72+유형화!$F$73+유형화!$F$74+유형화!$G$63)*hourly1!O4316/hourly1!$O$8763</f>
        <v>128.94270178020767</v>
      </c>
      <c r="C4315" s="419">
        <f>hourly1!$F4316*유형화!$G$71/hourly1!$F$8763+유형화!$G$72*hourly1!$G4316/hourly1!$F$8763+유형화!$G$74*hourly1!I4316/hourly1!$I$8763+유형화!$H$63*hourly1!P4316/hourly1!$P$8763</f>
        <v>1.6797113161204296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770">
        <f>(유형화!$F$71+유형화!$F$72+유형화!$F$73+유형화!$F$74+유형화!$G$63)*hourly1!O4317/hourly1!$O$8763</f>
        <v>124.38705780957598</v>
      </c>
      <c r="C4316" s="419">
        <f>hourly1!$F4317*유형화!$G$71/hourly1!$F$8763+유형화!$G$72*hourly1!$G4317/hourly1!$F$8763+유형화!$G$74*hourly1!I4317/hourly1!$I$8763+유형화!$H$63*hourly1!P4317/hourly1!$P$8763</f>
        <v>2.1624402439542578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770">
        <f>(유형화!$F$71+유형화!$F$72+유형화!$F$73+유형화!$F$74+유형화!$G$63)*hourly1!O4318/hourly1!$O$8763</f>
        <v>121.4320844260515</v>
      </c>
      <c r="C4317" s="419">
        <f>hourly1!$F4318*유형화!$G$71/hourly1!$F$8763+유형화!$G$72*hourly1!$G4318/hourly1!$F$8763+유형화!$G$74*hourly1!I4318/hourly1!$I$8763+유형화!$H$63*hourly1!P4318/hourly1!$P$8763</f>
        <v>1.8007027318833855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770">
        <f>(유형화!$F$71+유형화!$F$72+유형화!$F$73+유형화!$F$74+유형화!$G$63)*hourly1!O4319/hourly1!$O$8763</f>
        <v>119.26544423402274</v>
      </c>
      <c r="C4318" s="419">
        <f>hourly1!$F4319*유형화!$G$71/hourly1!$F$8763+유형화!$G$72*hourly1!$G4319/hourly1!$F$8763+유형화!$G$74*hourly1!I4319/hourly1!$I$8763+유형화!$H$63*hourly1!P4319/hourly1!$P$8763</f>
        <v>1.1980237199555921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770">
        <f>(유형화!$F$71+유형화!$F$72+유형화!$F$73+유형화!$F$74+유형화!$G$63)*hourly1!O4320/hourly1!$O$8763</f>
        <v>116.76030844228835</v>
      </c>
      <c r="C4319" s="419">
        <f>hourly1!$F4320*유형화!$G$71/hourly1!$F$8763+유형화!$G$72*hourly1!$G4320/hourly1!$F$8763+유형화!$G$74*hourly1!I4320/hourly1!$I$8763+유형화!$H$63*hourly1!P4320/hourly1!$P$8763</f>
        <v>1.1810771548423551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770">
        <f>(유형화!$F$71+유형화!$F$72+유형화!$F$73+유형화!$F$74+유형화!$G$63)*hourly1!O4321/hourly1!$O$8763</f>
        <v>110.75442146316348</v>
      </c>
      <c r="C4320" s="419">
        <f>hourly1!$F4321*유형화!$G$71/hourly1!$F$8763+유형화!$G$72*hourly1!$G4321/hourly1!$F$8763+유형화!$G$74*hourly1!I4321/hourly1!$I$8763+유형화!$H$63*hourly1!P4321/hourly1!$P$8763</f>
        <v>1.0435613687208518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770">
        <f>(유형화!$F$71+유형화!$F$72+유형화!$F$73+유형화!$F$74+유형화!$G$63)*hourly1!O4322/hourly1!$O$8763</f>
        <v>105.93599893022028</v>
      </c>
      <c r="C4321" s="419">
        <f>hourly1!$F4322*유형화!$G$71/hourly1!$F$8763+유형화!$G$72*hourly1!$G4322/hourly1!$F$8763+유형화!$G$74*hourly1!I4322/hourly1!$I$8763+유형화!$H$63*hourly1!P4322/hourly1!$P$8763</f>
        <v>0.8032171575074083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770">
        <f>(유형화!$F$71+유형화!$F$72+유형화!$F$73+유형화!$F$74+유형화!$G$63)*hourly1!O4323/hourly1!$O$8763</f>
        <v>103.21230434574568</v>
      </c>
      <c r="C4322" s="419">
        <f>hourly1!$F4323*유형화!$G$71/hourly1!$F$8763+유형화!$G$72*hourly1!$G4323/hourly1!$F$8763+유형화!$G$74*hourly1!I4323/hourly1!$I$8763+유형화!$H$63*hourly1!P4323/hourly1!$P$8763</f>
        <v>0.65273673056250459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770">
        <f>(유형화!$F$71+유형화!$F$72+유형화!$F$73+유형화!$F$74+유형화!$G$63)*hourly1!O4324/hourly1!$O$8763</f>
        <v>99.797360072771767</v>
      </c>
      <c r="C4323" s="419">
        <f>hourly1!$F4324*유형화!$G$71/hourly1!$F$8763+유형화!$G$72*hourly1!$G4324/hourly1!$F$8763+유형화!$G$74*hourly1!I4324/hourly1!$I$8763+유형화!$H$63*hourly1!P4324/hourly1!$P$8763</f>
        <v>0.5977526336512855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770">
        <f>(유형화!$F$71+유형화!$F$72+유형화!$F$73+유형화!$F$74+유형화!$G$63)*hourly1!O4325/hourly1!$O$8763</f>
        <v>98.242746518404033</v>
      </c>
      <c r="C4324" s="419">
        <f>hourly1!$F4325*유형화!$G$71/hourly1!$F$8763+유형화!$G$72*hourly1!$G4325/hourly1!$F$8763+유형화!$G$74*hourly1!I4325/hourly1!$I$8763+유형화!$H$63*hourly1!P4325/hourly1!$P$8763</f>
        <v>0.56228027348235954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770">
        <f>(유형화!$F$71+유형화!$F$72+유형화!$F$73+유형화!$F$74+유형화!$G$63)*hourly1!O4326/hourly1!$O$8763</f>
        <v>97.821248093594662</v>
      </c>
      <c r="C4325" s="419">
        <f>hourly1!$F4326*유형화!$G$71/hourly1!$F$8763+유형화!$G$72*hourly1!$G4326/hourly1!$F$8763+유형화!$G$74*hourly1!I4326/hourly1!$I$8763+유형화!$H$63*hourly1!P4326/hourly1!$P$8763</f>
        <v>0.50634623837309478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770">
        <f>(유형화!$F$71+유형화!$F$72+유형화!$F$73+유형화!$F$74+유형화!$G$63)*hourly1!O4327/hourly1!$O$8763</f>
        <v>97.594791031875403</v>
      </c>
      <c r="C4326" s="419">
        <f>hourly1!$F4327*유형화!$G$71/hourly1!$F$8763+유형화!$G$72*hourly1!$G4327/hourly1!$F$8763+유형화!$G$74*hourly1!I4327/hourly1!$I$8763+유형화!$H$63*hourly1!P4327/hourly1!$P$8763</f>
        <v>0.50653702609022733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770">
        <f>(유형화!$F$71+유형화!$F$72+유형화!$F$73+유형화!$F$74+유형화!$G$63)*hourly1!O4328/hourly1!$O$8763</f>
        <v>97.790980218645856</v>
      </c>
      <c r="C4327" s="419">
        <f>hourly1!$F4328*유형화!$G$71/hourly1!$F$8763+유형화!$G$72*hourly1!$G4328/hourly1!$F$8763+유형화!$G$74*hourly1!I4328/hourly1!$I$8763+유형화!$H$63*hourly1!P4328/hourly1!$P$8763</f>
        <v>0.56249414035882261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770">
        <f>(유형화!$F$71+유형화!$F$72+유형화!$F$73+유형화!$F$74+유형화!$G$63)*hourly1!O4329/hourly1!$O$8763</f>
        <v>101.07285111696329</v>
      </c>
      <c r="C4328" s="419">
        <f>hourly1!$F4329*유형화!$G$71/hourly1!$F$8763+유형화!$G$72*hourly1!$G4329/hourly1!$F$8763+유형화!$G$74*hourly1!I4329/hourly1!$I$8763+유형화!$H$63*hourly1!P4329/hourly1!$P$8763</f>
        <v>0.82234024120657501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770">
        <f>(유형화!$F$71+유형화!$F$72+유형화!$F$73+유형화!$F$74+유형화!$G$63)*hourly1!O4330/hourly1!$O$8763</f>
        <v>103.97583978727872</v>
      </c>
      <c r="C4329" s="419">
        <f>hourly1!$F4330*유형화!$G$71/hourly1!$F$8763+유형화!$G$72*hourly1!$G4330/hourly1!$F$8763+유형화!$G$74*hourly1!I4330/hourly1!$I$8763+유형화!$H$63*hourly1!P4330/hourly1!$P$8763</f>
        <v>1.22174971119164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770">
        <f>(유형화!$F$71+유형화!$F$72+유형화!$F$73+유형화!$F$74+유형화!$G$63)*hourly1!O4331/hourly1!$O$8763</f>
        <v>109.88057916181266</v>
      </c>
      <c r="C4330" s="419">
        <f>hourly1!$F4331*유형화!$G$71/hourly1!$F$8763+유형화!$G$72*hourly1!$G4331/hourly1!$F$8763+유형화!$G$74*hourly1!I4331/hourly1!$I$8763+유형화!$H$63*hourly1!P4331/hourly1!$P$8763</f>
        <v>1.6791675711265985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770">
        <f>(유형화!$F$71+유형화!$F$72+유형화!$F$73+유형화!$F$74+유형화!$G$63)*hourly1!O4332/hourly1!$O$8763</f>
        <v>120.90481938765981</v>
      </c>
      <c r="C4331" s="419">
        <f>hourly1!$F4332*유형화!$G$71/hourly1!$F$8763+유형화!$G$72*hourly1!$G4332/hourly1!$F$8763+유형화!$G$74*hourly1!I4332/hourly1!$I$8763+유형화!$H$63*hourly1!P4332/hourly1!$P$8763</f>
        <v>2.0792186417410554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770">
        <f>(유형화!$F$71+유형화!$F$72+유형화!$F$73+유형화!$F$74+유형화!$G$63)*hourly1!O4333/hourly1!$O$8763</f>
        <v>125.13637089560379</v>
      </c>
      <c r="C4332" s="419">
        <f>hourly1!$F4333*유형화!$G$71/hourly1!$F$8763+유형화!$G$72*hourly1!$G4333/hourly1!$F$8763+유형화!$G$74*hourly1!I4333/hourly1!$I$8763+유형화!$H$63*hourly1!P4333/hourly1!$P$8763</f>
        <v>2.2502746008123284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770">
        <f>(유형화!$F$71+유형화!$F$72+유형화!$F$73+유형화!$F$74+유형화!$G$63)*hourly1!O4334/hourly1!$O$8763</f>
        <v>126.96138780723004</v>
      </c>
      <c r="C4333" s="419">
        <f>hourly1!$F4334*유형화!$G$71/hourly1!$F$8763+유형화!$G$72*hourly1!$G4334/hourly1!$F$8763+유형화!$G$74*hourly1!I4334/hourly1!$I$8763+유형화!$H$63*hourly1!P4334/hourly1!$P$8763</f>
        <v>2.3449250027260207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770">
        <f>(유형화!$F$71+유형화!$F$72+유형화!$F$73+유형화!$F$74+유형화!$G$63)*hourly1!O4335/hourly1!$O$8763</f>
        <v>123.6925803509325</v>
      </c>
      <c r="C4334" s="419">
        <f>hourly1!$F4335*유형화!$G$71/hourly1!$F$8763+유형화!$G$72*hourly1!$G4335/hourly1!$F$8763+유형화!$G$74*hourly1!I4335/hourly1!$I$8763+유형화!$H$63*hourly1!P4335/hourly1!$P$8763</f>
        <v>2.0769236501372261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770">
        <f>(유형화!$F$71+유형화!$F$72+유형화!$F$73+유형화!$F$74+유형화!$G$63)*hourly1!O4336/hourly1!$O$8763</f>
        <v>123.82109410804347</v>
      </c>
      <c r="C4335" s="419">
        <f>hourly1!$F4336*유형화!$G$71/hourly1!$F$8763+유형화!$G$72*hourly1!$G4336/hourly1!$F$8763+유형화!$G$74*hourly1!I4336/hourly1!$I$8763+유형화!$H$63*hourly1!P4336/hourly1!$P$8763</f>
        <v>1.8482987283097099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770">
        <f>(유형화!$F$71+유형화!$F$72+유형화!$F$73+유형화!$F$74+유형화!$G$63)*hourly1!O4337/hourly1!$O$8763</f>
        <v>130.1734770248909</v>
      </c>
      <c r="C4336" s="419">
        <f>hourly1!$F4337*유형화!$G$71/hourly1!$F$8763+유형화!$G$72*hourly1!$G4337/hourly1!$F$8763+유형화!$G$74*hourly1!I4337/hourly1!$I$8763+유형화!$H$63*hourly1!P4337/hourly1!$P$8763</f>
        <v>1.5434245721638089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770">
        <f>(유형화!$F$71+유형화!$F$72+유형화!$F$73+유형화!$F$74+유형화!$G$63)*hourly1!O4338/hourly1!$O$8763</f>
        <v>129.02528967341433</v>
      </c>
      <c r="C4337" s="419">
        <f>hourly1!$F4338*유형화!$G$71/hourly1!$F$8763+유형화!$G$72*hourly1!$G4338/hourly1!$F$8763+유형화!$G$74*hourly1!I4338/hourly1!$I$8763+유형화!$H$63*hourly1!P4338/hourly1!$P$8763</f>
        <v>1.4100707277749143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770">
        <f>(유형화!$F$71+유형화!$F$72+유형화!$F$73+유형화!$F$74+유형화!$G$63)*hourly1!O4339/hourly1!$O$8763</f>
        <v>129.44279775733375</v>
      </c>
      <c r="C4338" s="419">
        <f>hourly1!$F4339*유형화!$G$71/hourly1!$F$8763+유형화!$G$72*hourly1!$G4339/hourly1!$F$8763+유형화!$G$74*hourly1!I4339/hourly1!$I$8763+유형화!$H$63*hourly1!P4339/hourly1!$P$8763</f>
        <v>0.99170218998299187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770">
        <f>(유형화!$F$71+유형화!$F$72+유형화!$F$73+유형화!$F$74+유형화!$G$63)*hourly1!O4340/hourly1!$O$8763</f>
        <v>126.87903928620676</v>
      </c>
      <c r="C4339" s="419">
        <f>hourly1!$F4340*유형화!$G$71/hourly1!$F$8763+유형화!$G$72*hourly1!$G4340/hourly1!$F$8763+유형화!$G$74*hourly1!I4340/hourly1!$I$8763+유형화!$H$63*hourly1!P4340/hourly1!$P$8763</f>
        <v>1.4865227509732835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770">
        <f>(유형화!$F$71+유형화!$F$72+유형화!$F$73+유형화!$F$74+유형화!$G$63)*hourly1!O4341/hourly1!$O$8763</f>
        <v>122.27407375152431</v>
      </c>
      <c r="C4340" s="419">
        <f>hourly1!$F4341*유형화!$G$71/hourly1!$F$8763+유형화!$G$72*hourly1!$G4341/hourly1!$F$8763+유형화!$G$74*hourly1!I4341/hourly1!$I$8763+유형화!$H$63*hourly1!P4341/hourly1!$P$8763</f>
        <v>1.8104873722731611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770">
        <f>(유형화!$F$71+유형화!$F$72+유형화!$F$73+유형화!$F$74+유형화!$G$63)*hourly1!O4342/hourly1!$O$8763</f>
        <v>119.99065718120698</v>
      </c>
      <c r="C4341" s="419">
        <f>hourly1!$F4342*유형화!$G$71/hourly1!$F$8763+유형화!$G$72*hourly1!$G4342/hourly1!$F$8763+유형화!$G$74*hourly1!I4342/hourly1!$I$8763+유형화!$H$63*hourly1!P4342/hourly1!$P$8763</f>
        <v>1.9253252687143447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770">
        <f>(유형화!$F$71+유형화!$F$72+유형화!$F$73+유형화!$F$74+유형화!$G$63)*hourly1!O4343/hourly1!$O$8763</f>
        <v>119.32434436338919</v>
      </c>
      <c r="C4342" s="419">
        <f>hourly1!$F4343*유형화!$G$71/hourly1!$F$8763+유형화!$G$72*hourly1!$G4343/hourly1!$F$8763+유형화!$G$74*hourly1!I4343/hourly1!$I$8763+유형화!$H$63*hourly1!P4343/hourly1!$P$8763</f>
        <v>1.2015511386676729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770">
        <f>(유형화!$F$71+유형화!$F$72+유형화!$F$73+유형화!$F$74+유형화!$G$63)*hourly1!O4344/hourly1!$O$8763</f>
        <v>116.0598207805006</v>
      </c>
      <c r="C4343" s="419">
        <f>hourly1!$F4344*유형화!$G$71/hourly1!$F$8763+유형화!$G$72*hourly1!$G4344/hourly1!$F$8763+유형화!$G$74*hourly1!I4344/hourly1!$I$8763+유형화!$H$63*hourly1!P4344/hourly1!$P$8763</f>
        <v>1.1444280652696985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770">
        <f>(유형화!$F$71+유형화!$F$72+유형화!$F$73+유형화!$F$74+유형화!$G$63)*hourly1!O4345/hourly1!$O$8763</f>
        <v>110.44872083027664</v>
      </c>
      <c r="C4344" s="419">
        <f>hourly1!$F4345*유형화!$G$71/hourly1!$F$8763+유형화!$G$72*hourly1!$G4345/hourly1!$F$8763+유형화!$G$74*hourly1!I4345/hourly1!$I$8763+유형화!$H$63*hourly1!P4345/hourly1!$P$8763</f>
        <v>1.0873373026947872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770">
        <f>(유형화!$F$71+유형화!$F$72+유형화!$F$73+유형화!$F$74+유형화!$G$63)*hourly1!O4346/hourly1!$O$8763</f>
        <v>105.39368702096242</v>
      </c>
      <c r="C4345" s="419">
        <f>hourly1!$F4346*유형화!$G$71/hourly1!$F$8763+유형화!$G$72*hourly1!$G4346/hourly1!$F$8763+유형화!$G$74*hourly1!I4346/hourly1!$I$8763+유형화!$H$63*hourly1!P4346/hourly1!$P$8763</f>
        <v>0.80264633296663279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770">
        <f>(유형화!$F$71+유형화!$F$72+유형화!$F$73+유형화!$F$74+유형화!$G$63)*hourly1!O4347/hourly1!$O$8763</f>
        <v>101.38195108886798</v>
      </c>
      <c r="C4346" s="419">
        <f>hourly1!$F4347*유형화!$G$71/hourly1!$F$8763+유형화!$G$72*hourly1!$G4347/hourly1!$F$8763+유형화!$G$74*hourly1!I4347/hourly1!$I$8763+유형화!$H$63*hourly1!P4347/hourly1!$P$8763</f>
        <v>0.60553246440055064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770">
        <f>(유형화!$F$71+유형화!$F$72+유형화!$F$73+유형화!$F$74+유형화!$G$63)*hourly1!O4348/hourly1!$O$8763</f>
        <v>97.733724745534118</v>
      </c>
      <c r="C4347" s="419">
        <f>hourly1!$F4348*유형화!$G$71/hourly1!$F$8763+유형화!$G$72*hourly1!$G4348/hourly1!$F$8763+유형화!$G$74*hourly1!I4348/hourly1!$I$8763+유형화!$H$63*hourly1!P4348/hourly1!$P$8763</f>
        <v>0.53206903847442488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770">
        <f>(유형화!$F$71+유형화!$F$72+유형화!$F$73+유형화!$F$74+유형화!$G$63)*hourly1!O4349/hourly1!$O$8763</f>
        <v>95.756189021624607</v>
      </c>
      <c r="C4348" s="419">
        <f>hourly1!$F4349*유형화!$G$71/hourly1!$F$8763+유형화!$G$72*hourly1!$G4349/hourly1!$F$8763+유형화!$G$74*hourly1!I4349/hourly1!$I$8763+유형화!$H$63*hourly1!P4349/hourly1!$P$8763</f>
        <v>0.51159751642610551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770">
        <f>(유형화!$F$71+유형화!$F$72+유형화!$F$73+유형화!$F$74+유형화!$G$63)*hourly1!O4350/hourly1!$O$8763</f>
        <v>95.316536271343168</v>
      </c>
      <c r="C4349" s="419">
        <f>hourly1!$F4350*유형화!$G$71/hourly1!$F$8763+유형화!$G$72*hourly1!$G4350/hourly1!$F$8763+유형화!$G$74*hourly1!I4350/hourly1!$I$8763+유형화!$H$63*hourly1!P4350/hourly1!$P$8763</f>
        <v>0.51151843184013257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770">
        <f>(유형화!$F$71+유형화!$F$72+유형화!$F$73+유형화!$F$74+유형화!$G$63)*hourly1!O4351/hourly1!$O$8763</f>
        <v>94.877556695502221</v>
      </c>
      <c r="C4350" s="419">
        <f>hourly1!$F4351*유형화!$G$71/hourly1!$F$8763+유형화!$G$72*hourly1!$G4351/hourly1!$F$8763+유형화!$G$74*hourly1!I4351/hourly1!$I$8763+유형화!$H$63*hourly1!P4351/hourly1!$P$8763</f>
        <v>0.50560155083202951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770">
        <f>(유형화!$F$71+유형화!$F$72+유형화!$F$73+유형화!$F$74+유형화!$G$63)*hourly1!O4352/hourly1!$O$8763</f>
        <v>94.04692181816533</v>
      </c>
      <c r="C4351" s="419">
        <f>hourly1!$F4352*유형화!$G$71/hourly1!$F$8763+유형화!$G$72*hourly1!$G4352/hourly1!$F$8763+유형화!$G$74*hourly1!I4352/hourly1!$I$8763+유형화!$H$63*hourly1!P4352/hourly1!$P$8763</f>
        <v>1.2041701616685001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770">
        <f>(유형화!$F$71+유형화!$F$72+유형화!$F$73+유형화!$F$74+유형화!$G$63)*hourly1!O4353/hourly1!$O$8763</f>
        <v>96.91723617799525</v>
      </c>
      <c r="C4352" s="419">
        <f>hourly1!$F4353*유형화!$G$71/hourly1!$F$8763+유형화!$G$72*hourly1!$G4353/hourly1!$F$8763+유형화!$G$74*hourly1!I4353/hourly1!$I$8763+유형화!$H$63*hourly1!P4353/hourly1!$P$8763</f>
        <v>2.4520901557172357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770">
        <f>(유형화!$F$71+유형화!$F$72+유형화!$F$73+유형화!$F$74+유형화!$G$63)*hourly1!O4354/hourly1!$O$8763</f>
        <v>97.966875701064652</v>
      </c>
      <c r="C4353" s="419">
        <f>hourly1!$F4354*유형화!$G$71/hourly1!$F$8763+유형화!$G$72*hourly1!$G4354/hourly1!$F$8763+유형화!$G$74*hourly1!I4354/hourly1!$I$8763+유형화!$H$63*hourly1!P4354/hourly1!$P$8763</f>
        <v>2.0692724472359636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770">
        <f>(유형화!$F$71+유형화!$F$72+유형화!$F$73+유형화!$F$74+유형화!$G$63)*hourly1!O4355/hourly1!$O$8763</f>
        <v>98.441919551752648</v>
      </c>
      <c r="C4354" s="419">
        <f>hourly1!$F4355*유형화!$G$71/hourly1!$F$8763+유형화!$G$72*hourly1!$G4355/hourly1!$F$8763+유형화!$G$74*hourly1!I4355/hourly1!$I$8763+유형화!$H$63*hourly1!P4355/hourly1!$P$8763</f>
        <v>1.7869638621949702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770">
        <f>(유형화!$F$71+유형화!$F$72+유형화!$F$73+유형화!$F$74+유형화!$G$63)*hourly1!O4356/hourly1!$O$8763</f>
        <v>103.84305874956523</v>
      </c>
      <c r="C4355" s="419">
        <f>hourly1!$F4356*유형화!$G$71/hourly1!$F$8763+유형화!$G$72*hourly1!$G4356/hourly1!$F$8763+유형화!$G$74*hourly1!I4356/hourly1!$I$8763+유형화!$H$63*hourly1!P4356/hourly1!$P$8763</f>
        <v>1.4646270909332071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770">
        <f>(유형화!$F$71+유형화!$F$72+유형화!$F$73+유형화!$F$74+유형화!$G$63)*hourly1!O4357/hourly1!$O$8763</f>
        <v>107.61270821493396</v>
      </c>
      <c r="C4356" s="419">
        <f>hourly1!$F4357*유형화!$G$71/hourly1!$F$8763+유형화!$G$72*hourly1!$G4357/hourly1!$F$8763+유형화!$G$74*hourly1!I4357/hourly1!$I$8763+유형화!$H$63*hourly1!P4357/hourly1!$P$8763</f>
        <v>1.3436362906144999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770">
        <f>(유형화!$F$71+유형화!$F$72+유형화!$F$73+유형화!$F$74+유형화!$G$63)*hourly1!O4358/hourly1!$O$8763</f>
        <v>109.55529919982827</v>
      </c>
      <c r="C4357" s="419">
        <f>hourly1!$F4358*유형화!$G$71/hourly1!$F$8763+유형화!$G$72*hourly1!$G4358/hourly1!$F$8763+유형화!$G$74*hourly1!I4358/hourly1!$I$8763+유형화!$H$63*hourly1!P4358/hourly1!$P$8763</f>
        <v>1.2830962707471041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770">
        <f>(유형화!$F$71+유형화!$F$72+유형화!$F$73+유형화!$F$74+유형화!$G$63)*hourly1!O4359/hourly1!$O$8763</f>
        <v>108.42107061660479</v>
      </c>
      <c r="C4358" s="419">
        <f>hourly1!$F4359*유형화!$G$71/hourly1!$F$8763+유형화!$G$72*hourly1!$G4359/hourly1!$F$8763+유형화!$G$74*hourly1!I4359/hourly1!$I$8763+유형화!$H$63*hourly1!P4359/hourly1!$P$8763</f>
        <v>1.7047414337197184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770">
        <f>(유형화!$F$71+유형화!$F$72+유형화!$F$73+유형화!$F$74+유형화!$G$63)*hourly1!O4360/hourly1!$O$8763</f>
        <v>107.50654985655142</v>
      </c>
      <c r="C4359" s="419">
        <f>hourly1!$F4360*유형화!$G$71/hourly1!$F$8763+유형화!$G$72*hourly1!$G4360/hourly1!$F$8763+유형화!$G$74*hourly1!I4360/hourly1!$I$8763+유형화!$H$63*hourly1!P4360/hourly1!$P$8763</f>
        <v>1.5640456471645903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770">
        <f>(유형화!$F$71+유형화!$F$72+유형화!$F$73+유형화!$F$74+유형화!$G$63)*hourly1!O4361/hourly1!$O$8763</f>
        <v>110.52695301681705</v>
      </c>
      <c r="C4360" s="419">
        <f>hourly1!$F4361*유형화!$G$71/hourly1!$F$8763+유형화!$G$72*hourly1!$G4361/hourly1!$F$8763+유형화!$G$74*hourly1!I4361/hourly1!$I$8763+유형화!$H$63*hourly1!P4361/hourly1!$P$8763</f>
        <v>1.0820094018327995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770">
        <f>(유형화!$F$71+유형화!$F$72+유형화!$F$73+유형화!$F$74+유형화!$G$63)*hourly1!O4362/hourly1!$O$8763</f>
        <v>109.77102657075064</v>
      </c>
      <c r="C4361" s="419">
        <f>hourly1!$F4362*유형화!$G$71/hourly1!$F$8763+유형화!$G$72*hourly1!$G4362/hourly1!$F$8763+유형화!$G$74*hourly1!I4362/hourly1!$I$8763+유형화!$H$63*hourly1!P4362/hourly1!$P$8763</f>
        <v>1.0017853208334424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770">
        <f>(유형화!$F$71+유형화!$F$72+유형화!$F$73+유형화!$F$74+유형화!$G$63)*hourly1!O4363/hourly1!$O$8763</f>
        <v>109.76864912513739</v>
      </c>
      <c r="C4362" s="419">
        <f>hourly1!$F4363*유형화!$G$71/hourly1!$F$8763+유형화!$G$72*hourly1!$G4363/hourly1!$F$8763+유형화!$G$74*hourly1!I4363/hourly1!$I$8763+유형화!$H$63*hourly1!P4363/hourly1!$P$8763</f>
        <v>1.0820872555302745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770">
        <f>(유형화!$F$71+유형화!$F$72+유형화!$F$73+유형화!$F$74+유형화!$G$63)*hourly1!O4364/hourly1!$O$8763</f>
        <v>108.19663864266333</v>
      </c>
      <c r="C4363" s="419">
        <f>hourly1!$F4364*유형화!$G$71/hourly1!$F$8763+유형화!$G$72*hourly1!$G4364/hourly1!$F$8763+유형화!$G$74*hourly1!I4364/hourly1!$I$8763+유형화!$H$63*hourly1!P4364/hourly1!$P$8763</f>
        <v>1.5644278380431011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770">
        <f>(유형화!$F$71+유형화!$F$72+유형화!$F$73+유형화!$F$74+유형화!$G$63)*hourly1!O4365/hourly1!$O$8763</f>
        <v>106.92077557695029</v>
      </c>
      <c r="C4364" s="419">
        <f>hourly1!$F4365*유형화!$G$71/hourly1!$F$8763+유형화!$G$72*hourly1!$G4365/hourly1!$F$8763+유형화!$G$74*hourly1!I4365/hourly1!$I$8763+유형화!$H$63*hourly1!P4365/hourly1!$P$8763</f>
        <v>2.0263636742086106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770">
        <f>(유형화!$F$71+유형화!$F$72+유형화!$F$73+유형화!$F$74+유형화!$G$63)*hourly1!O4366/hourly1!$O$8763</f>
        <v>107.43444699125531</v>
      </c>
      <c r="C4365" s="419">
        <f>hourly1!$F4366*유형화!$G$71/hourly1!$F$8763+유형화!$G$72*hourly1!$G4366/hourly1!$F$8763+유형화!$G$74*hourly1!I4366/hourly1!$I$8763+유형화!$H$63*hourly1!P4366/hourly1!$P$8763</f>
        <v>2.0466397927079285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770">
        <f>(유형화!$F$71+유형화!$F$72+유형화!$F$73+유형화!$F$74+유형화!$G$63)*hourly1!O4367/hourly1!$O$8763</f>
        <v>108.49983492010827</v>
      </c>
      <c r="C4366" s="419">
        <f>hourly1!$F4367*유형화!$G$71/hourly1!$F$8763+유형화!$G$72*hourly1!$G4367/hourly1!$F$8763+유형화!$G$74*hourly1!I4367/hourly1!$I$8763+유형화!$H$63*hourly1!P4367/hourly1!$P$8763</f>
        <v>1.685001982605361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770">
        <f>(유형화!$F$71+유형화!$F$72+유형화!$F$73+유형화!$F$74+유형화!$G$63)*hourly1!O4368/hourly1!$O$8763</f>
        <v>108.36322863899774</v>
      </c>
      <c r="C4367" s="419">
        <f>hourly1!$F4368*유형화!$G$71/hourly1!$F$8763+유형화!$G$72*hourly1!$G4368/hourly1!$F$8763+유형화!$G$74*hourly1!I4368/hourly1!$I$8763+유형화!$H$63*hourly1!P4368/hourly1!$P$8763</f>
        <v>1.343172553373015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770">
        <f>(유형화!$F$71+유형화!$F$72+유형화!$F$73+유형화!$F$74+유형화!$G$63)*hourly1!O4369/hourly1!$O$8763</f>
        <v>104.64236282347693</v>
      </c>
      <c r="C4368" s="419">
        <f>hourly1!$F4369*유형화!$G$71/hourly1!$F$8763+유형화!$G$72*hourly1!$G4369/hourly1!$F$8763+유형화!$G$74*hourly1!I4369/hourly1!$I$8763+유형화!$H$63*hourly1!P4369/hourly1!$P$8763</f>
        <v>0.94181335600770866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770">
        <f>(유형화!$F$71+유형화!$F$72+유형화!$F$73+유형화!$F$74+유형화!$G$63)*hourly1!O4370/hourly1!$O$8763</f>
        <v>102.71054728530031</v>
      </c>
      <c r="C4369" s="419">
        <f>hourly1!$F4370*유형화!$G$71/hourly1!$F$8763+유형화!$G$72*hourly1!$G4370/hourly1!$F$8763+유형화!$G$74*hourly1!I4370/hourly1!$I$8763+유형화!$H$63*hourly1!P4370/hourly1!$P$8763</f>
        <v>0.82185988697037837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770">
        <f>(유형화!$F$71+유형화!$F$72+유형화!$F$73+유형화!$F$74+유형화!$G$63)*hourly1!O4371/hourly1!$O$8763</f>
        <v>99.224343702217595</v>
      </c>
      <c r="C4370" s="419">
        <f>hourly1!$F4371*유형화!$G$71/hourly1!$F$8763+유형화!$G$72*hourly1!$G4371/hourly1!$F$8763+유형화!$G$74*hourly1!I4371/hourly1!$I$8763+유형화!$H$63*hourly1!P4371/hourly1!$P$8763</f>
        <v>0.60464007023976918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770">
        <f>(유형화!$F$71+유형화!$F$72+유형화!$F$73+유형화!$F$74+유형화!$G$63)*hourly1!O4372/hourly1!$O$8763</f>
        <v>96.737017152138023</v>
      </c>
      <c r="C4371" s="419">
        <f>hourly1!$F4372*유형화!$G$71/hourly1!$F$8763+유형화!$G$72*hourly1!$G4372/hourly1!$F$8763+유형화!$G$74*hourly1!I4372/hourly1!$I$8763+유형화!$H$63*hourly1!P4372/hourly1!$P$8763</f>
        <v>0.53111940799850377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770">
        <f>(유형화!$F$71+유형화!$F$72+유형화!$F$73+유형화!$F$74+유형화!$G$63)*hourly1!O4373/hourly1!$O$8763</f>
        <v>93.959167390600044</v>
      </c>
      <c r="C4372" s="419">
        <f>hourly1!$F4373*유형화!$G$71/hourly1!$F$8763+유형화!$G$72*hourly1!$G4373/hourly1!$F$8763+유형화!$G$74*hourly1!I4373/hourly1!$I$8763+유형화!$H$63*hourly1!P4373/hourly1!$P$8763</f>
        <v>0.50922559429117387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770">
        <f>(유형화!$F$71+유형화!$F$72+유형화!$F$73+유형화!$F$74+유형화!$G$63)*hourly1!O4374/hourly1!$O$8763</f>
        <v>93.881059381941384</v>
      </c>
      <c r="C4373" s="419">
        <f>hourly1!$F4374*유형화!$G$71/hourly1!$F$8763+유형화!$G$72*hourly1!$G4374/hourly1!$F$8763+유형화!$G$74*hourly1!I4374/hourly1!$I$8763+유형화!$H$63*hourly1!P4374/hourly1!$P$8763</f>
        <v>0.50927052172133724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770">
        <f>(유형화!$F$71+유형화!$F$72+유형화!$F$73+유형화!$F$74+유형화!$G$63)*hourly1!O4375/hourly1!$O$8763</f>
        <v>92.976609120151338</v>
      </c>
      <c r="C4374" s="419">
        <f>hourly1!$F4375*유형화!$G$71/hourly1!$F$8763+유형화!$G$72*hourly1!$G4375/hourly1!$F$8763+유형화!$G$74*hourly1!I4375/hourly1!$I$8763+유형화!$H$63*hourly1!P4375/hourly1!$P$8763</f>
        <v>0.50437589361051494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770">
        <f>(유형화!$F$71+유형화!$F$72+유형화!$F$73+유형화!$F$74+유형화!$G$63)*hourly1!O4376/hourly1!$O$8763</f>
        <v>93.632179002723362</v>
      </c>
      <c r="C4375" s="419">
        <f>hourly1!$F4376*유형화!$G$71/hourly1!$F$8763+유형화!$G$72*hourly1!$G4376/hourly1!$F$8763+유형화!$G$74*hourly1!I4376/hourly1!$I$8763+유형화!$H$63*hourly1!P4376/hourly1!$P$8763</f>
        <v>1.2029251179531515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770">
        <f>(유형화!$F$71+유형화!$F$72+유형화!$F$73+유형화!$F$74+유형화!$G$63)*hourly1!O4377/hourly1!$O$8763</f>
        <v>94.718648954388968</v>
      </c>
      <c r="C4376" s="419">
        <f>hourly1!$F4377*유형화!$G$71/hourly1!$F$8763+유형화!$G$72*hourly1!$G4377/hourly1!$F$8763+유형화!$G$74*hourly1!I4377/hourly1!$I$8763+유형화!$H$63*hourly1!P4377/hourly1!$P$8763</f>
        <v>2.449374815691463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770">
        <f>(유형화!$F$71+유형화!$F$72+유형화!$F$73+유형화!$F$74+유형화!$G$63)*hourly1!O4378/hourly1!$O$8763</f>
        <v>95.586646377285163</v>
      </c>
      <c r="C4377" s="419">
        <f>hourly1!$F4378*유형화!$G$71/hourly1!$F$8763+유형화!$G$72*hourly1!$G4378/hourly1!$F$8763+유형화!$G$74*hourly1!I4378/hourly1!$I$8763+유형화!$H$63*hourly1!P4378/hourly1!$P$8763</f>
        <v>2.0669771479100061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770">
        <f>(유형화!$F$71+유형화!$F$72+유형화!$F$73+유형화!$F$74+유형화!$G$63)*hourly1!O4379/hourly1!$O$8763</f>
        <v>95.674497192109214</v>
      </c>
      <c r="C4378" s="419">
        <f>hourly1!$F4379*유형화!$G$71/hourly1!$F$8763+유형화!$G$72*hourly1!$G4379/hourly1!$F$8763+유형화!$G$74*hourly1!I4379/hourly1!$I$8763+유형화!$H$63*hourly1!P4379/hourly1!$P$8763</f>
        <v>1.7852609279585003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770">
        <f>(유형화!$F$71+유형화!$F$72+유형화!$F$73+유형화!$F$74+유형화!$G$63)*hourly1!O4380/hourly1!$O$8763</f>
        <v>98.498230989153598</v>
      </c>
      <c r="C4379" s="419">
        <f>hourly1!$F4380*유형화!$G$71/hourly1!$F$8763+유형화!$G$72*hourly1!$G4380/hourly1!$F$8763+유형화!$G$74*hourly1!I4380/hourly1!$I$8763+유형화!$H$63*hourly1!P4380/hourly1!$P$8763</f>
        <v>1.4635054437897426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770">
        <f>(유형화!$F$71+유형화!$F$72+유형화!$F$73+유형화!$F$74+유형화!$G$63)*hourly1!O4381/hourly1!$O$8763</f>
        <v>102.91013530641405</v>
      </c>
      <c r="C4380" s="419">
        <f>hourly1!$F4381*유형화!$G$71/hourly1!$F$8763+유형화!$G$72*hourly1!$G4381/hourly1!$F$8763+유형화!$G$74*hourly1!I4381/hourly1!$I$8763+유형화!$H$63*hourly1!P4381/hourly1!$P$8763</f>
        <v>1.3428996038486658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770">
        <f>(유형화!$F$71+유형화!$F$72+유형화!$F$73+유형화!$F$74+유형화!$G$63)*hourly1!O4382/hourly1!$O$8763</f>
        <v>104.72543260083401</v>
      </c>
      <c r="C4381" s="419">
        <f>hourly1!$F4382*유형화!$G$71/hourly1!$F$8763+유형화!$G$72*hourly1!$G4382/hourly1!$F$8763+유형화!$G$74*hourly1!I4382/hourly1!$I$8763+유형화!$H$63*hourly1!P4382/hourly1!$P$8763</f>
        <v>1.2825697581922464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770">
        <f>(유형화!$F$71+유형화!$F$72+유형화!$F$73+유형화!$F$74+유형화!$G$63)*hourly1!O4383/hourly1!$O$8763</f>
        <v>105.03421658871869</v>
      </c>
      <c r="C4382" s="419">
        <f>hourly1!$F4383*유형화!$G$71/hourly1!$F$8763+유형화!$G$72*hourly1!$G4383/hourly1!$F$8763+유형화!$G$74*hourly1!I4383/hourly1!$I$8763+유형화!$H$63*hourly1!P4383/hourly1!$P$8763</f>
        <v>1.7044229413209537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770">
        <f>(유형화!$F$71+유형화!$F$72+유형화!$F$73+유형화!$F$74+유형화!$G$63)*hourly1!O4384/hourly1!$O$8763</f>
        <v>106.69972720213892</v>
      </c>
      <c r="C4383" s="419">
        <f>hourly1!$F4384*유형화!$G$71/hourly1!$F$8763+유형화!$G$72*hourly1!$G4384/hourly1!$F$8763+유형화!$G$74*hourly1!I4384/hourly1!$I$8763+유형화!$H$63*hourly1!P4384/hourly1!$P$8763</f>
        <v>1.563656378677212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770">
        <f>(유형화!$F$71+유형화!$F$72+유형화!$F$73+유형화!$F$74+유형화!$G$63)*hourly1!O4385/hourly1!$O$8763</f>
        <v>106.96208327733275</v>
      </c>
      <c r="C4384" s="419">
        <f>hourly1!$F4385*유형화!$G$71/hourly1!$F$8763+유형화!$G$72*hourly1!$G4385/hourly1!$F$8763+유형화!$G$74*hourly1!I4385/hourly1!$I$8763+유형화!$H$63*hourly1!P4385/hourly1!$P$8763</f>
        <v>1.0817435299173115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770">
        <f>(유형화!$F$71+유형화!$F$72+유형화!$F$73+유형화!$F$74+유형화!$G$63)*hourly1!O4386/hourly1!$O$8763</f>
        <v>105.72682069903006</v>
      </c>
      <c r="C4385" s="419">
        <f>hourly1!$F4386*유형화!$G$71/hourly1!$F$8763+유형화!$G$72*hourly1!$G4386/hourly1!$F$8763+유형화!$G$74*hourly1!I4386/hourly1!$I$8763+유형화!$H$63*hourly1!P4386/hourly1!$P$8763</f>
        <v>1.0015566832950078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770">
        <f>(유형화!$F$71+유형화!$F$72+유형화!$F$73+유형화!$F$74+유형화!$G$63)*hourly1!O4387/hourly1!$O$8763</f>
        <v>105.81745706987741</v>
      </c>
      <c r="C4386" s="419">
        <f>hourly1!$F4387*유형화!$G$71/hourly1!$F$8763+유형화!$G$72*hourly1!$G4387/hourly1!$F$8763+유형화!$G$74*hourly1!I4387/hourly1!$I$8763+유형화!$H$63*hourly1!P4387/hourly1!$P$8763</f>
        <v>1.081771840352757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770">
        <f>(유형화!$F$71+유형화!$F$72+유형화!$F$73+유형화!$F$74+유형화!$G$63)*hourly1!O4388/hourly1!$O$8763</f>
        <v>106.3621862698312</v>
      </c>
      <c r="C4387" s="419">
        <f>hourly1!$F4388*유형화!$G$71/hourly1!$F$8763+유형화!$G$72*hourly1!$G4388/hourly1!$F$8763+유형화!$G$74*hourly1!I4388/hourly1!$I$8763+유형화!$H$63*hourly1!P4388/hourly1!$P$8763</f>
        <v>1.563706229661366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770">
        <f>(유형화!$F$71+유형화!$F$72+유형화!$F$73+유형화!$F$74+유형화!$G$63)*hourly1!O4389/hourly1!$O$8763</f>
        <v>106.98818889986059</v>
      </c>
      <c r="C4388" s="419">
        <f>hourly1!$F4389*유형화!$G$71/hourly1!$F$8763+유형화!$G$72*hourly1!$G4389/hourly1!$F$8763+유형화!$G$74*hourly1!I4389/hourly1!$I$8763+유형화!$H$63*hourly1!P4389/hourly1!$P$8763</f>
        <v>2.0260922632948835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770">
        <f>(유형화!$F$71+유형화!$F$72+유형화!$F$73+유형화!$F$74+유형화!$G$63)*hourly1!O4390/hourly1!$O$8763</f>
        <v>107.44493157222159</v>
      </c>
      <c r="C4389" s="419">
        <f>hourly1!$F4390*유형화!$G$71/hourly1!$F$8763+유형화!$G$72*hourly1!$G4390/hourly1!$F$8763+유형화!$G$74*hourly1!I4390/hourly1!$I$8763+유형화!$H$63*hourly1!P4390/hourly1!$P$8763</f>
        <v>2.0462985288719637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770">
        <f>(유형화!$F$71+유형화!$F$72+유형화!$F$73+유형화!$F$74+유형화!$G$63)*hourly1!O4391/hourly1!$O$8763</f>
        <v>108.73190322574595</v>
      </c>
      <c r="C4390" s="419">
        <f>hourly1!$F4391*유형화!$G$71/hourly1!$F$8763+유형화!$G$72*hourly1!$G4391/hourly1!$F$8763+유형화!$G$74*hourly1!I4391/hourly1!$I$8763+유형화!$H$63*hourly1!P4391/hourly1!$P$8763</f>
        <v>1.6848127334988536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770">
        <f>(유형화!$F$71+유형화!$F$72+유형화!$F$73+유형화!$F$74+유형화!$G$63)*hourly1!O4392/hourly1!$O$8763</f>
        <v>107.72926658683802</v>
      </c>
      <c r="C4391" s="419">
        <f>hourly1!$F4392*유형화!$G$71/hourly1!$F$8763+유형화!$G$72*hourly1!$G4392/hourly1!$F$8763+유형화!$G$74*hourly1!I4392/hourly1!$I$8763+유형화!$H$63*hourly1!P4392/hourly1!$P$8763</f>
        <v>1.3429749957691455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770">
        <f>(유형화!$F$71+유형화!$F$72+유형화!$F$73+유형화!$F$74+유형화!$G$63)*hourly1!O4393/hourly1!$O$8763</f>
        <v>104.04436599027569</v>
      </c>
      <c r="C4392" s="419">
        <f>hourly1!$F4393*유형화!$G$71/hourly1!$F$8763+유형화!$G$72*hourly1!$G4393/hourly1!$F$8763+유형화!$G$74*hourly1!I4393/hourly1!$I$8763+유형화!$H$63*hourly1!P4393/hourly1!$P$8763</f>
        <v>0.94178196835101913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770">
        <f>(유형화!$F$71+유형화!$F$72+유형화!$F$73+유형화!$F$74+유형화!$G$63)*hourly1!O4394/hourly1!$O$8763</f>
        <v>103.15768411384634</v>
      </c>
      <c r="C4393" s="419">
        <f>hourly1!$F4394*유형화!$G$71/hourly1!$F$8763+유형화!$G$72*hourly1!$G4394/hourly1!$F$8763+유형화!$G$74*hourly1!I4394/hourly1!$I$8763+유형화!$H$63*hourly1!P4394/hourly1!$P$8763</f>
        <v>0.82215006893369447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770">
        <f>(유형화!$F$71+유형화!$F$72+유형화!$F$73+유형화!$F$74+유형화!$G$63)*hourly1!O4395/hourly1!$O$8763</f>
        <v>98.976091883089481</v>
      </c>
      <c r="C4394" s="419">
        <f>hourly1!$F4395*유형화!$G$71/hourly1!$F$8763+유형화!$G$72*hourly1!$G4395/hourly1!$F$8763+유형화!$G$74*hourly1!I4395/hourly1!$I$8763+유형화!$H$63*hourly1!P4395/hourly1!$P$8763</f>
        <v>0.60485732205960108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770">
        <f>(유형화!$F$71+유형화!$F$72+유형화!$F$73+유형화!$F$74+유형화!$G$63)*hourly1!O4396/hourly1!$O$8763</f>
        <v>96.636303858203334</v>
      </c>
      <c r="C4395" s="419">
        <f>hourly1!$F4396*유형화!$G$71/hourly1!$F$8763+유형화!$G$72*hourly1!$G4396/hourly1!$F$8763+유형화!$G$74*hourly1!I4396/hourly1!$I$8763+유형화!$H$63*hourly1!P4396/hourly1!$P$8763</f>
        <v>0.53130096405190408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770">
        <f>(유형화!$F$71+유형화!$F$72+유형화!$F$73+유형화!$F$74+유형화!$G$63)*hourly1!O4397/hourly1!$O$8763</f>
        <v>95.06021347465439</v>
      </c>
      <c r="C4396" s="419">
        <f>hourly1!$F4397*유형화!$G$71/hourly1!$F$8763+유형화!$G$72*hourly1!$G4397/hourly1!$F$8763+유형화!$G$74*hourly1!I4397/hourly1!$I$8763+유형화!$H$63*hourly1!P4397/hourly1!$P$8763</f>
        <v>0.51021430547689473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770">
        <f>(유형화!$F$71+유형화!$F$72+유형화!$F$73+유형화!$F$74+유형화!$G$63)*hourly1!O4398/hourly1!$O$8763</f>
        <v>93.842389816735547</v>
      </c>
      <c r="C4397" s="419">
        <f>hourly1!$F4398*유형화!$G$71/hourly1!$F$8763+유형화!$G$72*hourly1!$G4398/hourly1!$F$8763+유형화!$G$74*hourly1!I4398/hourly1!$I$8763+유형화!$H$63*hourly1!P4398/hourly1!$P$8763</f>
        <v>0.50993120112244006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770">
        <f>(유형화!$F$71+유형화!$F$72+유형화!$F$73+유형화!$F$74+유형화!$G$63)*hourly1!O4399/hourly1!$O$8763</f>
        <v>92.911671283806939</v>
      </c>
      <c r="C4398" s="419">
        <f>hourly1!$F4399*유형화!$G$71/hourly1!$F$8763+유형화!$G$72*hourly1!$G4399/hourly1!$F$8763+유형화!$G$74*hourly1!I4399/hourly1!$I$8763+유형화!$H$63*hourly1!P4399/hourly1!$P$8763</f>
        <v>0.50473715938456909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770">
        <f>(유형화!$F$71+유형화!$F$72+유형화!$F$73+유형화!$F$74+유형화!$G$63)*hourly1!O4400/hourly1!$O$8763</f>
        <v>92.747137067286573</v>
      </c>
      <c r="C4399" s="419">
        <f>hourly1!$F4400*유형화!$G$71/hourly1!$F$8763+유형화!$G$72*hourly1!$G4400/hourly1!$F$8763+유형화!$G$74*hourly1!I4400/hourly1!$I$8763+유형화!$H$63*hourly1!P4400/hourly1!$P$8763</f>
        <v>1.2036258012304237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770">
        <f>(유형화!$F$71+유형화!$F$72+유형화!$F$73+유형화!$F$74+유형화!$G$63)*hourly1!O4401/hourly1!$O$8763</f>
        <v>95.689644031375238</v>
      </c>
      <c r="C4400" s="419">
        <f>hourly1!$F4401*유형화!$G$71/hourly1!$F$8763+유형화!$G$72*hourly1!$G4401/hourly1!$F$8763+유형화!$G$74*hourly1!I4401/hourly1!$I$8763+유형화!$H$63*hourly1!P4401/hourly1!$P$8763</f>
        <v>2.4507598729734235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770">
        <f>(유형화!$F$71+유형화!$F$72+유형화!$F$73+유형화!$F$74+유형화!$G$63)*hourly1!O4402/hourly1!$O$8763</f>
        <v>101.54830012077993</v>
      </c>
      <c r="C4401" s="419">
        <f>hourly1!$F4402*유형화!$G$71/hourly1!$F$8763+유형화!$G$72*hourly1!$G4402/hourly1!$F$8763+유형화!$G$74*hourly1!I4402/hourly1!$I$8763+유형화!$H$63*hourly1!P4402/hourly1!$P$8763</f>
        <v>2.0685585319073381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770">
        <f>(유형화!$F$71+유형화!$F$72+유형화!$F$73+유형화!$F$74+유형화!$G$63)*hourly1!O4403/hourly1!$O$8763</f>
        <v>112.88284919293871</v>
      </c>
      <c r="C4402" s="419">
        <f>hourly1!$F4403*유형화!$G$71/hourly1!$F$8763+유형화!$G$72*hourly1!$G4403/hourly1!$F$8763+유형화!$G$74*hourly1!I4403/hourly1!$I$8763+유형화!$H$63*hourly1!P4403/hourly1!$P$8763</f>
        <v>1.7866912203927483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770">
        <f>(유형화!$F$71+유형화!$F$72+유형화!$F$73+유형화!$F$74+유형화!$G$63)*hourly1!O4404/hourly1!$O$8763</f>
        <v>124.77921897564529</v>
      </c>
      <c r="C4403" s="419">
        <f>hourly1!$F4404*유형화!$G$71/hourly1!$F$8763+유형화!$G$72*hourly1!$G4404/hourly1!$F$8763+유형화!$G$74*hourly1!I4404/hourly1!$I$8763+유형화!$H$63*hourly1!P4404/hourly1!$P$8763</f>
        <v>1.4647104836289186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770">
        <f>(유형화!$F$71+유형화!$F$72+유형화!$F$73+유형화!$F$74+유형화!$G$63)*hourly1!O4405/hourly1!$O$8763</f>
        <v>128.81962944681095</v>
      </c>
      <c r="C4404" s="419">
        <f>hourly1!$F4405*유형화!$G$71/hourly1!$F$8763+유형화!$G$72*hourly1!$G4405/hourly1!$F$8763+유형화!$G$74*hourly1!I4405/hourly1!$I$8763+유형화!$H$63*hourly1!P4405/hourly1!$P$8763</f>
        <v>1.343942474128285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770">
        <f>(유형화!$F$71+유형화!$F$72+유형화!$F$73+유형화!$F$74+유형화!$G$63)*hourly1!O4406/hourly1!$O$8763</f>
        <v>131.31569963863029</v>
      </c>
      <c r="C4405" s="419">
        <f>hourly1!$F4406*유형화!$G$71/hourly1!$F$8763+유형화!$G$72*hourly1!$G4406/hourly1!$F$8763+유형화!$G$74*hourly1!I4406/hourly1!$I$8763+유형화!$H$63*hourly1!P4406/hourly1!$P$8763</f>
        <v>1.2835249276664036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770">
        <f>(유형화!$F$71+유형화!$F$72+유형화!$F$73+유형화!$F$74+유형화!$G$63)*hourly1!O4407/hourly1!$O$8763</f>
        <v>129.17740412961953</v>
      </c>
      <c r="C4406" s="419">
        <f>hourly1!$F4407*유형화!$G$71/hourly1!$F$8763+유형화!$G$72*hourly1!$G4407/hourly1!$F$8763+유형화!$G$74*hourly1!I4407/hourly1!$I$8763+유형화!$H$63*hourly1!P4407/hourly1!$P$8763</f>
        <v>1.7056042865565533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770">
        <f>(유형화!$F$71+유형화!$F$72+유형화!$F$73+유형화!$F$74+유형화!$G$63)*hourly1!O4408/hourly1!$O$8763</f>
        <v>129.64212770350812</v>
      </c>
      <c r="C4407" s="419">
        <f>hourly1!$F4408*유형화!$G$71/hourly1!$F$8763+유형화!$G$72*hourly1!$G4408/hourly1!$F$8763+유형화!$G$74*hourly1!I4408/hourly1!$I$8763+유형화!$H$63*hourly1!P4408/hourly1!$P$8763</f>
        <v>1.5647595624932154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770">
        <f>(유형화!$F$71+유형화!$F$72+유형화!$F$73+유형화!$F$74+유형화!$G$63)*hourly1!O4409/hourly1!$O$8763</f>
        <v>134.83304153554764</v>
      </c>
      <c r="C4408" s="419">
        <f>hourly1!$F4409*유형화!$G$71/hourly1!$F$8763+유형화!$G$72*hourly1!$G4409/hourly1!$F$8763+유형화!$G$74*hourly1!I4409/hourly1!$I$8763+유형화!$H$63*hourly1!P4409/hourly1!$P$8763</f>
        <v>1.0824574452459366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770">
        <f>(유형화!$F$71+유형화!$F$72+유형화!$F$73+유형화!$F$74+유형화!$G$63)*hourly1!O4410/hourly1!$O$8763</f>
        <v>134.69963875736912</v>
      </c>
      <c r="C4409" s="419">
        <f>hourly1!$F4410*유형화!$G$71/hourly1!$F$8763+유형화!$G$72*hourly1!$G4410/hourly1!$F$8763+유형화!$G$74*hourly1!I4410/hourly1!$I$8763+유형화!$H$63*hourly1!P4410/hourly1!$P$8763</f>
        <v>1.0022090541987514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770">
        <f>(유형화!$F$71+유형화!$F$72+유형화!$F$73+유형화!$F$74+유형화!$G$63)*hourly1!O4411/hourly1!$O$8763</f>
        <v>134.10146568845096</v>
      </c>
      <c r="C4410" s="419">
        <f>hourly1!$F4411*유형화!$G$71/hourly1!$F$8763+유형화!$G$72*hourly1!$G4411/hourly1!$F$8763+유형화!$G$74*hourly1!I4411/hourly1!$I$8763+유형화!$H$63*hourly1!P4411/hourly1!$P$8763</f>
        <v>1.0824817552937644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770">
        <f>(유형화!$F$71+유형화!$F$72+유형화!$F$73+유형화!$F$74+유형화!$G$63)*hourly1!O4412/hourly1!$O$8763</f>
        <v>132.09412339009666</v>
      </c>
      <c r="C4411" s="419">
        <f>hourly1!$F4412*유형화!$G$71/hourly1!$F$8763+유형화!$G$72*hourly1!$G4412/hourly1!$F$8763+유형화!$G$74*hourly1!I4412/hourly1!$I$8763+유형화!$H$63*hourly1!P4412/hourly1!$P$8763</f>
        <v>1.5648247995835896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770">
        <f>(유형화!$F$71+유형화!$F$72+유형화!$F$73+유형화!$F$74+유형화!$G$63)*hourly1!O4413/hourly1!$O$8763</f>
        <v>129.33860782536772</v>
      </c>
      <c r="C4412" s="419">
        <f>hourly1!$F4413*유형화!$G$71/hourly1!$F$8763+유형화!$G$72*hourly1!$G4413/hourly1!$F$8763+유형화!$G$74*hourly1!I4413/hourly1!$I$8763+유형화!$H$63*hourly1!P4413/hourly1!$P$8763</f>
        <v>2.0276616461293604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770">
        <f>(유형화!$F$71+유형화!$F$72+유형화!$F$73+유형화!$F$74+유형화!$G$63)*hourly1!O4414/hourly1!$O$8763</f>
        <v>127.03438929683571</v>
      </c>
      <c r="C4413" s="419">
        <f>hourly1!$F4414*유형화!$G$71/hourly1!$F$8763+유형화!$G$72*hourly1!$G4414/hourly1!$F$8763+유형화!$G$74*hourly1!I4414/hourly1!$I$8763+유형화!$H$63*hourly1!P4414/hourly1!$P$8763</f>
        <v>2.0478152912231673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770">
        <f>(유형화!$F$71+유형화!$F$72+유형화!$F$73+유형화!$F$74+유형화!$G$63)*hourly1!O4415/hourly1!$O$8763</f>
        <v>124.84342084187772</v>
      </c>
      <c r="C4414" s="419">
        <f>hourly1!$F4415*유형화!$G$71/hourly1!$F$8763+유형화!$G$72*hourly1!$G4415/hourly1!$F$8763+유형화!$G$74*hourly1!I4415/hourly1!$I$8763+유형화!$H$63*hourly1!P4415/hourly1!$P$8763</f>
        <v>1.6860556231593316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770">
        <f>(유형화!$F$71+유형화!$F$72+유형화!$F$73+유형화!$F$74+유형화!$G$63)*hourly1!O4416/hourly1!$O$8763</f>
        <v>121.00345592892005</v>
      </c>
      <c r="C4415" s="419">
        <f>hourly1!$F4416*유형화!$G$71/hourly1!$F$8763+유형화!$G$72*hourly1!$G4416/hourly1!$F$8763+유형화!$G$74*hourly1!I4416/hourly1!$I$8763+유형화!$H$63*hourly1!P4416/hourly1!$P$8763</f>
        <v>1.3442631205819175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770">
        <f>(유형화!$F$71+유형화!$F$72+유형화!$F$73+유형화!$F$74+유형화!$G$63)*hourly1!O4417/hourly1!$O$8763</f>
        <v>115.87657289891382</v>
      </c>
      <c r="C4416" s="419">
        <f>hourly1!$F4417*유형화!$G$71/hourly1!$F$8763+유형화!$G$72*hourly1!$G4417/hourly1!$F$8763+유형화!$G$74*hourly1!I4417/hourly1!$I$8763+유형화!$H$63*hourly1!P4417/hourly1!$P$8763</f>
        <v>0.9426614381825722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770">
        <f>(유형화!$F$71+유형화!$F$72+유형화!$F$73+유형화!$F$74+유형화!$G$63)*hourly1!O4418/hourly1!$O$8763</f>
        <v>111.72275970594175</v>
      </c>
      <c r="C4417" s="419">
        <f>hourly1!$F4418*유형화!$G$71/hourly1!$F$8763+유형화!$G$72*hourly1!$G4418/hourly1!$F$8763+유형화!$G$74*hourly1!I4418/hourly1!$I$8763+유형화!$H$63*hourly1!P4418/hourly1!$P$8763</f>
        <v>0.82266396488145455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770">
        <f>(유형화!$F$71+유형화!$F$72+유형화!$F$73+유형화!$F$74+유형화!$G$63)*hourly1!O4419/hourly1!$O$8763</f>
        <v>108.43078449616387</v>
      </c>
      <c r="C4418" s="419">
        <f>hourly1!$F4419*유형화!$G$71/hourly1!$F$8763+유형화!$G$72*hourly1!$G4419/hourly1!$F$8763+유형화!$G$74*hourly1!I4419/hourly1!$I$8763+유형화!$H$63*hourly1!P4419/hourly1!$P$8763</f>
        <v>0.60528290175765642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770">
        <f>(유형화!$F$71+유형화!$F$72+유형화!$F$73+유형화!$F$74+유형화!$G$63)*hourly1!O4420/hourly1!$O$8763</f>
        <v>105.24468297478222</v>
      </c>
      <c r="C4419" s="419">
        <f>hourly1!$F4420*유형화!$G$71/hourly1!$F$8763+유형화!$G$72*hourly1!$G4420/hourly1!$F$8763+유형화!$G$74*hourly1!I4420/hourly1!$I$8763+유형화!$H$63*hourly1!P4420/hourly1!$P$8763</f>
        <v>0.53183578510412421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770">
        <f>(유형화!$F$71+유형화!$F$72+유형화!$F$73+유형화!$F$74+유형화!$G$63)*hourly1!O4421/hourly1!$O$8763</f>
        <v>103.68812429469313</v>
      </c>
      <c r="C4420" s="419">
        <f>hourly1!$F4421*유형화!$G$71/hourly1!$F$8763+유형화!$G$72*hourly1!$G4421/hourly1!$F$8763+유형화!$G$74*hourly1!I4421/hourly1!$I$8763+유형화!$H$63*hourly1!P4421/hourly1!$P$8763</f>
        <v>0.51096053162858213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770">
        <f>(유형화!$F$71+유형화!$F$72+유형화!$F$73+유형화!$F$74+유형화!$G$63)*hourly1!O4422/hourly1!$O$8763</f>
        <v>102.30377577325751</v>
      </c>
      <c r="C4421" s="419">
        <f>hourly1!$F4422*유형화!$G$71/hourly1!$F$8763+유형화!$G$72*hourly1!$G4422/hourly1!$F$8763+유형화!$G$74*hourly1!I4422/hourly1!$I$8763+유형화!$H$63*hourly1!P4422/hourly1!$P$8763</f>
        <v>0.51110331469430736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770">
        <f>(유형화!$F$71+유형화!$F$72+유형화!$F$73+유형화!$F$74+유형화!$G$63)*hourly1!O4423/hourly1!$O$8763</f>
        <v>102.71511497763919</v>
      </c>
      <c r="C4422" s="419">
        <f>hourly1!$F4423*유형화!$G$71/hourly1!$F$8763+유형화!$G$72*hourly1!$G4423/hourly1!$F$8763+유형화!$G$74*hourly1!I4423/hourly1!$I$8763+유형화!$H$63*hourly1!P4423/hourly1!$P$8763</f>
        <v>0.50555293073637309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770">
        <f>(유형화!$F$71+유형화!$F$72+유형화!$F$73+유형화!$F$74+유형화!$G$63)*hourly1!O4424/hourly1!$O$8763</f>
        <v>102.55054337050518</v>
      </c>
      <c r="C4423" s="419">
        <f>hourly1!$F4424*유형화!$G$71/hourly1!$F$8763+유형화!$G$72*hourly1!$G4424/hourly1!$F$8763+유형화!$G$74*hourly1!I4424/hourly1!$I$8763+유형화!$H$63*hourly1!P4424/hourly1!$P$8763</f>
        <v>1.2046723641755328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770">
        <f>(유형화!$F$71+유형화!$F$72+유형화!$F$73+유형화!$F$74+유형화!$G$63)*hourly1!O4425/hourly1!$O$8763</f>
        <v>108.14503550068534</v>
      </c>
      <c r="C4424" s="419">
        <f>hourly1!$F4425*유형화!$G$71/hourly1!$F$8763+유형화!$G$72*hourly1!$G4425/hourly1!$F$8763+유형화!$G$74*hourly1!I4425/hourly1!$I$8763+유형화!$H$63*hourly1!P4425/hourly1!$P$8763</f>
        <v>2.4532868870590558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770">
        <f>(유형화!$F$71+유형화!$F$72+유형화!$F$73+유형화!$F$74+유형화!$G$63)*hourly1!O4426/hourly1!$O$8763</f>
        <v>114.51663396378171</v>
      </c>
      <c r="C4425" s="419">
        <f>hourly1!$F4426*유형화!$G$71/hourly1!$F$8763+유형화!$G$72*hourly1!$G4426/hourly1!$F$8763+유형화!$G$74*hourly1!I4426/hourly1!$I$8763+유형화!$H$63*hourly1!P4426/hourly1!$P$8763</f>
        <v>2.0707353582153956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770">
        <f>(유형화!$F$71+유형화!$F$72+유형화!$F$73+유형화!$F$74+유형화!$G$63)*hourly1!O4427/hourly1!$O$8763</f>
        <v>118.76853186149678</v>
      </c>
      <c r="C4426" s="419">
        <f>hourly1!$F4427*유형화!$G$71/hourly1!$F$8763+유형화!$G$72*hourly1!$G4427/hourly1!$F$8763+유형화!$G$74*hourly1!I4427/hourly1!$I$8763+유형화!$H$63*hourly1!P4427/hourly1!$P$8763</f>
        <v>1.7884800091019251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770">
        <f>(유형화!$F$71+유형화!$F$72+유형화!$F$73+유형화!$F$74+유형화!$G$63)*hourly1!O4428/hourly1!$O$8763</f>
        <v>127.50202004959782</v>
      </c>
      <c r="C4427" s="419">
        <f>hourly1!$F4428*유형화!$G$71/hourly1!$F$8763+유형화!$G$72*hourly1!$G4428/hourly1!$F$8763+유형화!$G$74*hourly1!I4428/hourly1!$I$8763+유형화!$H$63*hourly1!P4428/hourly1!$P$8763</f>
        <v>1.4657902805634668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770">
        <f>(유형화!$F$71+유형화!$F$72+유형화!$F$73+유형화!$F$74+유형화!$G$63)*hourly1!O4429/hourly1!$O$8763</f>
        <v>132.25662614802087</v>
      </c>
      <c r="C4428" s="419">
        <f>hourly1!$F4429*유형화!$G$71/hourly1!$F$8763+유형화!$G$72*hourly1!$G4429/hourly1!$F$8763+유형화!$G$74*hourly1!I4429/hourly1!$I$8763+유형화!$H$63*hourly1!P4429/hourly1!$P$8763</f>
        <v>1.344567150040832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770">
        <f>(유형화!$F$71+유형화!$F$72+유형화!$F$73+유형화!$F$74+유형화!$G$63)*hourly1!O4430/hourly1!$O$8763</f>
        <v>135.33187891757777</v>
      </c>
      <c r="C4429" s="419">
        <f>hourly1!$F4430*유형화!$G$71/hourly1!$F$8763+유형화!$G$72*hourly1!$G4430/hourly1!$F$8763+유형화!$G$74*hourly1!I4430/hourly1!$I$8763+유형화!$H$63*hourly1!P4430/hourly1!$P$8763</f>
        <v>1.284134217472733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770">
        <f>(유형화!$F$71+유형화!$F$72+유형화!$F$73+유형화!$F$74+유형화!$G$63)*hourly1!O4431/hourly1!$O$8763</f>
        <v>131.70501864318311</v>
      </c>
      <c r="C4430" s="419">
        <f>hourly1!$F4431*유형화!$G$71/hourly1!$F$8763+유형화!$G$72*hourly1!$G4431/hourly1!$F$8763+유형화!$G$74*hourly1!I4431/hourly1!$I$8763+유형화!$H$63*hourly1!P4431/hourly1!$P$8763</f>
        <v>1.7061166438936946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770">
        <f>(유형화!$F$71+유형화!$F$72+유형화!$F$73+유형화!$F$74+유형화!$G$63)*hourly1!O4432/hourly1!$O$8763</f>
        <v>130.99242805801896</v>
      </c>
      <c r="C4431" s="419">
        <f>hourly1!$F4432*유형화!$G$71/hourly1!$F$8763+유형화!$G$72*hourly1!$G4432/hourly1!$F$8763+유형화!$G$74*hourly1!I4432/hourly1!$I$8763+유형화!$H$63*hourly1!P4432/hourly1!$P$8763</f>
        <v>1.5652629958887454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770">
        <f>(유형화!$F$71+유형화!$F$72+유형화!$F$73+유형화!$F$74+유형화!$G$63)*hourly1!O4433/hourly1!$O$8763</f>
        <v>137.07936335814537</v>
      </c>
      <c r="C4432" s="419">
        <f>hourly1!$F4433*유형화!$G$71/hourly1!$F$8763+유형화!$G$72*hourly1!$G4433/hourly1!$F$8763+유형화!$G$74*hourly1!I4433/hourly1!$I$8763+유형화!$H$63*hourly1!P4433/hourly1!$P$8763</f>
        <v>1.0827316256587833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770">
        <f>(유형화!$F$71+유형화!$F$72+유형화!$F$73+유형화!$F$74+유형화!$G$63)*hourly1!O4434/hourly1!$O$8763</f>
        <v>136.52984135491639</v>
      </c>
      <c r="C4433" s="419">
        <f>hourly1!$F4434*유형화!$G$71/hourly1!$F$8763+유형화!$G$72*hourly1!$G4434/hourly1!$F$8763+유형화!$G$74*hourly1!I4434/hourly1!$I$8763+유형화!$H$63*hourly1!P4434/hourly1!$P$8763</f>
        <v>1.0024383071814378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770">
        <f>(유형화!$F$71+유형화!$F$72+유형화!$F$73+유형화!$F$74+유형화!$G$63)*hourly1!O4435/hourly1!$O$8763</f>
        <v>136.76320065352363</v>
      </c>
      <c r="C4434" s="419">
        <f>hourly1!$F4435*유형화!$G$71/hourly1!$F$8763+유형화!$G$72*hourly1!$G4435/hourly1!$F$8763+유형화!$G$74*hourly1!I4435/hourly1!$I$8763+유형화!$H$63*hourly1!P4435/hourly1!$P$8763</f>
        <v>1.0827445499880084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770">
        <f>(유형화!$F$71+유형화!$F$72+유형화!$F$73+유형화!$F$74+유형화!$G$63)*hourly1!O4436/hourly1!$O$8763</f>
        <v>135.38484363992544</v>
      </c>
      <c r="C4435" s="419">
        <f>hourly1!$F4436*유형화!$G$71/hourly1!$F$8763+유형화!$G$72*hourly1!$G4436/hourly1!$F$8763+유형화!$G$74*hourly1!I4436/hourly1!$I$8763+유형화!$H$63*hourly1!P4436/hourly1!$P$8763</f>
        <v>1.5651943738550027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770">
        <f>(유형화!$F$71+유형화!$F$72+유형화!$F$73+유형화!$F$74+유형화!$G$63)*hourly1!O4437/hourly1!$O$8763</f>
        <v>131.93451303395059</v>
      </c>
      <c r="C4436" s="419">
        <f>hourly1!$F4437*유형화!$G$71/hourly1!$F$8763+유형화!$G$72*hourly1!$G4437/hourly1!$F$8763+유형화!$G$74*hourly1!I4437/hourly1!$I$8763+유형화!$H$63*hourly1!P4437/hourly1!$P$8763</f>
        <v>2.0278182766906836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770">
        <f>(유형화!$F$71+유형화!$F$72+유형화!$F$73+유형화!$F$74+유형화!$G$63)*hourly1!O4438/hourly1!$O$8763</f>
        <v>130.01582486944881</v>
      </c>
      <c r="C4437" s="419">
        <f>hourly1!$F4438*유형화!$G$71/hourly1!$F$8763+유형화!$G$72*hourly1!$G4438/hourly1!$F$8763+유형화!$G$74*hourly1!I4438/hourly1!$I$8763+유형화!$H$63*hourly1!P4438/hourly1!$P$8763</f>
        <v>2.0481097812962248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770">
        <f>(유형화!$F$71+유형화!$F$72+유형화!$F$73+유형화!$F$74+유형화!$G$63)*hourly1!O4439/hourly1!$O$8763</f>
        <v>126.90697262405561</v>
      </c>
      <c r="C4438" s="419">
        <f>hourly1!$F4439*유형화!$G$71/hourly1!$F$8763+유형화!$G$72*hourly1!$G4439/hourly1!$F$8763+유형화!$G$74*hourly1!I4439/hourly1!$I$8763+유형화!$H$63*hourly1!P4439/hourly1!$P$8763</f>
        <v>1.6865304383972919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770">
        <f>(유형화!$F$71+유형화!$F$72+유형화!$F$73+유형화!$F$74+유형화!$G$63)*hourly1!O4440/hourly1!$O$8763</f>
        <v>122.66115164523006</v>
      </c>
      <c r="C4439" s="419">
        <f>hourly1!$F4440*유형화!$G$71/hourly1!$F$8763+유형화!$G$72*hourly1!$G4440/hourly1!$F$8763+유형화!$G$74*hourly1!I4440/hourly1!$I$8763+유형화!$H$63*hourly1!P4440/hourly1!$P$8763</f>
        <v>1.344648080959548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770">
        <f>(유형화!$F$71+유형화!$F$72+유형화!$F$73+유형화!$F$74+유형화!$G$63)*hourly1!O4441/hourly1!$O$8763</f>
        <v>117.41163468574806</v>
      </c>
      <c r="C4440" s="419">
        <f>hourly1!$F4441*유형화!$G$71/hourly1!$F$8763+유형화!$G$72*hourly1!$G4441/hourly1!$F$8763+유형화!$G$74*hourly1!I4441/hourly1!$I$8763+유형화!$H$63*hourly1!P4441/hourly1!$P$8763</f>
        <v>0.94288761394401144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770">
        <f>(유형화!$F$71+유형화!$F$72+유형화!$F$73+유형화!$F$74+유형화!$G$63)*hourly1!O4442/hourly1!$O$8763</f>
        <v>112.60486019305226</v>
      </c>
      <c r="C4441" s="419">
        <f>hourly1!$F4442*유형화!$G$71/hourly1!$F$8763+유형화!$G$72*hourly1!$G4442/hourly1!$F$8763+유형화!$G$74*hourly1!I4442/hourly1!$I$8763+유형화!$H$63*hourly1!P4442/hourly1!$P$8763</f>
        <v>0.82285475259858709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770">
        <f>(유형화!$F$71+유형화!$F$72+유형화!$F$73+유형화!$F$74+유형화!$G$63)*hourly1!O4443/hourly1!$O$8763</f>
        <v>108.12984410666132</v>
      </c>
      <c r="C4442" s="419">
        <f>hourly1!$F4443*유형화!$G$71/hourly1!$F$8763+유형화!$G$72*hourly1!$G4443/hourly1!$F$8763+유형화!$G$74*hourly1!I4443/hourly1!$I$8763+유형화!$H$63*hourly1!P4443/hourly1!$P$8763</f>
        <v>0.60542876204462537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770">
        <f>(유형화!$F$71+유형화!$F$72+유형화!$F$73+유형화!$F$74+유형화!$G$63)*hourly1!O4444/hourly1!$O$8763</f>
        <v>103.75265845468724</v>
      </c>
      <c r="C4443" s="419">
        <f>hourly1!$F4444*유형화!$G$71/hourly1!$F$8763+유형화!$G$72*hourly1!$G4444/hourly1!$F$8763+유형화!$G$74*hourly1!I4444/hourly1!$I$8763+유형화!$H$63*hourly1!P4444/hourly1!$P$8763</f>
        <v>0.53204442070447233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770">
        <f>(유형화!$F$71+유형화!$F$72+유형화!$F$73+유형화!$F$74+유형화!$G$63)*hourly1!O4445/hourly1!$O$8763</f>
        <v>102.85487752898248</v>
      </c>
      <c r="C4444" s="419">
        <f>hourly1!$F4445*유형화!$G$71/hourly1!$F$8763+유형화!$G$72*hourly1!$G4445/hourly1!$F$8763+유형화!$G$74*hourly1!I4445/hourly1!$I$8763+유형화!$H$63*hourly1!P4445/hourly1!$P$8763</f>
        <v>0.51161321025445028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770">
        <f>(유형화!$F$71+유형화!$F$72+유형화!$F$73+유형화!$F$74+유형화!$G$63)*hourly1!O4446/hourly1!$O$8763</f>
        <v>102.11279783948325</v>
      </c>
      <c r="C4445" s="419">
        <f>hourly1!$F4446*유형화!$G$71/hourly1!$F$8763+유형화!$G$72*hourly1!$G4446/hourly1!$F$8763+유형화!$G$74*hourly1!I4446/hourly1!$I$8763+유형화!$H$63*hourly1!P4446/hourly1!$P$8763</f>
        <v>0.51179507402997504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770">
        <f>(유형화!$F$71+유형화!$F$72+유형화!$F$73+유형화!$F$74+유형화!$G$63)*hourly1!O4447/hourly1!$O$8763</f>
        <v>102.66459857695646</v>
      </c>
      <c r="C4446" s="419">
        <f>hourly1!$F4447*유형화!$G$71/hourly1!$F$8763+유형화!$G$72*hourly1!$G4447/hourly1!$F$8763+유형화!$G$74*hourly1!I4447/hourly1!$I$8763+유형화!$H$63*hourly1!P4447/hourly1!$P$8763</f>
        <v>0.50593727566975777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770">
        <f>(유형화!$F$71+유형화!$F$72+유형화!$F$73+유형화!$F$74+유형화!$G$63)*hourly1!O4448/hourly1!$O$8763</f>
        <v>102.80755002546506</v>
      </c>
      <c r="C4447" s="419">
        <f>hourly1!$F4448*유형화!$G$71/hourly1!$F$8763+유형화!$G$72*hourly1!$G4448/hourly1!$F$8763+유형화!$G$74*hourly1!I4448/hourly1!$I$8763+유형화!$H$63*hourly1!P4448/hourly1!$P$8763</f>
        <v>1.2049317739264112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770">
        <f>(유형화!$F$71+유형화!$F$72+유형화!$F$73+유형화!$F$74+유형화!$G$63)*hourly1!O4449/hourly1!$O$8763</f>
        <v>105.57974774452082</v>
      </c>
      <c r="C4448" s="419">
        <f>hourly1!$F4449*유형화!$G$71/hourly1!$F$8763+유형화!$G$72*hourly1!$G4449/hourly1!$F$8763+유형화!$G$74*hourly1!I4449/hourly1!$I$8763+유형화!$H$63*hourly1!P4449/hourly1!$P$8763</f>
        <v>2.4533518164273058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770">
        <f>(유형화!$F$71+유형화!$F$72+유형화!$F$73+유형화!$F$74+유형화!$G$63)*hourly1!O4450/hourly1!$O$8763</f>
        <v>112.37150879418522</v>
      </c>
      <c r="C4449" s="419">
        <f>hourly1!$F4450*유형화!$G$71/hourly1!$F$8763+유형화!$G$72*hourly1!$G4450/hourly1!$F$8763+유형화!$G$74*hourly1!I4450/hourly1!$I$8763+유형화!$H$63*hourly1!P4450/hourly1!$P$8763</f>
        <v>2.0700208274425189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770">
        <f>(유형화!$F$71+유형화!$F$72+유형화!$F$73+유형화!$F$74+유형화!$G$63)*hourly1!O4451/hourly1!$O$8763</f>
        <v>119.42324835796958</v>
      </c>
      <c r="C4450" s="419">
        <f>hourly1!$F4451*유형화!$G$71/hourly1!$F$8763+유형화!$G$72*hourly1!$G4451/hourly1!$F$8763+유형화!$G$74*hourly1!I4451/hourly1!$I$8763+유형화!$H$63*hourly1!P4451/hourly1!$P$8763</f>
        <v>1.7873909805036505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770">
        <f>(유형화!$F$71+유형화!$F$72+유형화!$F$73+유형화!$F$74+유형화!$G$63)*hourly1!O4452/hourly1!$O$8763</f>
        <v>127.35381153816641</v>
      </c>
      <c r="C4451" s="419">
        <f>hourly1!$F4452*유형화!$G$71/hourly1!$F$8763+유형화!$G$72*hourly1!$G4452/hourly1!$F$8763+유형화!$G$74*hourly1!I4452/hourly1!$I$8763+유형화!$H$63*hourly1!P4452/hourly1!$P$8763</f>
        <v>1.4647461793953529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770">
        <f>(유형화!$F$71+유형화!$F$72+유형화!$F$73+유형화!$F$74+유형화!$G$63)*hourly1!O4453/hourly1!$O$8763</f>
        <v>132.80521815517628</v>
      </c>
      <c r="C4452" s="419">
        <f>hourly1!$F4453*유형화!$G$71/hourly1!$F$8763+유형화!$G$72*hourly1!$G4453/hourly1!$F$8763+유형화!$G$74*hourly1!I4453/hourly1!$I$8763+유형화!$H$63*hourly1!P4453/hourly1!$P$8763</f>
        <v>1.3436209045082794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770">
        <f>(유형화!$F$71+유형화!$F$72+유형화!$F$73+유형화!$F$74+유형화!$G$63)*hourly1!O4454/hourly1!$O$8763</f>
        <v>135.41967659445135</v>
      </c>
      <c r="C4453" s="419">
        <f>hourly1!$F4454*유형화!$G$71/hourly1!$F$8763+유형화!$G$72*hourly1!$G4454/hourly1!$F$8763+유형화!$G$74*hourly1!I4454/hourly1!$I$8763+유형화!$H$63*hourly1!P4454/hourly1!$P$8763</f>
        <v>1.282951949070757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770">
        <f>(유형화!$F$71+유형화!$F$72+유형화!$F$73+유형화!$F$74+유형화!$G$63)*hourly1!O4455/hourly1!$O$8763</f>
        <v>132.0757244036005</v>
      </c>
      <c r="C4454" s="419">
        <f>hourly1!$F4455*유형화!$G$71/hourly1!$F$8763+유형화!$G$72*hourly1!$G4455/hourly1!$F$8763+유형화!$G$74*hourly1!I4455/hourly1!$I$8763+유형화!$H$63*hourly1!P4455/hourly1!$P$8763</f>
        <v>1.7047229703922508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770">
        <f>(유형화!$F$71+유형화!$F$72+유형화!$F$73+유형화!$F$74+유형화!$G$63)*hourly1!O4456/hourly1!$O$8763</f>
        <v>131.55912398278059</v>
      </c>
      <c r="C4455" s="419">
        <f>hourly1!$F4456*유형화!$G$71/hourly1!$F$8763+유형화!$G$72*hourly1!$G4456/hourly1!$F$8763+유형화!$G$74*hourly1!I4456/hourly1!$I$8763+유형화!$H$63*hourly1!P4456/hourly1!$P$8763</f>
        <v>1.5638816312722812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770">
        <f>(유형화!$F$71+유형화!$F$72+유형화!$F$73+유형화!$F$74+유형화!$G$63)*hourly1!O4457/hourly1!$O$8763</f>
        <v>138.32601743998936</v>
      </c>
      <c r="C4456" s="419">
        <f>hourly1!$F4457*유형화!$G$71/hourly1!$F$8763+유형화!$G$72*hourly1!$G4457/hourly1!$F$8763+유형화!$G$74*hourly1!I4457/hourly1!$I$8763+유형화!$H$63*hourly1!P4457/hourly1!$P$8763</f>
        <v>1.0818712345989374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770">
        <f>(유형화!$F$71+유형화!$F$72+유형화!$F$73+유형화!$F$74+유형화!$G$63)*hourly1!O4458/hourly1!$O$8763</f>
        <v>138.04425599758588</v>
      </c>
      <c r="C4457" s="419">
        <f>hourly1!$F4458*유형화!$G$71/hourly1!$F$8763+유형화!$G$72*hourly1!$G4458/hourly1!$F$8763+유형화!$G$74*hourly1!I4458/hourly1!$I$8763+유형화!$H$63*hourly1!P4458/hourly1!$P$8763</f>
        <v>1.0016865420315078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770">
        <f>(유형화!$F$71+유형화!$F$72+유형화!$F$73+유형화!$F$74+유형화!$G$63)*hourly1!O4459/hourly1!$O$8763</f>
        <v>138.88762440688373</v>
      </c>
      <c r="C4458" s="419">
        <f>hourly1!$F4459*유형화!$G$71/hourly1!$F$8763+유형화!$G$72*hourly1!$G4459/hourly1!$F$8763+유형화!$G$74*hourly1!I4459/hourly1!$I$8763+유형화!$H$63*hourly1!P4459/hourly1!$P$8763</f>
        <v>1.0819650898468847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770">
        <f>(유형화!$F$71+유형화!$F$72+유형화!$F$73+유형화!$F$74+유형화!$G$63)*hourly1!O4460/hourly1!$O$8763</f>
        <v>137.58138582527855</v>
      </c>
      <c r="C4459" s="419">
        <f>hourly1!$F4460*유형화!$G$71/hourly1!$F$8763+유형화!$G$72*hourly1!$G4460/hourly1!$F$8763+유형화!$G$74*hourly1!I4460/hourly1!$I$8763+유형화!$H$63*hourly1!P4460/hourly1!$P$8763</f>
        <v>1.5641527344638839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770">
        <f>(유형화!$F$71+유형화!$F$72+유형화!$F$73+유형화!$F$74+유형화!$G$63)*hourly1!O4461/hourly1!$O$8763</f>
        <v>133.08581397434338</v>
      </c>
      <c r="C4460" s="419">
        <f>hourly1!$F4461*유형화!$G$71/hourly1!$F$8763+유형화!$G$72*hourly1!$G4461/hourly1!$F$8763+유형화!$G$74*hourly1!I4461/hourly1!$I$8763+유형화!$H$63*hourly1!P4461/hourly1!$P$8763</f>
        <v>2.0268944948732104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770">
        <f>(유형화!$F$71+유형화!$F$72+유형화!$F$73+유형화!$F$74+유형화!$G$63)*hourly1!O4462/hourly1!$O$8763</f>
        <v>130.43988862407363</v>
      </c>
      <c r="C4461" s="419">
        <f>hourly1!$F4462*유형화!$G$71/hourly1!$F$8763+유형화!$G$72*hourly1!$G4462/hourly1!$F$8763+유형화!$G$74*hourly1!I4462/hourly1!$I$8763+유형화!$H$63*hourly1!P4462/hourly1!$P$8763</f>
        <v>2.0473426300400774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770">
        <f>(유형화!$F$71+유형화!$F$72+유형화!$F$73+유형화!$F$74+유형화!$G$63)*hourly1!O4463/hourly1!$O$8763</f>
        <v>128.8278140357456</v>
      </c>
      <c r="C4462" s="419">
        <f>hourly1!$F4463*유형화!$G$71/hourly1!$F$8763+유형화!$G$72*hourly1!$G4463/hourly1!$F$8763+유형화!$G$74*hourly1!I4463/hourly1!$I$8763+유형화!$H$63*hourly1!P4463/hourly1!$P$8763</f>
        <v>1.6855318801035934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770">
        <f>(유형화!$F$71+유형화!$F$72+유형화!$F$73+유형화!$F$74+유형화!$G$63)*hourly1!O4464/hourly1!$O$8763</f>
        <v>126.17442892656699</v>
      </c>
      <c r="C4463" s="419">
        <f>hourly1!$F4464*유형화!$G$71/hourly1!$F$8763+유형화!$G$72*hourly1!$G4464/hourly1!$F$8763+유형화!$G$74*hourly1!I4464/hourly1!$I$8763+유형화!$H$63*hourly1!P4464/hourly1!$P$8763</f>
        <v>1.3438618509316906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770">
        <f>(유형화!$F$71+유형화!$F$72+유형화!$F$73+유형화!$F$74+유형화!$G$63)*hourly1!O4465/hourly1!$O$8763</f>
        <v>120.37817006529671</v>
      </c>
      <c r="C4464" s="419">
        <f>hourly1!$F4465*유형화!$G$71/hourly1!$F$8763+유형화!$G$72*hourly1!$G4465/hourly1!$F$8763+유형화!$G$74*hourly1!I4465/hourly1!$I$8763+유형화!$H$63*hourly1!P4465/hourly1!$P$8763</f>
        <v>0.94235956277853172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770">
        <f>(유형화!$F$71+유형화!$F$72+유형화!$F$73+유형화!$F$74+유형화!$G$63)*hourly1!O4466/hourly1!$O$8763</f>
        <v>114.66750505079285</v>
      </c>
      <c r="C4465" s="419">
        <f>hourly1!$F4466*유형화!$G$71/hourly1!$F$8763+유형화!$G$72*hourly1!$G4466/hourly1!$F$8763+유형화!$G$74*hourly1!I4466/hourly1!$I$8763+유형화!$H$63*hourly1!P4466/hourly1!$P$8763</f>
        <v>0.82240270879782962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770">
        <f>(유형화!$F$71+유형화!$F$72+유형화!$F$73+유형화!$F$74+유형화!$G$63)*hourly1!O4467/hourly1!$O$8763</f>
        <v>110.98801877636086</v>
      </c>
      <c r="C4466" s="419">
        <f>hourly1!$F4467*유형화!$G$71/hourly1!$F$8763+유형화!$G$72*hourly1!$G4467/hourly1!$F$8763+유형화!$G$74*hourly1!I4467/hourly1!$I$8763+유형화!$H$63*hourly1!P4467/hourly1!$P$8763</f>
        <v>0.59947803160283719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770">
        <f>(유형화!$F$71+유형화!$F$72+유형화!$F$73+유형화!$F$74+유형화!$G$63)*hourly1!O4468/hourly1!$O$8763</f>
        <v>105.86335786951885</v>
      </c>
      <c r="C4467" s="419">
        <f>hourly1!$F4468*유형화!$G$71/hourly1!$F$8763+유형화!$G$72*hourly1!$G4468/hourly1!$F$8763+유형화!$G$74*hourly1!I4468/hourly1!$I$8763+유형화!$H$63*hourly1!P4468/hourly1!$P$8763</f>
        <v>0.6160485602800454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770">
        <f>(유형화!$F$71+유형화!$F$72+유형화!$F$73+유형화!$F$74+유형화!$G$63)*hourly1!O4469/hourly1!$O$8763</f>
        <v>104.44334983156406</v>
      </c>
      <c r="C4468" s="419">
        <f>hourly1!$F4469*유형화!$G$71/hourly1!$F$8763+유형화!$G$72*hourly1!$G4469/hourly1!$F$8763+유형화!$G$74*hourly1!I4469/hourly1!$I$8763+유형화!$H$63*hourly1!P4469/hourly1!$P$8763</f>
        <v>0.55144137709436147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770">
        <f>(유형화!$F$71+유형화!$F$72+유형화!$F$73+유형화!$F$74+유형화!$G$63)*hourly1!O4470/hourly1!$O$8763</f>
        <v>103.39195443015559</v>
      </c>
      <c r="C4469" s="419">
        <f>hourly1!$F4470*유형화!$G$71/hourly1!$F$8763+유형화!$G$72*hourly1!$G4470/hourly1!$F$8763+유형화!$G$74*hourly1!I4470/hourly1!$I$8763+유형화!$H$63*hourly1!P4470/hourly1!$P$8763</f>
        <v>0.5036407454553059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770">
        <f>(유형화!$F$71+유형화!$F$72+유형화!$F$73+유형화!$F$74+유형화!$G$63)*hourly1!O4471/hourly1!$O$8763</f>
        <v>103.21927278811755</v>
      </c>
      <c r="C4470" s="419">
        <f>hourly1!$F4471*유형화!$G$71/hourly1!$F$8763+유형화!$G$72*hourly1!$G4471/hourly1!$F$8763+유형화!$G$74*hourly1!I4471/hourly1!$I$8763+유형화!$H$63*hourly1!P4471/hourly1!$P$8763</f>
        <v>0.5036718253898711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770">
        <f>(유형화!$F$71+유형화!$F$72+유형화!$F$73+유형화!$F$74+유형화!$G$63)*hourly1!O4472/hourly1!$O$8763</f>
        <v>103.73826327513983</v>
      </c>
      <c r="C4471" s="419">
        <f>hourly1!$F4472*유형화!$G$71/hourly1!$F$8763+유형화!$G$72*hourly1!$G4472/hourly1!$F$8763+유형화!$G$74*hourly1!I4472/hourly1!$I$8763+유형화!$H$63*hourly1!P4472/hourly1!$P$8763</f>
        <v>0.64948749265088768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770">
        <f>(유형화!$F$71+유형화!$F$72+유형화!$F$73+유형화!$F$74+유형화!$G$63)*hourly1!O4473/hourly1!$O$8763</f>
        <v>105.8234399926601</v>
      </c>
      <c r="C4472" s="419">
        <f>hourly1!$F4473*유형화!$G$71/hourly1!$F$8763+유형화!$G$72*hourly1!$G4473/hourly1!$F$8763+유형화!$G$74*hourly1!I4473/hourly1!$I$8763+유형화!$H$63*hourly1!P4473/hourly1!$P$8763</f>
        <v>1.0079963841924824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770">
        <f>(유형화!$F$71+유형화!$F$72+유형화!$F$73+유형화!$F$74+유형화!$G$63)*hourly1!O4474/hourly1!$O$8763</f>
        <v>109.9399079740619</v>
      </c>
      <c r="C4473" s="419">
        <f>hourly1!$F4474*유형화!$G$71/hourly1!$F$8763+유형화!$G$72*hourly1!$G4474/hourly1!$F$8763+유형화!$G$74*hourly1!I4474/hourly1!$I$8763+유형화!$H$63*hourly1!P4474/hourly1!$P$8763</f>
        <v>1.4036467207057877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770">
        <f>(유형화!$F$71+유형화!$F$72+유형화!$F$73+유형화!$F$74+유형화!$G$63)*hourly1!O4475/hourly1!$O$8763</f>
        <v>119.19908514093578</v>
      </c>
      <c r="C4474" s="419">
        <f>hourly1!$F4475*유형화!$G$71/hourly1!$F$8763+유형화!$G$72*hourly1!$G4475/hourly1!$F$8763+유형화!$G$74*hourly1!I4475/hourly1!$I$8763+유형화!$H$63*hourly1!P4475/hourly1!$P$8763</f>
        <v>2.006188796288217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770">
        <f>(유형화!$F$71+유형화!$F$72+유형화!$F$73+유형화!$F$74+유형화!$G$63)*hourly1!O4476/hourly1!$O$8763</f>
        <v>128.82122562823383</v>
      </c>
      <c r="C4475" s="419">
        <f>hourly1!$F4476*유형화!$G$71/hourly1!$F$8763+유형화!$G$72*hourly1!$G4476/hourly1!$F$8763+유형화!$G$74*hourly1!I4476/hourly1!$I$8763+유형화!$H$63*hourly1!P4476/hourly1!$P$8763</f>
        <v>1.9884649250887332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770">
        <f>(유형화!$F$71+유형화!$F$72+유형화!$F$73+유형화!$F$74+유형화!$G$63)*hourly1!O4477/hourly1!$O$8763</f>
        <v>134.9445669889482</v>
      </c>
      <c r="C4476" s="419">
        <f>hourly1!$F4477*유형화!$G$71/hourly1!$F$8763+유형화!$G$72*hourly1!$G4477/hourly1!$F$8763+유형화!$G$74*hourly1!I4477/hourly1!$I$8763+유형화!$H$63*hourly1!P4477/hourly1!$P$8763</f>
        <v>1.8330406344930958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770">
        <f>(유형화!$F$71+유형화!$F$72+유형화!$F$73+유형화!$F$74+유형화!$G$63)*hourly1!O4478/hourly1!$O$8763</f>
        <v>137.40965379085665</v>
      </c>
      <c r="C4477" s="419">
        <f>hourly1!$F4478*유형화!$G$71/hourly1!$F$8763+유형화!$G$72*hourly1!$G4478/hourly1!$F$8763+유형화!$G$74*hourly1!I4478/hourly1!$I$8763+유형화!$H$63*hourly1!P4478/hourly1!$P$8763</f>
        <v>1.9358964468541113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770">
        <f>(유형화!$F$71+유형화!$F$72+유형화!$F$73+유형화!$F$74+유형화!$G$63)*hourly1!O4479/hourly1!$O$8763</f>
        <v>134.26945500215049</v>
      </c>
      <c r="C4478" s="419">
        <f>hourly1!$F4479*유형화!$G$71/hourly1!$F$8763+유형화!$G$72*hourly1!$G4479/hourly1!$F$8763+유형화!$G$74*hourly1!I4479/hourly1!$I$8763+유형화!$H$63*hourly1!P4479/hourly1!$P$8763</f>
        <v>1.9527282316149415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770">
        <f>(유형화!$F$71+유형화!$F$72+유형화!$F$73+유형화!$F$74+유형화!$G$63)*hourly1!O4480/hourly1!$O$8763</f>
        <v>134.92907938446407</v>
      </c>
      <c r="C4479" s="419">
        <f>hourly1!$F4480*유형화!$G$71/hourly1!$F$8763+유형화!$G$72*hourly1!$G4480/hourly1!$F$8763+유형화!$G$74*hourly1!I4480/hourly1!$I$8763+유형화!$H$63*hourly1!P4480/hourly1!$P$8763</f>
        <v>1.6428883635474767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770">
        <f>(유형화!$F$71+유형화!$F$72+유형화!$F$73+유형화!$F$74+유형화!$G$63)*hourly1!O4481/hourly1!$O$8763</f>
        <v>141.75527090974234</v>
      </c>
      <c r="C4480" s="419">
        <f>hourly1!$F4481*유형화!$G$71/hourly1!$F$8763+유형화!$G$72*hourly1!$G4481/hourly1!$F$8763+유형화!$G$74*hourly1!I4481/hourly1!$I$8763+유형화!$H$63*hourly1!P4481/hourly1!$P$8763</f>
        <v>1.4020776455934321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770">
        <f>(유형화!$F$71+유형화!$F$72+유형화!$F$73+유형화!$F$74+유형화!$G$63)*hourly1!O4482/hourly1!$O$8763</f>
        <v>141.90667826284928</v>
      </c>
      <c r="C4481" s="419">
        <f>hourly1!$F4482*유형화!$G$71/hourly1!$F$8763+유형화!$G$72*hourly1!$G4482/hourly1!$F$8763+유형화!$G$74*hourly1!I4482/hourly1!$I$8763+유형화!$H$63*hourly1!P4482/hourly1!$P$8763</f>
        <v>1.1958478168139079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770">
        <f>(유형화!$F$71+유형화!$F$72+유형화!$F$73+유형화!$F$74+유형화!$G$63)*hourly1!O4483/hourly1!$O$8763</f>
        <v>142.5621266398939</v>
      </c>
      <c r="C4482" s="419">
        <f>hourly1!$F4483*유형화!$G$71/hourly1!$F$8763+유형화!$G$72*hourly1!$G4483/hourly1!$F$8763+유형화!$G$74*hourly1!I4483/hourly1!$I$8763+유형화!$H$63*hourly1!P4483/hourly1!$P$8763</f>
        <v>1.4023844445514659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770">
        <f>(유형화!$F$71+유형화!$F$72+유형화!$F$73+유형화!$F$74+유형화!$G$63)*hourly1!O4484/hourly1!$O$8763</f>
        <v>140.15679994774155</v>
      </c>
      <c r="C4483" s="419">
        <f>hourly1!$F4484*유형화!$G$71/hourly1!$F$8763+유형화!$G$72*hourly1!$G4484/hourly1!$F$8763+유형화!$G$74*hourly1!I4484/hourly1!$I$8763+유형화!$H$63*hourly1!P4484/hourly1!$P$8763</f>
        <v>1.6780096127724571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770">
        <f>(유형화!$F$71+유형화!$F$72+유형화!$F$73+유형화!$F$74+유형화!$G$63)*hourly1!O4485/hourly1!$O$8763</f>
        <v>136.03662442199462</v>
      </c>
      <c r="C4484" s="419">
        <f>hourly1!$F4485*유형화!$G$71/hourly1!$F$8763+유형화!$G$72*hourly1!$G4485/hourly1!$F$8763+유형화!$G$74*hourly1!I4485/hourly1!$I$8763+유형화!$H$63*hourly1!P4485/hourly1!$P$8763</f>
        <v>2.1604942092395061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770">
        <f>(유형화!$F$71+유형화!$F$72+유형화!$F$73+유형화!$F$74+유형화!$G$63)*hourly1!O4486/hourly1!$O$8763</f>
        <v>132.70391460427663</v>
      </c>
      <c r="C4485" s="419">
        <f>hourly1!$F4486*유형화!$G$71/hourly1!$F$8763+유형화!$G$72*hourly1!$G4486/hourly1!$F$8763+유형화!$G$74*hourly1!I4486/hourly1!$I$8763+유형화!$H$63*hourly1!P4486/hourly1!$P$8763</f>
        <v>1.799006875255774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770">
        <f>(유형화!$F$71+유형화!$F$72+유형화!$F$73+유형화!$F$74+유형화!$G$63)*hourly1!O4487/hourly1!$O$8763</f>
        <v>131.29502021391482</v>
      </c>
      <c r="C4486" s="419">
        <f>hourly1!$F4487*유형화!$G$71/hourly1!$F$8763+유형화!$G$72*hourly1!$G4487/hourly1!$F$8763+유형화!$G$74*hourly1!I4487/hourly1!$I$8763+유형화!$H$63*hourly1!P4487/hourly1!$P$8763</f>
        <v>1.1965888116894807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770">
        <f>(유형화!$F$71+유형화!$F$72+유형화!$F$73+유형화!$F$74+유형화!$G$63)*hourly1!O4488/hourly1!$O$8763</f>
        <v>126.780640191545</v>
      </c>
      <c r="C4487" s="419">
        <f>hourly1!$F4488*유형화!$G$71/hourly1!$F$8763+유형화!$G$72*hourly1!$G4488/hourly1!$F$8763+유형화!$G$74*hourly1!I4488/hourly1!$I$8763+유형화!$H$63*hourly1!P4488/hourly1!$P$8763</f>
        <v>1.1793302163420949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770">
        <f>(유형화!$F$71+유형화!$F$72+유형화!$F$73+유형화!$F$74+유형화!$G$63)*hourly1!O4489/hourly1!$O$8763</f>
        <v>120.96965458883686</v>
      </c>
      <c r="C4488" s="419">
        <f>hourly1!$F4489*유형화!$G$71/hourly1!$F$8763+유형화!$G$72*hourly1!$G4489/hourly1!$F$8763+유형화!$G$74*hourly1!I4489/hourly1!$I$8763+유형화!$H$63*hourly1!P4489/hourly1!$P$8763</f>
        <v>1.0419926013306233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770">
        <f>(유형화!$F$71+유형화!$F$72+유형화!$F$73+유형화!$F$74+유형화!$G$63)*hourly1!O4490/hourly1!$O$8763</f>
        <v>115.88834664968941</v>
      </c>
      <c r="C4489" s="419">
        <f>hourly1!$F4490*유형화!$G$71/hourly1!$F$8763+유형화!$G$72*hourly1!$G4490/hourly1!$F$8763+유형화!$G$74*hourly1!I4490/hourly1!$I$8763+유형화!$H$63*hourly1!P4490/hourly1!$P$8763</f>
        <v>0.80205119837802918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770">
        <f>(유형화!$F$71+유형화!$F$72+유형화!$F$73+유형화!$F$74+유형화!$G$63)*hourly1!O4491/hourly1!$O$8763</f>
        <v>111.72638842421381</v>
      </c>
      <c r="C4490" s="419">
        <f>hourly1!$F4491*유형화!$G$71/hourly1!$F$8763+유형화!$G$72*hourly1!$G4491/hourly1!$F$8763+유형화!$G$74*hourly1!I4491/hourly1!$I$8763+유형화!$H$63*hourly1!P4491/hourly1!$P$8763</f>
        <v>0.65177263714673661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770">
        <f>(유형화!$F$71+유형화!$F$72+유형화!$F$73+유형화!$F$74+유형화!$G$63)*hourly1!O4492/hourly1!$O$8763</f>
        <v>108.42507050161745</v>
      </c>
      <c r="C4491" s="419">
        <f>hourly1!$F4492*유형화!$G$71/hourly1!$F$8763+유형화!$G$72*hourly1!$G4492/hourly1!$F$8763+유형화!$G$74*hourly1!I4492/hourly1!$I$8763+유형화!$H$63*hourly1!P4492/hourly1!$P$8763</f>
        <v>0.59682023561433151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770">
        <f>(유형화!$F$71+유형화!$F$72+유형화!$F$73+유형화!$F$74+유형화!$G$63)*hourly1!O4493/hourly1!$O$8763</f>
        <v>105.74786555097668</v>
      </c>
      <c r="C4492" s="419">
        <f>hourly1!$F4493*유형화!$G$71/hourly1!$F$8763+유형화!$G$72*hourly1!$G4493/hourly1!$F$8763+유형화!$G$74*hourly1!I4493/hourly1!$I$8763+유형화!$H$63*hourly1!P4493/hourly1!$P$8763</f>
        <v>0.56129771673912676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770">
        <f>(유형화!$F$71+유형화!$F$72+유형화!$F$73+유형화!$F$74+유형화!$G$63)*hourly1!O4494/hourly1!$O$8763</f>
        <v>105.22586246582308</v>
      </c>
      <c r="C4493" s="419">
        <f>hourly1!$F4494*유형화!$G$71/hourly1!$F$8763+유형화!$G$72*hourly1!$G4494/hourly1!$F$8763+유형화!$G$74*hourly1!I4494/hourly1!$I$8763+유형화!$H$63*hourly1!P4494/hourly1!$P$8763</f>
        <v>0.50454206355769515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770">
        <f>(유형화!$F$71+유형화!$F$72+유형화!$F$73+유형화!$F$74+유형화!$G$63)*hourly1!O4495/hourly1!$O$8763</f>
        <v>103.56740332584856</v>
      </c>
      <c r="C4494" s="419">
        <f>hourly1!$F4495*유형화!$G$71/hourly1!$F$8763+유형화!$G$72*hourly1!$G4495/hourly1!$F$8763+유형화!$G$74*hourly1!I4495/hourly1!$I$8763+유형화!$H$63*hourly1!P4495/hourly1!$P$8763</f>
        <v>0.50469869411901813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770">
        <f>(유형화!$F$71+유형화!$F$72+유형화!$F$73+유형화!$F$74+유형화!$G$63)*hourly1!O4496/hourly1!$O$8763</f>
        <v>103.88109980868694</v>
      </c>
      <c r="C4495" s="419">
        <f>hourly1!$F4496*유형화!$G$71/hourly1!$F$8763+유형화!$G$72*hourly1!$G4496/hourly1!$F$8763+유형화!$G$74*hourly1!I4496/hourly1!$I$8763+유형화!$H$63*hourly1!P4496/hourly1!$P$8763</f>
        <v>0.56148235001377145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770">
        <f>(유형화!$F$71+유형화!$F$72+유형화!$F$73+유형화!$F$74+유형화!$G$63)*hourly1!O4497/hourly1!$O$8763</f>
        <v>107.12325679689289</v>
      </c>
      <c r="C4496" s="419">
        <f>hourly1!$F4497*유형화!$G$71/hourly1!$F$8763+유형화!$G$72*hourly1!$G4497/hourly1!$F$8763+유형화!$G$74*hourly1!I4497/hourly1!$I$8763+유형화!$H$63*hourly1!P4497/hourly1!$P$8763</f>
        <v>0.82107642644163426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770">
        <f>(유형화!$F$71+유형화!$F$72+유형화!$F$73+유형화!$F$74+유형화!$G$63)*hourly1!O4498/hourly1!$O$8763</f>
        <v>113.39223269643814</v>
      </c>
      <c r="C4497" s="419">
        <f>hourly1!$F4498*유형화!$G$71/hourly1!$F$8763+유형화!$G$72*hourly1!$G4498/hourly1!$F$8763+유형화!$G$74*hourly1!I4498/hourly1!$I$8763+유형화!$H$63*hourly1!P4498/hourly1!$P$8763</f>
        <v>1.2195747312163323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770">
        <f>(유형화!$F$71+유형화!$F$72+유형화!$F$73+유형화!$F$74+유형화!$G$63)*hourly1!O4499/hourly1!$O$8763</f>
        <v>119.79638026975321</v>
      </c>
      <c r="C4498" s="419">
        <f>hourly1!$F4499*유형화!$G$71/hourly1!$F$8763+유형화!$G$72*hourly1!$G4499/hourly1!$F$8763+유형화!$G$74*hourly1!I4499/hourly1!$I$8763+유형화!$H$63*hourly1!P4499/hourly1!$P$8763</f>
        <v>1.6758530961246108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770">
        <f>(유형화!$F$71+유형화!$F$72+유형화!$F$73+유형화!$F$74+유형화!$G$63)*hourly1!O4500/hourly1!$O$8763</f>
        <v>130.70561539846824</v>
      </c>
      <c r="C4499" s="419">
        <f>hourly1!$F4500*유형화!$G$71/hourly1!$F$8763+유형화!$G$72*hourly1!$G4500/hourly1!$F$8763+유형화!$G$74*hourly1!I4500/hourly1!$I$8763+유형화!$H$63*hourly1!P4500/hourly1!$P$8763</f>
        <v>2.0749268412719442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770">
        <f>(유형화!$F$71+유형화!$F$72+유형화!$F$73+유형화!$F$74+유형화!$G$63)*hourly1!O4501/hourly1!$O$8763</f>
        <v>135.76927589165294</v>
      </c>
      <c r="C4500" s="419">
        <f>hourly1!$F4501*유형화!$G$71/hourly1!$F$8763+유형화!$G$72*hourly1!$G4501/hourly1!$F$8763+유형화!$G$74*hourly1!I4501/hourly1!$I$8763+유형화!$H$63*hourly1!P4501/hourly1!$P$8763</f>
        <v>2.2457270832578407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770">
        <f>(유형화!$F$71+유형화!$F$72+유형화!$F$73+유형화!$F$74+유형화!$G$63)*hourly1!O4502/hourly1!$O$8763</f>
        <v>137.65590199974196</v>
      </c>
      <c r="C4501" s="419">
        <f>hourly1!$F4502*유형화!$G$71/hourly1!$F$8763+유형화!$G$72*hourly1!$G4502/hourly1!$F$8763+유형화!$G$74*hourly1!I4502/hourly1!$I$8763+유형화!$H$63*hourly1!P4502/hourly1!$P$8763</f>
        <v>2.3404451840389022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770">
        <f>(유형화!$F$71+유형화!$F$72+유형화!$F$73+유형화!$F$74+유형화!$G$63)*hourly1!O4503/hourly1!$O$8763</f>
        <v>134.17019274075881</v>
      </c>
      <c r="C4502" s="419">
        <f>hourly1!$F4503*유형화!$G$71/hourly1!$F$8763+유형화!$G$72*hourly1!$G4503/hourly1!$F$8763+유형화!$G$74*hourly1!I4503/hourly1!$I$8763+유형화!$H$63*hourly1!P4503/hourly1!$P$8763</f>
        <v>2.073775345082415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770">
        <f>(유형화!$F$71+유형화!$F$72+유형화!$F$73+유형화!$F$74+유형화!$G$63)*hourly1!O4504/hourly1!$O$8763</f>
        <v>133.75487120510113</v>
      </c>
      <c r="C4503" s="419">
        <f>hourly1!$F4504*유형화!$G$71/hourly1!$F$8763+유형화!$G$72*hourly1!$G4504/hourly1!$F$8763+유형화!$G$74*hourly1!I4504/hourly1!$I$8763+유형화!$H$63*hourly1!P4504/hourly1!$P$8763</f>
        <v>1.8453532121348803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770">
        <f>(유형화!$F$71+유형화!$F$72+유형화!$F$73+유형화!$F$74+유형화!$G$63)*hourly1!O4505/hourly1!$O$8763</f>
        <v>140.26295216995157</v>
      </c>
      <c r="C4504" s="419">
        <f>hourly1!$F4505*유형화!$G$71/hourly1!$F$8763+유형화!$G$72*hourly1!$G4505/hourly1!$F$8763+유형화!$G$74*hourly1!I4505/hourly1!$I$8763+유형화!$H$63*hourly1!P4505/hourly1!$P$8763</f>
        <v>1.541039417977528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770">
        <f>(유형화!$F$71+유형화!$F$72+유형화!$F$73+유형화!$F$74+유형화!$G$63)*hourly1!O4506/hourly1!$O$8763</f>
        <v>139.09276416500936</v>
      </c>
      <c r="C4505" s="419">
        <f>hourly1!$F4506*유형화!$G$71/hourly1!$F$8763+유형화!$G$72*hourly1!$G4506/hourly1!$F$8763+유형화!$G$74*hourly1!I4506/hourly1!$I$8763+유형화!$H$63*hourly1!P4506/hourly1!$P$8763</f>
        <v>1.4079766787183225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770">
        <f>(유형화!$F$71+유형화!$F$72+유형화!$F$73+유형화!$F$74+유형화!$G$63)*hourly1!O4507/hourly1!$O$8763</f>
        <v>138.9617918605208</v>
      </c>
      <c r="C4506" s="419">
        <f>hourly1!$F4507*유형화!$G$71/hourly1!$F$8763+유형화!$G$72*hourly1!$G4507/hourly1!$F$8763+유형화!$G$74*hourly1!I4507/hourly1!$I$8763+유형화!$H$63*hourly1!P4507/hourly1!$P$8763</f>
        <v>0.99032974930813222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770">
        <f>(유형화!$F$71+유형화!$F$72+유형화!$F$73+유형화!$F$74+유형화!$G$63)*hourly1!O4508/hourly1!$O$8763</f>
        <v>136.86292746135211</v>
      </c>
      <c r="C4507" s="419">
        <f>hourly1!$F4508*유형화!$G$71/hourly1!$F$8763+유형화!$G$72*hourly1!$G4508/hourly1!$F$8763+유형화!$G$74*hourly1!I4508/hourly1!$I$8763+유형화!$H$63*hourly1!P4508/hourly1!$P$8763</f>
        <v>1.4841812933286653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770">
        <f>(유형화!$F$71+유형화!$F$72+유형화!$F$73+유형화!$F$74+유형화!$G$63)*hourly1!O4509/hourly1!$O$8763</f>
        <v>132.2625883865947</v>
      </c>
      <c r="C4508" s="419">
        <f>hourly1!$F4509*유형화!$G$71/hourly1!$F$8763+유형화!$G$72*hourly1!$G4509/hourly1!$F$8763+유형화!$G$74*hourly1!I4509/hourly1!$I$8763+유형화!$H$63*hourly1!P4509/hourly1!$P$8763</f>
        <v>1.8076726380012107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770">
        <f>(유형화!$F$71+유형화!$F$72+유형화!$F$73+유형화!$F$74+유형화!$G$63)*hourly1!O4510/hourly1!$O$8763</f>
        <v>128.98876642217351</v>
      </c>
      <c r="C4509" s="419">
        <f>hourly1!$F4510*유형화!$G$71/hourly1!$F$8763+유형화!$G$72*hourly1!$G4510/hourly1!$F$8763+유형화!$G$74*hourly1!I4510/hourly1!$I$8763+유형화!$H$63*hourly1!P4510/hourly1!$P$8763</f>
        <v>1.9221781945480345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770">
        <f>(유형화!$F$71+유형화!$F$72+유형화!$F$73+유형화!$F$74+유형화!$G$63)*hourly1!O4511/hourly1!$O$8763</f>
        <v>127.26440733869667</v>
      </c>
      <c r="C4510" s="419">
        <f>hourly1!$F4511*유형화!$G$71/hourly1!$F$8763+유형화!$G$72*hourly1!$G4511/hourly1!$F$8763+유형화!$G$74*hourly1!I4511/hourly1!$I$8763+유형화!$H$63*hourly1!P4511/hourly1!$P$8763</f>
        <v>1.1997060368097268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770">
        <f>(유형화!$F$71+유형화!$F$72+유형화!$F$73+유형화!$F$74+유형화!$G$63)*hourly1!O4512/hourly1!$O$8763</f>
        <v>124.81020202662343</v>
      </c>
      <c r="C4511" s="419">
        <f>hourly1!$F4512*유형화!$G$71/hourly1!$F$8763+유형화!$G$72*hourly1!$G4512/hourly1!$F$8763+유형화!$G$74*hourly1!I4512/hourly1!$I$8763+유형화!$H$63*hourly1!P4512/hourly1!$P$8763</f>
        <v>1.1427617499660332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770">
        <f>(유형화!$F$71+유형화!$F$72+유형화!$F$73+유형화!$F$74+유형화!$G$63)*hourly1!O4513/hourly1!$O$8763</f>
        <v>118.78513564414392</v>
      </c>
      <c r="C4512" s="419">
        <f>hourly1!$F4513*유형화!$G$71/hourly1!$F$8763+유형화!$G$72*hourly1!$G4513/hourly1!$F$8763+유형화!$G$74*hourly1!I4513/hourly1!$I$8763+유형화!$H$63*hourly1!P4513/hourly1!$P$8763</f>
        <v>1.0860202520023241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770">
        <f>(유형화!$F$71+유형화!$F$72+유형화!$F$73+유형화!$F$74+유형화!$G$63)*hourly1!O4514/hourly1!$O$8763</f>
        <v>114.98717507989532</v>
      </c>
      <c r="C4513" s="419">
        <f>hourly1!$F4514*유형화!$G$71/hourly1!$F$8763+유형화!$G$72*hourly1!$G4514/hourly1!$F$8763+유형화!$G$74*hourly1!I4514/hourly1!$I$8763+유형화!$H$63*hourly1!P4514/hourly1!$P$8763</f>
        <v>0.80192780180614487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770">
        <f>(유형화!$F$71+유형화!$F$72+유형화!$F$73+유형화!$F$74+유형화!$G$63)*hourly1!O4515/hourly1!$O$8763</f>
        <v>110.87171955764924</v>
      </c>
      <c r="C4514" s="419">
        <f>hourly1!$F4515*유형화!$G$71/hourly1!$F$8763+유형화!$G$72*hourly1!$G4515/hourly1!$F$8763+유형화!$G$74*hourly1!I4515/hourly1!$I$8763+유형화!$H$63*hourly1!P4515/hourly1!$P$8763</f>
        <v>0.60503610861388168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770">
        <f>(유형화!$F$71+유형화!$F$72+유형화!$F$73+유형화!$F$74+유형화!$G$63)*hourly1!O4516/hourly1!$O$8763</f>
        <v>107.60613196989343</v>
      </c>
      <c r="C4515" s="419">
        <f>hourly1!$F4516*유형화!$G$71/hourly1!$F$8763+유형화!$G$72*hourly1!$G4516/hourly1!$F$8763+유형화!$G$74*hourly1!I4516/hourly1!$I$8763+유형화!$H$63*hourly1!P4516/hourly1!$P$8763</f>
        <v>0.53153298653370706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770">
        <f>(유형화!$F$71+유형화!$F$72+유형화!$F$73+유형화!$F$74+유형화!$G$63)*hourly1!O4517/hourly1!$O$8763</f>
        <v>105.36924020978714</v>
      </c>
      <c r="C4516" s="419">
        <f>hourly1!$F4517*유형화!$G$71/hourly1!$F$8763+유형화!$G$72*hourly1!$G4517/hourly1!$F$8763+유형화!$G$74*hourly1!I4517/hourly1!$I$8763+유형화!$H$63*hourly1!P4517/hourly1!$P$8763</f>
        <v>0.5101727629900995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770">
        <f>(유형화!$F$71+유형화!$F$72+유형화!$F$73+유형화!$F$74+유형화!$G$63)*hourly1!O4518/hourly1!$O$8763</f>
        <v>104.0251268584046</v>
      </c>
      <c r="C4517" s="419">
        <f>hourly1!$F4518*유형화!$G$71/hourly1!$F$8763+유형화!$G$72*hourly1!$G4518/hourly1!$F$8763+유형화!$G$74*hourly1!I4518/hourly1!$I$8763+유형화!$H$63*hourly1!P4518/hourly1!$P$8763</f>
        <v>0.51030631439209251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770">
        <f>(유형화!$F$71+유형화!$F$72+유형화!$F$73+유형화!$F$74+유형화!$G$63)*hourly1!O4519/hourly1!$O$8763</f>
        <v>104.34951922070501</v>
      </c>
      <c r="C4518" s="419">
        <f>hourly1!$F4519*유형화!$G$71/hourly1!$F$8763+유형화!$G$72*hourly1!$G4519/hourly1!$F$8763+유형화!$G$74*hourly1!I4519/hourly1!$I$8763+유형화!$H$63*hourly1!P4519/hourly1!$P$8763</f>
        <v>0.50508580855152285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770">
        <f>(유형화!$F$71+유형화!$F$72+유형화!$F$73+유형화!$F$74+유형화!$G$63)*hourly1!O4520/hourly1!$O$8763</f>
        <v>103.56503940216207</v>
      </c>
      <c r="C4519" s="419">
        <f>hourly1!$F4520*유형화!$G$71/hourly1!$F$8763+유형화!$G$72*hourly1!$G4520/hourly1!$F$8763+유형화!$G$74*hourly1!I4520/hourly1!$I$8763+유형화!$H$63*hourly1!P4520/hourly1!$P$8763</f>
        <v>1.2040199932717894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770">
        <f>(유형화!$F$71+유형화!$F$72+유형화!$F$73+유형화!$F$74+유형화!$G$63)*hourly1!O4521/hourly1!$O$8763</f>
        <v>103.78022164445598</v>
      </c>
      <c r="C4520" s="419">
        <f>hourly1!$F4521*유형화!$G$71/hourly1!$F$8763+유형화!$G$72*hourly1!$G4521/hourly1!$F$8763+유형화!$G$74*hourly1!I4521/hourly1!$I$8763+유형화!$H$63*hourly1!P4521/hourly1!$P$8763</f>
        <v>2.4512599214255819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770">
        <f>(유형화!$F$71+유형화!$F$72+유형화!$F$73+유형화!$F$74+유형화!$G$63)*hourly1!O4522/hourly1!$O$8763</f>
        <v>103.92147211428136</v>
      </c>
      <c r="C4521" s="419">
        <f>hourly1!$F4522*유형화!$G$71/hourly1!$F$8763+유형화!$G$72*hourly1!$G4522/hourly1!$F$8763+유형화!$G$74*hourly1!I4522/hourly1!$I$8763+유형화!$H$63*hourly1!P4522/hourly1!$P$8763</f>
        <v>2.0684157488416104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770">
        <f>(유형화!$F$71+유형화!$F$72+유형화!$F$73+유형화!$F$74+유형화!$G$63)*hourly1!O4523/hourly1!$O$8763</f>
        <v>107.73198980344537</v>
      </c>
      <c r="C4522" s="419">
        <f>hourly1!$F4523*유형화!$G$71/hourly1!$F$8763+유형화!$G$72*hourly1!$G4523/hourly1!$F$8763+유형화!$G$74*hourly1!I4523/hourly1!$I$8763+유형화!$H$63*hourly1!P4523/hourly1!$P$8763</f>
        <v>1.7861360896803178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770">
        <f>(유형화!$F$71+유형화!$F$72+유형화!$F$73+유형화!$F$74+유형화!$G$63)*hourly1!O4524/hourly1!$O$8763</f>
        <v>113.946662023103</v>
      </c>
      <c r="C4523" s="419">
        <f>hourly1!$F4524*유형화!$G$71/hourly1!$F$8763+유형화!$G$72*hourly1!$G4524/hourly1!$F$8763+유형화!$G$74*hourly1!I4524/hourly1!$I$8763+유형화!$H$63*hourly1!P4524/hourly1!$P$8763</f>
        <v>1.4639876443586857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770">
        <f>(유형화!$F$71+유형화!$F$72+유형화!$F$73+유형화!$F$74+유형화!$G$63)*hourly1!O4525/hourly1!$O$8763</f>
        <v>118.8168511436856</v>
      </c>
      <c r="C4524" s="419">
        <f>hourly1!$F4525*유형화!$G$71/hourly1!$F$8763+유형화!$G$72*hourly1!$G4525/hourly1!$F$8763+유형화!$G$74*hourly1!I4525/hourly1!$I$8763+유형화!$H$63*hourly1!P4525/hourly1!$P$8763</f>
        <v>1.343147627880938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770">
        <f>(유형화!$F$71+유형화!$F$72+유형화!$F$73+유형화!$F$74+유형화!$G$63)*hourly1!O4526/hourly1!$O$8763</f>
        <v>121.30739329398901</v>
      </c>
      <c r="C4525" s="419">
        <f>hourly1!$F4526*유형화!$G$71/hourly1!$F$8763+유형화!$G$72*hourly1!$G4526/hourly1!$F$8763+유형화!$G$74*hourly1!I4526/hourly1!$I$8763+유형화!$H$63*hourly1!P4526/hourly1!$P$8763</f>
        <v>1.2826485350560917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770">
        <f>(유형화!$F$71+유형화!$F$72+유형화!$F$73+유형화!$F$74+유형화!$G$63)*hourly1!O4527/hourly1!$O$8763</f>
        <v>119.30933732829436</v>
      </c>
      <c r="C4526" s="419">
        <f>hourly1!$F4527*유형화!$G$71/hourly1!$F$8763+유형화!$G$72*hourly1!$G4527/hourly1!$F$8763+유형화!$G$74*hourly1!I4527/hourly1!$I$8763+유형화!$H$63*hourly1!P4527/hourly1!$P$8763</f>
        <v>1.704286312697717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770">
        <f>(유형화!$F$71+유형화!$F$72+유형화!$F$73+유형화!$F$74+유형화!$G$63)*hourly1!O4528/hourly1!$O$8763</f>
        <v>118.55506611243948</v>
      </c>
      <c r="C4527" s="419">
        <f>hourly1!$F4528*유형화!$G$71/hourly1!$F$8763+유형화!$G$72*hourly1!$G4528/hourly1!$F$8763+유형화!$G$74*hourly1!I4528/hourly1!$I$8763+유형화!$H$63*hourly1!P4528/hourly1!$P$8763</f>
        <v>1.5634068160343206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770">
        <f>(유형화!$F$71+유형화!$F$72+유형화!$F$73+유형화!$F$74+유형화!$G$63)*hourly1!O4529/hourly1!$O$8763</f>
        <v>120.98961281867331</v>
      </c>
      <c r="C4528" s="419">
        <f>hourly1!$F4529*유형화!$G$71/hourly1!$F$8763+유형화!$G$72*hourly1!$G4529/hourly1!$F$8763+유형화!$G$74*hourly1!I4529/hourly1!$I$8763+유형화!$H$63*hourly1!P4529/hourly1!$P$8763</f>
        <v>1.081532432539968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770">
        <f>(유형화!$F$71+유형화!$F$72+유형화!$F$73+유형화!$F$74+유형화!$G$63)*hourly1!O4530/hourly1!$O$8763</f>
        <v>119.41126853235954</v>
      </c>
      <c r="C4529" s="419">
        <f>hourly1!$F4530*유형화!$G$71/hourly1!$F$8763+유형화!$G$72*hourly1!$G4530/hourly1!$F$8763+유형화!$G$74*hourly1!I4530/hourly1!$I$8763+유형화!$H$63*hourly1!P4530/hourly1!$P$8763</f>
        <v>1.0013388160309276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770">
        <f>(유형화!$F$71+유형화!$F$72+유형화!$F$73+유형화!$F$74+유형화!$G$63)*hourly1!O4531/hourly1!$O$8763</f>
        <v>118.51737758248186</v>
      </c>
      <c r="C4530" s="419">
        <f>hourly1!$F4531*유형화!$G$71/hourly1!$F$8763+유형화!$G$72*hourly1!$G4531/hourly1!$F$8763+유형화!$G$74*hourly1!I4531/hourly1!$I$8763+유형화!$H$63*hourly1!P4531/hourly1!$P$8763</f>
        <v>1.0815198159328676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770">
        <f>(유형화!$F$71+유형화!$F$72+유형화!$F$73+유형화!$F$74+유형화!$G$63)*hourly1!O4532/hourly1!$O$8763</f>
        <v>115.99537056036701</v>
      </c>
      <c r="C4531" s="419">
        <f>hourly1!$F4532*유형화!$G$71/hourly1!$F$8763+유형화!$G$72*hourly1!$G4532/hourly1!$F$8763+유형화!$G$74*hourly1!I4532/hourly1!$I$8763+유형화!$H$63*hourly1!P4532/hourly1!$P$8763</f>
        <v>1.5633825059864894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770">
        <f>(유형화!$F$71+유형화!$F$72+유형화!$F$73+유형화!$F$74+유형화!$G$63)*hourly1!O4533/hourly1!$O$8763</f>
        <v>115.44728890398815</v>
      </c>
      <c r="C4532" s="419">
        <f>hourly1!$F4533*유형화!$G$71/hourly1!$F$8763+유형화!$G$72*hourly1!$G4533/hourly1!$F$8763+유형화!$G$74*hourly1!I4533/hourly1!$I$8763+유형화!$H$63*hourly1!P4533/hourly1!$P$8763</f>
        <v>2.0258251604908981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770">
        <f>(유형화!$F$71+유형화!$F$72+유형화!$F$73+유형화!$F$74+유형화!$G$63)*hourly1!O4534/hourly1!$O$8763</f>
        <v>116.16014568544171</v>
      </c>
      <c r="C4533" s="419">
        <f>hourly1!$F4534*유형화!$G$71/hourly1!$F$8763+유형화!$G$72*hourly1!$G4534/hourly1!$F$8763+유형화!$G$74*hourly1!I4534/hourly1!$I$8763+유형화!$H$63*hourly1!P4534/hourly1!$P$8763</f>
        <v>2.0462985288719637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770">
        <f>(유형화!$F$71+유형화!$F$72+유형화!$F$73+유형화!$F$74+유형화!$G$63)*hourly1!O4535/hourly1!$O$8763</f>
        <v>116.57923926695339</v>
      </c>
      <c r="C4534" s="419">
        <f>hourly1!$F4535*유형화!$G$71/hourly1!$F$8763+유형화!$G$72*hourly1!$G4535/hourly1!$F$8763+유형화!$G$74*hourly1!I4535/hourly1!$I$8763+유형화!$H$63*hourly1!P4535/hourly1!$P$8763</f>
        <v>1.6846228689480942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770">
        <f>(유형화!$F$71+유형화!$F$72+유형화!$F$73+유형화!$F$74+유형화!$G$63)*hourly1!O4536/hourly1!$O$8763</f>
        <v>115.05946935094215</v>
      </c>
      <c r="C4535" s="419">
        <f>hourly1!$F4536*유형화!$G$71/hourly1!$F$8763+유형화!$G$72*hourly1!$G4536/hourly1!$F$8763+유형화!$G$74*hourly1!I4536/hourly1!$I$8763+유형화!$H$63*hourly1!P4536/hourly1!$P$8763</f>
        <v>1.3425909585578883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770">
        <f>(유형화!$F$71+유형화!$F$72+유형화!$F$73+유형화!$F$74+유형화!$G$63)*hourly1!O4537/hourly1!$O$8763</f>
        <v>112.22621342647123</v>
      </c>
      <c r="C4536" s="419">
        <f>hourly1!$F4537*유형화!$G$71/hourly1!$F$8763+유형화!$G$72*hourly1!$G4537/hourly1!$F$8763+유형화!$G$74*hourly1!I4537/hourly1!$I$8763+유형화!$H$63*hourly1!P4537/hourly1!$P$8763</f>
        <v>0.94158164124803001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770">
        <f>(유형화!$F$71+유형화!$F$72+유형화!$F$73+유형화!$F$74+유형화!$G$63)*hourly1!O4538/hourly1!$O$8763</f>
        <v>108.79334317372077</v>
      </c>
      <c r="C4537" s="419">
        <f>hourly1!$F4538*유형화!$G$71/hourly1!$F$8763+유형화!$G$72*hourly1!$G4538/hourly1!$F$8763+유형화!$G$74*hourly1!I4538/hourly1!$I$8763+유형화!$H$63*hourly1!P4538/hourly1!$P$8763</f>
        <v>0.82173495178786893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770">
        <f>(유형화!$F$71+유형화!$F$72+유형화!$F$73+유형화!$F$74+유형화!$G$63)*hourly1!O4539/hourly1!$O$8763</f>
        <v>106.16023864363009</v>
      </c>
      <c r="C4538" s="419">
        <f>hourly1!$F4539*유형화!$G$71/hourly1!$F$8763+유형화!$G$72*hourly1!$G4539/hourly1!$F$8763+유형화!$G$74*hourly1!I4539/hourly1!$I$8763+유형화!$H$63*hourly1!P4539/hourly1!$P$8763</f>
        <v>0.60452867483073414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770">
        <f>(유형화!$F$71+유형화!$F$72+유형화!$F$73+유형화!$F$74+유형화!$G$63)*hourly1!O4540/hourly1!$O$8763</f>
        <v>101.1178597115324</v>
      </c>
      <c r="C4539" s="419">
        <f>hourly1!$F4540*유형화!$G$71/hourly1!$F$8763+유형화!$G$72*hourly1!$G4540/hourly1!$F$8763+유형화!$G$74*hourly1!I4540/hourly1!$I$8763+유형화!$H$63*hourly1!P4540/hourly1!$P$8763</f>
        <v>0.53093600561235732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770">
        <f>(유형화!$F$71+유형화!$F$72+유형화!$F$73+유형화!$F$74+유형화!$G$63)*hourly1!O4541/hourly1!$O$8763</f>
        <v>100.0005740820729</v>
      </c>
      <c r="C4540" s="419">
        <f>hourly1!$F4541*유형화!$G$71/hourly1!$F$8763+유형화!$G$72*hourly1!$G4541/hourly1!$F$8763+유형화!$G$74*hourly1!I4541/hourly1!$I$8763+유형화!$H$63*hourly1!P4541/hourly1!$P$8763</f>
        <v>0.50858245505116284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770">
        <f>(유형화!$F$71+유형화!$F$72+유형화!$F$73+유형화!$F$74+유형화!$G$63)*hourly1!O4542/hourly1!$O$8763</f>
        <v>98.984476919085225</v>
      </c>
      <c r="C4541" s="419">
        <f>hourly1!$F4542*유형화!$G$71/hourly1!$F$8763+유형화!$G$72*hourly1!$G4542/hourly1!$F$8763+유형화!$G$74*hourly1!I4542/hourly1!$I$8763+유형화!$H$63*hourly1!P4542/hourly1!$P$8763</f>
        <v>0.50865630836102027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770">
        <f>(유형화!$F$71+유형화!$F$72+유형화!$F$73+유형화!$F$74+유형화!$G$63)*hourly1!O4543/hourly1!$O$8763</f>
        <v>98.255869459881353</v>
      </c>
      <c r="C4542" s="419">
        <f>hourly1!$F4543*유형화!$G$71/hourly1!$F$8763+유형화!$G$72*hourly1!$G4543/hourly1!$F$8763+유형화!$G$74*hourly1!I4543/hourly1!$I$8763+유형화!$H$63*hourly1!P4543/hourly1!$P$8763</f>
        <v>0.50406417109849033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770">
        <f>(유형화!$F$71+유형화!$F$72+유형화!$F$73+유형화!$F$74+유형화!$G$63)*hourly1!O4544/hourly1!$O$8763</f>
        <v>97.563927387648789</v>
      </c>
      <c r="C4543" s="419">
        <f>hourly1!$F4544*유형화!$G$71/hourly1!$F$8763+유형화!$G$72*hourly1!$G4544/hourly1!$F$8763+유형화!$G$74*hourly1!I4544/hourly1!$I$8763+유형화!$H$63*hourly1!P4544/hourly1!$P$8763</f>
        <v>1.202795566938776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770">
        <f>(유형화!$F$71+유형화!$F$72+유형화!$F$73+유형화!$F$74+유형화!$G$63)*hourly1!O4545/hourly1!$O$8763</f>
        <v>99.432804489136231</v>
      </c>
      <c r="C4544" s="419">
        <f>hourly1!$F4545*유형화!$G$71/hourly1!$F$8763+유형화!$G$72*hourly1!$G4545/hourly1!$F$8763+유형화!$G$74*hourly1!I4545/hourly1!$I$8763+유형화!$H$63*hourly1!P4545/hourly1!$P$8763</f>
        <v>2.4497825475063055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770">
        <f>(유형화!$F$71+유형화!$F$72+유형화!$F$73+유형화!$F$74+유형화!$G$63)*hourly1!O4546/hourly1!$O$8763</f>
        <v>101.15192099999636</v>
      </c>
      <c r="C4545" s="419">
        <f>hourly1!$F4546*유형화!$G$71/hourly1!$F$8763+유형화!$G$72*hourly1!$G4546/hourly1!$F$8763+유형화!$G$74*hourly1!I4546/hourly1!$I$8763+유형화!$H$63*hourly1!P4546/hourly1!$P$8763</f>
        <v>2.0674599639232012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770">
        <f>(유형화!$F$71+유형화!$F$72+유형화!$F$73+유형화!$F$74+유형화!$G$63)*hourly1!O4547/hourly1!$O$8763</f>
        <v>101.26777670286188</v>
      </c>
      <c r="C4546" s="419">
        <f>hourly1!$F4547*유형화!$G$71/hourly1!$F$8763+유형화!$G$72*hourly1!$G4547/hourly1!$F$8763+유형화!$G$74*hourly1!I4547/hourly1!$I$8763+유형화!$H$63*hourly1!P4547/hourly1!$P$8763</f>
        <v>1.7856831227131871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770">
        <f>(유형화!$F$71+유형화!$F$72+유형화!$F$73+유형화!$F$74+유형화!$G$63)*hourly1!O4548/hourly1!$O$8763</f>
        <v>102.6722132579268</v>
      </c>
      <c r="C4547" s="419">
        <f>hourly1!$F4548*유형화!$G$71/hourly1!$F$8763+유형화!$G$72*hourly1!$G4548/hourly1!$F$8763+유형화!$G$74*hourly1!I4548/hourly1!$I$8763+유형화!$H$63*hourly1!P4548/hourly1!$P$8763</f>
        <v>1.4638020879176714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770">
        <f>(유형화!$F$71+유형화!$F$72+유형화!$F$73+유형화!$F$74+유형화!$G$63)*hourly1!O4549/hourly1!$O$8763</f>
        <v>107.06876790143284</v>
      </c>
      <c r="C4548" s="419">
        <f>hourly1!$F4549*유형화!$G$71/hourly1!$F$8763+유형화!$G$72*hourly1!$G4549/hourly1!$F$8763+유형화!$G$74*hourly1!I4549/hourly1!$I$8763+유형화!$H$63*hourly1!P4549/hourly1!$P$8763</f>
        <v>1.3430045370930888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770">
        <f>(유형화!$F$71+유형화!$F$72+유형화!$F$73+유형화!$F$74+유형화!$G$63)*hourly1!O4550/hourly1!$O$8763</f>
        <v>109.56485002852678</v>
      </c>
      <c r="C4549" s="419">
        <f>hourly1!$F4550*유형화!$G$71/hourly1!$F$8763+유형화!$G$72*hourly1!$G4550/hourly1!$F$8763+유형화!$G$74*hourly1!I4550/hourly1!$I$8763+유형화!$H$63*hourly1!P4550/hourly1!$P$8763</f>
        <v>1.2825697581922464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770">
        <f>(유형화!$F$71+유형화!$F$72+유형화!$F$73+유형화!$F$74+유형화!$G$63)*hourly1!O4551/hourly1!$O$8763</f>
        <v>110.39434451635653</v>
      </c>
      <c r="C4550" s="419">
        <f>hourly1!$F4551*유형화!$G$71/hourly1!$F$8763+유형화!$G$72*hourly1!$G4551/hourly1!$F$8763+유형화!$G$74*hourly1!I4551/hourly1!$I$8763+유형화!$H$63*hourly1!P4551/hourly1!$P$8763</f>
        <v>1.7041761481771822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770">
        <f>(유형화!$F$71+유형화!$F$72+유형화!$F$73+유형화!$F$74+유형화!$G$63)*hourly1!O4552/hourly1!$O$8763</f>
        <v>112.28775715304589</v>
      </c>
      <c r="C4551" s="419">
        <f>hourly1!$F4552*유형화!$G$71/hourly1!$F$8763+유형화!$G$72*hourly1!$G4552/hourly1!$F$8763+유형화!$G$74*hourly1!I4552/hourly1!$I$8763+유형화!$H$63*hourly1!P4552/hourly1!$P$8763</f>
        <v>1.5633308086695921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770">
        <f>(유형화!$F$71+유형화!$F$72+유형화!$F$73+유형화!$F$74+유형화!$G$63)*hourly1!O4553/hourly1!$O$8763</f>
        <v>113.6932891406101</v>
      </c>
      <c r="C4552" s="419">
        <f>hourly1!$F4553*유형화!$G$71/hourly1!$F$8763+유형화!$G$72*hourly1!$G4553/hourly1!$F$8763+유형화!$G$74*hourly1!I4553/hourly1!$I$8763+유형화!$H$63*hourly1!P4553/hourly1!$P$8763</f>
        <v>1.0815010448832785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770">
        <f>(유형화!$F$71+유형화!$F$72+유형화!$F$73+유형화!$F$74+유형화!$G$63)*hourly1!O4554/hourly1!$O$8763</f>
        <v>113.73317990843594</v>
      </c>
      <c r="C4553" s="419">
        <f>hourly1!$F4554*유형화!$G$71/hourly1!$F$8763+유형화!$G$72*hourly1!$G4554/hourly1!$F$8763+유형화!$G$74*hourly1!I4554/hourly1!$I$8763+유형화!$H$63*hourly1!P4554/hourly1!$P$8763</f>
        <v>1.0013105055954821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770">
        <f>(유형화!$F$71+유형화!$F$72+유형화!$F$73+유형화!$F$74+유형화!$G$63)*hourly1!O4555/hourly1!$O$8763</f>
        <v>113.45416264991339</v>
      </c>
      <c r="C4554" s="419">
        <f>hourly1!$F4555*유형화!$G$71/hourly1!$F$8763+유형화!$G$72*hourly1!$G4555/hourly1!$F$8763+유형화!$G$74*hourly1!I4555/hourly1!$I$8763+유형화!$H$63*hourly1!P4555/hourly1!$P$8763</f>
        <v>1.0814548865646174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770">
        <f>(유형화!$F$71+유형화!$F$72+유형화!$F$73+유형화!$F$74+유형화!$G$63)*hourly1!O4556/hourly1!$O$8763</f>
        <v>113.76534926685932</v>
      </c>
      <c r="C4555" s="419">
        <f>hourly1!$F4556*유형화!$G$71/hourly1!$F$8763+유형화!$G$72*hourly1!$G4556/hourly1!$F$8763+유형화!$G$74*hourly1!I4556/hourly1!$I$8763+유형화!$H$63*hourly1!P4556/hourly1!$P$8763</f>
        <v>1.5632061812092071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770">
        <f>(유형화!$F$71+유형화!$F$72+유형화!$F$73+유형화!$F$74+유형화!$G$63)*hourly1!O4557/hourly1!$O$8763</f>
        <v>114.1974903121328</v>
      </c>
      <c r="C4556" s="419">
        <f>hourly1!$F4557*유형화!$G$71/hourly1!$F$8763+유형화!$G$72*hourly1!$G4557/hourly1!$F$8763+유형화!$G$74*hourly1!I4557/hourly1!$I$8763+유형화!$H$63*hourly1!P4557/hourly1!$P$8763</f>
        <v>2.025424814007041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770">
        <f>(유형화!$F$71+유형화!$F$72+유형화!$F$73+유형화!$F$74+유형화!$G$63)*hourly1!O4558/hourly1!$O$8763</f>
        <v>115.03356889632434</v>
      </c>
      <c r="C4557" s="419">
        <f>hourly1!$F4558*유형화!$G$71/hourly1!$F$8763+유형화!$G$72*hourly1!$G4558/hourly1!$F$8763+유형화!$G$74*hourly1!I4558/hourly1!$I$8763+유형화!$H$63*hourly1!P4558/hourly1!$P$8763</f>
        <v>2.0457572456551314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770">
        <f>(유형화!$F$71+유형화!$F$72+유형화!$F$73+유형화!$F$74+유형화!$G$63)*hourly1!O4559/hourly1!$O$8763</f>
        <v>115.94108563351652</v>
      </c>
      <c r="C4558" s="419">
        <f>hourly1!$F4559*유형화!$G$71/hourly1!$F$8763+유형화!$G$72*hourly1!$G4559/hourly1!$F$8763+유형화!$G$74*hourly1!I4559/hourly1!$I$8763+유형화!$H$63*hourly1!P4559/hourly1!$P$8763</f>
        <v>1.6842179066323741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770">
        <f>(유형화!$F$71+유형화!$F$72+유형화!$F$73+유형화!$F$74+유형화!$G$63)*hourly1!O4560/hourly1!$O$8763</f>
        <v>114.52726834743518</v>
      </c>
      <c r="C4559" s="419">
        <f>hourly1!$F4560*유형화!$G$71/hourly1!$F$8763+유형화!$G$72*hourly1!$G4560/hourly1!$F$8763+유형화!$G$74*hourly1!I4560/hourly1!$I$8763+유형화!$H$63*hourly1!P4560/hourly1!$P$8763</f>
        <v>1.3420693695570181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770">
        <f>(유형화!$F$71+유형화!$F$72+유형화!$F$73+유형화!$F$74+유형화!$G$63)*hourly1!O4561/hourly1!$O$8763</f>
        <v>111.05288943884209</v>
      </c>
      <c r="C4560" s="419">
        <f>hourly1!$F4561*유형화!$G$71/hourly1!$F$8763+유형화!$G$72*hourly1!$G4561/hourly1!$F$8763+유형화!$G$74*hourly1!I4561/hourly1!$I$8763+유형화!$H$63*hourly1!P4561/hourly1!$P$8763</f>
        <v>0.94124253146693015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770">
        <f>(유형화!$F$71+유형화!$F$72+유형화!$F$73+유형화!$F$74+유형화!$G$63)*hourly1!O4562/hourly1!$O$8763</f>
        <v>107.10471913848438</v>
      </c>
      <c r="C4561" s="419">
        <f>hourly1!$F4562*유형화!$G$71/hourly1!$F$8763+유형화!$G$72*hourly1!$G4562/hourly1!$F$8763+유형화!$G$74*hourly1!I4562/hourly1!$I$8763+유형화!$H$63*hourly1!P4562/hourly1!$P$8763</f>
        <v>0.82146261770776841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770">
        <f>(유형화!$F$71+유형화!$F$72+유형화!$F$73+유형화!$F$74+유형화!$G$63)*hourly1!O4563/hourly1!$O$8763</f>
        <v>101.92399702717088</v>
      </c>
      <c r="C4562" s="419">
        <f>hourly1!$F4563*유형화!$G$71/hourly1!$F$8763+유형화!$G$72*hourly1!$G4563/hourly1!$F$8763+유형화!$G$74*hourly1!I4563/hourly1!$I$8763+유형화!$H$63*hourly1!P4563/hourly1!$P$8763</f>
        <v>0.60433665622510391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770">
        <f>(유형화!$F$71+유형화!$F$72+유형화!$F$73+유형화!$F$74+유형화!$G$63)*hourly1!O4564/hourly1!$O$8763</f>
        <v>97.52337770662956</v>
      </c>
      <c r="C4563" s="419">
        <f>hourly1!$F4564*유형화!$G$71/hourly1!$F$8763+유형화!$G$72*hourly1!$G4564/hourly1!$F$8763+유형화!$G$74*hourly1!I4564/hourly1!$I$8763+유형화!$H$63*hourly1!P4564/hourly1!$P$8763</f>
        <v>0.53073875573061191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770">
        <f>(유형화!$F$71+유형화!$F$72+유형화!$F$73+유형화!$F$74+유형화!$G$63)*hourly1!O4565/hourly1!$O$8763</f>
        <v>97.542953570046635</v>
      </c>
      <c r="C4564" s="419">
        <f>hourly1!$F4565*유형화!$G$71/hourly1!$F$8763+유형화!$G$72*hourly1!$G4565/hourly1!$F$8763+유형화!$G$74*hourly1!I4565/hourly1!$I$8763+유형화!$H$63*hourly1!P4565/hourly1!$P$8763</f>
        <v>0.50812271819729804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770">
        <f>(유형화!$F$71+유형화!$F$72+유형화!$F$73+유형화!$F$74+유형화!$G$63)*hourly1!O4566/hourly1!$O$8763</f>
        <v>96.678996324190038</v>
      </c>
      <c r="C4565" s="419">
        <f>hourly1!$F4566*유형화!$G$71/hourly1!$F$8763+유형화!$G$72*hourly1!$G4566/hourly1!$F$8763+유형화!$G$74*hourly1!I4566/hourly1!$I$8763+유형화!$H$63*hourly1!P4566/hourly1!$P$8763</f>
        <v>0.5082233433319796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770">
        <f>(유형화!$F$71+유형화!$F$72+유형화!$F$73+유형화!$F$74+유형화!$G$63)*hourly1!O4567/hourly1!$O$8763</f>
        <v>96.572482255889923</v>
      </c>
      <c r="C4566" s="419">
        <f>hourly1!$F4567*유형화!$G$71/hourly1!$F$8763+유형화!$G$72*hourly1!$G4567/hourly1!$F$8763+유형화!$G$74*hourly1!I4567/hourly1!$I$8763+유형화!$H$63*hourly1!P4567/hourly1!$P$8763</f>
        <v>0.50383368722730926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770">
        <f>(유형화!$F$71+유형화!$F$72+유형화!$F$73+유형화!$F$74+유형화!$G$63)*hourly1!O4568/hourly1!$O$8763</f>
        <v>97.618060342270056</v>
      </c>
      <c r="C4567" s="419">
        <f>hourly1!$F4568*유형화!$G$71/hourly1!$F$8763+유형화!$G$72*hourly1!$G4568/hourly1!$F$8763+유형화!$G$74*hourly1!I4568/hourly1!$I$8763+유형화!$H$63*hourly1!P4568/hourly1!$P$8763</f>
        <v>1.2025410807418879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770">
        <f>(유형화!$F$71+유형화!$F$72+유형화!$F$73+유형화!$F$74+유형화!$G$63)*hourly1!O4569/hourly1!$O$8763</f>
        <v>101.4541977398639</v>
      </c>
      <c r="C4568" s="419">
        <f>hourly1!$F4569*유형화!$G$71/hourly1!$F$8763+유형화!$G$72*hourly1!$G4569/hourly1!$F$8763+유형화!$G$74*hourly1!I4569/hourly1!$I$8763+유형화!$H$63*hourly1!P4569/hourly1!$P$8763</f>
        <v>2.4493280419285561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770">
        <f>(유형화!$F$71+유형화!$F$72+유형화!$F$73+유형화!$F$74+유형화!$G$63)*hourly1!O4570/hourly1!$O$8763</f>
        <v>110.13136238768529</v>
      </c>
      <c r="C4569" s="419">
        <f>hourly1!$F4570*유형화!$G$71/hourly1!$F$8763+유형화!$G$72*hourly1!$G4570/hourly1!$F$8763+유형화!$G$74*hourly1!I4570/hourly1!$I$8763+유형화!$H$63*hourly1!P4570/hourly1!$P$8763</f>
        <v>2.066707275606904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770">
        <f>(유형화!$F$71+유형화!$F$72+유형화!$F$73+유형화!$F$74+유형화!$G$63)*hourly1!O4571/hourly1!$O$8763</f>
        <v>118.38978791246861</v>
      </c>
      <c r="C4570" s="419">
        <f>hourly1!$F4571*유형화!$G$71/hourly1!$F$8763+유형화!$G$72*hourly1!$G4571/hourly1!$F$8763+유형화!$G$74*hourly1!I4571/hourly1!$I$8763+유형화!$H$63*hourly1!P4571/hourly1!$P$8763</f>
        <v>1.784784881832042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770">
        <f>(유형화!$F$71+유형화!$F$72+유형화!$F$73+유형화!$F$74+유형화!$G$63)*hourly1!O4572/hourly1!$O$8763</f>
        <v>129.87740155871015</v>
      </c>
      <c r="C4571" s="419">
        <f>hourly1!$F4572*유형화!$G$71/hourly1!$F$8763+유형화!$G$72*hourly1!$G4572/hourly1!$F$8763+유형화!$G$74*hourly1!I4572/hourly1!$I$8763+유형화!$H$63*hourly1!P4572/hourly1!$P$8763</f>
        <v>1.4629281570843546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770">
        <f>(유형화!$F$71+유형화!$F$72+유형화!$F$73+유형화!$F$74+유형화!$G$63)*hourly1!O4573/hourly1!$O$8763</f>
        <v>134.36734795476099</v>
      </c>
      <c r="C4572" s="419">
        <f>hourly1!$F4573*유형화!$G$71/hourly1!$F$8763+유형화!$G$72*hourly1!$G4573/hourly1!$F$8763+유형화!$G$74*hourly1!I4573/hourly1!$I$8763+유형화!$H$63*hourly1!P4573/hourly1!$P$8763</f>
        <v>1.3421512236421074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770">
        <f>(유형화!$F$71+유형화!$F$72+유형화!$F$73+유형화!$F$74+유형화!$G$63)*hourly1!O4574/hourly1!$O$8763</f>
        <v>137.39901758590523</v>
      </c>
      <c r="C4573" s="419">
        <f>hourly1!$F4574*유형화!$G$71/hourly1!$F$8763+유형화!$G$72*hourly1!$G4574/hourly1!$F$8763+유형화!$G$74*hourly1!I4574/hourly1!$I$8763+유형화!$H$63*hourly1!P4574/hourly1!$P$8763</f>
        <v>1.2819023089044068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770">
        <f>(유형화!$F$71+유형화!$F$72+유형화!$F$73+유형화!$F$74+유형화!$G$63)*hourly1!O4575/hourly1!$O$8763</f>
        <v>133.72709859214035</v>
      </c>
      <c r="C4574" s="419">
        <f>hourly1!$F4575*유형화!$G$71/hourly1!$F$8763+유형화!$G$72*hourly1!$G4575/hourly1!$F$8763+유형화!$G$74*hourly1!I4575/hourly1!$I$8763+유형화!$H$63*hourly1!P4575/hourly1!$P$8763</f>
        <v>1.7035179305530719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770">
        <f>(유형화!$F$71+유형화!$F$72+유형화!$F$73+유형화!$F$74+유형화!$G$63)*hourly1!O4576/hourly1!$O$8763</f>
        <v>132.59949620929217</v>
      </c>
      <c r="C4575" s="419">
        <f>hourly1!$F4576*유형화!$G$71/hourly1!$F$8763+유형화!$G$72*hourly1!$G4576/hourly1!$F$8763+유형화!$G$74*hourly1!I4576/hourly1!$I$8763+유형화!$H$63*hourly1!P4576/hourly1!$P$8763</f>
        <v>1.5629609266760545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770">
        <f>(유형화!$F$71+유형화!$F$72+유형화!$F$73+유형화!$F$74+유형화!$G$63)*hourly1!O4577/hourly1!$O$8763</f>
        <v>138.05739007728715</v>
      </c>
      <c r="C4576" s="419">
        <f>hourly1!$F4577*유형화!$G$71/hourly1!$F$8763+유형화!$G$72*hourly1!$G4577/hourly1!$F$8763+유형화!$G$74*hourly1!I4577/hourly1!$I$8763+유형화!$H$63*hourly1!P4577/hourly1!$P$8763</f>
        <v>1.0813576463733017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770">
        <f>(유형화!$F$71+유형화!$F$72+유형화!$F$73+유형화!$F$74+유형화!$G$63)*hourly1!O4578/hourly1!$O$8763</f>
        <v>137.57647236380785</v>
      </c>
      <c r="C4577" s="419">
        <f>hourly1!$F4578*유형화!$G$71/hourly1!$F$8763+유형화!$G$72*hourly1!$G4578/hourly1!$F$8763+유형화!$G$74*hourly1!I4578/hourly1!$I$8763+유형화!$H$63*hourly1!P4578/hourly1!$P$8763</f>
        <v>1.0012818874379152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770">
        <f>(유형화!$F$71+유형화!$F$72+유형화!$F$73+유형화!$F$74+유형화!$G$63)*hourly1!O4579/hourly1!$O$8763</f>
        <v>136.5829157611152</v>
      </c>
      <c r="C4578" s="419">
        <f>hourly1!$F4579*유형화!$G$71/hourly1!$F$8763+유형화!$G$72*hourly1!$G4579/hourly1!$F$8763+유형화!$G$74*hourly1!I4579/hourly1!$I$8763+유형화!$H$63*hourly1!P4579/hourly1!$P$8763</f>
        <v>1.0815198159328676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770">
        <f>(유형화!$F$71+유형화!$F$72+유형화!$F$73+유형화!$F$74+유형화!$G$63)*hourly1!O4580/hourly1!$O$8763</f>
        <v>135.35063935350098</v>
      </c>
      <c r="C4579" s="419">
        <f>hourly1!$F4580*유형화!$G$71/hourly1!$F$8763+유형화!$G$72*hourly1!$G4580/hourly1!$F$8763+유형화!$G$74*hourly1!I4580/hourly1!$I$8763+유형화!$H$63*hourly1!P4580/hourly1!$P$8763</f>
        <v>1.5634068160343206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770">
        <f>(유형화!$F$71+유형화!$F$72+유형화!$F$73+유형화!$F$74+유형화!$G$63)*hourly1!O4581/hourly1!$O$8763</f>
        <v>133.00929493268202</v>
      </c>
      <c r="C4580" s="419">
        <f>hourly1!$F4581*유형화!$G$71/hourly1!$F$8763+유형화!$G$72*hourly1!$G4581/hourly1!$F$8763+유형화!$G$74*hourly1!I4581/hourly1!$I$8763+유형화!$H$63*hourly1!P4581/hourly1!$P$8763</f>
        <v>2.0257916187793374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770">
        <f>(유형화!$F$71+유형화!$F$72+유형화!$F$73+유형화!$F$74+유형화!$G$63)*hourly1!O4582/hourly1!$O$8763</f>
        <v>131.48185714374418</v>
      </c>
      <c r="C4581" s="419">
        <f>hourly1!$F4582*유형화!$G$71/hourly1!$F$8763+유형화!$G$72*hourly1!$G4582/hourly1!$F$8763+유형화!$G$74*hourly1!I4582/hourly1!$I$8763+유형화!$H$63*hourly1!P4582/hourly1!$P$8763</f>
        <v>2.0461274353707934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770">
        <f>(유형화!$F$71+유형화!$F$72+유형화!$F$73+유형화!$F$74+유형화!$G$63)*hourly1!O4583/hourly1!$O$8763</f>
        <v>128.93031901570541</v>
      </c>
      <c r="C4582" s="419">
        <f>hourly1!$F4583*유형화!$G$71/hourly1!$F$8763+유형화!$G$72*hourly1!$G4583/hourly1!$F$8763+유형화!$G$74*hourly1!I4583/hourly1!$I$8763+유형화!$H$63*hourly1!P4583/hourly1!$P$8763</f>
        <v>1.6845157816487975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770">
        <f>(유형화!$F$71+유형화!$F$72+유형화!$F$73+유형화!$F$74+유형화!$G$63)*hourly1!O4584/hourly1!$O$8763</f>
        <v>124.62157079800724</v>
      </c>
      <c r="C4583" s="419">
        <f>hourly1!$F4584*유형화!$G$71/hourly1!$F$8763+유형화!$G$72*hourly1!$G4584/hourly1!$F$8763+유형화!$G$74*hourly1!I4584/hourly1!$I$8763+유형화!$H$63*hourly1!P4584/hourly1!$P$8763</f>
        <v>1.3423463194689846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770">
        <f>(유형화!$F$71+유형화!$F$72+유형화!$F$73+유형화!$F$74+유형화!$G$63)*hourly1!O4585/hourly1!$O$8763</f>
        <v>119.53000049672789</v>
      </c>
      <c r="C4584" s="419">
        <f>hourly1!$F4585*유형화!$G$71/hourly1!$F$8763+유형화!$G$72*hourly1!$G4585/hourly1!$F$8763+유형화!$G$74*hourly1!I4585/hourly1!$I$8763+유형화!$H$63*hourly1!P4585/hourly1!$P$8763</f>
        <v>0.94142316435395723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770">
        <f>(유형화!$F$71+유형화!$F$72+유형화!$F$73+유형화!$F$74+유형화!$G$63)*hourly1!O4586/hourly1!$O$8763</f>
        <v>114.91711123214046</v>
      </c>
      <c r="C4585" s="419">
        <f>hourly1!$F4586*유형화!$G$71/hourly1!$F$8763+유형화!$G$72*hourly1!$G4586/hourly1!$F$8763+유형화!$G$74*hourly1!I4586/hourly1!$I$8763+유형화!$H$63*hourly1!P4586/hourly1!$P$8763</f>
        <v>0.82160078494162736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770">
        <f>(유형화!$F$71+유형화!$F$72+유형화!$F$73+유형화!$F$74+유형화!$G$63)*hourly1!O4587/hourly1!$O$8763</f>
        <v>111.51297456352529</v>
      </c>
      <c r="C4586" s="419">
        <f>hourly1!$F4587*유형화!$G$71/hourly1!$F$8763+유형화!$G$72*hourly1!$G4587/hourly1!$F$8763+유형화!$G$74*hourly1!I4587/hourly1!$I$8763+유형화!$H$63*hourly1!P4587/hourly1!$P$8763</f>
        <v>0.60443328097216753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770">
        <f>(유형화!$F$71+유형화!$F$72+유형화!$F$73+유형화!$F$74+유형화!$G$63)*hourly1!O4588/hourly1!$O$8763</f>
        <v>106.908997788778</v>
      </c>
      <c r="C4587" s="419">
        <f>hourly1!$F4588*유형화!$G$71/hourly1!$F$8763+유형화!$G$72*hourly1!$G4588/hourly1!$F$8763+유형화!$G$74*hourly1!I4588/hourly1!$I$8763+유형화!$H$63*hourly1!P4588/hourly1!$P$8763</f>
        <v>0.53085261291664265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770">
        <f>(유형화!$F$71+유형화!$F$72+유형화!$F$73+유형화!$F$74+유형화!$G$63)*hourly1!O4589/hourly1!$O$8763</f>
        <v>104.8787679188642</v>
      </c>
      <c r="C4588" s="419">
        <f>hourly1!$F4589*유형화!$G$71/hourly1!$F$8763+유형화!$G$72*hourly1!$G4589/hourly1!$F$8763+유형화!$G$74*hourly1!I4589/hourly1!$I$8763+유형화!$H$63*hourly1!P4589/hourly1!$P$8763</f>
        <v>0.50817133829295447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770">
        <f>(유형화!$F$71+유형화!$F$72+유형화!$F$73+유형화!$F$74+유형화!$G$63)*hourly1!O4590/hourly1!$O$8763</f>
        <v>103.77238440944303</v>
      </c>
      <c r="C4589" s="419">
        <f>hourly1!$F4590*유형화!$G$71/hourly1!$F$8763+유형화!$G$72*hourly1!$G4590/hourly1!$F$8763+유형화!$G$74*hourly1!I4590/hourly1!$I$8763+유형화!$H$63*hourly1!P4590/hourly1!$P$8763</f>
        <v>0.50824642249131013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770">
        <f>(유형화!$F$71+유형화!$F$72+유형화!$F$73+유형화!$F$74+유형화!$G$63)*hourly1!O4591/hourly1!$O$8763</f>
        <v>103.70565875500384</v>
      </c>
      <c r="C4590" s="419">
        <f>hourly1!$F4591*유형화!$G$71/hourly1!$F$8763+유형화!$G$72*hourly1!$G4591/hourly1!$F$8763+유형화!$G$74*hourly1!I4591/hourly1!$I$8763+유형화!$H$63*hourly1!P4591/hourly1!$P$8763</f>
        <v>0.50383307178306047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770">
        <f>(유형화!$F$71+유형화!$F$72+유형화!$F$73+유형화!$F$74+유형화!$G$63)*hourly1!O4592/hourly1!$O$8763</f>
        <v>104.9573675774058</v>
      </c>
      <c r="C4591" s="419">
        <f>hourly1!$F4592*유형화!$G$71/hourly1!$F$8763+유형화!$G$72*hourly1!$G4592/hourly1!$F$8763+유형화!$G$74*hourly1!I4592/hourly1!$I$8763+유형화!$H$63*hourly1!P4592/hourly1!$P$8763</f>
        <v>1.202551543294121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770">
        <f>(유형화!$F$71+유형화!$F$72+유형화!$F$73+유형화!$F$74+유형화!$G$63)*hourly1!O4593/hourly1!$O$8763</f>
        <v>107.28601893893071</v>
      </c>
      <c r="C4592" s="419">
        <f>hourly1!$F4593*유형화!$G$71/hourly1!$F$8763+유형화!$G$72*hourly1!$G4593/hourly1!$F$8763+유형화!$G$74*hourly1!I4593/hourly1!$I$8763+유형화!$H$63*hourly1!P4593/hourly1!$P$8763</f>
        <v>2.4497825475063055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770">
        <f>(유형화!$F$71+유형화!$F$72+유형화!$F$73+유형화!$F$74+유형화!$G$63)*hourly1!O4594/hourly1!$O$8763</f>
        <v>112.01220777803357</v>
      </c>
      <c r="C4593" s="419">
        <f>hourly1!$F4594*유형화!$G$71/hourly1!$F$8763+유형화!$G$72*hourly1!$G4594/hourly1!$F$8763+유형화!$G$74*hourly1!I4594/hourly1!$I$8763+유형화!$H$63*hourly1!P4594/hourly1!$P$8763</f>
        <v>2.0674925824683883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770">
        <f>(유형화!$F$71+유형화!$F$72+유형화!$F$73+유형화!$F$74+유형화!$G$63)*hourly1!O4595/hourly1!$O$8763</f>
        <v>116.59778749559415</v>
      </c>
      <c r="C4594" s="419">
        <f>hourly1!$F4595*유형화!$G$71/hourly1!$F$8763+유형화!$G$72*hourly1!$G4595/hourly1!$F$8763+유형화!$G$74*hourly1!I4595/hourly1!$I$8763+유형화!$H$63*hourly1!P4595/hourly1!$P$8763</f>
        <v>1.7858859115931716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770">
        <f>(유형화!$F$71+유형화!$F$72+유형화!$F$73+유형화!$F$74+유형화!$G$63)*hourly1!O4596/hourly1!$O$8763</f>
        <v>128.28463913108649</v>
      </c>
      <c r="C4595" s="419">
        <f>hourly1!$F4596*유형화!$G$71/hourly1!$F$8763+유형화!$G$72*hourly1!$G4596/hourly1!$F$8763+유형화!$G$74*hourly1!I4596/hourly1!$I$8763+유형화!$H$63*hourly1!P4596/hourly1!$P$8763</f>
        <v>1.4639639497551065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770">
        <f>(유형화!$F$71+유형화!$F$72+유형화!$F$73+유형화!$F$74+유형화!$G$63)*hourly1!O4597/hourly1!$O$8763</f>
        <v>133.20107748720989</v>
      </c>
      <c r="C4596" s="419">
        <f>hourly1!$F4597*유형화!$G$71/hourly1!$F$8763+유형화!$G$72*hourly1!$G4597/hourly1!$F$8763+유형화!$G$74*hourly1!I4597/hourly1!$I$8763+유형화!$H$63*hourly1!P4597/hourly1!$P$8763</f>
        <v>1.3433784194742466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770">
        <f>(유형화!$F$71+유형화!$F$72+유형화!$F$73+유형화!$F$74+유형화!$G$63)*hourly1!O4598/hourly1!$O$8763</f>
        <v>135.90009293328498</v>
      </c>
      <c r="C4597" s="419">
        <f>hourly1!$F4598*유형화!$G$71/hourly1!$F$8763+유형화!$G$72*hourly1!$G4598/hourly1!$F$8763+유형화!$G$74*hourly1!I4598/hourly1!$I$8763+유형화!$H$63*hourly1!P4598/hourly1!$P$8763</f>
        <v>1.2829227154689415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770">
        <f>(유형화!$F$71+유형화!$F$72+유형화!$F$73+유형화!$F$74+유형화!$G$63)*hourly1!O4599/hourly1!$O$8763</f>
        <v>133.71558831129403</v>
      </c>
      <c r="C4598" s="419">
        <f>hourly1!$F4599*유형화!$G$71/hourly1!$F$8763+유형화!$G$72*hourly1!$G4599/hourly1!$F$8763+유형화!$G$74*hourly1!I4599/hourly1!$I$8763+유형화!$H$63*hourly1!P4599/hourly1!$P$8763</f>
        <v>1.7047229703922508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770">
        <f>(유형화!$F$71+유형화!$F$72+유형화!$F$73+유형화!$F$74+유형화!$G$63)*hourly1!O4600/hourly1!$O$8763</f>
        <v>133.93857806308159</v>
      </c>
      <c r="C4599" s="419">
        <f>hourly1!$F4600*유형화!$G$71/hourly1!$F$8763+유형화!$G$72*hourly1!$G4600/hourly1!$F$8763+유형화!$G$74*hourly1!I4600/hourly1!$I$8763+유형화!$H$63*hourly1!P4600/hourly1!$P$8763</f>
        <v>1.5638536285589602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770">
        <f>(유형화!$F$71+유형화!$F$72+유형화!$F$73+유형화!$F$74+유형화!$G$63)*hourly1!O4601/hourly1!$O$8763</f>
        <v>140.85330369346332</v>
      </c>
      <c r="C4600" s="419">
        <f>hourly1!$F4601*유형화!$G$71/hourly1!$F$8763+유형화!$G$72*hourly1!$G4601/hourly1!$F$8763+유형화!$G$74*hourly1!I4601/hourly1!$I$8763+유형화!$H$63*hourly1!P4601/hourly1!$P$8763</f>
        <v>1.0818063052306877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770">
        <f>(유형화!$F$71+유형화!$F$72+유형화!$F$73+유형화!$F$74+유형화!$G$63)*hourly1!O4602/hourly1!$O$8763</f>
        <v>140.58500152183331</v>
      </c>
      <c r="C4601" s="419">
        <f>hourly1!$F4602*유형화!$G$71/hourly1!$F$8763+유형화!$G$72*hourly1!$G4602/hourly1!$F$8763+유형화!$G$74*hourly1!I4602/hourly1!$I$8763+유형화!$H$63*hourly1!P4602/hourly1!$P$8763</f>
        <v>1.0015289883038143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770">
        <f>(유형화!$F$71+유형화!$F$72+유형화!$F$73+유형화!$F$74+유형화!$G$63)*hourly1!O4603/hourly1!$O$8763</f>
        <v>141.48583949055364</v>
      </c>
      <c r="C4602" s="419">
        <f>hourly1!$F4603*유형화!$G$71/hourly1!$F$8763+유형화!$G$72*hourly1!$G4603/hourly1!$F$8763+유형화!$G$74*hourly1!I4603/hourly1!$I$8763+유형화!$H$63*hourly1!P4603/hourly1!$P$8763</f>
        <v>1.0816299804534053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770">
        <f>(유형화!$F$71+유형화!$F$72+유형화!$F$73+유형화!$F$74+유형화!$G$63)*hourly1!O4604/hourly1!$O$8763</f>
        <v>139.50534628791632</v>
      </c>
      <c r="C4603" s="419">
        <f>hourly1!$F4604*유형화!$G$71/hourly1!$F$8763+유형화!$G$72*hourly1!$G4604/hourly1!$F$8763+유형화!$G$74*hourly1!I4604/hourly1!$I$8763+유형화!$H$63*hourly1!P4604/hourly1!$P$8763</f>
        <v>1.5634068160343206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770">
        <f>(유형화!$F$71+유형화!$F$72+유형화!$F$73+유형화!$F$74+유형화!$G$63)*hourly1!O4605/hourly1!$O$8763</f>
        <v>136.78355966202159</v>
      </c>
      <c r="C4604" s="419">
        <f>hourly1!$F4605*유형화!$G$71/hourly1!$F$8763+유형화!$G$72*hourly1!$G4605/hourly1!$F$8763+유형화!$G$74*hourly1!I4605/hourly1!$I$8763+유형화!$H$63*hourly1!P4605/hourly1!$P$8763</f>
        <v>2.0256577596552172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770">
        <f>(유형화!$F$71+유형화!$F$72+유형화!$F$73+유형화!$F$74+유형화!$G$63)*hourly1!O4606/hourly1!$O$8763</f>
        <v>134.75892955142044</v>
      </c>
      <c r="C4605" s="419">
        <f>hourly1!$F4606*유형화!$G$71/hourly1!$F$8763+유형화!$G$72*hourly1!$G4606/hourly1!$F$8763+유형화!$G$74*hourly1!I4606/hourly1!$I$8763+유형화!$H$63*hourly1!P4606/hourly1!$P$8763</f>
        <v>2.0459237233244356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770">
        <f>(유형화!$F$71+유형화!$F$72+유형화!$F$73+유형화!$F$74+유형화!$G$63)*hourly1!O4607/hourly1!$O$8763</f>
        <v>131.45912244947601</v>
      </c>
      <c r="C4606" s="419">
        <f>hourly1!$F4607*유형화!$G$71/hourly1!$F$8763+유형화!$G$72*hourly1!$G4607/hourly1!$F$8763+유형화!$G$74*hourly1!I4607/hourly1!$I$8763+유형화!$H$63*hourly1!P4607/hourly1!$P$8763</f>
        <v>1.684379460747685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770">
        <f>(유형화!$F$71+유형화!$F$72+유형화!$F$73+유형화!$F$74+유형화!$G$63)*hourly1!O4608/hourly1!$O$8763</f>
        <v>127.64013453487398</v>
      </c>
      <c r="C4607" s="419">
        <f>hourly1!$F4608*유형화!$G$71/hourly1!$F$8763+유형화!$G$72*hourly1!$G4608/hourly1!$F$8763+유형화!$G$74*hourly1!I4608/hourly1!$I$8763+유형화!$H$63*hourly1!P4608/hourly1!$P$8763</f>
        <v>1.3423087773698039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770">
        <f>(유형화!$F$71+유형화!$F$72+유형화!$F$73+유형화!$F$74+유형화!$G$63)*hourly1!O4609/hourly1!$O$8763</f>
        <v>121.88454469805743</v>
      </c>
      <c r="C4608" s="419">
        <f>hourly1!$F4609*유형화!$G$71/hourly1!$F$8763+유형화!$G$72*hourly1!$G4609/hourly1!$F$8763+유형화!$G$74*hourly1!I4609/hourly1!$I$8763+유형화!$H$63*hourly1!P4609/hourly1!$P$8763</f>
        <v>0.94141824079996672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770">
        <f>(유형화!$F$71+유형화!$F$72+유형화!$F$73+유형화!$F$74+유형화!$G$63)*hourly1!O4610/hourly1!$O$8763</f>
        <v>116.58568036535463</v>
      </c>
      <c r="C4609" s="419">
        <f>hourly1!$F4610*유형화!$G$71/hourly1!$F$8763+유형화!$G$72*hourly1!$G4610/hourly1!$F$8763+유형화!$G$74*hourly1!I4610/hourly1!$I$8763+유형화!$H$63*hourly1!P4610/hourly1!$P$8763</f>
        <v>0.82163032626557042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770">
        <f>(유형화!$F$71+유형화!$F$72+유형화!$F$73+유형화!$F$74+유형화!$G$63)*hourly1!O4611/hourly1!$O$8763</f>
        <v>111.22957630501467</v>
      </c>
      <c r="C4610" s="419">
        <f>hourly1!$F4611*유형화!$G$71/hourly1!$F$8763+유형화!$G$72*hourly1!$G4611/hourly1!$F$8763+유형화!$G$74*hourly1!I4611/hourly1!$I$8763+유형화!$H$63*hourly1!P4611/hourly1!$P$8763</f>
        <v>0.60451267328026492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770">
        <f>(유형화!$F$71+유형화!$F$72+유형화!$F$73+유형화!$F$74+유형화!$G$63)*hourly1!O4612/hourly1!$O$8763</f>
        <v>107.30374452565196</v>
      </c>
      <c r="C4611" s="419">
        <f>hourly1!$F4612*유형화!$G$71/hourly1!$F$8763+유형화!$G$72*hourly1!$G4612/hourly1!$F$8763+유형화!$G$74*hourly1!I4612/hourly1!$I$8763+유형화!$H$63*hourly1!P4612/hourly1!$P$8763</f>
        <v>0.53099108787262617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770">
        <f>(유형화!$F$71+유형화!$F$72+유형화!$F$73+유형화!$F$74+유형화!$G$63)*hourly1!O4613/hourly1!$O$8763</f>
        <v>105.9649862744203</v>
      </c>
      <c r="C4612" s="419">
        <f>hourly1!$F4613*유형화!$G$71/hourly1!$F$8763+유형화!$G$72*hourly1!$G4613/hourly1!$F$8763+유형화!$G$74*hourly1!I4613/hourly1!$I$8763+유형화!$H$63*hourly1!P4613/hourly1!$P$8763</f>
        <v>0.50877847404441034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770">
        <f>(유형화!$F$71+유형화!$F$72+유형화!$F$73+유형화!$F$74+유형화!$G$63)*hourly1!O4614/hourly1!$O$8763</f>
        <v>105.14674063482866</v>
      </c>
      <c r="C4613" s="419">
        <f>hourly1!$F4614*유형화!$G$71/hourly1!$F$8763+유형화!$G$72*hourly1!$G4614/hourly1!$F$8763+유형화!$G$74*hourly1!I4614/hourly1!$I$8763+유형화!$H$63*hourly1!P4614/hourly1!$P$8763</f>
        <v>0.50901018880408877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770">
        <f>(유형화!$F$71+유형화!$F$72+유형화!$F$73+유형화!$F$74+유형화!$G$63)*hourly1!O4615/hourly1!$O$8763</f>
        <v>104.920608363794</v>
      </c>
      <c r="C4614" s="419">
        <f>hourly1!$F4615*유형화!$G$71/hourly1!$F$8763+유형화!$G$72*hourly1!$G4615/hourly1!$F$8763+유형화!$G$74*hourly1!I4615/hourly1!$I$8763+유형화!$H$63*hourly1!P4615/hourly1!$P$8763</f>
        <v>0.50434512139807453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770">
        <f>(유형화!$F$71+유형화!$F$72+유형화!$F$73+유형화!$F$74+유형화!$G$63)*hourly1!O4616/hourly1!$O$8763</f>
        <v>105.15729346418668</v>
      </c>
      <c r="C4615" s="419">
        <f>hourly1!$F4616*유형화!$G$71/hourly1!$F$8763+유형화!$G$72*hourly1!$G4616/hourly1!$F$8763+유형화!$G$74*hourly1!I4616/hourly1!$I$8763+유형화!$H$63*hourly1!P4616/hourly1!$P$8763</f>
        <v>1.2032673049554923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770">
        <f>(유형화!$F$71+유형화!$F$72+유형화!$F$73+유형화!$F$74+유형화!$G$63)*hourly1!O4617/hourly1!$O$8763</f>
        <v>108.84327591359121</v>
      </c>
      <c r="C4616" s="419">
        <f>hourly1!$F4617*유형화!$G$71/hourly1!$F$8763+유형화!$G$72*hourly1!$G4617/hourly1!$F$8763+유형화!$G$74*hourly1!I4617/hourly1!$I$8763+유형화!$H$63*hourly1!P4617/hourly1!$P$8763</f>
        <v>2.4504835385057024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770">
        <f>(유형화!$F$71+유형화!$F$72+유형화!$F$73+유형화!$F$74+유형화!$G$63)*hourly1!O4618/hourly1!$O$8763</f>
        <v>115.14866128539914</v>
      </c>
      <c r="C4617" s="419">
        <f>hourly1!$F4618*유형화!$G$71/hourly1!$F$8763+유형화!$G$72*hourly1!$G4618/hourly1!$F$8763+유형화!$G$74*hourly1!I4618/hourly1!$I$8763+유형화!$H$63*hourly1!P4618/hourly1!$P$8763</f>
        <v>2.0679717058160936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770">
        <f>(유형화!$F$71+유형화!$F$72+유형화!$F$73+유형화!$F$74+유형화!$G$63)*hourly1!O4619/hourly1!$O$8763</f>
        <v>122.51438405050281</v>
      </c>
      <c r="C4618" s="419">
        <f>hourly1!$F4619*유형화!$G$71/hourly1!$F$8763+유형화!$G$72*hourly1!$G4619/hourly1!$F$8763+유형화!$G$74*hourly1!I4619/hourly1!$I$8763+유형화!$H$63*hourly1!P4619/hourly1!$P$8763</f>
        <v>1.7862336375937549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770">
        <f>(유형화!$F$71+유형화!$F$72+유형화!$F$73+유형화!$F$74+유형화!$G$63)*hourly1!O4620/hourly1!$O$8763</f>
        <v>132.67787058929341</v>
      </c>
      <c r="C4619" s="419">
        <f>hourly1!$F4620*유형화!$G$71/hourly1!$F$8763+유형화!$G$72*hourly1!$G4620/hourly1!$F$8763+유형화!$G$74*hourly1!I4620/hourly1!$I$8763+유형화!$H$63*hourly1!P4620/hourly1!$P$8763</f>
        <v>1.4643073676459482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770">
        <f>(유형화!$F$71+유형화!$F$72+유형화!$F$73+유형화!$F$74+유형화!$G$63)*hourly1!O4621/hourly1!$O$8763</f>
        <v>136.04805991044</v>
      </c>
      <c r="C4620" s="419">
        <f>hourly1!$F4621*유형화!$G$71/hourly1!$F$8763+유형화!$G$72*hourly1!$G4621/hourly1!$F$8763+유형화!$G$74*hourly1!I4621/hourly1!$I$8763+유형화!$H$63*hourly1!P4621/hourly1!$P$8763</f>
        <v>1.3435024314903796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770">
        <f>(유형화!$F$71+유형화!$F$72+유형화!$F$73+유형화!$F$74+유형화!$G$63)*hourly1!O4622/hourly1!$O$8763</f>
        <v>138.70083566695928</v>
      </c>
      <c r="C4621" s="419">
        <f>hourly1!$F4622*유형화!$G$71/hourly1!$F$8763+유형화!$G$72*hourly1!$G4622/hourly1!$F$8763+유형화!$G$74*hourly1!I4622/hourly1!$I$8763+유형화!$H$63*hourly1!P4622/hourly1!$P$8763</f>
        <v>1.2830605749806729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770">
        <f>(유형화!$F$71+유형화!$F$72+유형화!$F$73+유형화!$F$74+유형화!$G$63)*hourly1!O4623/hourly1!$O$8763</f>
        <v>135.51757159369419</v>
      </c>
      <c r="C4622" s="419">
        <f>hourly1!$F4623*유형화!$G$71/hourly1!$F$8763+유형화!$G$72*hourly1!$G4623/hourly1!$F$8763+유형화!$G$74*hourly1!I4623/hourly1!$I$8763+유형화!$H$63*hourly1!P4623/hourly1!$P$8763</f>
        <v>1.7050257689626676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770">
        <f>(유형화!$F$71+유형화!$F$72+유형화!$F$73+유형화!$F$74+유형화!$G$63)*hourly1!O4624/hourly1!$O$8763</f>
        <v>136.02245929584237</v>
      </c>
      <c r="C4623" s="419">
        <f>hourly1!$F4624*유형화!$G$71/hourly1!$F$8763+유형화!$G$72*hourly1!$G4624/hourly1!$F$8763+유형화!$G$74*hourly1!I4624/hourly1!$I$8763+유형화!$H$63*hourly1!P4624/hourly1!$P$8763</f>
        <v>1.5642262800516173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770">
        <f>(유형화!$F$71+유형화!$F$72+유형화!$F$73+유형화!$F$74+유형화!$G$63)*hourly1!O4625/hourly1!$O$8763</f>
        <v>142.53646555745951</v>
      </c>
      <c r="C4624" s="419">
        <f>hourly1!$F4625*유형화!$G$71/hourly1!$F$8763+유형화!$G$72*hourly1!$G4625/hourly1!$F$8763+유형화!$G$74*hourly1!I4625/hourly1!$I$8763+유형화!$H$63*hourly1!P4625/hourly1!$P$8763</f>
        <v>1.0821251053515766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770">
        <f>(유형화!$F$71+유형화!$F$72+유형화!$F$73+유형화!$F$74+유형화!$G$63)*hourly1!O4626/hourly1!$O$8763</f>
        <v>141.87600404105814</v>
      </c>
      <c r="C4625" s="419">
        <f>hourly1!$F4626*유형화!$G$71/hourly1!$F$8763+유형화!$G$72*hourly1!$G4626/hourly1!$F$8763+유형화!$G$74*hourly1!I4626/hourly1!$I$8763+유형화!$H$63*hourly1!P4626/hourly1!$P$8763</f>
        <v>1.00190502473984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770">
        <f>(유형화!$F$71+유형화!$F$72+유형화!$F$73+유형화!$F$74+유형화!$G$63)*hourly1!O4627/hourly1!$O$8763</f>
        <v>141.42388089353673</v>
      </c>
      <c r="C4626" s="419">
        <f>hourly1!$F4627*유형화!$G$71/hourly1!$F$8763+유형화!$G$72*hourly1!$G4627/hourly1!$F$8763+유형화!$G$74*hourly1!I4627/hourly1!$I$8763+유형화!$H$63*hourly1!P4627/hourly1!$P$8763</f>
        <v>1.0821398760135481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770">
        <f>(유형화!$F$71+유형화!$F$72+유형화!$F$73+유형화!$F$74+유형화!$G$63)*hourly1!O4628/hourly1!$O$8763</f>
        <v>140.47753568568638</v>
      </c>
      <c r="C4627" s="419">
        <f>hourly1!$F4628*유형화!$G$71/hourly1!$F$8763+유형화!$G$72*hourly1!$G4628/hourly1!$F$8763+유형화!$G$74*hourly1!I4628/hourly1!$I$8763+유형화!$H$63*hourly1!P4628/hourly1!$P$8763</f>
        <v>1.5642512055436912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770">
        <f>(유형화!$F$71+유형화!$F$72+유형화!$F$73+유형화!$F$74+유형화!$G$63)*hourly1!O4629/hourly1!$O$8763</f>
        <v>136.84551814730239</v>
      </c>
      <c r="C4628" s="419">
        <f>hourly1!$F4629*유형화!$G$71/hourly1!$F$8763+유형화!$G$72*hourly1!$G4629/hourly1!$F$8763+유형화!$G$74*hourly1!I4629/hourly1!$I$8763+유형화!$H$63*hourly1!P4629/hourly1!$P$8763</f>
        <v>2.0268280268943411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770">
        <f>(유형화!$F$71+유형화!$F$72+유형화!$F$73+유형화!$F$74+유형화!$G$63)*hourly1!O4630/hourly1!$O$8763</f>
        <v>133.4134400176261</v>
      </c>
      <c r="C4629" s="419">
        <f>hourly1!$F4630*유형화!$G$71/hourly1!$F$8763+유형화!$G$72*hourly1!$G4630/hourly1!$F$8763+유형화!$G$74*hourly1!I4630/hourly1!$I$8763+유형화!$H$63*hourly1!P4630/hourly1!$P$8763</f>
        <v>2.0471419952149641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770">
        <f>(유형화!$F$71+유형화!$F$72+유형화!$F$73+유형화!$F$74+유형화!$G$63)*hourly1!O4631/hourly1!$O$8763</f>
        <v>131.76801601320031</v>
      </c>
      <c r="C4630" s="419">
        <f>hourly1!$F4631*유형화!$G$71/hourly1!$F$8763+유형화!$G$72*hourly1!$G4631/hourly1!$F$8763+유형화!$G$74*hourly1!I4631/hourly1!$I$8763+유형화!$H$63*hourly1!P4631/hourly1!$P$8763</f>
        <v>1.685329091223609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770">
        <f>(유형화!$F$71+유형화!$F$72+유형화!$F$73+유형화!$F$74+유형화!$G$63)*hourly1!O4632/hourly1!$O$8763</f>
        <v>127.92802768781139</v>
      </c>
      <c r="C4631" s="419">
        <f>hourly1!$F4632*유형화!$G$71/hourly1!$F$8763+유형화!$G$72*hourly1!$G4632/hourly1!$F$8763+유형화!$G$74*hourly1!I4632/hourly1!$I$8763+유형화!$H$63*hourly1!P4632/hourly1!$P$8763</f>
        <v>1.3434418102318746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770">
        <f>(유형화!$F$71+유형화!$F$72+유형화!$F$73+유형화!$F$74+유형화!$G$63)*hourly1!O4633/hourly1!$O$8763</f>
        <v>124.29767282126123</v>
      </c>
      <c r="C4632" s="419">
        <f>hourly1!$F4633*유형화!$G$71/hourly1!$F$8763+유형화!$G$72*hourly1!$G4633/hourly1!$F$8763+유형화!$G$74*hourly1!I4633/hourly1!$I$8763+유형화!$H$63*hourly1!P4633/hourly1!$P$8763</f>
        <v>0.94213984918170479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770">
        <f>(유형화!$F$71+유형화!$F$72+유형화!$F$73+유형화!$F$74+유형화!$G$63)*hourly1!O4634/hourly1!$O$8763</f>
        <v>118.16041923595385</v>
      </c>
      <c r="C4633" s="419">
        <f>hourly1!$F4634*유형화!$G$71/hourly1!$F$8763+유형화!$G$72*hourly1!$G4634/hourly1!$F$8763+유형화!$G$74*hourly1!I4634/hourly1!$I$8763+유형화!$H$63*hourly1!P4634/hourly1!$P$8763</f>
        <v>0.82223684657277718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770">
        <f>(유형화!$F$71+유형화!$F$72+유형화!$F$73+유형화!$F$74+유형화!$G$63)*hourly1!O4635/hourly1!$O$8763</f>
        <v>112.34440537413637</v>
      </c>
      <c r="C4634" s="419">
        <f>hourly1!$F4635*유형화!$G$71/hourly1!$F$8763+유형화!$G$72*hourly1!$G4635/hourly1!$F$8763+유형화!$G$74*hourly1!I4635/hourly1!$I$8763+유형화!$H$63*hourly1!P4635/hourly1!$P$8763</f>
        <v>0.59934632653359055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770">
        <f>(유형화!$F$71+유형화!$F$72+유형화!$F$73+유형화!$F$74+유형화!$G$63)*hourly1!O4636/hourly1!$O$8763</f>
        <v>108.6213801175245</v>
      </c>
      <c r="C4635" s="419">
        <f>hourly1!$F4636*유형화!$G$71/hourly1!$F$8763+유형화!$G$72*hourly1!$G4636/hourly1!$F$8763+유형화!$G$74*hourly1!I4636/hourly1!$I$8763+유형화!$H$63*hourly1!P4636/hourly1!$P$8763</f>
        <v>0.61592916409577514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770">
        <f>(유형화!$F$71+유형화!$F$72+유형화!$F$73+유형화!$F$74+유형화!$G$63)*hourly1!O4637/hourly1!$O$8763</f>
        <v>106.82069254708055</v>
      </c>
      <c r="C4636" s="419">
        <f>hourly1!$F4637*유형화!$G$71/hourly1!$F$8763+유형화!$G$72*hourly1!$G4637/hourly1!$F$8763+유형화!$G$74*hourly1!I4637/hourly1!$I$8763+유형화!$H$63*hourly1!P4637/hourly1!$P$8763</f>
        <v>0.55129859402863657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770">
        <f>(유형화!$F$71+유형화!$F$72+유형화!$F$73+유형화!$F$74+유형화!$G$63)*hourly1!O4638/hourly1!$O$8763</f>
        <v>105.91997256420142</v>
      </c>
      <c r="C4637" s="419">
        <f>hourly1!$F4638*유형화!$G$71/hourly1!$F$8763+유형화!$G$72*hourly1!$G4638/hourly1!$F$8763+유형화!$G$74*hourly1!I4638/hourly1!$I$8763+유형화!$H$63*hourly1!P4638/hourly1!$P$8763</f>
        <v>0.50328871134498399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770">
        <f>(유형화!$F$71+유형화!$F$72+유형화!$F$73+유형화!$F$74+유형화!$G$63)*hourly1!O4639/hourly1!$O$8763</f>
        <v>105.69186242691454</v>
      </c>
      <c r="C4638" s="419">
        <f>hourly1!$F4639*유형화!$G$71/hourly1!$F$8763+유형화!$G$72*hourly1!$G4639/hourly1!$F$8763+유형화!$G$74*hourly1!I4639/hourly1!$I$8763+유형화!$H$63*hourly1!P4639/hourly1!$P$8763</f>
        <v>0.50334133182825758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770">
        <f>(유형화!$F$71+유형화!$F$72+유형화!$F$73+유형화!$F$74+유형화!$G$63)*hourly1!O4640/hourly1!$O$8763</f>
        <v>105.32552550587627</v>
      </c>
      <c r="C4639" s="419">
        <f>hourly1!$F4640*유형화!$G$71/hourly1!$F$8763+유형화!$G$72*hourly1!$G4640/hourly1!$F$8763+유형화!$G$74*hourly1!I4640/hourly1!$I$8763+유형화!$H$63*hourly1!P4640/hourly1!$P$8763</f>
        <v>0.64941948606139399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770">
        <f>(유형화!$F$71+유형화!$F$72+유형화!$F$73+유형화!$F$74+유형화!$G$63)*hourly1!O4641/hourly1!$O$8763</f>
        <v>108.37069430502019</v>
      </c>
      <c r="C4640" s="419">
        <f>hourly1!$F4641*유형화!$G$71/hourly1!$F$8763+유형화!$G$72*hourly1!$G4641/hourly1!$F$8763+유형화!$G$74*hourly1!I4641/hourly1!$I$8763+유형화!$H$63*hourly1!P4641/hourly1!$P$8763</f>
        <v>1.0080865467749336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770">
        <f>(유형화!$F$71+유형화!$F$72+유형화!$F$73+유형화!$F$74+유형화!$G$63)*hourly1!O4642/hourly1!$O$8763</f>
        <v>114.71058954650672</v>
      </c>
      <c r="C4641" s="419">
        <f>hourly1!$F4642*유형화!$G$71/hourly1!$F$8763+유형화!$G$72*hourly1!$G4642/hourly1!$F$8763+유형화!$G$74*hourly1!I4642/hourly1!$I$8763+유형화!$H$63*hourly1!P4642/hourly1!$P$8763</f>
        <v>1.4041495386570693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770">
        <f>(유형화!$F$71+유형화!$F$72+유형화!$F$73+유형화!$F$74+유형화!$G$63)*hourly1!O4643/hourly1!$O$8763</f>
        <v>122.72431257823152</v>
      </c>
      <c r="C4642" s="419">
        <f>hourly1!$F4643*유형화!$G$71/hourly1!$F$8763+유형화!$G$72*hourly1!$G4643/hourly1!$F$8763+유형화!$G$74*hourly1!I4643/hourly1!$I$8763+유형화!$H$63*hourly1!P4643/hourly1!$P$8763</f>
        <v>2.0075249257523931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770">
        <f>(유형화!$F$71+유형화!$F$72+유형화!$F$73+유형화!$F$74+유형화!$G$63)*hourly1!O4644/hourly1!$O$8763</f>
        <v>131.22911827592364</v>
      </c>
      <c r="C4643" s="419">
        <f>hourly1!$F4644*유형화!$G$71/hourly1!$F$8763+유형화!$G$72*hourly1!$G4644/hourly1!$F$8763+유형화!$G$74*hourly1!I4644/hourly1!$I$8763+유형화!$H$63*hourly1!P4644/hourly1!$P$8763</f>
        <v>1.9900201527054879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770">
        <f>(유형화!$F$71+유형화!$F$72+유형화!$F$73+유형화!$F$74+유형화!$G$63)*hourly1!O4645/hourly1!$O$8763</f>
        <v>136.11430692666167</v>
      </c>
      <c r="C4644" s="419">
        <f>hourly1!$F4645*유형화!$G$71/hourly1!$F$8763+유형화!$G$72*hourly1!$G4645/hourly1!$F$8763+유형화!$G$74*hourly1!I4645/hourly1!$I$8763+유형화!$H$63*hourly1!P4645/hourly1!$P$8763</f>
        <v>1.8347047957418936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770">
        <f>(유형화!$F$71+유형화!$F$72+유형화!$F$73+유형화!$F$74+유형화!$G$63)*hourly1!O4646/hourly1!$O$8763</f>
        <v>138.44791300820123</v>
      </c>
      <c r="C4645" s="419">
        <f>hourly1!$F4646*유형화!$G$71/hourly1!$F$8763+유형화!$G$72*hourly1!$G4646/hourly1!$F$8763+유형화!$G$74*hourly1!I4646/hourly1!$I$8763+유형화!$H$63*hourly1!P4646/hourly1!$P$8763</f>
        <v>1.9380443472824742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770">
        <f>(유형화!$F$71+유형화!$F$72+유형화!$F$73+유형화!$F$74+유형화!$G$63)*hourly1!O4647/hourly1!$O$8763</f>
        <v>136.45090252153338</v>
      </c>
      <c r="C4646" s="419">
        <f>hourly1!$F4647*유형화!$G$71/hourly1!$F$8763+유형화!$G$72*hourly1!$G4647/hourly1!$F$8763+유형화!$G$74*hourly1!I4647/hourly1!$I$8763+유형화!$H$63*hourly1!P4647/hourly1!$P$8763</f>
        <v>1.9550696892595565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770">
        <f>(유형화!$F$71+유형화!$F$72+유형화!$F$73+유형화!$F$74+유형화!$G$63)*hourly1!O4648/hourly1!$O$8763</f>
        <v>135.41656595909194</v>
      </c>
      <c r="C4647" s="419">
        <f>hourly1!$F4648*유형화!$G$71/hourly1!$F$8763+유형화!$G$72*hourly1!$G4648/hourly1!$F$8763+유형화!$G$74*hourly1!I4648/hourly1!$I$8763+유형화!$H$63*hourly1!P4648/hourly1!$P$8763</f>
        <v>1.6448516307011953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770">
        <f>(유형화!$F$71+유형화!$F$72+유형화!$F$73+유형화!$F$74+유형화!$G$63)*hourly1!O4649/hourly1!$O$8763</f>
        <v>143.06572096164518</v>
      </c>
      <c r="C4648" s="419">
        <f>hourly1!$F4649*유형화!$G$71/hourly1!$F$8763+유형화!$G$72*hourly1!$G4649/hourly1!$F$8763+유형화!$G$74*hourly1!I4649/hourly1!$I$8763+유형화!$H$63*hourly1!P4649/hourly1!$P$8763</f>
        <v>1.4036128712720999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770">
        <f>(유형화!$F$71+유형화!$F$72+유형화!$F$73+유형화!$F$74+유형화!$G$63)*hourly1!O4650/hourly1!$O$8763</f>
        <v>143.02426788518622</v>
      </c>
      <c r="C4649" s="419">
        <f>hourly1!$F4650*유형화!$G$71/hourly1!$F$8763+유형화!$G$72*hourly1!$G4650/hourly1!$F$8763+유형화!$G$74*hourly1!I4650/hourly1!$I$8763+유형화!$H$63*hourly1!P4650/hourly1!$P$8763</f>
        <v>1.1970177763309016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770">
        <f>(유형화!$F$71+유형화!$F$72+유형화!$F$73+유형화!$F$74+유형화!$G$63)*hourly1!O4651/hourly1!$O$8763</f>
        <v>142.61276511595796</v>
      </c>
      <c r="C4650" s="419">
        <f>hourly1!$F4651*유형화!$G$71/hourly1!$F$8763+유형화!$G$72*hourly1!$G4651/hourly1!$F$8763+유형화!$G$74*hourly1!I4651/hourly1!$I$8763+유형화!$H$63*hourly1!P4651/hourly1!$P$8763</f>
        <v>1.4036821087500915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770">
        <f>(유형화!$F$71+유형화!$F$72+유형화!$F$73+유형화!$F$74+유형화!$G$63)*hourly1!O4652/hourly1!$O$8763</f>
        <v>142.60634424737225</v>
      </c>
      <c r="C4651" s="419">
        <f>hourly1!$F4652*유형화!$G$71/hourly1!$F$8763+유형화!$G$72*hourly1!$G4652/hourly1!$F$8763+유형화!$G$74*hourly1!I4652/hourly1!$I$8763+유형화!$H$63*hourly1!P4652/hourly1!$P$8763</f>
        <v>1.6794728314740106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770">
        <f>(유형화!$F$71+유형화!$F$72+유형화!$F$73+유형화!$F$74+유형화!$G$63)*hourly1!O4653/hourly1!$O$8763</f>
        <v>140.04670154646104</v>
      </c>
      <c r="C4652" s="419">
        <f>hourly1!$F4653*유형화!$G$71/hourly1!$F$8763+유형화!$G$72*hourly1!$G4653/hourly1!$F$8763+유형화!$G$74*hourly1!I4653/hourly1!$I$8763+유형화!$H$63*hourly1!P4653/hourly1!$P$8763</f>
        <v>2.1624343972338971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770">
        <f>(유형화!$F$71+유형화!$F$72+유형화!$F$73+유형화!$F$74+유형화!$G$63)*hourly1!O4654/hourly1!$O$8763</f>
        <v>136.80533594200892</v>
      </c>
      <c r="C4653" s="419">
        <f>hourly1!$F4654*유형화!$G$71/hourly1!$F$8763+유형화!$G$72*hourly1!$G4654/hourly1!$F$8763+유형화!$G$74*hourly1!I4654/hourly1!$I$8763+유형화!$H$63*hourly1!P4654/hourly1!$P$8763</f>
        <v>1.8006965774408945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770">
        <f>(유형화!$F$71+유형화!$F$72+유형화!$F$73+유형화!$F$74+유형화!$G$63)*hourly1!O4655/hourly1!$O$8763</f>
        <v>135.44796092136872</v>
      </c>
      <c r="C4654" s="419">
        <f>hourly1!$F4655*유형화!$G$71/hourly1!$F$8763+유형화!$G$72*hourly1!$G4655/hourly1!$F$8763+유형화!$G$74*hourly1!I4655/hourly1!$I$8763+유형화!$H$63*hourly1!P4655/hourly1!$P$8763</f>
        <v>1.1973098046269641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770">
        <f>(유형화!$F$71+유형화!$F$72+유형화!$F$73+유형화!$F$74+유형화!$G$63)*hourly1!O4656/hourly1!$O$8763</f>
        <v>131.27363959693923</v>
      </c>
      <c r="C4655" s="419">
        <f>hourly1!$F4656*유형화!$G$71/hourly1!$F$8763+유형화!$G$72*hourly1!$G4656/hourly1!$F$8763+유형화!$G$74*hourly1!I4656/hourly1!$I$8763+유형화!$H$63*hourly1!P4656/hourly1!$P$8763</f>
        <v>1.1801192158690783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770">
        <f>(유형화!$F$71+유형화!$F$72+유형화!$F$73+유형화!$F$74+유형화!$G$63)*hourly1!O4657/hourly1!$O$8763</f>
        <v>125.01671029647966</v>
      </c>
      <c r="C4656" s="419">
        <f>hourly1!$F4657*유형화!$G$71/hourly1!$F$8763+유형화!$G$72*hourly1!$G4657/hourly1!$F$8763+유형화!$G$74*hourly1!I4657/hourly1!$I$8763+유형화!$H$63*hourly1!P4657/hourly1!$P$8763</f>
        <v>1.0426342019600128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770">
        <f>(유형화!$F$71+유형화!$F$72+유형화!$F$73+유형화!$F$74+유형화!$G$63)*hourly1!O4658/hourly1!$O$8763</f>
        <v>117.83305280211917</v>
      </c>
      <c r="C4657" s="419">
        <f>hourly1!$F4658*유형화!$G$71/hourly1!$F$8763+유형화!$G$72*hourly1!$G4658/hourly1!$F$8763+유형화!$G$74*hourly1!I4658/hourly1!$I$8763+유형화!$H$63*hourly1!P4658/hourly1!$P$8763</f>
        <v>0.80235245833782698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770">
        <f>(유형화!$F$71+유형화!$F$72+유형화!$F$73+유형화!$F$74+유형화!$G$63)*hourly1!O4659/hourly1!$O$8763</f>
        <v>113.27254504601136</v>
      </c>
      <c r="C4658" s="419">
        <f>hourly1!$F4659*유형화!$G$71/hourly1!$F$8763+유형화!$G$72*hourly1!$G4659/hourly1!$F$8763+유형화!$G$74*hourly1!I4659/hourly1!$I$8763+유형화!$H$63*hourly1!P4659/hourly1!$P$8763</f>
        <v>0.65183356612736887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770">
        <f>(유형화!$F$71+유형화!$F$72+유형화!$F$73+유형화!$F$74+유형화!$G$63)*hourly1!O4660/hourly1!$O$8763</f>
        <v>107.99858070550009</v>
      </c>
      <c r="C4659" s="419">
        <f>hourly1!$F4660*유형화!$G$71/hourly1!$F$8763+유형화!$G$72*hourly1!$G4660/hourly1!$F$8763+유형화!$G$74*hourly1!I4660/hourly1!$I$8763+유형화!$H$63*hourly1!P4660/hourly1!$P$8763</f>
        <v>0.59674022786198555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770">
        <f>(유형화!$F$71+유형화!$F$72+유형화!$F$73+유형화!$F$74+유형화!$G$63)*hourly1!O4661/hourly1!$O$8763</f>
        <v>107.05839721304302</v>
      </c>
      <c r="C4660" s="419">
        <f>hourly1!$F4661*유형화!$G$71/hourly1!$F$8763+유형화!$G$72*hourly1!$G4661/hourly1!$F$8763+유형화!$G$74*hourly1!I4661/hourly1!$I$8763+유형화!$H$63*hourly1!P4661/hourly1!$P$8763</f>
        <v>0.5611232382945881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770">
        <f>(유형화!$F$71+유형화!$F$72+유형화!$F$73+유형화!$F$74+유형화!$G$63)*hourly1!O4662/hourly1!$O$8763</f>
        <v>105.50031760018759</v>
      </c>
      <c r="C4661" s="419">
        <f>hourly1!$F4662*유형화!$G$71/hourly1!$F$8763+유형화!$G$72*hourly1!$G4662/hourly1!$F$8763+유형화!$G$74*hourly1!I4662/hourly1!$I$8763+유형화!$H$63*hourly1!P4662/hourly1!$P$8763</f>
        <v>0.50415217962607084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770">
        <f>(유형화!$F$71+유형화!$F$72+유형화!$F$73+유형화!$F$74+유형화!$G$63)*hourly1!O4663/hourly1!$O$8763</f>
        <v>104.91672043646152</v>
      </c>
      <c r="C4662" s="419">
        <f>hourly1!$F4663*유형화!$G$71/hourly1!$F$8763+유형화!$G$72*hourly1!$G4663/hourly1!$F$8763+유형화!$G$74*hourly1!I4663/hourly1!$I$8763+유형화!$H$63*hourly1!P4663/hourly1!$P$8763</f>
        <v>0.50416941206503763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770">
        <f>(유형화!$F$71+유형화!$F$72+유형화!$F$73+유형화!$F$74+유형화!$G$63)*hourly1!O4664/hourly1!$O$8763</f>
        <v>104.90171397122066</v>
      </c>
      <c r="C4663" s="419">
        <f>hourly1!$F4664*유형화!$G$71/hourly1!$F$8763+유형화!$G$72*hourly1!$G4664/hourly1!$F$8763+유형화!$G$74*hourly1!I4664/hourly1!$I$8763+유형화!$H$63*hourly1!P4664/hourly1!$P$8763</f>
        <v>0.56112970045920063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770">
        <f>(유형화!$F$71+유형화!$F$72+유형화!$F$73+유형화!$F$74+유형화!$G$63)*hourly1!O4665/hourly1!$O$8763</f>
        <v>108.6956924369767</v>
      </c>
      <c r="C4664" s="419">
        <f>hourly1!$F4665*유형화!$G$71/hourly1!$F$8763+유형화!$G$72*hourly1!$G4665/hourly1!$F$8763+유형화!$G$74*hourly1!I4665/hourly1!$I$8763+유형화!$H$63*hourly1!P4665/hourly1!$P$8763</f>
        <v>0.82067515679141023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770">
        <f>(유형화!$F$71+유형화!$F$72+유형화!$F$73+유형화!$F$74+유형화!$G$63)*hourly1!O4666/hourly1!$O$8763</f>
        <v>114.73193560910262</v>
      </c>
      <c r="C4665" s="419">
        <f>hourly1!$F4666*유형화!$G$71/hourly1!$F$8763+유형화!$G$72*hourly1!$G4666/hourly1!$F$8763+유형화!$G$74*hourly1!I4666/hourly1!$I$8763+유형화!$H$63*hourly1!P4666/hourly1!$P$8763</f>
        <v>1.2190676051553089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770">
        <f>(유형화!$F$71+유형화!$F$72+유형화!$F$73+유형화!$F$74+유형화!$G$63)*hourly1!O4667/hourly1!$O$8763</f>
        <v>124.48399303135797</v>
      </c>
      <c r="C4666" s="419">
        <f>hourly1!$F4667*유형화!$G$71/hourly1!$F$8763+유형화!$G$72*hourly1!$G4667/hourly1!$F$8763+유형화!$G$74*hourly1!I4667/hourly1!$I$8763+유형화!$H$63*hourly1!P4667/hourly1!$P$8763</f>
        <v>1.6753505858954507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770">
        <f>(유형화!$F$71+유형화!$F$72+유형화!$F$73+유형화!$F$74+유형화!$G$63)*hourly1!O4668/hourly1!$O$8763</f>
        <v>134.02075086051161</v>
      </c>
      <c r="C4667" s="419">
        <f>hourly1!$F4668*유형화!$G$71/hourly1!$F$8763+유형화!$G$72*hourly1!$G4668/hourly1!$F$8763+유형화!$G$74*hourly1!I4668/hourly1!$I$8763+유형화!$H$63*hourly1!P4668/hourly1!$P$8763</f>
        <v>2.0746895875140292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770">
        <f>(유형화!$F$71+유형화!$F$72+유형화!$F$73+유형화!$F$74+유형화!$G$63)*hourly1!O4669/hourly1!$O$8763</f>
        <v>138.28075912275216</v>
      </c>
      <c r="C4668" s="419">
        <f>hourly1!$F4669*유형화!$G$71/hourly1!$F$8763+유형화!$G$72*hourly1!$G4669/hourly1!$F$8763+유형화!$G$74*hourly1!I4669/hourly1!$I$8763+유형화!$H$63*hourly1!P4669/hourly1!$P$8763</f>
        <v>2.2456519990594823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770">
        <f>(유형화!$F$71+유형화!$F$72+유형화!$F$73+유형화!$F$74+유형화!$G$63)*hourly1!O4670/hourly1!$O$8763</f>
        <v>143.20664532788712</v>
      </c>
      <c r="C4669" s="419">
        <f>hourly1!$F4670*유형화!$G$71/hourly1!$F$8763+유형화!$G$72*hourly1!$G4670/hourly1!$F$8763+유형화!$G$74*hourly1!I4670/hourly1!$I$8763+유형화!$H$63*hourly1!P4670/hourly1!$P$8763</f>
        <v>2.3405630416125502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770">
        <f>(유형화!$F$71+유형화!$F$72+유형화!$F$73+유형화!$F$74+유형화!$G$63)*hourly1!O4671/hourly1!$O$8763</f>
        <v>139.98124585440061</v>
      </c>
      <c r="C4670" s="419">
        <f>hourly1!$F4671*유형화!$G$71/hourly1!$F$8763+유형화!$G$72*hourly1!$G4671/hourly1!$F$8763+유형화!$G$74*hourly1!I4671/hourly1!$I$8763+유형화!$H$63*hourly1!P4671/hourly1!$P$8763</f>
        <v>2.0740504486616325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770">
        <f>(유형화!$F$71+유형화!$F$72+유형화!$F$73+유형화!$F$74+유형화!$G$63)*hourly1!O4672/hourly1!$O$8763</f>
        <v>140.20256907014868</v>
      </c>
      <c r="C4671" s="419">
        <f>hourly1!$F4672*유형화!$G$71/hourly1!$F$8763+유형화!$G$72*hourly1!$G4672/hourly1!$F$8763+유형화!$G$74*hourly1!I4672/hourly1!$I$8763+유형화!$H$63*hourly1!P4672/hourly1!$P$8763</f>
        <v>1.8456833979743696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770">
        <f>(유형화!$F$71+유형화!$F$72+유형화!$F$73+유형화!$F$74+유형화!$G$63)*hourly1!O4673/hourly1!$O$8763</f>
        <v>145.74603075413012</v>
      </c>
      <c r="C4672" s="419">
        <f>hourly1!$F4673*유형화!$G$71/hourly1!$F$8763+유형화!$G$72*hourly1!$G4673/hourly1!$F$8763+유형화!$G$74*hourly1!I4673/hourly1!$I$8763+유형화!$H$63*hourly1!P4673/hourly1!$P$8763</f>
        <v>1.5414065304719458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770">
        <f>(유형화!$F$71+유형화!$F$72+유형화!$F$73+유형화!$F$74+유형화!$G$63)*hourly1!O4674/hourly1!$O$8763</f>
        <v>145.92475857087797</v>
      </c>
      <c r="C4673" s="419">
        <f>hourly1!$F4674*유형화!$G$71/hourly1!$F$8763+유형화!$G$72*hourly1!$G4674/hourly1!$F$8763+유형화!$G$74*hourly1!I4674/hourly1!$I$8763+유형화!$H$63*hourly1!P4674/hourly1!$P$8763</f>
        <v>1.4083074800020574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770">
        <f>(유형화!$F$71+유형화!$F$72+유형화!$F$73+유형화!$F$74+유형화!$G$63)*hourly1!O4675/hourly1!$O$8763</f>
        <v>144.69524839825817</v>
      </c>
      <c r="C4674" s="419">
        <f>hourly1!$F4675*유형화!$G$71/hourly1!$F$8763+유형화!$G$72*hourly1!$G4675/hourly1!$F$8763+유형화!$G$74*hourly1!I4675/hourly1!$I$8763+유형화!$H$63*hourly1!P4675/hourly1!$P$8763</f>
        <v>0.99064454904140398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770">
        <f>(유형화!$F$71+유형화!$F$72+유형화!$F$73+유형화!$F$74+유형화!$G$63)*hourly1!O4676/hourly1!$O$8763</f>
        <v>142.31379656827121</v>
      </c>
      <c r="C4675" s="419">
        <f>hourly1!$F4676*유형화!$G$71/hourly1!$F$8763+유형화!$G$72*hourly1!$G4676/hourly1!$F$8763+유형화!$G$74*hourly1!I4676/hourly1!$I$8763+유형화!$H$63*hourly1!P4676/hourly1!$P$8763</f>
        <v>1.484484707343334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770">
        <f>(유형화!$F$71+유형화!$F$72+유형화!$F$73+유형화!$F$74+유형화!$G$63)*hourly1!O4677/hourly1!$O$8763</f>
        <v>136.98816929208618</v>
      </c>
      <c r="C4676" s="419">
        <f>hourly1!$F4677*유형화!$G$71/hourly1!$F$8763+유형화!$G$72*hourly1!$G4677/hourly1!$F$8763+유형화!$G$74*hourly1!I4677/hourly1!$I$8763+유형화!$H$63*hourly1!P4677/hourly1!$P$8763</f>
        <v>1.8078203446209231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770">
        <f>(유형화!$F$71+유형화!$F$72+유형화!$F$73+유형화!$F$74+유형화!$G$63)*hourly1!O4678/hourly1!$O$8763</f>
        <v>132.39906724761516</v>
      </c>
      <c r="C4677" s="419">
        <f>hourly1!$F4678*유형화!$G$71/hourly1!$F$8763+유형화!$G$72*hourly1!$G4678/hourly1!$F$8763+유형화!$G$74*hourly1!I4678/hourly1!$I$8763+유형화!$H$63*hourly1!P4678/hourly1!$P$8763</f>
        <v>1.9221144960682819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770">
        <f>(유형화!$F$71+유형화!$F$72+유형화!$F$73+유형화!$F$74+유형화!$G$63)*hourly1!O4679/hourly1!$O$8763</f>
        <v>131.47947725297323</v>
      </c>
      <c r="C4678" s="419">
        <f>hourly1!$F4679*유형화!$G$71/hourly1!$F$8763+유형화!$G$72*hourly1!$G4679/hourly1!$F$8763+유형화!$G$74*hourly1!I4679/hourly1!$I$8763+유형화!$H$63*hourly1!P4679/hourly1!$P$8763</f>
        <v>1.1996134124502771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770">
        <f>(유형화!$F$71+유형화!$F$72+유형화!$F$73+유형화!$F$74+유형화!$G$63)*hourly1!O4680/hourly1!$O$8763</f>
        <v>126.80766569058297</v>
      </c>
      <c r="C4679" s="419">
        <f>hourly1!$F4680*유형화!$G$71/hourly1!$F$8763+유형화!$G$72*hourly1!$G4680/hourly1!$F$8763+유형화!$G$74*hourly1!I4680/hourly1!$I$8763+유형화!$H$63*hourly1!P4680/hourly1!$P$8763</f>
        <v>1.1426118892914467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770">
        <f>(유형화!$F$71+유형화!$F$72+유형화!$F$73+유형화!$F$74+유형화!$G$63)*hourly1!O4681/hourly1!$O$8763</f>
        <v>121.88525054971171</v>
      </c>
      <c r="C4680" s="419">
        <f>hourly1!$F4681*유형화!$G$71/hourly1!$F$8763+유형화!$G$72*hourly1!$G4681/hourly1!$F$8763+유형화!$G$74*hourly1!I4681/hourly1!$I$8763+유형화!$H$63*hourly1!P4681/hourly1!$P$8763</f>
        <v>1.0857636117505682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770">
        <f>(유형화!$F$71+유형화!$F$72+유형화!$F$73+유형화!$F$74+유형화!$G$63)*hourly1!O4682/hourly1!$O$8763</f>
        <v>115.80487160746759</v>
      </c>
      <c r="C4681" s="419">
        <f>hourly1!$F4682*유형화!$G$71/hourly1!$F$8763+유형화!$G$72*hourly1!$G4682/hourly1!$F$8763+유형화!$G$74*hourly1!I4682/hourly1!$I$8763+유형화!$H$63*hourly1!P4682/hourly1!$P$8763</f>
        <v>0.80168162410661603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770">
        <f>(유형화!$F$71+유형화!$F$72+유형화!$F$73+유형화!$F$74+유형화!$G$63)*hourly1!O4683/hourly1!$O$8763</f>
        <v>110.21067244367698</v>
      </c>
      <c r="C4682" s="419">
        <f>hourly1!$F4683*유형화!$G$71/hourly1!$F$8763+유형화!$G$72*hourly1!$G4683/hourly1!$F$8763+유형화!$G$74*hourly1!I4683/hourly1!$I$8763+유형화!$H$63*hourly1!P4683/hourly1!$P$8763</f>
        <v>0.60486809233395533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770">
        <f>(유형화!$F$71+유형화!$F$72+유형화!$F$73+유형화!$F$74+유형화!$G$63)*hourly1!O4684/hourly1!$O$8763</f>
        <v>105.7056378567612</v>
      </c>
      <c r="C4683" s="419">
        <f>hourly1!$F4684*유형화!$G$71/hourly1!$F$8763+유형화!$G$72*hourly1!$G4684/hourly1!$F$8763+유형화!$G$74*hourly1!I4684/hourly1!$I$8763+유형화!$H$63*hourly1!P4684/hourly1!$P$8763</f>
        <v>0.53137789458300611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770">
        <f>(유형화!$F$71+유형화!$F$72+유형화!$F$73+유형화!$F$74+유형화!$G$63)*hourly1!O4685/hourly1!$O$8763</f>
        <v>102.29063885173552</v>
      </c>
      <c r="C4684" s="419">
        <f>hourly1!$F4685*유형화!$G$71/hourly1!$F$8763+유형화!$G$72*hourly1!$G4685/hourly1!$F$8763+유형화!$G$74*hourly1!I4685/hourly1!$I$8763+유형화!$H$63*hourly1!P4685/hourly1!$P$8763</f>
        <v>0.50977333967261906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770">
        <f>(유형화!$F$71+유형화!$F$72+유형화!$F$73+유형화!$F$74+유형화!$G$63)*hourly1!O4686/hourly1!$O$8763</f>
        <v>100.72628101256173</v>
      </c>
      <c r="C4685" s="419">
        <f>hourly1!$F4686*유형화!$G$71/hourly1!$F$8763+유형화!$G$72*hourly1!$G4686/hourly1!$F$8763+유형화!$G$74*hourly1!I4686/hourly1!$I$8763+유형화!$H$63*hourly1!P4686/hourly1!$P$8763</f>
        <v>0.51015276105201324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770">
        <f>(유형화!$F$71+유형화!$F$72+유형화!$F$73+유형화!$F$74+유형화!$G$63)*hourly1!O4687/hourly1!$O$8763</f>
        <v>99.685783298994124</v>
      </c>
      <c r="C4686" s="419">
        <f>hourly1!$F4687*유형화!$G$71/hourly1!$F$8763+유형화!$G$72*hourly1!$G4687/hourly1!$F$8763+유형화!$G$74*hourly1!I4687/hourly1!$I$8763+유형화!$H$63*hourly1!P4687/hourly1!$P$8763</f>
        <v>0.50483409185375772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770">
        <f>(유형화!$F$71+유형화!$F$72+유형화!$F$73+유형화!$F$74+유형화!$G$63)*hourly1!O4688/hourly1!$O$8763</f>
        <v>99.550375094861579</v>
      </c>
      <c r="C4687" s="419">
        <f>hourly1!$F4688*유형화!$G$71/hourly1!$F$8763+유형화!$G$72*hourly1!$G4688/hourly1!$F$8763+유형화!$G$74*hourly1!I4688/hourly1!$I$8763+유형화!$H$63*hourly1!P4688/hourly1!$P$8763</f>
        <v>1.2036842684340641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770">
        <f>(유형화!$F$71+유형화!$F$72+유형화!$F$73+유형화!$F$74+유형화!$G$63)*hourly1!O4689/hourly1!$O$8763</f>
        <v>100.81268500170582</v>
      </c>
      <c r="C4688" s="419">
        <f>hourly1!$F4689*유형화!$G$71/hourly1!$F$8763+유형화!$G$72*hourly1!$G4689/hourly1!$F$8763+유형화!$G$74*hourly1!I4689/hourly1!$I$8763+유형화!$H$63*hourly1!P4689/hourly1!$P$8763</f>
        <v>2.4508404961700179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770">
        <f>(유형화!$F$71+유형화!$F$72+유형화!$F$73+유형화!$F$74+유형화!$G$63)*hourly1!O4690/hourly1!$O$8763</f>
        <v>104.08274866939647</v>
      </c>
      <c r="C4689" s="419">
        <f>hourly1!$F4690*유형화!$G$71/hourly1!$F$8763+유형화!$G$72*hourly1!$G4690/hourly1!$F$8763+유형화!$G$74*hourly1!I4690/hourly1!$I$8763+유형화!$H$63*hourly1!P4690/hourly1!$P$8763</f>
        <v>2.0686133064454828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770">
        <f>(유형화!$F$71+유형화!$F$72+유형화!$F$73+유형화!$F$74+유형화!$G$63)*hourly1!O4691/hourly1!$O$8763</f>
        <v>108.48232222412177</v>
      </c>
      <c r="C4690" s="419">
        <f>hourly1!$F4691*유형화!$G$71/hourly1!$F$8763+유형화!$G$72*hourly1!$G4691/hourly1!$F$8763+유형화!$G$74*hourly1!I4691/hourly1!$I$8763+유형화!$H$63*hourly1!P4691/hourly1!$P$8763</f>
        <v>1.7870063278481414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770">
        <f>(유형화!$F$71+유형화!$F$72+유형화!$F$73+유형화!$F$74+유형화!$G$63)*hourly1!O4692/hourly1!$O$8763</f>
        <v>113.00251064125699</v>
      </c>
      <c r="C4691" s="419">
        <f>hourly1!$F4692*유형화!$G$71/hourly1!$F$8763+유형화!$G$72*hourly1!$G4692/hourly1!$F$8763+유형화!$G$74*hourly1!I4692/hourly1!$I$8763+유형화!$H$63*hourly1!P4692/hourly1!$P$8763</f>
        <v>1.4648643446911223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770">
        <f>(유형화!$F$71+유형화!$F$72+유형화!$F$73+유형화!$F$74+유형화!$G$63)*hourly1!O4693/hourly1!$O$8763</f>
        <v>120.07130949467722</v>
      </c>
      <c r="C4692" s="419">
        <f>hourly1!$F4693*유형화!$G$71/hourly1!$F$8763+유형화!$G$72*hourly1!$G4693/hourly1!$F$8763+유형화!$G$74*hourly1!I4693/hourly1!$I$8763+유형화!$H$63*hourly1!P4693/hourly1!$P$8763</f>
        <v>1.3439624760663718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770">
        <f>(유형화!$F$71+유형화!$F$72+유형화!$F$73+유형화!$F$74+유형화!$G$63)*hourly1!O4694/hourly1!$O$8763</f>
        <v>123.13457300437518</v>
      </c>
      <c r="C4693" s="419">
        <f>hourly1!$F4694*유형화!$G$71/hourly1!$F$8763+유형화!$G$72*hourly1!$G4694/hourly1!$F$8763+유형화!$G$74*hourly1!I4694/hourly1!$I$8763+유형화!$H$63*hourly1!P4694/hourly1!$P$8763</f>
        <v>1.2833261391740365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770">
        <f>(유형화!$F$71+유형화!$F$72+유형화!$F$73+유형화!$F$74+유형화!$G$63)*hourly1!O4695/hourly1!$O$8763</f>
        <v>120.80530115382918</v>
      </c>
      <c r="C4694" s="419">
        <f>hourly1!$F4695*유형화!$G$71/hourly1!$F$8763+유형화!$G$72*hourly1!$G4695/hourly1!$F$8763+유형화!$G$74*hourly1!I4695/hourly1!$I$8763+유형화!$H$63*hourly1!P4695/hourly1!$P$8763</f>
        <v>1.7053008725418879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770">
        <f>(유형화!$F$71+유형화!$F$72+유형화!$F$73+유형화!$F$74+유형화!$G$63)*hourly1!O4696/hourly1!$O$8763</f>
        <v>120.02672384534368</v>
      </c>
      <c r="C4695" s="419">
        <f>hourly1!$F4696*유형화!$G$71/hourly1!$F$8763+유형화!$G$72*hourly1!$G4696/hourly1!$F$8763+유형화!$G$74*hourly1!I4696/hourly1!$I$8763+유형화!$H$63*hourly1!P4696/hourly1!$P$8763</f>
        <v>1.5643770638925738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770">
        <f>(유형화!$F$71+유형화!$F$72+유형화!$F$73+유형화!$F$74+유형화!$G$63)*hourly1!O4697/hourly1!$O$8763</f>
        <v>122.14923815589648</v>
      </c>
      <c r="C4696" s="419">
        <f>hourly1!$F4697*유형화!$G$71/hourly1!$F$8763+유형화!$G$72*hourly1!$G4697/hourly1!$F$8763+유형화!$G$74*hourly1!I4697/hourly1!$I$8763+유형화!$H$63*hourly1!P4697/hourly1!$P$8763</f>
        <v>1.0822044976596705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770">
        <f>(유형화!$F$71+유형화!$F$72+유형화!$F$73+유형화!$F$74+유형화!$G$63)*hourly1!O4698/hourly1!$O$8763</f>
        <v>120.42574325781008</v>
      </c>
      <c r="C4697" s="419">
        <f>hourly1!$F4698*유형화!$G$71/hourly1!$F$8763+유형화!$G$72*hourly1!$G4698/hourly1!$F$8763+유형화!$G$74*hourly1!I4698/hourly1!$I$8763+유형화!$H$63*hourly1!P4698/hourly1!$P$8763</f>
        <v>1.0019779548833245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770">
        <f>(유형화!$F$71+유형화!$F$72+유형화!$F$73+유형화!$F$74+유형화!$G$63)*hourly1!O4699/hourly1!$O$8763</f>
        <v>119.35856512715949</v>
      </c>
      <c r="C4698" s="419">
        <f>hourly1!$F4699*유형화!$G$71/hourly1!$F$8763+유형화!$G$72*hourly1!$G4699/hourly1!$F$8763+유형화!$G$74*hourly1!I4699/hourly1!$I$8763+유형화!$H$63*hourly1!P4699/hourly1!$P$8763</f>
        <v>1.0822044976596705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770">
        <f>(유형화!$F$71+유형화!$F$72+유형화!$F$73+유형화!$F$74+유형화!$G$63)*hourly1!O4700/hourly1!$O$8763</f>
        <v>115.57714412338936</v>
      </c>
      <c r="C4699" s="419">
        <f>hourly1!$F4700*유형화!$G$71/hourly1!$F$8763+유형화!$G$72*hourly1!$G4700/hourly1!$F$8763+유형화!$G$74*hourly1!I4700/hourly1!$I$8763+유형화!$H$63*hourly1!P4700/hourly1!$P$8763</f>
        <v>1.5643770638925738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770">
        <f>(유형화!$F$71+유형화!$F$72+유형화!$F$73+유형화!$F$74+유형화!$G$63)*hourly1!O4701/hourly1!$O$8763</f>
        <v>114.19613624042707</v>
      </c>
      <c r="C4700" s="419">
        <f>hourly1!$F4701*유형화!$G$71/hourly1!$F$8763+유형화!$G$72*hourly1!$G4701/hourly1!$F$8763+유형화!$G$74*hourly1!I4701/hourly1!$I$8763+유형화!$H$63*hourly1!P4701/hourly1!$P$8763</f>
        <v>2.0269954277300188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770">
        <f>(유형화!$F$71+유형화!$F$72+유형화!$F$73+유형화!$F$74+유형화!$G$63)*hourly1!O4702/hourly1!$O$8763</f>
        <v>114.66254305862226</v>
      </c>
      <c r="C4701" s="419">
        <f>hourly1!$F4702*유형화!$G$71/hourly1!$F$8763+유형화!$G$72*hourly1!$G4702/hourly1!$F$8763+유형화!$G$74*hourly1!I4702/hourly1!$I$8763+유형화!$H$63*hourly1!P4702/hourly1!$P$8763</f>
        <v>2.0473093960506414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770">
        <f>(유형화!$F$71+유형화!$F$72+유형화!$F$73+유형화!$F$74+유형화!$G$63)*hourly1!O4703/hourly1!$O$8763</f>
        <v>116.48161512339404</v>
      </c>
      <c r="C4702" s="419">
        <f>hourly1!$F4703*유형화!$G$71/hourly1!$F$8763+유형화!$G$72*hourly1!$G4703/hourly1!$F$8763+유형화!$G$74*hourly1!I4703/hourly1!$I$8763+유형화!$H$63*hourly1!P4703/hourly1!$P$8763</f>
        <v>1.6853832503175015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770">
        <f>(유형화!$F$71+유형화!$F$72+유형화!$F$73+유형화!$F$74+유형화!$G$63)*hourly1!O4704/hourly1!$O$8763</f>
        <v>114.31840098647754</v>
      </c>
      <c r="C4703" s="419">
        <f>hourly1!$F4704*유형화!$G$71/hourly1!$F$8763+유형화!$G$72*hourly1!$G4704/hourly1!$F$8763+유형화!$G$74*hourly1!I4704/hourly1!$I$8763+유형화!$H$63*hourly1!P4704/hourly1!$P$8763</f>
        <v>1.3436624469950746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770">
        <f>(유형화!$F$71+유형화!$F$72+유형화!$F$73+유형화!$F$74+유형화!$G$63)*hourly1!O4705/hourly1!$O$8763</f>
        <v>110.68760987437486</v>
      </c>
      <c r="C4704" s="419">
        <f>hourly1!$F4705*유형화!$G$71/hourly1!$F$8763+유형화!$G$72*hourly1!$G4705/hourly1!$F$8763+유형화!$G$74*hourly1!I4705/hourly1!$I$8763+유형화!$H$63*hourly1!P4705/hourly1!$P$8763</f>
        <v>0.94225124459074028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770">
        <f>(유형화!$F$71+유형화!$F$72+유형화!$F$73+유형화!$F$74+유형화!$G$63)*hourly1!O4706/hourly1!$O$8763</f>
        <v>107.16341188942889</v>
      </c>
      <c r="C4705" s="419">
        <f>hourly1!$F4706*유형화!$G$71/hourly1!$F$8763+유형화!$G$72*hourly1!$G4706/hourly1!$F$8763+유형화!$G$74*hourly1!I4706/hourly1!$I$8763+유형화!$H$63*hourly1!P4706/hourly1!$P$8763</f>
        <v>0.82231346938175465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770">
        <f>(유형화!$F$71+유형화!$F$72+유형화!$F$73+유형화!$F$74+유형화!$G$63)*hourly1!O4707/hourly1!$O$8763</f>
        <v>104.88143418918334</v>
      </c>
      <c r="C4706" s="419">
        <f>hourly1!$F4707*유형화!$G$71/hourly1!$F$8763+유형화!$G$72*hourly1!$G4707/hourly1!$F$8763+유형화!$G$74*hourly1!I4707/hourly1!$I$8763+유형화!$H$63*hourly1!P4707/hourly1!$P$8763</f>
        <v>0.60499548929345992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770">
        <f>(유형화!$F$71+유형화!$F$72+유형화!$F$73+유형화!$F$74+유형화!$G$63)*hourly1!O4708/hourly1!$O$8763</f>
        <v>100.35046970147069</v>
      </c>
      <c r="C4707" s="419">
        <f>hourly1!$F4708*유형화!$G$71/hourly1!$F$8763+유형화!$G$72*hourly1!$G4708/hourly1!$F$8763+유형화!$G$74*hourly1!I4708/hourly1!$I$8763+유형화!$H$63*hourly1!P4708/hourly1!$P$8763</f>
        <v>0.53151606181686473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770">
        <f>(유형화!$F$71+유형화!$F$72+유형화!$F$73+유형화!$F$74+유형화!$G$63)*hourly1!O4709/hourly1!$O$8763</f>
        <v>98.229390562525708</v>
      </c>
      <c r="C4708" s="419">
        <f>hourly1!$F4709*유형화!$G$71/hourly1!$F$8763+유형화!$G$72*hourly1!$G4709/hourly1!$F$8763+유형화!$G$74*hourly1!I4709/hourly1!$I$8763+유형화!$H$63*hourly1!P4709/hourly1!$P$8763</f>
        <v>0.51015368421838647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770">
        <f>(유형화!$F$71+유형화!$F$72+유형화!$F$73+유형화!$F$74+유형화!$G$63)*hourly1!O4710/hourly1!$O$8763</f>
        <v>96.900115852530973</v>
      </c>
      <c r="C4709" s="419">
        <f>hourly1!$F4710*유형화!$G$71/hourly1!$F$8763+유형화!$G$72*hourly1!$G4710/hourly1!$F$8763+유형화!$G$74*hourly1!I4710/hourly1!$I$8763+유형화!$H$63*hourly1!P4710/hourly1!$P$8763</f>
        <v>0.51031431516732706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770">
        <f>(유형화!$F$71+유형화!$F$72+유형화!$F$73+유형화!$F$74+유형화!$G$63)*hourly1!O4711/hourly1!$O$8763</f>
        <v>97.238505628866662</v>
      </c>
      <c r="C4710" s="419">
        <f>hourly1!$F4711*유형화!$G$71/hourly1!$F$8763+유형화!$G$72*hourly1!$G4711/hourly1!$F$8763+유형화!$G$74*hourly1!I4711/hourly1!$I$8763+유형화!$H$63*hourly1!P4711/hourly1!$P$8763</f>
        <v>0.5050750382771686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770">
        <f>(유형화!$F$71+유형화!$F$72+유형화!$F$73+유형화!$F$74+유형화!$G$63)*hourly1!O4712/hourly1!$O$8763</f>
        <v>96.862158109410117</v>
      </c>
      <c r="C4711" s="419">
        <f>hourly1!$F4712*유형화!$G$71/hourly1!$F$8763+유형화!$G$72*hourly1!$G4712/hourly1!$F$8763+유형화!$G$74*hourly1!I4712/hourly1!$I$8763+유형화!$H$63*hourly1!P4712/hourly1!$P$8763</f>
        <v>1.2039827588947363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770">
        <f>(유형화!$F$71+유형화!$F$72+유형화!$F$73+유형화!$F$74+유형화!$G$63)*hourly1!O4713/hourly1!$O$8763</f>
        <v>98.266920365808645</v>
      </c>
      <c r="C4712" s="419">
        <f>hourly1!$F4713*유형화!$G$71/hourly1!$F$8763+유형화!$G$72*hourly1!$G4713/hourly1!$F$8763+유형화!$G$74*hourly1!I4713/hourly1!$I$8763+유형화!$H$63*hourly1!P4713/hourly1!$P$8763</f>
        <v>2.4513903956063339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770">
        <f>(유형화!$F$71+유형화!$F$72+유형화!$F$73+유형화!$F$74+유형화!$G$63)*hourly1!O4714/hourly1!$O$8763</f>
        <v>98.458320499911338</v>
      </c>
      <c r="C4713" s="419">
        <f>hourly1!$F4714*유형화!$G$71/hourly1!$F$8763+유형화!$G$72*hourly1!$G4714/hourly1!$F$8763+유형화!$G$74*hourly1!I4714/hourly1!$I$8763+유형화!$H$63*hourly1!P4714/hourly1!$P$8763</f>
        <v>2.0685806879002957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770">
        <f>(유형화!$F$71+유형화!$F$72+유형화!$F$73+유형화!$F$74+유형화!$G$63)*hourly1!O4715/hourly1!$O$8763</f>
        <v>99.597639974036127</v>
      </c>
      <c r="C4714" s="419">
        <f>hourly1!$F4715*유형화!$G$71/hourly1!$F$8763+유형화!$G$72*hourly1!$G4715/hourly1!$F$8763+유형화!$G$74*hourly1!I4715/hourly1!$I$8763+유형화!$H$63*hourly1!P4715/hourly1!$P$8763</f>
        <v>1.7861400900679321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770">
        <f>(유형화!$F$71+유형화!$F$72+유형화!$F$73+유형화!$F$74+유형화!$G$63)*hourly1!O4716/hourly1!$O$8763</f>
        <v>101.28017100225109</v>
      </c>
      <c r="C4715" s="419">
        <f>hourly1!$F4716*유형화!$G$71/hourly1!$F$8763+유형화!$G$72*hourly1!$G4716/hourly1!$F$8763+유형화!$G$74*hourly1!I4716/hourly1!$I$8763+유형화!$H$63*hourly1!P4716/hourly1!$P$8763</f>
        <v>1.4638488616805811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770">
        <f>(유형화!$F$71+유형화!$F$72+유형화!$F$73+유형화!$F$74+유형화!$G$63)*hourly1!O4717/hourly1!$O$8763</f>
        <v>104.72274086958899</v>
      </c>
      <c r="C4716" s="419">
        <f>hourly1!$F4717*유형화!$G$71/hourly1!$F$8763+유형화!$G$72*hourly1!$G4717/hourly1!$F$8763+유형화!$G$74*hourly1!I4717/hourly1!$I$8763+유형화!$H$63*hourly1!P4717/hourly1!$P$8763</f>
        <v>1.3429426849460859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770">
        <f>(유형화!$F$71+유형화!$F$72+유형화!$F$73+유형화!$F$74+유형화!$G$63)*hourly1!O4718/hourly1!$O$8763</f>
        <v>107.84203142976628</v>
      </c>
      <c r="C4717" s="419">
        <f>hourly1!$F4718*유형화!$G$71/hourly1!$F$8763+유형화!$G$72*hourly1!$G4718/hourly1!$F$8763+유형화!$G$74*hourly1!I4718/hourly1!$I$8763+유형화!$H$63*hourly1!P4718/hourly1!$P$8763</f>
        <v>1.2825509871426544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770">
        <f>(유형화!$F$71+유형화!$F$72+유형화!$F$73+유형화!$F$74+유형화!$G$63)*hourly1!O4719/hourly1!$O$8763</f>
        <v>108.2681783004348</v>
      </c>
      <c r="C4718" s="419">
        <f>hourly1!$F4719*유형화!$G$71/hourly1!$F$8763+유형화!$G$72*hourly1!$G4719/hourly1!$F$8763+유형화!$G$74*hourly1!I4719/hourly1!$I$8763+유형화!$H$63*hourly1!P4719/hourly1!$P$8763</f>
        <v>1.7043395486252395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770">
        <f>(유형화!$F$71+유형화!$F$72+유형화!$F$73+유형화!$F$74+유형화!$G$63)*hourly1!O4720/hourly1!$O$8763</f>
        <v>109.16763502696163</v>
      </c>
      <c r="C4719" s="419">
        <f>hourly1!$F4720*유형화!$G$71/hourly1!$F$8763+유형화!$G$72*hourly1!$G4720/hourly1!$F$8763+유형화!$G$74*hourly1!I4720/hourly1!$I$8763+유형화!$H$63*hourly1!P4720/hourly1!$P$8763</f>
        <v>1.5638308571217538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770">
        <f>(유형화!$F$71+유형화!$F$72+유형화!$F$73+유형화!$F$74+유형화!$G$63)*hourly1!O4721/hourly1!$O$8763</f>
        <v>109.951979412076</v>
      </c>
      <c r="C4720" s="419">
        <f>hourly1!$F4721*유형화!$G$71/hourly1!$F$8763+유형화!$G$72*hourly1!$G4721/hourly1!$F$8763+유형화!$G$74*hourly1!I4721/hourly1!$I$8763+유형화!$H$63*hourly1!P4721/hourly1!$P$8763</f>
        <v>1.0818521558272243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770">
        <f>(유형화!$F$71+유형화!$F$72+유형화!$F$73+유형화!$F$74+유형화!$G$63)*hourly1!O4722/hourly1!$O$8763</f>
        <v>110.48365915564139</v>
      </c>
      <c r="C4721" s="419">
        <f>hourly1!$F4722*유형화!$G$71/hourly1!$F$8763+유형화!$G$72*hourly1!$G4722/hourly1!$F$8763+유형화!$G$74*hourly1!I4722/hourly1!$I$8763+유형화!$H$63*hourly1!P4722/hourly1!$P$8763</f>
        <v>1.0016865420315078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770">
        <f>(유형화!$F$71+유형화!$F$72+유형화!$F$73+유형화!$F$74+유형화!$G$63)*hourly1!O4723/hourly1!$O$8763</f>
        <v>111.72516187688512</v>
      </c>
      <c r="C4722" s="419">
        <f>hourly1!$F4723*유형화!$G$71/hourly1!$F$8763+유형화!$G$72*hourly1!$G4723/hourly1!$F$8763+유형화!$G$74*hourly1!I4723/hourly1!$I$8763+유형화!$H$63*hourly1!P4723/hourly1!$P$8763</f>
        <v>1.0818706191546887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770">
        <f>(유형화!$F$71+유형화!$F$72+유형화!$F$73+유형화!$F$74+유형화!$G$63)*hourly1!O4724/hourly1!$O$8763</f>
        <v>111.98679311832859</v>
      </c>
      <c r="C4723" s="419">
        <f>hourly1!$F4724*유형화!$G$71/hourly1!$F$8763+유형화!$G$72*hourly1!$G4724/hourly1!$F$8763+유형화!$G$74*hourly1!I4724/hourly1!$I$8763+유형화!$H$63*hourly1!P4724/hourly1!$P$8763</f>
        <v>1.5638804003837836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770">
        <f>(유형화!$F$71+유형화!$F$72+유형화!$F$73+유형화!$F$74+유형화!$G$63)*hourly1!O4725/hourly1!$O$8763</f>
        <v>112.62090009217152</v>
      </c>
      <c r="C4724" s="419">
        <f>hourly1!$F4725*유형화!$G$71/hourly1!$F$8763+유형화!$G$72*hourly1!$G4725/hourly1!$F$8763+유형화!$G$74*hourly1!I4725/hourly1!$I$8763+유형화!$H$63*hourly1!P4725/hourly1!$P$8763</f>
        <v>2.0264264495219897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770">
        <f>(유형화!$F$71+유형화!$F$72+유형화!$F$73+유형화!$F$74+유형화!$G$63)*hourly1!O4726/hourly1!$O$8763</f>
        <v>114.26764520988684</v>
      </c>
      <c r="C4725" s="419">
        <f>hourly1!$F4726*유형화!$G$71/hourly1!$F$8763+유형화!$G$72*hourly1!$G4726/hourly1!$F$8763+유형화!$G$74*hourly1!I4726/hourly1!$I$8763+유형화!$H$63*hourly1!P4726/hourly1!$P$8763</f>
        <v>2.0468031931559918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770">
        <f>(유형화!$F$71+유형화!$F$72+유형화!$F$73+유형화!$F$74+유형화!$G$63)*hourly1!O4727/hourly1!$O$8763</f>
        <v>115.95751335177539</v>
      </c>
      <c r="C4726" s="419">
        <f>hourly1!$F4727*유형화!$G$71/hourly1!$F$8763+유형화!$G$72*hourly1!$G4727/hourly1!$F$8763+유형화!$G$74*hourly1!I4727/hourly1!$I$8763+유형화!$H$63*hourly1!P4727/hourly1!$P$8763</f>
        <v>1.6850853753010753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770">
        <f>(유형화!$F$71+유형화!$F$72+유형화!$F$73+유형화!$F$74+유형화!$G$63)*hourly1!O4728/hourly1!$O$8763</f>
        <v>114.45477448224598</v>
      </c>
      <c r="C4727" s="419">
        <f>hourly1!$F4728*유형화!$G$71/hourly1!$F$8763+유형화!$G$72*hourly1!$G4728/hourly1!$F$8763+유형화!$G$74*hourly1!I4728/hourly1!$I$8763+유형화!$H$63*hourly1!P4728/hourly1!$P$8763</f>
        <v>1.343265485454586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770">
        <f>(유형화!$F$71+유형화!$F$72+유형화!$F$73+유형화!$F$74+유형화!$G$63)*hourly1!O4729/hourly1!$O$8763</f>
        <v>111.0754796658204</v>
      </c>
      <c r="C4728" s="419">
        <f>hourly1!$F4729*유형화!$G$71/hourly1!$F$8763+유형화!$G$72*hourly1!$G4729/hourly1!$F$8763+유형화!$G$74*hourly1!I4729/hourly1!$I$8763+유형화!$H$63*hourly1!P4729/hourly1!$P$8763</f>
        <v>0.94201583716556558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770">
        <f>(유형화!$F$71+유형화!$F$72+유형화!$F$73+유형화!$F$74+유형화!$G$63)*hourly1!O4730/hourly1!$O$8763</f>
        <v>106.83946696863522</v>
      </c>
      <c r="C4729" s="419">
        <f>hourly1!$F4730*유형화!$G$71/hourly1!$F$8763+유형화!$G$72*hourly1!$G4730/hourly1!$F$8763+유형화!$G$74*hourly1!I4730/hourly1!$I$8763+유형화!$H$63*hourly1!P4730/hourly1!$P$8763</f>
        <v>0.82214883804519678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770">
        <f>(유형화!$F$71+유형화!$F$72+유형화!$F$73+유형화!$F$74+유형화!$G$63)*hourly1!O4731/hourly1!$O$8763</f>
        <v>102.1277056436363</v>
      </c>
      <c r="C4730" s="419">
        <f>hourly1!$F4731*유형화!$G$71/hourly1!$F$8763+유형화!$G$72*hourly1!$G4731/hourly1!$F$8763+유형화!$G$74*hourly1!I4731/hourly1!$I$8763+유형화!$H$63*hourly1!P4731/hourly1!$P$8763</f>
        <v>0.60483578151089257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770">
        <f>(유형화!$F$71+유형화!$F$72+유형화!$F$73+유형화!$F$74+유형화!$G$63)*hourly1!O4732/hourly1!$O$8763</f>
        <v>99.512954692365085</v>
      </c>
      <c r="C4731" s="419">
        <f>hourly1!$F4732*유형화!$G$71/hourly1!$F$8763+유형화!$G$72*hourly1!$G4732/hourly1!$F$8763+유형화!$G$74*hourly1!I4732/hourly1!$I$8763+유형화!$H$63*hourly1!P4732/hourly1!$P$8763</f>
        <v>0.53140743590694928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770">
        <f>(유형화!$F$71+유형화!$F$72+유형화!$F$73+유형화!$F$74+유형화!$G$63)*hourly1!O4733/hourly1!$O$8763</f>
        <v>96.596944069494924</v>
      </c>
      <c r="C4732" s="419">
        <f>hourly1!$F4733*유형화!$G$71/hourly1!$F$8763+유형화!$G$72*hourly1!$G4733/hourly1!$F$8763+유형화!$G$74*hourly1!I4733/hourly1!$I$8763+유형화!$H$63*hourly1!P4733/hourly1!$P$8763</f>
        <v>0.50968256164591863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770">
        <f>(유형화!$F$71+유형화!$F$72+유형화!$F$73+유형화!$F$74+유형화!$G$63)*hourly1!O4734/hourly1!$O$8763</f>
        <v>97.538076368793</v>
      </c>
      <c r="C4733" s="419">
        <f>hourly1!$F4734*유형화!$G$71/hourly1!$F$8763+유형화!$G$72*hourly1!$G4734/hourly1!$F$8763+유형화!$G$74*hourly1!I4734/hourly1!$I$8763+유형화!$H$63*hourly1!P4734/hourly1!$P$8763</f>
        <v>0.50979118755583441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770">
        <f>(유형화!$F$71+유형화!$F$72+유형화!$F$73+유형화!$F$74+유형화!$G$63)*hourly1!O4735/hourly1!$O$8763</f>
        <v>97.584846812131929</v>
      </c>
      <c r="C4734" s="419">
        <f>hourly1!$F4735*유형화!$G$71/hourly1!$F$8763+유형화!$G$72*hourly1!$G4735/hourly1!$F$8763+유형화!$G$74*hourly1!I4735/hourly1!$I$8763+유형화!$H$63*hourly1!P4735/hourly1!$P$8763</f>
        <v>0.50470484856150666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770">
        <f>(유형화!$F$71+유형화!$F$72+유형화!$F$73+유형화!$F$74+유형화!$G$63)*hourly1!O4736/hourly1!$O$8763</f>
        <v>99.472906957707679</v>
      </c>
      <c r="C4735" s="419">
        <f>hourly1!$F4736*유형화!$G$71/hourly1!$F$8763+유형화!$G$72*hourly1!$G4736/hourly1!$F$8763+유형화!$G$74*hourly1!I4736/hourly1!$I$8763+유형화!$H$63*hourly1!P4736/hourly1!$P$8763</f>
        <v>1.2036587274977353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770">
        <f>(유형화!$F$71+유형화!$F$72+유형화!$F$73+유형화!$F$74+유형화!$G$63)*hourly1!O4737/hourly1!$O$8763</f>
        <v>102.20873430095175</v>
      </c>
      <c r="C4736" s="419">
        <f>hourly1!$F4737*유형화!$G$71/hourly1!$F$8763+유형화!$G$72*hourly1!$G4737/hourly1!$F$8763+유형화!$G$74*hourly1!I4737/hourly1!$I$8763+유형화!$H$63*hourly1!P4737/hourly1!$P$8763</f>
        <v>2.4514624025834451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770">
        <f>(유형화!$F$71+유형화!$F$72+유형화!$F$73+유형화!$F$74+유형화!$G$63)*hourly1!O4738/hourly1!$O$8763</f>
        <v>108.56539108896762</v>
      </c>
      <c r="C4737" s="419">
        <f>hourly1!$F4738*유형화!$G$71/hourly1!$F$8763+유형화!$G$72*hourly1!$G4738/hourly1!$F$8763+유형화!$G$74*hourly1!I4738/hourly1!$I$8763+유형화!$H$63*hourly1!P4738/hourly1!$P$8763</f>
        <v>2.0689388764531058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770">
        <f>(유형화!$F$71+유형화!$F$72+유형화!$F$73+유형화!$F$74+유형화!$G$63)*hourly1!O4739/hourly1!$O$8763</f>
        <v>115.77988011833264</v>
      </c>
      <c r="C4738" s="419">
        <f>hourly1!$F4739*유형화!$G$71/hourly1!$F$8763+유형화!$G$72*hourly1!$G4739/hourly1!$F$8763+유형화!$G$74*hourly1!I4739/hourly1!$I$8763+유형화!$H$63*hourly1!P4739/hourly1!$P$8763</f>
        <v>1.7870774116588795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770">
        <f>(유형화!$F$71+유형화!$F$72+유형화!$F$73+유형화!$F$74+유형화!$G$63)*hourly1!O4740/hourly1!$O$8763</f>
        <v>130.38960875561588</v>
      </c>
      <c r="C4739" s="419">
        <f>hourly1!$F4740*유형화!$G$71/hourly1!$F$8763+유형화!$G$72*hourly1!$G4740/hourly1!$F$8763+유형화!$G$74*hourly1!I4740/hourly1!$I$8763+유형화!$H$63*hourly1!P4740/hourly1!$P$8763</f>
        <v>1.4651409868809673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770">
        <f>(유형화!$F$71+유형화!$F$72+유형화!$F$73+유형화!$F$74+유형화!$G$63)*hourly1!O4741/hourly1!$O$8763</f>
        <v>136.33661129125625</v>
      </c>
      <c r="C4740" s="419">
        <f>hourly1!$F4741*유형화!$G$71/hourly1!$F$8763+유형화!$G$72*hourly1!$G4741/hourly1!$F$8763+유형화!$G$74*hourly1!I4741/hourly1!$I$8763+유형화!$H$63*hourly1!P4741/hourly1!$P$8763</f>
        <v>1.344419751143241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770">
        <f>(유형화!$F$71+유형화!$F$72+유형화!$F$73+유형화!$F$74+유형화!$G$63)*hourly1!O4742/hourly1!$O$8763</f>
        <v>140.14285317249332</v>
      </c>
      <c r="C4741" s="419">
        <f>hourly1!$F4742*유형화!$G$71/hourly1!$F$8763+유형화!$G$72*hourly1!$G4742/hourly1!$F$8763+유형화!$G$74*hourly1!I4742/hourly1!$I$8763+유형화!$H$63*hourly1!P4742/hourly1!$P$8763</f>
        <v>1.2840363618371684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770">
        <f>(유형화!$F$71+유형화!$F$72+유형화!$F$73+유형화!$F$74+유형화!$G$63)*hourly1!O4743/hourly1!$O$8763</f>
        <v>137.18675053954794</v>
      </c>
      <c r="C4742" s="419">
        <f>hourly1!$F4743*유형화!$G$71/hourly1!$F$8763+유형화!$G$72*hourly1!$G4743/hourly1!$F$8763+유형화!$G$74*hourly1!I4743/hourly1!$I$8763+유형화!$H$63*hourly1!P4743/hourly1!$P$8763</f>
        <v>1.7061858813716864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770">
        <f>(유형화!$F$71+유형화!$F$72+유형화!$F$73+유형화!$F$74+유형화!$G$63)*hourly1!O4744/hourly1!$O$8763</f>
        <v>136.17085944767021</v>
      </c>
      <c r="C4743" s="419">
        <f>hourly1!$F4744*유형화!$G$71/hourly1!$F$8763+유형화!$G$72*hourly1!$G4744/hourly1!$F$8763+유형화!$G$74*hourly1!I4744/hourly1!$I$8763+유형화!$H$63*hourly1!P4744/hourly1!$P$8763</f>
        <v>1.5655974898379763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770">
        <f>(유형화!$F$71+유형화!$F$72+유형화!$F$73+유형화!$F$74+유형화!$G$63)*hourly1!O4745/hourly1!$O$8763</f>
        <v>142.06227174078862</v>
      </c>
      <c r="C4744" s="419">
        <f>hourly1!$F4745*유형화!$G$71/hourly1!$F$8763+유형화!$G$72*hourly1!$G4745/hourly1!$F$8763+유형화!$G$74*hourly1!I4745/hourly1!$I$8763+유형화!$H$63*hourly1!P4745/hourly1!$P$8763</f>
        <v>1.083069812273507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770">
        <f>(유형화!$F$71+유형화!$F$72+유형화!$F$73+유형화!$F$74+유형화!$G$63)*hourly1!O4746/hourly1!$O$8763</f>
        <v>140.70412710258111</v>
      </c>
      <c r="C4745" s="419">
        <f>hourly1!$F4746*유형화!$G$71/hourly1!$F$8763+유형화!$G$72*hourly1!$G4746/hourly1!$F$8763+유형화!$G$74*hourly1!I4746/hourly1!$I$8763+유형화!$H$63*hourly1!P4746/hourly1!$P$8763</f>
        <v>1.0027986497891188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770">
        <f>(유형화!$F$71+유형화!$F$72+유형화!$F$73+유형화!$F$74+유형화!$G$63)*hourly1!O4747/hourly1!$O$8763</f>
        <v>140.76118645095542</v>
      </c>
      <c r="C4746" s="419">
        <f>hourly1!$F4747*유형화!$G$71/hourly1!$F$8763+유형화!$G$72*hourly1!$G4747/hourly1!$F$8763+유형화!$G$74*hourly1!I4747/hourly1!$I$8763+유형화!$H$63*hourly1!P4747/hourly1!$P$8763</f>
        <v>1.0831279717550197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770">
        <f>(유형화!$F$71+유형화!$F$72+유형화!$F$73+유형화!$F$74+유형화!$G$63)*hourly1!O4748/hourly1!$O$8763</f>
        <v>139.30367645434643</v>
      </c>
      <c r="C4747" s="419">
        <f>hourly1!$F4748*유형화!$G$71/hourly1!$F$8763+유형화!$G$72*hourly1!$G4748/hourly1!$F$8763+유형화!$G$74*hourly1!I4748/hourly1!$I$8763+유형화!$H$63*hourly1!P4748/hourly1!$P$8763</f>
        <v>1.56592521390047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770">
        <f>(유형화!$F$71+유형화!$F$72+유형화!$F$73+유형화!$F$74+유형화!$G$63)*hourly1!O4749/hourly1!$O$8763</f>
        <v>134.7293635484595</v>
      </c>
      <c r="C4748" s="419">
        <f>hourly1!$F4749*유형화!$G$71/hourly1!$F$8763+유형화!$G$72*hourly1!$G4749/hourly1!$F$8763+유형화!$G$74*hourly1!I4749/hourly1!$I$8763+유형화!$H$63*hourly1!P4749/hourly1!$P$8763</f>
        <v>2.0285389619060461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770">
        <f>(유형화!$F$71+유형화!$F$72+유형화!$F$73+유형화!$F$74+유형화!$G$63)*hourly1!O4750/hourly1!$O$8763</f>
        <v>130.98635955099323</v>
      </c>
      <c r="C4749" s="419">
        <f>hourly1!$F4750*유형화!$G$71/hourly1!$F$8763+유형화!$G$72*hourly1!$G4750/hourly1!$F$8763+유형화!$G$74*hourly1!I4750/hourly1!$I$8763+유형화!$H$63*hourly1!P4750/hourly1!$P$8763</f>
        <v>2.0487686143645814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770">
        <f>(유형화!$F$71+유형화!$F$72+유형화!$F$73+유형화!$F$74+유형화!$G$63)*hourly1!O4751/hourly1!$O$8763</f>
        <v>128.86069083806228</v>
      </c>
      <c r="C4750" s="419">
        <f>hourly1!$F4751*유형화!$G$71/hourly1!$F$8763+유형화!$G$72*hourly1!$G4751/hourly1!$F$8763+유형화!$G$74*hourly1!I4751/hourly1!$I$8763+유형화!$H$63*hourly1!P4751/hourly1!$P$8763</f>
        <v>1.6872560471666442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770">
        <f>(유형화!$F$71+유형화!$F$72+유형화!$F$73+유형화!$F$74+유형화!$G$63)*hourly1!O4752/hourly1!$O$8763</f>
        <v>124.78394148017186</v>
      </c>
      <c r="C4751" s="419">
        <f>hourly1!$F4752*유형화!$G$71/hourly1!$F$8763+유형화!$G$72*hourly1!$G4752/hourly1!$F$8763+유형화!$G$74*hourly1!I4752/hourly1!$I$8763+유형화!$H$63*hourly1!P4752/hourly1!$P$8763</f>
        <v>1.3452182900560778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770">
        <f>(유형화!$F$71+유형화!$F$72+유형화!$F$73+유형화!$F$74+유형화!$G$63)*hourly1!O4753/hourly1!$O$8763</f>
        <v>118.79220621514629</v>
      </c>
      <c r="C4752" s="419">
        <f>hourly1!$F4753*유형화!$G$71/hourly1!$F$8763+유형화!$G$72*hourly1!$G4753/hourly1!$F$8763+유형화!$G$74*hourly1!I4753/hourly1!$I$8763+유형화!$H$63*hourly1!P4753/hourly1!$P$8763</f>
        <v>0.94315933257986617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770">
        <f>(유형화!$F$71+유형화!$F$72+유형화!$F$73+유형화!$F$74+유형화!$G$63)*hourly1!O4754/hourly1!$O$8763</f>
        <v>114.39298388041077</v>
      </c>
      <c r="C4753" s="419">
        <f>hourly1!$F4754*유형화!$G$71/hourly1!$F$8763+유형화!$G$72*hourly1!$G4754/hourly1!$F$8763+유형화!$G$74*hourly1!I4754/hourly1!$I$8763+유형화!$H$63*hourly1!P4754/hourly1!$P$8763</f>
        <v>0.82284213599148637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770">
        <f>(유형화!$F$71+유형화!$F$72+유형화!$F$73+유형화!$F$74+유형화!$G$63)*hourly1!O4755/hourly1!$O$8763</f>
        <v>111.12485590977946</v>
      </c>
      <c r="C4754" s="419">
        <f>hourly1!$F4755*유형화!$G$71/hourly1!$F$8763+유형화!$G$72*hourly1!$G4755/hourly1!$F$8763+유형화!$G$74*hourly1!I4755/hourly1!$I$8763+유형화!$H$63*hourly1!P4755/hourly1!$P$8763</f>
        <v>0.60541645315964876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770">
        <f>(유형화!$F$71+유형화!$F$72+유형화!$F$73+유형화!$F$74+유형화!$G$63)*hourly1!O4756/hourly1!$O$8763</f>
        <v>106.62362382983268</v>
      </c>
      <c r="C4755" s="419">
        <f>hourly1!$F4756*유형화!$G$71/hourly1!$F$8763+유형화!$G$72*hourly1!$G4756/hourly1!$F$8763+유형화!$G$74*hourly1!I4756/hourly1!$I$8763+유형화!$H$63*hourly1!P4756/hourly1!$P$8763</f>
        <v>0.53179762756069771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770">
        <f>(유형화!$F$71+유형화!$F$72+유형화!$F$73+유형화!$F$74+유형화!$G$63)*hourly1!O4757/hourly1!$O$8763</f>
        <v>104.65616405690677</v>
      </c>
      <c r="C4756" s="419">
        <f>hourly1!$F4757*유형화!$G$71/hourly1!$F$8763+유형화!$G$72*hourly1!$G4757/hourly1!$F$8763+유형화!$G$74*hourly1!I4757/hourly1!$I$8763+유형화!$H$63*hourly1!P4757/hourly1!$P$8763</f>
        <v>0.51062111412536093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770">
        <f>(유형화!$F$71+유형화!$F$72+유형화!$F$73+유형화!$F$74+유형화!$G$63)*hourly1!O4758/hourly1!$O$8763</f>
        <v>104.50498942768704</v>
      </c>
      <c r="C4757" s="419">
        <f>hourly1!$F4758*유형화!$G$71/hourly1!$F$8763+유형화!$G$72*hourly1!$G4758/hourly1!$F$8763+유형화!$G$74*hourly1!I4758/hourly1!$I$8763+유형화!$H$63*hourly1!P4758/hourly1!$P$8763</f>
        <v>0.51065096317142866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770">
        <f>(유형화!$F$71+유형화!$F$72+유형화!$F$73+유형화!$F$74+유형화!$G$63)*hourly1!O4759/hourly1!$O$8763</f>
        <v>103.80419572825181</v>
      </c>
      <c r="C4758" s="419">
        <f>hourly1!$F4759*유형화!$G$71/hourly1!$F$8763+유형화!$G$72*hourly1!$G4759/hourly1!$F$8763+유형화!$G$74*hourly1!I4759/hourly1!$I$8763+유형화!$H$63*hourly1!P4759/hourly1!$P$8763</f>
        <v>0.50520366612517087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770">
        <f>(유형화!$F$71+유형화!$F$72+유형화!$F$73+유형화!$F$74+유형화!$G$63)*hourly1!O4760/hourly1!$O$8763</f>
        <v>106.72267666430778</v>
      </c>
      <c r="C4759" s="419">
        <f>hourly1!$F4760*유형화!$G$71/hourly1!$F$8763+유형화!$G$72*hourly1!$G4760/hourly1!$F$8763+유형화!$G$74*hourly1!I4760/hourly1!$I$8763+유형화!$H$63*hourly1!P4760/hourly1!$P$8763</f>
        <v>1.2039181372486105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770">
        <f>(유형화!$F$71+유형화!$F$72+유형화!$F$73+유형화!$F$74+유형화!$G$63)*hourly1!O4761/hourly1!$O$8763</f>
        <v>109.69609041019525</v>
      </c>
      <c r="C4760" s="419">
        <f>hourly1!$F4761*유형화!$G$71/hourly1!$F$8763+유형화!$G$72*hourly1!$G4761/hourly1!$F$8763+유형화!$G$74*hourly1!I4761/hourly1!$I$8763+유형화!$H$63*hourly1!P4761/hourly1!$P$8763</f>
        <v>2.4514768655232895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770">
        <f>(유형화!$F$71+유형화!$F$72+유형화!$F$73+유형화!$F$74+유형화!$G$63)*hourly1!O4762/hourly1!$O$8763</f>
        <v>114.5241854468307</v>
      </c>
      <c r="C4761" s="419">
        <f>hourly1!$F4762*유형화!$G$71/hourly1!$F$8763+유형화!$G$72*hourly1!$G4762/hourly1!$F$8763+유형화!$G$74*hourly1!I4762/hourly1!$I$8763+유형화!$H$63*hourly1!P4762/hourly1!$P$8763</f>
        <v>2.0689622633345603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770">
        <f>(유형화!$F$71+유형화!$F$72+유형화!$F$73+유형화!$F$74+유형화!$G$63)*hourly1!O4763/hourly1!$O$8763</f>
        <v>123.41318368513416</v>
      </c>
      <c r="C4762" s="419">
        <f>hourly1!$F4763*유형화!$G$71/hourly1!$F$8763+유형화!$G$72*hourly1!$G4763/hourly1!$F$8763+유형화!$G$74*hourly1!I4763/hourly1!$I$8763+유형화!$H$63*hourly1!P4763/hourly1!$P$8763</f>
        <v>1.7869604772516017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770">
        <f>(유형화!$F$71+유형화!$F$72+유형화!$F$73+유형화!$F$74+유형화!$G$63)*hourly1!O4764/hourly1!$O$8763</f>
        <v>131.5482428337404</v>
      </c>
      <c r="C4763" s="419">
        <f>hourly1!$F4764*유형화!$G$71/hourly1!$F$8763+유형화!$G$72*hourly1!$G4764/hourly1!$F$8763+유형화!$G$74*hourly1!I4764/hourly1!$I$8763+유형화!$H$63*hourly1!P4764/hourly1!$P$8763</f>
        <v>1.4647169457935343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770">
        <f>(유형화!$F$71+유형화!$F$72+유형화!$F$73+유형화!$F$74+유형화!$G$63)*hourly1!O4765/hourly1!$O$8763</f>
        <v>136.1039023729312</v>
      </c>
      <c r="C4764" s="419">
        <f>hourly1!$F4765*유형화!$G$71/hourly1!$F$8763+유형화!$G$72*hourly1!$G4765/hourly1!$F$8763+유형화!$G$74*hourly1!I4765/hourly1!$I$8763+유형화!$H$63*hourly1!P4765/hourly1!$P$8763</f>
        <v>1.3438393872166057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770">
        <f>(유형화!$F$71+유형화!$F$72+유형화!$F$73+유형화!$F$74+유형화!$G$63)*hourly1!O4766/hourly1!$O$8763</f>
        <v>139.14813685740245</v>
      </c>
      <c r="C4765" s="419">
        <f>hourly1!$F4766*유형화!$G$71/hourly1!$F$8763+유형화!$G$72*hourly1!$G4766/hourly1!$F$8763+유형화!$G$74*hourly1!I4766/hourly1!$I$8763+유형화!$H$63*hourly1!P4766/hourly1!$P$8763</f>
        <v>1.2833615272183432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770">
        <f>(유형화!$F$71+유형화!$F$72+유형화!$F$73+유형화!$F$74+유형화!$G$63)*hourly1!O4767/hourly1!$O$8763</f>
        <v>135.08144935685257</v>
      </c>
      <c r="C4766" s="419">
        <f>hourly1!$F4767*유형화!$G$71/hourly1!$F$8763+유형화!$G$72*hourly1!$G4767/hourly1!$F$8763+유형화!$G$74*hourly1!I4767/hourly1!$I$8763+유형화!$H$63*hourly1!P4767/hourly1!$P$8763</f>
        <v>1.7051660902514005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770">
        <f>(유형화!$F$71+유형화!$F$72+유형화!$F$73+유형화!$F$74+유형화!$G$63)*hourly1!O4768/hourly1!$O$8763</f>
        <v>135.34800530972677</v>
      </c>
      <c r="C4767" s="419">
        <f>hourly1!$F4768*유형화!$G$71/hourly1!$F$8763+유형화!$G$72*hourly1!$G4768/hourly1!$F$8763+유형화!$G$74*hourly1!I4768/hourly1!$I$8763+유형화!$H$63*hourly1!P4768/hourly1!$P$8763</f>
        <v>1.5644096824377609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770">
        <f>(유형화!$F$71+유형화!$F$72+유형화!$F$73+유형화!$F$74+유형화!$G$63)*hourly1!O4769/hourly1!$O$8763</f>
        <v>142.83537511408795</v>
      </c>
      <c r="C4768" s="419">
        <f>hourly1!$F4769*유형화!$G$71/hourly1!$F$8763+유형화!$G$72*hourly1!$G4769/hourly1!$F$8763+유형화!$G$74*hourly1!I4769/hourly1!$I$8763+유형화!$H$63*hourly1!P4769/hourly1!$P$8763</f>
        <v>1.082231269484494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770">
        <f>(유형화!$F$71+유형화!$F$72+유형화!$F$73+유형화!$F$74+유형화!$G$63)*hourly1!O4770/hourly1!$O$8763</f>
        <v>142.46528462089267</v>
      </c>
      <c r="C4769" s="419">
        <f>hourly1!$F4770*유형화!$G$71/hourly1!$F$8763+유형화!$G$72*hourly1!$G4770/hourly1!$F$8763+유형화!$G$74*hourly1!I4770/hourly1!$I$8763+유형화!$H$63*hourly1!P4770/hourly1!$P$8763</f>
        <v>1.0019751853842049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770">
        <f>(유형화!$F$71+유형화!$F$72+유형화!$F$73+유형화!$F$74+유형화!$G$63)*hourly1!O4771/hourly1!$O$8763</f>
        <v>142.77037203691435</v>
      </c>
      <c r="C4770" s="419">
        <f>hourly1!$F4771*유형화!$G$71/hourly1!$F$8763+유형화!$G$72*hourly1!$G4771/hourly1!$F$8763+유형화!$G$74*hourly1!I4771/hourly1!$I$8763+유형화!$H$63*hourly1!P4771/hourly1!$P$8763</f>
        <v>1.0823035841837298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770">
        <f>(유형화!$F$71+유형화!$F$72+유형화!$F$73+유형화!$F$74+유형화!$G$63)*hourly1!O4772/hourly1!$O$8763</f>
        <v>140.73928400045975</v>
      </c>
      <c r="C4771" s="419">
        <f>hourly1!$F4772*유형화!$G$71/hourly1!$F$8763+유형화!$G$72*hourly1!$G4772/hourly1!$F$8763+유형화!$G$74*hourly1!I4772/hourly1!$I$8763+유형화!$H$63*hourly1!P4772/hourly1!$P$8763</f>
        <v>1.564433069319219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770">
        <f>(유형화!$F$71+유형화!$F$72+유형화!$F$73+유형화!$F$74+유형화!$G$63)*hourly1!O4773/hourly1!$O$8763</f>
        <v>138.36939223160073</v>
      </c>
      <c r="C4772" s="419">
        <f>hourly1!$F4773*유형화!$G$71/hourly1!$F$8763+유형화!$G$72*hourly1!$G4773/hourly1!$F$8763+유형화!$G$74*hourly1!I4773/hourly1!$I$8763+유형화!$H$63*hourly1!P4773/hourly1!$P$8763</f>
        <v>2.0269597319635841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770">
        <f>(유형화!$F$71+유형화!$F$72+유형화!$F$73+유형화!$F$74+유형화!$G$63)*hourly1!O4774/hourly1!$O$8763</f>
        <v>134.91896148962198</v>
      </c>
      <c r="C4773" s="419">
        <f>hourly1!$F4774*유형화!$G$71/hourly1!$F$8763+유형화!$G$72*hourly1!$G4774/hourly1!$F$8763+유형화!$G$74*hourly1!I4774/hourly1!$I$8763+유형화!$H$63*hourly1!P4774/hourly1!$P$8763</f>
        <v>2.0472078477495872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770">
        <f>(유형화!$F$71+유형화!$F$72+유형화!$F$73+유형화!$F$74+유형화!$G$63)*hourly1!O4775/hourly1!$O$8763</f>
        <v>133.42730416032578</v>
      </c>
      <c r="C4774" s="419">
        <f>hourly1!$F4775*유형화!$G$71/hourly1!$F$8763+유형화!$G$72*hourly1!$G4775/hourly1!$F$8763+유형화!$G$74*hourly1!I4775/hourly1!$I$8763+유형화!$H$63*hourly1!P4775/hourly1!$P$8763</f>
        <v>1.6853130896731399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770">
        <f>(유형화!$F$71+유형화!$F$72+유형화!$F$73+유형화!$F$74+유형화!$G$63)*hourly1!O4776/hourly1!$O$8763</f>
        <v>130.02644504399868</v>
      </c>
      <c r="C4775" s="419">
        <f>hourly1!$F4776*유형화!$G$71/hourly1!$F$8763+유형화!$G$72*hourly1!$G4776/hourly1!$F$8763+유형화!$G$74*hourly1!I4776/hourly1!$I$8763+유형화!$H$63*hourly1!P4776/hourly1!$P$8763</f>
        <v>1.343500277435512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770">
        <f>(유형화!$F$71+유형화!$F$72+유형화!$F$73+유형화!$F$74+유형화!$G$63)*hourly1!O4777/hourly1!$O$8763</f>
        <v>123.15770495203182</v>
      </c>
      <c r="C4776" s="419">
        <f>hourly1!$F4777*유형화!$G$71/hourly1!$F$8763+유형화!$G$72*hourly1!$G4777/hourly1!$F$8763+유형화!$G$74*hourly1!I4777/hourly1!$I$8763+유형화!$H$63*hourly1!P4777/hourly1!$P$8763</f>
        <v>0.94203706999214964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770">
        <f>(유형화!$F$71+유형화!$F$72+유형화!$F$73+유형화!$F$74+유형화!$G$63)*hourly1!O4778/hourly1!$O$8763</f>
        <v>118.00434802672137</v>
      </c>
      <c r="C4777" s="419">
        <f>hourly1!$F4778*유형화!$G$71/hourly1!$F$8763+유형화!$G$72*hourly1!$G4778/hourly1!$F$8763+유형화!$G$74*hourly1!I4778/hourly1!$I$8763+유형화!$H$63*hourly1!P4778/hourly1!$P$8763</f>
        <v>0.82208698589819085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770">
        <f>(유형화!$F$71+유형화!$F$72+유형화!$F$73+유형화!$F$74+유형화!$G$63)*hourly1!O4779/hourly1!$O$8763</f>
        <v>113.32733157284187</v>
      </c>
      <c r="C4778" s="419">
        <f>hourly1!$F4779*유형화!$G$71/hourly1!$F$8763+유형화!$G$72*hourly1!$G4779/hourly1!$F$8763+유형화!$G$74*hourly1!I4779/hourly1!$I$8763+유형화!$H$63*hourly1!P4779/hourly1!$P$8763</f>
        <v>0.60493640664557369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770">
        <f>(유형화!$F$71+유형화!$F$72+유형화!$F$73+유형화!$F$74+유형화!$G$63)*hourly1!O4780/hourly1!$O$8763</f>
        <v>109.21159802890564</v>
      </c>
      <c r="C4779" s="419">
        <f>hourly1!$F4780*유형화!$G$71/hourly1!$F$8763+유형화!$G$72*hourly1!$G4780/hourly1!$F$8763+유형화!$G$74*hourly1!I4780/hourly1!$I$8763+유형화!$H$63*hourly1!P4780/hourly1!$P$8763</f>
        <v>0.53118772231012246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770">
        <f>(유형화!$F$71+유형화!$F$72+유형화!$F$73+유형화!$F$74+유형화!$G$63)*hourly1!O4781/hourly1!$O$8763</f>
        <v>107.39639394099099</v>
      </c>
      <c r="C4780" s="419">
        <f>hourly1!$F4781*유형화!$G$71/hourly1!$F$8763+유형화!$G$72*hourly1!$G4781/hourly1!$F$8763+유형화!$G$74*hourly1!I4781/hourly1!$I$8763+유형화!$H$63*hourly1!P4781/hourly1!$P$8763</f>
        <v>0.50930714065414207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770">
        <f>(유형화!$F$71+유형화!$F$72+유형화!$F$73+유형화!$F$74+유형화!$G$63)*hourly1!O4782/hourly1!$O$8763</f>
        <v>106.69862568561062</v>
      </c>
      <c r="C4781" s="419">
        <f>hourly1!$F4782*유형화!$G$71/hourly1!$F$8763+유형화!$G$72*hourly1!$G4782/hourly1!$F$8763+유형화!$G$74*hourly1!I4782/hourly1!$I$8763+유형화!$H$63*hourly1!P4782/hourly1!$P$8763</f>
        <v>0.5093406823657024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770">
        <f>(유형화!$F$71+유형화!$F$72+유형화!$F$73+유형화!$F$74+유형화!$G$63)*hourly1!O4783/hourly1!$O$8763</f>
        <v>107.16117782540331</v>
      </c>
      <c r="C4782" s="419">
        <f>hourly1!$F4783*유형화!$G$71/hourly1!$F$8763+유형화!$G$72*hourly1!$G4783/hourly1!$F$8763+유형화!$G$74*hourly1!I4783/hourly1!$I$8763+유형화!$H$63*hourly1!P4783/hourly1!$P$8763</f>
        <v>0.50439928049197014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770">
        <f>(유형화!$F$71+유형화!$F$72+유형화!$F$73+유형화!$F$74+유형화!$G$63)*hourly1!O4784/hourly1!$O$8763</f>
        <v>107.53726812656377</v>
      </c>
      <c r="C4783" s="419">
        <f>hourly1!$F4784*유형화!$G$71/hourly1!$F$8763+유형화!$G$72*hourly1!$G4784/hourly1!$F$8763+유형화!$G$74*hourly1!I4784/hourly1!$I$8763+유형화!$H$63*hourly1!P4784/hourly1!$P$8763</f>
        <v>1.2029958940417651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770">
        <f>(유형화!$F$71+유형화!$F$72+유형화!$F$73+유형화!$F$74+유형화!$G$63)*hourly1!O4785/hourly1!$O$8763</f>
        <v>109.82595716634567</v>
      </c>
      <c r="C4784" s="419">
        <f>hourly1!$F4785*유형화!$G$71/hourly1!$F$8763+유형화!$G$72*hourly1!$G4785/hourly1!$F$8763+유형화!$G$74*hourly1!I4785/hourly1!$I$8763+유형화!$H$63*hourly1!P4785/hourly1!$P$8763</f>
        <v>2.4496585354901694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770">
        <f>(유형화!$F$71+유형화!$F$72+유형화!$F$73+유형화!$F$74+유형화!$G$63)*hourly1!O4786/hourly1!$O$8763</f>
        <v>117.11688146884019</v>
      </c>
      <c r="C4785" s="419">
        <f>hourly1!$F4786*유형화!$G$71/hourly1!$F$8763+유형화!$G$72*hourly1!$G4786/hourly1!$F$8763+유형화!$G$74*hourly1!I4786/hourly1!$I$8763+유형화!$H$63*hourly1!P4786/hourly1!$P$8763</f>
        <v>2.0673110264149912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770">
        <f>(유형화!$F$71+유형화!$F$72+유형화!$F$73+유형화!$F$74+유형화!$G$63)*hourly1!O4787/hourly1!$O$8763</f>
        <v>124.40053981491522</v>
      </c>
      <c r="C4786" s="419">
        <f>hourly1!$F4787*유형화!$G$71/hourly1!$F$8763+유형화!$G$72*hourly1!$G4787/hourly1!$F$8763+유형화!$G$74*hourly1!I4787/hourly1!$I$8763+유형화!$H$63*hourly1!P4787/hourly1!$P$8763</f>
        <v>1.785543109146585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770">
        <f>(유형화!$F$71+유형화!$F$72+유형화!$F$73+유형화!$F$74+유형화!$G$63)*hourly1!O4788/hourly1!$O$8763</f>
        <v>132.6632455816852</v>
      </c>
      <c r="C4787" s="419">
        <f>hourly1!$F4788*유형화!$G$71/hourly1!$F$8763+유형화!$G$72*hourly1!$G4788/hourly1!$F$8763+유형화!$G$74*hourly1!I4788/hourly1!$I$8763+유형화!$H$63*hourly1!P4788/hourly1!$P$8763</f>
        <v>1.4637334658839252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770">
        <f>(유형화!$F$71+유형화!$F$72+유형화!$F$73+유형화!$F$74+유형화!$G$63)*hourly1!O4789/hourly1!$O$8763</f>
        <v>137.87247088294382</v>
      </c>
      <c r="C4788" s="419">
        <f>hourly1!$F4789*유형화!$G$71/hourly1!$F$8763+유형화!$G$72*hourly1!$G4789/hourly1!$F$8763+유형화!$G$74*hourly1!I4789/hourly1!$I$8763+유형화!$H$63*hourly1!P4789/hourly1!$P$8763</f>
        <v>1.343045464135638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770">
        <f>(유형화!$F$71+유형화!$F$72+유형화!$F$73+유형화!$F$74+유형화!$G$63)*hourly1!O4790/hourly1!$O$8763</f>
        <v>140.85969103005436</v>
      </c>
      <c r="C4789" s="419">
        <f>hourly1!$F4790*유형화!$G$71/hourly1!$F$8763+유형화!$G$72*hourly1!$G4790/hourly1!$F$8763+유형화!$G$74*hourly1!I4790/hourly1!$I$8763+유형화!$H$63*hourly1!P4790/hourly1!$P$8763</f>
        <v>1.2827091563145998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770">
        <f>(유형화!$F$71+유형화!$F$72+유형화!$F$73+유형화!$F$74+유형화!$G$63)*hourly1!O4791/hourly1!$O$8763</f>
        <v>138.45991908992553</v>
      </c>
      <c r="C4790" s="419">
        <f>hourly1!$F4791*유형화!$G$71/hourly1!$F$8763+유형화!$G$72*hourly1!$G4791/hourly1!$F$8763+유형화!$G$74*hourly1!I4791/hourly1!$I$8763+유형화!$H$63*hourly1!P4791/hourly1!$P$8763</f>
        <v>1.7045872649353904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770">
        <f>(유형화!$F$71+유형화!$F$72+유형화!$F$73+유형화!$F$74+유형화!$G$63)*hourly1!O4792/hourly1!$O$8763</f>
        <v>138.52372312919096</v>
      </c>
      <c r="C4791" s="419">
        <f>hourly1!$F4792*유형화!$G$71/hourly1!$F$8763+유형화!$G$72*hourly1!$G4792/hourly1!$F$8763+유형화!$G$74*hourly1!I4792/hourly1!$I$8763+유형화!$H$63*hourly1!P4792/hourly1!$P$8763</f>
        <v>1.5638040852969306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770">
        <f>(유형화!$F$71+유형화!$F$72+유형화!$F$73+유형화!$F$74+유형화!$G$63)*hourly1!O4793/hourly1!$O$8763</f>
        <v>145.26817651035267</v>
      </c>
      <c r="C4792" s="419">
        <f>hourly1!$F4793*유형화!$G$71/hourly1!$F$8763+유형화!$G$72*hourly1!$G4793/hourly1!$F$8763+유형화!$G$74*hourly1!I4793/hourly1!$I$8763+유형화!$H$63*hourly1!P4793/hourly1!$P$8763</f>
        <v>1.0819023145335056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770">
        <f>(유형화!$F$71+유형화!$F$72+유형화!$F$73+유형화!$F$74+유형화!$G$63)*hourly1!O4794/hourly1!$O$8763</f>
        <v>145.9108531659098</v>
      </c>
      <c r="C4793" s="419">
        <f>hourly1!$F4794*유형화!$G$71/hourly1!$F$8763+유형화!$G$72*hourly1!$G4794/hourly1!$F$8763+유형화!$G$74*hourly1!I4794/hourly1!$I$8763+유형화!$H$63*hourly1!P4794/hourly1!$P$8763</f>
        <v>1.001717006521827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770">
        <f>(유형화!$F$71+유형화!$F$72+유형화!$F$73+유형화!$F$74+유형화!$G$63)*hourly1!O4795/hourly1!$O$8763</f>
        <v>145.69042073618601</v>
      </c>
      <c r="C4794" s="419">
        <f>hourly1!$F4795*유형화!$G$71/hourly1!$F$8763+유형화!$G$72*hourly1!$G4795/hourly1!$F$8763+유형화!$G$74*hourly1!I4795/hourly1!$I$8763+유형화!$H$63*hourly1!P4795/hourly1!$P$8763</f>
        <v>1.0818706191546887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770">
        <f>(유형화!$F$71+유형화!$F$72+유형화!$F$73+유형화!$F$74+유형화!$G$63)*hourly1!O4796/hourly1!$O$8763</f>
        <v>145.33759406550328</v>
      </c>
      <c r="C4795" s="419">
        <f>hourly1!$F4796*유형화!$G$71/hourly1!$F$8763+유형화!$G$72*hourly1!$G4796/hourly1!$F$8763+유형화!$G$74*hourly1!I4796/hourly1!$I$8763+유형화!$H$63*hourly1!P4796/hourly1!$P$8763</f>
        <v>1.5638308571217538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770">
        <f>(유형화!$F$71+유형화!$F$72+유형화!$F$73+유형화!$F$74+유형화!$G$63)*hourly1!O4797/hourly1!$O$8763</f>
        <v>140.5289250262806</v>
      </c>
      <c r="C4796" s="419">
        <f>hourly1!$F4797*유형화!$G$71/hourly1!$F$8763+유형화!$G$72*hourly1!$G4797/hourly1!$F$8763+유형화!$G$74*hourly1!I4797/hourly1!$I$8763+유형화!$H$63*hourly1!P4797/hourly1!$P$8763</f>
        <v>2.0262248915304997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770">
        <f>(유형화!$F$71+유형화!$F$72+유형화!$F$73+유형화!$F$74+유형화!$G$63)*hourly1!O4798/hourly1!$O$8763</f>
        <v>137.60455960319533</v>
      </c>
      <c r="C4797" s="419">
        <f>hourly1!$F4798*유형화!$G$71/hourly1!$F$8763+유형화!$G$72*hourly1!$G4798/hourly1!$F$8763+유형화!$G$74*hourly1!I4798/hourly1!$I$8763+유형화!$H$63*hourly1!P4798/hourly1!$P$8763</f>
        <v>2.0464646988191406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770">
        <f>(유형화!$F$71+유형화!$F$72+유형화!$F$73+유형화!$F$74+유형화!$G$63)*hourly1!O4799/hourly1!$O$8763</f>
        <v>136.55242146419351</v>
      </c>
      <c r="C4798" s="419">
        <f>hourly1!$F4799*유형화!$G$71/hourly1!$F$8763+유형화!$G$72*hourly1!$G4799/hourly1!$F$8763+유형화!$G$74*hourly1!I4799/hourly1!$I$8763+유형화!$H$63*hourly1!P4799/hourly1!$P$8763</f>
        <v>1.6847336489128808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770">
        <f>(유형화!$F$71+유형화!$F$72+유형화!$F$73+유형화!$F$74+유형화!$G$63)*hourly1!O4800/hourly1!$O$8763</f>
        <v>132.37984476628085</v>
      </c>
      <c r="C4799" s="419">
        <f>hourly1!$F4800*유형화!$G$71/hourly1!$F$8763+유형화!$G$72*hourly1!$G4800/hourly1!$F$8763+유형화!$G$74*hourly1!I4800/hourly1!$I$8763+유형화!$H$63*hourly1!P4800/hourly1!$P$8763</f>
        <v>1.3428346744804158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770">
        <f>(유형화!$F$71+유형화!$F$72+유형화!$F$73+유형화!$F$74+유형화!$G$63)*hourly1!O4801/hourly1!$O$8763</f>
        <v>126.27213342698354</v>
      </c>
      <c r="C4800" s="419">
        <f>hourly1!$F4801*유형화!$G$71/hourly1!$F$8763+유형화!$G$72*hourly1!$G4801/hourly1!$F$8763+유형화!$G$74*hourly1!I4801/hourly1!$I$8763+유형화!$H$63*hourly1!P4801/hourly1!$P$8763</f>
        <v>0.941689036269445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770">
        <f>(유형화!$F$71+유형화!$F$72+유형화!$F$73+유형화!$F$74+유형화!$G$63)*hourly1!O4802/hourly1!$O$8763</f>
        <v>120.17514434058542</v>
      </c>
      <c r="C4801" s="419">
        <f>hourly1!$F4802*유형화!$G$71/hourly1!$F$8763+유형화!$G$72*hourly1!$G4802/hourly1!$F$8763+유형화!$G$74*hourly1!I4802/hourly1!$I$8763+유형화!$H$63*hourly1!P4802/hourly1!$P$8763</f>
        <v>0.82181095915259439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770">
        <f>(유형화!$F$71+유형화!$F$72+유형화!$F$73+유형화!$F$74+유형화!$G$63)*hourly1!O4803/hourly1!$O$8763</f>
        <v>113.93805653742736</v>
      </c>
      <c r="C4802" s="419">
        <f>hourly1!$F4803*유형화!$G$71/hourly1!$F$8763+유형화!$G$72*hourly1!$G4803/hourly1!$F$8763+유형화!$G$74*hourly1!I4803/hourly1!$I$8763+유형화!$H$63*hourly1!P4803/hourly1!$P$8763</f>
        <v>0.599080454618103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770">
        <f>(유형화!$F$71+유형화!$F$72+유형화!$F$73+유형화!$F$74+유형화!$G$63)*hourly1!O4804/hourly1!$O$8763</f>
        <v>110.57282977644297</v>
      </c>
      <c r="C4803" s="419">
        <f>hourly1!$F4804*유형화!$G$71/hourly1!$F$8763+유형화!$G$72*hourly1!$G4804/hourly1!$F$8763+유형화!$G$74*hourly1!I4804/hourly1!$I$8763+유형화!$H$63*hourly1!P4804/hourly1!$P$8763</f>
        <v>0.61578238064243274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770">
        <f>(유형화!$F$71+유형화!$F$72+유형화!$F$73+유형화!$F$74+유형화!$G$63)*hourly1!O4805/hourly1!$O$8763</f>
        <v>109.8544766660325</v>
      </c>
      <c r="C4804" s="419">
        <f>hourly1!$F4805*유형화!$G$71/hourly1!$F$8763+유형화!$G$72*hourly1!$G4805/hourly1!$F$8763+유형화!$G$74*hourly1!I4805/hourly1!$I$8763+유형화!$H$63*hourly1!P4805/hourly1!$P$8763</f>
        <v>0.55103856883351199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770">
        <f>(유형화!$F$71+유형화!$F$72+유형화!$F$73+유형화!$F$74+유형화!$G$63)*hourly1!O4806/hourly1!$O$8763</f>
        <v>107.63255476829269</v>
      </c>
      <c r="C4805" s="419">
        <f>hourly1!$F4806*유형화!$G$71/hourly1!$F$8763+유형화!$G$72*hourly1!$G4806/hourly1!$F$8763+유형화!$G$74*hourly1!I4806/hourly1!$I$8763+유형화!$H$63*hourly1!P4806/hourly1!$P$8763</f>
        <v>0.50290744363284334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770">
        <f>(유형화!$F$71+유형화!$F$72+유형화!$F$73+유형화!$F$74+유형화!$G$63)*hourly1!O4807/hourly1!$O$8763</f>
        <v>106.71562882787116</v>
      </c>
      <c r="C4806" s="419">
        <f>hourly1!$F4807*유형화!$G$71/hourly1!$F$8763+유형화!$G$72*hourly1!$G4807/hourly1!$F$8763+유형화!$G$74*hourly1!I4807/hourly1!$I$8763+유형화!$H$63*hourly1!P4807/hourly1!$P$8763</f>
        <v>0.50296252589311252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770">
        <f>(유형화!$F$71+유형화!$F$72+유형화!$F$73+유형화!$F$74+유형화!$G$63)*hourly1!O4808/hourly1!$O$8763</f>
        <v>107.62407744016517</v>
      </c>
      <c r="C4807" s="419">
        <f>hourly1!$F4808*유형화!$G$71/hourly1!$F$8763+유형화!$G$72*hourly1!$G4808/hourly1!$F$8763+유형화!$G$74*hourly1!I4808/hourly1!$I$8763+유형화!$H$63*hourly1!P4808/hourly1!$P$8763</f>
        <v>0.64920931185042352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770">
        <f>(유형화!$F$71+유형화!$F$72+유형화!$F$73+유형화!$F$74+유형화!$G$63)*hourly1!O4809/hourly1!$O$8763</f>
        <v>110.90225454326092</v>
      </c>
      <c r="C4808" s="419">
        <f>hourly1!$F4809*유형화!$G$71/hourly1!$F$8763+유형화!$G$72*hourly1!$G4809/hourly1!$F$8763+유형화!$G$74*hourly1!I4809/hourly1!$I$8763+유형화!$H$63*hourly1!P4809/hourly1!$P$8763</f>
        <v>1.0078019038098538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770">
        <f>(유형화!$F$71+유형화!$F$72+유형화!$F$73+유형화!$F$74+유형화!$G$63)*hourly1!O4810/hourly1!$O$8763</f>
        <v>117.76570358591692</v>
      </c>
      <c r="C4809" s="419">
        <f>hourly1!$F4810*유형화!$G$71/hourly1!$F$8763+유형화!$G$72*hourly1!$G4810/hourly1!$F$8763+유형화!$G$74*hourly1!I4810/hourly1!$I$8763+유형화!$H$63*hourly1!P4810/hourly1!$P$8763</f>
        <v>1.4035654820649441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770">
        <f>(유형화!$F$71+유형화!$F$72+유형화!$F$73+유형화!$F$74+유형화!$G$63)*hourly1!O4811/hourly1!$O$8763</f>
        <v>125.17901232986492</v>
      </c>
      <c r="C4810" s="419">
        <f>hourly1!$F4811*유형화!$G$71/hourly1!$F$8763+유형화!$G$72*hourly1!$G4811/hourly1!$F$8763+유형화!$G$74*hourly1!I4811/hourly1!$I$8763+유형화!$H$63*hourly1!P4811/hourly1!$P$8763</f>
        <v>2.0064500523718389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770">
        <f>(유형화!$F$71+유형화!$F$72+유형화!$F$73+유형화!$F$74+유형화!$G$63)*hourly1!O4812/hourly1!$O$8763</f>
        <v>135.42965411526828</v>
      </c>
      <c r="C4811" s="419">
        <f>hourly1!$F4812*유형화!$G$71/hourly1!$F$8763+유형화!$G$72*hourly1!$G4812/hourly1!$F$8763+유형화!$G$74*hourly1!I4812/hourly1!$I$8763+유형화!$H$63*hourly1!P4812/hourly1!$P$8763</f>
        <v>1.9889215847213506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770">
        <f>(유형화!$F$71+유형화!$F$72+유형화!$F$73+유형화!$F$74+유형화!$G$63)*hourly1!O4813/hourly1!$O$8763</f>
        <v>140.52120645683664</v>
      </c>
      <c r="C4812" s="419">
        <f>hourly1!$F4813*유형화!$G$71/hourly1!$F$8763+유형화!$G$72*hourly1!$G4813/hourly1!$F$8763+유형화!$G$74*hourly1!I4813/hourly1!$I$8763+유형화!$H$63*hourly1!P4813/hourly1!$P$8763</f>
        <v>1.8338167096908511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770">
        <f>(유형화!$F$71+유형화!$F$72+유형화!$F$73+유형화!$F$74+유형화!$G$63)*hourly1!O4814/hourly1!$O$8763</f>
        <v>144.10550213786567</v>
      </c>
      <c r="C4813" s="419">
        <f>hourly1!$F4814*유형화!$G$71/hourly1!$F$8763+유형화!$G$72*hourly1!$G4814/hourly1!$F$8763+유형화!$G$74*hourly1!I4814/hourly1!$I$8763+유형화!$H$63*hourly1!P4814/hourly1!$P$8763</f>
        <v>1.937101178971163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770">
        <f>(유형화!$F$71+유형화!$F$72+유형화!$F$73+유형화!$F$74+유형화!$G$63)*hourly1!O4815/hourly1!$O$8763</f>
        <v>141.97132546436345</v>
      </c>
      <c r="C4814" s="419">
        <f>hourly1!$F4815*유형화!$G$71/hourly1!$F$8763+유형화!$G$72*hourly1!$G4815/hourly1!$F$8763+유형화!$G$74*hourly1!I4815/hourly1!$I$8763+유형화!$H$63*hourly1!P4815/hourly1!$P$8763</f>
        <v>1.9542006819802273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770">
        <f>(유형화!$F$71+유형화!$F$72+유형화!$F$73+유형화!$F$74+유형화!$G$63)*hourly1!O4816/hourly1!$O$8763</f>
        <v>142.03275484024377</v>
      </c>
      <c r="C4815" s="419">
        <f>hourly1!$F4816*유형화!$G$71/hourly1!$F$8763+유형화!$G$72*hourly1!$G4816/hourly1!$F$8763+유형화!$G$74*hourly1!I4816/hourly1!$I$8763+유형화!$H$63*hourly1!P4816/hourly1!$P$8763</f>
        <v>1.6440727860043205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770">
        <f>(유형화!$F$71+유형화!$F$72+유형화!$F$73+유형화!$F$74+유형화!$G$63)*hourly1!O4817/hourly1!$O$8763</f>
        <v>148.24276917420661</v>
      </c>
      <c r="C4816" s="419">
        <f>hourly1!$F4817*유형화!$G$71/hourly1!$F$8763+유형화!$G$72*hourly1!$G4817/hourly1!$F$8763+유형화!$G$74*hourly1!I4817/hourly1!$I$8763+유형화!$H$63*hourly1!P4817/hourly1!$P$8763</f>
        <v>1.4029531150373737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770">
        <f>(유형화!$F$71+유형화!$F$72+유형화!$F$73+유형화!$F$74+유형화!$G$63)*hourly1!O4818/hourly1!$O$8763</f>
        <v>148.63933686264471</v>
      </c>
      <c r="C4817" s="419">
        <f>hourly1!$F4818*유형화!$G$71/hourly1!$F$8763+유형화!$G$72*hourly1!$G4818/hourly1!$F$8763+유형화!$G$74*hourly1!I4818/hourly1!$I$8763+유형화!$H$63*hourly1!P4818/hourly1!$P$8763</f>
        <v>1.1964460286237526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770">
        <f>(유형화!$F$71+유형화!$F$72+유형화!$F$73+유형화!$F$74+유형화!$G$63)*hourly1!O4819/hourly1!$O$8763</f>
        <v>149.36518200692794</v>
      </c>
      <c r="C4818" s="419">
        <f>hourly1!$F4819*유형화!$G$71/hourly1!$F$8763+유형화!$G$72*hourly1!$G4819/hourly1!$F$8763+유형화!$G$74*hourly1!I4819/hourly1!$I$8763+유형화!$H$63*hourly1!P4819/hourly1!$P$8763</f>
        <v>1.403021429348992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770">
        <f>(유형화!$F$71+유형화!$F$72+유형화!$F$73+유형화!$F$74+유형화!$G$63)*hourly1!O4820/hourly1!$O$8763</f>
        <v>148.6206800824117</v>
      </c>
      <c r="C4819" s="419">
        <f>hourly1!$F4820*유형화!$G$71/hourly1!$F$8763+유형화!$G$72*hourly1!$G4820/hourly1!$F$8763+유형화!$G$74*hourly1!I4820/hourly1!$I$8763+유형화!$H$63*hourly1!P4820/hourly1!$P$8763</f>
        <v>1.6786275187982638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770">
        <f>(유형화!$F$71+유형화!$F$72+유형화!$F$73+유형화!$F$74+유형화!$G$63)*hourly1!O4821/hourly1!$O$8763</f>
        <v>146.17046812437781</v>
      </c>
      <c r="C4820" s="419">
        <f>hourly1!$F4821*유형화!$G$71/hourly1!$F$8763+유형화!$G$72*hourly1!$G4821/hourly1!$F$8763+유형화!$G$74*hourly1!I4821/hourly1!$I$8763+유형화!$H$63*hourly1!P4821/hourly1!$P$8763</f>
        <v>2.1611748905786952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770">
        <f>(유형화!$F$71+유형화!$F$72+유형화!$F$73+유형화!$F$74+유형화!$G$63)*hourly1!O4822/hourly1!$O$8763</f>
        <v>144.29202421779607</v>
      </c>
      <c r="C4821" s="419">
        <f>hourly1!$F4822*유형화!$G$71/hourly1!$F$8763+유형화!$G$72*hourly1!$G4822/hourly1!$F$8763+유형화!$G$74*hourly1!I4822/hourly1!$I$8763+유형화!$H$63*hourly1!P4822/hourly1!$P$8763</f>
        <v>1.7994453792830543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770">
        <f>(유형화!$F$71+유형화!$F$72+유형화!$F$73+유형화!$F$74+유형화!$G$63)*hourly1!O4823/hourly1!$O$8763</f>
        <v>143.19892687576601</v>
      </c>
      <c r="C4822" s="419">
        <f>hourly1!$F4823*유형화!$G$71/hourly1!$F$8763+유형화!$G$72*hourly1!$G4823/hourly1!$F$8763+유형화!$G$74*hourly1!I4823/hourly1!$I$8763+유형화!$H$63*hourly1!P4823/hourly1!$P$8763</f>
        <v>1.1967512889711649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770">
        <f>(유형화!$F$71+유형화!$F$72+유형화!$F$73+유형화!$F$74+유형화!$G$63)*hourly1!O4824/hourly1!$O$8763</f>
        <v>138.73823049306927</v>
      </c>
      <c r="C4823" s="419">
        <f>hourly1!$F4824*유형화!$G$71/hourly1!$F$8763+유형화!$G$72*hourly1!$G4824/hourly1!$F$8763+유형화!$G$74*hourly1!I4824/hourly1!$I$8763+유형화!$H$63*hourly1!P4824/hourly1!$P$8763</f>
        <v>1.1794031464855794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770">
        <f>(유형화!$F$71+유형화!$F$72+유형화!$F$73+유형화!$F$74+유형화!$G$63)*hourly1!O4825/hourly1!$O$8763</f>
        <v>130.83587480634333</v>
      </c>
      <c r="C4824" s="419">
        <f>hourly1!$F4825*유형화!$G$71/hourly1!$F$8763+유형화!$G$72*hourly1!$G4825/hourly1!$F$8763+유형화!$G$74*hourly1!I4825/hourly1!$I$8763+유형화!$H$63*hourly1!P4825/hourly1!$P$8763</f>
        <v>1.0419156707995216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770">
        <f>(유형화!$F$71+유형화!$F$72+유형화!$F$73+유형화!$F$74+유형화!$G$63)*hourly1!O4826/hourly1!$O$8763</f>
        <v>124.37096994774853</v>
      </c>
      <c r="C4825" s="419">
        <f>hourly1!$F4826*유형화!$G$71/hourly1!$F$8763+유형화!$G$72*hourly1!$G4826/hourly1!$F$8763+유형화!$G$74*hourly1!I4826/hourly1!$I$8763+유형화!$H$63*hourly1!P4826/hourly1!$P$8763</f>
        <v>0.80188010487685868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770">
        <f>(유형화!$F$71+유형화!$F$72+유형화!$F$73+유형화!$F$74+유형화!$G$63)*hourly1!O4827/hourly1!$O$8763</f>
        <v>117.83111176407569</v>
      </c>
      <c r="C4826" s="419">
        <f>hourly1!$F4827*유형화!$G$71/hourly1!$F$8763+유형화!$G$72*hourly1!$G4827/hourly1!$F$8763+유형화!$G$74*hourly1!I4827/hourly1!$I$8763+유형화!$H$63*hourly1!P4827/hourly1!$P$8763</f>
        <v>0.65151045789674156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770">
        <f>(유형화!$F$71+유형화!$F$72+유형화!$F$73+유형화!$F$74+유형화!$G$63)*hourly1!O4828/hourly1!$O$8763</f>
        <v>111.73612429715607</v>
      </c>
      <c r="C4827" s="419">
        <f>hourly1!$F4828*유형화!$G$71/hourly1!$F$8763+유형화!$G$72*hourly1!$G4828/hourly1!$F$8763+유형화!$G$74*hourly1!I4828/hourly1!$I$8763+유형화!$H$63*hourly1!P4828/hourly1!$P$8763</f>
        <v>0.59642112001897485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770">
        <f>(유형화!$F$71+유형화!$F$72+유형화!$F$73+유형화!$F$74+유형화!$G$63)*hourly1!O4829/hourly1!$O$8763</f>
        <v>110.00942066688958</v>
      </c>
      <c r="C4828" s="419">
        <f>hourly1!$F4829*유형화!$G$71/hourly1!$F$8763+유형화!$G$72*hourly1!$G4829/hourly1!$F$8763+유형화!$G$74*hourly1!I4829/hourly1!$I$8763+유형화!$H$63*hourly1!P4829/hourly1!$P$8763</f>
        <v>0.56080166867458225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770">
        <f>(유형화!$F$71+유형화!$F$72+유형화!$F$73+유형화!$F$74+유형화!$G$63)*hourly1!O4830/hourly1!$O$8763</f>
        <v>108.76969314687605</v>
      </c>
      <c r="C4829" s="419">
        <f>hourly1!$F4830*유형화!$G$71/hourly1!$F$8763+유형화!$G$72*hourly1!$G4830/hourly1!$F$8763+유형화!$G$74*hourly1!I4830/hourly1!$I$8763+유형화!$H$63*hourly1!P4830/hourly1!$P$8763</f>
        <v>0.5035628917578312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770">
        <f>(유형화!$F$71+유형화!$F$72+유형화!$F$73+유형화!$F$74+유형화!$G$63)*hourly1!O4831/hourly1!$O$8763</f>
        <v>107.13253415155927</v>
      </c>
      <c r="C4830" s="419">
        <f>hourly1!$F4831*유형화!$G$71/hourly1!$F$8763+유형화!$G$72*hourly1!$G4831/hourly1!$F$8763+유형화!$G$74*hourly1!I4831/hourly1!$I$8763+유형화!$H$63*hourly1!P4831/hourly1!$P$8763</f>
        <v>0.50357920103042475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770">
        <f>(유형화!$F$71+유형화!$F$72+유형화!$F$73+유형화!$F$74+유형화!$G$63)*hourly1!O4832/hourly1!$O$8763</f>
        <v>108.36256984498949</v>
      </c>
      <c r="C4831" s="419">
        <f>hourly1!$F4832*유형화!$G$71/hourly1!$F$8763+유형화!$G$72*hourly1!$G4832/hourly1!$F$8763+유형화!$G$74*hourly1!I4832/hourly1!$I$8763+유형화!$H$63*hourly1!P4832/hourly1!$P$8763</f>
        <v>0.56080351500732861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770">
        <f>(유형화!$F$71+유형화!$F$72+유형화!$F$73+유형화!$F$74+유형화!$G$63)*hourly1!O4833/hourly1!$O$8763</f>
        <v>110.74576630521778</v>
      </c>
      <c r="C4832" s="419">
        <f>hourly1!$F4833*유형화!$G$71/hourly1!$F$8763+유형화!$G$72*hourly1!$G4833/hourly1!$F$8763+유형화!$G$74*hourly1!I4833/hourly1!$I$8763+유형화!$H$63*hourly1!P4833/hourly1!$P$8763</f>
        <v>0.82042190148301997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770">
        <f>(유형화!$F$71+유형화!$F$72+유형화!$F$73+유형화!$F$74+유형화!$G$63)*hourly1!O4834/hourly1!$O$8763</f>
        <v>118.4444412219693</v>
      </c>
      <c r="C4833" s="419">
        <f>hourly1!$F4834*유형화!$G$71/hourly1!$F$8763+유형화!$G$72*hourly1!$G4834/hourly1!$F$8763+유형화!$G$74*hourly1!I4834/hourly1!$I$8763+유형화!$H$63*hourly1!P4834/hourly1!$P$8763</f>
        <v>1.2184857026180518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770">
        <f>(유형화!$F$71+유형화!$F$72+유형화!$F$73+유형화!$F$74+유형화!$G$63)*hourly1!O4835/hourly1!$O$8763</f>
        <v>126.58782237997853</v>
      </c>
      <c r="C4834" s="419">
        <f>hourly1!$F4835*유형화!$G$71/hourly1!$F$8763+유형화!$G$72*hourly1!$G4835/hourly1!$F$8763+유형화!$G$74*hourly1!I4835/hourly1!$I$8763+유형화!$H$63*hourly1!P4835/hourly1!$P$8763</f>
        <v>1.6743517198796245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770">
        <f>(유형화!$F$71+유형화!$F$72+유형화!$F$73+유형화!$F$74+유형화!$G$63)*hourly1!O4836/hourly1!$O$8763</f>
        <v>138.74028075870828</v>
      </c>
      <c r="C4835" s="419">
        <f>hourly1!$F4836*유형화!$G$71/hourly1!$F$8763+유형화!$G$72*hourly1!$G4836/hourly1!$F$8763+유형화!$G$74*hourly1!I4836/hourly1!$I$8763+유형화!$H$63*hourly1!P4836/hourly1!$P$8763</f>
        <v>2.0733999240906384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770">
        <f>(유형화!$F$71+유형화!$F$72+유형화!$F$73+유형화!$F$74+유형화!$G$63)*hourly1!O4837/hourly1!$O$8763</f>
        <v>143.37853399393236</v>
      </c>
      <c r="C4836" s="419">
        <f>hourly1!$F4837*유형화!$G$71/hourly1!$F$8763+유형화!$G$72*hourly1!$G4837/hourly1!$F$8763+유형화!$G$74*hourly1!I4837/hourly1!$I$8763+유형화!$H$63*hourly1!P4837/hourly1!$P$8763</f>
        <v>2.2444500364415507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770">
        <f>(유형화!$F$71+유형화!$F$72+유형화!$F$73+유형화!$F$74+유형화!$G$63)*hourly1!O4838/hourly1!$O$8763</f>
        <v>146.95868219218664</v>
      </c>
      <c r="C4837" s="419">
        <f>hourly1!$F4838*유형화!$G$71/hourly1!$F$8763+유형화!$G$72*hourly1!$G4838/hourly1!$F$8763+유형화!$G$74*hourly1!I4838/hourly1!$I$8763+유형화!$H$63*hourly1!P4838/hourly1!$P$8763</f>
        <v>2.3392312202581156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770">
        <f>(유형화!$F$71+유형화!$F$72+유형화!$F$73+유형화!$F$74+유형화!$G$63)*hourly1!O4839/hourly1!$O$8763</f>
        <v>143.96805883812794</v>
      </c>
      <c r="C4838" s="419">
        <f>hourly1!$F4839*유형화!$G$71/hourly1!$F$8763+유형화!$G$72*hourly1!$G4839/hourly1!$F$8763+유형화!$G$74*hourly1!I4839/hourly1!$I$8763+유형화!$H$63*hourly1!P4839/hourly1!$P$8763</f>
        <v>2.0727466300205188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770">
        <f>(유형화!$F$71+유형화!$F$72+유형화!$F$73+유형화!$F$74+유형화!$G$63)*hourly1!O4840/hourly1!$O$8763</f>
        <v>143.72029367241817</v>
      </c>
      <c r="C4839" s="419">
        <f>hourly1!$F4840*유형화!$G$71/hourly1!$F$8763+유형화!$G$72*hourly1!$G4840/hourly1!$F$8763+유형화!$G$74*hourly1!I4840/hourly1!$I$8763+유형화!$H$63*hourly1!P4840/hourly1!$P$8763</f>
        <v>1.8445996006522101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770">
        <f>(유형화!$F$71+유형화!$F$72+유형화!$F$73+유형화!$F$74+유형화!$G$63)*hourly1!O4841/hourly1!$O$8763</f>
        <v>148.56389205156324</v>
      </c>
      <c r="C4840" s="419">
        <f>hourly1!$F4841*유형화!$G$71/hourly1!$F$8763+유형화!$G$72*hourly1!$G4841/hourly1!$F$8763+유형화!$G$74*hourly1!I4841/hourly1!$I$8763+유형화!$H$63*hourly1!P4841/hourly1!$P$8763</f>
        <v>1.5405261374740136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770">
        <f>(유형화!$F$71+유형화!$F$72+유형화!$F$73+유형화!$F$74+유형화!$G$63)*hourly1!O4842/hourly1!$O$8763</f>
        <v>148.00394071526796</v>
      </c>
      <c r="C4841" s="419">
        <f>hourly1!$F4842*유형화!$G$71/hourly1!$F$8763+유형화!$G$72*hourly1!$G4842/hourly1!$F$8763+유형화!$G$74*hourly1!I4842/hourly1!$I$8763+유형화!$H$63*hourly1!P4842/hourly1!$P$8763</f>
        <v>1.4076898816983752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770">
        <f>(유형화!$F$71+유형화!$F$72+유형화!$F$73+유형화!$F$74+유형화!$G$63)*hourly1!O4843/hourly1!$O$8763</f>
        <v>149.35528552828279</v>
      </c>
      <c r="C4842" s="419">
        <f>hourly1!$F4843*유형화!$G$71/hourly1!$F$8763+유형화!$G$72*hourly1!$G4843/hourly1!$F$8763+유형화!$G$74*hourly1!I4843/hourly1!$I$8763+유형화!$H$63*hourly1!P4843/hourly1!$P$8763</f>
        <v>0.99022758556282908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770">
        <f>(유형화!$F$71+유형화!$F$72+유형화!$F$73+유형화!$F$74+유형화!$G$63)*hourly1!O4844/hourly1!$O$8763</f>
        <v>148.4987158635582</v>
      </c>
      <c r="C4843" s="419">
        <f>hourly1!$F4844*유형화!$G$71/hourly1!$F$8763+유형화!$G$72*hourly1!$G4844/hourly1!$F$8763+유형화!$G$74*hourly1!I4844/hourly1!$I$8763+유형화!$H$63*hourly1!P4844/hourly1!$P$8763</f>
        <v>1.4840178928806051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770">
        <f>(유형화!$F$71+유형화!$F$72+유형화!$F$73+유형화!$F$74+유형화!$G$63)*hourly1!O4845/hourly1!$O$8763</f>
        <v>146.62586921898799</v>
      </c>
      <c r="C4844" s="419">
        <f>hourly1!$F4845*유형화!$G$71/hourly1!$F$8763+유형화!$G$72*hourly1!$G4845/hourly1!$F$8763+유형화!$G$74*hourly1!I4845/hourly1!$I$8763+유형화!$H$63*hourly1!P4845/hourly1!$P$8763</f>
        <v>1.8074089201405936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770">
        <f>(유형화!$F$71+유형화!$F$72+유형화!$F$73+유형화!$F$74+유형화!$G$63)*hourly1!O4846/hourly1!$O$8763</f>
        <v>144.30455713322962</v>
      </c>
      <c r="C4845" s="419">
        <f>hourly1!$F4846*유형화!$G$71/hourly1!$F$8763+유형화!$G$72*hourly1!$G4846/hourly1!$F$8763+유형화!$G$74*hourly1!I4846/hourly1!$I$8763+유형화!$H$63*hourly1!P4846/hourly1!$P$8763</f>
        <v>1.9216726070976331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770">
        <f>(유형화!$F$71+유형화!$F$72+유형화!$F$73+유형화!$F$74+유형화!$G$63)*hourly1!O4847/hourly1!$O$8763</f>
        <v>142.41831214197825</v>
      </c>
      <c r="C4846" s="419">
        <f>hourly1!$F4847*유형화!$G$71/hourly1!$F$8763+유형화!$G$72*hourly1!$G4847/hourly1!$F$8763+유형화!$G$74*hourly1!I4847/hourly1!$I$8763+유형화!$H$63*hourly1!P4847/hourly1!$P$8763</f>
        <v>1.1992887656090305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770">
        <f>(유형화!$F$71+유형화!$F$72+유형화!$F$73+유형화!$F$74+유형화!$G$63)*hourly1!O4848/hourly1!$O$8763</f>
        <v>138.59325242041186</v>
      </c>
      <c r="C4847" s="419">
        <f>hourly1!$F4848*유형화!$G$71/hourly1!$F$8763+유형화!$G$72*hourly1!$G4848/hourly1!$F$8763+유형화!$G$74*hourly1!I4848/hourly1!$I$8763+유형화!$H$63*hourly1!P4848/hourly1!$P$8763</f>
        <v>1.1419148986796612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770">
        <f>(유형화!$F$71+유형화!$F$72+유형화!$F$73+유형화!$F$74+유형화!$G$63)*hourly1!O4849/hourly1!$O$8763</f>
        <v>131.64337148439046</v>
      </c>
      <c r="C4848" s="419">
        <f>hourly1!$F4849*유형화!$G$71/hourly1!$F$8763+유형화!$G$72*hourly1!$G4849/hourly1!$F$8763+유형화!$G$74*hourly1!I4849/hourly1!$I$8763+유형화!$H$63*hourly1!P4849/hourly1!$P$8763</f>
        <v>1.0851017014609652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770">
        <f>(유형화!$F$71+유형화!$F$72+유형화!$F$73+유형화!$F$74+유형화!$G$63)*hourly1!O4850/hourly1!$O$8763</f>
        <v>125.57472526157466</v>
      </c>
      <c r="C4849" s="419">
        <f>hourly1!$F4850*유형화!$G$71/hourly1!$F$8763+유형화!$G$72*hourly1!$G4850/hourly1!$F$8763+유형화!$G$74*hourly1!I4850/hourly1!$I$8763+유형화!$H$63*hourly1!P4850/hourly1!$P$8763</f>
        <v>0.80112033895169699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770">
        <f>(유형화!$F$71+유형화!$F$72+유형화!$F$73+유형화!$F$74+유형화!$G$63)*hourly1!O4851/hourly1!$O$8763</f>
        <v>118.2195198663871</v>
      </c>
      <c r="C4850" s="419">
        <f>hourly1!$F4851*유형화!$G$71/hourly1!$F$8763+유형화!$G$72*hourly1!$G4851/hourly1!$F$8763+유형화!$G$74*hourly1!I4851/hourly1!$I$8763+유형화!$H$63*hourly1!P4851/hourly1!$P$8763</f>
        <v>0.60437819871189891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770">
        <f>(유형화!$F$71+유형화!$F$72+유형화!$F$73+유형화!$F$74+유형화!$G$63)*hourly1!O4852/hourly1!$O$8763</f>
        <v>109.88284351376235</v>
      </c>
      <c r="C4851" s="419">
        <f>hourly1!$F4852*유형화!$G$71/hourly1!$F$8763+유형화!$G$72*hourly1!$G4852/hourly1!$F$8763+유형화!$G$74*hourly1!I4852/hourly1!$I$8763+유형화!$H$63*hourly1!P4852/hourly1!$P$8763</f>
        <v>0.53076737388818174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770">
        <f>(유형화!$F$71+유형화!$F$72+유형화!$F$73+유형화!$F$74+유형화!$G$63)*hourly1!O4853/hourly1!$O$8763</f>
        <v>107.17191235250979</v>
      </c>
      <c r="C4852" s="419">
        <f>hourly1!$F4853*유형화!$G$71/hourly1!$F$8763+유형화!$G$72*hourly1!$G4853/hourly1!$F$8763+유형화!$G$74*hourly1!I4853/hourly1!$I$8763+유형화!$H$63*hourly1!P4853/hourly1!$P$8763</f>
        <v>0.5082344213284582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770">
        <f>(유형화!$F$71+유형화!$F$72+유형화!$F$73+유형화!$F$74+유형화!$G$63)*hourly1!O4854/hourly1!$O$8763</f>
        <v>105.30336078102732</v>
      </c>
      <c r="C4853" s="419">
        <f>hourly1!$F4854*유형화!$G$71/hourly1!$F$8763+유형화!$G$72*hourly1!$G4854/hourly1!$F$8763+유형화!$G$74*hourly1!I4854/hourly1!$I$8763+유형화!$H$63*hourly1!P4854/hourly1!$P$8763</f>
        <v>0.50842920943320802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770">
        <f>(유형화!$F$71+유형화!$F$72+유형화!$F$73+유형화!$F$74+유형화!$G$63)*hourly1!O4855/hourly1!$O$8763</f>
        <v>104.3157181022317</v>
      </c>
      <c r="C4854" s="419">
        <f>hourly1!$F4855*유형화!$G$71/hourly1!$F$8763+유형화!$G$72*hourly1!$G4855/hourly1!$F$8763+유형화!$G$74*hourly1!I4855/hourly1!$I$8763+유형화!$H$63*hourly1!P4855/hourly1!$P$8763</f>
        <v>0.50379552968388275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770">
        <f>(유형화!$F$71+유형화!$F$72+유형화!$F$73+유형화!$F$74+유형화!$G$63)*hourly1!O4856/hourly1!$O$8763</f>
        <v>103.73789443809629</v>
      </c>
      <c r="C4855" s="419">
        <f>hourly1!$F4856*유형화!$G$71/hourly1!$F$8763+유형화!$G$72*hourly1!$G4856/hourly1!$F$8763+유형화!$G$74*hourly1!I4856/hourly1!$I$8763+유형화!$H$63*hourly1!P4856/hourly1!$P$8763</f>
        <v>1.2024053752850274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770">
        <f>(유형화!$F$71+유형화!$F$72+유형화!$F$73+유형화!$F$74+유형화!$G$63)*hourly1!O4857/hourly1!$O$8763</f>
        <v>104.92840711876659</v>
      </c>
      <c r="C4856" s="419">
        <f>hourly1!$F4857*유형화!$G$71/hourly1!$F$8763+유형화!$G$72*hourly1!$G4857/hourly1!$F$8763+유형화!$G$74*hourly1!I4857/hourly1!$I$8763+유형화!$H$63*hourly1!P4857/hourly1!$P$8763</f>
        <v>2.449246495565585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770">
        <f>(유형화!$F$71+유형화!$F$72+유형화!$F$73+유형화!$F$74+유형화!$G$63)*hourly1!O4858/hourly1!$O$8763</f>
        <v>107.09196304701081</v>
      </c>
      <c r="C4857" s="419">
        <f>hourly1!$F4858*유형화!$G$71/hourly1!$F$8763+유형화!$G$72*hourly1!$G4858/hourly1!$F$8763+유형화!$G$74*hourly1!I4858/hourly1!$I$8763+유형화!$H$63*hourly1!P4858/hourly1!$P$8763</f>
        <v>2.0668789845523232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770">
        <f>(유형화!$F$71+유형화!$F$72+유형화!$F$73+유형화!$F$74+유형화!$G$63)*hourly1!O4859/hourly1!$O$8763</f>
        <v>112.90620329797487</v>
      </c>
      <c r="C4858" s="419">
        <f>hourly1!$F4859*유형화!$G$71/hourly1!$F$8763+유형화!$G$72*hourly1!$G4859/hourly1!$F$8763+유형화!$G$74*hourly1!I4859/hourly1!$I$8763+유형화!$H$63*hourly1!P4859/hourly1!$P$8763</f>
        <v>1.7851341464432473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770">
        <f>(유형화!$F$71+유형화!$F$72+유형화!$F$73+유형화!$F$74+유형화!$G$63)*hourly1!O4860/hourly1!$O$8763</f>
        <v>122.10135329796225</v>
      </c>
      <c r="C4859" s="419">
        <f>hourly1!$F4860*유형화!$G$71/hourly1!$F$8763+유형화!$G$72*hourly1!$G4860/hourly1!$F$8763+유형화!$G$74*hourly1!I4860/hourly1!$I$8763+유형화!$H$63*hourly1!P4860/hourly1!$P$8763</f>
        <v>1.463387278493967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770">
        <f>(유형화!$F$71+유형화!$F$72+유형화!$F$73+유형화!$F$74+유형화!$G$63)*hourly1!O4861/hourly1!$O$8763</f>
        <v>127.63669688714444</v>
      </c>
      <c r="C4860" s="419">
        <f>hourly1!$F4861*유형화!$G$71/hourly1!$F$8763+유형화!$G$72*hourly1!$G4861/hourly1!$F$8763+유형화!$G$74*hourly1!I4861/hourly1!$I$8763+유형화!$H$63*hourly1!P4861/hourly1!$P$8763</f>
        <v>1.3427122010749017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770">
        <f>(유형화!$F$71+유형화!$F$72+유형화!$F$73+유형화!$F$74+유형화!$G$63)*hourly1!O4862/hourly1!$O$8763</f>
        <v>131.25414273092389</v>
      </c>
      <c r="C4861" s="419">
        <f>hourly1!$F4862*유형화!$G$71/hourly1!$F$8763+유형화!$G$72*hourly1!$G4862/hourly1!$F$8763+유형화!$G$74*hourly1!I4862/hourly1!$I$8763+유형화!$H$63*hourly1!P4862/hourly1!$P$8763</f>
        <v>1.2823540449830368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770">
        <f>(유형화!$F$71+유형화!$F$72+유형화!$F$73+유형화!$F$74+유형화!$G$63)*hourly1!O4863/hourly1!$O$8763</f>
        <v>130.44987353436937</v>
      </c>
      <c r="C4862" s="419">
        <f>hourly1!$F4863*유형화!$G$71/hourly1!$F$8763+유형화!$G$72*hourly1!$G4863/hourly1!$F$8763+유형화!$G$74*hourly1!I4863/hourly1!$I$8763+유형화!$H$63*hourly1!P4863/hourly1!$P$8763</f>
        <v>1.7040355191663279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770">
        <f>(유형화!$F$71+유형화!$F$72+유형화!$F$73+유형화!$F$74+유형화!$G$63)*hourly1!O4864/hourly1!$O$8763</f>
        <v>129.63868812088231</v>
      </c>
      <c r="C4863" s="419">
        <f>hourly1!$F4864*유형화!$G$71/hourly1!$F$8763+유형화!$G$72*hourly1!$G4864/hourly1!$F$8763+유형화!$G$74*hourly1!I4864/hourly1!$I$8763+유형화!$H$63*hourly1!P4864/hourly1!$P$8763</f>
        <v>1.5633308086695921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770">
        <f>(유형화!$F$71+유형화!$F$72+유형화!$F$73+유형화!$F$74+유형화!$G$63)*hourly1!O4865/hourly1!$O$8763</f>
        <v>132.70427344094185</v>
      </c>
      <c r="C4864" s="419">
        <f>hourly1!$F4865*유형화!$G$71/hourly1!$F$8763+유형화!$G$72*hourly1!$G4865/hourly1!$F$8763+유형화!$G$74*hourly1!I4865/hourly1!$I$8763+유형화!$H$63*hourly1!P4865/hourly1!$P$8763</f>
        <v>1.0815512035895569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770">
        <f>(유형화!$F$71+유형화!$F$72+유형화!$F$73+유형화!$F$74+유형화!$G$63)*hourly1!O4866/hourly1!$O$8763</f>
        <v>131.49444461803856</v>
      </c>
      <c r="C4865" s="419">
        <f>hourly1!$F4866*유형화!$G$71/hourly1!$F$8763+유형화!$G$72*hourly1!$G4866/hourly1!$F$8763+유형화!$G$74*hourly1!I4866/hourly1!$I$8763+유형화!$H$63*hourly1!P4866/hourly1!$P$8763</f>
        <v>1.0013702036876202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770">
        <f>(유형화!$F$71+유형화!$F$72+유형화!$F$73+유형화!$F$74+유형화!$G$63)*hourly1!O4867/hourly1!$O$8763</f>
        <v>131.19092837504499</v>
      </c>
      <c r="C4866" s="419">
        <f>hourly1!$F4867*유형화!$G$71/hourly1!$F$8763+유형화!$G$72*hourly1!$G4867/hourly1!$F$8763+유형화!$G$74*hourly1!I4867/hourly1!$I$8763+유형화!$H$63*hourly1!P4867/hourly1!$P$8763</f>
        <v>1.0815512035895569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770">
        <f>(유형화!$F$71+유형화!$F$72+유형화!$F$73+유형화!$F$74+유형화!$G$63)*hourly1!O4868/hourly1!$O$8763</f>
        <v>127.8521869865215</v>
      </c>
      <c r="C4867" s="419">
        <f>hourly1!$F4868*유형화!$G$71/hourly1!$F$8763+유형화!$G$72*hourly1!$G4868/hourly1!$F$8763+유형화!$G$74*hourly1!I4868/hourly1!$I$8763+유형화!$H$63*hourly1!P4868/hourly1!$P$8763</f>
        <v>1.5633825059864894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770">
        <f>(유형화!$F$71+유형화!$F$72+유형화!$F$73+유형화!$F$74+유형화!$G$63)*hourly1!O4869/hourly1!$O$8763</f>
        <v>126.09802366015916</v>
      </c>
      <c r="C4868" s="419">
        <f>hourly1!$F4869*유형화!$G$71/hourly1!$F$8763+유형화!$G$72*hourly1!$G4869/hourly1!$F$8763+유형화!$G$74*hourly1!I4869/hourly1!$I$8763+유형화!$H$63*hourly1!P4869/hourly1!$P$8763</f>
        <v>2.0256577596552172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770">
        <f>(유형화!$F$71+유형화!$F$72+유형화!$F$73+유형화!$F$74+유형화!$G$63)*hourly1!O4870/hourly1!$O$8763</f>
        <v>125.85483232668535</v>
      </c>
      <c r="C4869" s="419">
        <f>hourly1!$F4870*유형화!$G$71/hourly1!$F$8763+유형화!$G$72*hourly1!$G4870/hourly1!$F$8763+유형화!$G$74*hourly1!I4870/hourly1!$I$8763+유형화!$H$63*hourly1!P4870/hourly1!$P$8763</f>
        <v>2.0459237233244356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770">
        <f>(유형화!$F$71+유형화!$F$72+유형화!$F$73+유형화!$F$74+유형화!$G$63)*hourly1!O4871/hourly1!$O$8763</f>
        <v>125.90471630307242</v>
      </c>
      <c r="C4870" s="419">
        <f>hourly1!$F4871*유형화!$G$71/hourly1!$F$8763+유형화!$G$72*hourly1!$G4871/hourly1!$F$8763+유형화!$G$74*hourly1!I4871/hourly1!$I$8763+유형화!$H$63*hourly1!P4871/hourly1!$P$8763</f>
        <v>1.68432653254229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770">
        <f>(유형화!$F$71+유형화!$F$72+유형화!$F$73+유형화!$F$74+유형화!$G$63)*hourly1!O4872/hourly1!$O$8763</f>
        <v>124.58741653209691</v>
      </c>
      <c r="C4871" s="419">
        <f>hourly1!$F4872*유형화!$G$71/hourly1!$F$8763+유형화!$G$72*hourly1!$G4872/hourly1!$F$8763+유형화!$G$74*hourly1!I4872/hourly1!$I$8763+유형화!$H$63*hourly1!P4872/hourly1!$P$8763</f>
        <v>1.3422010746262643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770">
        <f>(유형화!$F$71+유형화!$F$72+유형화!$F$73+유형화!$F$74+유형화!$G$63)*hourly1!O4873/hourly1!$O$8763</f>
        <v>119.62446625824272</v>
      </c>
      <c r="C4872" s="419">
        <f>hourly1!$F4873*유형화!$G$71/hourly1!$F$8763+유형화!$G$72*hourly1!$G4873/hourly1!$F$8763+유형화!$G$74*hourly1!I4873/hourly1!$I$8763+유형화!$H$63*hourly1!P4873/hourly1!$P$8763</f>
        <v>0.94132561644052304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770">
        <f>(유형화!$F$71+유형화!$F$72+유형화!$F$73+유형화!$F$74+유형화!$G$63)*hourly1!O4874/hourly1!$O$8763</f>
        <v>114.13454932041218</v>
      </c>
      <c r="C4873" s="419">
        <f>hourly1!$F4874*유형화!$G$71/hourly1!$F$8763+유형화!$G$72*hourly1!$G4874/hourly1!$F$8763+유형화!$G$74*hourly1!I4874/hourly1!$I$8763+유형화!$H$63*hourly1!P4874/hourly1!$P$8763</f>
        <v>0.82151739224590992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770">
        <f>(유형화!$F$71+유형화!$F$72+유형화!$F$73+유형화!$F$74+유형화!$G$63)*hourly1!O4875/hourly1!$O$8763</f>
        <v>109.04564125205528</v>
      </c>
      <c r="C4874" s="419">
        <f>hourly1!$F4875*유형화!$G$71/hourly1!$F$8763+유형화!$G$72*hourly1!$G4875/hourly1!$F$8763+유형화!$G$74*hourly1!I4875/hourly1!$I$8763+유형화!$H$63*hourly1!P4875/hourly1!$P$8763</f>
        <v>0.6043837377101382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770">
        <f>(유형화!$F$71+유형화!$F$72+유형화!$F$73+유형화!$F$74+유형화!$G$63)*hourly1!O4876/hourly1!$O$8763</f>
        <v>104.83921171676688</v>
      </c>
      <c r="C4875" s="419">
        <f>hourly1!$F4876*유형화!$G$71/hourly1!$F$8763+유형화!$G$72*hourly1!$G4876/hourly1!$F$8763+유형화!$G$74*hourly1!I4876/hourly1!$I$8763+유형화!$H$63*hourly1!P4876/hourly1!$P$8763</f>
        <v>0.53077414377491872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770">
        <f>(유형화!$F$71+유형화!$F$72+유형화!$F$73+유형화!$F$74+유형화!$G$63)*hourly1!O4877/hourly1!$O$8763</f>
        <v>102.03604453570144</v>
      </c>
      <c r="C4876" s="419">
        <f>hourly1!$F4877*유형화!$G$71/hourly1!$F$8763+유형화!$G$72*hourly1!$G4877/hourly1!$F$8763+유형화!$G$74*hourly1!I4877/hourly1!$I$8763+유형화!$H$63*hourly1!P4877/hourly1!$P$8763</f>
        <v>0.50817256918145204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770">
        <f>(유형화!$F$71+유형화!$F$72+유형화!$F$73+유형화!$F$74+유형화!$G$63)*hourly1!O4878/hourly1!$O$8763</f>
        <v>102.55219268801629</v>
      </c>
      <c r="C4877" s="419">
        <f>hourly1!$F4878*유형화!$G$71/hourly1!$F$8763+유형화!$G$72*hourly1!$G4878/hourly1!$F$8763+유형화!$G$74*hourly1!I4878/hourly1!$I$8763+유형화!$H$63*hourly1!P4878/hourly1!$P$8763</f>
        <v>0.50830950552681331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770">
        <f>(유형화!$F$71+유형화!$F$72+유형화!$F$73+유형화!$F$74+유형화!$G$63)*hourly1!O4879/hourly1!$O$8763</f>
        <v>101.26885963395712</v>
      </c>
      <c r="C4878" s="419">
        <f>hourly1!$F4879*유형화!$G$71/hourly1!$F$8763+유형화!$G$72*hourly1!$G4879/hourly1!$F$8763+유형화!$G$74*hourly1!I4879/hourly1!$I$8763+유형화!$H$63*hourly1!P4879/hourly1!$P$8763</f>
        <v>0.50388446137783649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770">
        <f>(유형화!$F$71+유형화!$F$72+유형화!$F$73+유형화!$F$74+유형화!$G$63)*hourly1!O4880/hourly1!$O$8763</f>
        <v>100.24073706821633</v>
      </c>
      <c r="C4879" s="419">
        <f>hourly1!$F4880*유형화!$G$71/hourly1!$F$8763+유형화!$G$72*hourly1!$G4880/hourly1!$F$8763+유형화!$G$74*hourly1!I4880/hourly1!$I$8763+유형화!$H$63*hourly1!P4880/hourly1!$P$8763</f>
        <v>1.202620473049985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770">
        <f>(유형화!$F$71+유형화!$F$72+유형화!$F$73+유형화!$F$74+유형화!$G$63)*hourly1!O4881/hourly1!$O$8763</f>
        <v>101.61538506814006</v>
      </c>
      <c r="C4880" s="419">
        <f>hourly1!$F4881*유형화!$G$71/hourly1!$F$8763+유형화!$G$72*hourly1!$G4881/hourly1!$F$8763+유형화!$G$74*hourly1!I4881/hourly1!$I$8763+유형화!$H$63*hourly1!P4881/hourly1!$P$8763</f>
        <v>2.4495769891271983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770">
        <f>(유형화!$F$71+유형화!$F$72+유형화!$F$73+유형화!$F$74+유형화!$G$63)*hourly1!O4882/hourly1!$O$8763</f>
        <v>105.5507562549126</v>
      </c>
      <c r="C4881" s="419">
        <f>hourly1!$F4882*유형화!$G$71/hourly1!$F$8763+유형화!$G$72*hourly1!$G4882/hourly1!$F$8763+유형화!$G$74*hourly1!I4882/hourly1!$I$8763+유형화!$H$63*hourly1!P4882/hourly1!$P$8763</f>
        <v>2.0670153054534328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770">
        <f>(유형화!$F$71+유형화!$F$72+유형화!$F$73+유형화!$F$74+유형화!$G$63)*hourly1!O4883/hourly1!$O$8763</f>
        <v>104.52884962263096</v>
      </c>
      <c r="C4882" s="419">
        <f>hourly1!$F4883*유형화!$G$71/hourly1!$F$8763+유형화!$G$72*hourly1!$G4883/hourly1!$F$8763+유형화!$G$74*hourly1!I4883/hourly1!$I$8763+유형화!$H$63*hourly1!P4883/hourly1!$P$8763</f>
        <v>1.7851341464432473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770">
        <f>(유형화!$F$71+유형화!$F$72+유형화!$F$73+유형화!$F$74+유형화!$G$63)*hourly1!O4884/hourly1!$O$8763</f>
        <v>108.32886624975832</v>
      </c>
      <c r="C4883" s="419">
        <f>hourly1!$F4884*유형화!$G$71/hourly1!$F$8763+유형화!$G$72*hourly1!$G4884/hourly1!$F$8763+유형화!$G$74*hourly1!I4884/hourly1!$I$8763+유형화!$H$63*hourly1!P4884/hourly1!$P$8763</f>
        <v>1.463294961856648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770">
        <f>(유형화!$F$71+유형화!$F$72+유형화!$F$73+유형화!$F$74+유형화!$G$63)*hourly1!O4885/hourly1!$O$8763</f>
        <v>112.0020799908247</v>
      </c>
      <c r="C4884" s="419">
        <f>hourly1!$F4885*유형화!$G$71/hourly1!$F$8763+유형화!$G$72*hourly1!$G4885/hourly1!$F$8763+유형화!$G$74*hourly1!I4885/hourly1!$I$8763+유형화!$H$63*hourly1!P4885/hourly1!$P$8763</f>
        <v>1.3425266446338873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770">
        <f>(유형화!$F$71+유형화!$F$72+유형화!$F$73+유형화!$F$74+유형화!$G$63)*hourly1!O4886/hourly1!$O$8763</f>
        <v>115.01252790672123</v>
      </c>
      <c r="C4885" s="419">
        <f>hourly1!$F4886*유형화!$G$71/hourly1!$F$8763+유형화!$G$72*hourly1!$G4886/hourly1!$F$8763+유형화!$G$74*hourly1!I4886/hourly1!$I$8763+유형화!$H$63*hourly1!P4886/hourly1!$P$8763</f>
        <v>1.2820786336816923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770">
        <f>(유형화!$F$71+유형화!$F$72+유형화!$F$73+유형화!$F$74+유형화!$G$63)*hourly1!O4887/hourly1!$O$8763</f>
        <v>114.46165432536316</v>
      </c>
      <c r="C4886" s="419">
        <f>hourly1!$F4887*유형화!$G$71/hourly1!$F$8763+유형화!$G$72*hourly1!$G4887/hourly1!$F$8763+유형화!$G$74*hourly1!I4887/hourly1!$I$8763+유형화!$H$63*hourly1!P4887/hourly1!$P$8763</f>
        <v>1.7035720896469708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770">
        <f>(유형화!$F$71+유형화!$F$72+유형화!$F$73+유형화!$F$74+유형화!$G$63)*hourly1!O4888/hourly1!$O$8763</f>
        <v>115.83644388930114</v>
      </c>
      <c r="C4887" s="419">
        <f>hourly1!$F4888*유형화!$G$71/hourly1!$F$8763+유형화!$G$72*hourly1!$G4888/hourly1!$F$8763+유형화!$G$74*hourly1!I4888/hourly1!$I$8763+유형화!$H$63*hourly1!P4888/hourly1!$P$8763</f>
        <v>1.5628612247077467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770">
        <f>(유형화!$F$71+유형화!$F$72+유형화!$F$73+유형화!$F$74+유형화!$G$63)*hourly1!O4889/hourly1!$O$8763</f>
        <v>117.12713019544698</v>
      </c>
      <c r="C4888" s="419">
        <f>hourly1!$F4889*유형화!$G$71/hourly1!$F$8763+유형화!$G$72*hourly1!$G4889/hourly1!$F$8763+유형화!$G$74*hourly1!I4889/hourly1!$I$8763+유형화!$H$63*hourly1!P4889/hourly1!$P$8763</f>
        <v>1.0812130169748333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770">
        <f>(유형화!$F$71+유형화!$F$72+유형화!$F$73+유형화!$F$74+유형화!$G$63)*hourly1!O4890/hourly1!$O$8763</f>
        <v>115.87931947208443</v>
      </c>
      <c r="C4889" s="419">
        <f>hourly1!$F4890*유형화!$G$71/hourly1!$F$8763+유형화!$G$72*hourly1!$G4890/hourly1!$F$8763+유형화!$G$74*hourly1!I4890/hourly1!$I$8763+유형화!$H$63*hourly1!P4890/hourly1!$P$8763</f>
        <v>1.0010775599473087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770">
        <f>(유형화!$F$71+유형화!$F$72+유형화!$F$73+유형화!$F$74+유형화!$G$63)*hourly1!O4891/hourly1!$O$8763</f>
        <v>116.09813685002534</v>
      </c>
      <c r="C4890" s="419">
        <f>hourly1!$F4891*유형화!$G$71/hourly1!$F$8763+유형화!$G$72*hourly1!$G4891/hourly1!$F$8763+유형화!$G$74*hourly1!I4891/hourly1!$I$8763+유형화!$H$63*hourly1!P4891/hourly1!$P$8763</f>
        <v>1.0812600984598677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770">
        <f>(유형화!$F$71+유형화!$F$72+유형화!$F$73+유형화!$F$74+유형화!$G$63)*hourly1!O4892/hourly1!$O$8763</f>
        <v>116.44422712063337</v>
      </c>
      <c r="C4891" s="419">
        <f>hourly1!$F4892*유형화!$G$71/hourly1!$F$8763+유형화!$G$72*hourly1!$G4892/hourly1!$F$8763+유형화!$G$74*hourly1!I4892/hourly1!$I$8763+유형화!$H$63*hourly1!P4892/hourly1!$P$8763</f>
        <v>1.5630335490974117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770">
        <f>(유형화!$F$71+유형화!$F$72+유형화!$F$73+유형화!$F$74+유형화!$G$63)*hourly1!O4893/hourly1!$O$8763</f>
        <v>117.86096351900055</v>
      </c>
      <c r="C4892" s="419">
        <f>hourly1!$F4893*유형화!$G$71/hourly1!$F$8763+유형화!$G$72*hourly1!$G4893/hourly1!$F$8763+유형화!$G$74*hourly1!I4893/hourly1!$I$8763+유형화!$H$63*hourly1!P4893/hourly1!$P$8763</f>
        <v>2.025325112038733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770">
        <f>(유형화!$F$71+유형화!$F$72+유형화!$F$73+유형화!$F$74+유형화!$G$63)*hourly1!O4894/hourly1!$O$8763</f>
        <v>120.34342587949187</v>
      </c>
      <c r="C4893" s="419">
        <f>hourly1!$F4894*유형화!$G$71/hourly1!$F$8763+유형화!$G$72*hourly1!$G4894/hourly1!$F$8763+유형화!$G$74*hourly1!I4894/hourly1!$I$8763+유형화!$H$63*hourly1!P4894/hourly1!$P$8763</f>
        <v>2.0457215498886971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770">
        <f>(유형화!$F$71+유형화!$F$72+유형화!$F$73+유형화!$F$74+유형화!$G$63)*hourly1!O4895/hourly1!$O$8763</f>
        <v>122.19982423333042</v>
      </c>
      <c r="C4894" s="419">
        <f>hourly1!$F4895*유형화!$G$71/hourly1!$F$8763+유형화!$G$72*hourly1!$G4895/hourly1!$F$8763+유형화!$G$74*hourly1!I4895/hourly1!$I$8763+유형화!$H$63*hourly1!P4895/hourly1!$P$8763</f>
        <v>1.684108973000334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770">
        <f>(유형화!$F$71+유형화!$F$72+유형화!$F$73+유형화!$F$74+유형화!$G$63)*hourly1!O4896/hourly1!$O$8763</f>
        <v>119.76964483755376</v>
      </c>
      <c r="C4895" s="419">
        <f>hourly1!$F4896*유형화!$G$71/hourly1!$F$8763+유형화!$G$72*hourly1!$G4896/hourly1!$F$8763+유형화!$G$74*hourly1!I4896/hourly1!$I$8763+유형화!$H$63*hourly1!P4896/hourly1!$P$8763</f>
        <v>1.341775494928209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770">
        <f>(유형화!$F$71+유형화!$F$72+유형화!$F$73+유형화!$F$74+유형화!$G$63)*hourly1!O4897/hourly1!$O$8763</f>
        <v>115.30058109178306</v>
      </c>
      <c r="C4896" s="419">
        <f>hourly1!$F4897*유형화!$G$71/hourly1!$F$8763+유형화!$G$72*hourly1!$G4897/hourly1!$F$8763+유형화!$G$74*hourly1!I4897/hourly1!$I$8763+유형화!$H$63*hourly1!P4897/hourly1!$P$8763</f>
        <v>0.94098958388067033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770">
        <f>(유형화!$F$71+유형화!$F$72+유형화!$F$73+유형화!$F$74+유형화!$G$63)*hourly1!O4898/hourly1!$O$8763</f>
        <v>110.85664898756258</v>
      </c>
      <c r="C4897" s="419">
        <f>hourly1!$F4898*유형화!$G$71/hourly1!$F$8763+유형화!$G$72*hourly1!$G4898/hourly1!$F$8763+유형화!$G$74*hourly1!I4898/hourly1!$I$8763+유형화!$H$63*hourly1!P4898/hourly1!$P$8763</f>
        <v>0.82121028556575149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770">
        <f>(유형화!$F$71+유형화!$F$72+유형화!$F$73+유형화!$F$74+유형화!$G$63)*hourly1!O4899/hourly1!$O$8763</f>
        <v>106.09692517599456</v>
      </c>
      <c r="C4898" s="419">
        <f>hourly1!$F4899*유형화!$G$71/hourly1!$F$8763+유형화!$G$72*hourly1!$G4899/hourly1!$F$8763+유형화!$G$74*hourly1!I4899/hourly1!$I$8763+유형화!$H$63*hourly1!P4899/hourly1!$P$8763</f>
        <v>0.60408155458397028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770">
        <f>(유형화!$F$71+유형화!$F$72+유형화!$F$73+유형화!$F$74+유형화!$G$63)*hourly1!O4900/hourly1!$O$8763</f>
        <v>104.13126726080067</v>
      </c>
      <c r="C4899" s="419">
        <f>hourly1!$F4900*유형화!$G$71/hourly1!$F$8763+유형화!$G$72*hourly1!$G4900/hourly1!$F$8763+유형화!$G$74*hourly1!I4900/hourly1!$I$8763+유형화!$H$63*hourly1!P4900/hourly1!$P$8763</f>
        <v>0.53037072006982111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770">
        <f>(유형화!$F$71+유형화!$F$72+유형화!$F$73+유형화!$F$74+유형화!$G$63)*hourly1!O4901/hourly1!$O$8763</f>
        <v>101.12080428101957</v>
      </c>
      <c r="C4900" s="419">
        <f>hourly1!$F4901*유형화!$G$71/hourly1!$F$8763+유형화!$G$72*hourly1!$G4901/hourly1!$F$8763+유형화!$G$74*hourly1!I4901/hourly1!$I$8763+유형화!$H$63*hourly1!P4901/hourly1!$P$8763</f>
        <v>0.50705030659373862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770">
        <f>(유형화!$F$71+유형화!$F$72+유형화!$F$73+유형화!$F$74+유형화!$G$63)*hourly1!O4902/hourly1!$O$8763</f>
        <v>99.500558234607396</v>
      </c>
      <c r="C4901" s="419">
        <f>hourly1!$F4902*유형화!$G$71/hourly1!$F$8763+유형화!$G$72*hourly1!$G4902/hourly1!$F$8763+유형화!$G$74*hourly1!I4902/hourly1!$I$8763+유형화!$H$63*hourly1!P4902/hourly1!$P$8763</f>
        <v>0.5070173803264274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770">
        <f>(유형화!$F$71+유형화!$F$72+유형화!$F$73+유형화!$F$74+유형화!$G$63)*hourly1!O4903/hourly1!$O$8763</f>
        <v>100.96787179014554</v>
      </c>
      <c r="C4902" s="419">
        <f>hourly1!$F4903*유형화!$G$71/hourly1!$F$8763+유형화!$G$72*hourly1!$G4903/hourly1!$F$8763+유형화!$G$74*hourly1!I4903/hourly1!$I$8763+유형화!$H$63*hourly1!P4903/hourly1!$P$8763</f>
        <v>0.50305761202955435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770">
        <f>(유형화!$F$71+유형화!$F$72+유형화!$F$73+유형화!$F$74+유형화!$G$63)*hourly1!O4904/hourly1!$O$8763</f>
        <v>102.39659409256495</v>
      </c>
      <c r="C4903" s="419">
        <f>hourly1!$F4904*유형화!$G$71/hourly1!$F$8763+유형화!$G$72*hourly1!$G4904/hourly1!$F$8763+유형화!$G$74*hourly1!I4904/hourly1!$I$8763+유형화!$H$63*hourly1!P4904/hourly1!$P$8763</f>
        <v>1.2015696019951374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770">
        <f>(유형화!$F$71+유형화!$F$72+유형화!$F$73+유형화!$F$74+유형화!$G$63)*hourly1!O4905/hourly1!$O$8763</f>
        <v>105.5899571958989</v>
      </c>
      <c r="C4904" s="419">
        <f>hourly1!$F4905*유형화!$G$71/hourly1!$F$8763+유형화!$G$72*hourly1!$G4905/hourly1!$F$8763+유형화!$G$74*hourly1!I4905/hourly1!$I$8763+유형화!$H$63*hourly1!P4905/hourly1!$P$8763</f>
        <v>2.4483402539092087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770">
        <f>(유형화!$F$71+유형화!$F$72+유형화!$F$73+유형화!$F$74+유형화!$G$63)*hourly1!O4906/hourly1!$O$8763</f>
        <v>113.24685259367523</v>
      </c>
      <c r="C4905" s="419">
        <f>hourly1!$F4906*유형화!$G$71/hourly1!$F$8763+유형화!$G$72*hourly1!$G4906/hourly1!$F$8763+유형화!$G$74*hourly1!I4906/hourly1!$I$8763+유형화!$H$63*hourly1!P4906/hourly1!$P$8763</f>
        <v>2.0660946008572063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770">
        <f>(유형화!$F$71+유형화!$F$72+유형화!$F$73+유형화!$F$74+유형화!$G$63)*hourly1!O4907/hourly1!$O$8763</f>
        <v>124.2286316006445</v>
      </c>
      <c r="C4906" s="419">
        <f>hourly1!$F4907*유형화!$G$71/hourly1!$F$8763+유형화!$G$72*hourly1!$G4907/hourly1!$F$8763+유형화!$G$74*hourly1!I4907/hourly1!$I$8763+유형화!$H$63*hourly1!P4907/hourly1!$P$8763</f>
        <v>1.7844408484969578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770">
        <f>(유형화!$F$71+유형화!$F$72+유형화!$F$73+유형화!$F$74+유형화!$G$63)*hourly1!O4908/hourly1!$O$8763</f>
        <v>134.77911556268526</v>
      </c>
      <c r="C4907" s="419">
        <f>hourly1!$F4908*유형화!$G$71/hourly1!$F$8763+유형화!$G$72*hourly1!$G4908/hourly1!$F$8763+유형화!$G$74*hourly1!I4908/hourly1!$I$8763+유형화!$H$63*hourly1!P4908/hourly1!$P$8763</f>
        <v>1.4628361481691567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770">
        <f>(유형화!$F$71+유형화!$F$72+유형화!$F$73+유형화!$F$74+유형화!$G$63)*hourly1!O4909/hourly1!$O$8763</f>
        <v>141.14097690139542</v>
      </c>
      <c r="C4908" s="419">
        <f>hourly1!$F4909*유형화!$G$71/hourly1!$F$8763+유형화!$G$72*hourly1!$G4909/hourly1!$F$8763+유형화!$G$74*hourly1!I4909/hourly1!$I$8763+유형화!$H$63*hourly1!P4909/hourly1!$P$8763</f>
        <v>1.3424032480619998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770">
        <f>(유형화!$F$71+유형화!$F$72+유형화!$F$73+유형화!$F$74+유형화!$G$63)*hourly1!O4910/hourly1!$O$8763</f>
        <v>144.85087029254242</v>
      </c>
      <c r="C4909" s="419">
        <f>hourly1!$F4910*유형화!$G$71/hourly1!$F$8763+유형화!$G$72*hourly1!$G4910/hourly1!$F$8763+유형화!$G$74*hourly1!I4910/hourly1!$I$8763+유형화!$H$63*hourly1!P4910/hourly1!$P$8763</f>
        <v>1.2820786336816923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770">
        <f>(유형화!$F$71+유형화!$F$72+유형화!$F$73+유형화!$F$74+유형화!$G$63)*hourly1!O4911/hourly1!$O$8763</f>
        <v>141.13282425221641</v>
      </c>
      <c r="C4910" s="419">
        <f>hourly1!$F4911*유형화!$G$71/hourly1!$F$8763+유형화!$G$72*hourly1!$G4911/hourly1!$F$8763+유형화!$G$74*hourly1!I4911/hourly1!$I$8763+유형화!$H$63*hourly1!P4911/hourly1!$P$8763</f>
        <v>1.7034080737546617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770">
        <f>(유형화!$F$71+유형화!$F$72+유형화!$F$73+유형화!$F$74+유형화!$G$63)*hourly1!O4912/hourly1!$O$8763</f>
        <v>140.07501224495331</v>
      </c>
      <c r="C4911" s="419">
        <f>hourly1!$F4912*유형화!$G$71/hourly1!$F$8763+유형화!$G$72*hourly1!$G4912/hourly1!$F$8763+유형화!$G$74*hourly1!I4912/hourly1!$I$8763+유형화!$H$63*hourly1!P4912/hourly1!$P$8763</f>
        <v>1.5624876500487161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770">
        <f>(유형화!$F$71+유형화!$F$72+유형화!$F$73+유형화!$F$74+유형화!$G$63)*hourly1!O4913/hourly1!$O$8763</f>
        <v>144.89777230324188</v>
      </c>
      <c r="C4912" s="419">
        <f>hourly1!$F4913*유형화!$G$71/hourly1!$F$8763+유형화!$G$72*hourly1!$G4913/hourly1!$F$8763+유형화!$G$74*hourly1!I4913/hourly1!$I$8763+유형화!$H$63*hourly1!P4913/hourly1!$P$8763</f>
        <v>1.080909910682289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770">
        <f>(유형화!$F$71+유형화!$F$72+유형화!$F$73+유형화!$F$74+유형화!$G$63)*hourly1!O4914/hourly1!$O$8763</f>
        <v>142.4240127226094</v>
      </c>
      <c r="C4913" s="419">
        <f>hourly1!$F4914*유형화!$G$71/hourly1!$F$8763+유형화!$G$72*hourly1!$G4914/hourly1!$F$8763+유형화!$G$74*hourly1!I4914/hourly1!$I$8763+유형화!$H$63*hourly1!P4914/hourly1!$P$8763</f>
        <v>1.0007006003449099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770">
        <f>(유형화!$F$71+유형화!$F$72+유형화!$F$73+유형화!$F$74+유형화!$G$63)*hourly1!O4915/hourly1!$O$8763</f>
        <v>141.62336610629217</v>
      </c>
      <c r="C4914" s="419">
        <f>hourly1!$F4915*유형화!$G$71/hourly1!$F$8763+유형화!$G$72*hourly1!$G4915/hourly1!$F$8763+유형화!$G$74*hourly1!I4915/hourly1!$I$8763+유형화!$H$63*hourly1!P4915/hourly1!$P$8763</f>
        <v>1.08079943843963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770">
        <f>(유형화!$F$71+유형화!$F$72+유형화!$F$73+유형화!$F$74+유형화!$G$63)*hourly1!O4916/hourly1!$O$8763</f>
        <v>140.51426694293335</v>
      </c>
      <c r="C4915" s="419">
        <f>hourly1!$F4916*유형화!$G$71/hourly1!$F$8763+유형화!$G$72*hourly1!$G4916/hourly1!$F$8763+유형화!$G$74*hourly1!I4916/hourly1!$I$8763+유형화!$H$63*hourly1!P4916/hourly1!$P$8763</f>
        <v>1.5623384048183755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770">
        <f>(유형화!$F$71+유형화!$F$72+유형화!$F$73+유형화!$F$74+유형화!$G$63)*hourly1!O4917/hourly1!$O$8763</f>
        <v>139.30753477348253</v>
      </c>
      <c r="C4916" s="419">
        <f>hourly1!$F4917*유형화!$G$71/hourly1!$F$8763+유형화!$G$72*hourly1!$G4917/hourly1!$F$8763+유형화!$G$74*hourly1!I4917/hourly1!$I$8763+유형화!$H$63*hourly1!P4917/hourly1!$P$8763</f>
        <v>2.0243564027911018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770">
        <f>(유형화!$F$71+유형화!$F$72+유형화!$F$73+유형화!$F$74+유형화!$G$63)*hourly1!O4918/hourly1!$O$8763</f>
        <v>136.60033621711338</v>
      </c>
      <c r="C4917" s="419">
        <f>hourly1!$F4918*유형화!$G$71/hourly1!$F$8763+유형화!$G$72*hourly1!$G4918/hourly1!$F$8763+유형화!$G$74*hourly1!I4918/hourly1!$I$8763+유형화!$H$63*hourly1!P4918/hourly1!$P$8763</f>
        <v>2.0446749869435878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770">
        <f>(유형화!$F$71+유형화!$F$72+유형화!$F$73+유형화!$F$74+유형화!$G$63)*hourly1!O4919/hourly1!$O$8763</f>
        <v>136.57379298957753</v>
      </c>
      <c r="C4918" s="419">
        <f>hourly1!$F4919*유형화!$G$71/hourly1!$F$8763+유형화!$G$72*hourly1!$G4919/hourly1!$F$8763+유형화!$G$74*hourly1!I4919/hourly1!$I$8763+유형화!$H$63*hourly1!P4919/hourly1!$P$8763</f>
        <v>1.6833787483991156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770">
        <f>(유형화!$F$71+유형화!$F$72+유형화!$F$73+유형화!$F$74+유형화!$G$63)*hourly1!O4920/hourly1!$O$8763</f>
        <v>131.17609683820899</v>
      </c>
      <c r="C4919" s="419">
        <f>hourly1!$F4920*유형화!$G$71/hourly1!$F$8763+유형화!$G$72*hourly1!$G4920/hourly1!$F$8763+유형화!$G$74*hourly1!I4920/hourly1!$I$8763+유형화!$H$63*hourly1!P4920/hourly1!$P$8763</f>
        <v>1.3409544923002903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770">
        <f>(유형화!$F$71+유형화!$F$72+유형화!$F$73+유형화!$F$74+유형화!$G$63)*hourly1!O4921/hourly1!$O$8763</f>
        <v>126.17892990129828</v>
      </c>
      <c r="C4920" s="419">
        <f>hourly1!$F4921*유형화!$G$71/hourly1!$F$8763+유형화!$G$72*hourly1!$G4921/hourly1!$F$8763+유형화!$G$74*hourly1!I4921/hourly1!$I$8763+유형화!$H$63*hourly1!P4921/hourly1!$P$8763</f>
        <v>0.94055877290649703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770">
        <f>(유형화!$F$71+유형화!$F$72+유형화!$F$73+유형화!$F$74+유형화!$G$63)*hourly1!O4922/hourly1!$O$8763</f>
        <v>120.13561706695667</v>
      </c>
      <c r="C4921" s="419">
        <f>hourly1!$F4922*유형화!$G$71/hourly1!$F$8763+유형화!$G$72*hourly1!$G4922/hourly1!$F$8763+유형화!$G$74*hourly1!I4922/hourly1!$I$8763+유형화!$H$63*hourly1!P4922/hourly1!$P$8763</f>
        <v>0.8209111796608306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770">
        <f>(유형화!$F$71+유형화!$F$72+유형화!$F$73+유형화!$F$74+유형화!$G$63)*hourly1!O4923/hourly1!$O$8763</f>
        <v>114.72574570642327</v>
      </c>
      <c r="C4922" s="419">
        <f>hourly1!$F4923*유형화!$G$71/hourly1!$F$8763+유형화!$G$72*hourly1!$G4923/hourly1!$F$8763+유형화!$G$74*hourly1!I4923/hourly1!$I$8763+유형화!$H$63*hourly1!P4923/hourly1!$P$8763</f>
        <v>0.60397477500680097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770">
        <f>(유형화!$F$71+유형화!$F$72+유형화!$F$73+유형화!$F$74+유형화!$G$63)*hourly1!O4924/hourly1!$O$8763</f>
        <v>110.92377780809066</v>
      </c>
      <c r="C4923" s="419">
        <f>hourly1!$F4924*유형화!$G$71/hourly1!$F$8763+유형화!$G$72*hourly1!$G4924/hourly1!$F$8763+유형화!$G$74*hourly1!I4924/hourly1!$I$8763+유형화!$H$63*hourly1!P4924/hourly1!$P$8763</f>
        <v>0.53037902856718011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770">
        <f>(유형화!$F$71+유형화!$F$72+유형화!$F$73+유형화!$F$74+유형화!$G$63)*hourly1!O4925/hourly1!$O$8763</f>
        <v>108.26768784426554</v>
      </c>
      <c r="C4924" s="419">
        <f>hourly1!$F4925*유형화!$G$71/hourly1!$F$8763+유형화!$G$72*hourly1!$G4925/hourly1!$F$8763+유형화!$G$74*hourly1!I4925/hourly1!$I$8763+유형화!$H$63*hourly1!P4925/hourly1!$P$8763</f>
        <v>0.50717339544350193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770">
        <f>(유형화!$F$71+유형화!$F$72+유형화!$F$73+유형화!$F$74+유형화!$G$63)*hourly1!O4926/hourly1!$O$8763</f>
        <v>107.95134515331945</v>
      </c>
      <c r="C4925" s="419">
        <f>hourly1!$F4926*유형화!$G$71/hourly1!$F$8763+유형화!$G$72*hourly1!$G4926/hourly1!$F$8763+유형화!$G$74*hourly1!I4926/hourly1!$I$8763+유형화!$H$63*hourly1!P4926/hourly1!$P$8763</f>
        <v>0.507403879314683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770">
        <f>(유형화!$F$71+유형화!$F$72+유형화!$F$73+유형화!$F$74+유형화!$G$63)*hourly1!O4927/hourly1!$O$8763</f>
        <v>107.9510703123828</v>
      </c>
      <c r="C4926" s="419">
        <f>hourly1!$F4927*유형화!$G$71/hourly1!$F$8763+유형화!$G$72*hourly1!$G4927/hourly1!$F$8763+유형화!$G$74*hourly1!I4927/hourly1!$I$8763+유형화!$H$63*hourly1!P4927/hourly1!$P$8763</f>
        <v>0.50340810752925425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770">
        <f>(유형화!$F$71+유형화!$F$72+유형화!$F$73+유형화!$F$74+유형화!$G$63)*hourly1!O4928/hourly1!$O$8763</f>
        <v>108.8544300841324</v>
      </c>
      <c r="C4927" s="419">
        <f>hourly1!$F4928*유형화!$G$71/hourly1!$F$8763+유형화!$G$72*hourly1!$G4928/hourly1!$F$8763+유형화!$G$74*hourly1!I4928/hourly1!$I$8763+유형화!$H$63*hourly1!P4928/hourly1!$P$8763</f>
        <v>1.2021819690227078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770">
        <f>(유형화!$F$71+유형화!$F$72+유형화!$F$73+유형화!$F$74+유형화!$G$63)*hourly1!O4929/hourly1!$O$8763</f>
        <v>110.93647559195821</v>
      </c>
      <c r="C4928" s="419">
        <f>hourly1!$F4929*유형화!$G$71/hourly1!$F$8763+유형화!$G$72*hourly1!$G4929/hourly1!$F$8763+유형화!$G$74*hourly1!I4929/hourly1!$I$8763+유형화!$H$63*hourly1!P4929/hourly1!$P$8763</f>
        <v>2.449246495565585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770">
        <f>(유형화!$F$71+유형화!$F$72+유형화!$F$73+유형화!$F$74+유형화!$G$63)*hourly1!O4930/hourly1!$O$8763</f>
        <v>114.96568398015566</v>
      </c>
      <c r="C4929" s="419">
        <f>hourly1!$F4930*유형화!$G$71/hourly1!$F$8763+유형화!$G$72*hourly1!$G4930/hourly1!$F$8763+유형화!$G$74*hourly1!I4930/hourly1!$I$8763+유형화!$H$63*hourly1!P4930/hourly1!$P$8763</f>
        <v>2.0666731184510949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770">
        <f>(유형화!$F$71+유형화!$F$72+유형화!$F$73+유형화!$F$74+유형화!$G$63)*hourly1!O4931/hourly1!$O$8763</f>
        <v>124.65049380457798</v>
      </c>
      <c r="C4930" s="419">
        <f>hourly1!$F4931*유형화!$G$71/hourly1!$F$8763+유형화!$G$72*hourly1!$G4931/hourly1!$F$8763+유형화!$G$74*hourly1!I4931/hourly1!$I$8763+유형화!$H$63*hourly1!P4931/hourly1!$P$8763</f>
        <v>1.784816269488732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770">
        <f>(유형화!$F$71+유형화!$F$72+유형화!$F$73+유형화!$F$74+유형화!$G$63)*hourly1!O4932/hourly1!$O$8763</f>
        <v>135.08622050940187</v>
      </c>
      <c r="C4931" s="419">
        <f>hourly1!$F4932*유형화!$G$71/hourly1!$F$8763+유형화!$G$72*hourly1!$G4932/hourly1!$F$8763+유형화!$G$74*hourly1!I4932/hourly1!$I$8763+유형화!$H$63*hourly1!P4932/hourly1!$P$8763</f>
        <v>1.4629970868402218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770">
        <f>(유형화!$F$71+유형화!$F$72+유형화!$F$73+유형화!$F$74+유형화!$G$63)*hourly1!O4933/hourly1!$O$8763</f>
        <v>141.07642529195161</v>
      </c>
      <c r="C4932" s="419">
        <f>hourly1!$F4933*유형화!$G$71/hourly1!$F$8763+유형화!$G$72*hourly1!$G4933/hourly1!$F$8763+유형화!$G$74*hourly1!I4933/hourly1!$I$8763+유형화!$H$63*hourly1!P4933/hourly1!$P$8763</f>
        <v>1.342237078114817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770">
        <f>(유형화!$F$71+유형화!$F$72+유형화!$F$73+유형화!$F$74+유형화!$G$63)*hourly1!O4934/hourly1!$O$8763</f>
        <v>144.2830962692706</v>
      </c>
      <c r="C4933" s="419">
        <f>hourly1!$F4934*유형화!$G$71/hourly1!$F$8763+유형화!$G$72*hourly1!$G4934/hourly1!$F$8763+유형화!$G$74*hourly1!I4934/hourly1!$I$8763+유형화!$H$63*hourly1!P4934/hourly1!$P$8763</f>
        <v>1.2817850667750077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770">
        <f>(유형화!$F$71+유형화!$F$72+유형화!$F$73+유형화!$F$74+유형화!$G$63)*hourly1!O4935/hourly1!$O$8763</f>
        <v>140.94605631382368</v>
      </c>
      <c r="C4934" s="419">
        <f>hourly1!$F4935*유형화!$G$71/hourly1!$F$8763+유형화!$G$72*hourly1!$G4935/hourly1!$F$8763+유형화!$G$74*hourly1!I4935/hourly1!$I$8763+유형화!$H$63*hourly1!P4935/hourly1!$P$8763</f>
        <v>1.7031615883330113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770">
        <f>(유형화!$F$71+유형화!$F$72+유형화!$F$73+유형화!$F$74+유형화!$G$63)*hourly1!O4936/hourly1!$O$8763</f>
        <v>139.68783955622774</v>
      </c>
      <c r="C4935" s="419">
        <f>hourly1!$F4936*유형화!$G$71/hourly1!$F$8763+유형화!$G$72*hourly1!$G4936/hourly1!$F$8763+유형화!$G$74*hourly1!I4936/hourly1!$I$8763+유형화!$H$63*hourly1!P4936/hourly1!$P$8763</f>
        <v>1.5624630322787636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770">
        <f>(유형화!$F$71+유형화!$F$72+유형화!$F$73+유형화!$F$74+유형화!$G$63)*hourly1!O4937/hourly1!$O$8763</f>
        <v>146.93487201403235</v>
      </c>
      <c r="C4936" s="419">
        <f>hourly1!$F4937*유형화!$G$71/hourly1!$F$8763+유형화!$G$72*hourly1!$G4937/hourly1!$F$8763+유형화!$G$74*hourly1!I4937/hourly1!$I$8763+유형화!$H$63*hourly1!P4937/hourly1!$P$8763</f>
        <v>1.0809428369496008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770">
        <f>(유형화!$F$71+유형화!$F$72+유형화!$F$73+유형화!$F$74+유형화!$G$63)*hourly1!O4938/hourly1!$O$8763</f>
        <v>146.48460886238263</v>
      </c>
      <c r="C4937" s="419">
        <f>hourly1!$F4938*유형화!$G$71/hourly1!$F$8763+유형화!$G$72*hourly1!$G4938/hourly1!$F$8763+유형화!$G$74*hourly1!I4938/hourly1!$I$8763+유형화!$H$63*hourly1!P4938/hourly1!$P$8763</f>
        <v>1.0008169193079326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770">
        <f>(유형화!$F$71+유형화!$F$72+유형화!$F$73+유형화!$F$74+유형화!$G$63)*hourly1!O4939/hourly1!$O$8763</f>
        <v>145.45211774218973</v>
      </c>
      <c r="C4938" s="419">
        <f>hourly1!$F4939*유형화!$G$71/hourly1!$F$8763+유형화!$G$72*hourly1!$G4939/hourly1!$F$8763+유형화!$G$74*hourly1!I4939/hourly1!$I$8763+유형화!$H$63*hourly1!P4939/hourly1!$P$8763</f>
        <v>1.080974840050539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770">
        <f>(유형화!$F$71+유형화!$F$72+유형화!$F$73+유형화!$F$74+유형화!$G$63)*hourly1!O4940/hourly1!$O$8763</f>
        <v>144.59225000671003</v>
      </c>
      <c r="C4939" s="419">
        <f>hourly1!$F4940*유형화!$G$71/hourly1!$F$8763+유형화!$G$72*hourly1!$G4940/hourly1!$F$8763+유형화!$G$74*hourly1!I4940/hourly1!$I$8763+유형화!$H$63*hourly1!P4940/hourly1!$P$8763</f>
        <v>1.5625636574134416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770">
        <f>(유형화!$F$71+유형화!$F$72+유형화!$F$73+유형화!$F$74+유형화!$G$63)*hourly1!O4941/hourly1!$O$8763</f>
        <v>141.30408901384132</v>
      </c>
      <c r="C4940" s="419">
        <f>hourly1!$F4941*유형화!$G$71/hourly1!$F$8763+유형화!$G$72*hourly1!$G4941/hourly1!$F$8763+유형화!$G$74*hourly1!I4941/hourly1!$I$8763+유형화!$H$63*hourly1!P4941/hourly1!$P$8763</f>
        <v>2.0247552106643307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770">
        <f>(유형화!$F$71+유형화!$F$72+유형화!$F$73+유형화!$F$74+유형화!$G$63)*hourly1!O4942/hourly1!$O$8763</f>
        <v>138.19222513497158</v>
      </c>
      <c r="C4941" s="419">
        <f>hourly1!$F4942*유형화!$G$71/hourly1!$F$8763+유형화!$G$72*hourly1!$G4942/hourly1!$F$8763+유형화!$G$74*hourly1!I4942/hourly1!$I$8763+유형화!$H$63*hourly1!P4942/hourly1!$P$8763</f>
        <v>2.045215962438296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770">
        <f>(유형화!$F$71+유형화!$F$72+유형화!$F$73+유형화!$F$74+유형화!$G$63)*hourly1!O4943/hourly1!$O$8763</f>
        <v>136.37961451387716</v>
      </c>
      <c r="C4942" s="419">
        <f>hourly1!$F4943*유형화!$G$71/hourly1!$F$8763+유형화!$G$72*hourly1!$G4943/hourly1!$F$8763+유형화!$G$74*hourly1!I4943/hourly1!$I$8763+유형화!$H$63*hourly1!P4943/hourly1!$P$8763</f>
        <v>1.6838120211502809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770">
        <f>(유형화!$F$71+유형화!$F$72+유형화!$F$73+유형화!$F$74+유형화!$G$63)*hourly1!O4944/hourly1!$O$8763</f>
        <v>132.20734982031814</v>
      </c>
      <c r="C4943" s="419">
        <f>hourly1!$F4944*유형화!$G$71/hourly1!$F$8763+유형화!$G$72*hourly1!$G4944/hourly1!$F$8763+유형화!$G$74*hourly1!I4944/hourly1!$I$8763+유형화!$H$63*hourly1!P4944/hourly1!$P$8763</f>
        <v>1.3413576082832639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770">
        <f>(유형화!$F$71+유형화!$F$72+유형화!$F$73+유형화!$F$74+유형화!$G$63)*hourly1!O4945/hourly1!$O$8763</f>
        <v>124.7425343235132</v>
      </c>
      <c r="C4944" s="419">
        <f>hourly1!$F4945*유형화!$G$71/hourly1!$F$8763+유형화!$G$72*hourly1!$G4945/hourly1!$F$8763+유형화!$G$74*hourly1!I4945/hourly1!$I$8763+유형화!$H$63*hourly1!P4945/hourly1!$P$8763</f>
        <v>0.94082249076711721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770">
        <f>(유형화!$F$71+유형화!$F$72+유형화!$F$73+유형화!$F$74+유형화!$G$63)*hourly1!O4946/hourly1!$O$8763</f>
        <v>119.29712915512653</v>
      </c>
      <c r="C4945" s="419">
        <f>hourly1!$F4946*유형화!$G$71/hourly1!$F$8763+유형화!$G$72*hourly1!$G4946/hourly1!$F$8763+유형화!$G$74*hourly1!I4946/hourly1!$I$8763+유형화!$H$63*hourly1!P4946/hourly1!$P$8763</f>
        <v>0.82112412337092056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770">
        <f>(유형화!$F$71+유형화!$F$72+유형화!$F$73+유형화!$F$74+유형화!$G$63)*hourly1!O4947/hourly1!$O$8763</f>
        <v>113.42937450552826</v>
      </c>
      <c r="C4946" s="419">
        <f>hourly1!$F4947*유형화!$G$71/hourly1!$F$8763+유형화!$G$72*hourly1!$G4947/hourly1!$F$8763+유형화!$G$74*hourly1!I4947/hourly1!$I$8763+유형화!$H$63*hourly1!P4947/hourly1!$P$8763</f>
        <v>0.60404555109541436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770">
        <f>(유형화!$F$71+유형화!$F$72+유형화!$F$73+유형화!$F$74+유형화!$G$63)*hourly1!O4948/hourly1!$O$8763</f>
        <v>109.27991316060351</v>
      </c>
      <c r="C4947" s="419">
        <f>hourly1!$F4948*유형화!$G$71/hourly1!$F$8763+유형화!$G$72*hourly1!$G4948/hourly1!$F$8763+유형화!$G$74*hourly1!I4948/hourly1!$I$8763+유형화!$H$63*hourly1!P4948/hourly1!$P$8763</f>
        <v>0.53034333280074852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770">
        <f>(유형화!$F$71+유형화!$F$72+유형화!$F$73+유형화!$F$74+유형화!$G$63)*hourly1!O4949/hourly1!$O$8763</f>
        <v>108.09571683059876</v>
      </c>
      <c r="C4948" s="419">
        <f>hourly1!$F4949*유형화!$G$71/hourly1!$F$8763+유형화!$G$72*hourly1!$G4949/hourly1!$F$8763+유형화!$G$74*hourly1!I4949/hourly1!$I$8763+유형화!$H$63*hourly1!P4949/hourly1!$P$8763</f>
        <v>0.50695306640242599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770">
        <f>(유형화!$F$71+유형화!$F$72+유형화!$F$73+유형화!$F$74+유형화!$G$63)*hourly1!O4950/hourly1!$O$8763</f>
        <v>107.37897751866495</v>
      </c>
      <c r="C4949" s="419">
        <f>hourly1!$F4950*유형화!$G$71/hourly1!$F$8763+유형화!$G$72*hourly1!$G4950/hourly1!$F$8763+유형화!$G$74*hourly1!I4950/hourly1!$I$8763+유형화!$H$63*hourly1!P4950/hourly1!$P$8763</f>
        <v>0.50699737838834091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770">
        <f>(유형화!$F$71+유형화!$F$72+유형화!$F$73+유형화!$F$74+유형화!$G$63)*hourly1!O4951/hourly1!$O$8763</f>
        <v>106.47475003997641</v>
      </c>
      <c r="C4950" s="419">
        <f>hourly1!$F4951*유형화!$G$71/hourly1!$F$8763+유형화!$G$72*hourly1!$G4951/hourly1!$F$8763+유형화!$G$74*hourly1!I4951/hourly1!$I$8763+유형화!$H$63*hourly1!P4951/hourly1!$P$8763</f>
        <v>0.50309515412873174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770">
        <f>(유형화!$F$71+유형화!$F$72+유형화!$F$73+유형화!$F$74+유형화!$G$63)*hourly1!O4952/hourly1!$O$8763</f>
        <v>107.4938867983923</v>
      </c>
      <c r="C4951" s="419">
        <f>hourly1!$F4952*유형화!$G$71/hourly1!$F$8763+유형화!$G$72*hourly1!$G4952/hourly1!$F$8763+유형화!$G$74*hourly1!I4952/hourly1!$I$8763+유형화!$H$63*hourly1!P4952/hourly1!$P$8763</f>
        <v>1.2017440804396731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770">
        <f>(유형화!$F$71+유형화!$F$72+유형화!$F$73+유형화!$F$74+유형화!$G$63)*hourly1!O4953/hourly1!$O$8763</f>
        <v>110.4528414852209</v>
      </c>
      <c r="C4952" s="419">
        <f>hourly1!$F4953*유형화!$G$71/hourly1!$F$8763+유형화!$G$72*hourly1!$G4953/hourly1!$F$8763+유형화!$G$74*hourly1!I4953/hourly1!$I$8763+유형화!$H$63*hourly1!P4953/hourly1!$P$8763</f>
        <v>2.44883537880738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770">
        <f>(유형화!$F$71+유형화!$F$72+유형화!$F$73+유형화!$F$74+유형화!$G$63)*hourly1!O4954/hourly1!$O$8763</f>
        <v>114.87375434250983</v>
      </c>
      <c r="C4953" s="419">
        <f>hourly1!$F4954*유형화!$G$71/hourly1!$F$8763+유형화!$G$72*hourly1!$G4954/hourly1!$F$8763+유형화!$G$74*hourly1!I4954/hourly1!$I$8763+유형화!$H$63*hourly1!P4954/hourly1!$P$8763</f>
        <v>2.0665383361606047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770">
        <f>(유형화!$F$71+유형화!$F$72+유형화!$F$73+유형화!$F$74+유형화!$G$63)*hourly1!O4955/hourly1!$O$8763</f>
        <v>120.73508078804932</v>
      </c>
      <c r="C4954" s="419">
        <f>hourly1!$F4955*유형화!$G$71/hourly1!$F$8763+유형화!$G$72*hourly1!$G4955/hourly1!$F$8763+유형화!$G$74*hourly1!I4955/hourly1!$I$8763+유형화!$H$63*hourly1!P4955/hourly1!$P$8763</f>
        <v>1.784930434396887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770">
        <f>(유형화!$F$71+유형화!$F$72+유형화!$F$73+유형화!$F$74+유형화!$G$63)*hourly1!O4956/hourly1!$O$8763</f>
        <v>129.70173516503178</v>
      </c>
      <c r="C4955" s="419">
        <f>hourly1!$F4956*유형화!$G$71/hourly1!$F$8763+유형화!$G$72*hourly1!$G4956/hourly1!$F$8763+유형화!$G$74*hourly1!I4956/hourly1!$I$8763+유형화!$H$63*hourly1!P4956/hourly1!$P$8763</f>
        <v>1.4632278784335273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770">
        <f>(유형화!$F$71+유형화!$F$72+유형화!$F$73+유형화!$F$74+유형화!$G$63)*hourly1!O4957/hourly1!$O$8763</f>
        <v>134.01689436081119</v>
      </c>
      <c r="C4956" s="419">
        <f>hourly1!$F4957*유형화!$G$71/hourly1!$F$8763+유형화!$G$72*hourly1!$G4957/hourly1!$F$8763+유형화!$G$74*hourly1!I4957/hourly1!$I$8763+유형화!$H$63*hourly1!P4957/hourly1!$P$8763</f>
        <v>1.3425663407879358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770">
        <f>(유형화!$F$71+유형화!$F$72+유형화!$F$73+유형화!$F$74+유형화!$G$63)*hourly1!O4958/hourly1!$O$8763</f>
        <v>137.84130756443889</v>
      </c>
      <c r="C4957" s="419">
        <f>hourly1!$F4958*유형화!$G$71/hourly1!$F$8763+유형화!$G$72*hourly1!$G4958/hourly1!$F$8763+유형화!$G$74*hourly1!I4958/hourly1!$I$8763+유형화!$H$63*hourly1!P4958/hourly1!$P$8763</f>
        <v>1.2822152623049292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770">
        <f>(유형화!$F$71+유형화!$F$72+유형화!$F$73+유형화!$F$74+유형화!$G$63)*hourly1!O4959/hourly1!$O$8763</f>
        <v>134.0770905987969</v>
      </c>
      <c r="C4958" s="419">
        <f>hourly1!$F4959*유형화!$G$71/hourly1!$F$8763+유형화!$G$72*hourly1!$G4959/hourly1!$F$8763+유형화!$G$74*hourly1!I4959/hourly1!$I$8763+유형화!$H$63*hourly1!P4959/hourly1!$P$8763</f>
        <v>1.7038468855040665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770">
        <f>(유형화!$F$71+유형화!$F$72+유형화!$F$73+유형화!$F$74+유형화!$G$63)*hourly1!O4960/hourly1!$O$8763</f>
        <v>133.55272171279083</v>
      </c>
      <c r="C4959" s="419">
        <f>hourly1!$F4960*유형화!$G$71/hourly1!$F$8763+유형화!$G$72*hourly1!$G4960/hourly1!$F$8763+유형화!$G$74*hourly1!I4960/hourly1!$I$8763+유형화!$H$63*hourly1!P4960/hourly1!$P$8763</f>
        <v>1.5631600228905429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770">
        <f>(유형화!$F$71+유형화!$F$72+유형화!$F$73+유형화!$F$74+유형화!$G$63)*hourly1!O4961/hourly1!$O$8763</f>
        <v>142.00223929112155</v>
      </c>
      <c r="C4960" s="419">
        <f>hourly1!$F4961*유형화!$G$71/hourly1!$F$8763+유형화!$G$72*hourly1!$G4961/hourly1!$F$8763+유형화!$G$74*hourly1!I4961/hourly1!$I$8763+유형화!$H$63*hourly1!P4961/hourly1!$P$8763</f>
        <v>1.0815010448832785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770">
        <f>(유형화!$F$71+유형화!$F$72+유형화!$F$73+유형화!$F$74+유형화!$G$63)*hourly1!O4962/hourly1!$O$8763</f>
        <v>141.84787735883779</v>
      </c>
      <c r="C4961" s="419">
        <f>hourly1!$F4962*유형화!$G$71/hourly1!$F$8763+유형화!$G$72*hourly1!$G4962/hourly1!$F$8763+유형화!$G$74*hourly1!I4962/hourly1!$I$8763+유형화!$H$63*hourly1!P4962/hourly1!$P$8763</f>
        <v>1.0012818874379152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770">
        <f>(유형화!$F$71+유형화!$F$72+유형화!$F$73+유형화!$F$74+유형화!$G$63)*hourly1!O4963/hourly1!$O$8763</f>
        <v>142.36621683613134</v>
      </c>
      <c r="C4962" s="419">
        <f>hourly1!$F4963*유형화!$G$71/hourly1!$F$8763+유형화!$G$72*hourly1!$G4963/hourly1!$F$8763+유형화!$G$74*hourly1!I4963/hourly1!$I$8763+유형화!$H$63*hourly1!P4963/hourly1!$P$8763</f>
        <v>1.0814225757415517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770">
        <f>(유형화!$F$71+유형화!$F$72+유형화!$F$73+유형화!$F$74+유형화!$G$63)*hourly1!O4964/hourly1!$O$8763</f>
        <v>140.79050102913547</v>
      </c>
      <c r="C4963" s="419">
        <f>hourly1!$F4964*유형화!$G$71/hourly1!$F$8763+유형화!$G$72*hourly1!$G4964/hourly1!$F$8763+유형화!$G$74*hourly1!I4964/hourly1!$I$8763+유형화!$H$63*hourly1!P4964/hourly1!$P$8763</f>
        <v>1.5631600228905429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770">
        <f>(유형화!$F$71+유형화!$F$72+유형화!$F$73+유형화!$F$74+유형화!$G$63)*hourly1!O4965/hourly1!$O$8763</f>
        <v>136.33557126494975</v>
      </c>
      <c r="C4964" s="419">
        <f>hourly1!$F4965*유형화!$G$71/hourly1!$F$8763+유형화!$G$72*hourly1!$G4965/hourly1!$F$8763+유형화!$G$74*hourly1!I4965/hourly1!$I$8763+유형화!$H$63*hourly1!P4965/hourly1!$P$8763</f>
        <v>2.0253568074175501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770">
        <f>(유형화!$F$71+유형화!$F$72+유형화!$F$73+유형화!$F$74+유형화!$G$63)*hourly1!O4966/hourly1!$O$8763</f>
        <v>132.79199359719209</v>
      </c>
      <c r="C4965" s="419">
        <f>hourly1!$F4966*유형화!$G$71/hourly1!$F$8763+유형화!$G$72*hourly1!$G4966/hourly1!$F$8763+유형화!$G$74*hourly1!I4966/hourly1!$I$8763+유형화!$H$63*hourly1!P4966/hourly1!$P$8763</f>
        <v>2.045622463364638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770">
        <f>(유형화!$F$71+유형화!$F$72+유형화!$F$73+유형화!$F$74+유형화!$G$63)*hourly1!O4967/hourly1!$O$8763</f>
        <v>131.90360431911779</v>
      </c>
      <c r="C4966" s="419">
        <f>hourly1!$F4967*유형화!$G$71/hourly1!$F$8763+유형화!$G$72*hourly1!$G4967/hourly1!$F$8763+유형화!$G$74*hourly1!I4967/hourly1!$I$8763+유형화!$H$63*hourly1!P4967/hourly1!$P$8763</f>
        <v>1.684136975713652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770">
        <f>(유형화!$F$71+유형화!$F$72+유형화!$F$73+유형화!$F$74+유형화!$G$63)*hourly1!O4968/hourly1!$O$8763</f>
        <v>127.68751824908385</v>
      </c>
      <c r="C4967" s="419">
        <f>hourly1!$F4968*유형화!$G$71/hourly1!$F$8763+유형화!$G$72*hourly1!$G4968/hourly1!$F$8763+유형화!$G$74*hourly1!I4968/hourly1!$I$8763+유형화!$H$63*hourly1!P4968/hourly1!$P$8763</f>
        <v>1.3418382702415852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770">
        <f>(유형화!$F$71+유형화!$F$72+유형화!$F$73+유형화!$F$74+유형화!$G$63)*hourly1!O4969/hourly1!$O$8763</f>
        <v>121.64849327154214</v>
      </c>
      <c r="C4968" s="419">
        <f>hourly1!$F4969*유형화!$G$71/hourly1!$F$8763+유형화!$G$72*hourly1!$G4969/hourly1!$F$8763+유형화!$G$74*hourly1!I4969/hourly1!$I$8763+유형화!$H$63*hourly1!P4969/hourly1!$P$8763</f>
        <v>0.94111236500830886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770">
        <f>(유형화!$F$71+유형화!$F$72+유형화!$F$73+유형화!$F$74+유형화!$G$63)*hourly1!O4970/hourly1!$O$8763</f>
        <v>116.39606799161641</v>
      </c>
      <c r="C4969" s="419">
        <f>hourly1!$F4970*유형화!$G$71/hourly1!$F$8763+유형화!$G$72*hourly1!$G4970/hourly1!$F$8763+유형화!$G$74*hourly1!I4970/hourly1!$I$8763+유형화!$H$63*hourly1!P4970/hourly1!$P$8763</f>
        <v>0.82139153389702724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770">
        <f>(유형화!$F$71+유형화!$F$72+유형화!$F$73+유형화!$F$74+유형화!$G$63)*hourly1!O4971/hourly1!$O$8763</f>
        <v>111.41727151125858</v>
      </c>
      <c r="C4970" s="419">
        <f>hourly1!$F4971*유형화!$G$71/hourly1!$F$8763+유형화!$G$72*hourly1!$G4971/hourly1!$F$8763+유형화!$G$74*hourly1!I4971/hourly1!$I$8763+유형화!$H$63*hourly1!P4971/hourly1!$P$8763</f>
        <v>0.5987410371148818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770">
        <f>(유형화!$F$71+유형화!$F$72+유형화!$F$73+유형화!$F$74+유형화!$G$63)*hourly1!O4972/hourly1!$O$8763</f>
        <v>107.71334109614341</v>
      </c>
      <c r="C4971" s="419">
        <f>hourly1!$F4972*유형화!$G$71/hourly1!$F$8763+유형화!$G$72*hourly1!$G4972/hourly1!$F$8763+유형화!$G$74*hourly1!I4972/hourly1!$I$8763+유형화!$H$63*hourly1!P4972/hourly1!$P$8763</f>
        <v>0.61535126194613854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770">
        <f>(유형화!$F$71+유형화!$F$72+유형화!$F$73+유형화!$F$74+유형화!$G$63)*hourly1!O4973/hourly1!$O$8763</f>
        <v>105.7536112580821</v>
      </c>
      <c r="C4972" s="419">
        <f>hourly1!$F4973*유형화!$G$71/hourly1!$F$8763+유형화!$G$72*hourly1!$G4973/hourly1!$F$8763+유형화!$G$74*hourly1!I4973/hourly1!$I$8763+유형화!$H$63*hourly1!P4973/hourly1!$P$8763</f>
        <v>0.55070161310728605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770">
        <f>(유형화!$F$71+유형화!$F$72+유형화!$F$73+유형화!$F$74+유형화!$G$63)*hourly1!O4974/hourly1!$O$8763</f>
        <v>105.48711958138236</v>
      </c>
      <c r="C4973" s="419">
        <f>hourly1!$F4974*유형화!$G$71/hourly1!$F$8763+유형화!$G$72*hourly1!$G4974/hourly1!$F$8763+유형화!$G$74*hourly1!I4974/hourly1!$I$8763+유형화!$H$63*hourly1!P4974/hourly1!$P$8763</f>
        <v>0.50221291479805608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770">
        <f>(유형화!$F$71+유형화!$F$72+유형화!$F$73+유형화!$F$74+유형화!$G$63)*hourly1!O4975/hourly1!$O$8763</f>
        <v>105.89107843023126</v>
      </c>
      <c r="C4974" s="419">
        <f>hourly1!$F4975*유형화!$G$71/hourly1!$F$8763+유형화!$G$72*hourly1!$G4975/hourly1!$F$8763+유형화!$G$74*hourly1!I4975/hourly1!$I$8763+유형화!$H$63*hourly1!P4975/hourly1!$P$8763</f>
        <v>0.50229538432739718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770">
        <f>(유형화!$F$71+유형화!$F$72+유형화!$F$73+유형화!$F$74+유형화!$G$63)*hourly1!O4976/hourly1!$O$8763</f>
        <v>106.09424538002412</v>
      </c>
      <c r="C4975" s="419">
        <f>hourly1!$F4976*유형화!$G$71/hourly1!$F$8763+유형화!$G$72*hourly1!$G4976/hourly1!$F$8763+유형화!$G$74*hourly1!I4976/hourly1!$I$8763+유형화!$H$63*hourly1!P4976/hourly1!$P$8763</f>
        <v>0.64890282061451421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770">
        <f>(유형화!$F$71+유형화!$F$72+유형화!$F$73+유형화!$F$74+유형화!$G$63)*hourly1!O4977/hourly1!$O$8763</f>
        <v>109.48386837298926</v>
      </c>
      <c r="C4976" s="419">
        <f>hourly1!$F4977*유형화!$G$71/hourly1!$F$8763+유형화!$G$72*hourly1!$G4977/hourly1!$F$8763+유형화!$G$74*hourly1!I4977/hourly1!$I$8763+유형화!$H$63*hourly1!P4977/hourly1!$P$8763</f>
        <v>1.0076575821335099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770">
        <f>(유형화!$F$71+유형화!$F$72+유형화!$F$73+유형화!$F$74+유형화!$G$63)*hourly1!O4978/hourly1!$O$8763</f>
        <v>114.45201228092368</v>
      </c>
      <c r="C4977" s="419">
        <f>hourly1!$F4978*유형화!$G$71/hourly1!$F$8763+유형화!$G$72*hourly1!$G4978/hourly1!$F$8763+유형화!$G$74*hourly1!I4978/hourly1!$I$8763+유형화!$H$63*hourly1!P4978/hourly1!$P$8763</f>
        <v>1.4032165251758633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770">
        <f>(유형화!$F$71+유형화!$F$72+유형화!$F$73+유형화!$F$74+유형화!$G$63)*hourly1!O4979/hourly1!$O$8763</f>
        <v>119.76529674383841</v>
      </c>
      <c r="C4978" s="419">
        <f>hourly1!$F4979*유형화!$G$71/hourly1!$F$8763+유형화!$G$72*hourly1!$G4979/hourly1!$F$8763+유형화!$G$74*hourly1!I4979/hourly1!$I$8763+유형화!$H$63*hourly1!P4979/hourly1!$P$8763</f>
        <v>2.0058235301265452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770">
        <f>(유형화!$F$71+유형화!$F$72+유형화!$F$73+유형화!$F$74+유형화!$G$63)*hourly1!O4980/hourly1!$O$8763</f>
        <v>125.43292261071252</v>
      </c>
      <c r="C4979" s="419">
        <f>hourly1!$F4980*유형화!$G$71/hourly1!$F$8763+유형화!$G$72*hourly1!$G4980/hourly1!$F$8763+유형화!$G$74*hourly1!I4980/hourly1!$I$8763+유형화!$H$63*hourly1!P4980/hourly1!$P$8763</f>
        <v>1.9882362875502955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770">
        <f>(유형화!$F$71+유형화!$F$72+유형화!$F$73+유형화!$F$74+유형화!$G$63)*hourly1!O4981/hourly1!$O$8763</f>
        <v>130.01481939752199</v>
      </c>
      <c r="C4980" s="419">
        <f>hourly1!$F4981*유형화!$G$71/hourly1!$F$8763+유형화!$G$72*hourly1!$G4981/hourly1!$F$8763+유형화!$G$74*hourly1!I4981/hourly1!$I$8763+유형화!$H$63*hourly1!P4981/hourly1!$P$8763</f>
        <v>1.8329513950770209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770">
        <f>(유형화!$F$71+유형화!$F$72+유형화!$F$73+유형화!$F$74+유형화!$G$63)*hourly1!O4982/hourly1!$O$8763</f>
        <v>134.53643071391997</v>
      </c>
      <c r="C4981" s="419">
        <f>hourly1!$F4982*유형화!$G$71/hourly1!$F$8763+유형화!$G$72*hourly1!$G4982/hourly1!$F$8763+유형화!$G$74*hourly1!I4982/hourly1!$I$8763+유형화!$H$63*hourly1!P4982/hourly1!$P$8763</f>
        <v>1.9360223052029939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770">
        <f>(유형화!$F$71+유형화!$F$72+유형화!$F$73+유형화!$F$74+유형화!$G$63)*hourly1!O4983/hourly1!$O$8763</f>
        <v>131.54748855939781</v>
      </c>
      <c r="C4982" s="419">
        <f>hourly1!$F4983*유형화!$G$71/hourly1!$F$8763+유형화!$G$72*hourly1!$G4983/hourly1!$F$8763+유형화!$G$74*hourly1!I4983/hourly1!$I$8763+유형화!$H$63*hourly1!P4983/hourly1!$P$8763</f>
        <v>1.9530168749676353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770">
        <f>(유형화!$F$71+유형화!$F$72+유형화!$F$73+유형화!$F$74+유형화!$G$63)*hourly1!O4984/hourly1!$O$8763</f>
        <v>130.87352127884409</v>
      </c>
      <c r="C4983" s="419">
        <f>hourly1!$F4984*유형화!$G$71/hourly1!$F$8763+유형화!$G$72*hourly1!$G4984/hourly1!$F$8763+유형화!$G$74*hourly1!I4984/hourly1!$I$8763+유형화!$H$63*hourly1!P4984/hourly1!$P$8763</f>
        <v>1.6430477636079228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770">
        <f>(유형화!$F$71+유형화!$F$72+유형화!$F$73+유형화!$F$74+유형화!$G$63)*hourly1!O4985/hourly1!$O$8763</f>
        <v>138.03311717213165</v>
      </c>
      <c r="C4984" s="419">
        <f>hourly1!$F4985*유형화!$G$71/hourly1!$F$8763+유형화!$G$72*hourly1!$G4985/hourly1!$F$8763+유형화!$G$74*hourly1!I4985/hourly1!$I$8763+유형화!$H$63*hourly1!P4985/hourly1!$P$8763</f>
        <v>1.4020776455934321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770">
        <f>(유형화!$F$71+유형화!$F$72+유형화!$F$73+유형화!$F$74+유형화!$G$63)*hourly1!O4986/hourly1!$O$8763</f>
        <v>138.17005648446198</v>
      </c>
      <c r="C4985" s="419">
        <f>hourly1!$F4986*유형화!$G$71/hourly1!$F$8763+유형화!$G$72*hourly1!$G4986/hourly1!$F$8763+유형화!$G$74*hourly1!I4986/hourly1!$I$8763+유형화!$H$63*hourly1!P4986/hourly1!$P$8763</f>
        <v>1.195702571971188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770">
        <f>(유형화!$F$71+유형화!$F$72+유형화!$F$73+유형화!$F$74+유형화!$G$63)*hourly1!O4987/hourly1!$O$8763</f>
        <v>138.77231519955131</v>
      </c>
      <c r="C4986" s="419">
        <f>hourly1!$F4987*유형화!$G$71/hourly1!$F$8763+유형화!$G$72*hourly1!$G4987/hourly1!$F$8763+유형화!$G$74*hourly1!I4987/hourly1!$I$8763+유형화!$H$63*hourly1!P4987/hourly1!$P$8763</f>
        <v>1.4020776455934321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770">
        <f>(유형화!$F$71+유형화!$F$72+유형화!$F$73+유형화!$F$74+유형화!$G$63)*hourly1!O4988/hourly1!$O$8763</f>
        <v>137.83823522847987</v>
      </c>
      <c r="C4987" s="419">
        <f>hourly1!$F4988*유형화!$G$71/hourly1!$F$8763+유형화!$G$72*hourly1!$G4988/hourly1!$F$8763+유형화!$G$74*hourly1!I4988/hourly1!$I$8763+유형화!$H$63*hourly1!P4988/hourly1!$P$8763</f>
        <v>1.6774680218334972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770">
        <f>(유형화!$F$71+유형화!$F$72+유형화!$F$73+유형화!$F$74+유형화!$G$63)*hourly1!O4989/hourly1!$O$8763</f>
        <v>134.75967825385763</v>
      </c>
      <c r="C4988" s="419">
        <f>hourly1!$F4989*유형화!$G$71/hourly1!$F$8763+유형화!$G$72*hourly1!$G4989/hourly1!$F$8763+유형화!$G$74*hourly1!I4989/hourly1!$I$8763+유형화!$H$63*hourly1!P4989/hourly1!$P$8763</f>
        <v>2.1597036711019038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770">
        <f>(유형화!$F$71+유형화!$F$72+유형화!$F$73+유형화!$F$74+유형화!$G$63)*hourly1!O4990/hourly1!$O$8763</f>
        <v>133.16248487277343</v>
      </c>
      <c r="C4989" s="419">
        <f>hourly1!$F4990*유형화!$G$71/hourly1!$F$8763+유형화!$G$72*hourly1!$G4990/hourly1!$F$8763+유형화!$G$74*hourly1!I4990/hourly1!$I$8763+유형화!$H$63*hourly1!P4990/hourly1!$P$8763</f>
        <v>1.7983929696175847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770">
        <f>(유형화!$F$71+유형화!$F$72+유형화!$F$73+유형화!$F$74+유형화!$G$63)*hourly1!O4991/hourly1!$O$8763</f>
        <v>130.06212184050111</v>
      </c>
      <c r="C4990" s="419">
        <f>hourly1!$F4991*유형화!$G$71/hourly1!$F$8763+유형화!$G$72*hourly1!$G4991/hourly1!$F$8763+유형화!$G$74*hourly1!I4991/hourly1!$I$8763+유형화!$H$63*hourly1!P4991/hourly1!$P$8763</f>
        <v>1.196226315026929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770">
        <f>(유형화!$F$71+유형화!$F$72+유형화!$F$73+유형화!$F$74+유형화!$G$63)*hourly1!O4992/hourly1!$O$8763</f>
        <v>126.41915051904446</v>
      </c>
      <c r="C4991" s="419">
        <f>hourly1!$F4992*유형화!$G$71/hourly1!$F$8763+유형화!$G$72*hourly1!$G4992/hourly1!$F$8763+유형화!$G$74*hourly1!I4992/hourly1!$I$8763+유형화!$H$63*hourly1!P4992/hourly1!$P$8763</f>
        <v>1.1785692195284387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770">
        <f>(유형화!$F$71+유형화!$F$72+유형화!$F$73+유형화!$F$74+유형화!$G$63)*hourly1!O4993/hourly1!$O$8763</f>
        <v>120.53009038380431</v>
      </c>
      <c r="C4992" s="419">
        <f>hourly1!$F4993*유형화!$G$71/hourly1!$F$8763+유형화!$G$72*hourly1!$G4993/hourly1!$F$8763+유형화!$G$74*hourly1!I4993/hourly1!$I$8763+유형화!$H$63*hourly1!P4993/hourly1!$P$8763</f>
        <v>1.0413811574694292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770">
        <f>(유형화!$F$71+유형화!$F$72+유형화!$F$73+유형화!$F$74+유형화!$G$63)*hourly1!O4994/hourly1!$O$8763</f>
        <v>114.61310635055102</v>
      </c>
      <c r="C4993" s="419">
        <f>hourly1!$F4994*유형화!$G$71/hourly1!$F$8763+유형화!$G$72*hourly1!$G4994/hourly1!$F$8763+유형화!$G$74*hourly1!I4994/hourly1!$I$8763+유형화!$H$63*hourly1!P4994/hourly1!$P$8763</f>
        <v>0.80161084801800531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770">
        <f>(유형화!$F$71+유형화!$F$72+유형화!$F$73+유형화!$F$74+유형화!$G$63)*hourly1!O4995/hourly1!$O$8763</f>
        <v>112.47345392056474</v>
      </c>
      <c r="C4994" s="419">
        <f>hourly1!$F4995*유형화!$G$71/hourly1!$F$8763+유형화!$G$72*hourly1!$G4995/hourly1!$F$8763+유형화!$G$74*hourly1!I4995/hourly1!$I$8763+유형화!$H$63*hourly1!P4995/hourly1!$P$8763</f>
        <v>0.65137875282749491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770">
        <f>(유형화!$F$71+유형화!$F$72+유형화!$F$73+유형화!$F$74+유형화!$G$63)*hourly1!O4996/hourly1!$O$8763</f>
        <v>107.82529761612962</v>
      </c>
      <c r="C4995" s="419">
        <f>hourly1!$F4996*유형화!$G$71/hourly1!$F$8763+유형화!$G$72*hourly1!$G4996/hourly1!$F$8763+유형화!$G$74*hourly1!I4996/hourly1!$I$8763+유형화!$H$63*hourly1!P4996/hourly1!$P$8763</f>
        <v>0.59637588486668736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770">
        <f>(유형화!$F$71+유형화!$F$72+유형화!$F$73+유형화!$F$74+유형화!$G$63)*hourly1!O4997/hourly1!$O$8763</f>
        <v>106.08771943111334</v>
      </c>
      <c r="C4996" s="419">
        <f>hourly1!$F4997*유형화!$G$71/hourly1!$F$8763+유형화!$G$72*hourly1!$G4997/hourly1!$F$8763+유형화!$G$74*hourly1!I4997/hourly1!$I$8763+유형화!$H$63*hourly1!P4997/hourly1!$P$8763</f>
        <v>0.56078535940198859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770">
        <f>(유형화!$F$71+유형화!$F$72+유형화!$F$73+유형화!$F$74+유형화!$G$63)*hourly1!O4998/hourly1!$O$8763</f>
        <v>104.75150292593723</v>
      </c>
      <c r="C4997" s="419">
        <f>hourly1!$F4998*유형화!$G$71/hourly1!$F$8763+유형화!$G$72*hourly1!$G4998/hourly1!$F$8763+유형화!$G$74*hourly1!I4998/hourly1!$I$8763+유형화!$H$63*hourly1!P4998/hourly1!$P$8763</f>
        <v>0.50353827398787854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770">
        <f>(유형화!$F$71+유형화!$F$72+유형화!$F$73+유형화!$F$74+유형화!$G$63)*hourly1!O4999/hourly1!$O$8763</f>
        <v>105.35431762853879</v>
      </c>
      <c r="C4998" s="419">
        <f>hourly1!$F4999*유형화!$G$71/hourly1!$F$8763+유형화!$G$72*hourly1!$G4999/hourly1!$F$8763+유형화!$G$74*hourly1!I4999/hourly1!$I$8763+유형화!$H$63*hourly1!P4999/hourly1!$P$8763</f>
        <v>0.50363459101281804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770">
        <f>(유형화!$F$71+유형화!$F$72+유형화!$F$73+유형화!$F$74+유형화!$G$63)*hourly1!O5000/hourly1!$O$8763</f>
        <v>105.53036849113693</v>
      </c>
      <c r="C4999" s="419">
        <f>hourly1!$F5000*유형화!$G$71/hourly1!$F$8763+유형화!$G$72*hourly1!$G5000/hourly1!$F$8763+유형화!$G$74*hourly1!I5000/hourly1!$I$8763+유형화!$H$63*hourly1!P5000/hourly1!$P$8763</f>
        <v>0.56091398724999109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770">
        <f>(유형화!$F$71+유형화!$F$72+유형화!$F$73+유형화!$F$74+유형화!$G$63)*hourly1!O5001/hourly1!$O$8763</f>
        <v>107.44976478112206</v>
      </c>
      <c r="C5000" s="419">
        <f>hourly1!$F5001*유형화!$G$71/hourly1!$F$8763+유형화!$G$72*hourly1!$G5001/hourly1!$F$8763+유형화!$G$74*hourly1!I5001/hourly1!$I$8763+유형화!$H$63*hourly1!P5001/hourly1!$P$8763</f>
        <v>0.82064776952233798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770">
        <f>(유형화!$F$71+유형화!$F$72+유형화!$F$73+유형화!$F$74+유형화!$G$63)*hourly1!O5002/hourly1!$O$8763</f>
        <v>112.50067105999918</v>
      </c>
      <c r="C5001" s="419">
        <f>hourly1!$F5002*유형화!$G$71/hourly1!$F$8763+유형화!$G$72*hourly1!$G5002/hourly1!$F$8763+유형화!$G$74*hourly1!I5002/hourly1!$I$8763+유형화!$H$63*hourly1!P5002/hourly1!$P$8763</f>
        <v>1.2188931267107699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770">
        <f>(유형화!$F$71+유형화!$F$72+유형화!$F$73+유형화!$F$74+유형화!$G$63)*hourly1!O5003/hourly1!$O$8763</f>
        <v>119.32078191391818</v>
      </c>
      <c r="C5002" s="419">
        <f>hourly1!$F5003*유형화!$G$71/hourly1!$F$8763+유형화!$G$72*hourly1!$G5003/hourly1!$F$8763+유형화!$G$74*hourly1!I5003/hourly1!$I$8763+유형화!$H$63*hourly1!P5003/hourly1!$P$8763</f>
        <v>1.6749979363408798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770">
        <f>(유형화!$F$71+유형화!$F$72+유형화!$F$73+유형화!$F$74+유형화!$G$63)*hourly1!O5004/hourly1!$O$8763</f>
        <v>126.33392414427935</v>
      </c>
      <c r="C5003" s="419">
        <f>hourly1!$F5004*유형화!$G$71/hourly1!$F$8763+유형화!$G$72*hourly1!$G5004/hourly1!$F$8763+유형화!$G$74*hourly1!I5004/hourly1!$I$8763+유형화!$H$63*hourly1!P5004/hourly1!$P$8763</f>
        <v>2.0740849135395685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770">
        <f>(유형화!$F$71+유형화!$F$72+유형화!$F$73+유형화!$F$74+유형화!$G$63)*hourly1!O5005/hourly1!$O$8763</f>
        <v>131.20803250436583</v>
      </c>
      <c r="C5004" s="419">
        <f>hourly1!$F5005*유형화!$G$71/hourly1!$F$8763+유형화!$G$72*hourly1!$G5005/hourly1!$F$8763+유형화!$G$74*hourly1!I5005/hourly1!$I$8763+유형화!$H$63*hourly1!P5005/hourly1!$P$8763</f>
        <v>2.2448263805997004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770">
        <f>(유형화!$F$71+유형화!$F$72+유형화!$F$73+유형화!$F$74+유형화!$G$63)*hourly1!O5006/hourly1!$O$8763</f>
        <v>135.06284282060582</v>
      </c>
      <c r="C5005" s="419">
        <f>hourly1!$F5006*유형화!$G$71/hourly1!$F$8763+유형화!$G$72*hourly1!$G5006/hourly1!$F$8763+유형화!$G$74*hourly1!I5006/hourly1!$I$8763+유형화!$H$63*hourly1!P5006/hourly1!$P$8763</f>
        <v>2.3395444813807593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770">
        <f>(유형화!$F$71+유형화!$F$72+유형화!$F$73+유형화!$F$74+유형화!$G$63)*hourly1!O5007/hourly1!$O$8763</f>
        <v>131.44496812447724</v>
      </c>
      <c r="C5006" s="419">
        <f>hourly1!$F5007*유형화!$G$71/hourly1!$F$8763+유형화!$G$72*hourly1!$G5007/hourly1!$F$8763+유형화!$G$74*hourly1!I5007/hourly1!$I$8763+유형화!$H$63*hourly1!P5007/hourly1!$P$8763</f>
        <v>2.0730214258776143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770">
        <f>(유형화!$F$71+유형화!$F$72+유형화!$F$73+유형화!$F$74+유형화!$G$63)*hourly1!O5008/hourly1!$O$8763</f>
        <v>131.13149073000096</v>
      </c>
      <c r="C5007" s="419">
        <f>hourly1!$F5008*유형화!$G$71/hourly1!$F$8763+유형화!$G$72*hourly1!$G5008/hourly1!$F$8763+유형화!$G$74*hourly1!I5008/hourly1!$I$8763+유형화!$H$63*hourly1!P5008/hourly1!$P$8763</f>
        <v>1.8447214586134753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770">
        <f>(유형화!$F$71+유형화!$F$72+유형화!$F$73+유형화!$F$74+유형화!$G$63)*hourly1!O5009/hourly1!$O$8763</f>
        <v>136.96018833046196</v>
      </c>
      <c r="C5008" s="419">
        <f>hourly1!$F5009*유형화!$G$71/hourly1!$F$8763+유형화!$G$72*hourly1!$G5009/hourly1!$F$8763+유형화!$G$74*hourly1!I5009/hourly1!$I$8763+유형화!$H$63*hourly1!P5009/hourly1!$P$8763</f>
        <v>1.5406002985059988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770">
        <f>(유형화!$F$71+유형화!$F$72+유형화!$F$73+유형화!$F$74+유형화!$G$63)*hourly1!O5010/hourly1!$O$8763</f>
        <v>136.34823091329645</v>
      </c>
      <c r="C5009" s="419">
        <f>hourly1!$F5010*유형화!$G$71/hourly1!$F$8763+유형화!$G$72*hourly1!$G5010/hourly1!$F$8763+유형화!$G$74*hourly1!I5010/hourly1!$I$8763+유형화!$H$63*hourly1!P5010/hourly1!$P$8763</f>
        <v>1.4076046426699111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770">
        <f>(유형화!$F$71+유형화!$F$72+유형화!$F$73+유형화!$F$74+유형화!$G$63)*hourly1!O5011/hourly1!$O$8763</f>
        <v>136.15226371071461</v>
      </c>
      <c r="C5010" s="419">
        <f>hourly1!$F5011*유형화!$G$71/hourly1!$F$8763+유형화!$G$72*hourly1!$G5011/hourly1!$F$8763+유형화!$G$74*hourly1!I5011/hourly1!$I$8763+유형화!$H$63*hourly1!P5011/hourly1!$P$8763</f>
        <v>0.99010080404757628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770">
        <f>(유형화!$F$71+유형화!$F$72+유형화!$F$73+유형화!$F$74+유형화!$G$63)*hourly1!O5012/hourly1!$O$8763</f>
        <v>134.64468855581828</v>
      </c>
      <c r="C5011" s="419">
        <f>hourly1!$F5012*유형화!$G$71/hourly1!$F$8763+유형화!$G$72*hourly1!$G5012/hourly1!$F$8763+유형화!$G$74*hourly1!I5012/hourly1!$I$8763+유형화!$H$63*hourly1!P5012/hourly1!$P$8763</f>
        <v>1.4838086418360081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770">
        <f>(유형화!$F$71+유형화!$F$72+유형화!$F$73+유형화!$F$74+유형화!$G$63)*hourly1!O5013/hourly1!$O$8763</f>
        <v>130.97142537526531</v>
      </c>
      <c r="C5012" s="419">
        <f>hourly1!$F5013*유형화!$G$71/hourly1!$F$8763+유형화!$G$72*hourly1!$G5013/hourly1!$F$8763+유형화!$G$74*hourly1!I5013/hourly1!$I$8763+유형화!$H$63*hourly1!P5013/hourly1!$P$8763</f>
        <v>1.8072039772057353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770">
        <f>(유형화!$F$71+유형화!$F$72+유형화!$F$73+유형화!$F$74+유형화!$G$63)*hourly1!O5014/hourly1!$O$8763</f>
        <v>128.69827423423504</v>
      </c>
      <c r="C5013" s="419">
        <f>hourly1!$F5014*유형화!$G$71/hourly1!$F$8763+유형화!$G$72*hourly1!$G5014/hourly1!$F$8763+유형화!$G$74*hourly1!I5014/hourly1!$I$8763+유형화!$H$63*hourly1!P5014/hourly1!$P$8763</f>
        <v>1.9216095240621298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770">
        <f>(유형화!$F$71+유형화!$F$72+유형화!$F$73+유형화!$F$74+유형화!$G$63)*hourly1!O5015/hourly1!$O$8763</f>
        <v>127.09677947628644</v>
      </c>
      <c r="C5014" s="419">
        <f>hourly1!$F5015*유형화!$G$71/hourly1!$F$8763+유형화!$G$72*hourly1!$G5015/hourly1!$F$8763+유형화!$G$74*hourly1!I5015/hourly1!$I$8763+유형화!$H$63*hourly1!P5015/hourly1!$P$8763</f>
        <v>1.1993420015365499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770">
        <f>(유형화!$F$71+유형화!$F$72+유형화!$F$73+유형화!$F$74+유형화!$G$63)*hourly1!O5016/hourly1!$O$8763</f>
        <v>122.6181719523633</v>
      </c>
      <c r="C5015" s="419">
        <f>hourly1!$F5016*유형화!$G$71/hourly1!$F$8763+유형화!$G$72*hourly1!$G5016/hourly1!$F$8763+유형화!$G$74*hourly1!I5016/hourly1!$I$8763+유형화!$H$63*hourly1!P5016/hourly1!$P$8763</f>
        <v>1.1420050612621127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770">
        <f>(유형화!$F$71+유형화!$F$72+유형화!$F$73+유형화!$F$74+유형화!$G$63)*hourly1!O5017/hourly1!$O$8763</f>
        <v>118.20043901238418</v>
      </c>
      <c r="C5016" s="419">
        <f>hourly1!$F5017*유형화!$G$71/hourly1!$F$8763+유형화!$G$72*hourly1!$G5017/hourly1!$F$8763+유형화!$G$74*hourly1!I5017/hourly1!$I$8763+유형화!$H$63*hourly1!P5017/hourly1!$P$8763</f>
        <v>1.0852420227496982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770">
        <f>(유형화!$F$71+유형화!$F$72+유형화!$F$73+유형화!$F$74+유형화!$G$63)*hourly1!O5018/hourly1!$O$8763</f>
        <v>113.34564849291894</v>
      </c>
      <c r="C5017" s="419">
        <f>hourly1!$F5018*유형화!$G$71/hourly1!$F$8763+유형화!$G$72*hourly1!$G5018/hourly1!$F$8763+유형화!$G$74*hourly1!I5018/hourly1!$I$8763+유형화!$H$63*hourly1!P5018/hourly1!$P$8763</f>
        <v>0.80134036027064837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770">
        <f>(유형화!$F$71+유형화!$F$72+유형화!$F$73+유형화!$F$74+유형화!$G$63)*hourly1!O5019/hourly1!$O$8763</f>
        <v>109.9599189414613</v>
      </c>
      <c r="C5018" s="419">
        <f>hourly1!$F5019*유형화!$G$71/hourly1!$F$8763+유형화!$G$72*hourly1!$G5019/hourly1!$F$8763+유형화!$G$74*hourly1!I5019/hourly1!$I$8763+유형화!$H$63*hourly1!P5019/hourly1!$P$8763</f>
        <v>0.60457298681664873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770">
        <f>(유형화!$F$71+유형화!$F$72+유형화!$F$73+유형화!$F$74+유형화!$G$63)*hourly1!O5020/hourly1!$O$8763</f>
        <v>105.32066649339264</v>
      </c>
      <c r="C5019" s="419">
        <f>hourly1!$F5020*유형화!$G$71/hourly1!$F$8763+유형화!$G$72*hourly1!$G5020/hourly1!$F$8763+유형화!$G$74*hourly1!I5020/hourly1!$I$8763+유형화!$H$63*hourly1!P5020/hourly1!$P$8763</f>
        <v>0.53096462376992715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770">
        <f>(유형화!$F$71+유형화!$F$72+유형화!$F$73+유형화!$F$74+유형화!$G$63)*hourly1!O5021/hourly1!$O$8763</f>
        <v>103.4706934403373</v>
      </c>
      <c r="C5020" s="419">
        <f>hourly1!$F5021*유형화!$G$71/hourly1!$F$8763+유형화!$G$72*hourly1!$G5021/hourly1!$F$8763+유형화!$G$74*hourly1!I5021/hourly1!$I$8763+유형화!$H$63*hourly1!P5021/hourly1!$P$8763</f>
        <v>0.50861999715034056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770">
        <f>(유형화!$F$71+유형화!$F$72+유형화!$F$73+유형화!$F$74+유형화!$G$63)*hourly1!O5022/hourly1!$O$8763</f>
        <v>104.12903302544645</v>
      </c>
      <c r="C5021" s="419">
        <f>hourly1!$F5022*유형화!$G$71/hourly1!$F$8763+유형화!$G$72*hourly1!$G5022/hourly1!$F$8763+유형화!$G$74*hourly1!I5022/hourly1!$I$8763+유형화!$H$63*hourly1!P5022/hourly1!$P$8763</f>
        <v>0.50871662189740441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770">
        <f>(유형화!$F$71+유형화!$F$72+유형화!$F$73+유형화!$F$74+유형화!$G$63)*hourly1!O5023/hourly1!$O$8763</f>
        <v>102.77812126978158</v>
      </c>
      <c r="C5022" s="419">
        <f>hourly1!$F5023*유형화!$G$71/hourly1!$F$8763+유형화!$G$72*hourly1!$G5023/hourly1!$F$8763+유형화!$G$74*hourly1!I5023/hourly1!$I$8763+유형화!$H$63*hourly1!P5023/hourly1!$P$8763</f>
        <v>0.50413587035347751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770">
        <f>(유형화!$F$71+유형화!$F$72+유형화!$F$73+유형화!$F$74+유형화!$G$63)*hourly1!O5024/hourly1!$O$8763</f>
        <v>102.95790758094613</v>
      </c>
      <c r="C5023" s="419">
        <f>hourly1!$F5024*유형화!$G$71/hourly1!$F$8763+유형화!$G$72*hourly1!$G5024/hourly1!$F$8763+유형화!$G$74*hourly1!I5024/hourly1!$I$8763+유형화!$H$63*hourly1!P5024/hourly1!$P$8763</f>
        <v>1.2029451198912349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770">
        <f>(유형화!$F$71+유형화!$F$72+유형화!$F$73+유형화!$F$74+유형화!$G$63)*hourly1!O5025/hourly1!$O$8763</f>
        <v>103.49808334980817</v>
      </c>
      <c r="C5024" s="419">
        <f>hourly1!$F5025*유형화!$G$71/hourly1!$F$8763+유형화!$G$72*hourly1!$G5025/hourly1!$F$8763+유형화!$G$74*hourly1!I5025/hourly1!$I$8763+유형화!$H$63*hourly1!P5025/hourly1!$P$8763</f>
        <v>2.4500702676926238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770">
        <f>(유형화!$F$71+유형화!$F$72+유형화!$F$73+유형화!$F$74+유형화!$G$63)*hourly1!O5026/hourly1!$O$8763</f>
        <v>105.76905782563216</v>
      </c>
      <c r="C5025" s="419">
        <f>hourly1!$F5026*유형화!$G$71/hourly1!$F$8763+유형화!$G$72*hourly1!$G5026/hourly1!$F$8763+유형화!$G$74*hourly1!I5026/hourly1!$I$8763+유형화!$H$63*hourly1!P5026/hourly1!$P$8763</f>
        <v>2.0674261144895194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770">
        <f>(유형화!$F$71+유형화!$F$72+유형화!$F$73+유형화!$F$74+유형화!$G$63)*hourly1!O5027/hourly1!$O$8763</f>
        <v>105.90659251430179</v>
      </c>
      <c r="C5026" s="419">
        <f>hourly1!$F5027*유형화!$G$71/hourly1!$F$8763+유형화!$G$72*hourly1!$G5027/hourly1!$F$8763+유형화!$G$74*hourly1!I5027/hourly1!$I$8763+유형화!$H$63*hourly1!P5027/hourly1!$P$8763</f>
        <v>1.785509875157149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770">
        <f>(유형화!$F$71+유형화!$F$72+유형화!$F$73+유형화!$F$74+유형화!$G$63)*hourly1!O5028/hourly1!$O$8763</f>
        <v>108.39622467301275</v>
      </c>
      <c r="C5027" s="419">
        <f>hourly1!$F5028*유형화!$G$71/hourly1!$F$8763+유형화!$G$72*hourly1!$G5028/hourly1!$F$8763+유형화!$G$74*hourly1!I5028/hourly1!$I$8763+유형화!$H$63*hourly1!P5028/hourly1!$P$8763</f>
        <v>1.4636436110235984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770">
        <f>(유형화!$F$71+유형화!$F$72+유형화!$F$73+유형화!$F$74+유형화!$G$63)*hourly1!O5029/hourly1!$O$8763</f>
        <v>112.92275342868554</v>
      </c>
      <c r="C5028" s="419">
        <f>hourly1!$F5029*유형화!$G$71/hourly1!$F$8763+유형화!$G$72*hourly1!$G5029/hourly1!$F$8763+유형화!$G$74*hourly1!I5029/hourly1!$I$8763+유형화!$H$63*hourly1!P5029/hourly1!$P$8763</f>
        <v>1.3428805250769555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770">
        <f>(유형화!$F$71+유형화!$F$72+유형화!$F$73+유형화!$F$74+유형화!$G$63)*hourly1!O5030/hourly1!$O$8763</f>
        <v>115.3918149396078</v>
      </c>
      <c r="C5029" s="419">
        <f>hourly1!$F5030*유형화!$G$71/hourly1!$F$8763+유형화!$G$72*hourly1!$G5030/hourly1!$F$8763+유형화!$G$74*hourly1!I5030/hourly1!$I$8763+유형화!$H$63*hourly1!P5030/hourly1!$P$8763</f>
        <v>1.2824352836238804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770">
        <f>(유형화!$F$71+유형화!$F$72+유형화!$F$73+유형화!$F$74+유형화!$G$63)*hourly1!O5031/hourly1!$O$8763</f>
        <v>115.54054369232026</v>
      </c>
      <c r="C5030" s="419">
        <f>hourly1!$F5031*유형화!$G$71/hourly1!$F$8763+유형화!$G$72*hourly1!$G5031/hourly1!$F$8763+유형화!$G$74*hourly1!I5031/hourly1!$I$8763+유형화!$H$63*hourly1!P5031/hourly1!$P$8763</f>
        <v>1.7041204504726615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770">
        <f>(유형화!$F$71+유형화!$F$72+유형화!$F$73+유형화!$F$74+유형화!$G$63)*hourly1!O5032/hourly1!$O$8763</f>
        <v>114.21579018873464</v>
      </c>
      <c r="C5031" s="419">
        <f>hourly1!$F5032*유형화!$G$71/hourly1!$F$8763+유형화!$G$72*hourly1!$G5032/hourly1!$F$8763+유형화!$G$74*hourly1!I5032/hourly1!$I$8763+유형화!$H$63*hourly1!P5032/hourly1!$P$8763</f>
        <v>1.5633825059864894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770">
        <f>(유형화!$F$71+유형화!$F$72+유형화!$F$73+유형화!$F$74+유형화!$G$63)*hourly1!O5033/hourly1!$O$8763</f>
        <v>116.53160856016009</v>
      </c>
      <c r="C5032" s="419">
        <f>hourly1!$F5033*유형화!$G$71/hourly1!$F$8763+유형화!$G$72*hourly1!$G5033/hourly1!$F$8763+유형화!$G$74*hourly1!I5033/hourly1!$I$8763+유형화!$H$63*hourly1!P5033/hourly1!$P$8763</f>
        <v>1.0815512035895569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770">
        <f>(유형화!$F$71+유형화!$F$72+유형화!$F$73+유형화!$F$74+유형화!$G$63)*hourly1!O5034/hourly1!$O$8763</f>
        <v>115.13041761948978</v>
      </c>
      <c r="C5033" s="419">
        <f>hourly1!$F5034*유형화!$G$71/hourly1!$F$8763+유형화!$G$72*hourly1!$G5034/hourly1!$F$8763+유형화!$G$74*hourly1!I5034/hourly1!$I$8763+유형화!$H$63*hourly1!P5034/hourly1!$P$8763</f>
        <v>1.0013702036876202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770">
        <f>(유형화!$F$71+유형화!$F$72+유형화!$F$73+유형화!$F$74+유형화!$G$63)*hourly1!O5035/hourly1!$O$8763</f>
        <v>114.21158223998543</v>
      </c>
      <c r="C5034" s="419">
        <f>hourly1!$F5035*유형화!$G$71/hourly1!$F$8763+유형화!$G$72*hourly1!$G5035/hourly1!$F$8763+유형화!$G$74*hourly1!I5035/hourly1!$I$8763+유형화!$H$63*hourly1!P5035/hourly1!$P$8763</f>
        <v>1.0815512035895569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770">
        <f>(유형화!$F$71+유형화!$F$72+유형화!$F$73+유형화!$F$74+유형화!$G$63)*hourly1!O5036/hourly1!$O$8763</f>
        <v>112.95590086507585</v>
      </c>
      <c r="C5035" s="419">
        <f>hourly1!$F5036*유형화!$G$71/hourly1!$F$8763+유형화!$G$72*hourly1!$G5036/hourly1!$F$8763+유형화!$G$74*hourly1!I5036/hourly1!$I$8763+유형화!$H$63*hourly1!P5036/hourly1!$P$8763</f>
        <v>1.5633825059864894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770">
        <f>(유형화!$F$71+유형화!$F$72+유형화!$F$73+유형화!$F$74+유형화!$G$63)*hourly1!O5037/hourly1!$O$8763</f>
        <v>112.02169381470941</v>
      </c>
      <c r="C5036" s="419">
        <f>hourly1!$F5037*유형화!$G$71/hourly1!$F$8763+유형화!$G$72*hourly1!$G5037/hourly1!$F$8763+유형화!$G$74*hourly1!I5037/hourly1!$I$8763+유형화!$H$63*hourly1!P5037/hourly1!$P$8763</f>
        <v>2.0257242276340892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770">
        <f>(유형화!$F$71+유형화!$F$72+유형화!$F$73+유형화!$F$74+유형화!$G$63)*hourly1!O5038/hourly1!$O$8763</f>
        <v>112.11586201003314</v>
      </c>
      <c r="C5037" s="419">
        <f>hourly1!$F5038*유형화!$G$71/hourly1!$F$8763+유형화!$G$72*hourly1!$G5038/hourly1!$F$8763+유형화!$G$74*hourly1!I5038/hourly1!$I$8763+유형화!$H$63*hourly1!P5038/hourly1!$P$8763</f>
        <v>2.0460926627707354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770">
        <f>(유형화!$F$71+유형화!$F$72+유형화!$F$73+유형화!$F$74+유형화!$G$63)*hourly1!O5039/hourly1!$O$8763</f>
        <v>113.05459594486331</v>
      </c>
      <c r="C5038" s="419">
        <f>hourly1!$F5039*유형화!$G$71/hourly1!$F$8763+유형화!$G$72*hourly1!$G5039/hourly1!$F$8763+유형화!$G$74*hourly1!I5039/hourly1!$I$8763+유형화!$H$63*hourly1!P5039/hourly1!$P$8763</f>
        <v>1.6845437843621185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770">
        <f>(유형화!$F$71+유형화!$F$72+유형화!$F$73+유형화!$F$74+유형화!$G$63)*hourly1!O5040/hourly1!$O$8763</f>
        <v>110.16465280900022</v>
      </c>
      <c r="C5039" s="419">
        <f>hourly1!$F5040*유형화!$G$71/hourly1!$F$8763+유형화!$G$72*hourly1!$G5040/hourly1!$F$8763+유형화!$G$74*hourly1!I5040/hourly1!$I$8763+유형화!$H$63*hourly1!P5040/hourly1!$P$8763</f>
        <v>1.3425284909666337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770">
        <f>(유형화!$F$71+유형화!$F$72+유형화!$F$73+유형화!$F$74+유형화!$G$63)*hourly1!O5041/hourly1!$O$8763</f>
        <v>107.8743700329531</v>
      </c>
      <c r="C5040" s="419">
        <f>hourly1!$F5041*유형화!$G$71/hourly1!$F$8763+유형화!$G$72*hourly1!$G5041/hourly1!$F$8763+유형화!$G$74*hourly1!I5041/hourly1!$I$8763+유형화!$H$63*hourly1!P5041/hourly1!$P$8763</f>
        <v>0.94158194897015446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770">
        <f>(유형화!$F$71+유형화!$F$72+유형화!$F$73+유형화!$F$74+유형화!$G$63)*hourly1!O5042/hourly1!$O$8763</f>
        <v>104.10503092569321</v>
      </c>
      <c r="C5041" s="419">
        <f>hourly1!$F5042*유형화!$G$71/hourly1!$F$8763+유형화!$G$72*hourly1!$G5042/hourly1!$F$8763+유형화!$G$74*hourly1!I5042/hourly1!$I$8763+유형화!$H$63*hourly1!P5042/hourly1!$P$8763</f>
        <v>0.82180788193135035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770">
        <f>(유형화!$F$71+유형화!$F$72+유형화!$F$73+유형화!$F$74+유형화!$G$63)*hourly1!O5043/hourly1!$O$8763</f>
        <v>101.29947032075644</v>
      </c>
      <c r="C5042" s="419">
        <f>hourly1!$F5043*유형화!$G$71/hourly1!$F$8763+유형화!$G$72*hourly1!$G5043/hourly1!$F$8763+유형화!$G$74*hourly1!I5043/hourly1!$I$8763+유형화!$H$63*hourly1!P5043/hourly1!$P$8763</f>
        <v>0.60463453124153022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770">
        <f>(유형화!$F$71+유형화!$F$72+유형화!$F$73+유형화!$F$74+유형화!$G$63)*hourly1!O5044/hourly1!$O$8763</f>
        <v>95.884117862754749</v>
      </c>
      <c r="C5043" s="419">
        <f>hourly1!$F5044*유형화!$G$71/hourly1!$F$8763+유형화!$G$72*hourly1!$G5044/hourly1!$F$8763+유형화!$G$74*hourly1!I5044/hourly1!$I$8763+유형화!$H$63*hourly1!P5044/hourly1!$P$8763</f>
        <v>0.53112371610824538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770">
        <f>(유형화!$F$71+유형화!$F$72+유형화!$F$73+유형화!$F$74+유형화!$G$63)*hourly1!O5045/hourly1!$O$8763</f>
        <v>93.836541418594706</v>
      </c>
      <c r="C5044" s="419">
        <f>hourly1!$F5045*유형화!$G$71/hourly1!$F$8763+유형화!$G$72*hourly1!$G5045/hourly1!$F$8763+유형화!$G$74*hourly1!I5045/hourly1!$I$8763+유형화!$H$63*hourly1!P5045/hourly1!$P$8763</f>
        <v>0.50911512204851161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770">
        <f>(유형화!$F$71+유형화!$F$72+유형화!$F$73+유형화!$F$74+유형화!$G$63)*hourly1!O5046/hourly1!$O$8763</f>
        <v>94.14150624524909</v>
      </c>
      <c r="C5045" s="419">
        <f>hourly1!$F5046*유형화!$G$71/hourly1!$F$8763+유형화!$G$72*hourly1!$G5046/hourly1!$F$8763+유형화!$G$74*hourly1!I5046/hourly1!$I$8763+유형화!$H$63*hourly1!P5046/hourly1!$P$8763</f>
        <v>0.50933422020108987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770">
        <f>(유형화!$F$71+유형화!$F$72+유형화!$F$73+유형화!$F$74+유형화!$G$63)*hourly1!O5047/hourly1!$O$8763</f>
        <v>92.68176577134237</v>
      </c>
      <c r="C5046" s="419">
        <f>hourly1!$F5047*유형화!$G$71/hourly1!$F$8763+유형화!$G$72*hourly1!$G5047/hourly1!$F$8763+유형화!$G$74*hourly1!I5047/hourly1!$I$8763+유형화!$H$63*hourly1!P5047/hourly1!$P$8763</f>
        <v>0.50456175777365697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770">
        <f>(유형화!$F$71+유형화!$F$72+유형화!$F$73+유형화!$F$74+유형화!$G$63)*hourly1!O5048/hourly1!$O$8763</f>
        <v>93.043080340384876</v>
      </c>
      <c r="C5047" s="419">
        <f>hourly1!$F5048*유형화!$G$71/hourly1!$F$8763+유형화!$G$72*hourly1!$G5048/hourly1!$F$8763+유형화!$G$74*hourly1!I5048/hourly1!$I$8763+유형화!$H$63*hourly1!P5048/hourly1!$P$8763</f>
        <v>1.2035313305382338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770">
        <f>(유형화!$F$71+유형화!$F$72+유형화!$F$73+유형화!$F$74+유형화!$G$63)*hourly1!O5049/hourly1!$O$8763</f>
        <v>93.838792526095546</v>
      </c>
      <c r="C5048" s="419">
        <f>hourly1!$F5049*유형화!$G$71/hourly1!$F$8763+유형화!$G$72*hourly1!$G5049/hourly1!$F$8763+유형화!$G$74*hourly1!I5049/hourly1!$I$8763+유형화!$H$63*hourly1!P5049/hourly1!$P$8763</f>
        <v>2.4507706432477745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770">
        <f>(유형화!$F$71+유형화!$F$72+유형화!$F$73+유형화!$F$74+유형화!$G$63)*hourly1!O5050/hourly1!$O$8763</f>
        <v>96.132786883884449</v>
      </c>
      <c r="C5049" s="419">
        <f>hourly1!$F5050*유형화!$G$71/hourly1!$F$8763+유형화!$G$72*hourly1!$G5050/hourly1!$F$8763+유형화!$G$74*hourly1!I5050/hourly1!$I$8763+유형화!$H$63*hourly1!P5050/hourly1!$P$8763</f>
        <v>2.0680058629719027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770">
        <f>(유형화!$F$71+유형화!$F$72+유형화!$F$73+유형화!$F$74+유형화!$G$63)*hourly1!O5051/hourly1!$O$8763</f>
        <v>95.807095176343296</v>
      </c>
      <c r="C5050" s="419">
        <f>hourly1!$F5051*유형화!$G$71/hourly1!$F$8763+유형화!$G$72*hourly1!$G5051/hourly1!$F$8763+유형화!$G$74*hourly1!I5051/hourly1!$I$8763+유형화!$H$63*hourly1!P5051/hourly1!$P$8763</f>
        <v>1.7859449942410606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770">
        <f>(유형화!$F$71+유형화!$F$72+유형화!$F$73+유형화!$F$74+유형화!$G$63)*hourly1!O5052/hourly1!$O$8763</f>
        <v>98.16120120281083</v>
      </c>
      <c r="C5051" s="419">
        <f>hourly1!$F5052*유형화!$G$71/hourly1!$F$8763+유형화!$G$72*hourly1!$G5052/hourly1!$F$8763+유형화!$G$74*hourly1!I5052/hourly1!$I$8763+유형화!$H$63*hourly1!P5052/hourly1!$P$8763</f>
        <v>1.463917483714321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770">
        <f>(유형화!$F$71+유형화!$F$72+유형화!$F$73+유형화!$F$74+유형화!$G$63)*hourly1!O5053/hourly1!$O$8763</f>
        <v>100.29441537062978</v>
      </c>
      <c r="C5052" s="419">
        <f>hourly1!$F5053*유형화!$G$71/hourly1!$F$8763+유형화!$G$72*hourly1!$G5053/hourly1!$F$8763+유형화!$G$74*hourly1!I5053/hourly1!$I$8763+유형화!$H$63*hourly1!P5053/hourly1!$P$8763</f>
        <v>1.343087006622433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770">
        <f>(유형화!$F$71+유형화!$F$72+유형화!$F$73+유형화!$F$74+유형화!$G$63)*hourly1!O5054/hourly1!$O$8763</f>
        <v>103.54189188222178</v>
      </c>
      <c r="C5053" s="419">
        <f>hourly1!$F5054*유형화!$G$71/hourly1!$F$8763+유형화!$G$72*hourly1!$G5054/hourly1!$F$8763+유형화!$G$74*hourly1!I5054/hourly1!$I$8763+유형화!$H$63*hourly1!P5054/hourly1!$P$8763</f>
        <v>1.282608838902046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770">
        <f>(유형화!$F$71+유형화!$F$72+유형화!$F$73+유형화!$F$74+유형화!$G$63)*hourly1!O5055/hourly1!$O$8763</f>
        <v>103.65620630518255</v>
      </c>
      <c r="C5054" s="419">
        <f>hourly1!$F5055*유형화!$G$71/hourly1!$F$8763+유형화!$G$72*hourly1!$G5055/hourly1!$F$8763+유형화!$G$74*hourly1!I5055/hourly1!$I$8763+유형화!$H$63*hourly1!P5055/hourly1!$P$8763</f>
        <v>1.7043121613561705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770">
        <f>(유형화!$F$71+유형화!$F$72+유형화!$F$73+유형화!$F$74+유형화!$G$63)*hourly1!O5056/hourly1!$O$8763</f>
        <v>105.57601246542077</v>
      </c>
      <c r="C5055" s="419">
        <f>hourly1!$F5056*유형화!$G$71/hourly1!$F$8763+유형화!$G$72*hourly1!$G5056/hourly1!$F$8763+유형화!$G$74*hourly1!I5056/hourly1!$I$8763+유형화!$H$63*hourly1!P5056/hourly1!$P$8763</f>
        <v>1.5634809770662998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770">
        <f>(유형화!$F$71+유형화!$F$72+유형화!$F$73+유형화!$F$74+유형화!$G$63)*hourly1!O5057/hourly1!$O$8763</f>
        <v>106.42196331691329</v>
      </c>
      <c r="C5056" s="419">
        <f>hourly1!$F5057*유형화!$G$71/hourly1!$F$8763+유형화!$G$72*hourly1!$G5057/hourly1!$F$8763+유형화!$G$74*hourly1!I5057/hourly1!$I$8763+유형화!$H$63*hourly1!P5057/hourly1!$P$8763</f>
        <v>1.0815816680798733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770">
        <f>(유형화!$F$71+유형화!$F$72+유형화!$F$73+유형화!$F$74+유형화!$G$63)*hourly1!O5058/hourly1!$O$8763</f>
        <v>107.237767914445</v>
      </c>
      <c r="C5057" s="419">
        <f>hourly1!$F5058*유형화!$G$71/hourly1!$F$8763+유형화!$G$72*hourly1!$G5058/hourly1!$F$8763+유형화!$G$74*hourly1!I5058/hourly1!$I$8763+유형화!$H$63*hourly1!P5058/hourly1!$P$8763</f>
        <v>1.0013969755124434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770">
        <f>(유형화!$F$71+유형화!$F$72+유형화!$F$73+유형화!$F$74+유형화!$G$63)*hourly1!O5059/hourly1!$O$8763</f>
        <v>108.45521391748208</v>
      </c>
      <c r="C5058" s="419">
        <f>hourly1!$F5059*유형화!$G$71/hourly1!$F$8763+유형화!$G$72*hourly1!$G5059/hourly1!$F$8763+유형화!$G$74*hourly1!I5059/hourly1!$I$8763+유형화!$H$63*hourly1!P5059/hourly1!$P$8763</f>
        <v>1.081600439129462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770">
        <f>(유형화!$F$71+유형화!$F$72+유형화!$F$73+유형화!$F$74+유형화!$G$63)*hourly1!O5060/hourly1!$O$8763</f>
        <v>109.68234885500058</v>
      </c>
      <c r="C5059" s="419">
        <f>hourly1!$F5060*유형화!$G$71/hourly1!$F$8763+유형화!$G$72*hourly1!$G5060/hourly1!$F$8763+유형화!$G$74*hourly1!I5060/hourly1!$I$8763+유형화!$H$63*hourly1!P5060/hourly1!$P$8763</f>
        <v>1.5635077488911262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770">
        <f>(유형화!$F$71+유형화!$F$72+유형화!$F$73+유형화!$F$74+유형화!$G$63)*hourly1!O5061/hourly1!$O$8763</f>
        <v>111.14878782252011</v>
      </c>
      <c r="C5060" s="419">
        <f>hourly1!$F5061*유형화!$G$71/hourly1!$F$8763+유형화!$G$72*hourly1!$G5061/hourly1!$F$8763+유형화!$G$74*hourly1!I5061/hourly1!$I$8763+유형화!$H$63*hourly1!P5061/hourly1!$P$8763</f>
        <v>2.025991022715953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770">
        <f>(유형화!$F$71+유형화!$F$72+유형화!$F$73+유형화!$F$74+유형화!$G$63)*hourly1!O5062/hourly1!$O$8763</f>
        <v>112.03019109517456</v>
      </c>
      <c r="C5061" s="419">
        <f>hourly1!$F5062*유형화!$G$71/hourly1!$F$8763+유형화!$G$72*hourly1!$G5062/hourly1!$F$8763+유형화!$G$74*hourly1!I5062/hourly1!$I$8763+유형화!$H$63*hourly1!P5062/hourly1!$P$8763</f>
        <v>2.0464320802739535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770">
        <f>(유형화!$F$71+유형화!$F$72+유형화!$F$73+유형화!$F$74+유형화!$G$63)*hourly1!O5063/hourly1!$O$8763</f>
        <v>114.0751927156777</v>
      </c>
      <c r="C5062" s="419">
        <f>hourly1!$F5063*유형화!$G$71/hourly1!$F$8763+유형화!$G$72*hourly1!$G5063/hourly1!$F$8763+유형화!$G$74*hourly1!I5063/hourly1!$I$8763+유형화!$H$63*hourly1!P5063/hourly1!$P$8763</f>
        <v>1.6847607284598256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770">
        <f>(유형화!$F$71+유형화!$F$72+유형화!$F$73+유형화!$F$74+유형화!$G$63)*hourly1!O5064/hourly1!$O$8763</f>
        <v>112.1102258750428</v>
      </c>
      <c r="C5063" s="419">
        <f>hourly1!$F5064*유형화!$G$71/hourly1!$F$8763+유형화!$G$72*hourly1!$G5064/hourly1!$F$8763+유형화!$G$74*hourly1!I5064/hourly1!$I$8763+유형화!$H$63*hourly1!P5064/hourly1!$P$8763</f>
        <v>1.3426977381350576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770">
        <f>(유형화!$F$71+유형화!$F$72+유형화!$F$73+유형화!$F$74+유형화!$G$63)*hourly1!O5065/hourly1!$O$8763</f>
        <v>107.68116451770761</v>
      </c>
      <c r="C5064" s="419">
        <f>hourly1!$F5065*유형화!$G$71/hourly1!$F$8763+유형화!$G$72*hourly1!$G5065/hourly1!$F$8763+유형화!$G$74*hourly1!I5065/hourly1!$I$8763+유형화!$H$63*hourly1!P5065/hourly1!$P$8763</f>
        <v>0.94165487911363588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770">
        <f>(유형화!$F$71+유형화!$F$72+유형화!$F$73+유형화!$F$74+유형화!$G$63)*hourly1!O5066/hourly1!$O$8763</f>
        <v>105.13850989517238</v>
      </c>
      <c r="C5065" s="419">
        <f>hourly1!$F5066*유형화!$G$71/hourly1!$F$8763+유형화!$G$72*hourly1!$G5066/hourly1!$F$8763+유형화!$G$74*hourly1!I5066/hourly1!$I$8763+유형화!$H$63*hourly1!P5066/hourly1!$P$8763</f>
        <v>0.82181957537208095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770">
        <f>(유형화!$F$71+유형화!$F$72+유형화!$F$73+유형화!$F$74+유형화!$G$63)*hourly1!O5067/hourly1!$O$8763</f>
        <v>98.914345439349276</v>
      </c>
      <c r="C5066" s="419">
        <f>hourly1!$F5067*유형화!$G$71/hourly1!$F$8763+유형화!$G$72*hourly1!$G5067/hourly1!$F$8763+유형화!$G$74*hourly1!I5067/hourly1!$I$8763+유형화!$H$63*hourly1!P5067/hourly1!$P$8763</f>
        <v>0.60458591114587379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770">
        <f>(유형화!$F$71+유형화!$F$72+유형화!$F$73+유형화!$F$74+유형화!$G$63)*hourly1!O5068/hourly1!$O$8763</f>
        <v>96.661078078411833</v>
      </c>
      <c r="C5067" s="419">
        <f>hourly1!$F5068*유형화!$G$71/hourly1!$F$8763+유형화!$G$72*hourly1!$G5068/hourly1!$F$8763+유형화!$G$74*hourly1!I5068/hourly1!$I$8763+유형화!$H$63*hourly1!P5068/hourly1!$P$8763</f>
        <v>0.53099847320361193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770">
        <f>(유형화!$F$71+유형화!$F$72+유형화!$F$73+유형화!$F$74+유형화!$G$63)*hourly1!O5069/hourly1!$O$8763</f>
        <v>95.866262529970939</v>
      </c>
      <c r="C5068" s="419">
        <f>hourly1!$F5069*유형화!$G$71/hourly1!$F$8763+유형화!$G$72*hourly1!$G5069/hourly1!$F$8763+유형화!$G$74*hourly1!I5069/hourly1!$I$8763+유형화!$H$63*hourly1!P5069/hourly1!$P$8763</f>
        <v>0.50869815856993972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770">
        <f>(유형화!$F$71+유형화!$F$72+유형화!$F$73+유형화!$F$74+유형화!$G$63)*hourly1!O5070/hourly1!$O$8763</f>
        <v>95.463662706460227</v>
      </c>
      <c r="C5069" s="419">
        <f>hourly1!$F5070*유형화!$G$71/hourly1!$F$8763+유형화!$G$72*hourly1!$G5070/hourly1!$F$8763+유형화!$G$74*hourly1!I5070/hourly1!$I$8763+유형화!$H$63*hourly1!P5070/hourly1!$P$8763</f>
        <v>0.50880155320374054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770">
        <f>(유형화!$F$71+유형화!$F$72+유형화!$F$73+유형화!$F$74+유형화!$G$63)*hourly1!O5071/hourly1!$O$8763</f>
        <v>95.178686110777178</v>
      </c>
      <c r="C5070" s="419">
        <f>hourly1!$F5071*유형화!$G$71/hourly1!$F$8763+유형화!$G$72*hourly1!$G5071/hourly1!$F$8763+유형화!$G$74*hourly1!I5071/hourly1!$I$8763+유형화!$H$63*hourly1!P5071/hourly1!$P$8763</f>
        <v>0.50418325956063625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770">
        <f>(유형화!$F$71+유형화!$F$72+유형화!$F$73+유형화!$F$74+유형화!$G$63)*hourly1!O5072/hourly1!$O$8763</f>
        <v>95.077483550662379</v>
      </c>
      <c r="C5071" s="419">
        <f>hourly1!$F5072*유형화!$G$71/hourly1!$F$8763+유형화!$G$72*hourly1!$G5072/hourly1!$F$8763+유형화!$G$74*hourly1!I5072/hourly1!$I$8763+유형화!$H$63*hourly1!P5072/hourly1!$P$8763</f>
        <v>1.2029691222169385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770">
        <f>(유형화!$F$71+유형화!$F$72+유형화!$F$73+유형화!$F$74+유형화!$G$63)*hourly1!O5073/hourly1!$O$8763</f>
        <v>98.459157237336086</v>
      </c>
      <c r="C5072" s="419">
        <f>hourly1!$F5073*유형화!$G$71/hourly1!$F$8763+유형화!$G$72*hourly1!$G5073/hourly1!$F$8763+유형화!$G$74*hourly1!I5073/hourly1!$I$8763+유형화!$H$63*hourly1!P5073/hourly1!$P$8763</f>
        <v>2.4499056363560654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770">
        <f>(유형화!$F$71+유형화!$F$72+유형화!$F$73+유형화!$F$74+유형화!$G$63)*hourly1!O5074/hourly1!$O$8763</f>
        <v>103.7004762516985</v>
      </c>
      <c r="C5073" s="419">
        <f>hourly1!$F5074*유형화!$G$71/hourly1!$F$8763+유형화!$G$72*hourly1!$G5074/hourly1!$F$8763+유형화!$G$74*hourly1!I5074/hourly1!$I$8763+유형화!$H$63*hourly1!P5074/hourly1!$P$8763</f>
        <v>2.0671519340766724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770">
        <f>(유형화!$F$71+유형화!$F$72+유형화!$F$73+유형화!$F$74+유형화!$G$63)*hourly1!O5075/hourly1!$O$8763</f>
        <v>107.77226822094445</v>
      </c>
      <c r="C5074" s="419">
        <f>hourly1!$F5075*유형화!$G$71/hourly1!$F$8763+유형화!$G$72*hourly1!$G5075/hourly1!$F$8763+유형화!$G$74*hourly1!I5075/hourly1!$I$8763+유형화!$H$63*hourly1!P5075/hourly1!$P$8763</f>
        <v>1.7852486190735242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770">
        <f>(유형화!$F$71+유형화!$F$72+유형화!$F$73+유형화!$F$74+유형화!$G$63)*hourly1!O5076/hourly1!$O$8763</f>
        <v>114.1675314917054</v>
      </c>
      <c r="C5075" s="419">
        <f>hourly1!$F5076*유형화!$G$71/hourly1!$F$8763+유형화!$G$72*hourly1!$G5076/hourly1!$F$8763+유형화!$G$74*hourly1!I5076/hourly1!$I$8763+유형화!$H$63*hourly1!P5076/hourly1!$P$8763</f>
        <v>1.463387278493967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770">
        <f>(유형화!$F$71+유형화!$F$72+유형화!$F$73+유형화!$F$74+유형화!$G$63)*hourly1!O5077/hourly1!$O$8763</f>
        <v>118.62549368903721</v>
      </c>
      <c r="C5076" s="419">
        <f>hourly1!$F5077*유형화!$G$71/hourly1!$F$8763+유형화!$G$72*hourly1!$G5077/hourly1!$F$8763+유형화!$G$74*hourly1!I5077/hourly1!$I$8763+유형화!$H$63*hourly1!P5077/hourly1!$P$8763</f>
        <v>1.3426297315455606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770">
        <f>(유형화!$F$71+유형화!$F$72+유형화!$F$73+유형화!$F$74+유형화!$G$63)*hourly1!O5078/hourly1!$O$8763</f>
        <v>120.15079573051776</v>
      </c>
      <c r="C5077" s="419">
        <f>hourly1!$F5078*유형화!$G$71/hourly1!$F$8763+유형화!$G$72*hourly1!$G5078/hourly1!$F$8763+유형화!$G$74*hourly1!I5078/hourly1!$I$8763+유형화!$H$63*hourly1!P5078/hourly1!$P$8763</f>
        <v>1.2821758738730051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770">
        <f>(유형화!$F$71+유형화!$F$72+유형화!$F$73+유형화!$F$74+유형화!$G$63)*hourly1!O5079/hourly1!$O$8763</f>
        <v>118.11241320956267</v>
      </c>
      <c r="C5078" s="419">
        <f>hourly1!$F5079*유형화!$G$71/hourly1!$F$8763+유형화!$G$72*hourly1!$G5079/hourly1!$F$8763+유형화!$G$74*hourly1!I5079/hourly1!$I$8763+유형화!$H$63*hourly1!P5079/hourly1!$P$8763</f>
        <v>1.7036834850560034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770">
        <f>(유형화!$F$71+유형화!$F$72+유형화!$F$73+유형화!$F$74+유형화!$G$63)*hourly1!O5080/hourly1!$O$8763</f>
        <v>117.73712884577917</v>
      </c>
      <c r="C5079" s="419">
        <f>hourly1!$F5080*유형화!$G$71/hourly1!$F$8763+유형화!$G$72*hourly1!$G5080/hourly1!$F$8763+유형화!$G$74*hourly1!I5080/hourly1!$I$8763+유형화!$H$63*hourly1!P5080/hourly1!$P$8763</f>
        <v>1.5629344625733554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770">
        <f>(유형화!$F$71+유형화!$F$72+유형화!$F$73+유형화!$F$74+유형화!$G$63)*hourly1!O5081/hourly1!$O$8763</f>
        <v>121.04098499102039</v>
      </c>
      <c r="C5080" s="419">
        <f>hourly1!$F5081*유형화!$G$71/hourly1!$F$8763+유형화!$G$72*hourly1!$G5081/hourly1!$F$8763+유형화!$G$74*hourly1!I5081/hourly1!$I$8763+유형화!$H$63*hourly1!P5081/hourly1!$P$8763</f>
        <v>1.0813428757113333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770">
        <f>(유형화!$F$71+유형화!$F$72+유형화!$F$73+유형화!$F$74+유형화!$G$63)*hourly1!O5082/hourly1!$O$8763</f>
        <v>120.0518149024909</v>
      </c>
      <c r="C5081" s="419">
        <f>hourly1!$F5082*유형화!$G$71/hourly1!$F$8763+유형화!$G$72*hourly1!$G5082/hourly1!$F$8763+유형화!$G$74*hourly1!I5082/hourly1!$I$8763+유형화!$H$63*hourly1!P5082/hourly1!$P$8763</f>
        <v>1.0012221893457802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770">
        <f>(유형화!$F$71+유형화!$F$72+유형화!$F$73+유형화!$F$74+유형화!$G$63)*hourly1!O5083/hourly1!$O$8763</f>
        <v>119.44933976953155</v>
      </c>
      <c r="C5082" s="419">
        <f>hourly1!$F5083*유형화!$G$71/hourly1!$F$8763+유형화!$G$72*hourly1!$G5083/hourly1!$F$8763+유형화!$G$74*hourly1!I5083/hourly1!$I$8763+유형화!$H$63*hourly1!P5083/hourly1!$P$8763</f>
        <v>1.0813914958069866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770">
        <f>(유형화!$F$71+유형화!$F$72+유형화!$F$73+유형화!$F$74+유형화!$G$63)*hourly1!O5084/hourly1!$O$8763</f>
        <v>118.77598081738994</v>
      </c>
      <c r="C5083" s="419">
        <f>hourly1!$F5084*유형화!$G$71/hourly1!$F$8763+유형화!$G$72*hourly1!$G5084/hourly1!$F$8763+유형화!$G$74*hourly1!I5084/hourly1!$I$8763+유형화!$H$63*hourly1!P5084/hourly1!$P$8763</f>
        <v>1.5631831020498737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770">
        <f>(유형화!$F$71+유형화!$F$72+유형화!$F$73+유형화!$F$74+유형화!$G$63)*hourly1!O5085/hourly1!$O$8763</f>
        <v>116.80700357737813</v>
      </c>
      <c r="C5084" s="419">
        <f>hourly1!$F5085*유형화!$G$71/hourly1!$F$8763+유형화!$G$72*hourly1!$G5085/hourly1!$F$8763+유형화!$G$74*hourly1!I5085/hourly1!$I$8763+유형화!$H$63*hourly1!P5085/hourly1!$P$8763</f>
        <v>2.0255242082532274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770">
        <f>(유형화!$F$71+유형화!$F$72+유형화!$F$73+유형화!$F$74+유형화!$G$63)*hourly1!O5086/hourly1!$O$8763</f>
        <v>115.42996881491514</v>
      </c>
      <c r="C5085" s="419">
        <f>hourly1!$F5086*유형화!$G$71/hourly1!$F$8763+유형화!$G$72*hourly1!$G5086/hourly1!$F$8763+유형화!$G$74*hourly1!I5086/hourly1!$I$8763+유형화!$H$63*hourly1!P5086/hourly1!$P$8763</f>
        <v>2.0459237233244356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770">
        <f>(유형화!$F$71+유형화!$F$72+유형화!$F$73+유형화!$F$74+유형화!$G$63)*hourly1!O5087/hourly1!$O$8763</f>
        <v>116.23097085622295</v>
      </c>
      <c r="C5086" s="419">
        <f>hourly1!$F5087*유형화!$G$71/hourly1!$F$8763+유형화!$G$72*hourly1!$G5087/hourly1!$F$8763+유형화!$G$74*hourly1!I5087/hourly1!$I$8763+유형화!$H$63*hourly1!P5087/hourly1!$P$8763</f>
        <v>1.6842988375510932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770">
        <f>(유형화!$F$71+유형화!$F$72+유형화!$F$73+유형화!$F$74+유형화!$G$63)*hourly1!O5088/hourly1!$O$8763</f>
        <v>112.14089202948966</v>
      </c>
      <c r="C5087" s="419">
        <f>hourly1!$F5088*유형화!$G$71/hourly1!$F$8763+유형화!$G$72*hourly1!$G5088/hourly1!$F$8763+유형화!$G$74*hourly1!I5088/hourly1!$I$8763+유형화!$H$63*hourly1!P5088/hourly1!$P$8763</f>
        <v>1.3420890637729801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770">
        <f>(유형화!$F$71+유형화!$F$72+유형화!$F$73+유형화!$F$74+유형화!$G$63)*hourly1!O5089/hourly1!$O$8763</f>
        <v>109.08724618714515</v>
      </c>
      <c r="C5088" s="419">
        <f>hourly1!$F5089*유형화!$G$71/hourly1!$F$8763+유형화!$G$72*hourly1!$G5089/hourly1!$F$8763+유형화!$G$74*hourly1!I5089/hourly1!$I$8763+유형화!$H$63*hourly1!P5089/hourly1!$P$8763</f>
        <v>0.94121206697661375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770">
        <f>(유형화!$F$71+유형화!$F$72+유형화!$F$73+유형화!$F$74+유형화!$G$63)*hourly1!O5090/hourly1!$O$8763</f>
        <v>105.78062584795509</v>
      </c>
      <c r="C5089" s="419">
        <f>hourly1!$F5090*유형화!$G$71/hourly1!$F$8763+유형화!$G$72*hourly1!$G5090/hourly1!$F$8763+유형화!$G$74*hourly1!I5090/hourly1!$I$8763+유형화!$H$63*hourly1!P5090/hourly1!$P$8763</f>
        <v>0.8214056891147532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770">
        <f>(유형화!$F$71+유형화!$F$72+유형화!$F$73+유형화!$F$74+유형화!$G$63)*hourly1!O5091/hourly1!$O$8763</f>
        <v>101.89320197771784</v>
      </c>
      <c r="C5090" s="419">
        <f>hourly1!$F5091*유형화!$G$71/hourly1!$F$8763+유형화!$G$72*hourly1!$G5091/hourly1!$F$8763+유형화!$G$74*hourly1!I5091/hourly1!$I$8763+유형화!$H$63*hourly1!P5091/hourly1!$P$8763</f>
        <v>0.60427111141260492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770">
        <f>(유형화!$F$71+유형화!$F$72+유형화!$F$73+유형화!$F$74+유형화!$G$63)*hourly1!O5092/hourly1!$O$8763</f>
        <v>98.281563729790903</v>
      </c>
      <c r="C5091" s="419">
        <f>hourly1!$F5092*유형화!$G$71/hourly1!$F$8763+유형화!$G$72*hourly1!$G5092/hourly1!$F$8763+유형화!$G$74*hourly1!I5092/hourly1!$I$8763+유형화!$H$63*hourly1!P5092/hourly1!$P$8763</f>
        <v>0.53064059237292593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770">
        <f>(유형화!$F$71+유형화!$F$72+유형화!$F$73+유형화!$F$74+유형화!$G$63)*hourly1!O5093/hourly1!$O$8763</f>
        <v>95.471952889705932</v>
      </c>
      <c r="C5092" s="419">
        <f>hourly1!$F5093*유형화!$G$71/hourly1!$F$8763+유형화!$G$72*hourly1!$G5093/hourly1!$F$8763+유형화!$G$74*hourly1!I5093/hourly1!$I$8763+유형화!$H$63*hourly1!P5093/hourly1!$P$8763</f>
        <v>0.50779068602506261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770">
        <f>(유형화!$F$71+유형화!$F$72+유형화!$F$73+유형화!$F$74+유형화!$G$63)*hourly1!O5094/hourly1!$O$8763</f>
        <v>95.595663893444609</v>
      </c>
      <c r="C5093" s="419">
        <f>hourly1!$F5094*유형화!$G$71/hourly1!$F$8763+유형화!$G$72*hourly1!$G5094/hourly1!$F$8763+유형화!$G$74*hourly1!I5094/hourly1!$I$8763+유형화!$H$63*hourly1!P5094/hourly1!$P$8763</f>
        <v>0.507820227349006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770">
        <f>(유형화!$F$71+유형화!$F$72+유형화!$F$73+유형화!$F$74+유형화!$G$63)*hourly1!O5095/hourly1!$O$8763</f>
        <v>94.464002921314716</v>
      </c>
      <c r="C5094" s="419">
        <f>hourly1!$F5095*유형화!$G$71/hourly1!$F$8763+유형화!$G$72*hourly1!$G5095/hourly1!$F$8763+유형화!$G$74*hourly1!I5095/hourly1!$I$8763+유형화!$H$63*hourly1!P5095/hourly1!$P$8763</f>
        <v>0.50359058674902757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770">
        <f>(유형화!$F$71+유형화!$F$72+유형화!$F$73+유형화!$F$74+유형화!$G$63)*hourly1!O5096/hourly1!$O$8763</f>
        <v>95.119194929257361</v>
      </c>
      <c r="C5095" s="419">
        <f>hourly1!$F5096*유형화!$G$71/hourly1!$F$8763+유형화!$G$72*hourly1!$G5096/hourly1!$F$8763+유형화!$G$74*hourly1!I5096/hourly1!$I$8763+유형화!$H$63*hourly1!P5096/hourly1!$P$8763</f>
        <v>1.2022499756121987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770">
        <f>(유형화!$F$71+유형화!$F$72+유형화!$F$73+유형화!$F$74+유형화!$G$63)*hourly1!O5097/hourly1!$O$8763</f>
        <v>96.966442154805833</v>
      </c>
      <c r="C5096" s="419">
        <f>hourly1!$F5097*유형화!$G$71/hourly1!$F$8763+유형화!$G$72*hourly1!$G5097/hourly1!$F$8763+유형화!$G$74*hourly1!I5097/hourly1!$I$8763+유형화!$H$63*hourly1!P5097/hourly1!$P$8763</f>
        <v>2.4490806333405297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770">
        <f>(유형화!$F$71+유형화!$F$72+유형화!$F$73+유형화!$F$74+유형화!$G$63)*hourly1!O5098/hourly1!$O$8763</f>
        <v>100.39754493287536</v>
      </c>
      <c r="C5097" s="419">
        <f>hourly1!$F5098*유형화!$G$71/hourly1!$F$8763+유형화!$G$72*hourly1!$G5098/hourly1!$F$8763+유형화!$G$74*hourly1!I5098/hourly1!$I$8763+유형화!$H$63*hourly1!P5098/hourly1!$P$8763</f>
        <v>2.0666731184510949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770">
        <f>(유형화!$F$71+유형화!$F$72+유형화!$F$73+유형화!$F$74+유형화!$G$63)*hourly1!O5099/hourly1!$O$8763</f>
        <v>105.52836550661608</v>
      </c>
      <c r="C5098" s="419">
        <f>hourly1!$F5099*유형화!$G$71/hourly1!$F$8763+유형화!$G$72*hourly1!$G5099/hourly1!$F$8763+유형화!$G$74*hourly1!I5099/hourly1!$I$8763+유형화!$H$63*hourly1!P5099/hourly1!$P$8763</f>
        <v>1.784784881832042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770">
        <f>(유형화!$F$71+유형화!$F$72+유형화!$F$73+유형화!$F$74+유형화!$G$63)*hourly1!O5100/hourly1!$O$8763</f>
        <v>112.05128766788582</v>
      </c>
      <c r="C5099" s="419">
        <f>hourly1!$F5100*유형화!$G$71/hourly1!$F$8763+유형화!$G$72*hourly1!$G5100/hourly1!$F$8763+유형화!$G$74*hourly1!I5100/hourly1!$I$8763+유형화!$H$63*hourly1!P5100/hourly1!$P$8763</f>
        <v>1.4632278784335273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770">
        <f>(유형화!$F$71+유형화!$F$72+유형화!$F$73+유형화!$F$74+유형화!$G$63)*hourly1!O5101/hourly1!$O$8763</f>
        <v>116.46676847239227</v>
      </c>
      <c r="C5100" s="419">
        <f>hourly1!$F5101*유형화!$G$71/hourly1!$F$8763+유형화!$G$72*hourly1!$G5101/hourly1!$F$8763+유형화!$G$74*hourly1!I5101/hourly1!$I$8763+유형화!$H$63*hourly1!P5101/hourly1!$P$8763</f>
        <v>1.3425663407879358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770">
        <f>(유형화!$F$71+유형화!$F$72+유형화!$F$73+유형화!$F$74+유형화!$G$63)*hourly1!O5102/hourly1!$O$8763</f>
        <v>118.32477880713402</v>
      </c>
      <c r="C5101" s="419">
        <f>hourly1!$F5102*유형화!$G$71/hourly1!$F$8763+유형화!$G$72*hourly1!$G5102/hourly1!$F$8763+유형화!$G$74*hourly1!I5102/hourly1!$I$8763+유형화!$H$63*hourly1!P5102/hourly1!$P$8763</f>
        <v>1.2821986453102112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770">
        <f>(유형화!$F$71+유형화!$F$72+유형화!$F$73+유형화!$F$74+유형화!$G$63)*hourly1!O5103/hourly1!$O$8763</f>
        <v>117.61739379691141</v>
      </c>
      <c r="C5102" s="419">
        <f>hourly1!$F5103*유형화!$G$71/hourly1!$F$8763+유형화!$G$72*hourly1!$G5103/hourly1!$F$8763+유형화!$G$74*hourly1!I5103/hourly1!$I$8763+유형화!$H$63*hourly1!P5103/hourly1!$P$8763</f>
        <v>1.7040665991008932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770">
        <f>(유형화!$F$71+유형화!$F$72+유형화!$F$73+유형화!$F$74+유형화!$G$63)*hourly1!O5104/hourly1!$O$8763</f>
        <v>116.87792786177828</v>
      </c>
      <c r="C5103" s="419">
        <f>hourly1!$F5104*유형화!$G$71/hourly1!$F$8763+유형화!$G$72*hourly1!$G5104/hourly1!$F$8763+유형화!$G$74*hourly1!I5104/hourly1!$I$8763+유형화!$H$63*hourly1!P5104/hourly1!$P$8763</f>
        <v>1.5636299145745161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770">
        <f>(유형화!$F$71+유형화!$F$72+유형화!$F$73+유형화!$F$74+유형화!$G$63)*hourly1!O5105/hourly1!$O$8763</f>
        <v>122.16503912977662</v>
      </c>
      <c r="C5104" s="419">
        <f>hourly1!$F5105*유형화!$G$71/hourly1!$F$8763+유형화!$G$72*hourly1!$G5105/hourly1!$F$8763+유형화!$G$74*hourly1!I5105/hourly1!$I$8763+유형화!$H$63*hourly1!P5105/hourly1!$P$8763</f>
        <v>1.0816616758322193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770">
        <f>(유형화!$F$71+유형화!$F$72+유형화!$F$73+유형화!$F$74+유형화!$G$63)*hourly1!O5106/hourly1!$O$8763</f>
        <v>122.92333915911277</v>
      </c>
      <c r="C5105" s="419">
        <f>hourly1!$F5106*유형화!$G$71/hourly1!$F$8763+유형화!$G$72*hourly1!$G5106/hourly1!$F$8763+유형화!$G$74*hourly1!I5106/hourly1!$I$8763+유형화!$H$63*hourly1!P5106/hourly1!$P$8763</f>
        <v>1.0014708288222982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770">
        <f>(유형화!$F$71+유형화!$F$72+유형화!$F$73+유형화!$F$74+유형화!$G$63)*hourly1!O5107/hourly1!$O$8763</f>
        <v>123.44172091733536</v>
      </c>
      <c r="C5106" s="419">
        <f>hourly1!$F5107*유형화!$G$71/hourly1!$F$8763+유형화!$G$72*hourly1!$G5107/hourly1!$F$8763+유형화!$G$74*hourly1!I5107/hourly1!$I$8763+유형화!$H$63*hourly1!P5107/hourly1!$P$8763</f>
        <v>1.0816462897259955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770">
        <f>(유형화!$F$71+유형화!$F$72+유형화!$F$73+유형화!$F$74+유형화!$G$63)*hourly1!O5108/hourly1!$O$8763</f>
        <v>124.0954930913081</v>
      </c>
      <c r="C5107" s="419">
        <f>hourly1!$F5108*유형화!$G$71/hourly1!$F$8763+유형화!$G$72*hourly1!$G5108/hourly1!$F$8763+유형화!$G$74*hourly1!I5108/hourly1!$I$8763+유형화!$H$63*hourly1!P5108/hourly1!$P$8763</f>
        <v>1.5635314434947059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770">
        <f>(유형화!$F$71+유형화!$F$72+유형화!$F$73+유형화!$F$74+유형화!$G$63)*hourly1!O5109/hourly1!$O$8763</f>
        <v>123.30376089786503</v>
      </c>
      <c r="C5108" s="419">
        <f>hourly1!$F5109*유형화!$G$71/hourly1!$F$8763+유형화!$G$72*hourly1!$G5109/hourly1!$F$8763+유형화!$G$74*hourly1!I5109/hourly1!$I$8763+유형화!$H$63*hourly1!P5109/hourly1!$P$8763</f>
        <v>2.0258251604908981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770">
        <f>(유형화!$F$71+유형화!$F$72+유형화!$F$73+유형화!$F$74+유형화!$G$63)*hourly1!O5110/hourly1!$O$8763</f>
        <v>122.78806513324025</v>
      </c>
      <c r="C5109" s="419">
        <f>hourly1!$F5110*유형화!$G$71/hourly1!$F$8763+유형화!$G$72*hourly1!$G5110/hourly1!$F$8763+유형화!$G$74*hourly1!I5110/hourly1!$I$8763+유형화!$H$63*hourly1!P5110/hourly1!$P$8763</f>
        <v>2.0460926627707354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770">
        <f>(유형화!$F$71+유형화!$F$72+유형화!$F$73+유형화!$F$74+유형화!$G$63)*hourly1!O5111/hourly1!$O$8763</f>
        <v>122.27797844485414</v>
      </c>
      <c r="C5110" s="419">
        <f>hourly1!$F5111*유형화!$G$71/hourly1!$F$8763+유형화!$G$72*hourly1!$G5111/hourly1!$F$8763+유형화!$G$74*hourly1!I5111/hourly1!$I$8763+유형화!$H$63*hourly1!P5111/hourly1!$P$8763</f>
        <v>1.6844610071106529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770">
        <f>(유형화!$F$71+유형화!$F$72+유형화!$F$73+유형화!$F$74+유형화!$G$63)*hourly1!O5112/hourly1!$O$8763</f>
        <v>118.84382038174989</v>
      </c>
      <c r="C5111" s="419">
        <f>hourly1!$F5112*유형화!$G$71/hourly1!$F$8763+유형화!$G$72*hourly1!$G5112/hourly1!$F$8763+유형화!$G$74*hourly1!I5112/hourly1!$I$8763+유형화!$H$63*hourly1!P5112/hourly1!$P$8763</f>
        <v>1.3423432422477375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770">
        <f>(유형화!$F$71+유형화!$F$72+유형화!$F$73+유형화!$F$74+유형화!$G$63)*hourly1!O5113/hourly1!$O$8763</f>
        <v>113.48713265687311</v>
      </c>
      <c r="C5112" s="419">
        <f>hourly1!$F5113*유형화!$G$71/hourly1!$F$8763+유형화!$G$72*hourly1!$G5113/hourly1!$F$8763+유형화!$G$74*hourly1!I5113/hourly1!$I$8763+유형화!$H$63*hourly1!P5113/hourly1!$P$8763</f>
        <v>0.9414603987310135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770">
        <f>(유형화!$F$71+유형화!$F$72+유형화!$F$73+유형화!$F$74+유형화!$G$63)*hourly1!O5114/hourly1!$O$8763</f>
        <v>108.80499769466029</v>
      </c>
      <c r="C5113" s="419">
        <f>hourly1!$F5114*유형화!$G$71/hourly1!$F$8763+유형화!$G$72*hourly1!$G5114/hourly1!$F$8763+유형화!$G$74*hourly1!I5114/hourly1!$I$8763+유형화!$H$63*hourly1!P5114/hourly1!$P$8763</f>
        <v>0.82155185712384671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770">
        <f>(유형화!$F$71+유형화!$F$72+유형화!$F$73+유형화!$F$74+유형화!$G$63)*hourly1!O5115/hourly1!$O$8763</f>
        <v>104.03659337595671</v>
      </c>
      <c r="C5114" s="419">
        <f>hourly1!$F5115*유형화!$G$71/hourly1!$F$8763+유형화!$G$72*hourly1!$G5115/hourly1!$F$8763+유형화!$G$74*hourly1!I5115/hourly1!$I$8763+유형화!$H$63*hourly1!P5115/hourly1!$P$8763</f>
        <v>0.60437450604640608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770">
        <f>(유형화!$F$71+유형화!$F$72+유형화!$F$73+유형화!$F$74+유형화!$G$63)*hourly1!O5116/hourly1!$O$8763</f>
        <v>101.58932405996281</v>
      </c>
      <c r="C5115" s="419">
        <f>hourly1!$F5116*유형화!$G$71/hourly1!$F$8763+유형화!$G$72*hourly1!$G5116/hourly1!$F$8763+유형화!$G$74*hourly1!I5116/hourly1!$I$8763+유형화!$H$63*hourly1!P5116/hourly1!$P$8763</f>
        <v>0.53074706422797124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770">
        <f>(유형화!$F$71+유형화!$F$72+유형화!$F$73+유형화!$F$74+유형화!$G$63)*hourly1!O5117/hourly1!$O$8763</f>
        <v>98.103310236386037</v>
      </c>
      <c r="C5116" s="419">
        <f>hourly1!$F5117*유형화!$G$71/hourly1!$F$8763+유형화!$G$72*hourly1!$G5117/hourly1!$F$8763+유형화!$G$74*hourly1!I5117/hourly1!$I$8763+유형화!$H$63*hourly1!P5117/hourly1!$P$8763</f>
        <v>0.50805471160780435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770">
        <f>(유형화!$F$71+유형화!$F$72+유형화!$F$73+유형화!$F$74+유형화!$G$63)*hourly1!O5118/hourly1!$O$8763</f>
        <v>99.367312598313589</v>
      </c>
      <c r="C5117" s="419">
        <f>hourly1!$F5118*유형화!$G$71/hourly1!$F$8763+유형화!$G$72*hourly1!$G5118/hourly1!$F$8763+유형화!$G$74*hourly1!I5118/hourly1!$I$8763+유형화!$H$63*hourly1!P5118/hourly1!$P$8763</f>
        <v>0.50811779464330753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770">
        <f>(유형화!$F$71+유형화!$F$72+유형화!$F$73+유형화!$F$74+유형화!$G$63)*hourly1!O5119/hourly1!$O$8763</f>
        <v>99.67319532002513</v>
      </c>
      <c r="C5118" s="419">
        <f>hourly1!$F5119*유형화!$G$71/hourly1!$F$8763+유형화!$G$72*hourly1!$G5119/hourly1!$F$8763+유형화!$G$74*hourly1!I5119/hourly1!$I$8763+유형화!$H$63*hourly1!P5119/hourly1!$P$8763</f>
        <v>0.50377091191393053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770">
        <f>(유형화!$F$71+유형화!$F$72+유형화!$F$73+유형화!$F$74+유형화!$G$63)*hourly1!O5120/hourly1!$O$8763</f>
        <v>100.71013160091995</v>
      </c>
      <c r="C5119" s="419">
        <f>hourly1!$F5120*유형화!$G$71/hourly1!$F$8763+유형화!$G$72*hourly1!$G5120/hourly1!$F$8763+유형화!$G$74*hourly1!I5120/hourly1!$I$8763+유형화!$H$63*hourly1!P5120/hourly1!$P$8763</f>
        <v>1.2024819980940049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770">
        <f>(유형화!$F$71+유형화!$F$72+유형화!$F$73+유형화!$F$74+유형화!$G$63)*hourly1!O5121/hourly1!$O$8763</f>
        <v>101.03858551164566</v>
      </c>
      <c r="C5120" s="419">
        <f>hourly1!$F5121*유형화!$G$71/hourly1!$F$8763+유형화!$G$72*hourly1!$G5121/hourly1!$F$8763+유형화!$G$74*hourly1!I5121/hourly1!$I$8763+유형화!$H$63*hourly1!P5121/hourly1!$P$8763</f>
        <v>2.4494539002774354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770">
        <f>(유형화!$F$71+유형화!$F$72+유형화!$F$73+유형화!$F$74+유형화!$G$63)*hourly1!O5122/hourly1!$O$8763</f>
        <v>105.73638823599559</v>
      </c>
      <c r="C5121" s="419">
        <f>hourly1!$F5122*유형화!$G$71/hourly1!$F$8763+유형화!$G$72*hourly1!$G5122/hourly1!$F$8763+유형화!$G$74*hourly1!I5122/hourly1!$I$8763+유형화!$H$63*hourly1!P5122/hourly1!$P$8763</f>
        <v>2.0669469911418172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770">
        <f>(유형화!$F$71+유형화!$F$72+유형화!$F$73+유형화!$F$74+유형화!$G$63)*hourly1!O5123/hourly1!$O$8763</f>
        <v>108.18159182580297</v>
      </c>
      <c r="C5122" s="419">
        <f>hourly1!$F5123*유형화!$G$71/hourly1!$F$8763+유형화!$G$72*hourly1!$G5123/hourly1!$F$8763+유형화!$G$74*hourly1!I5123/hourly1!$I$8763+유형화!$H$63*hourly1!P5123/hourly1!$P$8763</f>
        <v>1.785103681952928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770">
        <f>(유형화!$F$71+유형화!$F$72+유형화!$F$73+유형화!$F$74+유형화!$G$63)*hourly1!O5124/hourly1!$O$8763</f>
        <v>115.93034429050974</v>
      </c>
      <c r="C5123" s="419">
        <f>hourly1!$F5124*유형화!$G$71/hourly1!$F$8763+유형화!$G$72*hourly1!$G5124/hourly1!$F$8763+유형화!$G$74*hourly1!I5124/hourly1!$I$8763+유형화!$H$63*hourly1!P5124/hourly1!$P$8763</f>
        <v>1.4632278784335273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770">
        <f>(유형화!$F$71+유형화!$F$72+유형화!$F$73+유형화!$F$74+유형화!$G$63)*hourly1!O5125/hourly1!$O$8763</f>
        <v>120.07910751591628</v>
      </c>
      <c r="C5124" s="419">
        <f>hourly1!$F5125*유형화!$G$71/hourly1!$F$8763+유형화!$G$72*hourly1!$G5125/hourly1!$F$8763+유형화!$G$74*hourly1!I5125/hourly1!$I$8763+유형화!$H$63*hourly1!P5125/hourly1!$P$8763</f>
        <v>1.3424841789807191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770">
        <f>(유형화!$F$71+유형화!$F$72+유형화!$F$73+유형화!$F$74+유형화!$G$63)*hourly1!O5126/hourly1!$O$8763</f>
        <v>123.20439827141048</v>
      </c>
      <c r="C5125" s="419">
        <f>hourly1!$F5126*유형화!$G$71/hourly1!$F$8763+유형화!$G$72*hourly1!$G5126/hourly1!$F$8763+유형화!$G$74*hourly1!I5126/hourly1!$I$8763+유형화!$H$63*hourly1!P5126/hourly1!$P$8763</f>
        <v>1.2820786336816923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770">
        <f>(유형화!$F$71+유형화!$F$72+유형화!$F$73+유형화!$F$74+유형화!$G$63)*hourly1!O5127/hourly1!$O$8763</f>
        <v>121.97402573469819</v>
      </c>
      <c r="C5126" s="419">
        <f>hourly1!$F5127*유형화!$G$71/hourly1!$F$8763+유형화!$G$72*hourly1!$G5127/hourly1!$F$8763+유형화!$G$74*hourly1!I5127/hourly1!$I$8763+유형화!$H$63*hourly1!P5127/hourly1!$P$8763</f>
        <v>1.7035453178221442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770">
        <f>(유형화!$F$71+유형화!$F$72+유형화!$F$73+유형화!$F$74+유형화!$G$63)*hourly1!O5128/hourly1!$O$8763</f>
        <v>122.99564718859438</v>
      </c>
      <c r="C5127" s="419">
        <f>hourly1!$F5128*유형화!$G$71/hourly1!$F$8763+유형화!$G$72*hourly1!$G5128/hourly1!$F$8763+유형화!$G$74*hourly1!I5128/hourly1!$I$8763+유형화!$H$63*hourly1!P5128/hourly1!$P$8763</f>
        <v>1.5627861405093912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770">
        <f>(유형화!$F$71+유형화!$F$72+유형화!$F$73+유형화!$F$74+유형화!$G$63)*hourly1!O5129/hourly1!$O$8763</f>
        <v>126.09878327734819</v>
      </c>
      <c r="C5128" s="419">
        <f>hourly1!$F5129*유형화!$G$71/hourly1!$F$8763+유형화!$G$72*hourly1!$G5129/hourly1!$F$8763+유형화!$G$74*hourly1!I5129/hourly1!$I$8763+유형화!$H$63*hourly1!P5129/hourly1!$P$8763</f>
        <v>1.0811671663782967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770">
        <f>(유형화!$F$71+유형화!$F$72+유형화!$F$73+유형화!$F$74+유형화!$G$63)*hourly1!O5130/hourly1!$O$8763</f>
        <v>126.32755272262925</v>
      </c>
      <c r="C5129" s="419">
        <f>hourly1!$F5130*유형화!$G$71/hourly1!$F$8763+유형화!$G$72*hourly1!$G5130/hourly1!$F$8763+유형화!$G$74*hourly1!I5130/hourly1!$I$8763+유형화!$H$63*hourly1!P5130/hourly1!$P$8763</f>
        <v>1.0009904745861016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770">
        <f>(유형화!$F$71+유형화!$F$72+유형화!$F$73+유형화!$F$74+유형화!$G$63)*hourly1!O5131/hourly1!$O$8763</f>
        <v>127.5222941535805</v>
      </c>
      <c r="C5130" s="419">
        <f>hourly1!$F5131*유형화!$G$71/hourly1!$F$8763+유형화!$G$72*hourly1!$G5131/hourly1!$F$8763+유형화!$G$74*hourly1!I5131/hourly1!$I$8763+유형화!$H$63*hourly1!P5131/hourly1!$P$8763</f>
        <v>1.0811360864437314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770">
        <f>(유형화!$F$71+유형화!$F$72+유형화!$F$73+유형화!$F$74+유형화!$G$63)*hourly1!O5132/hourly1!$O$8763</f>
        <v>128.15344756876937</v>
      </c>
      <c r="C5131" s="419">
        <f>hourly1!$F5132*유형화!$G$71/hourly1!$F$8763+유형화!$G$72*hourly1!$G5132/hourly1!$F$8763+유형화!$G$74*hourly1!I5132/hourly1!$I$8763+유형화!$H$63*hourly1!P5132/hourly1!$P$8763</f>
        <v>1.5627612150173111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770">
        <f>(유형화!$F$71+유형화!$F$72+유형화!$F$73+유형화!$F$74+유형화!$G$63)*hourly1!O5133/hourly1!$O$8763</f>
        <v>126.0002983600731</v>
      </c>
      <c r="C5132" s="419">
        <f>hourly1!$F5133*유형화!$G$71/hourly1!$F$8763+유형화!$G$72*hourly1!$G5133/hourly1!$F$8763+유형화!$G$74*hourly1!I5133/hourly1!$I$8763+유형화!$H$63*hourly1!P5133/hourly1!$P$8763</f>
        <v>2.0249558454894472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770">
        <f>(유형화!$F$71+유형화!$F$72+유형화!$F$73+유형화!$F$74+유형화!$G$63)*hourly1!O5134/hourly1!$O$8763</f>
        <v>124.28779713669877</v>
      </c>
      <c r="C5133" s="419">
        <f>hourly1!$F5134*유형화!$G$71/hourly1!$F$8763+유형화!$G$72*hourly1!$G5134/hourly1!$F$8763+유형화!$G$74*hourly1!I5134/hourly1!$I$8763+유형화!$H$63*hourly1!P5134/hourly1!$P$8763</f>
        <v>2.0453178184614744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770">
        <f>(유형화!$F$71+유형화!$F$72+유형화!$F$73+유형화!$F$74+유형화!$G$63)*hourly1!O5135/hourly1!$O$8763</f>
        <v>124.59871027775034</v>
      </c>
      <c r="C5134" s="419">
        <f>hourly1!$F5135*유형화!$G$71/hourly1!$F$8763+유형화!$G$72*hourly1!$G5135/hourly1!$F$8763+유형화!$G$74*hourly1!I5135/hourly1!$I$8763+유형화!$H$63*hourly1!P5135/hourly1!$P$8763</f>
        <v>1.6838661802441734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770">
        <f>(유형화!$F$71+유형화!$F$72+유형화!$F$73+유형화!$F$74+유형화!$G$63)*hourly1!O5136/hourly1!$O$8763</f>
        <v>120.09861824651571</v>
      </c>
      <c r="C5135" s="419">
        <f>hourly1!$F5136*유형화!$G$71/hourly1!$F$8763+유형화!$G$72*hourly1!$G5136/hourly1!$F$8763+유형화!$G$74*hourly1!I5136/hourly1!$I$8763+유형화!$H$63*hourly1!P5136/hourly1!$P$8763</f>
        <v>1.3415240859525681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770">
        <f>(유형화!$F$71+유형화!$F$72+유형화!$F$73+유형화!$F$74+유형화!$G$63)*hourly1!O5137/hourly1!$O$8763</f>
        <v>114.79116149939523</v>
      </c>
      <c r="C5136" s="419">
        <f>hourly1!$F5137*유형화!$G$71/hourly1!$F$8763+유형화!$G$72*hourly1!$G5137/hourly1!$F$8763+유형화!$G$74*hourly1!I5137/hourly1!$I$8763+유형화!$H$63*hourly1!P5137/hourly1!$P$8763</f>
        <v>0.94088865102386166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770">
        <f>(유형화!$F$71+유형화!$F$72+유형화!$F$73+유형화!$F$74+유형화!$G$63)*hourly1!O5138/hourly1!$O$8763</f>
        <v>109.82505126615567</v>
      </c>
      <c r="C5137" s="419">
        <f>hourly1!$F5138*유형화!$G$71/hourly1!$F$8763+유형화!$G$72*hourly1!$G5138/hourly1!$F$8763+유형화!$G$74*hourly1!I5138/hourly1!$I$8763+유형화!$H$63*hourly1!P5138/hourly1!$P$8763</f>
        <v>0.82116105002584938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770">
        <f>(유형화!$F$71+유형화!$F$72+유형화!$F$73+유형화!$F$74+유형화!$G$63)*hourly1!O5139/hourly1!$O$8763</f>
        <v>106.92581577319646</v>
      </c>
      <c r="C5138" s="419">
        <f>hourly1!$F5139*유형화!$G$71/hourly1!$F$8763+유형화!$G$72*hourly1!$G5139/hourly1!$F$8763+유형화!$G$74*hourly1!I5139/hourly1!$I$8763+유형화!$H$63*hourly1!P5139/hourly1!$P$8763</f>
        <v>0.598547787620754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770">
        <f>(유형화!$F$71+유형화!$F$72+유형화!$F$73+유형화!$F$74+유형화!$G$63)*hourly1!O5140/hourly1!$O$8763</f>
        <v>102.95873863286718</v>
      </c>
      <c r="C5139" s="419">
        <f>hourly1!$F5140*유형화!$G$71/hourly1!$F$8763+유형화!$G$72*hourly1!$G5140/hourly1!$F$8763+유형화!$G$74*hourly1!I5140/hourly1!$I$8763+유형화!$H$63*hourly1!P5140/hourly1!$P$8763</f>
        <v>0.61513893368029715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770">
        <f>(유형화!$F$71+유형화!$F$72+유형화!$F$73+유형화!$F$74+유형화!$G$63)*hourly1!O5141/hourly1!$O$8763</f>
        <v>100.49197369857733</v>
      </c>
      <c r="C5140" s="419">
        <f>hourly1!$F5141*유형화!$G$71/hourly1!$F$8763+유형화!$G$72*hourly1!$G5141/hourly1!$F$8763+유형화!$G$74*hourly1!I5141/hourly1!$I$8763+유형화!$H$63*hourly1!P5141/hourly1!$P$8763</f>
        <v>0.5504662056821148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770">
        <f>(유형화!$F$71+유형화!$F$72+유형화!$F$73+유형화!$F$74+유형화!$G$63)*hourly1!O5142/hourly1!$O$8763</f>
        <v>99.190975304023752</v>
      </c>
      <c r="C5141" s="419">
        <f>hourly1!$F5142*유형화!$G$71/hourly1!$F$8763+유형화!$G$72*hourly1!$G5142/hourly1!$F$8763+유형화!$G$74*hourly1!I5142/hourly1!$I$8763+유형화!$H$63*hourly1!P5142/hourly1!$P$8763</f>
        <v>0.50174702350170375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770">
        <f>(유형화!$F$71+유형화!$F$72+유형화!$F$73+유형화!$F$74+유형화!$G$63)*hourly1!O5143/hourly1!$O$8763</f>
        <v>99.2143896515622</v>
      </c>
      <c r="C5142" s="419">
        <f>hourly1!$F5143*유형화!$G$71/hourly1!$F$8763+유형화!$G$72*hourly1!$G5143/hourly1!$F$8763+유형화!$G$74*hourly1!I5143/hourly1!$I$8763+유형화!$H$63*hourly1!P5143/hourly1!$P$8763</f>
        <v>0.50179072004336922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770">
        <f>(유형화!$F$71+유형화!$F$72+유형화!$F$73+유형화!$F$74+유형화!$G$63)*hourly1!O5144/hourly1!$O$8763</f>
        <v>100.40765299680552</v>
      </c>
      <c r="C5143" s="419">
        <f>hourly1!$F5144*유형화!$G$71/hourly1!$F$8763+유형화!$G$72*hourly1!$G5144/hourly1!$F$8763+유형화!$G$74*hourly1!I5144/hourly1!$I$8763+유형화!$H$63*hourly1!P5144/hourly1!$P$8763</f>
        <v>0.6486243320919256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770">
        <f>(유형화!$F$71+유형화!$F$72+유형화!$F$73+유형화!$F$74+유형화!$G$63)*hourly1!O5145/hourly1!$O$8763</f>
        <v>103.01128836744972</v>
      </c>
      <c r="C5144" s="419">
        <f>hourly1!$F5145*유형화!$G$71/hourly1!$F$8763+유형화!$G$72*hourly1!$G5145/hourly1!$F$8763+유형화!$G$74*hourly1!I5145/hourly1!$I$8763+유형화!$H$63*hourly1!P5145/hourly1!$P$8763</f>
        <v>1.0074243287632092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770">
        <f>(유형화!$F$71+유형화!$F$72+유형화!$F$73+유형화!$F$74+유형화!$G$63)*hourly1!O5146/hourly1!$O$8763</f>
        <v>106.65195987565248</v>
      </c>
      <c r="C5145" s="419">
        <f>hourly1!$F5146*유형화!$G$71/hourly1!$F$8763+유형화!$G$72*hourly1!$G5146/hourly1!$F$8763+유형화!$G$74*hourly1!I5146/hourly1!$I$8763+유형화!$H$63*hourly1!P5146/hourly1!$P$8763</f>
        <v>1.4028875702248751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770">
        <f>(유형화!$F$71+유형화!$F$72+유형화!$F$73+유형화!$F$74+유형화!$G$63)*hourly1!O5147/hourly1!$O$8763</f>
        <v>113.22796769494335</v>
      </c>
      <c r="C5146" s="419">
        <f>hourly1!$F5147*유형화!$G$71/hourly1!$F$8763+유형화!$G$72*hourly1!$G5147/hourly1!$F$8763+유형화!$G$74*hourly1!I5147/hourly1!$I$8763+유형화!$H$63*hourly1!P5147/hourly1!$P$8763</f>
        <v>2.0053604083293157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770">
        <f>(유형화!$F$71+유형화!$F$72+유형화!$F$73+유형화!$F$74+유형화!$G$63)*hourly1!O5148/hourly1!$O$8763</f>
        <v>117.2726964802993</v>
      </c>
      <c r="C5147" s="419">
        <f>hourly1!$F5148*유형화!$G$71/hourly1!$F$8763+유형화!$G$72*hourly1!$G5148/hourly1!$F$8763+유형화!$G$74*hourly1!I5148/hourly1!$I$8763+유형화!$H$63*hourly1!P5148/hourly1!$P$8763</f>
        <v>1.9878433263974304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770">
        <f>(유형화!$F$71+유형화!$F$72+유형화!$F$73+유형화!$F$74+유형화!$G$63)*hourly1!O5149/hourly1!$O$8763</f>
        <v>121.51171592623251</v>
      </c>
      <c r="C5148" s="419">
        <f>hourly1!$F5149*유형화!$G$71/hourly1!$F$8763+유형화!$G$72*hourly1!$G5149/hourly1!$F$8763+유형화!$G$74*hourly1!I5149/hourly1!$I$8763+유형화!$H$63*hourly1!P5149/hourly1!$P$8763</f>
        <v>1.8325938219684597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770">
        <f>(유형화!$F$71+유형화!$F$72+유형화!$F$73+유형화!$F$74+유형화!$G$63)*hourly1!O5150/hourly1!$O$8763</f>
        <v>125.12597577239768</v>
      </c>
      <c r="C5149" s="419">
        <f>hourly1!$F5150*유형화!$G$71/hourly1!$F$8763+유형화!$G$72*hourly1!$G5150/hourly1!$F$8763+유형화!$G$74*hourly1!I5150/hourly1!$I$8763+유형화!$H$63*hourly1!P5150/hourly1!$P$8763</f>
        <v>1.9357038128042294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770">
        <f>(유형화!$F$71+유형화!$F$72+유형화!$F$73+유형화!$F$74+유형화!$G$63)*hourly1!O5151/hourly1!$O$8763</f>
        <v>123.22905524882266</v>
      </c>
      <c r="C5150" s="419">
        <f>hourly1!$F5151*유형화!$G$71/hourly1!$F$8763+유형화!$G$72*hourly1!$G5151/hourly1!$F$8763+유형화!$G$74*hourly1!I5151/hourly1!$I$8763+유형화!$H$63*hourly1!P5151/hourly1!$P$8763</f>
        <v>1.9527602347158797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770">
        <f>(유형화!$F$71+유형화!$F$72+유형화!$F$73+유형화!$F$74+유형화!$G$63)*hourly1!O5152/hourly1!$O$8763</f>
        <v>123.71074655767339</v>
      </c>
      <c r="C5151" s="419">
        <f>hourly1!$F5152*유형화!$G$71/hourly1!$F$8763+유형화!$G$72*hourly1!$G5152/hourly1!$F$8763+유형화!$G$74*hourly1!I5152/hourly1!$I$8763+유형화!$H$63*hourly1!P5152/hourly1!$P$8763</f>
        <v>1.6428634380553999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770">
        <f>(유형화!$F$71+유형화!$F$72+유형화!$F$73+유형화!$F$74+유형화!$G$63)*hourly1!O5153/hourly1!$O$8763</f>
        <v>128.95086352097823</v>
      </c>
      <c r="C5152" s="419">
        <f>hourly1!$F5153*유형화!$G$71/hourly1!$F$8763+유형화!$G$72*hourly1!$G5153/hourly1!$F$8763+유형화!$G$74*hourly1!I5153/hourly1!$I$8763+유형화!$H$63*hourly1!P5153/hourly1!$P$8763</f>
        <v>1.4019456328020612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770">
        <f>(유형화!$F$71+유형화!$F$72+유형화!$F$73+유형화!$F$74+유형화!$G$63)*hourly1!O5154/hourly1!$O$8763</f>
        <v>128.78856831094231</v>
      </c>
      <c r="C5153" s="419">
        <f>hourly1!$F5154*유형화!$G$71/hourly1!$F$8763+유형화!$G$72*hourly1!$G5154/hourly1!$F$8763+유형화!$G$74*hourly1!I5154/hourly1!$I$8763+유형화!$H$63*hourly1!P5154/hourly1!$P$8763</f>
        <v>1.1956133325551066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770">
        <f>(유형화!$F$71+유형화!$F$72+유형화!$F$73+유형화!$F$74+유형화!$G$63)*hourly1!O5155/hourly1!$O$8763</f>
        <v>129.4619798870485</v>
      </c>
      <c r="C5154" s="419">
        <f>hourly1!$F5155*유형화!$G$71/hourly1!$F$8763+유형화!$G$72*hourly1!$G5155/hourly1!$F$8763+유형화!$G$74*hourly1!I5155/hourly1!$I$8763+유형화!$H$63*hourly1!P5155/hourly1!$P$8763</f>
        <v>1.4019687119613946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770">
        <f>(유형화!$F$71+유형화!$F$72+유형화!$F$73+유형화!$F$74+유형화!$G$63)*hourly1!O5156/hourly1!$O$8763</f>
        <v>129.35156697480187</v>
      </c>
      <c r="C5155" s="419">
        <f>hourly1!$F5156*유형화!$G$71/hourly1!$F$8763+유형화!$G$72*hourly1!$G5156/hourly1!$F$8763+유형화!$G$74*hourly1!I5156/hourly1!$I$8763+유형화!$H$63*hourly1!P5156/hourly1!$P$8763</f>
        <v>1.6773870909147779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770">
        <f>(유형화!$F$71+유형화!$F$72+유형화!$F$73+유형화!$F$74+유형화!$G$63)*hourly1!O5157/hourly1!$O$8763</f>
        <v>128.2543177215241</v>
      </c>
      <c r="C5156" s="419">
        <f>hourly1!$F5157*유형화!$G$71/hourly1!$F$8763+유형화!$G$72*hourly1!$G5157/hourly1!$F$8763+유형화!$G$74*hourly1!I5157/hourly1!$I$8763+유형화!$H$63*hourly1!P5157/hourly1!$P$8763</f>
        <v>2.1595971992468619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770">
        <f>(유형화!$F$71+유형화!$F$72+유형화!$F$73+유형화!$F$74+유형화!$G$63)*hourly1!O5158/hourly1!$O$8763</f>
        <v>125.52220326174704</v>
      </c>
      <c r="C5157" s="419">
        <f>hourly1!$F5158*유형화!$G$71/hourly1!$F$8763+유형화!$G$72*hourly1!$G5158/hourly1!$F$8763+유형화!$G$74*hourly1!I5158/hourly1!$I$8763+유형화!$H$63*hourly1!P5158/hourly1!$P$8763</f>
        <v>1.7983055765342497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770">
        <f>(유형화!$F$71+유형화!$F$72+유형화!$F$73+유형화!$F$74+유형화!$G$63)*hourly1!O5159/hourly1!$O$8763</f>
        <v>124.88282956353581</v>
      </c>
      <c r="C5158" s="419">
        <f>hourly1!$F5159*유형화!$G$71/hourly1!$F$8763+유형화!$G$72*hourly1!$G5159/hourly1!$F$8763+유형화!$G$74*hourly1!I5159/hourly1!$I$8763+유형화!$H$63*hourly1!P5159/hourly1!$P$8763</f>
        <v>1.1961013798444198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770">
        <f>(유형화!$F$71+유형화!$F$72+유형화!$F$73+유형화!$F$74+유형화!$G$63)*hourly1!O5160/hourly1!$O$8763</f>
        <v>120.79432179809454</v>
      </c>
      <c r="C5159" s="419">
        <f>hourly1!$F5160*유형화!$G$71/hourly1!$F$8763+유형화!$G$72*hourly1!$G5160/hourly1!$F$8763+유형화!$G$74*hourly1!I5160/hourly1!$I$8763+유형화!$H$63*hourly1!P5160/hourly1!$P$8763</f>
        <v>1.1782981163368329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770">
        <f>(유형화!$F$71+유형화!$F$72+유형화!$F$73+유형화!$F$74+유형화!$G$63)*hourly1!O5161/hourly1!$O$8763</f>
        <v>115.65273805556798</v>
      </c>
      <c r="C5160" s="419">
        <f>hourly1!$F5161*유형화!$G$71/hourly1!$F$8763+유형화!$G$72*hourly1!$G5161/hourly1!$F$8763+유형화!$G$74*hourly1!I5161/hourly1!$I$8763+유형화!$H$63*hourly1!P5161/hourly1!$P$8763</f>
        <v>1.0410983608370989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770">
        <f>(유형화!$F$71+유형화!$F$72+유형화!$F$73+유형화!$F$74+유형화!$G$63)*hourly1!O5162/hourly1!$O$8763</f>
        <v>111.12125821875185</v>
      </c>
      <c r="C5161" s="419">
        <f>hourly1!$F5162*유형화!$G$71/hourly1!$F$8763+유형화!$G$72*hourly1!$G5162/hourly1!$F$8763+유형화!$G$74*hourly1!I5162/hourly1!$I$8763+유형화!$H$63*hourly1!P5162/hourly1!$P$8763</f>
        <v>0.80136990159459454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770">
        <f>(유형화!$F$71+유형화!$F$72+유형화!$F$73+유형화!$F$74+유형화!$G$63)*hourly1!O5163/hourly1!$O$8763</f>
        <v>106.9607336359622</v>
      </c>
      <c r="C5162" s="419">
        <f>hourly1!$F5163*유형화!$G$71/hourly1!$F$8763+유형화!$G$72*hourly1!$G5163/hourly1!$F$8763+유형화!$G$74*hourly1!I5163/hourly1!$I$8763+유형화!$H$63*hourly1!P5163/hourly1!$P$8763</f>
        <v>0.6511658091174054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770">
        <f>(유형화!$F$71+유형화!$F$72+유형화!$F$73+유형화!$F$74+유형화!$G$63)*hourly1!O5164/hourly1!$O$8763</f>
        <v>103.76293980077753</v>
      </c>
      <c r="C5163" s="419">
        <f>hourly1!$F5164*유형화!$G$71/hourly1!$F$8763+유형화!$G$72*hourly1!$G5164/hourly1!$F$8763+유형화!$G$74*hourly1!I5164/hourly1!$I$8763+유형화!$H$63*hourly1!P5164/hourly1!$P$8763</f>
        <v>0.59616417204509475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770">
        <f>(유형화!$F$71+유형화!$F$72+유형화!$F$73+유형화!$F$74+유형화!$G$63)*hourly1!O5165/hourly1!$O$8763</f>
        <v>101.32113304896234</v>
      </c>
      <c r="C5164" s="419">
        <f>hourly1!$F5165*유형화!$G$71/hourly1!$F$8763+유형화!$G$72*hourly1!$G5165/hourly1!$F$8763+유형화!$G$74*hourly1!I5165/hourly1!$I$8763+유형화!$H$63*hourly1!P5165/hourly1!$P$8763</f>
        <v>0.5605462593113244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770">
        <f>(유형화!$F$71+유형화!$F$72+유형화!$F$73+유형화!$F$74+유형화!$G$63)*hourly1!O5166/hourly1!$O$8763</f>
        <v>100.75983008053218</v>
      </c>
      <c r="C5165" s="419">
        <f>hourly1!$F5166*유형화!$G$71/hourly1!$F$8763+유형화!$G$72*hourly1!$G5166/hourly1!$F$8763+유형화!$G$74*hourly1!I5166/hourly1!$I$8763+유형화!$H$63*hourly1!P5166/hourly1!$P$8763</f>
        <v>0.5031003854048467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770">
        <f>(유형화!$F$71+유형화!$F$72+유형화!$F$73+유형화!$F$74+유형화!$G$63)*hourly1!O5167/hourly1!$O$8763</f>
        <v>100.348161191426</v>
      </c>
      <c r="C5166" s="419">
        <f>hourly1!$F5167*유형화!$G$71/hourly1!$F$8763+유형화!$G$72*hourly1!$G5167/hourly1!$F$8763+유형화!$G$74*hourly1!I5167/hourly1!$I$8763+유형화!$H$63*hourly1!P5167/hourly1!$P$8763</f>
        <v>0.50318593215543217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770">
        <f>(유형화!$F$71+유형화!$F$72+유형화!$F$73+유형화!$F$74+유형화!$G$63)*hourly1!O5168/hourly1!$O$8763</f>
        <v>100.85004089710667</v>
      </c>
      <c r="C5167" s="419">
        <f>hourly1!$F5168*유형화!$G$71/hourly1!$F$8763+유형화!$G$72*hourly1!$G5168/hourly1!$F$8763+유형화!$G$74*hourly1!I5168/hourly1!$I$8763+유형화!$H$63*hourly1!P5168/hourly1!$P$8763</f>
        <v>0.56065150027787169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770">
        <f>(유형화!$F$71+유형화!$F$72+유형화!$F$73+유형화!$F$74+유형화!$G$63)*hourly1!O5169/hourly1!$O$8763</f>
        <v>102.71029296283068</v>
      </c>
      <c r="C5168" s="419">
        <f>hourly1!$F5169*유형화!$G$71/hourly1!$F$8763+유형화!$G$72*hourly1!$G5169/hourly1!$F$8763+유형화!$G$74*hourly1!I5169/hourly1!$I$8763+유형화!$H$63*hourly1!P5169/hourly1!$P$8763</f>
        <v>0.82048990807251709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770">
        <f>(유형화!$F$71+유형화!$F$72+유형화!$F$73+유형화!$F$74+유형화!$G$63)*hourly1!O5170/hourly1!$O$8763</f>
        <v>106.36844153066259</v>
      </c>
      <c r="C5169" s="419">
        <f>hourly1!$F5170*유형화!$G$71/hourly1!$F$8763+유형화!$G$72*hourly1!$G5170/hourly1!$F$8763+유형화!$G$74*hourly1!I5170/hourly1!$I$8763+유형화!$H$63*hourly1!P5170/hourly1!$P$8763</f>
        <v>1.2186537188979811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770">
        <f>(유형화!$F$71+유형화!$F$72+유형화!$F$73+유형화!$F$74+유형화!$G$63)*hourly1!O5171/hourly1!$O$8763</f>
        <v>112.98416632722004</v>
      </c>
      <c r="C5170" s="419">
        <f>hourly1!$F5171*유형화!$G$71/hourly1!$F$8763+유형화!$G$72*hourly1!$G5171/hourly1!$F$8763+유형화!$G$74*hourly1!I5171/hourly1!$I$8763+유형화!$H$63*hourly1!P5171/hourly1!$P$8763</f>
        <v>1.6747040617120741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770">
        <f>(유형화!$F$71+유형화!$F$72+유형화!$F$73+유형화!$F$74+유형화!$G$63)*hourly1!O5172/hourly1!$O$8763</f>
        <v>119.10997601035595</v>
      </c>
      <c r="C5171" s="419">
        <f>hourly1!$F5172*유형화!$G$71/hourly1!$F$8763+유형화!$G$72*hourly1!$G5172/hourly1!$F$8763+유형화!$G$74*hourly1!I5172/hourly1!$I$8763+유형화!$H$63*hourly1!P5172/hourly1!$P$8763</f>
        <v>2.073810117682473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770">
        <f>(유형화!$F$71+유형화!$F$72+유형화!$F$73+유형화!$F$74+유형화!$G$63)*hourly1!O5173/hourly1!$O$8763</f>
        <v>124.77689284854685</v>
      </c>
      <c r="C5172" s="419">
        <f>hourly1!$F5173*유형화!$G$71/hourly1!$F$8763+유형화!$G$72*hourly1!$G5173/hourly1!$F$8763+유형화!$G$74*hourly1!I5173/hourly1!$I$8763+유형화!$H$63*hourly1!P5173/hourly1!$P$8763</f>
        <v>2.2446020511710074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770">
        <f>(유형화!$F$71+유형화!$F$72+유형화!$F$73+유형화!$F$74+유형화!$G$63)*hourly1!O5174/hourly1!$O$8763</f>
        <v>128.53730150253097</v>
      </c>
      <c r="C5173" s="419">
        <f>hourly1!$F5174*유형화!$G$71/hourly1!$F$8763+유형화!$G$72*hourly1!$G5174/hourly1!$F$8763+유형화!$G$74*hourly1!I5174/hourly1!$I$8763+유형화!$H$63*hourly1!P5174/hourly1!$P$8763</f>
        <v>2.3393103048440849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770">
        <f>(유형화!$F$71+유형화!$F$72+유형화!$F$73+유형화!$F$74+유형화!$G$63)*hourly1!O5175/hourly1!$O$8763</f>
        <v>126.89889953654546</v>
      </c>
      <c r="C5174" s="419">
        <f>hourly1!$F5175*유형화!$G$71/hourly1!$F$8763+유형화!$G$72*hourly1!$G5175/hourly1!$F$8763+유형화!$G$74*hourly1!I5175/hourly1!$I$8763+유형화!$H$63*hourly1!P5175/hourly1!$P$8763</f>
        <v>2.0727807871763306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770">
        <f>(유형화!$F$71+유형화!$F$72+유형화!$F$73+유형화!$F$74+유형화!$G$63)*hourly1!O5176/hourly1!$O$8763</f>
        <v>127.8949152564697</v>
      </c>
      <c r="C5175" s="419">
        <f>hourly1!$F5176*유형화!$G$71/hourly1!$F$8763+유형화!$G$72*hourly1!$G5176/hourly1!$F$8763+유형화!$G$74*hourly1!I5176/hourly1!$I$8763+유형화!$H$63*hourly1!P5176/hourly1!$P$8763</f>
        <v>1.8444823585228109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770">
        <f>(유형화!$F$71+유형화!$F$72+유형화!$F$73+유형화!$F$74+유형화!$G$63)*hourly1!O5177/hourly1!$O$8763</f>
        <v>131.9950129836113</v>
      </c>
      <c r="C5176" s="419">
        <f>hourly1!$F5177*유형화!$G$71/hourly1!$F$8763+유형화!$G$72*hourly1!$G5177/hourly1!$F$8763+유형화!$G$74*hourly1!I5177/hourly1!$I$8763+유형화!$H$63*hourly1!P5177/hourly1!$P$8763</f>
        <v>1.5403295030365172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770">
        <f>(유형화!$F$71+유형화!$F$72+유형화!$F$73+유형화!$F$74+유형화!$G$63)*hourly1!O5178/hourly1!$O$8763</f>
        <v>132.71615108205333</v>
      </c>
      <c r="C5177" s="419">
        <f>hourly1!$F5178*유형화!$G$71/hourly1!$F$8763+유형화!$G$72*hourly1!$G5178/hourly1!$F$8763+유형화!$G$74*hourly1!I5178/hourly1!$I$8763+유형화!$H$63*hourly1!P5178/hourly1!$P$8763</f>
        <v>1.4073406170871727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770">
        <f>(유형화!$F$71+유형화!$F$72+유형화!$F$73+유형화!$F$74+유형화!$G$63)*hourly1!O5179/hourly1!$O$8763</f>
        <v>133.42490676051264</v>
      </c>
      <c r="C5178" s="419">
        <f>hourly1!$F5179*유형화!$G$71/hourly1!$F$8763+유형화!$G$72*hourly1!$G5179/hourly1!$F$8763+유형화!$G$74*hourly1!I5179/hourly1!$I$8763+유형화!$H$63*hourly1!P5179/hourly1!$P$8763</f>
        <v>0.98990109238883606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770">
        <f>(유형화!$F$71+유형화!$F$72+유형화!$F$73+유형화!$F$74+유형화!$G$63)*hourly1!O5180/hourly1!$O$8763</f>
        <v>134.54615385639931</v>
      </c>
      <c r="C5179" s="419">
        <f>hourly1!$F5180*유형화!$G$71/hourly1!$F$8763+유형화!$G$72*hourly1!$G5180/hourly1!$F$8763+유형화!$G$74*hourly1!I5180/hourly1!$I$8763+유형화!$H$63*hourly1!P5180/hourly1!$P$8763</f>
        <v>1.4834569154478137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770">
        <f>(유형화!$F$71+유형화!$F$72+유형화!$F$73+유형화!$F$74+유형화!$G$63)*hourly1!O5181/hourly1!$O$8763</f>
        <v>132.11117421200063</v>
      </c>
      <c r="C5180" s="419">
        <f>hourly1!$F5181*유형화!$G$71/hourly1!$F$8763+유형화!$G$72*hourly1!$G5181/hourly1!$F$8763+유형화!$G$74*hourly1!I5181/hourly1!$I$8763+유형화!$H$63*hourly1!P5181/hourly1!$P$8763</f>
        <v>1.8067337777996439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770">
        <f>(유형화!$F$71+유형화!$F$72+유형화!$F$73+유형화!$F$74+유형화!$G$63)*hourly1!O5182/hourly1!$O$8763</f>
        <v>130.40732951347664</v>
      </c>
      <c r="C5181" s="419">
        <f>hourly1!$F5182*유형화!$G$71/hourly1!$F$8763+유형화!$G$72*hourly1!$G5182/hourly1!$F$8763+유형화!$G$74*hourly1!I5182/hourly1!$I$8763+유형화!$H$63*hourly1!P5182/hourly1!$P$8763</f>
        <v>1.9210771647869052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770">
        <f>(유형화!$F$71+유형화!$F$72+유형화!$F$73+유형화!$F$74+유형화!$G$63)*hourly1!O5183/hourly1!$O$8763</f>
        <v>130.26418983438393</v>
      </c>
      <c r="C5182" s="419">
        <f>hourly1!$F5183*유형화!$G$71/hourly1!$F$8763+유형화!$G$72*hourly1!$G5183/hourly1!$F$8763+유형화!$G$74*hourly1!I5183/hourly1!$I$8763+유형화!$H$63*hourly1!P5183/hourly1!$P$8763</f>
        <v>1.19903458713427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770">
        <f>(유형화!$F$71+유형화!$F$72+유형화!$F$73+유형화!$F$74+유형화!$G$63)*hourly1!O5184/hourly1!$O$8763</f>
        <v>126.18325980996815</v>
      </c>
      <c r="C5183" s="419">
        <f>hourly1!$F5184*유형화!$G$71/hourly1!$F$8763+유형화!$G$72*hourly1!$G5184/hourly1!$F$8763+유형화!$G$74*hourly1!I5184/hourly1!$I$8763+유형화!$H$63*hourly1!P5184/hourly1!$P$8763</f>
        <v>1.1414619317125367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770">
        <f>(유형화!$F$71+유형화!$F$72+유형화!$F$73+유형화!$F$74+유형화!$G$63)*hourly1!O5185/hourly1!$O$8763</f>
        <v>119.98277857218949</v>
      </c>
      <c r="C5184" s="419">
        <f>hourly1!$F5185*유형화!$G$71/hourly1!$F$8763+유형화!$G$72*hourly1!$G5185/hourly1!$F$8763+유형화!$G$74*hourly1!I5185/hourly1!$I$8763+유형화!$H$63*hourly1!P5185/hourly1!$P$8763</f>
        <v>1.0847019704213601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770">
        <f>(유형화!$F$71+유형화!$F$72+유형화!$F$73+유형화!$F$74+유형화!$G$63)*hourly1!O5186/hourly1!$O$8763</f>
        <v>112.92458819269031</v>
      </c>
      <c r="C5185" s="419">
        <f>hourly1!$F5186*유형화!$G$71/hourly1!$F$8763+유형화!$G$72*hourly1!$G5186/hourly1!$F$8763+유형화!$G$74*hourly1!I5186/hourly1!$I$8763+유형화!$H$63*hourly1!P5186/hourly1!$P$8763</f>
        <v>0.80095170722752185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770">
        <f>(유형화!$F$71+유형화!$F$72+유형화!$F$73+유형화!$F$74+유형화!$G$63)*hourly1!O5187/hourly1!$O$8763</f>
        <v>109.82768030974071</v>
      </c>
      <c r="C5186" s="419">
        <f>hourly1!$F5187*유형화!$G$71/hourly1!$F$8763+유형화!$G$72*hourly1!$G5187/hourly1!$F$8763+유형화!$G$74*hourly1!I5187/hourly1!$I$8763+유형화!$H$63*hourly1!P5187/hourly1!$P$8763</f>
        <v>0.60424741680902549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770">
        <f>(유형화!$F$71+유형화!$F$72+유형화!$F$73+유형화!$F$74+유형화!$G$63)*hourly1!O5188/hourly1!$O$8763</f>
        <v>105.50897582342614</v>
      </c>
      <c r="C5187" s="419">
        <f>hourly1!$F5188*유형화!$G$71/hourly1!$F$8763+유형화!$G$72*hourly1!$G5188/hourly1!$F$8763+유형화!$G$74*hourly1!I5188/hourly1!$I$8763+유형화!$H$63*hourly1!P5188/hourly1!$P$8763</f>
        <v>0.53057473983830317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770">
        <f>(유형화!$F$71+유형화!$F$72+유형화!$F$73+유형화!$F$74+유형화!$G$63)*hourly1!O5189/hourly1!$O$8763</f>
        <v>103.08815834603618</v>
      </c>
      <c r="C5188" s="419">
        <f>hourly1!$F5189*유형화!$G$71/hourly1!$F$8763+유형화!$G$72*hourly1!$G5189/hourly1!$F$8763+유형화!$G$74*hourly1!I5189/hourly1!$I$8763+유형화!$H$63*hourly1!P5189/hourly1!$P$8763</f>
        <v>0.50759343614331787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770">
        <f>(유형화!$F$71+유형화!$F$72+유형화!$F$73+유형화!$F$74+유형화!$G$63)*hourly1!O5190/hourly1!$O$8763</f>
        <v>100.77847463683914</v>
      </c>
      <c r="C5189" s="419">
        <f>hourly1!$F5190*유형화!$G$71/hourly1!$F$8763+유형화!$G$72*hourly1!$G5190/hourly1!$F$8763+유형화!$G$74*hourly1!I5190/hourly1!$I$8763+유형화!$H$63*hourly1!P5190/hourly1!$P$8763</f>
        <v>0.50762205430088769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770">
        <f>(유형화!$F$71+유형화!$F$72+유형화!$F$73+유형화!$F$74+유형화!$G$63)*hourly1!O5191/hourly1!$O$8763</f>
        <v>99.417731302563254</v>
      </c>
      <c r="C5190" s="419">
        <f>hourly1!$F5191*유형화!$G$71/hourly1!$F$8763+유형화!$G$72*hourly1!$G5191/hourly1!$F$8763+유형화!$G$74*hourly1!I5191/hourly1!$I$8763+유형화!$H$63*hourly1!P5191/hourly1!$P$8763</f>
        <v>0.50347765272937006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770">
        <f>(유형화!$F$71+유형화!$F$72+유형화!$F$73+유형화!$F$74+유형화!$G$63)*hourly1!O5192/hourly1!$O$8763</f>
        <v>101.04005262673375</v>
      </c>
      <c r="C5191" s="419">
        <f>hourly1!$F5192*유형화!$G$71/hourly1!$F$8763+유형화!$G$72*hourly1!$G5192/hourly1!$F$8763+유형화!$G$74*hourly1!I5192/hourly1!$I$8763+유형화!$H$63*hourly1!P5192/hourly1!$P$8763</f>
        <v>1.20214811958902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770">
        <f>(유형화!$F$71+유형화!$F$72+유형화!$F$73+유형화!$F$74+유형화!$G$63)*hourly1!O5193/hourly1!$O$8763</f>
        <v>101.59788385117253</v>
      </c>
      <c r="C5192" s="419">
        <f>hourly1!$F5193*유형화!$G$71/hourly1!$F$8763+유형화!$G$72*hourly1!$G5193/hourly1!$F$8763+유형화!$G$74*hourly1!I5193/hourly1!$I$8763+유형화!$H$63*hourly1!P5193/hourly1!$P$8763</f>
        <v>2.4492055685230421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770">
        <f>(유형화!$F$71+유형화!$F$72+유형화!$F$73+유형화!$F$74+유형화!$G$63)*hourly1!O5194/hourly1!$O$8763</f>
        <v>103.14109215473772</v>
      </c>
      <c r="C5193" s="419">
        <f>hourly1!$F5194*유형화!$G$71/hourly1!$F$8763+유형화!$G$72*hourly1!$G5194/hourly1!$F$8763+유형화!$G$74*hourly1!I5194/hourly1!$I$8763+유형화!$H$63*hourly1!P5194/hourly1!$P$8763</f>
        <v>2.0668789845523232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770">
        <f>(유형화!$F$71+유형화!$F$72+유형화!$F$73+유형화!$F$74+유형화!$G$63)*hourly1!O5195/hourly1!$O$8763</f>
        <v>106.98648246473262</v>
      </c>
      <c r="C5194" s="419">
        <f>hourly1!$F5195*유형화!$G$71/hourly1!$F$8763+유형화!$G$72*hourly1!$G5195/hourly1!$F$8763+유형화!$G$74*hourly1!I5195/hourly1!$I$8763+유형화!$H$63*hourly1!P5195/hourly1!$P$8763</f>
        <v>1.7851341464432473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770">
        <f>(유형화!$F$71+유형화!$F$72+유형화!$F$73+유형화!$F$74+유형화!$G$63)*hourly1!O5196/hourly1!$O$8763</f>
        <v>112.74171721735362</v>
      </c>
      <c r="C5195" s="419">
        <f>hourly1!$F5196*유형화!$G$71/hourly1!$F$8763+유형화!$G$72*hourly1!$G5196/hourly1!$F$8763+유형화!$G$74*hourly1!I5196/hourly1!$I$8763+유형화!$H$63*hourly1!P5196/hourly1!$P$8763</f>
        <v>1.463387278493967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770">
        <f>(유형화!$F$71+유형화!$F$72+유형화!$F$73+유형화!$F$74+유형화!$G$63)*hourly1!O5197/hourly1!$O$8763</f>
        <v>120.15262037868359</v>
      </c>
      <c r="C5196" s="419">
        <f>hourly1!$F5197*유형화!$G$71/hourly1!$F$8763+유형화!$G$72*hourly1!$G5197/hourly1!$F$8763+유형화!$G$74*hourly1!I5197/hourly1!$I$8763+유형화!$H$63*hourly1!P5197/hourly1!$P$8763</f>
        <v>1.3426943531916862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770">
        <f>(유형화!$F$71+유형화!$F$72+유형화!$F$73+유형화!$F$74+유형화!$G$63)*hourly1!O5198/hourly1!$O$8763</f>
        <v>123.82830960072904</v>
      </c>
      <c r="C5197" s="419">
        <f>hourly1!$F5198*유형화!$G$71/hourly1!$F$8763+유형화!$G$72*hourly1!$G5198/hourly1!$F$8763+유형화!$G$74*hourly1!I5198/hourly1!$I$8763+유형화!$H$63*hourly1!P5198/hourly1!$P$8763</f>
        <v>1.2823346584891961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770">
        <f>(유형화!$F$71+유형화!$F$72+유형화!$F$73+유형화!$F$74+유형화!$G$63)*hourly1!O5199/hourly1!$O$8763</f>
        <v>124.28224966055565</v>
      </c>
      <c r="C5198" s="419">
        <f>hourly1!$F5199*유형화!$G$71/hourly1!$F$8763+유형화!$G$72*hourly1!$G5199/hourly1!$F$8763+유형화!$G$74*hourly1!I5199/hourly1!$I$8763+유형화!$H$63*hourly1!P5199/hourly1!$P$8763</f>
        <v>1.7040355191663279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770">
        <f>(유형화!$F$71+유형화!$F$72+유형화!$F$73+유형화!$F$74+유형화!$G$63)*hourly1!O5200/hourly1!$O$8763</f>
        <v>123.9785211004058</v>
      </c>
      <c r="C5199" s="419">
        <f>hourly1!$F5200*유형화!$G$71/hourly1!$F$8763+유형화!$G$72*hourly1!$G5200/hourly1!$F$8763+유형화!$G$74*hourly1!I5200/hourly1!$I$8763+유형화!$H$63*hourly1!P5200/hourly1!$P$8763</f>
        <v>1.5634320492485221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770">
        <f>(유형화!$F$71+유형화!$F$72+유형화!$F$73+유형화!$F$74+유형화!$G$63)*hourly1!O5201/hourly1!$O$8763</f>
        <v>126.89218677982329</v>
      </c>
      <c r="C5200" s="419">
        <f>hourly1!$F5201*유형화!$G$71/hourly1!$F$8763+유형화!$G$72*hourly1!$G5201/hourly1!$F$8763+유형화!$G$74*hourly1!I5201/hourly1!$I$8763+유형화!$H$63*hourly1!P5201/hourly1!$P$8763</f>
        <v>1.0815198159328676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770">
        <f>(유형화!$F$71+유형화!$F$72+유형화!$F$73+유형화!$F$74+유형화!$G$63)*hourly1!O5202/hourly1!$O$8763</f>
        <v>125.80920301403617</v>
      </c>
      <c r="C5201" s="419">
        <f>hourly1!$F5202*유형화!$G$71/hourly1!$F$8763+유형화!$G$72*hourly1!$G5202/hourly1!$F$8763+유형화!$G$74*hourly1!I5202/hourly1!$I$8763+유형화!$H$63*hourly1!P5202/hourly1!$P$8763</f>
        <v>1.001324045368956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770">
        <f>(유형화!$F$71+유형화!$F$72+유형화!$F$73+유형화!$F$74+유형화!$G$63)*hourly1!O5203/hourly1!$O$8763</f>
        <v>126.63745209162629</v>
      </c>
      <c r="C5202" s="419">
        <f>hourly1!$F5203*유형화!$G$71/hourly1!$F$8763+유형화!$G$72*hourly1!$G5203/hourly1!$F$8763+유형화!$G$74*hourly1!I5203/hourly1!$I$8763+유형화!$H$63*hourly1!P5203/hourly1!$P$8763</f>
        <v>1.0815010448832785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770">
        <f>(유형화!$F$71+유형화!$F$72+유형화!$F$73+유형화!$F$74+유형화!$G$63)*hourly1!O5204/hourly1!$O$8763</f>
        <v>125.68226111526786</v>
      </c>
      <c r="C5203" s="419">
        <f>hourly1!$F5204*유형화!$G$71/hourly1!$F$8763+유형화!$G$72*hourly1!$G5204/hourly1!$F$8763+유형화!$G$74*hourly1!I5204/hourly1!$I$8763+유형화!$H$63*hourly1!P5204/hourly1!$P$8763</f>
        <v>1.5633308086695921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770">
        <f>(유형화!$F$71+유형화!$F$72+유형화!$F$73+유형화!$F$74+유형화!$G$63)*hourly1!O5205/hourly1!$O$8763</f>
        <v>125.08246856423163</v>
      </c>
      <c r="C5204" s="419">
        <f>hourly1!$F5205*유형화!$G$71/hourly1!$F$8763+유형화!$G$72*hourly1!$G5205/hourly1!$F$8763+유형화!$G$74*hourly1!I5205/hourly1!$I$8763+유형화!$H$63*hourly1!P5205/hourly1!$P$8763</f>
        <v>2.0256229870551592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770">
        <f>(유형화!$F$71+유형화!$F$72+유형화!$F$73+유형화!$F$74+유형화!$G$63)*hourly1!O5206/hourly1!$O$8763</f>
        <v>125.58000165111309</v>
      </c>
      <c r="C5205" s="419">
        <f>hourly1!$F5206*유형화!$G$71/hourly1!$F$8763+유형화!$G$72*hourly1!$G5206/hourly1!$F$8763+유형화!$G$74*hourly1!I5206/hourly1!$I$8763+유형화!$H$63*hourly1!P5206/hourly1!$P$8763</f>
        <v>2.0459578804802421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770">
        <f>(유형화!$F$71+유형화!$F$72+유형화!$F$73+유형화!$F$74+유형화!$G$63)*hourly1!O5207/hourly1!$O$8763</f>
        <v>126.74344575104122</v>
      </c>
      <c r="C5206" s="419">
        <f>hourly1!$F5207*유형화!$G$71/hourly1!$F$8763+유형화!$G$72*hourly1!$G5207/hourly1!$F$8763+유형화!$G$74*hourly1!I5207/hourly1!$I$8763+유형화!$H$63*hourly1!P5207/hourly1!$P$8763</f>
        <v>1.6842988375510932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770">
        <f>(유형화!$F$71+유형화!$F$72+유형화!$F$73+유형화!$F$74+유형화!$G$63)*hourly1!O5208/hourly1!$O$8763</f>
        <v>124.46793210909708</v>
      </c>
      <c r="C5207" s="419">
        <f>hourly1!$F5208*유형화!$G$71/hourly1!$F$8763+유형화!$G$72*hourly1!$G5208/hourly1!$F$8763+유형화!$G$74*hourly1!I5208/hourly1!$I$8763+유형화!$H$63*hourly1!P5208/hourly1!$P$8763</f>
        <v>1.3420349046790845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770">
        <f>(유형화!$F$71+유형화!$F$72+유형화!$F$73+유형화!$F$74+유형화!$G$63)*hourly1!O5209/hourly1!$O$8763</f>
        <v>119.59907581174423</v>
      </c>
      <c r="C5208" s="419">
        <f>hourly1!$F5209*유형화!$G$71/hourly1!$F$8763+유형화!$G$72*hourly1!$G5209/hourly1!$F$8763+유형화!$G$74*hourly1!I5209/hourly1!$I$8763+유형화!$H$63*hourly1!P5209/hourly1!$P$8763</f>
        <v>0.94120160442438694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770">
        <f>(유형화!$F$71+유형화!$F$72+유형화!$F$73+유형화!$F$74+유형화!$G$63)*hourly1!O5210/hourly1!$O$8763</f>
        <v>115.0999504911936</v>
      </c>
      <c r="C5209" s="419">
        <f>hourly1!$F5210*유형화!$G$71/hourly1!$F$8763+유형화!$G$72*hourly1!$G5210/hourly1!$F$8763+유형화!$G$74*hourly1!I5210/hourly1!$I$8763+유형화!$H$63*hourly1!P5210/hourly1!$P$8763</f>
        <v>0.8214299991625813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770">
        <f>(유형화!$F$71+유형화!$F$72+유형화!$F$73+유형화!$F$74+유형화!$G$63)*hourly1!O5211/hourly1!$O$8763</f>
        <v>109.89928248198126</v>
      </c>
      <c r="C5210" s="419">
        <f>hourly1!$F5211*유형화!$G$71/hourly1!$F$8763+유형화!$G$72*hourly1!$G5211/hourly1!$F$8763+유형화!$G$74*hourly1!I5211/hourly1!$I$8763+유형화!$H$63*hourly1!P5211/hourly1!$P$8763</f>
        <v>0.60430157590292122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770">
        <f>(유형화!$F$71+유형화!$F$72+유형화!$F$73+유형화!$F$74+유형화!$G$63)*hourly1!O5212/hourly1!$O$8763</f>
        <v>105.20450117173858</v>
      </c>
      <c r="C5211" s="419">
        <f>hourly1!$F5212*유형화!$G$71/hourly1!$F$8763+유형화!$G$72*hourly1!$G5212/hourly1!$F$8763+유형화!$G$74*hourly1!I5212/hourly1!$I$8763+유형화!$H$63*hourly1!P5212/hourly1!$P$8763</f>
        <v>0.53067044141899344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770">
        <f>(유형화!$F$71+유형화!$F$72+유형화!$F$73+유형화!$F$74+유형화!$G$63)*hourly1!O5213/hourly1!$O$8763</f>
        <v>103.75322518189812</v>
      </c>
      <c r="C5212" s="419">
        <f>hourly1!$F5213*유형화!$G$71/hourly1!$F$8763+유형화!$G$72*hourly1!$G5213/hourly1!$F$8763+유형화!$G$74*hourly1!I5213/hourly1!$I$8763+유형화!$H$63*hourly1!P5213/hourly1!$P$8763</f>
        <v>0.50787746366414577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770">
        <f>(유형화!$F$71+유형화!$F$72+유형화!$F$73+유형화!$F$74+유형화!$G$63)*hourly1!O5214/hourly1!$O$8763</f>
        <v>101.93846279411846</v>
      </c>
      <c r="C5213" s="419">
        <f>hourly1!$F5214*유형화!$G$71/hourly1!$F$8763+유형화!$G$72*hourly1!$G5214/hourly1!$F$8763+유형화!$G$74*hourly1!I5214/hourly1!$I$8763+유형화!$H$63*hourly1!P5214/hourly1!$P$8763</f>
        <v>0.50798270463069273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770">
        <f>(유형화!$F$71+유형화!$F$72+유형화!$F$73+유형화!$F$74+유형화!$G$63)*hourly1!O5215/hourly1!$O$8763</f>
        <v>100.75144487134553</v>
      </c>
      <c r="C5214" s="419">
        <f>hourly1!$F5215*유형화!$G$71/hourly1!$F$8763+유형화!$G$72*hourly1!$G5215/hourly1!$F$8763+유형화!$G$74*hourly1!I5215/hourly1!$I$8763+유형화!$H$63*hourly1!P5215/hourly1!$P$8763</f>
        <v>0.50371983004127885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770">
        <f>(유형화!$F$71+유형화!$F$72+유형화!$F$73+유형화!$F$74+유형화!$G$63)*hourly1!O5216/hourly1!$O$8763</f>
        <v>100.99753173334528</v>
      </c>
      <c r="C5215" s="419">
        <f>hourly1!$F5216*유형화!$G$71/hourly1!$F$8763+유형화!$G$72*hourly1!$G5216/hourly1!$F$8763+유형화!$G$74*hourly1!I5216/hourly1!$I$8763+유형화!$H$63*hourly1!P5216/hourly1!$P$8763</f>
        <v>1.2024583034904255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770">
        <f>(유형화!$F$71+유형화!$F$72+유형화!$F$73+유형화!$F$74+유형화!$G$63)*hourly1!O5217/hourly1!$O$8763</f>
        <v>101.73413970561934</v>
      </c>
      <c r="C5216" s="419">
        <f>hourly1!$F5217*유형화!$G$71/hourly1!$F$8763+유형화!$G$72*hourly1!$G5217/hourly1!$F$8763+유형화!$G$74*hourly1!I5217/hourly1!$I$8763+유형화!$H$63*hourly1!P5217/hourly1!$P$8763</f>
        <v>2.4494951350421093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770">
        <f>(유형화!$F$71+유형화!$F$72+유형화!$F$73+유형화!$F$74+유형화!$G$63)*hourly1!O5218/hourly1!$O$8763</f>
        <v>102.134068148748</v>
      </c>
      <c r="C5217" s="419">
        <f>hourly1!$F5218*유형화!$G$71/hourly1!$F$8763+유형화!$G$72*hourly1!$G5218/hourly1!$F$8763+유형화!$G$74*hourly1!I5218/hourly1!$I$8763+유형화!$H$63*hourly1!P5218/hourly1!$P$8763</f>
        <v>2.0670153054534328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770">
        <f>(유형화!$F$71+유형화!$F$72+유형화!$F$73+유형화!$F$74+유형화!$G$63)*hourly1!O5219/hourly1!$O$8763</f>
        <v>104.64045509209373</v>
      </c>
      <c r="C5218" s="419">
        <f>hourly1!$F5219*유형화!$G$71/hourly1!$F$8763+유형화!$G$72*hourly1!$G5219/hourly1!$F$8763+유형화!$G$74*hourly1!I5219/hourly1!$I$8763+유형화!$H$63*hourly1!P5219/hourly1!$P$8763</f>
        <v>1.7851910750362598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770">
        <f>(유형화!$F$71+유형화!$F$72+유형화!$F$73+유형화!$F$74+유형화!$G$63)*hourly1!O5220/hourly1!$O$8763</f>
        <v>107.72382140879181</v>
      </c>
      <c r="C5219" s="419">
        <f>hourly1!$F5220*유형화!$G$71/hourly1!$F$8763+유형화!$G$72*hourly1!$G5220/hourly1!$F$8763+유형화!$G$74*hourly1!I5220/hourly1!$I$8763+유형화!$H$63*hourly1!P5220/hourly1!$P$8763</f>
        <v>1.4633438896744289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770">
        <f>(유형화!$F$71+유형화!$F$72+유형화!$F$73+유형화!$F$74+유형화!$G$63)*hourly1!O5221/hourly1!$O$8763</f>
        <v>112.58818082840266</v>
      </c>
      <c r="C5220" s="419">
        <f>hourly1!$F5221*유형화!$G$71/hourly1!$F$8763+유형화!$G$72*hourly1!$G5221/hourly1!$F$8763+유형화!$G$74*hourly1!I5221/hourly1!$I$8763+유형화!$H$63*hourly1!P5221/hourly1!$P$8763</f>
        <v>1.3426084987189766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770">
        <f>(유형화!$F$71+유형화!$F$72+유형화!$F$73+유형화!$F$74+유형화!$G$63)*hourly1!O5222/hourly1!$O$8763</f>
        <v>115.51549366652031</v>
      </c>
      <c r="C5221" s="419">
        <f>hourly1!$F5222*유형화!$G$71/hourly1!$F$8763+유형화!$G$72*hourly1!$G5222/hourly1!$F$8763+유형화!$G$74*hourly1!I5222/hourly1!$I$8763+유형화!$H$63*hourly1!P5222/hourly1!$P$8763</f>
        <v>1.2821758738730051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770">
        <f>(유형화!$F$71+유형화!$F$72+유형화!$F$73+유형화!$F$74+유형화!$G$63)*hourly1!O5223/hourly1!$O$8763</f>
        <v>115.57877644584417</v>
      </c>
      <c r="C5222" s="419">
        <f>hourly1!$F5223*유형화!$G$71/hourly1!$F$8763+유형화!$G$72*hourly1!$G5223/hourly1!$F$8763+유형화!$G$74*hourly1!I5223/hourly1!$I$8763+유형화!$H$63*hourly1!P5223/hourly1!$P$8763</f>
        <v>1.7036834850560034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770">
        <f>(유형화!$F$71+유형화!$F$72+유형화!$F$73+유형화!$F$74+유형화!$G$63)*hourly1!O5224/hourly1!$O$8763</f>
        <v>117.08695549695517</v>
      </c>
      <c r="C5223" s="419">
        <f>hourly1!$F5224*유형화!$G$71/hourly1!$F$8763+유형화!$G$72*hourly1!$G5224/hourly1!$F$8763+유형화!$G$74*hourly1!I5224/hourly1!$I$8763+유형화!$H$63*hourly1!P5224/hourly1!$P$8763</f>
        <v>1.5629609266760545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770">
        <f>(유형화!$F$71+유형화!$F$72+유형화!$F$73+유형화!$F$74+유형화!$G$63)*hourly1!O5225/hourly1!$O$8763</f>
        <v>118.93752891908989</v>
      </c>
      <c r="C5224" s="419">
        <f>hourly1!$F5225*유형화!$G$71/hourly1!$F$8763+유형화!$G$72*hourly1!$G5225/hourly1!$F$8763+유형화!$G$74*hourly1!I5225/hourly1!$I$8763+유형화!$H$63*hourly1!P5225/hourly1!$P$8763</f>
        <v>1.0812794849537022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770">
        <f>(유형화!$F$71+유형화!$F$72+유형화!$F$73+유형화!$F$74+유형화!$G$63)*hourly1!O5226/hourly1!$O$8763</f>
        <v>119.79107660357779</v>
      </c>
      <c r="C5225" s="419">
        <f>hourly1!$F5226*유형화!$G$71/hourly1!$F$8763+유형화!$G$72*hourly1!$G5226/hourly1!$F$8763+유형화!$G$74*hourly1!I5226/hourly1!$I$8763+유형화!$H$63*hourly1!P5226/hourly1!$P$8763</f>
        <v>1.0011360271509462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770">
        <f>(유형화!$F$71+유형화!$F$72+유형화!$F$73+유형화!$F$74+유형화!$G$63)*hourly1!O5227/hourly1!$O$8763</f>
        <v>120.86949824520684</v>
      </c>
      <c r="C5226" s="419">
        <f>hourly1!$F5227*유형화!$G$71/hourly1!$F$8763+유형화!$G$72*hourly1!$G5227/hourly1!$F$8763+유형화!$G$74*hourly1!I5227/hourly1!$I$8763+유형화!$H$63*hourly1!P5227/hourly1!$P$8763</f>
        <v>1.0813428757113333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770">
        <f>(유형화!$F$71+유형화!$F$72+유형화!$F$73+유형화!$F$74+유형화!$G$63)*hourly1!O5228/hourly1!$O$8763</f>
        <v>122.94528263909346</v>
      </c>
      <c r="C5227" s="419">
        <f>hourly1!$F5228*유형화!$G$71/hourly1!$F$8763+유형화!$G$72*hourly1!$G5228/hourly1!$F$8763+유형화!$G$74*hourly1!I5228/hourly1!$I$8763+유형화!$H$63*hourly1!P5228/hourly1!$P$8763</f>
        <v>1.5631335587878439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770">
        <f>(유형화!$F$71+유형화!$F$72+유형화!$F$73+유형화!$F$74+유형화!$G$63)*hourly1!O5229/hourly1!$O$8763</f>
        <v>124.14033312270382</v>
      </c>
      <c r="C5228" s="419">
        <f>hourly1!$F5229*유형화!$G$71/hourly1!$F$8763+유형화!$G$72*hourly1!$G5229/hourly1!$F$8763+유형화!$G$74*hourly1!I5229/hourly1!$I$8763+유형화!$H$63*hourly1!P5229/hourly1!$P$8763</f>
        <v>2.025424814007041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770">
        <f>(유형화!$F$71+유형화!$F$72+유형화!$F$73+유형화!$F$74+유형화!$G$63)*hourly1!O5230/hourly1!$O$8763</f>
        <v>125.25477800969496</v>
      </c>
      <c r="C5229" s="419">
        <f>hourly1!$F5230*유형화!$G$71/hourly1!$F$8763+유형화!$G$72*hourly1!$G5230/hourly1!$F$8763+유형화!$G$74*hourly1!I5230/hourly1!$I$8763+유형화!$H$63*hourly1!P5230/hourly1!$P$8763</f>
        <v>2.0457914028109405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770">
        <f>(유형화!$F$71+유형화!$F$72+유형화!$F$73+유형화!$F$74+유형화!$G$63)*hourly1!O5231/hourly1!$O$8763</f>
        <v>127.23497159392201</v>
      </c>
      <c r="C5230" s="419">
        <f>hourly1!$F5231*유형화!$G$71/hourly1!$F$8763+유형화!$G$72*hourly1!$G5231/hourly1!$F$8763+유형화!$G$74*hourly1!I5231/hourly1!$I$8763+유형화!$H$63*hourly1!P5231/hourly1!$P$8763</f>
        <v>1.6842179066323741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770">
        <f>(유형화!$F$71+유형화!$F$72+유형화!$F$73+유형화!$F$74+유형화!$G$63)*hourly1!O5232/hourly1!$O$8763</f>
        <v>125.0797670020747</v>
      </c>
      <c r="C5231" s="419">
        <f>hourly1!$F5232*유형화!$G$71/hourly1!$F$8763+유형화!$G$72*hourly1!$G5232/hourly1!$F$8763+유형화!$G$74*hourly1!I5232/hourly1!$I$8763+유형화!$H$63*hourly1!P5232/hourly1!$P$8763</f>
        <v>1.3419105849408237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770">
        <f>(유형화!$F$71+유형화!$F$72+유형화!$F$73+유형화!$F$74+유형화!$G$63)*hourly1!O5233/hourly1!$O$8763</f>
        <v>120.70358409380505</v>
      </c>
      <c r="C5232" s="419">
        <f>hourly1!$F5233*유형화!$G$71/hourly1!$F$8763+유형화!$G$72*hourly1!$G5233/hourly1!$F$8763+유형화!$G$74*hourly1!I5233/hourly1!$I$8763+유형화!$H$63*hourly1!P5233/hourly1!$P$8763</f>
        <v>0.94113759822251031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770">
        <f>(유형화!$F$71+유형화!$F$72+유형화!$F$73+유형화!$F$74+유형화!$G$63)*hourly1!O5234/hourly1!$O$8763</f>
        <v>115.07782924098733</v>
      </c>
      <c r="C5233" s="419">
        <f>hourly1!$F5234*유형화!$G$71/hourly1!$F$8763+유형화!$G$72*hourly1!$G5234/hourly1!$F$8763+유형화!$G$74*hourly1!I5234/hourly1!$I$8763+유형화!$H$63*hourly1!P5234/hourly1!$P$8763</f>
        <v>0.82133983658012999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770">
        <f>(유형화!$F$71+유형화!$F$72+유형화!$F$73+유형화!$F$74+유형화!$G$63)*hourly1!O5235/hourly1!$O$8763</f>
        <v>107.78385135929544</v>
      </c>
      <c r="C5234" s="419">
        <f>hourly1!$F5235*유형화!$G$71/hourly1!$F$8763+유형화!$G$72*hourly1!$G5235/hourly1!$F$8763+유형화!$G$74*hourly1!I5235/hourly1!$I$8763+유형화!$H$63*hourly1!P5235/hourly1!$P$8763</f>
        <v>0.60421695231870953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770">
        <f>(유형화!$F$71+유형화!$F$72+유형화!$F$73+유형화!$F$74+유형화!$G$63)*hourly1!O5236/hourly1!$O$8763</f>
        <v>103.41649575328594</v>
      </c>
      <c r="C5235" s="419">
        <f>hourly1!$F5236*유형화!$G$71/hourly1!$F$8763+유형화!$G$72*hourly1!$G5236/hourly1!$F$8763+유형화!$G$74*hourly1!I5236/hourly1!$I$8763+유형화!$H$63*hourly1!P5236/hourly1!$P$8763</f>
        <v>0.53055443017809223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770">
        <f>(유형화!$F$71+유형화!$F$72+유형화!$F$73+유형화!$F$74+유형화!$G$63)*hourly1!O5237/hourly1!$O$8763</f>
        <v>100.61234566166854</v>
      </c>
      <c r="C5236" s="419">
        <f>hourly1!$F5237*유형화!$G$71/hourly1!$F$8763+유형화!$G$72*hourly1!$G5237/hourly1!$F$8763+유형화!$G$74*hourly1!I5237/hourly1!$I$8763+유형화!$H$63*hourly1!P5237/hourly1!$P$8763</f>
        <v>0.5075349689396802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770">
        <f>(유형화!$F$71+유형화!$F$72+유형화!$F$73+유형화!$F$74+유형화!$G$63)*hourly1!O5238/hourly1!$O$8763</f>
        <v>101.76849891224302</v>
      </c>
      <c r="C5237" s="419">
        <f>hourly1!$F5238*유형화!$G$71/hourly1!$F$8763+유형화!$G$72*hourly1!$G5238/hourly1!$F$8763+유형화!$G$74*hourly1!I5238/hourly1!$I$8763+유형화!$H$63*hourly1!P5238/hourly1!$P$8763</f>
        <v>0.50766175045493622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770">
        <f>(유형화!$F$71+유형화!$F$72+유형화!$F$73+유형화!$F$74+유형화!$G$63)*hourly1!O5239/hourly1!$O$8763</f>
        <v>100.58734274938267</v>
      </c>
      <c r="C5238" s="419">
        <f>hourly1!$F5239*유형화!$G$71/hourly1!$F$8763+유형화!$G$72*hourly1!$G5239/hourly1!$F$8763+유형화!$G$74*hourly1!I5239/hourly1!$I$8763+유형화!$H$63*hourly1!P5239/hourly1!$P$8763</f>
        <v>0.50345672762491034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770">
        <f>(유형화!$F$71+유형화!$F$72+유형화!$F$73+유형화!$F$74+유형화!$G$63)*hourly1!O5240/hourly1!$O$8763</f>
        <v>102.01010895684988</v>
      </c>
      <c r="C5239" s="419">
        <f>hourly1!$F5240*유형화!$G$71/hourly1!$F$8763+유형화!$G$72*hourly1!$G5240/hourly1!$F$8763+유형화!$G$74*hourly1!I5240/hourly1!$I$8763+유형화!$H$63*hourly1!P5240/hourly1!$P$8763</f>
        <v>1.2021401188137883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770">
        <f>(유형화!$F$71+유형화!$F$72+유형화!$F$73+유형화!$F$74+유형화!$G$63)*hourly1!O5241/hourly1!$O$8763</f>
        <v>105.27236289708584</v>
      </c>
      <c r="C5240" s="419">
        <f>hourly1!$F5241*유형화!$G$71/hourly1!$F$8763+유형화!$G$72*hourly1!$G5241/hourly1!$F$8763+유형화!$G$74*hourly1!I5241/hourly1!$I$8763+유형화!$H$63*hourly1!P5241/hourly1!$P$8763</f>
        <v>2.4491652569247413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770">
        <f>(유형화!$F$71+유형화!$F$72+유형화!$F$73+유형화!$F$74+유형화!$G$63)*hourly1!O5242/hourly1!$O$8763</f>
        <v>114.31627950585411</v>
      </c>
      <c r="C5241" s="419">
        <f>hourly1!$F5242*유형화!$G$71/hourly1!$F$8763+유형화!$G$72*hourly1!$G5242/hourly1!$F$8763+유형화!$G$74*hourly1!I5242/hourly1!$I$8763+유형화!$H$63*hourly1!P5242/hourly1!$P$8763</f>
        <v>2.066810670240705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770">
        <f>(유형화!$F$71+유형화!$F$72+유형화!$F$73+유형화!$F$74+유형화!$G$63)*hourly1!O5243/hourly1!$O$8763</f>
        <v>123.3948975651049</v>
      </c>
      <c r="C5242" s="419">
        <f>hourly1!$F5243*유형화!$G$71/hourly1!$F$8763+유형화!$G$72*hourly1!$G5243/hourly1!$F$8763+유형화!$G$74*hourly1!I5243/hourly1!$I$8763+유형화!$H$63*hourly1!P5243/hourly1!$P$8763</f>
        <v>1.7851910750362598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770">
        <f>(유형화!$F$71+유형화!$F$72+유형화!$F$73+유형화!$F$74+유형화!$G$63)*hourly1!O5244/hourly1!$O$8763</f>
        <v>132.33322055379944</v>
      </c>
      <c r="C5243" s="419">
        <f>hourly1!$F5244*유형화!$G$71/hourly1!$F$8763+유형화!$G$72*hourly1!$G5244/hourly1!$F$8763+유형화!$G$74*hourly1!I5244/hourly1!$I$8763+유형화!$H$63*hourly1!P5244/hourly1!$P$8763</f>
        <v>1.463387278493967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770">
        <f>(유형화!$F$71+유형화!$F$72+유형화!$F$73+유형화!$F$74+유형화!$G$63)*hourly1!O5245/hourly1!$O$8763</f>
        <v>139.39873099791012</v>
      </c>
      <c r="C5244" s="419">
        <f>hourly1!$F5245*유형화!$G$71/hourly1!$F$8763+유형화!$G$72*hourly1!$G5245/hourly1!$F$8763+유형화!$G$74*hourly1!I5245/hourly1!$I$8763+유형화!$H$63*hourly1!P5245/hourly1!$P$8763</f>
        <v>1.3425891122251388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770">
        <f>(유형화!$F$71+유형화!$F$72+유형화!$F$73+유형화!$F$74+유형화!$G$63)*hourly1!O5246/hourly1!$O$8763</f>
        <v>143.8977955061045</v>
      </c>
      <c r="C5245" s="419">
        <f>hourly1!$F5246*유형화!$G$71/hourly1!$F$8763+유형화!$G$72*hourly1!$G5246/hourly1!$F$8763+유형화!$G$74*hourly1!I5246/hourly1!$I$8763+유형화!$H$63*hourly1!P5246/hourly1!$P$8763</f>
        <v>1.2821758738730051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770">
        <f>(유형화!$F$71+유형화!$F$72+유형화!$F$73+유형화!$F$74+유형화!$G$63)*hourly1!O5247/hourly1!$O$8763</f>
        <v>142.23449707506273</v>
      </c>
      <c r="C5246" s="419">
        <f>hourly1!$F5247*유형화!$G$71/hourly1!$F$8763+유형화!$G$72*hourly1!$G5247/hourly1!$F$8763+유형화!$G$74*hourly1!I5247/hourly1!$I$8763+유형화!$H$63*hourly1!P5247/hourly1!$P$8763</f>
        <v>1.7037364132614043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770">
        <f>(유형화!$F$71+유형화!$F$72+유형화!$F$73+유형화!$F$74+유형화!$G$63)*hourly1!O5248/hourly1!$O$8763</f>
        <v>141.58194917458965</v>
      </c>
      <c r="C5247" s="419">
        <f>hourly1!$F5248*유형화!$G$71/hourly1!$F$8763+유형화!$G$72*hourly1!$G5248/hourly1!$F$8763+유형화!$G$74*hourly1!I5248/hourly1!$I$8763+유형화!$H$63*hourly1!P5248/hourly1!$P$8763</f>
        <v>1.5628852270334503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770">
        <f>(유형화!$F$71+유형화!$F$72+유형화!$F$73+유형화!$F$74+유형화!$G$63)*hourly1!O5249/hourly1!$O$8763</f>
        <v>147.41353940961233</v>
      </c>
      <c r="C5248" s="419">
        <f>hourly1!$F5249*유형화!$G$71/hourly1!$F$8763+유형화!$G$72*hourly1!$G5249/hourly1!$F$8763+유형화!$G$74*hourly1!I5249/hourly1!$I$8763+유형화!$H$63*hourly1!P5249/hourly1!$P$8763</f>
        <v>1.0811508571057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770">
        <f>(유형화!$F$71+유형화!$F$72+유형화!$F$73+유형화!$F$74+유형화!$G$63)*hourly1!O5250/hourly1!$O$8763</f>
        <v>146.77397327581633</v>
      </c>
      <c r="C5249" s="419">
        <f>hourly1!$F5250*유형화!$G$71/hourly1!$F$8763+유형화!$G$72*hourly1!$G5250/hourly1!$F$8763+유형화!$G$74*hourly1!I5250/hourly1!$I$8763+유형화!$H$63*hourly1!P5250/hourly1!$P$8763</f>
        <v>1.0009769348126276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770">
        <f>(유형화!$F$71+유형화!$F$72+유형화!$F$73+유형화!$F$74+유형화!$G$63)*hourly1!O5251/hourly1!$O$8763</f>
        <v>147.81905970672668</v>
      </c>
      <c r="C5250" s="419">
        <f>hourly1!$F5251*유형화!$G$71/hourly1!$F$8763+유형화!$G$72*hourly1!$G5251/hourly1!$F$8763+유형화!$G$74*hourly1!I5251/hourly1!$I$8763+유형화!$H$63*hourly1!P5251/hourly1!$P$8763</f>
        <v>1.0811185462826405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770">
        <f>(유형화!$F$71+유형화!$F$72+유형화!$F$73+유형화!$F$74+유형화!$G$63)*hourly1!O5252/hourly1!$O$8763</f>
        <v>146.69052960535848</v>
      </c>
      <c r="C5251" s="419">
        <f>hourly1!$F5252*유형화!$G$71/hourly1!$F$8763+유형화!$G$72*hourly1!$G5252/hourly1!$F$8763+유형화!$G$74*hourly1!I5252/hourly1!$I$8763+유형화!$H$63*hourly1!P5252/hourly1!$P$8763</f>
        <v>1.5627122871995336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770">
        <f>(유형화!$F$71+유형화!$F$72+유형화!$F$73+유형화!$F$74+유형화!$G$63)*hourly1!O5253/hourly1!$O$8763</f>
        <v>142.17636656326363</v>
      </c>
      <c r="C5252" s="419">
        <f>hourly1!$F5253*유형화!$G$71/hourly1!$F$8763+유형화!$G$72*hourly1!$G5253/hourly1!$F$8763+유형화!$G$74*hourly1!I5253/hourly1!$I$8763+유형화!$H$63*hourly1!P5253/hourly1!$P$8763</f>
        <v>2.0248253713086988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770">
        <f>(유형화!$F$71+유형화!$F$72+유형화!$F$73+유형화!$F$74+유형화!$G$63)*hourly1!O5254/hourly1!$O$8763</f>
        <v>138.84735081824513</v>
      </c>
      <c r="C5253" s="419">
        <f>hourly1!$F5254*유형화!$G$71/hourly1!$F$8763+유형화!$G$72*hourly1!$G5254/hourly1!$F$8763+유형화!$G$74*hourly1!I5254/hourly1!$I$8763+유형화!$H$63*hourly1!P5254/hourly1!$P$8763</f>
        <v>2.0451808821161137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770">
        <f>(유형화!$F$71+유형화!$F$72+유형화!$F$73+유형화!$F$74+유형화!$G$63)*hourly1!O5255/hourly1!$O$8763</f>
        <v>137.78626256600603</v>
      </c>
      <c r="C5254" s="419">
        <f>hourly1!$F5255*유형화!$G$71/hourly1!$F$8763+유형화!$G$72*hourly1!$G5255/hourly1!$F$8763+유형화!$G$74*hourly1!I5255/hourly1!$I$8763+유형화!$H$63*hourly1!P5255/hourly1!$P$8763</f>
        <v>1.6837837107148326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770">
        <f>(유형화!$F$71+유형화!$F$72+유형화!$F$73+유형화!$F$74+유형화!$G$63)*hourly1!O5256/hourly1!$O$8763</f>
        <v>132.24529273233796</v>
      </c>
      <c r="C5255" s="419">
        <f>hourly1!$F5256*유형화!$G$71/hourly1!$F$8763+유형화!$G$72*hourly1!$G5256/hourly1!$F$8763+유형화!$G$74*hourly1!I5256/hourly1!$I$8763+유형화!$H$63*hourly1!P5256/hourly1!$P$8763</f>
        <v>1.3414271534833799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770">
        <f>(유형화!$F$71+유형화!$F$72+유형화!$F$73+유형화!$F$74+유형화!$G$63)*hourly1!O5257/hourly1!$O$8763</f>
        <v>125.9920565976535</v>
      </c>
      <c r="C5256" s="419">
        <f>hourly1!$F5257*유형화!$G$71/hourly1!$F$8763+유형화!$G$72*hourly1!$G5257/hourly1!$F$8763+유형화!$G$74*hourly1!I5257/hourly1!$I$8763+유형화!$H$63*hourly1!P5257/hourly1!$P$8763</f>
        <v>0.94084064637245723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770">
        <f>(유형화!$F$71+유형화!$F$72+유형화!$F$73+유형화!$F$74+유형화!$G$63)*hourly1!O5258/hourly1!$O$8763</f>
        <v>118.81820260449183</v>
      </c>
      <c r="C5257" s="419">
        <f>hourly1!$F5258*유형화!$G$71/hourly1!$F$8763+유형화!$G$72*hourly1!$G5258/hourly1!$F$8763+유형화!$G$74*hourly1!I5258/hourly1!$I$8763+유형화!$H$63*hourly1!P5258/hourly1!$P$8763</f>
        <v>0.82111950753905427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770">
        <f>(유형화!$F$71+유형화!$F$72+유형화!$F$73+유형화!$F$74+유형화!$G$63)*hourly1!O5259/hourly1!$O$8763</f>
        <v>112.52284084276759</v>
      </c>
      <c r="C5258" s="419">
        <f>hourly1!$F5259*유형화!$G$71/hourly1!$F$8763+유형화!$G$72*hourly1!$G5259/hourly1!$F$8763+유형화!$G$74*hourly1!I5259/hourly1!$I$8763+유형화!$H$63*hourly1!P5259/hourly1!$P$8763</f>
        <v>0.60409909474506152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770">
        <f>(유형화!$F$71+유형화!$F$72+유형화!$F$73+유형화!$F$74+유형화!$G$63)*hourly1!O5260/hourly1!$O$8763</f>
        <v>105.80900031422267</v>
      </c>
      <c r="C5259" s="419">
        <f>hourly1!$F5260*유형화!$G$71/hourly1!$F$8763+유형화!$G$72*hourly1!$G5260/hourly1!$F$8763+유형화!$G$74*hourly1!I5260/hourly1!$I$8763+유형화!$H$63*hourly1!P5260/hourly1!$P$8763</f>
        <v>0.53045688226465515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770">
        <f>(유형화!$F$71+유형화!$F$72+유형화!$F$73+유형화!$F$74+유형화!$G$63)*hourly1!O5261/hourly1!$O$8763</f>
        <v>105.48652557380993</v>
      </c>
      <c r="C5260" s="419">
        <f>hourly1!$F5261*유형화!$G$71/hourly1!$F$8763+유형화!$G$72*hourly1!$G5261/hourly1!$F$8763+유형화!$G$74*hourly1!I5261/hourly1!$I$8763+유형화!$H$63*hourly1!P5261/hourly1!$P$8763</f>
        <v>0.50737803065623277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770">
        <f>(유형화!$F$71+유형화!$F$72+유형화!$F$73+유형화!$F$74+유형화!$G$63)*hourly1!O5262/hourly1!$O$8763</f>
        <v>104.81222724907619</v>
      </c>
      <c r="C5261" s="419">
        <f>hourly1!$F5262*유형화!$G$71/hourly1!$F$8763+유형화!$G$72*hourly1!$G5262/hourly1!$F$8763+유형화!$G$74*hourly1!I5262/hourly1!$I$8763+유형화!$H$63*hourly1!P5262/hourly1!$P$8763</f>
        <v>0.50750204267236854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770">
        <f>(유형화!$F$71+유형화!$F$72+유형화!$F$73+유형화!$F$74+유형화!$G$63)*hourly1!O5263/hourly1!$O$8763</f>
        <v>104.75484606357401</v>
      </c>
      <c r="C5262" s="419">
        <f>hourly1!$F5263*유형화!$G$71/hourly1!$F$8763+유형화!$G$72*hourly1!$G5263/hourly1!$F$8763+유형화!$G$74*hourly1!I5263/hourly1!$I$8763+유형화!$H$63*hourly1!P5263/hourly1!$P$8763</f>
        <v>0.50345395812579063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770">
        <f>(유형화!$F$71+유형화!$F$72+유형화!$F$73+유형화!$F$74+유형화!$G$63)*hourly1!O5264/hourly1!$O$8763</f>
        <v>105.75627087451825</v>
      </c>
      <c r="C5263" s="419">
        <f>hourly1!$F5264*유형화!$G$71/hourly1!$F$8763+유형화!$G$72*hourly1!$G5264/hourly1!$F$8763+유형화!$G$74*hourly1!I5264/hourly1!$I$8763+유형화!$H$63*hourly1!P5264/hourly1!$P$8763</f>
        <v>1.2021653520279898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770">
        <f>(유형화!$F$71+유형화!$F$72+유형화!$F$73+유형화!$F$74+유형화!$G$63)*hourly1!O5265/hourly1!$O$8763</f>
        <v>106.88760529425817</v>
      </c>
      <c r="C5264" s="419">
        <f>hourly1!$F5265*유형화!$G$71/hourly1!$F$8763+유형화!$G$72*hourly1!$G5265/hourly1!$F$8763+유형화!$G$74*hourly1!I5265/hourly1!$I$8763+유형화!$H$63*hourly1!P5265/hourly1!$P$8763</f>
        <v>2.4492055685230421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770">
        <f>(유형화!$F$71+유형화!$F$72+유형화!$F$73+유형화!$F$74+유형화!$G$63)*hourly1!O5266/hourly1!$O$8763</f>
        <v>112.58822095096323</v>
      </c>
      <c r="C5265" s="419">
        <f>hourly1!$F5266*유형화!$G$71/hourly1!$F$8763+유형화!$G$72*hourly1!$G5266/hourly1!$F$8763+유형화!$G$74*hourly1!I5266/hourly1!$I$8763+유형화!$H$63*hourly1!P5266/hourly1!$P$8763</f>
        <v>2.066707275606904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770">
        <f>(유형화!$F$71+유형화!$F$72+유형화!$F$73+유형화!$F$74+유형화!$G$63)*hourly1!O5267/hourly1!$O$8763</f>
        <v>121.46029623998379</v>
      </c>
      <c r="C5266" s="419">
        <f>hourly1!$F5267*유형화!$G$71/hourly1!$F$8763+유형화!$G$72*hourly1!$G5267/hourly1!$F$8763+유형화!$G$74*hourly1!I5267/hourly1!$I$8763+유형화!$H$63*hourly1!P5267/hourly1!$P$8763</f>
        <v>1.7848750444144967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770">
        <f>(유형화!$F$71+유형화!$F$72+유형화!$F$73+유형화!$F$74+유형화!$G$63)*hourly1!O5268/hourly1!$O$8763</f>
        <v>133.83048628333103</v>
      </c>
      <c r="C5267" s="419">
        <f>hourly1!$F5268*유형화!$G$71/hourly1!$F$8763+유형화!$G$72*hourly1!$G5268/hourly1!$F$8763+유형화!$G$74*hourly1!I5268/hourly1!$I$8763+유형화!$H$63*hourly1!P5268/hourly1!$P$8763</f>
        <v>1.4630210891659226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770">
        <f>(유형화!$F$71+유형화!$F$72+유형화!$F$73+유형화!$F$74+유형화!$G$63)*hourly1!O5269/hourly1!$O$8763</f>
        <v>138.05369486487965</v>
      </c>
      <c r="C5268" s="419">
        <f>hourly1!$F5269*유형화!$G$71/hourly1!$F$8763+유형화!$G$72*hourly1!$G5269/hourly1!$F$8763+유형화!$G$74*hourly1!I5269/hourly1!$I$8763+유형화!$H$63*hourly1!P5269/hourly1!$P$8763</f>
        <v>1.3422773897131173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770">
        <f>(유형화!$F$71+유형화!$F$72+유형화!$F$73+유형화!$F$74+유형화!$G$63)*hourly1!O5270/hourly1!$O$8763</f>
        <v>142.04154696240221</v>
      </c>
      <c r="C5269" s="419">
        <f>hourly1!$F5270*유형화!$G$71/hourly1!$F$8763+유형화!$G$72*hourly1!$G5270/hourly1!$F$8763+유형화!$G$74*hourly1!I5270/hourly1!$I$8763+유형화!$H$63*hourly1!P5270/hourly1!$P$8763</f>
        <v>1.281842610812272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770">
        <f>(유형화!$F$71+유형화!$F$72+유형화!$F$73+유형화!$F$74+유형화!$G$63)*hourly1!O5271/hourly1!$O$8763</f>
        <v>138.94720265501181</v>
      </c>
      <c r="C5270" s="419">
        <f>hourly1!$F5271*유형화!$G$71/hourly1!$F$8763+유형화!$G$72*hourly1!$G5271/hourly1!$F$8763+유형화!$G$74*hourly1!I5271/hourly1!$I$8763+유형화!$H$63*hourly1!P5271/hourly1!$P$8763</f>
        <v>1.7032425192517275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770">
        <f>(유형화!$F$71+유형화!$F$72+유형화!$F$73+유형화!$F$74+유형화!$G$63)*hourly1!O5272/hourly1!$O$8763</f>
        <v>138.94915994692897</v>
      </c>
      <c r="C5271" s="419">
        <f>hourly1!$F5272*유형화!$G$71/hourly1!$F$8763+유형화!$G$72*hourly1!$G5272/hourly1!$F$8763+유형화!$G$74*hourly1!I5272/hourly1!$I$8763+유형화!$H$63*hourly1!P5272/hourly1!$P$8763</f>
        <v>1.5625134987071634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770">
        <f>(유형화!$F$71+유형화!$F$72+유형화!$F$73+유형화!$F$74+유형화!$G$63)*hourly1!O5273/hourly1!$O$8763</f>
        <v>145.3912644104463</v>
      </c>
      <c r="C5272" s="419">
        <f>hourly1!$F5273*유형화!$G$71/hourly1!$F$8763+유형화!$G$72*hourly1!$G5273/hourly1!$F$8763+유형화!$G$74*hourly1!I5273/hourly1!$I$8763+유형화!$H$63*hourly1!P5273/hourly1!$P$8763</f>
        <v>1.0809911493231326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770">
        <f>(유형화!$F$71+유형화!$F$72+유형화!$F$73+유형화!$F$74+유형화!$G$63)*hourly1!O5274/hourly1!$O$8763</f>
        <v>144.38306983876132</v>
      </c>
      <c r="C5273" s="419">
        <f>hourly1!$F5274*유형화!$G$71/hourly1!$F$8763+유형화!$G$72*hourly1!$G5274/hourly1!$F$8763+유형화!$G$74*hourly1!I5274/hourly1!$I$8763+유형화!$H$63*hourly1!P5274/hourly1!$P$8763</f>
        <v>1.000860923571723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770">
        <f>(유형화!$F$71+유형화!$F$72+유형화!$F$73+유형화!$F$74+유형화!$G$63)*hourly1!O5275/hourly1!$O$8763</f>
        <v>142.92663590147924</v>
      </c>
      <c r="C5274" s="419">
        <f>hourly1!$F5275*유형화!$G$71/hourly1!$F$8763+유형화!$G$72*hourly1!$G5275/hourly1!$F$8763+유형화!$G$74*hourly1!I5275/hourly1!$I$8763+유형화!$H$63*hourly1!P5275/hourly1!$P$8763</f>
        <v>1.0810074585957294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770">
        <f>(유형화!$F$71+유형화!$F$72+유형화!$F$73+유형화!$F$74+유형화!$G$63)*hourly1!O5276/hourly1!$O$8763</f>
        <v>141.62190427632024</v>
      </c>
      <c r="C5275" s="419">
        <f>hourly1!$F5276*유형화!$G$71/hourly1!$F$8763+유형화!$G$72*hourly1!$G5276/hourly1!$F$8763+유형화!$G$74*hourly1!I5276/hourly1!$I$8763+유형화!$H$63*hourly1!P5276/hourly1!$P$8763</f>
        <v>1.5626128929533498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770">
        <f>(유형화!$F$71+유형화!$F$72+유형화!$F$73+유형화!$F$74+유형화!$G$63)*hourly1!O5277/hourly1!$O$8763</f>
        <v>138.95516776078358</v>
      </c>
      <c r="C5276" s="419">
        <f>hourly1!$F5277*유형화!$G$71/hourly1!$F$8763+유형화!$G$72*hourly1!$G5277/hourly1!$F$8763+유형화!$G$74*hourly1!I5277/hourly1!$I$8763+유형화!$H$63*hourly1!P5277/hourly1!$P$8763</f>
        <v>2.0247552106643307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770">
        <f>(유형화!$F$71+유형화!$F$72+유형화!$F$73+유형화!$F$74+유형화!$G$63)*hourly1!O5278/hourly1!$O$8763</f>
        <v>136.82383438850579</v>
      </c>
      <c r="C5277" s="419">
        <f>hourly1!$F5278*유형화!$G$71/hourly1!$F$8763+유형화!$G$72*hourly1!$G5278/hourly1!$F$8763+유형화!$G$74*hourly1!I5278/hourly1!$I$8763+유형화!$H$63*hourly1!P5278/hourly1!$P$8763</f>
        <v>2.0451808821161137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770">
        <f>(유형화!$F$71+유형화!$F$72+유형화!$F$73+유형화!$F$74+유형화!$G$63)*hourly1!O5279/hourly1!$O$8763</f>
        <v>135.43819333772973</v>
      </c>
      <c r="C5278" s="419">
        <f>hourly1!$F5279*유형화!$G$71/hourly1!$F$8763+유형화!$G$72*hourly1!$G5279/hourly1!$F$8763+유형화!$G$74*hourly1!I5279/hourly1!$I$8763+유형화!$H$63*hourly1!P5279/hourly1!$P$8763</f>
        <v>1.6838120211502809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770">
        <f>(유형화!$F$71+유형화!$F$72+유형화!$F$73+유형화!$F$74+유형화!$G$63)*hourly1!O5280/hourly1!$O$8763</f>
        <v>129.39709967672007</v>
      </c>
      <c r="C5279" s="419">
        <f>hourly1!$F5280*유형화!$G$71/hourly1!$F$8763+유형화!$G$72*hourly1!$G5280/hourly1!$F$8763+유형화!$G$74*hourly1!I5280/hourly1!$I$8763+유형화!$H$63*hourly1!P5280/hourly1!$P$8763</f>
        <v>1.3414148445984035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770">
        <f>(유형화!$F$71+유형화!$F$72+유형화!$F$73+유형화!$F$74+유형화!$G$63)*hourly1!O5281/hourly1!$O$8763</f>
        <v>123.53980550848004</v>
      </c>
      <c r="C5280" s="419">
        <f>hourly1!$F5281*유형화!$G$71/hourly1!$F$8763+유형화!$G$72*hourly1!$G5281/hourly1!$F$8763+유형화!$G$74*hourly1!I5281/hourly1!$I$8763+유형화!$H$63*hourly1!P5281/hourly1!$P$8763</f>
        <v>0.94085972514416749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770">
        <f>(유형화!$F$71+유형화!$F$72+유형화!$F$73+유형화!$F$74+유형화!$G$63)*hourly1!O5282/hourly1!$O$8763</f>
        <v>117.7073953038922</v>
      </c>
      <c r="C5281" s="419">
        <f>hourly1!$F5282*유형화!$G$71/hourly1!$F$8763+유형화!$G$72*hourly1!$G5282/hourly1!$F$8763+유형화!$G$74*hourly1!I5282/hourly1!$I$8763+유형화!$H$63*hourly1!P5282/hourly1!$P$8763</f>
        <v>0.82117274346657676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770">
        <f>(유형화!$F$71+유형화!$F$72+유형화!$F$73+유형화!$F$74+유형화!$G$63)*hourly1!O5283/hourly1!$O$8763</f>
        <v>112.61799757269213</v>
      </c>
      <c r="C5282" s="419">
        <f>hourly1!$F5283*유형화!$G$71/hourly1!$F$8763+유형화!$G$72*hourly1!$G5283/hourly1!$F$8763+유형화!$G$74*hourly1!I5283/hourly1!$I$8763+유형화!$H$63*hourly1!P5283/hourly1!$P$8763</f>
        <v>0.60410832640879342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770">
        <f>(유형화!$F$71+유형화!$F$72+유형화!$F$73+유형화!$F$74+유형화!$G$63)*hourly1!O5284/hourly1!$O$8763</f>
        <v>107.44579166434733</v>
      </c>
      <c r="C5283" s="419">
        <f>hourly1!$F5284*유형화!$G$71/hourly1!$F$8763+유형화!$G$72*hourly1!$G5284/hourly1!$F$8763+유형화!$G$74*hourly1!I5284/hourly1!$I$8763+유형화!$H$63*hourly1!P5284/hourly1!$P$8763</f>
        <v>0.5304574977089036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770">
        <f>(유형화!$F$71+유형화!$F$72+유형화!$F$73+유형화!$F$74+유형화!$G$63)*hourly1!O5285/hourly1!$O$8763</f>
        <v>106.27703247136827</v>
      </c>
      <c r="C5284" s="419">
        <f>hourly1!$F5285*유형화!$G$71/hourly1!$F$8763+유형화!$G$72*hourly1!$G5285/hourly1!$F$8763+유형화!$G$74*hourly1!I5285/hourly1!$I$8763+유형화!$H$63*hourly1!P5285/hourly1!$P$8763</f>
        <v>0.50727309741180959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770">
        <f>(유형화!$F$71+유형화!$F$72+유형화!$F$73+유형화!$F$74+유형화!$G$63)*hourly1!O5286/hourly1!$O$8763</f>
        <v>105.48980341102494</v>
      </c>
      <c r="C5285" s="419">
        <f>hourly1!$F5286*유형화!$G$71/hourly1!$F$8763+유형화!$G$72*hourly1!$G5286/hourly1!$F$8763+유형화!$G$74*hourly1!I5286/hourly1!$I$8763+유형화!$H$63*hourly1!P5286/hourly1!$P$8763</f>
        <v>0.5073983403164436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770">
        <f>(유형화!$F$71+유형화!$F$72+유형화!$F$73+유형화!$F$74+유형화!$G$63)*hourly1!O5287/hourly1!$O$8763</f>
        <v>105.00319256226129</v>
      </c>
      <c r="C5286" s="419">
        <f>hourly1!$F5287*유형화!$G$71/hourly1!$F$8763+유형화!$G$72*hourly1!$G5287/hourly1!$F$8763+유형화!$G$74*hourly1!I5287/hourly1!$I$8763+유형화!$H$63*hourly1!P5287/hourly1!$P$8763</f>
        <v>0.50336379554333965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770">
        <f>(유형화!$F$71+유형화!$F$72+유형화!$F$73+유형화!$F$74+유형화!$G$63)*hourly1!O5288/hourly1!$O$8763</f>
        <v>105.84957294955528</v>
      </c>
      <c r="C5287" s="419">
        <f>hourly1!$F5288*유형화!$G$71/hourly1!$F$8763+유형화!$G$72*hourly1!$G5288/hourly1!$F$8763+유형화!$G$74*hourly1!I5288/hourly1!$I$8763+유형화!$H$63*hourly1!P5288/hourly1!$P$8763</f>
        <v>1.2021293485394309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770">
        <f>(유형화!$F$71+유형화!$F$72+유형화!$F$73+유형화!$F$74+유형화!$G$63)*hourly1!O5289/hourly1!$O$8763</f>
        <v>108.62357405526495</v>
      </c>
      <c r="C5288" s="419">
        <f>hourly1!$F5289*유형화!$G$71/hourly1!$F$8763+유형화!$G$72*hourly1!$G5289/hourly1!$F$8763+유형화!$G$74*hourly1!I5289/hourly1!$I$8763+유형화!$H$63*hourly1!P5289/hourly1!$P$8763</f>
        <v>2.449246495565585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770">
        <f>(유형화!$F$71+유형화!$F$72+유형화!$F$73+유형화!$F$74+유형화!$G$63)*hourly1!O5290/hourly1!$O$8763</f>
        <v>113.2750451964525</v>
      </c>
      <c r="C5289" s="419">
        <f>hourly1!$F5290*유형화!$G$71/hourly1!$F$8763+유형화!$G$72*hourly1!$G5290/hourly1!$F$8763+유형화!$G$74*hourly1!I5290/hourly1!$I$8763+유형화!$H$63*hourly1!P5290/hourly1!$P$8763</f>
        <v>2.0667423559290832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770">
        <f>(유형화!$F$71+유형화!$F$72+유형화!$F$73+유형화!$F$74+유형화!$G$63)*hourly1!O5291/hourly1!$O$8763</f>
        <v>123.38081291313271</v>
      </c>
      <c r="C5290" s="419">
        <f>hourly1!$F5291*유형화!$G$71/hourly1!$F$8763+유형화!$G$72*hourly1!$G5291/hourly1!$F$8763+유형화!$G$74*hourly1!I5291/hourly1!$I$8763+유형화!$H$63*hourly1!P5291/hourly1!$P$8763</f>
        <v>1.784930434396887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770">
        <f>(유형화!$F$71+유형화!$F$72+유형화!$F$73+유형화!$F$74+유형화!$G$63)*hourly1!O5292/hourly1!$O$8763</f>
        <v>132.10850527118944</v>
      </c>
      <c r="C5291" s="419">
        <f>hourly1!$F5292*유형화!$G$71/hourly1!$F$8763+유형화!$G$72*hourly1!$G5292/hourly1!$F$8763+유형화!$G$74*hourly1!I5292/hourly1!$I$8763+유형화!$H$63*hourly1!P5292/hourly1!$P$8763</f>
        <v>1.4631134058032447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770">
        <f>(유형화!$F$71+유형화!$F$72+유형화!$F$73+유형화!$F$74+유형화!$G$63)*hourly1!O5293/hourly1!$O$8763</f>
        <v>136.1536729148597</v>
      </c>
      <c r="C5292" s="419">
        <f>hourly1!$F5293*유형화!$G$71/hourly1!$F$8763+유형화!$G$72*hourly1!$G5293/hourly1!$F$8763+유형화!$G$74*hourly1!I5293/hourly1!$I$8763+유형화!$H$63*hourly1!P5293/hourly1!$P$8763</f>
        <v>1.3423801689026664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770">
        <f>(유형화!$F$71+유형화!$F$72+유형화!$F$73+유형화!$F$74+유형화!$G$63)*hourly1!O5294/hourly1!$O$8763</f>
        <v>139.07099834165592</v>
      </c>
      <c r="C5293" s="419">
        <f>hourly1!$F5294*유형화!$G$71/hourly1!$F$8763+유형화!$G$72*hourly1!$G5294/hourly1!$F$8763+유형화!$G$74*hourly1!I5294/hourly1!$I$8763+유형화!$H$63*hourly1!P5294/hourly1!$P$8763</f>
        <v>1.2819607761080443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770">
        <f>(유형화!$F$71+유형화!$F$72+유형화!$F$73+유형화!$F$74+유형화!$G$63)*hourly1!O5295/hourly1!$O$8763</f>
        <v>136.03061615374665</v>
      </c>
      <c r="C5294" s="419">
        <f>hourly1!$F5295*유형화!$G$71/hourly1!$F$8763+유형화!$G$72*hourly1!$G5295/hourly1!$F$8763+유형화!$G$74*hourly1!I5295/hourly1!$I$8763+유형화!$H$63*hourly1!P5295/hourly1!$P$8763</f>
        <v>1.7033794555970887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770">
        <f>(유형화!$F$71+유형화!$F$72+유형화!$F$73+유형화!$F$74+유형화!$G$63)*hourly1!O5296/hourly1!$O$8763</f>
        <v>135.20888365227327</v>
      </c>
      <c r="C5295" s="419">
        <f>hourly1!$F5296*유형화!$G$71/hourly1!$F$8763+유형화!$G$72*hourly1!$G5296/hourly1!$F$8763+유형화!$G$74*hourly1!I5296/hourly1!$I$8763+유형화!$H$63*hourly1!P5296/hourly1!$P$8763</f>
        <v>1.5626375107233024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770">
        <f>(유형화!$F$71+유형화!$F$72+유형화!$F$73+유형화!$F$74+유형화!$G$63)*hourly1!O5297/hourly1!$O$8763</f>
        <v>140.61392828087372</v>
      </c>
      <c r="C5296" s="419">
        <f>hourly1!$F5297*유형화!$G$71/hourly1!$F$8763+유형화!$G$72*hourly1!$G5297/hourly1!$F$8763+유형화!$G$74*hourly1!I5297/hourly1!$I$8763+유형화!$H$63*hourly1!P5297/hourly1!$P$8763</f>
        <v>1.0810714647976061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770">
        <f>(유형화!$F$71+유형화!$F$72+유형화!$F$73+유형화!$F$74+유형화!$G$63)*hourly1!O5298/hourly1!$O$8763</f>
        <v>140.21014851142476</v>
      </c>
      <c r="C5297" s="419">
        <f>hourly1!$F5298*유형화!$G$71/hourly1!$F$8763+유형화!$G$72*hourly1!$G5298/hourly1!$F$8763+유형화!$G$74*hourly1!I5298/hourly1!$I$8763+유형화!$H$63*hourly1!P5298/hourly1!$P$8763</f>
        <v>1.0009323151045886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770">
        <f>(유형화!$F$71+유형화!$F$72+유형화!$F$73+유형화!$F$74+유형화!$G$63)*hourly1!O5299/hourly1!$O$8763</f>
        <v>140.18211038004014</v>
      </c>
      <c r="C5298" s="419">
        <f>hourly1!$F5299*유형화!$G$71/hourly1!$F$8763+유형화!$G$72*hourly1!$G5299/hourly1!$F$8763+유형화!$G$74*hourly1!I5299/hourly1!$I$8763+유형화!$H$63*hourly1!P5299/hourly1!$P$8763</f>
        <v>1.0810846968489556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770">
        <f>(유형화!$F$71+유형화!$F$72+유형화!$F$73+유형화!$F$74+유형화!$G$63)*hourly1!O5300/hourly1!$O$8763</f>
        <v>139.00806087148376</v>
      </c>
      <c r="C5299" s="419">
        <f>hourly1!$F5300*유형화!$G$71/hourly1!$F$8763+유형화!$G$72*hourly1!$G5300/hourly1!$F$8763+유형화!$G$74*hourly1!I5300/hourly1!$I$8763+유형화!$H$63*hourly1!P5300/hourly1!$P$8763</f>
        <v>1.5627122871995336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770">
        <f>(유형화!$F$71+유형화!$F$72+유형화!$F$73+유형화!$F$74+유형화!$G$63)*hourly1!O5301/hourly1!$O$8763</f>
        <v>134.67207414669005</v>
      </c>
      <c r="C5300" s="419">
        <f>hourly1!$F5301*유형화!$G$71/hourly1!$F$8763+유형화!$G$72*hourly1!$G5301/hourly1!$F$8763+유형화!$G$74*hourly1!I5301/hourly1!$I$8763+유형화!$H$63*hourly1!P5301/hourly1!$P$8763</f>
        <v>2.024889992954821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770">
        <f>(유형화!$F$71+유형화!$F$72+유형화!$F$73+유형화!$F$74+유형화!$G$63)*hourly1!O5302/hourly1!$O$8763</f>
        <v>131.39107772651738</v>
      </c>
      <c r="C5301" s="419">
        <f>hourly1!$F5302*유형화!$G$71/hourly1!$F$8763+유형화!$G$72*hourly1!$G5302/hourly1!$F$8763+유형화!$G$74*hourly1!I5302/hourly1!$I$8763+유형화!$H$63*hourly1!P5302/hourly1!$P$8763</f>
        <v>2.0452824304171711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770">
        <f>(유형화!$F$71+유형화!$F$72+유형화!$F$73+유형화!$F$74+유형화!$G$63)*hourly1!O5303/hourly1!$O$8763</f>
        <v>130.91360686781982</v>
      </c>
      <c r="C5302" s="419">
        <f>hourly1!$F5303*유형화!$G$71/hourly1!$F$8763+유형화!$G$72*hourly1!$G5303/hourly1!$F$8763+유형화!$G$74*hourly1!I5303/hourly1!$I$8763+유형화!$H$63*hourly1!P5303/hourly1!$P$8763</f>
        <v>1.6838397161414747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770">
        <f>(유형화!$F$71+유형화!$F$72+유형화!$F$73+유형화!$F$74+유형화!$G$63)*hourly1!O5304/hourly1!$O$8763</f>
        <v>126.93845931792154</v>
      </c>
      <c r="C5303" s="419">
        <f>hourly1!$F5304*유형화!$G$71/hourly1!$F$8763+유형화!$G$72*hourly1!$G5304/hourly1!$F$8763+유형화!$G$74*hourly1!I5304/hourly1!$I$8763+유형화!$H$63*hourly1!P5304/hourly1!$P$8763</f>
        <v>1.341424999428509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770">
        <f>(유형화!$F$71+유형화!$F$72+유형화!$F$73+유형화!$F$74+유형화!$G$63)*hourly1!O5305/hourly1!$O$8763</f>
        <v>121.76235917474308</v>
      </c>
      <c r="C5304" s="419">
        <f>hourly1!$F5305*유형화!$G$71/hourly1!$F$8763+유형화!$G$72*hourly1!$G5305/hourly1!$F$8763+유형화!$G$74*hourly1!I5305/hourly1!$I$8763+유형화!$H$63*hourly1!P5305/hourly1!$P$8763</f>
        <v>0.94082710659898328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770">
        <f>(유형화!$F$71+유형화!$F$72+유형화!$F$73+유형화!$F$74+유형화!$G$63)*hourly1!O5306/hourly1!$O$8763</f>
        <v>115.06853950037751</v>
      </c>
      <c r="C5305" s="419">
        <f>hourly1!$F5306*유형화!$G$71/hourly1!$F$8763+유형화!$G$72*hourly1!$G5306/hourly1!$F$8763+유형화!$G$74*hourly1!I5306/hourly1!$I$8763+유형화!$H$63*hourly1!P5306/hourly1!$P$8763</f>
        <v>0.8211127376523174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770">
        <f>(유형화!$F$71+유형화!$F$72+유형화!$F$73+유형화!$F$74+유형화!$G$63)*hourly1!O5307/hourly1!$O$8763</f>
        <v>110.46618709433912</v>
      </c>
      <c r="C5306" s="419">
        <f>hourly1!$F5307*유형화!$G$71/hourly1!$F$8763+유형화!$G$72*hourly1!$G5307/hourly1!$F$8763+유형화!$G$74*hourly1!I5307/hourly1!$I$8763+유형화!$H$63*hourly1!P5307/hourly1!$P$8763</f>
        <v>0.59849855208084857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770">
        <f>(유형화!$F$71+유형화!$F$72+유형화!$F$73+유형화!$F$74+유형화!$G$63)*hourly1!O5308/hourly1!$O$8763</f>
        <v>105.0415964973072</v>
      </c>
      <c r="C5307" s="419">
        <f>hourly1!$F5308*유형화!$G$71/hourly1!$F$8763+유형화!$G$72*hourly1!$G5308/hourly1!$F$8763+유형화!$G$74*hourly1!I5308/hourly1!$I$8763+유형화!$H$63*hourly1!P5308/hourly1!$P$8763</f>
        <v>0.61507862014391357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770">
        <f>(유형화!$F$71+유형화!$F$72+유형화!$F$73+유형화!$F$74+유형화!$G$63)*hourly1!O5309/hourly1!$O$8763</f>
        <v>105.2260273342571</v>
      </c>
      <c r="C5308" s="419">
        <f>hourly1!$F5309*유형화!$G$71/hourly1!$F$8763+유형화!$G$72*hourly1!$G5309/hourly1!$F$8763+유형화!$G$74*hourly1!I5309/hourly1!$I$8763+유형화!$H$63*hourly1!P5309/hourly1!$P$8763</f>
        <v>0.55039912225899401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770">
        <f>(유형화!$F$71+유형화!$F$72+유형화!$F$73+유형화!$F$74+유형화!$G$63)*hourly1!O5310/hourly1!$O$8763</f>
        <v>104.64140350227169</v>
      </c>
      <c r="C5309" s="419">
        <f>hourly1!$F5310*유형화!$G$71/hourly1!$F$8763+유형화!$G$72*hourly1!$G5310/hourly1!$F$8763+유형화!$G$74*hourly1!I5310/hourly1!$I$8763+유형화!$H$63*hourly1!P5310/hourly1!$P$8763</f>
        <v>0.50157931494390173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770">
        <f>(유형화!$F$71+유형화!$F$72+유형화!$F$73+유형화!$F$74+유형화!$G$63)*hourly1!O5311/hourly1!$O$8763</f>
        <v>103.56928304127437</v>
      </c>
      <c r="C5310" s="419">
        <f>hourly1!$F5311*유형화!$G$71/hourly1!$F$8763+유형화!$G$72*hourly1!$G5311/hourly1!$F$8763+유형화!$G$74*hourly1!I5311/hourly1!$I$8763+유형화!$H$63*hourly1!P5311/hourly1!$P$8763</f>
        <v>0.50161285665546185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770">
        <f>(유형화!$F$71+유형화!$F$72+유형화!$F$73+유형화!$F$74+유형화!$G$63)*hourly1!O5312/hourly1!$O$8763</f>
        <v>104.40213953710091</v>
      </c>
      <c r="C5311" s="419">
        <f>hourly1!$F5312*유형화!$G$71/hourly1!$F$8763+유형화!$G$72*hourly1!$G5312/hourly1!$F$8763+유형화!$G$74*hourly1!I5312/hourly1!$I$8763+유형화!$H$63*hourly1!P5312/hourly1!$P$8763</f>
        <v>0.64853293862097638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770">
        <f>(유형화!$F$71+유형화!$F$72+유형화!$F$73+유형화!$F$74+유형화!$G$63)*hourly1!O5313/hourly1!$O$8763</f>
        <v>108.33265682517728</v>
      </c>
      <c r="C5312" s="419">
        <f>hourly1!$F5313*유형화!$G$71/hourly1!$F$8763+유형화!$G$72*hourly1!$G5313/hourly1!$F$8763+유형화!$G$74*hourly1!I5313/hourly1!$I$8763+유형화!$H$63*hourly1!P5313/hourly1!$P$8763</f>
        <v>1.0073655538374473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770">
        <f>(유형화!$F$71+유형화!$F$72+유형화!$F$73+유형화!$F$74+유형화!$G$63)*hourly1!O5314/hourly1!$O$8763</f>
        <v>113.19469068195686</v>
      </c>
      <c r="C5313" s="419">
        <f>hourly1!$F5314*유형화!$G$71/hourly1!$F$8763+유형화!$G$72*hourly1!$G5314/hourly1!$F$8763+유형화!$G$74*hourly1!I5314/hourly1!$I$8763+유형화!$H$63*hourly1!P5314/hourly1!$P$8763</f>
        <v>1.4027564805998742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770">
        <f>(유형화!$F$71+유형화!$F$72+유형화!$F$73+유형화!$F$74+유형화!$G$63)*hourly1!O5315/hourly1!$O$8763</f>
        <v>121.03184369550453</v>
      </c>
      <c r="C5314" s="419">
        <f>hourly1!$F5315*유형화!$G$71/hourly1!$F$8763+유형화!$G$72*hourly1!$G5315/hourly1!$F$8763+유형화!$G$74*hourly1!I5315/hourly1!$I$8763+유형화!$H$63*hourly1!P5315/hourly1!$P$8763</f>
        <v>2.005099459967818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770">
        <f>(유형화!$F$71+유형화!$F$72+유형화!$F$73+유형화!$F$74+유형화!$G$63)*hourly1!O5316/hourly1!$O$8763</f>
        <v>131.36070584577206</v>
      </c>
      <c r="C5315" s="419">
        <f>hourly1!$F5316*유형화!$G$71/hourly1!$F$8763+유형화!$G$72*hourly1!$G5316/hourly1!$F$8763+유형화!$G$74*hourly1!I5316/hourly1!$I$8763+유형화!$H$63*hourly1!P5316/hourly1!$P$8763</f>
        <v>1.9874500575224379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770">
        <f>(유형화!$F$71+유형화!$F$72+유형화!$F$73+유형화!$F$74+유형화!$G$63)*hourly1!O5317/hourly1!$O$8763</f>
        <v>134.39018710735672</v>
      </c>
      <c r="C5316" s="419">
        <f>hourly1!$F5317*유형화!$G$71/hourly1!$F$8763+유형화!$G$72*hourly1!$G5317/hourly1!$F$8763+유형화!$G$74*hourly1!I5317/hourly1!$I$8763+유형화!$H$63*hourly1!P5317/hourly1!$P$8763</f>
        <v>1.8321159295092551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770">
        <f>(유형화!$F$71+유형화!$F$72+유형화!$F$73+유형화!$F$74+유형화!$G$63)*hourly1!O5318/hourly1!$O$8763</f>
        <v>137.00194591378428</v>
      </c>
      <c r="C5317" s="419">
        <f>hourly1!$F5318*유형화!$G$71/hourly1!$F$8763+유형화!$G$72*hourly1!$G5318/hourly1!$F$8763+유형화!$G$74*hourly1!I5318/hourly1!$I$8763+유형화!$H$63*hourly1!P5318/hourly1!$P$8763</f>
        <v>1.935069597505829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770">
        <f>(유형화!$F$71+유형화!$F$72+유형화!$F$73+유형화!$F$74+유형화!$G$63)*hourly1!O5319/hourly1!$O$8763</f>
        <v>134.51088511443879</v>
      </c>
      <c r="C5318" s="419">
        <f>hourly1!$F5319*유형화!$G$71/hourly1!$F$8763+유형화!$G$72*hourly1!$G5319/hourly1!$F$8763+유형화!$G$74*hourly1!I5319/hourly1!$I$8763+유형화!$H$63*hourly1!P5319/hourly1!$P$8763</f>
        <v>1.9519915448491103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770">
        <f>(유형화!$F$71+유형화!$F$72+유형화!$F$73+유형화!$F$74+유형화!$G$63)*hourly1!O5320/hourly1!$O$8763</f>
        <v>132.88653222179838</v>
      </c>
      <c r="C5319" s="419">
        <f>hourly1!$F5320*유형화!$G$71/hourly1!$F$8763+유형화!$G$72*hourly1!$G5320/hourly1!$F$8763+유형화!$G$74*hourly1!I5320/hourly1!$I$8763+유형화!$H$63*hourly1!P5320/hourly1!$P$8763</f>
        <v>1.6421513690595213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770">
        <f>(유형화!$F$71+유형화!$F$72+유형화!$F$73+유형화!$F$74+유형화!$G$63)*hourly1!O5321/hourly1!$O$8763</f>
        <v>139.01000168233057</v>
      </c>
      <c r="C5320" s="419">
        <f>hourly1!$F5321*유형화!$G$71/hourly1!$F$8763+유형화!$G$72*hourly1!$G5321/hourly1!$F$8763+유형화!$G$74*hourly1!I5321/hourly1!$I$8763+유형화!$H$63*hourly1!P5321/hourly1!$P$8763</f>
        <v>1.401312956114283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770">
        <f>(유형화!$F$71+유형화!$F$72+유형화!$F$73+유형화!$F$74+유형화!$G$63)*hourly1!O5322/hourly1!$O$8763</f>
        <v>137.54892162329963</v>
      </c>
      <c r="C5321" s="419">
        <f>hourly1!$F5322*유형화!$G$71/hourly1!$F$8763+유형화!$G$72*hourly1!$G5322/hourly1!$F$8763+유형화!$G$74*hourly1!I5322/hourly1!$I$8763+유형화!$H$63*hourly1!P5322/hourly1!$P$8763</f>
        <v>1.1950714338940285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770">
        <f>(유형화!$F$71+유형화!$F$72+유형화!$F$73+유형화!$F$74+유형화!$G$63)*hourly1!O5323/hourly1!$O$8763</f>
        <v>137.62539258679223</v>
      </c>
      <c r="C5322" s="419">
        <f>hourly1!$F5323*유형화!$G$71/hourly1!$F$8763+유형화!$G$72*hourly1!$G5323/hourly1!$F$8763+유형화!$G$74*hourly1!I5323/hourly1!$I$8763+유형화!$H$63*hourly1!P5323/hourly1!$P$8763</f>
        <v>1.4013338812187426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770">
        <f>(유형화!$F$71+유형화!$F$72+유형화!$F$73+유형화!$F$74+유형화!$G$63)*hourly1!O5324/hourly1!$O$8763</f>
        <v>137.00562839572885</v>
      </c>
      <c r="C5323" s="419">
        <f>hourly1!$F5324*유형화!$G$71/hourly1!$F$8763+유형화!$G$72*hourly1!$G5324/hourly1!$F$8763+유형화!$G$74*hourly1!I5324/hourly1!$I$8763+유형화!$H$63*hourly1!P5324/hourly1!$P$8763</f>
        <v>1.6766334794321047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770">
        <f>(유형화!$F$71+유형화!$F$72+유형화!$F$73+유형화!$F$74+유형화!$G$63)*hourly1!O5325/hourly1!$O$8763</f>
        <v>135.29917818151159</v>
      </c>
      <c r="C5324" s="419">
        <f>hourly1!$F5325*유형화!$G$71/hourly1!$F$8763+유형화!$G$72*hourly1!$G5325/hourly1!$F$8763+유형화!$G$74*hourly1!I5325/hourly1!$I$8763+유형화!$H$63*hourly1!P5325/hourly1!$P$8763</f>
        <v>2.1586644934877834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770">
        <f>(유형화!$F$71+유형화!$F$72+유형화!$F$73+유형화!$F$74+유형화!$G$63)*hourly1!O5326/hourly1!$O$8763</f>
        <v>131.55653824437186</v>
      </c>
      <c r="C5325" s="419">
        <f>hourly1!$F5326*유형화!$G$71/hourly1!$F$8763+유형화!$G$72*hourly1!$G5326/hourly1!$F$8763+유형화!$G$74*hourly1!I5326/hourly1!$I$8763+유형화!$H$63*hourly1!P5326/hourly1!$P$8763</f>
        <v>1.7975473492197132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770">
        <f>(유형화!$F$71+유형화!$F$72+유형화!$F$73+유형화!$F$74+유형화!$G$63)*hourly1!O5327/hourly1!$O$8763</f>
        <v>130.51708180855479</v>
      </c>
      <c r="C5326" s="419">
        <f>hourly1!$F5327*유형화!$G$71/hourly1!$F$8763+유형화!$G$72*hourly1!$G5327/hourly1!$F$8763+유형화!$G$74*hourly1!I5327/hourly1!$I$8763+유형화!$H$63*hourly1!P5327/hourly1!$P$8763</f>
        <v>1.1956677993711267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770">
        <f>(유형화!$F$71+유형화!$F$72+유형화!$F$73+유형화!$F$74+유형화!$G$63)*hourly1!O5328/hourly1!$O$8763</f>
        <v>125.81368750397257</v>
      </c>
      <c r="C5327" s="419">
        <f>hourly1!$F5328*유형화!$G$71/hourly1!$F$8763+유형화!$G$72*hourly1!$G5328/hourly1!$F$8763+유형화!$G$74*hourly1!I5328/hourly1!$I$8763+유형화!$H$63*hourly1!P5328/hourly1!$P$8763</f>
        <v>1.1775331191355594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770">
        <f>(유형화!$F$71+유형화!$F$72+유형화!$F$73+유형화!$F$74+유형화!$G$63)*hourly1!O5329/hourly1!$O$8763</f>
        <v>119.96043840494973</v>
      </c>
      <c r="C5328" s="419">
        <f>hourly1!$F5329*유형화!$G$71/hourly1!$F$8763+유형화!$G$72*hourly1!$G5329/hourly1!$F$8763+유형화!$G$74*hourly1!I5329/hourly1!$I$8763+유형화!$H$63*hourly1!P5329/hourly1!$P$8763</f>
        <v>1.0403869072854663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770">
        <f>(유형화!$F$71+유형화!$F$72+유형화!$F$73+유형화!$F$74+유형화!$G$63)*hourly1!O5330/hourly1!$O$8763</f>
        <v>114.449851361192</v>
      </c>
      <c r="C5329" s="419">
        <f>hourly1!$F5330*유형화!$G$71/hourly1!$F$8763+유형화!$G$72*hourly1!$G5330/hourly1!$F$8763+유형화!$G$74*hourly1!I5330/hourly1!$I$8763+유형화!$H$63*hourly1!P5330/hourly1!$P$8763</f>
        <v>0.8008446199282282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770">
        <f>(유형화!$F$71+유형화!$F$72+유형화!$F$73+유형화!$F$74+유형화!$G$63)*hourly1!O5331/hourly1!$O$8763</f>
        <v>110.1427570663933</v>
      </c>
      <c r="C5330" s="419">
        <f>hourly1!$F5331*유형화!$G$71/hourly1!$F$8763+유형화!$G$72*hourly1!$G5331/hourly1!$F$8763+유형화!$G$74*hourly1!I5331/hourly1!$I$8763+유형화!$H$63*hourly1!P5331/hourly1!$P$8763</f>
        <v>0.6507162270936464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770">
        <f>(유형화!$F$71+유형화!$F$72+유형화!$F$73+유형화!$F$74+유형화!$G$63)*hourly1!O5332/hourly1!$O$8763</f>
        <v>107.37551856100451</v>
      </c>
      <c r="C5331" s="419">
        <f>hourly1!$F5332*유형화!$G$71/hourly1!$F$8763+유형화!$G$72*hourly1!$G5332/hourly1!$F$8763+유형화!$G$74*hourly1!I5332/hourly1!$I$8763+유형화!$H$63*hourly1!P5332/hourly1!$P$8763</f>
        <v>0.59570874330097201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770">
        <f>(유형화!$F$71+유형화!$F$72+유형화!$F$73+유형화!$F$74+유형화!$G$63)*hourly1!O5333/hourly1!$O$8763</f>
        <v>105.52061903481307</v>
      </c>
      <c r="C5332" s="419">
        <f>hourly1!$F5333*유형화!$G$71/hourly1!$F$8763+유형화!$G$72*hourly1!$G5333/hourly1!$F$8763+유형화!$G$74*hourly1!I5333/hourly1!$I$8763+유형화!$H$63*hourly1!P5333/hourly1!$P$8763</f>
        <v>0.56006252013175584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770">
        <f>(유형화!$F$71+유형화!$F$72+유형화!$F$73+유형화!$F$74+유형화!$G$63)*hourly1!O5334/hourly1!$O$8763</f>
        <v>105.65661272291814</v>
      </c>
      <c r="C5333" s="419">
        <f>hourly1!$F5334*유형화!$G$71/hourly1!$F$8763+유형화!$G$72*hourly1!$G5334/hourly1!$F$8763+유형화!$G$74*hourly1!I5334/hourly1!$I$8763+유형화!$H$63*hourly1!P5334/hourly1!$P$8763</f>
        <v>0.50222583912728114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770">
        <f>(유형화!$F$71+유형화!$F$72+유형화!$F$73+유형화!$F$74+유형화!$G$63)*hourly1!O5335/hourly1!$O$8763</f>
        <v>106.27505489004302</v>
      </c>
      <c r="C5334" s="419">
        <f>hourly1!$F5335*유형화!$G$71/hourly1!$F$8763+유형화!$G$72*hourly1!$G5335/hourly1!$F$8763+유형화!$G$74*hourly1!I5335/hourly1!$I$8763+유형화!$H$63*hourly1!P5335/hourly1!$P$8763</f>
        <v>0.50225661133972188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770">
        <f>(유형화!$F$71+유형화!$F$72+유형화!$F$73+유형화!$F$74+유형화!$G$63)*hourly1!O5336/hourly1!$O$8763</f>
        <v>106.72260267081977</v>
      </c>
      <c r="C5335" s="419">
        <f>hourly1!$F5336*유형화!$G$71/hourly1!$F$8763+유형화!$G$72*hourly1!$G5336/hourly1!$F$8763+유형화!$G$74*hourly1!I5336/hourly1!$I$8763+유형화!$H$63*hourly1!P5336/hourly1!$P$8763</f>
        <v>0.5601225259460153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770">
        <f>(유형화!$F$71+유형화!$F$72+유형화!$F$73+유형화!$F$74+유형화!$G$63)*hourly1!O5337/hourly1!$O$8763</f>
        <v>109.12831621559474</v>
      </c>
      <c r="C5336" s="419">
        <f>hourly1!$F5337*유형화!$G$71/hourly1!$F$8763+유형화!$G$72*hourly1!$G5337/hourly1!$F$8763+유형화!$G$74*hourly1!I5337/hourly1!$I$8763+유형화!$H$63*hourly1!P5337/hourly1!$P$8763</f>
        <v>0.82014187434981245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770">
        <f>(유형화!$F$71+유형화!$F$72+유형화!$F$73+유형화!$F$74+유형화!$G$63)*hourly1!O5338/hourly1!$O$8763</f>
        <v>114.53601648468953</v>
      </c>
      <c r="C5337" s="419">
        <f>hourly1!$F5338*유형화!$G$71/hourly1!$F$8763+유형화!$G$72*hourly1!$G5338/hourly1!$F$8763+유형화!$G$74*hourly1!I5338/hourly1!$I$8763+유형화!$H$63*hourly1!P5338/hourly1!$P$8763</f>
        <v>1.2180610460863697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770">
        <f>(유형화!$F$71+유형화!$F$72+유형화!$F$73+유형화!$F$74+유형화!$G$63)*hourly1!O5339/hourly1!$O$8763</f>
        <v>118.35366566708599</v>
      </c>
      <c r="C5338" s="419">
        <f>hourly1!$F5339*유형화!$G$71/hourly1!$F$8763+유형화!$G$72*hourly1!$G5339/hourly1!$F$8763+유형화!$G$74*hourly1!I5339/hourly1!$I$8763+유형화!$H$63*hourly1!P5339/hourly1!$P$8763</f>
        <v>1.6738424397637304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770">
        <f>(유형화!$F$71+유형화!$F$72+유형화!$F$73+유형화!$F$74+유형화!$G$63)*hourly1!O5340/hourly1!$O$8763</f>
        <v>129.49387747541491</v>
      </c>
      <c r="C5339" s="419">
        <f>hourly1!$F5340*유형화!$G$71/hourly1!$F$8763+유형화!$G$72*hourly1!$G5340/hourly1!$F$8763+유형화!$G$74*hourly1!I5340/hourly1!$I$8763+유형화!$H$63*hourly1!P5340/hourly1!$P$8763</f>
        <v>2.0726447739973426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770">
        <f>(유형화!$F$71+유형화!$F$72+유형화!$F$73+유형화!$F$74+유형화!$G$63)*hourly1!O5341/hourly1!$O$8763</f>
        <v>134.21602948956021</v>
      </c>
      <c r="C5340" s="419">
        <f>hourly1!$F5341*유형화!$G$71/hourly1!$F$8763+유형화!$G$72*hourly1!$G5341/hourly1!$F$8763+유형화!$G$74*hourly1!I5341/hourly1!$I$8763+유형화!$H$63*hourly1!P5341/hourly1!$P$8763</f>
        <v>2.2432923858095299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770">
        <f>(유형화!$F$71+유형화!$F$72+유형화!$F$73+유형화!$F$74+유형화!$G$63)*hourly1!O5342/hourly1!$O$8763</f>
        <v>137.47744095658646</v>
      </c>
      <c r="C5341" s="419">
        <f>hourly1!$F5342*유형화!$G$71/hourly1!$F$8763+유형화!$G$72*hourly1!$G5342/hourly1!$F$8763+유형화!$G$74*hourly1!I5342/hourly1!$I$8763+유형화!$H$63*hourly1!P5342/hourly1!$P$8763</f>
        <v>2.3378969371266827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770">
        <f>(유형화!$F$71+유형화!$F$72+유형화!$F$73+유형화!$F$74+유형화!$G$63)*hourly1!O5343/hourly1!$O$8763</f>
        <v>134.18738632225305</v>
      </c>
      <c r="C5342" s="419">
        <f>hourly1!$F5343*유형화!$G$71/hourly1!$F$8763+유형화!$G$72*hourly1!$G5343/hourly1!$F$8763+유형화!$G$74*hourly1!I5343/hourly1!$I$8763+유형화!$H$63*hourly1!P5343/hourly1!$P$8763</f>
        <v>2.0715492832344524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770">
        <f>(유형화!$F$71+유형화!$F$72+유형화!$F$73+유형화!$F$74+유형화!$G$63)*hourly1!O5344/hourly1!$O$8763</f>
        <v>133.75074873072114</v>
      </c>
      <c r="C5343" s="419">
        <f>hourly1!$F5344*유형화!$G$71/hourly1!$F$8763+유형화!$G$72*hourly1!$G5344/hourly1!$F$8763+유형화!$G$74*hourly1!I5344/hourly1!$I$8763+유형화!$H$63*hourly1!P5344/hourly1!$P$8763</f>
        <v>1.8433702507652026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770">
        <f>(유형화!$F$71+유형화!$F$72+유형화!$F$73+유형화!$F$74+유형화!$G$63)*hourly1!O5345/hourly1!$O$8763</f>
        <v>140.03752376166915</v>
      </c>
      <c r="C5344" s="419">
        <f>hourly1!$F5345*유형화!$G$71/hourly1!$F$8763+유형화!$G$72*hourly1!$G5345/hourly1!$F$8763+유형화!$G$74*hourly1!I5345/hourly1!$I$8763+유형화!$H$63*hourly1!P5345/hourly1!$P$8763</f>
        <v>1.5394269540456338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770">
        <f>(유형화!$F$71+유형화!$F$72+유형화!$F$73+유형화!$F$74+유형화!$G$63)*hourly1!O5346/hourly1!$O$8763</f>
        <v>139.10981737620304</v>
      </c>
      <c r="C5345" s="419">
        <f>hourly1!$F5346*유형화!$G$71/hourly1!$F$8763+유형화!$G$72*hourly1!$G5346/hourly1!$F$8763+유형화!$G$74*hourly1!I5346/hourly1!$I$8763+유형화!$H$63*hourly1!P5346/hourly1!$P$8763</f>
        <v>1.4065263843459881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770">
        <f>(유형화!$F$71+유형화!$F$72+유형화!$F$73+유형화!$F$74+유형화!$G$63)*hourly1!O5347/hourly1!$O$8763</f>
        <v>139.62400402787543</v>
      </c>
      <c r="C5346" s="419">
        <f>hourly1!$F5347*유형화!$G$71/hourly1!$F$8763+유형화!$G$72*hourly1!$G5347/hourly1!$F$8763+유형화!$G$74*hourly1!I5347/hourly1!$I$8763+유형화!$H$63*hourly1!P5347/hourly1!$P$8763</f>
        <v>0.9893847346640805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770">
        <f>(유형화!$F$71+유형화!$F$72+유형화!$F$73+유형화!$F$74+유형화!$G$63)*hourly1!O5348/hourly1!$O$8763</f>
        <v>137.54167146636047</v>
      </c>
      <c r="C5347" s="419">
        <f>hourly1!$F5348*유형화!$G$71/hourly1!$F$8763+유형화!$G$72*hourly1!$G5348/hourly1!$F$8763+유형화!$G$74*hourly1!I5348/hourly1!$I$8763+유형화!$H$63*hourly1!P5348/hourly1!$P$8763</f>
        <v>1.4826377591526414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770">
        <f>(유형화!$F$71+유형화!$F$72+유형화!$F$73+유형화!$F$74+유형화!$G$63)*hourly1!O5349/hourly1!$O$8763</f>
        <v>132.87090708510982</v>
      </c>
      <c r="C5348" s="419">
        <f>hourly1!$F5349*유형화!$G$71/hourly1!$F$8763+유형화!$G$72*hourly1!$G5349/hourly1!$F$8763+유형화!$G$74*hourly1!I5349/hourly1!$I$8763+유형화!$H$63*hourly1!P5349/hourly1!$P$8763</f>
        <v>1.8057087554032434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770">
        <f>(유형화!$F$71+유형화!$F$72+유형화!$F$73+유형화!$F$74+유형화!$G$63)*hourly1!O5350/hourly1!$O$8763</f>
        <v>130.46411117723127</v>
      </c>
      <c r="C5349" s="419">
        <f>hourly1!$F5350*유형화!$G$71/hourly1!$F$8763+유형화!$G$72*hourly1!$G5350/hourly1!$F$8763+유형화!$G$74*hourly1!I5350/hourly1!$I$8763+유형화!$H$63*hourly1!P5350/hourly1!$P$8763</f>
        <v>1.9200059840718402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770">
        <f>(유형화!$F$71+유형화!$F$72+유형화!$F$73+유형화!$F$74+유형화!$G$63)*hourly1!O5351/hourly1!$O$8763</f>
        <v>128.56759052166885</v>
      </c>
      <c r="C5350" s="419">
        <f>hourly1!$F5351*유형화!$G$71/hourly1!$F$8763+유형화!$G$72*hourly1!$G5351/hourly1!$F$8763+유형화!$G$74*hourly1!I5351/hourly1!$I$8763+유형화!$H$63*hourly1!P5351/hourly1!$P$8763</f>
        <v>1.1984742251457212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770">
        <f>(유형화!$F$71+유형화!$F$72+유형화!$F$73+유형화!$F$74+유형화!$G$63)*hourly1!O5352/hourly1!$O$8763</f>
        <v>124.84039783925597</v>
      </c>
      <c r="C5351" s="419">
        <f>hourly1!$F5352*유형화!$G$71/hourly1!$F$8763+유형화!$G$72*hourly1!$G5352/hourly1!$F$8763+유형화!$G$74*hourly1!I5352/hourly1!$I$8763+유형화!$H$63*hourly1!P5352/hourly1!$P$8763</f>
        <v>1.1405978479871981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770">
        <f>(유형화!$F$71+유형화!$F$72+유형화!$F$73+유형화!$F$74+유형화!$G$63)*hourly1!O5353/hourly1!$O$8763</f>
        <v>118.86225460794037</v>
      </c>
      <c r="C5352" s="419">
        <f>hourly1!$F5353*유형화!$G$71/hourly1!$F$8763+유형화!$G$72*hourly1!$G5353/hourly1!$F$8763+유형화!$G$74*hourly1!I5353/hourly1!$I$8763+유형화!$H$63*hourly1!P5353/hourly1!$P$8763</f>
        <v>1.0839625141564124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770">
        <f>(유형화!$F$71+유형화!$F$72+유형화!$F$73+유형화!$F$74+유형화!$G$63)*hourly1!O5354/hourly1!$O$8763</f>
        <v>113.02659156894555</v>
      </c>
      <c r="C5353" s="419">
        <f>hourly1!$F5354*유형화!$G$71/hourly1!$F$8763+유형화!$G$72*hourly1!$G5354/hourly1!$F$8763+유형화!$G$74*hourly1!I5354/hourly1!$I$8763+유형화!$H$63*hourly1!P5354/hourly1!$P$8763</f>
        <v>0.80048335415417404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770">
        <f>(유형화!$F$71+유형화!$F$72+유형화!$F$73+유형화!$F$74+유형화!$G$63)*hourly1!O5355/hourly1!$O$8763</f>
        <v>108.73454147824545</v>
      </c>
      <c r="C5354" s="419">
        <f>hourly1!$F5355*유형화!$G$71/hourly1!$F$8763+유형화!$G$72*hourly1!$G5355/hourly1!$F$8763+유형화!$G$74*hourly1!I5355/hourly1!$I$8763+유형화!$H$63*hourly1!P5355/hourly1!$P$8763</f>
        <v>0.60393261707575718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770">
        <f>(유형화!$F$71+유형화!$F$72+유형화!$F$73+유형화!$F$74+유형화!$G$63)*hourly1!O5356/hourly1!$O$8763</f>
        <v>105.00114854639317</v>
      </c>
      <c r="C5355" s="419">
        <f>hourly1!$F5356*유형화!$G$71/hourly1!$F$8763+유형화!$G$72*hourly1!$G5356/hourly1!$F$8763+유형화!$G$74*hourly1!I5356/hourly1!$I$8763+유형화!$H$63*hourly1!P5356/hourly1!$P$8763</f>
        <v>0.53026363277052702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770">
        <f>(유형화!$F$71+유형화!$F$72+유형화!$F$73+유형화!$F$74+유형화!$G$63)*hourly1!O5357/hourly1!$O$8763</f>
        <v>103.00413266287308</v>
      </c>
      <c r="C5356" s="419">
        <f>hourly1!$F5357*유형화!$G$71/hourly1!$F$8763+유형화!$G$72*hourly1!$G5357/hourly1!$F$8763+유형화!$G$74*hourly1!I5357/hourly1!$I$8763+유형화!$H$63*hourly1!P5357/hourly1!$P$8763</f>
        <v>0.50678843506586835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770">
        <f>(유형화!$F$71+유형화!$F$72+유형화!$F$73+유형화!$F$74+유형화!$G$63)*hourly1!O5358/hourly1!$O$8763</f>
        <v>102.86775126550221</v>
      </c>
      <c r="C5357" s="419">
        <f>hourly1!$F5358*유형화!$G$71/hourly1!$F$8763+유형화!$G$72*hourly1!$G5358/hourly1!$F$8763+유형화!$G$74*hourly1!I5358/hourly1!$I$8763+유형화!$H$63*hourly1!P5358/hourly1!$P$8763</f>
        <v>0.50692383280060727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770">
        <f>(유형화!$F$71+유형화!$F$72+유형화!$F$73+유형화!$F$74+유형화!$G$63)*hourly1!O5359/hourly1!$O$8763</f>
        <v>102.11326107860806</v>
      </c>
      <c r="C5358" s="419">
        <f>hourly1!$F5359*유형화!$G$71/hourly1!$F$8763+유형화!$G$72*hourly1!$G5359/hourly1!$F$8763+유형화!$G$74*hourly1!I5359/hourly1!$I$8763+유형화!$H$63*hourly1!P5359/hourly1!$P$8763</f>
        <v>0.50310038540484703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770">
        <f>(유형화!$F$71+유형화!$F$72+유형화!$F$73+유형화!$F$74+유형화!$G$63)*hourly1!O5360/hourly1!$O$8763</f>
        <v>102.99956741382965</v>
      </c>
      <c r="C5359" s="419">
        <f>hourly1!$F5360*유형화!$G$71/hourly1!$F$8763+유형화!$G$72*hourly1!$G5360/hourly1!$F$8763+유형화!$G$74*hourly1!I5360/hourly1!$I$8763+유형화!$H$63*hourly1!P5360/hourly1!$P$8763</f>
        <v>1.2018379356876203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770">
        <f>(유형화!$F$71+유형화!$F$72+유형화!$F$73+유형화!$F$74+유형화!$G$63)*hourly1!O5361/hourly1!$O$8763</f>
        <v>104.11694346011721</v>
      </c>
      <c r="C5360" s="419">
        <f>hourly1!$F5361*유형화!$G$71/hourly1!$F$8763+유형화!$G$72*hourly1!$G5361/hourly1!$F$8763+유형화!$G$74*hourly1!I5361/hourly1!$I$8763+유형화!$H$63*hourly1!P5361/hourly1!$P$8763</f>
        <v>2.4489990869775644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770">
        <f>(유형화!$F$71+유형화!$F$72+유형화!$F$73+유형화!$F$74+유형화!$G$63)*hourly1!O5362/hourly1!$O$8763</f>
        <v>105.92817783734498</v>
      </c>
      <c r="C5361" s="419">
        <f>hourly1!$F5362*유형화!$G$71/hourly1!$F$8763+유형화!$G$72*hourly1!$G5362/hourly1!$F$8763+유형화!$G$74*hourly1!I5362/hourly1!$I$8763+유형화!$H$63*hourly1!P5362/hourly1!$P$8763</f>
        <v>2.0665709547057918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770">
        <f>(유형화!$F$71+유형화!$F$72+유형화!$F$73+유형화!$F$74+유형화!$G$63)*hourly1!O5363/hourly1!$O$8763</f>
        <v>107.24766223099721</v>
      </c>
      <c r="C5362" s="419">
        <f>hourly1!$F5363*유형화!$G$71/hourly1!$F$8763+유형화!$G$72*hourly1!$G5363/hourly1!$F$8763+유형화!$G$74*hourly1!I5363/hourly1!$I$8763+유형화!$H$63*hourly1!P5363/hourly1!$P$8763</f>
        <v>1.7847571868408487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770">
        <f>(유형화!$F$71+유형화!$F$72+유형화!$F$73+유형화!$F$74+유형화!$G$63)*hourly1!O5364/hourly1!$O$8763</f>
        <v>109.50622087402895</v>
      </c>
      <c r="C5363" s="419">
        <f>hourly1!$F5364*유형화!$G$71/hourly1!$F$8763+유형화!$G$72*hourly1!$G5364/hourly1!$F$8763+유형화!$G$74*hourly1!I5364/hourly1!$I$8763+유형화!$H$63*hourly1!P5364/hourly1!$P$8763</f>
        <v>1.4629500053551874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770">
        <f>(유형화!$F$71+유형화!$F$72+유형화!$F$73+유형화!$F$74+유형화!$G$63)*hourly1!O5365/hourly1!$O$8763</f>
        <v>114.45394712320206</v>
      </c>
      <c r="C5364" s="419">
        <f>hourly1!$F5365*유형화!$G$71/hourly1!$F$8763+유형화!$G$72*hourly1!$G5365/hourly1!$F$8763+유형화!$G$74*hourly1!I5365/hourly1!$I$8763+유형화!$H$63*hourly1!P5365/hourly1!$P$8763</f>
        <v>1.342237078114817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770">
        <f>(유형화!$F$71+유형화!$F$72+유형화!$F$73+유형화!$F$74+유형화!$G$63)*hourly1!O5366/hourly1!$O$8763</f>
        <v>118.04654605687244</v>
      </c>
      <c r="C5365" s="419">
        <f>hourly1!$F5366*유형화!$G$71/hourly1!$F$8763+유형화!$G$72*hourly1!$G5366/hourly1!$F$8763+유형화!$G$74*hourly1!I5366/hourly1!$I$8763+유형화!$H$63*hourly1!P5366/hourly1!$P$8763</f>
        <v>1.2818219934299335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770">
        <f>(유형화!$F$71+유형화!$F$72+유형화!$F$73+유형화!$F$74+유형화!$G$63)*hourly1!O5367/hourly1!$O$8763</f>
        <v>117.07536087586071</v>
      </c>
      <c r="C5366" s="419">
        <f>hourly1!$F5367*유형화!$G$71/hourly1!$F$8763+유형화!$G$72*hourly1!$G5367/hourly1!$F$8763+유형화!$G$74*hourly1!I5367/hourly1!$I$8763+유형화!$H$63*hourly1!P5367/hourly1!$P$8763</f>
        <v>1.7032166705932803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770">
        <f>(유형화!$F$71+유형화!$F$72+유형화!$F$73+유형화!$F$74+유형화!$G$63)*hourly1!O5368/hourly1!$O$8763</f>
        <v>116.76696652468905</v>
      </c>
      <c r="C5367" s="419">
        <f>hourly1!$F5368*유형화!$G$71/hourly1!$F$8763+유형화!$G$72*hourly1!$G5368/hourly1!$F$8763+유형화!$G$74*hourly1!I5368/hourly1!$I$8763+유형화!$H$63*hourly1!P5368/hourly1!$P$8763</f>
        <v>1.5625390396434919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770">
        <f>(유형화!$F$71+유형화!$F$72+유형화!$F$73+유형화!$F$74+유형화!$G$63)*hourly1!O5369/hourly1!$O$8763</f>
        <v>120.38862770483419</v>
      </c>
      <c r="C5368" s="419">
        <f>hourly1!$F5369*유형화!$G$71/hourly1!$F$8763+유형화!$G$72*hourly1!$G5369/hourly1!$F$8763+유형화!$G$74*hourly1!I5369/hourly1!$I$8763+유형화!$H$63*hourly1!P5369/hourly1!$P$8763</f>
        <v>1.0809911493231326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770">
        <f>(유형화!$F$71+유형화!$F$72+유형화!$F$73+유형화!$F$74+유형화!$G$63)*hourly1!O5370/hourly1!$O$8763</f>
        <v>119.59426453663434</v>
      </c>
      <c r="C5369" s="419">
        <f>hourly1!$F5370*유형화!$G$71/hourly1!$F$8763+유형화!$G$72*hourly1!$G5370/hourly1!$F$8763+유형화!$G$74*hourly1!I5370/hourly1!$I$8763+유형화!$H$63*hourly1!P5370/hourly1!$P$8763</f>
        <v>1.000860923571723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770">
        <f>(유형화!$F$71+유형화!$F$72+유형화!$F$73+유형화!$F$74+유형화!$G$63)*hourly1!O5371/hourly1!$O$8763</f>
        <v>118.76747149177638</v>
      </c>
      <c r="C5370" s="419">
        <f>hourly1!$F5371*유형화!$G$71/hourly1!$F$8763+유형화!$G$72*hourly1!$G5371/hourly1!$F$8763+유형화!$G$74*hourly1!I5371/hourly1!$I$8763+유형화!$H$63*hourly1!P5371/hourly1!$P$8763</f>
        <v>1.0810234601461985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770">
        <f>(유형화!$F$71+유형화!$F$72+유형화!$F$73+유형화!$F$74+유형화!$G$63)*hourly1!O5372/hourly1!$O$8763</f>
        <v>116.28202602216494</v>
      </c>
      <c r="C5371" s="419">
        <f>hourly1!$F5372*유형화!$G$71/hourly1!$F$8763+유형화!$G$72*hourly1!$G5372/hourly1!$F$8763+유형화!$G$74*hourly1!I5372/hourly1!$I$8763+유형화!$H$63*hourly1!P5372/hourly1!$P$8763</f>
        <v>1.5626621284932551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770">
        <f>(유형화!$F$71+유형화!$F$72+유형화!$F$73+유형화!$F$74+유형화!$G$63)*hourly1!O5373/hourly1!$O$8763</f>
        <v>114.07298514054985</v>
      </c>
      <c r="C5372" s="419">
        <f>hourly1!$F5373*유형화!$G$71/hourly1!$F$8763+유형화!$G$72*hourly1!$G5373/hourly1!$F$8763+유형화!$G$74*hourly1!I5373/hourly1!$I$8763+유형화!$H$63*hourly1!P5373/hourly1!$P$8763</f>
        <v>2.0248253713086988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770">
        <f>(유형화!$F$71+유형화!$F$72+유형화!$F$73+유형화!$F$74+유형화!$G$63)*hourly1!O5374/hourly1!$O$8763</f>
        <v>113.82685480018287</v>
      </c>
      <c r="C5373" s="419">
        <f>hourly1!$F5374*유형화!$G$71/hourly1!$F$8763+유형화!$G$72*hourly1!$G5374/hourly1!$F$8763+유형화!$G$74*hourly1!I5374/hourly1!$I$8763+유형화!$H$63*hourly1!P5374/hourly1!$P$8763</f>
        <v>2.045215962438296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770">
        <f>(유형화!$F$71+유형화!$F$72+유형화!$F$73+유형화!$F$74+유형화!$G$63)*hourly1!O5375/hourly1!$O$8763</f>
        <v>115.13367795324936</v>
      </c>
      <c r="C5374" s="419">
        <f>hourly1!$F5375*유형화!$G$71/hourly1!$F$8763+유형화!$G$72*hourly1!$G5375/hourly1!$F$8763+유형화!$G$74*hourly1!I5375/hourly1!$I$8763+유형화!$H$63*hourly1!P5375/hourly1!$P$8763</f>
        <v>1.6838120211502809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770">
        <f>(유형화!$F$71+유형화!$F$72+유형화!$F$73+유형화!$F$74+유형화!$G$63)*hourly1!O5376/hourly1!$O$8763</f>
        <v>113.11296913250904</v>
      </c>
      <c r="C5375" s="419">
        <f>hourly1!$F5376*유형화!$G$71/hourly1!$F$8763+유형화!$G$72*hourly1!$G5376/hourly1!$F$8763+유형화!$G$74*hourly1!I5376/hourly1!$I$8763+유형화!$H$63*hourly1!P5376/hourly1!$P$8763</f>
        <v>1.3413219125168296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770">
        <f>(유형화!$F$71+유형화!$F$72+유형화!$F$73+유형화!$F$74+유형화!$G$63)*hourly1!O5377/hourly1!$O$8763</f>
        <v>109.65992571255498</v>
      </c>
      <c r="C5376" s="419">
        <f>hourly1!$F5377*유형화!$G$71/hourly1!$F$8763+유형화!$G$72*hourly1!$G5377/hourly1!$F$8763+유형화!$G$74*hourly1!I5377/hourly1!$I$8763+유형화!$H$63*hourly1!P5377/hourly1!$P$8763</f>
        <v>0.94080187338478183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770">
        <f>(유형화!$F$71+유형화!$F$72+유형화!$F$73+유형화!$F$74+유형화!$G$63)*hourly1!O5378/hourly1!$O$8763</f>
        <v>104.99371197830567</v>
      </c>
      <c r="C5377" s="419">
        <f>hourly1!$F5378*유형화!$G$71/hourly1!$F$8763+유형화!$G$72*hourly1!$G5378/hourly1!$F$8763+유형화!$G$74*hourly1!I5378/hourly1!$I$8763+유형화!$H$63*hourly1!P5378/hourly1!$P$8763</f>
        <v>0.82110412143283407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770">
        <f>(유형화!$F$71+유형화!$F$72+유형화!$F$73+유형화!$F$74+유형화!$G$63)*hourly1!O5379/hourly1!$O$8763</f>
        <v>102.47100478817798</v>
      </c>
      <c r="C5378" s="419">
        <f>hourly1!$F5379*유형화!$G$71/hourly1!$F$8763+유형화!$G$72*hourly1!$G5379/hourly1!$F$8763+유형화!$G$74*hourly1!I5379/hourly1!$I$8763+유형화!$H$63*hourly1!P5379/hourly1!$P$8763</f>
        <v>0.60405232098215134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770">
        <f>(유형화!$F$71+유형화!$F$72+유형화!$F$73+유형화!$F$74+유형화!$G$63)*hourly1!O5380/hourly1!$O$8763</f>
        <v>99.909396951477476</v>
      </c>
      <c r="C5379" s="419">
        <f>hourly1!$F5380*유형화!$G$71/hourly1!$F$8763+유형화!$G$72*hourly1!$G5380/hourly1!$F$8763+유형화!$G$74*hourly1!I5380/hourly1!$I$8763+유형화!$H$63*hourly1!P5380/hourly1!$P$8763</f>
        <v>0.53037687451230897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770">
        <f>(유형화!$F$71+유형화!$F$72+유형화!$F$73+유형화!$F$74+유형화!$G$63)*hourly1!O5381/hourly1!$O$8763</f>
        <v>98.934910062701562</v>
      </c>
      <c r="C5380" s="419">
        <f>hourly1!$F5381*유형화!$G$71/hourly1!$F$8763+유형화!$G$72*hourly1!$G5381/hourly1!$F$8763+유형화!$G$74*hourly1!I5381/hourly1!$I$8763+유형화!$H$63*hourly1!P5381/hourly1!$P$8763</f>
        <v>0.50704445987337521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770">
        <f>(유형화!$F$71+유형화!$F$72+유형화!$F$73+유형화!$F$74+유형화!$G$63)*hourly1!O5382/hourly1!$O$8763</f>
        <v>98.141693936029569</v>
      </c>
      <c r="C5381" s="419">
        <f>hourly1!$F5382*유형화!$G$71/hourly1!$F$8763+유형화!$G$72*hourly1!$G5382/hourly1!$F$8763+유형화!$G$74*hourly1!I5382/hourly1!$I$8763+유형화!$H$63*hourly1!P5382/hourly1!$P$8763</f>
        <v>0.50714939311779783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770">
        <f>(유형화!$F$71+유형화!$F$72+유형화!$F$73+유형화!$F$74+유형화!$G$63)*hourly1!O5383/hourly1!$O$8763</f>
        <v>97.605676784441698</v>
      </c>
      <c r="C5382" s="419">
        <f>hourly1!$F5383*유형화!$G$71/hourly1!$F$8763+유형화!$G$72*hourly1!$G5383/hourly1!$F$8763+유형화!$G$74*hourly1!I5383/hourly1!$I$8763+유형화!$H$63*hourly1!P5383/hourly1!$P$8763</f>
        <v>0.50321455031300177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770">
        <f>(유형화!$F$71+유형화!$F$72+유형화!$F$73+유형화!$F$74+유형화!$G$63)*hourly1!O5384/hourly1!$O$8763</f>
        <v>97.789645633710776</v>
      </c>
      <c r="C5383" s="419">
        <f>hourly1!$F5384*유형화!$G$71/hourly1!$F$8763+유형화!$G$72*hourly1!$G5384/hourly1!$F$8763+유형화!$G$74*hourly1!I5384/hourly1!$I$8763+유형화!$H$63*hourly1!P5384/hourly1!$P$8763</f>
        <v>1.2019585627603881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770">
        <f>(유형화!$F$71+유형화!$F$72+유형화!$F$73+유형화!$F$74+유형화!$G$63)*hourly1!O5385/hourly1!$O$8763</f>
        <v>97.229435879818894</v>
      </c>
      <c r="C5384" s="419">
        <f>hourly1!$F5385*유형화!$G$71/hourly1!$F$8763+유형화!$G$72*hourly1!$G5385/hourly1!$F$8763+유형화!$G$74*hourly1!I5385/hourly1!$I$8763+유형화!$H$63*hourly1!P5385/hourly1!$P$8763</f>
        <v>2.4491652569247413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770">
        <f>(유형화!$F$71+유형화!$F$72+유형화!$F$73+유형화!$F$74+유형화!$G$63)*hourly1!O5386/hourly1!$O$8763</f>
        <v>97.301455257785548</v>
      </c>
      <c r="C5385" s="419">
        <f>hourly1!$F5386*유형화!$G$71/hourly1!$F$8763+유형화!$G$72*hourly1!$G5386/hourly1!$F$8763+유형화!$G$74*hourly1!I5386/hourly1!$I$8763+유형화!$H$63*hourly1!P5386/hourly1!$P$8763</f>
        <v>2.0667774362512659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770">
        <f>(유형화!$F$71+유형화!$F$72+유형화!$F$73+유형화!$F$74+유형화!$G$63)*hourly1!O5387/hourly1!$O$8763</f>
        <v>99.11987364606108</v>
      </c>
      <c r="C5386" s="419">
        <f>hourly1!$F5387*유형화!$G$71/hourly1!$F$8763+유형화!$G$72*hourly1!$G5387/hourly1!$F$8763+유형화!$G$74*hourly1!I5387/hourly1!$I$8763+유형화!$H$63*hourly1!P5387/hourly1!$P$8763</f>
        <v>1.7850178274802184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770">
        <f>(유형화!$F$71+유형화!$F$72+유형화!$F$73+유형화!$F$74+유형화!$G$63)*hourly1!O5388/hourly1!$O$8763</f>
        <v>99.388466115450825</v>
      </c>
      <c r="C5387" s="419">
        <f>hourly1!$F5388*유형화!$G$71/hourly1!$F$8763+유형화!$G$72*hourly1!$G5388/hourly1!$F$8763+유형화!$G$74*hourly1!I5388/hourly1!$I$8763+유형화!$H$63*hourly1!P5388/hourly1!$P$8763</f>
        <v>1.4632528039256043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770">
        <f>(유형화!$F$71+유형화!$F$72+유형화!$F$73+유형화!$F$74+유형화!$G$63)*hourly1!O5389/hourly1!$O$8763</f>
        <v>100.21671786353302</v>
      </c>
      <c r="C5388" s="419">
        <f>hourly1!$F5389*유형화!$G$71/hourly1!$F$8763+유형화!$G$72*hourly1!$G5389/hourly1!$F$8763+유형화!$G$74*hourly1!I5389/hourly1!$I$8763+유형화!$H$63*hourly1!P5389/hourly1!$P$8763</f>
        <v>1.3425663407879358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770">
        <f>(유형화!$F$71+유형화!$F$72+유형화!$F$73+유형화!$F$74+유형화!$G$63)*hourly1!O5390/hourly1!$O$8763</f>
        <v>102.76360384724869</v>
      </c>
      <c r="C5389" s="419">
        <f>hourly1!$F5390*유형화!$G$71/hourly1!$F$8763+유형화!$G$72*hourly1!$G5390/hourly1!$F$8763+유형화!$G$74*hourly1!I5390/hourly1!$I$8763+유형화!$H$63*hourly1!P5390/hourly1!$P$8763</f>
        <v>1.2821986453102112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770">
        <f>(유형화!$F$71+유형화!$F$72+유형화!$F$73+유형화!$F$74+유형화!$G$63)*hourly1!O5391/hourly1!$O$8763</f>
        <v>102.825472420376</v>
      </c>
      <c r="C5390" s="419">
        <f>hourly1!$F5391*유형화!$G$71/hourly1!$F$8763+유형화!$G$72*hourly1!$G5391/hourly1!$F$8763+유형화!$G$74*hourly1!I5391/hourly1!$I$8763+유형화!$H$63*hourly1!P5391/hourly1!$P$8763</f>
        <v>1.7037924186880462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770">
        <f>(유형화!$F$71+유형화!$F$72+유형화!$F$73+유형화!$F$74+유형화!$G$63)*hourly1!O5392/hourly1!$O$8763</f>
        <v>103.94438202001908</v>
      </c>
      <c r="C5391" s="419">
        <f>hourly1!$F5392*유형화!$G$71/hourly1!$F$8763+유형화!$G$72*hourly1!$G5392/hourly1!$F$8763+유형화!$G$74*hourly1!I5392/hourly1!$I$8763+유형화!$H$63*hourly1!P5392/hourly1!$P$8763</f>
        <v>1.5630840155258174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770">
        <f>(유형화!$F$71+유형화!$F$72+유형화!$F$73+유형화!$F$74+유형화!$G$63)*hourly1!O5393/hourly1!$O$8763</f>
        <v>105.37514601047184</v>
      </c>
      <c r="C5392" s="419">
        <f>hourly1!$F5393*유형화!$G$71/hourly1!$F$8763+유형화!$G$72*hourly1!$G5393/hourly1!$F$8763+유형화!$G$74*hourly1!I5393/hourly1!$I$8763+유형화!$H$63*hourly1!P5393/hourly1!$P$8763</f>
        <v>1.0813754942565175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770">
        <f>(유형화!$F$71+유형화!$F$72+유형화!$F$73+유형화!$F$74+유형화!$G$63)*hourly1!O5394/hourly1!$O$8763</f>
        <v>104.64235589211602</v>
      </c>
      <c r="C5393" s="419">
        <f>hourly1!$F5394*유형화!$G$71/hourly1!$F$8763+유형화!$G$72*hourly1!$G5394/hourly1!$F$8763+유형화!$G$74*hourly1!I5394/hourly1!$I$8763+유형화!$H$63*hourly1!P5394/hourly1!$P$8763</f>
        <v>1.0012221893457802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770">
        <f>(유형화!$F$71+유형화!$F$72+유형화!$F$73+유형화!$F$74+유형화!$G$63)*hourly1!O5395/hourly1!$O$8763</f>
        <v>104.64271779779867</v>
      </c>
      <c r="C5394" s="419">
        <f>hourly1!$F5395*유형화!$G$71/hourly1!$F$8763+유형화!$G$72*hourly1!$G5395/hourly1!$F$8763+유형화!$G$74*hourly1!I5395/hourly1!$I$8763+유형화!$H$63*hourly1!P5395/hourly1!$P$8763</f>
        <v>1.0813914958069866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770">
        <f>(유형화!$F$71+유형화!$F$72+유형화!$F$73+유형화!$F$74+유형화!$G$63)*hourly1!O5396/hourly1!$O$8763</f>
        <v>104.55997952273954</v>
      </c>
      <c r="C5395" s="419">
        <f>hourly1!$F5396*유형화!$G$71/hourly1!$F$8763+유형화!$G$72*hourly1!$G5396/hourly1!$F$8763+유형화!$G$74*hourly1!I5396/hourly1!$I$8763+유형화!$H$63*hourly1!P5396/hourly1!$P$8763</f>
        <v>1.5632320298676543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770">
        <f>(유형화!$F$71+유형화!$F$72+유형화!$F$73+유형화!$F$74+유형화!$G$63)*hourly1!O5397/hourly1!$O$8763</f>
        <v>104.82360045024919</v>
      </c>
      <c r="C5396" s="419">
        <f>hourly1!$F5397*유형화!$G$71/hourly1!$F$8763+유형화!$G$72*hourly1!$G5397/hourly1!$F$8763+유형화!$G$74*hourly1!I5397/hourly1!$I$8763+유형화!$H$63*hourly1!P5397/hourly1!$P$8763</f>
        <v>2.0254568171079823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770">
        <f>(유형화!$F$71+유형화!$F$72+유형화!$F$73+유형화!$F$74+유형화!$G$63)*hourly1!O5398/hourly1!$O$8763</f>
        <v>106.21155410247241</v>
      </c>
      <c r="C5397" s="419">
        <f>hourly1!$F5398*유형화!$G$71/hourly1!$F$8763+유형화!$G$72*hourly1!$G5398/hourly1!$F$8763+유형화!$G$74*hourly1!I5398/hourly1!$I$8763+유형화!$H$63*hourly1!P5398/hourly1!$P$8763</f>
        <v>2.0457572456551314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770">
        <f>(유형화!$F$71+유형화!$F$72+유형화!$F$73+유형화!$F$74+유형화!$G$63)*hourly1!O5399/hourly1!$O$8763</f>
        <v>107.6316238075644</v>
      </c>
      <c r="C5398" s="419">
        <f>hourly1!$F5399*유형화!$G$71/hourly1!$F$8763+유형화!$G$72*hourly1!$G5399/hourly1!$F$8763+유형화!$G$74*hourly1!I5399/hourly1!$I$8763+유형화!$H$63*hourly1!P5399/hourly1!$P$8763</f>
        <v>1.6842431398465754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770">
        <f>(유형화!$F$71+유형화!$F$72+유형화!$F$73+유형화!$F$74+유형화!$G$63)*hourly1!O5400/hourly1!$O$8763</f>
        <v>105.48584222766249</v>
      </c>
      <c r="C5399" s="419">
        <f>hourly1!$F5400*유형화!$G$71/hourly1!$F$8763+유형화!$G$72*hourly1!$G5400/hourly1!$F$8763+유형화!$G$74*hourly1!I5400/hourly1!$I$8763+유형화!$H$63*hourly1!P5400/hourly1!$P$8763</f>
        <v>1.3418979683337231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770">
        <f>(유형화!$F$71+유형화!$F$72+유형화!$F$73+유형화!$F$74+유형화!$G$63)*hourly1!O5401/hourly1!$O$8763</f>
        <v>104.87113113091235</v>
      </c>
      <c r="C5400" s="419">
        <f>hourly1!$F5401*유형화!$G$71/hourly1!$F$8763+유형화!$G$72*hourly1!$G5401/hourly1!$F$8763+유형화!$G$74*hourly1!I5401/hourly1!$I$8763+유형화!$H$63*hourly1!P5401/hourly1!$P$8763</f>
        <v>0.94115544610572588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770">
        <f>(유형화!$F$71+유형화!$F$72+유형화!$F$73+유형화!$F$74+유형화!$G$63)*hourly1!O5402/hourly1!$O$8763</f>
        <v>102.34829027092374</v>
      </c>
      <c r="C5401" s="419">
        <f>hourly1!$F5402*유형화!$G$71/hourly1!$F$8763+유형화!$G$72*hourly1!$G5402/hourly1!$F$8763+유형화!$G$74*hourly1!I5402/hourly1!$I$8763+유형화!$H$63*hourly1!P5402/hourly1!$P$8763</f>
        <v>0.82140845861387279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770">
        <f>(유형화!$F$71+유형화!$F$72+유형화!$F$73+유형화!$F$74+유형화!$G$63)*hourly1!O5403/hourly1!$O$8763</f>
        <v>97.176216553799151</v>
      </c>
      <c r="C5402" s="419">
        <f>hourly1!$F5403*유형화!$G$71/hourly1!$F$8763+유형화!$G$72*hourly1!$G5403/hourly1!$F$8763+유형화!$G$74*hourly1!I5403/hourly1!$I$8763+유형화!$H$63*hourly1!P5403/hourly1!$P$8763</f>
        <v>0.60428988246219373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770">
        <f>(유형화!$F$71+유형화!$F$72+유형화!$F$73+유형화!$F$74+유형화!$G$63)*hourly1!O5404/hourly1!$O$8763</f>
        <v>95.378604496343186</v>
      </c>
      <c r="C5403" s="419">
        <f>hourly1!$F5404*유형화!$G$71/hourly1!$F$8763+유형화!$G$72*hourly1!$G5404/hourly1!$F$8763+유형화!$G$74*hourly1!I5404/hourly1!$I$8763+유형화!$H$63*hourly1!P5404/hourly1!$P$8763</f>
        <v>0.5306590557003904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770">
        <f>(유형화!$F$71+유형화!$F$72+유형화!$F$73+유형화!$F$74+유형화!$G$63)*hourly1!O5405/hourly1!$O$8763</f>
        <v>95.314837395160353</v>
      </c>
      <c r="C5404" s="419">
        <f>hourly1!$F5405*유형화!$G$71/hourly1!$F$8763+유형화!$G$72*hourly1!$G5405/hourly1!$F$8763+유형화!$G$74*hourly1!I5405/hourly1!$I$8763+유형화!$H$63*hourly1!P5405/hourly1!$P$8763</f>
        <v>0.50779776363392426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770">
        <f>(유형화!$F$71+유형화!$F$72+유형화!$F$73+유형화!$F$74+유형화!$G$63)*hourly1!O5406/hourly1!$O$8763</f>
        <v>94.203633178242711</v>
      </c>
      <c r="C5405" s="419">
        <f>hourly1!$F5406*유형화!$G$71/hourly1!$F$8763+유형화!$G$72*hourly1!$G5406/hourly1!$F$8763+유형화!$G$74*hourly1!I5406/hourly1!$I$8763+유형화!$H$63*hourly1!P5406/hourly1!$P$8763</f>
        <v>0.50790946676508386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770">
        <f>(유형화!$F$71+유형화!$F$72+유형화!$F$73+유형화!$F$74+유형화!$G$63)*hourly1!O5407/hourly1!$O$8763</f>
        <v>94.498186517943481</v>
      </c>
      <c r="C5406" s="419">
        <f>hourly1!$F5407*유형화!$G$71/hourly1!$F$8763+유형화!$G$72*hourly1!$G5407/hourly1!$F$8763+유형화!$G$74*hourly1!I5407/hourly1!$I$8763+유형화!$H$63*hourly1!P5407/hourly1!$P$8763</f>
        <v>0.50366505550313412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770">
        <f>(유형화!$F$71+유형화!$F$72+유형화!$F$73+유형화!$F$74+유형화!$G$63)*hourly1!O5408/hourly1!$O$8763</f>
        <v>95.99182892791751</v>
      </c>
      <c r="C5407" s="419">
        <f>hourly1!$F5408*유형화!$G$71/hourly1!$F$8763+유형화!$G$72*hourly1!$G5408/hourly1!$F$8763+유형화!$G$74*hourly1!I5408/hourly1!$I$8763+유형화!$H$63*hourly1!P5408/hourly1!$P$8763</f>
        <v>1.2024801517612584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770">
        <f>(유형화!$F$71+유형화!$F$72+유형화!$F$73+유형화!$F$74+유형화!$G$63)*hourly1!O5409/hourly1!$O$8763</f>
        <v>98.958088617335378</v>
      </c>
      <c r="C5408" s="419">
        <f>hourly1!$F5409*유형화!$G$71/hourly1!$F$8763+유형화!$G$72*hourly1!$G5409/hourly1!$F$8763+유형화!$G$74*hourly1!I5409/hourly1!$I$8763+유형화!$H$63*hourly1!P5409/hourly1!$P$8763</f>
        <v>2.4497403895752621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770">
        <f>(유형화!$F$71+유형화!$F$72+유형화!$F$73+유형화!$F$74+유형화!$G$63)*hourly1!O5410/hourly1!$O$8763</f>
        <v>105.97036933466048</v>
      </c>
      <c r="C5409" s="419">
        <f>hourly1!$F5410*유형화!$G$71/hourly1!$F$8763+유형화!$G$72*hourly1!$G5410/hourly1!$F$8763+유형화!$G$74*hourly1!I5410/hourly1!$I$8763+유형화!$H$63*hourly1!P5410/hourly1!$P$8763</f>
        <v>2.0672562518768465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770">
        <f>(유형화!$F$71+유형화!$F$72+유형화!$F$73+유형화!$F$74+유형화!$G$63)*hourly1!O5411/hourly1!$O$8763</f>
        <v>112.78122686834179</v>
      </c>
      <c r="C5410" s="419">
        <f>hourly1!$F5411*유형화!$G$71/hourly1!$F$8763+유형화!$G$72*hourly1!$G5411/hourly1!$F$8763+유형화!$G$74*hourly1!I5411/hourly1!$I$8763+유형화!$H$63*hourly1!P5411/hourly1!$P$8763</f>
        <v>1.7855683423607831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770">
        <f>(유형화!$F$71+유형화!$F$72+유형화!$F$73+유형화!$F$74+유형화!$G$63)*hourly1!O5412/hourly1!$O$8763</f>
        <v>119.0581032604139</v>
      </c>
      <c r="C5411" s="419">
        <f>hourly1!$F5412*유형화!$G$71/hourly1!$F$8763+유형화!$G$72*hourly1!$G5412/hourly1!$F$8763+유형화!$G$74*hourly1!I5412/hourly1!$I$8763+유형화!$H$63*hourly1!P5412/hourly1!$P$8763</f>
        <v>1.4638257825212475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770">
        <f>(유형화!$F$71+유형화!$F$72+유형화!$F$73+유형화!$F$74+유형화!$G$63)*hourly1!O5413/hourly1!$O$8763</f>
        <v>123.61063124539071</v>
      </c>
      <c r="C5412" s="419">
        <f>hourly1!$F5413*유형화!$G$71/hourly1!$F$8763+유형화!$G$72*hourly1!$G5413/hourly1!$F$8763+유형화!$G$74*hourly1!I5413/hourly1!$I$8763+유형화!$H$63*hourly1!P5413/hourly1!$P$8763</f>
        <v>1.3431919398668559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770">
        <f>(유형화!$F$71+유형화!$F$72+유형화!$F$73+유형화!$F$74+유형화!$G$63)*hourly1!O5414/hourly1!$O$8763</f>
        <v>125.63457494082702</v>
      </c>
      <c r="C5413" s="419">
        <f>hourly1!$F5414*유형화!$G$71/hourly1!$F$8763+유형화!$G$72*hourly1!$G5414/hourly1!$F$8763+유형화!$G$74*hourly1!I5414/hourly1!$I$8763+유형화!$H$63*hourly1!P5414/hourly1!$P$8763</f>
        <v>1.2829048675857257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770">
        <f>(유형화!$F$71+유형화!$F$72+유형화!$F$73+유형화!$F$74+유형화!$G$63)*hourly1!O5415/hourly1!$O$8763</f>
        <v>122.50297117930029</v>
      </c>
      <c r="C5414" s="419">
        <f>hourly1!$F5415*유형화!$G$71/hourly1!$F$8763+유형화!$G$72*hourly1!$G5415/hourly1!$F$8763+유형화!$G$74*hourly1!I5415/hourly1!$I$8763+유형화!$H$63*hourly1!P5415/hourly1!$P$8763</f>
        <v>1.7047229703922508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770">
        <f>(유형화!$F$71+유형화!$F$72+유형화!$F$73+유형화!$F$74+유형화!$G$63)*hourly1!O5416/hourly1!$O$8763</f>
        <v>121.29187454866205</v>
      </c>
      <c r="C5415" s="419">
        <f>hourly1!$F5416*유형화!$G$71/hourly1!$F$8763+유형화!$G$72*hourly1!$G5416/hourly1!$F$8763+유형화!$G$74*hourly1!I5416/hourly1!$I$8763+유형화!$H$63*hourly1!P5416/hourly1!$P$8763</f>
        <v>1.5638040852969306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770">
        <f>(유형화!$F$71+유형화!$F$72+유형화!$F$73+유형화!$F$74+유형화!$G$63)*hourly1!O5417/hourly1!$O$8763</f>
        <v>126.28279384327917</v>
      </c>
      <c r="C5416" s="419">
        <f>hourly1!$F5417*유형화!$G$71/hourly1!$F$8763+유형화!$G$72*hourly1!$G5417/hourly1!$F$8763+유형화!$G$74*hourly1!I5417/hourly1!$I$8763+유형화!$H$63*hourly1!P5417/hourly1!$P$8763</f>
        <v>1.0817906114023457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770">
        <f>(유형화!$F$71+유형화!$F$72+유형화!$F$73+유형화!$F$74+유형화!$G$63)*hourly1!O5418/hourly1!$O$8763</f>
        <v>126.2852061300614</v>
      </c>
      <c r="C5417" s="419">
        <f>hourly1!$F5418*유형화!$G$71/hourly1!$F$8763+유형화!$G$72*hourly1!$G5418/hourly1!$F$8763+유형화!$G$74*hourly1!I5418/hourly1!$I$8763+유형화!$H$63*hourly1!P5418/hourly1!$P$8763</f>
        <v>1.0015566832950078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770">
        <f>(유형화!$F$71+유형화!$F$72+유형화!$F$73+유형화!$F$74+유형화!$G$63)*hourly1!O5419/hourly1!$O$8763</f>
        <v>126.4044484414818</v>
      </c>
      <c r="C5418" s="419">
        <f>hourly1!$F5419*유형화!$G$71/hourly1!$F$8763+유형화!$G$72*hourly1!$G5419/hourly1!$F$8763+유형화!$G$74*hourly1!I5419/hourly1!$I$8763+유형화!$H$63*hourly1!P5419/hourly1!$P$8763</f>
        <v>1.0817570696907823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770">
        <f>(유형화!$F$71+유형화!$F$72+유형화!$F$73+유형화!$F$74+유형화!$G$63)*hourly1!O5420/hourly1!$O$8763</f>
        <v>125.04834873165365</v>
      </c>
      <c r="C5419" s="419">
        <f>hourly1!$F5420*유형화!$G$71/hourly1!$F$8763+유형화!$G$72*hourly1!$G5420/hourly1!$F$8763+유형화!$G$74*hourly1!I5420/hourly1!$I$8763+유형화!$H$63*hourly1!P5420/hourly1!$P$8763</f>
        <v>1.5636791501144183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770">
        <f>(유형화!$F$71+유형화!$F$72+유형화!$F$73+유형화!$F$74+유형화!$G$63)*hourly1!O5421/hourly1!$O$8763</f>
        <v>122.51993891240015</v>
      </c>
      <c r="C5420" s="419">
        <f>hourly1!$F5421*유형화!$G$71/hourly1!$F$8763+유형화!$G$72*hourly1!$G5421/hourly1!$F$8763+유형화!$G$74*hourly1!I5421/hourly1!$I$8763+유형화!$H$63*hourly1!P5421/hourly1!$P$8763</f>
        <v>2.0260584138611955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770">
        <f>(유형화!$F$71+유형화!$F$72+유형화!$F$73+유형화!$F$74+유형화!$G$63)*hourly1!O5422/hourly1!$O$8763</f>
        <v>119.83499754806496</v>
      </c>
      <c r="C5421" s="419">
        <f>hourly1!$F5422*유형화!$G$71/hourly1!$F$8763+유형화!$G$72*hourly1!$G5422/hourly1!$F$8763+유형화!$G$74*hourly1!I5422/hourly1!$I$8763+유형화!$H$63*hourly1!P5422/hourly1!$P$8763</f>
        <v>2.0463646891287084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770">
        <f>(유형화!$F$71+유형화!$F$72+유형화!$F$73+유형화!$F$74+유형화!$G$63)*hourly1!O5423/hourly1!$O$8763</f>
        <v>119.04588519487929</v>
      </c>
      <c r="C5422" s="419">
        <f>hourly1!$F5423*유형화!$G$71/hourly1!$F$8763+유형화!$G$72*hourly1!$G5423/hourly1!$F$8763+유형화!$G$74*hourly1!I5423/hourly1!$I$8763+유형화!$H$63*hourly1!P5423/hourly1!$P$8763</f>
        <v>1.6846484098844199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770">
        <f>(유형화!$F$71+유형화!$F$72+유형화!$F$73+유형화!$F$74+유형화!$G$63)*hourly1!O5424/hourly1!$O$8763</f>
        <v>113.811607255059</v>
      </c>
      <c r="C5423" s="419">
        <f>hourly1!$F5424*유형화!$G$71/hourly1!$F$8763+유형화!$G$72*hourly1!$G5424/hourly1!$F$8763+유형화!$G$74*hourly1!I5424/hourly1!$I$8763+유형화!$H$63*hourly1!P5424/hourly1!$P$8763</f>
        <v>1.3424771013718577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770">
        <f>(유형화!$F$71+유형화!$F$72+유형화!$F$73+유형화!$F$74+유형화!$G$63)*hourly1!O5425/hourly1!$O$8763</f>
        <v>109.81585881786681</v>
      </c>
      <c r="C5424" s="419">
        <f>hourly1!$F5425*유형화!$G$71/hourly1!$F$8763+유형화!$G$72*hourly1!$G5425/hourly1!$F$8763+유형화!$G$74*hourly1!I5425/hourly1!$I$8763+유형화!$H$63*hourly1!P5425/hourly1!$P$8763</f>
        <v>0.94148994005495656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770">
        <f>(유형화!$F$71+유형화!$F$72+유형화!$F$73+유형화!$F$74+유형화!$G$63)*hourly1!O5426/hourly1!$O$8763</f>
        <v>106.67255041432401</v>
      </c>
      <c r="C5425" s="419">
        <f>hourly1!$F5426*유형화!$G$71/hourly1!$F$8763+유형화!$G$72*hourly1!$G5426/hourly1!$F$8763+유형화!$G$74*hourly1!I5426/hourly1!$I$8763+유형화!$H$63*hourly1!P5426/hourly1!$P$8763</f>
        <v>0.8216592521452617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770">
        <f>(유형화!$F$71+유형화!$F$72+유형화!$F$73+유형화!$F$74+유형화!$G$63)*hourly1!O5427/hourly1!$O$8763</f>
        <v>105.08288964779102</v>
      </c>
      <c r="C5426" s="419">
        <f>hourly1!$F5427*유형화!$G$71/hourly1!$F$8763+유형화!$G$72*hourly1!$G5427/hourly1!$F$8763+유형화!$G$74*hourly1!I5427/hourly1!$I$8763+유형화!$H$63*hourly1!P5427/hourly1!$P$8763</f>
        <v>0.60445328291025402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770">
        <f>(유형화!$F$71+유형화!$F$72+유형화!$F$73+유형화!$F$74+유형화!$G$63)*hourly1!O5428/hourly1!$O$8763</f>
        <v>101.08698469629837</v>
      </c>
      <c r="C5427" s="419">
        <f>hourly1!$F5428*유형화!$G$71/hourly1!$F$8763+유형화!$G$72*hourly1!$G5428/hourly1!$F$8763+유형화!$G$74*hourly1!I5428/hourly1!$I$8763+유형화!$H$63*hourly1!P5428/hourly1!$P$8763</f>
        <v>0.53083814997679546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770">
        <f>(유형화!$F$71+유형화!$F$72+유형화!$F$73+유형화!$F$74+유형화!$G$63)*hourly1!O5429/hourly1!$O$8763</f>
        <v>101.99290400621049</v>
      </c>
      <c r="C5428" s="419">
        <f>hourly1!$F5429*유형화!$G$71/hourly1!$F$8763+유형화!$G$72*hourly1!$G5429/hourly1!$F$8763+유형화!$G$74*hourly1!I5429/hourly1!$I$8763+유형화!$H$63*hourly1!P5429/hourly1!$P$8763</f>
        <v>0.50827288659400915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770">
        <f>(유형화!$F$71+유형화!$F$72+유형화!$F$73+유형화!$F$74+유형화!$G$63)*hourly1!O5430/hourly1!$O$8763</f>
        <v>101.43972231147077</v>
      </c>
      <c r="C5429" s="419">
        <f>hourly1!$F5430*유형화!$G$71/hourly1!$F$8763+유형화!$G$72*hourly1!$G5430/hourly1!$F$8763+유형화!$G$74*hourly1!I5430/hourly1!$I$8763+유형화!$H$63*hourly1!P5430/hourly1!$P$8763</f>
        <v>0.50835320206847945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770">
        <f>(유형화!$F$71+유형화!$F$72+유형화!$F$73+유형화!$F$74+유형화!$G$63)*hourly1!O5431/hourly1!$O$8763</f>
        <v>101.30319627734369</v>
      </c>
      <c r="C5430" s="419">
        <f>hourly1!$F5431*유형화!$G$71/hourly1!$F$8763+유형화!$G$72*hourly1!$G5431/hourly1!$F$8763+유형화!$G$74*hourly1!I5431/hourly1!$I$8763+유형화!$H$63*hourly1!P5431/hourly1!$P$8763</f>
        <v>0.50391400270177955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770">
        <f>(유형화!$F$71+유형화!$F$72+유형화!$F$73+유형화!$F$74+유형화!$G$63)*hourly1!O5432/hourly1!$O$8763</f>
        <v>102.03278215717171</v>
      </c>
      <c r="C5431" s="419">
        <f>hourly1!$F5432*유형화!$G$71/hourly1!$F$8763+유형화!$G$72*hourly1!$G5432/hourly1!$F$8763+유형화!$G$74*hourly1!I5432/hourly1!$I$8763+유형화!$H$63*hourly1!P5432/hourly1!$P$8763</f>
        <v>1.2026792479757469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770">
        <f>(유형화!$F$71+유형화!$F$72+유형화!$F$73+유형화!$F$74+유형화!$G$63)*hourly1!O5433/hourly1!$O$8763</f>
        <v>102.76236803699977</v>
      </c>
      <c r="C5432" s="419">
        <f>hourly1!$F5433*유형화!$G$71/hourly1!$F$8763+유형화!$G$72*hourly1!$G5433/hourly1!$F$8763+유형화!$G$74*hourly1!I5433/hourly1!$I$8763+유형화!$H$63*hourly1!P5433/hourly1!$P$8763</f>
        <v>2.4498644015913977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770">
        <f>(유형화!$F$71+유형화!$F$72+유형화!$F$73+유형화!$F$74+유형화!$G$63)*hourly1!O5434/hourly1!$O$8763</f>
        <v>105.16539718414049</v>
      </c>
      <c r="C5433" s="419">
        <f>hourly1!$F5434*유형화!$G$71/hourly1!$F$8763+유형화!$G$72*hourly1!$G5434/hourly1!$F$8763+유형화!$G$74*hourly1!I5434/hourly1!$I$8763+유형화!$H$63*hourly1!P5434/hourly1!$P$8763</f>
        <v>2.0673910341673341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770">
        <f>(유형화!$F$71+유형화!$F$72+유형화!$F$73+유형화!$F$74+유형화!$G$63)*hourly1!O5435/hourly1!$O$8763</f>
        <v>107.10364006787037</v>
      </c>
      <c r="C5434" s="419">
        <f>hourly1!$F5435*유형화!$G$71/hourly1!$F$8763+유형화!$G$72*hourly1!$G5435/hourly1!$F$8763+유형화!$G$74*hourly1!I5435/hourly1!$I$8763+유형화!$H$63*hourly1!P5435/hourly1!$P$8763</f>
        <v>1.7856541968334958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770">
        <f>(유형화!$F$71+유형화!$F$72+유형화!$F$73+유형화!$F$74+유형화!$G$63)*hourly1!O5436/hourly1!$O$8763</f>
        <v>109.34119113597082</v>
      </c>
      <c r="C5435" s="419">
        <f>hourly1!$F5436*유형화!$G$71/hourly1!$F$8763+유형화!$G$72*hourly1!$G5436/hourly1!$F$8763+유형화!$G$74*hourly1!I5436/hourly1!$I$8763+유형화!$H$63*hourly1!P5436/hourly1!$P$8763</f>
        <v>1.4636629975174362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770">
        <f>(유형화!$F$71+유형화!$F$72+유형화!$F$73+유형화!$F$74+유형화!$G$63)*hourly1!O5437/hourly1!$O$8763</f>
        <v>113.2489967511341</v>
      </c>
      <c r="C5436" s="419">
        <f>hourly1!$F5437*유형화!$G$71/hourly1!$F$8763+유형화!$G$72*hourly1!$G5437/hourly1!$F$8763+유형화!$G$74*hourly1!I5437/hourly1!$I$8763+유형화!$H$63*hourly1!P5437/hourly1!$P$8763</f>
        <v>1.3429823811001314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770">
        <f>(유형화!$F$71+유형화!$F$72+유형화!$F$73+유형화!$F$74+유형화!$G$63)*hourly1!O5438/hourly1!$O$8763</f>
        <v>115.62415535982205</v>
      </c>
      <c r="C5437" s="419">
        <f>hourly1!$F5438*유형화!$G$71/hourly1!$F$8763+유형화!$G$72*hourly1!$G5438/hourly1!$F$8763+유형화!$G$74*hourly1!I5438/hourly1!$I$8763+유형화!$H$63*hourly1!P5438/hourly1!$P$8763</f>
        <v>1.282608838902046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770">
        <f>(유형화!$F$71+유형화!$F$72+유형화!$F$73+유형화!$F$74+유형화!$G$63)*hourly1!O5439/hourly1!$O$8763</f>
        <v>115.01377673049784</v>
      </c>
      <c r="C5438" s="419">
        <f>hourly1!$F5439*유형화!$G$71/hourly1!$F$8763+유형화!$G$72*hourly1!$G5439/hourly1!$F$8763+유형화!$G$74*hourly1!I5439/hourly1!$I$8763+유형화!$H$63*hourly1!P5439/hourly1!$P$8763</f>
        <v>1.7043395486252395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770">
        <f>(유형화!$F$71+유형화!$F$72+유형화!$F$73+유형화!$F$74+유형화!$G$63)*hourly1!O5440/hourly1!$O$8763</f>
        <v>113.65236937296559</v>
      </c>
      <c r="C5439" s="419">
        <f>hourly1!$F5440*유형화!$G$71/hourly1!$F$8763+유형화!$G$72*hourly1!$G5440/hourly1!$F$8763+유형화!$G$74*hourly1!I5440/hourly1!$I$8763+유형화!$H$63*hourly1!P5440/hourly1!$P$8763</f>
        <v>1.5635077488911262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770">
        <f>(유형화!$F$71+유형화!$F$72+유형화!$F$73+유형화!$F$74+유형화!$G$63)*hourly1!O5441/hourly1!$O$8763</f>
        <v>117.14812208263398</v>
      </c>
      <c r="C5440" s="419">
        <f>hourly1!$F5441*유형화!$G$71/hourly1!$F$8763+유형화!$G$72*hourly1!$G5441/hourly1!$F$8763+유형화!$G$74*hourly1!I5441/hourly1!$I$8763+유형화!$H$63*hourly1!P5441/hourly1!$P$8763</f>
        <v>1.0816136711808118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770">
        <f>(유형화!$F$71+유형화!$F$72+유형화!$F$73+유형화!$F$74+유형화!$G$63)*hourly1!O5442/hourly1!$O$8763</f>
        <v>116.55576189282222</v>
      </c>
      <c r="C5441" s="419">
        <f>hourly1!$F5442*유형화!$G$71/hourly1!$F$8763+유형화!$G$72*hourly1!$G5442/hourly1!$F$8763+유형화!$G$74*hourly1!I5442/hourly1!$I$8763+유형화!$H$63*hourly1!P5442/hourly1!$P$8763</f>
        <v>1.0014120538965394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770">
        <f>(유형화!$F$71+유형화!$F$72+유형화!$F$73+유형화!$F$74+유형화!$G$63)*hourly1!O5443/hourly1!$O$8763</f>
        <v>115.87703562591498</v>
      </c>
      <c r="C5442" s="419">
        <f>hourly1!$F5443*유형화!$G$71/hourly1!$F$8763+유형화!$G$72*hourly1!$G5443/hourly1!$F$8763+유형화!$G$74*hourly1!I5443/hourly1!$I$8763+유형화!$H$63*hourly1!P5443/hourly1!$P$8763</f>
        <v>1.0815816680798733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770">
        <f>(유형화!$F$71+유형화!$F$72+유형화!$F$73+유형화!$F$74+유형화!$G$63)*hourly1!O5444/hourly1!$O$8763</f>
        <v>114.63578466466033</v>
      </c>
      <c r="C5443" s="419">
        <f>hourly1!$F5444*유형화!$G$71/hourly1!$F$8763+유형화!$G$72*hourly1!$G5444/hourly1!$F$8763+유형화!$G$74*hourly1!I5444/hourly1!$I$8763+유형화!$H$63*hourly1!P5444/hourly1!$P$8763</f>
        <v>1.5633825059864894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770">
        <f>(유형화!$F$71+유형화!$F$72+유형화!$F$73+유형화!$F$74+유형화!$G$63)*hourly1!O5445/hourly1!$O$8763</f>
        <v>113.15114084834225</v>
      </c>
      <c r="C5444" s="419">
        <f>hourly1!$F5445*유형화!$G$71/hourly1!$F$8763+유형화!$G$72*hourly1!$G5445/hourly1!$F$8763+유형화!$G$74*hourly1!I5445/hourly1!$I$8763+유형화!$H$63*hourly1!P5445/hourly1!$P$8763</f>
        <v>2.0257242276340892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770">
        <f>(유형화!$F$71+유형화!$F$72+유형화!$F$73+유형화!$F$74+유형화!$G$63)*hourly1!O5446/hourly1!$O$8763</f>
        <v>113.74913694222317</v>
      </c>
      <c r="C5445" s="419">
        <f>hourly1!$F5446*유형화!$G$71/hourly1!$F$8763+유형화!$G$72*hourly1!$G5446/hourly1!$F$8763+유형화!$G$74*hourly1!I5446/hourly1!$I$8763+유형화!$H$63*hourly1!P5446/hourly1!$P$8763</f>
        <v>2.0460271179582366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770">
        <f>(유형화!$F$71+유형화!$F$72+유형화!$F$73+유형화!$F$74+유형화!$G$63)*hourly1!O5447/hourly1!$O$8763</f>
        <v>114.65913007476796</v>
      </c>
      <c r="C5446" s="419">
        <f>hourly1!$F5447*유형화!$G$71/hourly1!$F$8763+유형화!$G$72*hourly1!$G5447/hourly1!$F$8763+유형화!$G$74*hourly1!I5447/hourly1!$I$8763+유형화!$H$63*hourly1!P5447/hourly1!$P$8763</f>
        <v>1.6844342352858293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770">
        <f>(유형화!$F$71+유형화!$F$72+유형화!$F$73+유형화!$F$74+유형화!$G$63)*hourly1!O5448/hourly1!$O$8763</f>
        <v>111.98363656130655</v>
      </c>
      <c r="C5447" s="419">
        <f>hourly1!$F5448*유형화!$G$71/hourly1!$F$8763+유형화!$G$72*hourly1!$G5448/hourly1!$F$8763+유형화!$G$74*hourly1!I5448/hourly1!$I$8763+유형화!$H$63*hourly1!P5448/hourly1!$P$8763</f>
        <v>1.3423035460936921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770">
        <f>(유형화!$F$71+유형화!$F$72+유형화!$F$73+유형화!$F$74+유형화!$G$63)*hourly1!O5449/hourly1!$O$8763</f>
        <v>109.58212760761185</v>
      </c>
      <c r="C5448" s="419">
        <f>hourly1!$F5449*유형화!$G$71/hourly1!$F$8763+유형화!$G$72*hourly1!$G5449/hourly1!$F$8763+유형화!$G$74*hourly1!I5449/hourly1!$I$8763+유형화!$H$63*hourly1!P5449/hourly1!$P$8763</f>
        <v>0.94139885430612891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770">
        <f>(유형화!$F$71+유형화!$F$72+유형화!$F$73+유형화!$F$74+유형화!$G$63)*hourly1!O5450/hourly1!$O$8763</f>
        <v>107.30744564517308</v>
      </c>
      <c r="C5449" s="419">
        <f>hourly1!$F5450*유형화!$G$71/hourly1!$F$8763+유형화!$G$72*hourly1!$G5450/hourly1!$F$8763+유형화!$G$74*hourly1!I5450/hourly1!$I$8763+유형화!$H$63*hourly1!P5450/hourly1!$P$8763</f>
        <v>0.8216038621628714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770">
        <f>(유형화!$F$71+유형화!$F$72+유형화!$F$73+유형화!$F$74+유형화!$G$63)*hourly1!O5451/hourly1!$O$8763</f>
        <v>102.23040169227632</v>
      </c>
      <c r="C5450" s="419">
        <f>hourly1!$F5451*유형화!$G$71/hourly1!$F$8763+유형화!$G$72*hourly1!$G5451/hourly1!$F$8763+유형화!$G$74*hourly1!I5451/hourly1!$I$8763+유형화!$H$63*hourly1!P5451/hourly1!$P$8763</f>
        <v>0.60445328291025402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770">
        <f>(유형화!$F$71+유형화!$F$72+유형화!$F$73+유형화!$F$74+유형화!$G$63)*hourly1!O5452/hourly1!$O$8763</f>
        <v>101.4684460665564</v>
      </c>
      <c r="C5451" s="419">
        <f>hourly1!$F5452*유형화!$G$71/hourly1!$F$8763+유형화!$G$72*hourly1!$G5452/hourly1!$F$8763+유형화!$G$74*hourly1!I5452/hourly1!$I$8763+유형화!$H$63*hourly1!P5452/hourly1!$P$8763</f>
        <v>0.53086922991136087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770">
        <f>(유형화!$F$71+유형화!$F$72+유형화!$F$73+유형화!$F$74+유형화!$G$63)*hourly1!O5453/hourly1!$O$8763</f>
        <v>100.86062782458879</v>
      </c>
      <c r="C5452" s="419">
        <f>hourly1!$F5453*유형화!$G$71/hourly1!$F$8763+유형화!$G$72*hourly1!$G5453/hourly1!$F$8763+유형화!$G$74*hourly1!I5453/hourly1!$I$8763+유형화!$H$63*hourly1!P5453/hourly1!$P$8763</f>
        <v>0.50842459360134196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770">
        <f>(유형화!$F$71+유형화!$F$72+유형화!$F$73+유형화!$F$74+유형화!$G$63)*hourly1!O5454/hourly1!$O$8763</f>
        <v>100.8977371873864</v>
      </c>
      <c r="C5453" s="419">
        <f>hourly1!$F5454*유형화!$G$71/hourly1!$F$8763+유형화!$G$72*hourly1!$G5454/hourly1!$F$8763+유형화!$G$74*hourly1!I5454/hourly1!$I$8763+유형화!$H$63*hourly1!P5454/hourly1!$P$8763</f>
        <v>0.50855660639271238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770">
        <f>(유형화!$F$71+유형화!$F$72+유형화!$F$73+유형화!$F$74+유형화!$G$63)*hourly1!O5455/hourly1!$O$8763</f>
        <v>101.50992784242506</v>
      </c>
      <c r="C5454" s="419">
        <f>hourly1!$F5455*유형화!$G$71/hourly1!$F$8763+유형화!$G$72*hourly1!$G5455/hourly1!$F$8763+유형화!$G$74*hourly1!I5455/hourly1!$I$8763+유형화!$H$63*hourly1!P5455/hourly1!$P$8763</f>
        <v>0.50404263054978182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770">
        <f>(유형화!$F$71+유형화!$F$72+유형화!$F$73+유형화!$F$74+유형화!$G$63)*hourly1!O5456/hourly1!$O$8763</f>
        <v>102.01882981001813</v>
      </c>
      <c r="C5455" s="419">
        <f>hourly1!$F5456*유형화!$G$71/hourly1!$F$8763+유형화!$G$72*hourly1!$G5456/hourly1!$F$8763+유형화!$G$74*hourly1!I5456/hourly1!$I$8763+유형화!$H$63*hourly1!P5456/hourly1!$P$8763</f>
        <v>1.2028638812503942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770">
        <f>(유형화!$F$71+유형화!$F$72+유형화!$F$73+유형화!$F$74+유형화!$G$63)*hourly1!O5457/hourly1!$O$8763</f>
        <v>104.60141009741621</v>
      </c>
      <c r="C5456" s="419">
        <f>hourly1!$F5457*유형화!$G$71/hourly1!$F$8763+유형화!$G$72*hourly1!$G5457/hourly1!$F$8763+유형화!$G$74*hourly1!I5457/hourly1!$I$8763+유형화!$H$63*hourly1!P5457/hourly1!$P$8763</f>
        <v>2.4499905676624052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770">
        <f>(유형화!$F$71+유형화!$F$72+유형화!$F$73+유형화!$F$74+유형화!$G$63)*hourly1!O5458/hourly1!$O$8763</f>
        <v>110.51578509342787</v>
      </c>
      <c r="C5457" s="419">
        <f>hourly1!$F5458*유형화!$G$71/hourly1!$F$8763+유형화!$G$72*hourly1!$G5458/hourly1!$F$8763+유형화!$G$74*hourly1!I5458/hourly1!$I$8763+유형화!$H$63*hourly1!P5458/hourly1!$P$8763</f>
        <v>2.0673556461230271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770">
        <f>(유형화!$F$71+유형화!$F$72+유형화!$F$73+유형화!$F$74+유형화!$G$63)*hourly1!O5459/hourly1!$O$8763</f>
        <v>115.29842977949116</v>
      </c>
      <c r="C5458" s="419">
        <f>hourly1!$F5459*유형화!$G$71/hourly1!$F$8763+유형화!$G$72*hourly1!$G5459/hourly1!$F$8763+유형화!$G$74*hourly1!I5459/hourly1!$I$8763+유형화!$H$63*hourly1!P5459/hourly1!$P$8763</f>
        <v>1.7854230975180629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770">
        <f>(유형화!$F$71+유형화!$F$72+유형화!$F$73+유형화!$F$74+유형화!$G$63)*hourly1!O5460/hourly1!$O$8763</f>
        <v>122.28148724611327</v>
      </c>
      <c r="C5459" s="419">
        <f>hourly1!$F5460*유형화!$G$71/hourly1!$F$8763+유형화!$G$72*hourly1!$G5460/hourly1!$F$8763+유형화!$G$74*hourly1!I5460/hourly1!$I$8763+유형화!$H$63*hourly1!P5460/hourly1!$P$8763</f>
        <v>1.4635035974569961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770">
        <f>(유형화!$F$71+유형화!$F$72+유형화!$F$73+유형화!$F$74+유형화!$G$63)*hourly1!O5461/hourly1!$O$8763</f>
        <v>126.40488661820604</v>
      </c>
      <c r="C5460" s="419">
        <f>hourly1!$F5461*유형화!$G$71/hourly1!$F$8763+유형화!$G$72*hourly1!$G5461/hourly1!$F$8763+유형화!$G$74*hourly1!I5461/hourly1!$I$8763+유형화!$H$63*hourly1!P5461/hourly1!$P$8763</f>
        <v>1.3427343570678623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770">
        <f>(유형화!$F$71+유형화!$F$72+유형화!$F$73+유형화!$F$74+유형화!$G$63)*hourly1!O5462/hourly1!$O$8763</f>
        <v>128.61638912180297</v>
      </c>
      <c r="C5461" s="419">
        <f>hourly1!$F5462*유형화!$G$71/hourly1!$F$8763+유형화!$G$72*hourly1!$G5462/hourly1!$F$8763+유형화!$G$74*hourly1!I5462/hourly1!$I$8763+유형화!$H$63*hourly1!P5462/hourly1!$P$8763</f>
        <v>1.2822965009457696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770">
        <f>(유형화!$F$71+유형화!$F$72+유형화!$F$73+유형화!$F$74+유형화!$G$63)*hourly1!O5463/hourly1!$O$8763</f>
        <v>125.88811854672402</v>
      </c>
      <c r="C5462" s="419">
        <f>hourly1!$F5463*유형화!$G$71/hourly1!$F$8763+유형화!$G$72*hourly1!$G5463/hourly1!$F$8763+유형화!$G$74*hourly1!I5463/hourly1!$I$8763+유형화!$H$63*hourly1!P5463/hourly1!$P$8763</f>
        <v>1.703873041884638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770">
        <f>(유형화!$F$71+유형화!$F$72+유형화!$F$73+유형화!$F$74+유형화!$G$63)*hourly1!O5464/hourly1!$O$8763</f>
        <v>124.21941585352275</v>
      </c>
      <c r="C5463" s="419">
        <f>hourly1!$F5464*유형화!$G$71/hourly1!$F$8763+유형화!$G$72*hourly1!$G5464/hourly1!$F$8763+유형화!$G$74*hourly1!I5464/hourly1!$I$8763+유형화!$H$63*hourly1!P5464/hourly1!$P$8763</f>
        <v>1.5631335587878439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770">
        <f>(유형화!$F$71+유형화!$F$72+유형화!$F$73+유형화!$F$74+유형화!$G$63)*hourly1!O5465/hourly1!$O$8763</f>
        <v>131.38908531222879</v>
      </c>
      <c r="C5464" s="419">
        <f>hourly1!$F5465*유형화!$G$71/hourly1!$F$8763+유형화!$G$72*hourly1!$G5465/hourly1!$F$8763+유형화!$G$74*hourly1!I5465/hourly1!$I$8763+유형화!$H$63*hourly1!P5465/hourly1!$P$8763</f>
        <v>1.0813754942565175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770">
        <f>(유형화!$F$71+유형화!$F$72+유형화!$F$73+유형화!$F$74+유형화!$G$63)*hourly1!O5466/hourly1!$O$8763</f>
        <v>130.91912115462549</v>
      </c>
      <c r="C5465" s="419">
        <f>hourly1!$F5466*유형화!$G$71/hourly1!$F$8763+유형화!$G$72*hourly1!$G5466/hourly1!$F$8763+유형화!$G$74*hourly1!I5466/hourly1!$I$8763+유형화!$H$63*hourly1!P5466/hourly1!$P$8763</f>
        <v>1.0012083418501818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770">
        <f>(유형화!$F$71+유형화!$F$72+유형화!$F$73+유형화!$F$74+유형화!$G$63)*hourly1!O5467/hourly1!$O$8763</f>
        <v>131.62067429992112</v>
      </c>
      <c r="C5466" s="419">
        <f>hourly1!$F5467*유형화!$G$71/hourly1!$F$8763+유형화!$G$72*hourly1!$G5467/hourly1!$F$8763+유형화!$G$74*hourly1!I5467/hourly1!$I$8763+유형화!$H$63*hourly1!P5467/hourly1!$P$8763</f>
        <v>1.0814041124140872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770">
        <f>(유형화!$F$71+유형화!$F$72+유형화!$F$73+유형화!$F$74+유형화!$G$63)*hourly1!O5468/hourly1!$O$8763</f>
        <v>130.05563027277918</v>
      </c>
      <c r="C5467" s="419">
        <f>hourly1!$F5468*유형화!$G$71/hourly1!$F$8763+유형화!$G$72*hourly1!$G5468/hourly1!$F$8763+유형화!$G$74*hourly1!I5468/hourly1!$I$8763+유형화!$H$63*hourly1!P5468/hourly1!$P$8763</f>
        <v>1.5632061812092071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770">
        <f>(유형화!$F$71+유형화!$F$72+유형화!$F$73+유형화!$F$74+유형화!$G$63)*hourly1!O5469/hourly1!$O$8763</f>
        <v>127.08121742392093</v>
      </c>
      <c r="C5468" s="419">
        <f>hourly1!$F5469*유형화!$G$71/hourly1!$F$8763+유형화!$G$72*hourly1!$G5469/hourly1!$F$8763+유형화!$G$74*hourly1!I5469/hourly1!$I$8763+유형화!$H$63*hourly1!P5469/hourly1!$P$8763</f>
        <v>2.0255574422426634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770">
        <f>(유형화!$F$71+유형화!$F$72+유형화!$F$73+유형화!$F$74+유형화!$G$63)*hourly1!O5470/hourly1!$O$8763</f>
        <v>125.2344590101592</v>
      </c>
      <c r="C5469" s="419">
        <f>hourly1!$F5470*유형화!$G$71/hourly1!$F$8763+유형화!$G$72*hourly1!$G5470/hourly1!$F$8763+유형화!$G$74*hourly1!I5470/hourly1!$I$8763+유형화!$H$63*hourly1!P5470/hourly1!$P$8763</f>
        <v>2.0459237233244356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770">
        <f>(유형화!$F$71+유형화!$F$72+유형화!$F$73+유형화!$F$74+유형화!$G$63)*hourly1!O5471/hourly1!$O$8763</f>
        <v>123.09243510126582</v>
      </c>
      <c r="C5470" s="419">
        <f>hourly1!$F5471*유형화!$G$71/hourly1!$F$8763+유형화!$G$72*hourly1!$G5471/hourly1!$F$8763+유형화!$G$74*hourly1!I5471/hourly1!$I$8763+유형화!$H$63*hourly1!P5471/hourly1!$P$8763</f>
        <v>1.6844065402946358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770">
        <f>(유형화!$F$71+유형화!$F$72+유형화!$F$73+유형화!$F$74+유형화!$G$63)*hourly1!O5472/hourly1!$O$8763</f>
        <v>119.08806765274669</v>
      </c>
      <c r="C5471" s="419">
        <f>hourly1!$F5472*유형화!$G$71/hourly1!$F$8763+유형화!$G$72*hourly1!$G5472/hourly1!$F$8763+유형화!$G$74*hourly1!I5472/hourly1!$I$8763+유형화!$H$63*hourly1!P5472/hourly1!$P$8763</f>
        <v>1.3422724661591239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770">
        <f>(유형화!$F$71+유형화!$F$72+유형화!$F$73+유형화!$F$74+유형화!$G$63)*hourly1!O5473/hourly1!$O$8763</f>
        <v>113.47370202777897</v>
      </c>
      <c r="C5472" s="419">
        <f>hourly1!$F5473*유형화!$G$71/hourly1!$F$8763+유형화!$G$72*hourly1!$G5473/hourly1!$F$8763+유형화!$G$74*hourly1!I5473/hourly1!$I$8763+유형화!$H$63*hourly1!P5473/hourly1!$P$8763</f>
        <v>0.94141916396634295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770">
        <f>(유형화!$F$71+유형화!$F$72+유형화!$F$73+유형화!$F$74+유형화!$G$63)*hourly1!O5474/hourly1!$O$8763</f>
        <v>110.92275233354502</v>
      </c>
      <c r="C5473" s="419">
        <f>hourly1!$F5474*유형화!$G$71/hourly1!$F$8763+유형화!$G$72*hourly1!$G5474/hourly1!$F$8763+유형화!$G$74*hourly1!I5474/hourly1!$I$8763+유형화!$H$63*hourly1!P5474/hourly1!$P$8763</f>
        <v>0.82165402086914674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770">
        <f>(유형화!$F$71+유형화!$F$72+유형화!$F$73+유형화!$F$74+유형화!$G$63)*hourly1!O5475/hourly1!$O$8763</f>
        <v>108.32967610534682</v>
      </c>
      <c r="C5474" s="419">
        <f>hourly1!$F5475*유형화!$G$71/hourly1!$F$8763+유형화!$G$72*hourly1!$G5475/hourly1!$F$8763+유형화!$G$74*hourly1!I5475/hourly1!$I$8763+유형화!$H$63*hourly1!P5475/hourly1!$P$8763</f>
        <v>0.59892967077714343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770">
        <f>(유형화!$F$71+유형화!$F$72+유형화!$F$73+유형화!$F$74+유형화!$G$63)*hourly1!O5476/hourly1!$O$8763</f>
        <v>103.25353077862192</v>
      </c>
      <c r="C5475" s="419">
        <f>hourly1!$F5476*유형화!$G$71/hourly1!$F$8763+유형화!$G$72*hourly1!$G5476/hourly1!$F$8763+유형화!$G$74*hourly1!I5476/hourly1!$I$8763+유형화!$H$63*hourly1!P5476/hourly1!$P$8763</f>
        <v>0.61554451144026601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770">
        <f>(유형화!$F$71+유형화!$F$72+유형화!$F$73+유형화!$F$74+유형화!$G$63)*hourly1!O5477/hourly1!$O$8763</f>
        <v>104.61663007725156</v>
      </c>
      <c r="C5476" s="419">
        <f>hourly1!$F5477*유형화!$G$71/hourly1!$F$8763+유형화!$G$72*hourly1!$G5477/hourly1!$F$8763+유형화!$G$74*hourly1!I5477/hourly1!$I$8763+유형화!$H$63*hourly1!P5477/hourly1!$P$8763</f>
        <v>0.55091517226162501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770">
        <f>(유형화!$F$71+유형화!$F$72+유형화!$F$73+유형화!$F$74+유형화!$G$63)*hourly1!O5478/hourly1!$O$8763</f>
        <v>104.27570110989177</v>
      </c>
      <c r="C5477" s="419">
        <f>hourly1!$F5478*유형화!$G$71/hourly1!$F$8763+유형화!$G$72*hourly1!$G5478/hourly1!$F$8763+유형화!$G$74*hourly1!I5478/hourly1!$I$8763+유형화!$H$63*hourly1!P5478/hourly1!$P$8763</f>
        <v>0.50257664234910582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770">
        <f>(유형화!$F$71+유형화!$F$72+유형화!$F$73+유형화!$F$74+유형화!$G$63)*hourly1!O5479/hourly1!$O$8763</f>
        <v>103.3008083323914</v>
      </c>
      <c r="C5478" s="419">
        <f>hourly1!$F5479*유형화!$G$71/hourly1!$F$8763+유형화!$G$72*hourly1!$G5479/hourly1!$F$8763+유형화!$G$74*hourly1!I5479/hourly1!$I$8763+유형화!$H$63*hourly1!P5479/hourly1!$P$8763</f>
        <v>0.50266372771031276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770">
        <f>(유형화!$F$71+유형화!$F$72+유형화!$F$73+유형화!$F$74+유형화!$G$63)*hourly1!O5480/hourly1!$O$8763</f>
        <v>105.49345775968925</v>
      </c>
      <c r="C5479" s="419">
        <f>hourly1!$F5480*유형화!$G$71/hourly1!$F$8763+유형화!$G$72*hourly1!$G5480/hourly1!$F$8763+유형화!$G$74*hourly1!I5480/hourly1!$I$8763+유형화!$H$63*hourly1!P5480/hourly1!$P$8763</f>
        <v>0.64908437666791441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770">
        <f>(유형화!$F$71+유형화!$F$72+유형화!$F$73+유형화!$F$74+유형화!$G$63)*hourly1!O5481/hourly1!$O$8763</f>
        <v>106.9118183572989</v>
      </c>
      <c r="C5480" s="419">
        <f>hourly1!$F5481*유형화!$G$71/hourly1!$F$8763+유형화!$G$72*hourly1!$G5481/hourly1!$F$8763+유형화!$G$74*hourly1!I5481/hourly1!$I$8763+유형화!$H$63*hourly1!P5481/hourly1!$P$8763</f>
        <v>1.0078603710134912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770">
        <f>(유형화!$F$71+유형화!$F$72+유형화!$F$73+유형화!$F$74+유형화!$G$63)*hourly1!O5482/hourly1!$O$8763</f>
        <v>112.01406015536749</v>
      </c>
      <c r="C5481" s="419">
        <f>hourly1!$F5482*유형화!$G$71/hourly1!$F$8763+유형화!$G$72*hourly1!$G5482/hourly1!$F$8763+유형화!$G$74*hourly1!I5482/hourly1!$I$8763+유형화!$H$63*hourly1!P5482/hourly1!$P$8763</f>
        <v>1.4035224009675271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770">
        <f>(유형화!$F$71+유형화!$F$72+유형화!$F$73+유형화!$F$74+유형화!$G$63)*hourly1!O5483/hourly1!$O$8763</f>
        <v>117.90049488216945</v>
      </c>
      <c r="C5482" s="419">
        <f>hourly1!$F5483*유형화!$G$71/hourly1!$F$8763+유형화!$G$72*hourly1!$G5483/hourly1!$F$8763+유형화!$G$74*hourly1!I5483/hourly1!$I$8763+유형화!$H$63*hourly1!P5483/hourly1!$P$8763</f>
        <v>2.0062192607785332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770">
        <f>(유형화!$F$71+유형화!$F$72+유형화!$F$73+유형화!$F$74+유형화!$G$63)*hourly1!O5484/hourly1!$O$8763</f>
        <v>124.19200378306459</v>
      </c>
      <c r="C5483" s="419">
        <f>hourly1!$F5484*유형화!$G$71/hourly1!$F$8763+유형화!$G$72*hourly1!$G5484/hourly1!$F$8763+유형화!$G$74*hourly1!I5484/hourly1!$I$8763+유형화!$H$63*hourly1!P5484/hourly1!$P$8763</f>
        <v>1.9886932549050407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770">
        <f>(유형화!$F$71+유형화!$F$72+유형화!$F$73+유형화!$F$74+유형화!$G$63)*hourly1!O5485/hourly1!$O$8763</f>
        <v>128.64141039418746</v>
      </c>
      <c r="C5484" s="419">
        <f>hourly1!$F5485*유형화!$G$71/hourly1!$F$8763+유형화!$G$72*hourly1!$G5485/hourly1!$F$8763+유형화!$G$74*hourly1!I5485/hourly1!$I$8763+유형화!$H$63*hourly1!P5485/hourly1!$P$8763</f>
        <v>1.8333382017873978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770">
        <f>(유형화!$F$71+유형화!$F$72+유형화!$F$73+유형화!$F$74+유형화!$G$63)*hourly1!O5486/hourly1!$O$8763</f>
        <v>131.021368685368</v>
      </c>
      <c r="C5485" s="419">
        <f>hourly1!$F5486*유형화!$G$71/hourly1!$F$8763+유형화!$G$72*hourly1!$G5486/hourly1!$F$8763+유형화!$G$74*hourly1!I5486/hourly1!$I$8763+유형화!$H$63*hourly1!P5486/hourly1!$P$8763</f>
        <v>1.9365288158197653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770">
        <f>(유형화!$F$71+유형화!$F$72+유형화!$F$73+유형화!$F$74+유형화!$G$63)*hourly1!O5487/hourly1!$O$8763</f>
        <v>127.1874793299821</v>
      </c>
      <c r="C5486" s="419">
        <f>hourly1!$F5487*유형화!$G$71/hourly1!$F$8763+유형화!$G$72*hourly1!$G5487/hourly1!$F$8763+유형화!$G$74*hourly1!I5487/hourly1!$I$8763+유형화!$H$63*hourly1!P5487/hourly1!$P$8763</f>
        <v>1.9535609276835875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770">
        <f>(유형화!$F$71+유형화!$F$72+유형화!$F$73+유형화!$F$74+유형화!$G$63)*hourly1!O5488/hourly1!$O$8763</f>
        <v>126.16684573654575</v>
      </c>
      <c r="C5487" s="419">
        <f>hourly1!$F5488*유형화!$G$71/hourly1!$F$8763+유형화!$G$72*hourly1!$G5488/hourly1!$F$8763+유형화!$G$74*hourly1!I5488/hourly1!$I$8763+유형화!$H$63*hourly1!P5488/hourly1!$P$8763</f>
        <v>1.6434413402050396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770">
        <f>(유형화!$F$71+유형화!$F$72+유형화!$F$73+유형화!$F$74+유형화!$G$63)*hourly1!O5489/hourly1!$O$8763</f>
        <v>133.13189783118887</v>
      </c>
      <c r="C5488" s="419">
        <f>hourly1!$F5489*유형화!$G$71/hourly1!$F$8763+유형화!$G$72*hourly1!$G5489/hourly1!$F$8763+유형화!$G$74*hourly1!I5489/hourly1!$I$8763+유형화!$H$63*hourly1!P5489/hourly1!$P$8763</f>
        <v>1.4023629040027605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770">
        <f>(유형화!$F$71+유형화!$F$72+유형화!$F$73+유형화!$F$74+유형화!$G$63)*hourly1!O5490/hourly1!$O$8763</f>
        <v>133.32045051679668</v>
      </c>
      <c r="C5489" s="419">
        <f>hourly1!$F5490*유형화!$G$71/hourly1!$F$8763+유형화!$G$72*hourly1!$G5490/hourly1!$F$8763+유형화!$G$74*hourly1!I5490/hourly1!$I$8763+유형화!$H$63*hourly1!P5490/hourly1!$P$8763</f>
        <v>1.195921054679514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770">
        <f>(유형화!$F$71+유형화!$F$72+유형화!$F$73+유형화!$F$74+유형화!$G$63)*hourly1!O5491/hourly1!$O$8763</f>
        <v>133.62363508430147</v>
      </c>
      <c r="C5490" s="419">
        <f>hourly1!$F5491*유형화!$G$71/hourly1!$F$8763+유형화!$G$72*hourly1!$G5491/hourly1!$F$8763+유형화!$G$74*hourly1!I5491/hourly1!$I$8763+유형화!$H$63*hourly1!P5491/hourly1!$P$8763</f>
        <v>1.4023629040027605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770">
        <f>(유형화!$F$71+유형화!$F$72+유형화!$F$73+유형화!$F$74+유형화!$G$63)*hourly1!O5492/hourly1!$O$8763</f>
        <v>133.62664354074906</v>
      </c>
      <c r="C5491" s="419">
        <f>hourly1!$F5492*유형화!$G$71/hourly1!$F$8763+유형화!$G$72*hourly1!$G5492/hourly1!$F$8763+유형화!$G$74*hourly1!I5492/hourly1!$I$8763+유형화!$H$63*hourly1!P5492/hourly1!$P$8763</f>
        <v>1.6778459046022693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770">
        <f>(유형화!$F$71+유형화!$F$72+유형화!$F$73+유형화!$F$74+유형화!$G$63)*hourly1!O5493/hourly1!$O$8763</f>
        <v>130.6487358688141</v>
      </c>
      <c r="C5492" s="419">
        <f>hourly1!$F5493*유형화!$G$71/hourly1!$F$8763+유형화!$G$72*hourly1!$G5493/hourly1!$F$8763+유형화!$G$74*hourly1!I5493/hourly1!$I$8763+유형화!$H$63*hourly1!P5493/hourly1!$P$8763</f>
        <v>2.1602067967753129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770">
        <f>(유형화!$F$71+유형화!$F$72+유형화!$F$73+유형화!$F$74+유형화!$G$63)*hourly1!O5494/hourly1!$O$8763</f>
        <v>128.09814614722879</v>
      </c>
      <c r="C5493" s="419">
        <f>hourly1!$F5494*유형화!$G$71/hourly1!$F$8763+유형화!$G$72*hourly1!$G5494/hourly1!$F$8763+유형화!$G$74*hourly1!I5494/hourly1!$I$8763+유형화!$H$63*hourly1!P5494/hourly1!$P$8763</f>
        <v>1.7987733141633517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770">
        <f>(유형화!$F$71+유형화!$F$72+유형화!$F$73+유형화!$F$74+유형화!$G$63)*hourly1!O5495/hourly1!$O$8763</f>
        <v>127.29575172364123</v>
      </c>
      <c r="C5494" s="419">
        <f>hourly1!$F5495*유형화!$G$71/hourly1!$F$8763+유형화!$G$72*hourly1!$G5495/hourly1!$F$8763+유형화!$G$74*hourly1!I5495/hourly1!$I$8763+유형화!$H$63*hourly1!P5495/hourly1!$P$8763</f>
        <v>1.1964460286237526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770">
        <f>(유형화!$F$71+유형화!$F$72+유형화!$F$73+유형화!$F$74+유형화!$G$63)*hourly1!O5496/hourly1!$O$8763</f>
        <v>121.68080266319564</v>
      </c>
      <c r="C5495" s="419">
        <f>hourly1!$F5496*유형화!$G$71/hourly1!$F$8763+유형화!$G$72*hourly1!$G5496/hourly1!$F$8763+유형화!$G$74*hourly1!I5496/hourly1!$I$8763+유형화!$H$63*hourly1!P5496/hourly1!$P$8763</f>
        <v>1.1789184841396378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770">
        <f>(유형화!$F$71+유형화!$F$72+유형화!$F$73+유형화!$F$74+유형화!$G$63)*hourly1!O5497/hourly1!$O$8763</f>
        <v>115.69779962048349</v>
      </c>
      <c r="C5496" s="419">
        <f>hourly1!$F5497*유형화!$G$71/hourly1!$F$8763+유형화!$G$72*hourly1!$G5497/hourly1!$F$8763+유형화!$G$74*hourly1!I5497/hourly1!$I$8763+유형화!$H$63*hourly1!P5497/hourly1!$P$8763</f>
        <v>1.0416417981087991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770">
        <f>(유형화!$F$71+유형화!$F$72+유형화!$F$73+유형화!$F$74+유형화!$G$63)*hourly1!O5498/hourly1!$O$8763</f>
        <v>111.66524127129989</v>
      </c>
      <c r="C5497" s="419">
        <f>hourly1!$F5498*유형화!$G$71/hourly1!$F$8763+유형화!$G$72*hourly1!$G5498/hourly1!$F$8763+유형화!$G$74*hourly1!I5498/hourly1!$I$8763+유형화!$H$63*hourly1!P5498/hourly1!$P$8763</f>
        <v>0.80176778630145307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770">
        <f>(유형화!$F$71+유형화!$F$72+유형화!$F$73+유형화!$F$74+유형화!$G$63)*hourly1!O5499/hourly1!$O$8763</f>
        <v>108.66825393721339</v>
      </c>
      <c r="C5498" s="419">
        <f>hourly1!$F5499*유형화!$G$71/hourly1!$F$8763+유형화!$G$72*hourly1!$G5499/hourly1!$F$8763+유형화!$G$74*hourly1!I5499/hourly1!$I$8763+유형화!$H$63*hourly1!P5499/hourly1!$P$8763</f>
        <v>0.65149661040114293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770">
        <f>(유형화!$F$71+유형화!$F$72+유형화!$F$73+유형화!$F$74+유형화!$G$63)*hourly1!O5500/hourly1!$O$8763</f>
        <v>104.43017755674944</v>
      </c>
      <c r="C5499" s="419">
        <f>hourly1!$F5500*유형화!$G$71/hourly1!$F$8763+유형화!$G$72*hourly1!$G5500/hourly1!$F$8763+유형화!$G$74*hourly1!I5500/hourly1!$I$8763+유형화!$H$63*hourly1!P5500/hourly1!$P$8763</f>
        <v>0.59647620227924414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770">
        <f>(유형화!$F$71+유형화!$F$72+유형화!$F$73+유형화!$F$74+유형화!$G$63)*hourly1!O5501/hourly1!$O$8763</f>
        <v>102.85440418146784</v>
      </c>
      <c r="C5500" s="419">
        <f>hourly1!$F5501*유형화!$G$71/hourly1!$F$8763+유형화!$G$72*hourly1!$G5501/hourly1!$F$8763+유형화!$G$74*hourly1!I5501/hourly1!$I$8763+유형화!$H$63*hourly1!P5501/hourly1!$P$8763</f>
        <v>0.56087983009418196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770">
        <f>(유형화!$F$71+유형화!$F$72+유형화!$F$73+유형화!$F$74+유형화!$G$63)*hourly1!O5502/hourly1!$O$8763</f>
        <v>103.89525436460696</v>
      </c>
      <c r="C5501" s="419">
        <f>hourly1!$F5502*유형화!$G$71/hourly1!$F$8763+유형화!$G$72*hourly1!$G5502/hourly1!$F$8763+유형화!$G$74*hourly1!I5502/hourly1!$I$8763+유형화!$H$63*hourly1!P5502/hourly1!$P$8763</f>
        <v>0.50372659992801549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770">
        <f>(유형화!$F$71+유형화!$F$72+유형화!$F$73+유형화!$F$74+유형화!$G$63)*hourly1!O5503/hourly1!$O$8763</f>
        <v>103.53546799862443</v>
      </c>
      <c r="C5502" s="419">
        <f>hourly1!$F5503*유형화!$G$71/hourly1!$F$8763+유형화!$G$72*hourly1!$G5503/hourly1!$F$8763+유형화!$G$74*hourly1!I5503/hourly1!$I$8763+유형화!$H$63*hourly1!P5503/hourly1!$P$8763</f>
        <v>0.50382045517596008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770">
        <f>(유형화!$F$71+유형화!$F$72+유형화!$F$73+유형화!$F$74+유형화!$G$63)*hourly1!O5504/hourly1!$O$8763</f>
        <v>105.31723532449288</v>
      </c>
      <c r="C5503" s="419">
        <f>hourly1!$F5504*유형화!$G$71/hourly1!$F$8763+유형화!$G$72*hourly1!$G5504/hourly1!$F$8763+유형화!$G$74*hourly1!I5504/hourly1!$I$8763+유형화!$H$63*hourly1!P5504/hourly1!$P$8763</f>
        <v>0.56098999461471977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770">
        <f>(유형화!$F$71+유형화!$F$72+유형화!$F$73+유형화!$F$74+유형화!$G$63)*hourly1!O5505/hourly1!$O$8763</f>
        <v>107.57597338399499</v>
      </c>
      <c r="C5504" s="419">
        <f>hourly1!$F5505*유형화!$G$71/hourly1!$F$8763+유형화!$G$72*hourly1!$G5505/hourly1!$F$8763+유형화!$G$74*hourly1!I5505/hourly1!$I$8763+유형화!$H$63*hourly1!P5505/hourly1!$P$8763</f>
        <v>0.82071362205695797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770">
        <f>(유형화!$F$71+유형화!$F$72+유형화!$F$73+유형화!$F$74+유형화!$G$63)*hourly1!O5506/hourly1!$O$8763</f>
        <v>111.11997222969602</v>
      </c>
      <c r="C5505" s="419">
        <f>hourly1!$F5506*유형화!$G$71/hourly1!$F$8763+유형화!$G$72*hourly1!$G5506/hourly1!$F$8763+유형화!$G$74*hourly1!I5506/hourly1!$I$8763+유형화!$H$63*hourly1!P5506/hourly1!$P$8763</f>
        <v>1.2190411410526101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770">
        <f>(유형화!$F$71+유형화!$F$72+유형화!$F$73+유형화!$F$74+유형화!$G$63)*hourly1!O5507/hourly1!$O$8763</f>
        <v>117.52193632190456</v>
      </c>
      <c r="C5506" s="419">
        <f>hourly1!$F5507*유형화!$G$71/hourly1!$F$8763+유형화!$G$72*hourly1!$G5507/hourly1!$F$8763+유형화!$G$74*hourly1!I5507/hourly1!$I$8763+유형화!$H$63*hourly1!P5507/hourly1!$P$8763</f>
        <v>1.6752951959130604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770">
        <f>(유형화!$F$71+유형화!$F$72+유형화!$F$73+유형화!$F$74+유형화!$G$63)*hourly1!O5508/hourly1!$O$8763</f>
        <v>125.00603658545397</v>
      </c>
      <c r="C5507" s="419">
        <f>hourly1!$F5508*유형화!$G$71/hourly1!$F$8763+유형화!$G$72*hourly1!$G5508/hourly1!$F$8763+유형화!$G$74*hourly1!I5508/hourly1!$I$8763+유형화!$H$63*hourly1!P5508/hourly1!$P$8763</f>
        <v>2.0745292642872131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770">
        <f>(유형화!$F$71+유형화!$F$72+유형화!$F$73+유형화!$F$74+유형화!$G$63)*hourly1!O5509/hourly1!$O$8763</f>
        <v>128.46784996099234</v>
      </c>
      <c r="C5508" s="419">
        <f>hourly1!$F5509*유형화!$G$71/hourly1!$F$8763+유형화!$G$72*hourly1!$G5509/hourly1!$F$8763+유형화!$G$74*hourly1!I5509/hourly1!$I$8763+유형화!$H$63*hourly1!P5509/hourly1!$P$8763</f>
        <v>2.2453888966431172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770">
        <f>(유형화!$F$71+유형화!$F$72+유형화!$F$73+유형화!$F$74+유형화!$G$63)*hourly1!O5510/hourly1!$O$8763</f>
        <v>131.60959594230363</v>
      </c>
      <c r="C5509" s="419">
        <f>hourly1!$F5510*유형화!$G$71/hourly1!$F$8763+유형화!$G$72*hourly1!$G5510/hourly1!$F$8763+유형화!$G$74*hourly1!I5510/hourly1!$I$8763+유형화!$H$63*hourly1!P5510/hourly1!$P$8763</f>
        <v>2.340170695903931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770">
        <f>(유형화!$F$71+유형화!$F$72+유형화!$F$73+유형화!$F$74+유형화!$G$63)*hourly1!O5511/hourly1!$O$8763</f>
        <v>128.67321364006514</v>
      </c>
      <c r="C5510" s="419">
        <f>hourly1!$F5511*유형화!$G$71/hourly1!$F$8763+유형화!$G$72*hourly1!$G5511/hourly1!$F$8763+유형화!$G$74*hourly1!I5511/hourly1!$I$8763+유형화!$H$63*hourly1!P5511/hourly1!$P$8763</f>
        <v>2.0736042515812416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770">
        <f>(유형화!$F$71+유형화!$F$72+유형화!$F$73+유형화!$F$74+유형화!$G$63)*hourly1!O5512/hourly1!$O$8763</f>
        <v>127.9707968773708</v>
      </c>
      <c r="C5511" s="419">
        <f>hourly1!$F5512*유형화!$G$71/hourly1!$F$8763+유형화!$G$72*hourly1!$G5512/hourly1!$F$8763+유형화!$G$74*hourly1!I5512/hourly1!$I$8763+유형화!$H$63*hourly1!P5512/hourly1!$P$8763</f>
        <v>1.8451735024142297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770">
        <f>(유형화!$F$71+유형화!$F$72+유형화!$F$73+유형화!$F$74+유형화!$G$63)*hourly1!O5513/hourly1!$O$8763</f>
        <v>134.35224612837089</v>
      </c>
      <c r="C5512" s="419">
        <f>hourly1!$F5513*유형화!$G$71/hourly1!$F$8763+유형화!$G$72*hourly1!$G5513/hourly1!$F$8763+유형화!$G$74*hourly1!I5513/hourly1!$I$8763+유형화!$H$63*hourly1!P5513/hourly1!$P$8763</f>
        <v>1.5408670935878568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770">
        <f>(유형화!$F$71+유형화!$F$72+유형화!$F$73+유형화!$F$74+유형화!$G$63)*hourly1!O5514/hourly1!$O$8763</f>
        <v>133.78539119014536</v>
      </c>
      <c r="C5513" s="419">
        <f>hourly1!$F5514*유형화!$G$71/hourly1!$F$8763+유형화!$G$72*hourly1!$G5514/hourly1!$F$8763+유형화!$G$74*hourly1!I5514/hourly1!$I$8763+유형화!$H$63*hourly1!P5514/hourly1!$P$8763</f>
        <v>1.4078018925516593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770">
        <f>(유형화!$F$71+유형화!$F$72+유형화!$F$73+유형화!$F$74+유형화!$G$63)*hourly1!O5515/hourly1!$O$8763</f>
        <v>134.43413806229006</v>
      </c>
      <c r="C5514" s="419">
        <f>hourly1!$F5515*유형화!$G$71/hourly1!$F$8763+유형화!$G$72*hourly1!$G5515/hourly1!$F$8763+유형화!$G$74*hourly1!I5515/hourly1!$I$8763+유형화!$H$63*hourly1!P5515/hourly1!$P$8763</f>
        <v>0.99018604307603697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770">
        <f>(유형화!$F$71+유형화!$F$72+유형화!$F$73+유형화!$F$74+유형화!$G$63)*hourly1!O5516/hourly1!$O$8763</f>
        <v>134.19799274767945</v>
      </c>
      <c r="C5515" s="419">
        <f>hourly1!$F5516*유형화!$G$71/hourly1!$F$8763+유형화!$G$72*hourly1!$G5516/hourly1!$F$8763+유형화!$G$74*hourly1!I5516/hourly1!$I$8763+유형화!$H$63*hourly1!P5516/hourly1!$P$8763</f>
        <v>1.4839015739175823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770">
        <f>(유형화!$F$71+유형화!$F$72+유형화!$F$73+유형화!$F$74+유형화!$G$63)*hourly1!O5517/hourly1!$O$8763</f>
        <v>129.69378597047643</v>
      </c>
      <c r="C5516" s="419">
        <f>hourly1!$F5517*유형화!$G$71/hourly1!$F$8763+유형화!$G$72*hourly1!$G5517/hourly1!$F$8763+유형화!$G$74*hourly1!I5517/hourly1!$I$8763+유형화!$H$63*hourly1!P5517/hourly1!$P$8763</f>
        <v>1.8072913702890669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770">
        <f>(유형화!$F$71+유형화!$F$72+유형화!$F$73+유형화!$F$74+유형화!$G$63)*hourly1!O5518/hourly1!$O$8763</f>
        <v>127.64400820095936</v>
      </c>
      <c r="C5517" s="419">
        <f>hourly1!$F5518*유형화!$G$71/hourly1!$F$8763+유형화!$G$72*hourly1!$G5518/hourly1!$F$8763+유형화!$G$74*hourly1!I5518/hourly1!$I$8763+유형화!$H$63*hourly1!P5518/hourly1!$P$8763</f>
        <v>1.9216726070976331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770">
        <f>(유형화!$F$71+유형화!$F$72+유형화!$F$73+유형화!$F$74+유형화!$G$63)*hourly1!O5519/hourly1!$O$8763</f>
        <v>126.01136353283432</v>
      </c>
      <c r="C5518" s="419">
        <f>hourly1!$F5519*유형화!$G$71/hourly1!$F$8763+유형화!$G$72*hourly1!$G5519/hourly1!$F$8763+유형화!$G$74*hourly1!I5519/hourly1!$I$8763+유형화!$H$63*hourly1!P5519/hourly1!$P$8763</f>
        <v>1.1993601571418899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770">
        <f>(유형화!$F$71+유형화!$F$72+유형화!$F$73+유형화!$F$74+유형화!$G$63)*hourly1!O5520/hourly1!$O$8763</f>
        <v>121.49276680533194</v>
      </c>
      <c r="C5519" s="419">
        <f>hourly1!$F5520*유형화!$G$71/hourly1!$F$8763+유형화!$G$72*hourly1!$G5520/hourly1!$F$8763+유형화!$G$74*hourly1!I5520/hourly1!$I$8763+유형화!$H$63*hourly1!P5520/hourly1!$P$8763</f>
        <v>1.1420567585790129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770">
        <f>(유형화!$F$71+유형화!$F$72+유형화!$F$73+유형화!$F$74+유형화!$G$63)*hourly1!O5521/hourly1!$O$8763</f>
        <v>115.40006614000079</v>
      </c>
      <c r="C5520" s="419">
        <f>hourly1!$F5521*유형화!$G$71/hourly1!$F$8763+유형화!$G$72*hourly1!$G5521/hourly1!$F$8763+유형화!$G$74*hourly1!I5521/hourly1!$I$8763+유형화!$H$63*hourly1!P5521/hourly1!$P$8763</f>
        <v>1.0852663327975263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770">
        <f>(유형화!$F$71+유형화!$F$72+유형화!$F$73+유형화!$F$74+유형화!$G$63)*hourly1!O5522/hourly1!$O$8763</f>
        <v>111.1388940720973</v>
      </c>
      <c r="C5521" s="419">
        <f>hourly1!$F5522*유형화!$G$71/hourly1!$F$8763+유형화!$G$72*hourly1!$G5522/hourly1!$F$8763+유형화!$G$74*hourly1!I5522/hourly1!$I$8763+유형화!$H$63*hourly1!P5522/hourly1!$P$8763</f>
        <v>0.8013406679927727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770">
        <f>(유형화!$F$71+유형화!$F$72+유형화!$F$73+유형화!$F$74+유형화!$G$63)*hourly1!O5523/hourly1!$O$8763</f>
        <v>108.28309190368991</v>
      </c>
      <c r="C5522" s="419">
        <f>hourly1!$F5523*유형화!$G$71/hourly1!$F$8763+유형화!$G$72*hourly1!$G5523/hourly1!$F$8763+유형화!$G$74*hourly1!I5523/hourly1!$I$8763+유형화!$H$63*hourly1!P5523/hourly1!$P$8763</f>
        <v>0.6045665246520362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770">
        <f>(유형화!$F$71+유형화!$F$72+유형화!$F$73+유형화!$F$74+유형화!$G$63)*hourly1!O5524/hourly1!$O$8763</f>
        <v>104.35499247430114</v>
      </c>
      <c r="C5523" s="419">
        <f>hourly1!$F5524*유형화!$G$71/hourly1!$F$8763+유형화!$G$72*hourly1!$G5524/hourly1!$F$8763+유형화!$G$74*hourly1!I5524/hourly1!$I$8763+유형화!$H$63*hourly1!P5524/hourly1!$P$8763</f>
        <v>0.53097416315578383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770">
        <f>(유형화!$F$71+유형화!$F$72+유형화!$F$73+유형화!$F$74+유형화!$G$63)*hourly1!O5525/hourly1!$O$8763</f>
        <v>103.70360962348595</v>
      </c>
      <c r="C5524" s="419">
        <f>hourly1!$F5525*유형화!$G$71/hourly1!$F$8763+유형화!$G$72*hourly1!$G5525/hourly1!$F$8763+유형화!$G$74*hourly1!I5525/hourly1!$I$8763+유형화!$H$63*hourly1!P5525/hourly1!$P$8763</f>
        <v>0.50864553808666613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770">
        <f>(유형화!$F$71+유형화!$F$72+유형화!$F$73+유형화!$F$74+유형화!$G$63)*hourly1!O5526/hourly1!$O$8763</f>
        <v>103.11225354242089</v>
      </c>
      <c r="C5525" s="419">
        <f>hourly1!$F5526*유형화!$G$71/hourly1!$F$8763+유형화!$G$72*hourly1!$G5526/hourly1!$F$8763+유형화!$G$74*hourly1!I5526/hourly1!$I$8763+유형화!$H$63*hourly1!P5526/hourly1!$P$8763</f>
        <v>0.50872708444963433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770">
        <f>(유형화!$F$71+유형화!$F$72+유형화!$F$73+유형화!$F$74+유형화!$G$63)*hourly1!O5527/hourly1!$O$8763</f>
        <v>103.72911055274851</v>
      </c>
      <c r="C5526" s="419">
        <f>hourly1!$F5527*유형화!$G$71/hourly1!$F$8763+유형화!$G$72*hourly1!$G5527/hourly1!$F$8763+유형화!$G$74*hourly1!I5527/hourly1!$I$8763+유형화!$H$63*hourly1!P5527/hourly1!$P$8763</f>
        <v>0.50415925723493249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770">
        <f>(유형화!$F$71+유형화!$F$72+유형화!$F$73+유형화!$F$74+유형화!$G$63)*hourly1!O5528/hourly1!$O$8763</f>
        <v>103.94465242689603</v>
      </c>
      <c r="C5527" s="419">
        <f>hourly1!$F5528*유형화!$G$71/hourly1!$F$8763+유형화!$G$72*hourly1!$G5528/hourly1!$F$8763+유형화!$G$74*hourly1!I5528/hourly1!$I$8763+유형화!$H$63*hourly1!P5528/hourly1!$P$8763</f>
        <v>1.2029478893903542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770">
        <f>(유형화!$F$71+유형화!$F$72+유형화!$F$73+유형화!$F$74+유형화!$G$63)*hourly1!O5529/hourly1!$O$8763</f>
        <v>105.3708304785096</v>
      </c>
      <c r="C5528" s="419">
        <f>hourly1!$F5529*유형화!$G$71/hourly1!$F$8763+유형화!$G$72*hourly1!$G5529/hourly1!$F$8763+유형화!$G$74*hourly1!I5529/hourly1!$I$8763+유형화!$H$63*hourly1!P5529/hourly1!$P$8763</f>
        <v>2.4501115024572973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770">
        <f>(유형화!$F$71+유형화!$F$72+유형화!$F$73+유형화!$F$74+유형화!$G$63)*hourly1!O5530/hourly1!$O$8763</f>
        <v>106.23916173340082</v>
      </c>
      <c r="C5529" s="419">
        <f>hourly1!$F5530*유형화!$G$71/hourly1!$F$8763+유형화!$G$72*hourly1!$G5530/hourly1!$F$8763+유형화!$G$74*hourly1!I5530/hourly1!$I$8763+유형화!$H$63*hourly1!P5530/hourly1!$P$8763</f>
        <v>2.0675615122242585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770">
        <f>(유형화!$F$71+유형화!$F$72+유형화!$F$73+유형화!$F$74+유형화!$G$63)*hourly1!O5531/hourly1!$O$8763</f>
        <v>107.49704216170062</v>
      </c>
      <c r="C5530" s="419">
        <f>hourly1!$F5531*유형화!$G$71/hourly1!$F$8763+유형화!$G$72*hourly1!$G5531/hourly1!$F$8763+유형화!$G$74*hourly1!I5531/hourly1!$I$8763+유형화!$H$63*hourly1!P5531/hourly1!$P$8763</f>
        <v>1.7858859115931716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770">
        <f>(유형화!$F$71+유형화!$F$72+유형화!$F$73+유형화!$F$74+유형화!$G$63)*hourly1!O5532/hourly1!$O$8763</f>
        <v>111.05418042994935</v>
      </c>
      <c r="C5531" s="419">
        <f>hourly1!$F5532*유형화!$G$71/hourly1!$F$8763+유형화!$G$72*hourly1!$G5532/hourly1!$F$8763+유형화!$G$74*hourly1!I5532/hourly1!$I$8763+유형화!$H$63*hourly1!P5532/hourly1!$P$8763</f>
        <v>1.4636436110235984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770">
        <f>(유형화!$F$71+유형화!$F$72+유형화!$F$73+유형화!$F$74+유형화!$G$63)*hourly1!O5533/hourly1!$O$8763</f>
        <v>115.56609577249355</v>
      </c>
      <c r="C5532" s="419">
        <f>hourly1!$F5533*유형화!$G$71/hourly1!$F$8763+유형화!$G$72*hourly1!$G5533/hourly1!$F$8763+유형화!$G$74*hourly1!I5533/hourly1!$I$8763+유형화!$H$63*hourly1!P5533/hourly1!$P$8763</f>
        <v>1.342756205338695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770">
        <f>(유형화!$F$71+유형화!$F$72+유형화!$F$73+유형화!$F$74+유형화!$G$63)*hourly1!O5534/hourly1!$O$8763</f>
        <v>117.99070371170413</v>
      </c>
      <c r="C5533" s="419">
        <f>hourly1!$F5534*유형화!$G$71/hourly1!$F$8763+유형화!$G$72*hourly1!$G5534/hourly1!$F$8763+유형화!$G$74*hourly1!I5534/hourly1!$I$8763+유형화!$H$63*hourly1!P5534/hourly1!$P$8763</f>
        <v>1.2824934431053931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770">
        <f>(유형화!$F$71+유형화!$F$72+유형화!$F$73+유형화!$F$74+유형화!$G$63)*hourly1!O5535/hourly1!$O$8763</f>
        <v>115.14901711077728</v>
      </c>
      <c r="C5534" s="419">
        <f>hourly1!$F5535*유형화!$G$71/hourly1!$F$8763+유형화!$G$72*hourly1!$G5535/hourly1!$F$8763+유형화!$G$74*hourly1!I5535/hourly1!$I$8763+유형화!$H$63*hourly1!P5535/hourly1!$P$8763</f>
        <v>1.704532798119367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770">
        <f>(유형화!$F$71+유형화!$F$72+유형화!$F$73+유형화!$F$74+유형화!$G$63)*hourly1!O5536/hourly1!$O$8763</f>
        <v>114.63014352948085</v>
      </c>
      <c r="C5535" s="419">
        <f>hourly1!$F5536*유형화!$G$71/hourly1!$F$8763+유형화!$G$72*hourly1!$G5536/hourly1!$F$8763+유형화!$G$74*hourly1!I5536/hourly1!$I$8763+유형화!$H$63*hourly1!P5536/hourly1!$P$8763</f>
        <v>1.5639034795431142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770">
        <f>(유형화!$F$71+유형화!$F$72+유형화!$F$73+유형화!$F$74+유형화!$G$63)*hourly1!O5537/hourly1!$O$8763</f>
        <v>118.74582251455621</v>
      </c>
      <c r="C5536" s="419">
        <f>hourly1!$F5537*유형화!$G$71/hourly1!$F$8763+유형화!$G$72*hourly1!$G5537/hourly1!$F$8763+유형화!$G$74*hourly1!I5537/hourly1!$I$8763+유형화!$H$63*hourly1!P5537/hourly1!$P$8763</f>
        <v>1.0818389237758779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770">
        <f>(유형화!$F$71+유형화!$F$72+유형화!$F$73+유형화!$F$74+유형화!$G$63)*hourly1!O5538/hourly1!$O$8763</f>
        <v>118.09646106422849</v>
      </c>
      <c r="C5537" s="419">
        <f>hourly1!$F5538*유형화!$G$71/hourly1!$F$8763+유형화!$G$72*hourly1!$G5538/hourly1!$F$8763+유형화!$G$74*hourly1!I5538/hourly1!$I$8763+유형화!$H$63*hourly1!P5538/hourly1!$P$8763</f>
        <v>1.0016299211606199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770">
        <f>(유형화!$F$71+유형화!$F$72+유형화!$F$73+유형화!$F$74+유형화!$G$63)*hourly1!O5539/hourly1!$O$8763</f>
        <v>117.25813125893782</v>
      </c>
      <c r="C5538" s="419">
        <f>hourly1!$F5539*유형화!$G$71/hourly1!$F$8763+유형화!$G$72*hourly1!$G5539/hourly1!$F$8763+유형화!$G$74*hourly1!I5539/hourly1!$I$8763+유형화!$H$63*hourly1!P5539/hourly1!$P$8763</f>
        <v>1.0818389237758779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770">
        <f>(유형화!$F$71+유형화!$F$72+유형화!$F$73+유형화!$F$74+유형화!$G$63)*hourly1!O5540/hourly1!$O$8763</f>
        <v>114.94945153930236</v>
      </c>
      <c r="C5539" s="419">
        <f>hourly1!$F5540*유형화!$G$71/hourly1!$F$8763+유형화!$G$72*hourly1!$G5540/hourly1!$F$8763+유형화!$G$74*hourly1!I5540/hourly1!$I$8763+유형화!$H$63*hourly1!P5540/hourly1!$P$8763</f>
        <v>1.5638308571217538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770">
        <f>(유형화!$F$71+유형화!$F$72+유형화!$F$73+유형화!$F$74+유형화!$G$63)*hourly1!O5541/hourly1!$O$8763</f>
        <v>112.48443122780481</v>
      </c>
      <c r="C5540" s="419">
        <f>hourly1!$F5541*유형화!$G$71/hourly1!$F$8763+유형화!$G$72*hourly1!$G5541/hourly1!$F$8763+유형화!$G$74*hourly1!I5541/hourly1!$I$8763+유형화!$H$63*hourly1!P5541/hourly1!$P$8763</f>
        <v>2.026293205842121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770">
        <f>(유형화!$F$71+유형화!$F$72+유형화!$F$73+유형화!$F$74+유형화!$G$63)*hourly1!O5542/hourly1!$O$8763</f>
        <v>113.39187499761854</v>
      </c>
      <c r="C5541" s="419">
        <f>hourly1!$F5542*유형화!$G$71/hourly1!$F$8763+유형화!$G$72*hourly1!$G5542/hourly1!$F$8763+유형화!$G$74*hourly1!I5542/hourly1!$I$8763+유형화!$H$63*hourly1!P5542/hourly1!$P$8763</f>
        <v>2.0466010197202533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770">
        <f>(유형화!$F$71+유형화!$F$72+유형화!$F$73+유형화!$F$74+유형화!$G$63)*hourly1!O5543/hourly1!$O$8763</f>
        <v>114.77675654666618</v>
      </c>
      <c r="C5542" s="419">
        <f>hourly1!$F5543*유형화!$G$71/hourly1!$F$8763+유형화!$G$72*hourly1!$G5543/hourly1!$F$8763+유형화!$G$74*hourly1!I5543/hourly1!$I$8763+유형화!$H$63*hourly1!P5543/hourly1!$P$8763</f>
        <v>1.6848659694263761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770">
        <f>(유형화!$F$71+유형화!$F$72+유형화!$F$73+유형화!$F$74+유형화!$G$63)*hourly1!O5544/hourly1!$O$8763</f>
        <v>112.0982422988253</v>
      </c>
      <c r="C5543" s="419">
        <f>hourly1!$F5544*유형화!$G$71/hourly1!$F$8763+유형화!$G$72*hourly1!$G5544/hourly1!$F$8763+유형화!$G$74*hourly1!I5544/hourly1!$I$8763+유형화!$H$63*hourly1!P5544/hourly1!$P$8763</f>
        <v>1.3428063640449734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770">
        <f>(유형화!$F$71+유형화!$F$72+유형화!$F$73+유형화!$F$74+유형화!$G$63)*hourly1!O5545/hourly1!$O$8763</f>
        <v>109.0794034938252</v>
      </c>
      <c r="C5544" s="419">
        <f>hourly1!$F5545*유형화!$G$71/hourly1!$F$8763+유형화!$G$72*hourly1!$G5545/hourly1!$F$8763+유형화!$G$74*hourly1!I5545/hourly1!$I$8763+유형화!$H$63*hourly1!P5545/hourly1!$P$8763</f>
        <v>0.94168257410483558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770">
        <f>(유형화!$F$71+유형화!$F$72+유형화!$F$73+유형화!$F$74+유형화!$G$63)*hourly1!O5546/hourly1!$O$8763</f>
        <v>105.79472953602914</v>
      </c>
      <c r="C5545" s="419">
        <f>hourly1!$F5546*유형화!$G$71/hourly1!$F$8763+유형화!$G$72*hourly1!$G5546/hourly1!$F$8763+유형화!$G$74*hourly1!I5546/hourly1!$I$8763+유형화!$H$63*hourly1!P5546/hourly1!$P$8763</f>
        <v>0.82180942054197248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770">
        <f>(유형화!$F$71+유형화!$F$72+유형화!$F$73+유형화!$F$74+유형화!$G$63)*hourly1!O5547/hourly1!$O$8763</f>
        <v>104.73494665905403</v>
      </c>
      <c r="C5546" s="419">
        <f>hourly1!$F5547*유형화!$G$71/hourly1!$F$8763+유형화!$G$72*hourly1!$G5547/hourly1!$F$8763+유형화!$G$74*hourly1!I5547/hourly1!$I$8763+유형화!$H$63*hourly1!P5547/hourly1!$P$8763</f>
        <v>0.60457021731752902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770">
        <f>(유형화!$F$71+유형화!$F$72+유형화!$F$73+유형화!$F$74+유형화!$G$63)*hourly1!O5548/hourly1!$O$8763</f>
        <v>98.151549781852779</v>
      </c>
      <c r="C5547" s="419">
        <f>hourly1!$F5548*유형화!$G$71/hourly1!$F$8763+유형화!$G$72*hourly1!$G5548/hourly1!$F$8763+유형화!$G$74*hourly1!I5548/hourly1!$I$8763+유형화!$H$63*hourly1!P5548/hourly1!$P$8763</f>
        <v>0.53097200910091291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770">
        <f>(유형화!$F$71+유형화!$F$72+유형화!$F$73+유형화!$F$74+유형화!$G$63)*hourly1!O5549/hourly1!$O$8763</f>
        <v>97.135570034852336</v>
      </c>
      <c r="C5548" s="419">
        <f>hourly1!$F5549*유형화!$G$71/hourly1!$F$8763+유형화!$G$72*hourly1!$G5549/hourly1!$F$8763+유형화!$G$74*hourly1!I5549/hourly1!$I$8763+유형화!$H$63*hourly1!P5549/hourly1!$P$8763</f>
        <v>0.50866123191501111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770">
        <f>(유형화!$F$71+유형화!$F$72+유형화!$F$73+유형화!$F$74+유형화!$G$63)*hourly1!O5550/hourly1!$O$8763</f>
        <v>97.266172591648399</v>
      </c>
      <c r="C5549" s="419">
        <f>hourly1!$F5550*유형화!$G$71/hourly1!$F$8763+유형화!$G$72*hourly1!$G5550/hourly1!$F$8763+유형화!$G$74*hourly1!I5550/hourly1!$I$8763+유형화!$H$63*hourly1!P5550/hourly1!$P$8763</f>
        <v>0.50874985588684041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770">
        <f>(유형화!$F$71+유형화!$F$72+유형화!$F$73+유형화!$F$74+유형화!$G$63)*hourly1!O5551/hourly1!$O$8763</f>
        <v>96.40747172898682</v>
      </c>
      <c r="C5550" s="419">
        <f>hourly1!$F5551*유형화!$G$71/hourly1!$F$8763+유형화!$G$72*hourly1!$G5551/hourly1!$F$8763+유형화!$G$74*hourly1!I5551/hourly1!$I$8763+유형화!$H$63*hourly1!P5551/hourly1!$P$8763</f>
        <v>0.50411802247026194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770">
        <f>(유형화!$F$71+유형화!$F$72+유형화!$F$73+유형화!$F$74+유형화!$G$63)*hourly1!O5552/hourly1!$O$8763</f>
        <v>98.062015948056526</v>
      </c>
      <c r="C5551" s="419">
        <f>hourly1!$F5552*유형화!$G$71/hourly1!$F$8763+유형화!$G$72*hourly1!$G5552/hourly1!$F$8763+유형화!$G$74*hourly1!I5552/hourly1!$I$8763+유형화!$H$63*hourly1!P5552/hourly1!$P$8763</f>
        <v>1.2029032696823154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770">
        <f>(유형화!$F$71+유형화!$F$72+유형화!$F$73+유형화!$F$74+유형화!$G$63)*hourly1!O5553/hourly1!$O$8763</f>
        <v>98.510360621175394</v>
      </c>
      <c r="C5552" s="419">
        <f>hourly1!$F5553*유형화!$G$71/hourly1!$F$8763+유형화!$G$72*hourly1!$G5553/hourly1!$F$8763+유형화!$G$74*hourly1!I5553/hourly1!$I$8763+유형화!$H$63*hourly1!P5553/hourly1!$P$8763</f>
        <v>2.4499056363560654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770">
        <f>(유형화!$F$71+유형화!$F$72+유형화!$F$73+유형화!$F$74+유형화!$G$63)*hourly1!O5554/hourly1!$O$8763</f>
        <v>99.448481964862367</v>
      </c>
      <c r="C5553" s="419">
        <f>hourly1!$F5554*유형화!$G$71/hourly1!$F$8763+유형화!$G$72*hourly1!$G5554/hourly1!$F$8763+유형화!$G$74*hourly1!I5554/hourly1!$I$8763+유형화!$H$63*hourly1!P5554/hourly1!$P$8763</f>
        <v>2.0674261144895194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770">
        <f>(유형화!$F$71+유형화!$F$72+유형화!$F$73+유형화!$F$74+유형화!$G$63)*hourly1!O5555/hourly1!$O$8763</f>
        <v>101.10272605526045</v>
      </c>
      <c r="C5554" s="419">
        <f>hourly1!$F5555*유형화!$G$71/hourly1!$F$8763+유형화!$G$72*hourly1!$G5555/hourly1!$F$8763+유형화!$G$74*hourly1!I5555/hourly1!$I$8763+유형화!$H$63*hourly1!P5555/hourly1!$P$8763</f>
        <v>1.7859449942410606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770">
        <f>(유형화!$F$71+유형화!$F$72+유형화!$F$73+유형화!$F$74+유형화!$G$63)*hourly1!O5556/hourly1!$O$8763</f>
        <v>100.80250419014482</v>
      </c>
      <c r="C5555" s="419">
        <f>hourly1!$F5556*유형화!$G$71/hourly1!$F$8763+유형화!$G$72*hourly1!$G5556/hourly1!$F$8763+유형화!$G$74*hourly1!I5556/hourly1!$I$8763+유형화!$H$63*hourly1!P5556/hourly1!$P$8763</f>
        <v>1.4638488616805811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770">
        <f>(유형화!$F$71+유형화!$F$72+유형화!$F$73+유형화!$F$74+유형화!$G$63)*hourly1!O5557/hourly1!$O$8763</f>
        <v>100.76971911196826</v>
      </c>
      <c r="C5556" s="419">
        <f>hourly1!$F5557*유형화!$G$71/hourly1!$F$8763+유형화!$G$72*hourly1!$G5557/hourly1!$F$8763+유형화!$G$74*hourly1!I5557/hourly1!$I$8763+유형화!$H$63*hourly1!P5557/hourly1!$P$8763</f>
        <v>1.3430676201285952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770">
        <f>(유형화!$F$71+유형화!$F$72+유형화!$F$73+유형화!$F$74+유형화!$G$63)*hourly1!O5558/hourly1!$O$8763</f>
        <v>103.33039172334712</v>
      </c>
      <c r="C5557" s="419">
        <f>hourly1!$F5558*유형화!$G$71/hourly1!$F$8763+유형화!$G$72*hourly1!$G5558/hourly1!$F$8763+유형화!$G$74*hourly1!I5558/hourly1!$I$8763+유형화!$H$63*hourly1!P5558/hourly1!$P$8763</f>
        <v>1.2825509871426544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770">
        <f>(유형화!$F$71+유형화!$F$72+유형화!$F$73+유형화!$F$74+유형화!$G$63)*hourly1!O5559/hourly1!$O$8763</f>
        <v>103.97012653205265</v>
      </c>
      <c r="C5558" s="419">
        <f>hourly1!$F5559*유형화!$G$71/hourly1!$F$8763+유형화!$G$72*hourly1!$G5559/hourly1!$F$8763+유형화!$G$74*hourly1!I5559/hourly1!$I$8763+유형화!$H$63*hourly1!P5559/hourly1!$P$8763</f>
        <v>1.704286312697717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770">
        <f>(유형화!$F$71+유형화!$F$72+유형화!$F$73+유형화!$F$74+유형화!$G$63)*hourly1!O5560/hourly1!$O$8763</f>
        <v>105.37557480695297</v>
      </c>
      <c r="C5559" s="419">
        <f>hourly1!$F5560*유형화!$G$71/hourly1!$F$8763+유형화!$G$72*hourly1!$G5560/hourly1!$F$8763+유형화!$G$74*hourly1!I5560/hourly1!$I$8763+유형화!$H$63*hourly1!P5560/hourly1!$P$8763</f>
        <v>1.5634320492485221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770">
        <f>(유형화!$F$71+유형화!$F$72+유형화!$F$73+유형화!$F$74+유형화!$G$63)*hourly1!O5561/hourly1!$O$8763</f>
        <v>105.51183867473831</v>
      </c>
      <c r="C5560" s="419">
        <f>hourly1!$F5561*유형화!$G$71/hourly1!$F$8763+유형화!$G$72*hourly1!$G5561/hourly1!$F$8763+유형화!$G$74*hourly1!I5561/hourly1!$I$8763+유형화!$H$63*hourly1!P5561/hourly1!$P$8763</f>
        <v>1.0816299804534053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770">
        <f>(유형화!$F$71+유형화!$F$72+유형화!$F$73+유형화!$F$74+유형화!$G$63)*hourly1!O5562/hourly1!$O$8763</f>
        <v>105.25544795927917</v>
      </c>
      <c r="C5561" s="419">
        <f>hourly1!$F5562*유형화!$G$71/hourly1!$F$8763+유형화!$G$72*hourly1!$G5562/hourly1!$F$8763+유형화!$G$74*hourly1!I5562/hourly1!$I$8763+유형화!$H$63*hourly1!P5562/hourly1!$P$8763</f>
        <v>1.0014846763178966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770">
        <f>(유형화!$F$71+유형화!$F$72+유형화!$F$73+유형화!$F$74+유형화!$G$63)*hourly1!O5563/hourly1!$O$8763</f>
        <v>105.95761915216278</v>
      </c>
      <c r="C5562" s="419">
        <f>hourly1!$F5563*유형화!$G$71/hourly1!$F$8763+유형화!$G$72*hourly1!$G5563/hourly1!$F$8763+유형화!$G$74*hourly1!I5563/hourly1!$I$8763+유형화!$H$63*hourly1!P5563/hourly1!$P$8763</f>
        <v>1.0816299804534053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770">
        <f>(유형화!$F$71+유형화!$F$72+유형화!$F$73+유형화!$F$74+유형화!$G$63)*hourly1!O5564/hourly1!$O$8763</f>
        <v>107.97981754135451</v>
      </c>
      <c r="C5563" s="419">
        <f>hourly1!$F5564*유형화!$G$71/hourly1!$F$8763+유형화!$G$72*hourly1!$G5564/hourly1!$F$8763+유형화!$G$74*hourly1!I5564/hourly1!$I$8763+유형화!$H$63*hourly1!P5564/hourly1!$P$8763</f>
        <v>1.5634809770662998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770">
        <f>(유형화!$F$71+유형화!$F$72+유형화!$F$73+유형화!$F$74+유형화!$G$63)*hourly1!O5565/hourly1!$O$8763</f>
        <v>108.99899624176662</v>
      </c>
      <c r="C5564" s="419">
        <f>hourly1!$F5565*유형화!$G$71/hourly1!$F$8763+유형화!$G$72*hourly1!$G5565/hourly1!$F$8763+유형화!$G$74*hourly1!I5565/hourly1!$I$8763+유형화!$H$63*hourly1!P5565/hourly1!$P$8763</f>
        <v>2.0258580867582094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770">
        <f>(유형화!$F$71+유형화!$F$72+유형화!$F$73+유형화!$F$74+유형화!$G$63)*hourly1!O5566/hourly1!$O$8763</f>
        <v>110.73502109428071</v>
      </c>
      <c r="C5565" s="419">
        <f>hourly1!$F5566*유형화!$G$71/hourly1!$F$8763+유형화!$G$72*hourly1!$G5566/hourly1!$F$8763+유형화!$G$74*hourly1!I5566/hourly1!$I$8763+유형화!$H$63*hourly1!P5566/hourly1!$P$8763</f>
        <v>2.0461939033496654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770">
        <f>(유형화!$F$71+유형화!$F$72+유형화!$F$73+유형화!$F$74+유형화!$G$63)*hourly1!O5567/hourly1!$O$8763</f>
        <v>112.65632080077445</v>
      </c>
      <c r="C5566" s="419">
        <f>hourly1!$F5567*유형화!$G$71/hourly1!$F$8763+유형화!$G$72*hourly1!$G5567/hourly1!$F$8763+유형화!$G$74*hourly1!I5567/hourly1!$I$8763+유형화!$H$63*hourly1!P5567/hourly1!$P$8763</f>
        <v>1.6844896252682258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770">
        <f>(유형화!$F$71+유형화!$F$72+유형화!$F$73+유형화!$F$74+유형화!$G$63)*hourly1!O5568/hourly1!$O$8763</f>
        <v>110.76149453519159</v>
      </c>
      <c r="C5567" s="419">
        <f>hourly1!$F5568*유형화!$G$71/hourly1!$F$8763+유형화!$G$72*hourly1!$G5568/hourly1!$F$8763+유형화!$G$74*hourly1!I5568/hourly1!$I$8763+유형화!$H$63*hourly1!P5568/hourly1!$P$8763</f>
        <v>1.3423189321999094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770">
        <f>(유형화!$F$71+유형화!$F$72+유형화!$F$73+유형화!$F$74+유형화!$G$63)*hourly1!O5569/hourly1!$O$8763</f>
        <v>107.880843640964</v>
      </c>
      <c r="C5568" s="419">
        <f>hourly1!$F5569*유형화!$G$71/hourly1!$F$8763+유형화!$G$72*hourly1!$G5569/hourly1!$F$8763+유형화!$G$74*hourly1!I5569/hourly1!$I$8763+유형화!$H$63*hourly1!P5569/hourly1!$P$8763</f>
        <v>0.9413419257131137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770">
        <f>(유형화!$F$71+유형화!$F$72+유형화!$F$73+유형화!$F$74+유형화!$G$63)*hourly1!O5570/hourly1!$O$8763</f>
        <v>104.15024570497064</v>
      </c>
      <c r="C5569" s="419">
        <f>hourly1!$F5570*유형화!$G$71/hourly1!$F$8763+유형화!$G$72*hourly1!$G5570/hourly1!$F$8763+유형화!$G$74*hourly1!I5570/hourly1!$I$8763+유형화!$H$63*hourly1!P5570/hourly1!$P$8763</f>
        <v>0.8214936976423306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770">
        <f>(유형화!$F$71+유형화!$F$72+유형화!$F$73+유형화!$F$74+유형화!$G$63)*hourly1!O5571/hourly1!$O$8763</f>
        <v>100.24778547823144</v>
      </c>
      <c r="C5570" s="419">
        <f>hourly1!$F5571*유형화!$G$71/hourly1!$F$8763+유형화!$G$72*hourly1!$G5571/hourly1!$F$8763+유형화!$G$74*hourly1!I5571/hourly1!$I$8763+유형화!$H$63*hourly1!P5571/hourly1!$P$8763</f>
        <v>0.60433327128173553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770">
        <f>(유형화!$F$71+유형화!$F$72+유형화!$F$73+유형화!$F$74+유형화!$G$63)*hourly1!O5572/hourly1!$O$8763</f>
        <v>98.052236026893112</v>
      </c>
      <c r="C5571" s="419">
        <f>hourly1!$F5572*유형화!$G$71/hourly1!$F$8763+유형화!$G$72*hourly1!$G5572/hourly1!$F$8763+유형화!$G$74*hourly1!I5572/hourly1!$I$8763+유형화!$H$63*hourly1!P5572/hourly1!$P$8763</f>
        <v>0.53069444374469754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770">
        <f>(유형화!$F$71+유형화!$F$72+유형화!$F$73+유형화!$F$74+유형화!$G$63)*hourly1!O5573/hourly1!$O$8763</f>
        <v>97.311651127644282</v>
      </c>
      <c r="C5572" s="419">
        <f>hourly1!$F5573*유형화!$G$71/hourly1!$F$8763+유형화!$G$72*hourly1!$G5573/hourly1!$F$8763+유형화!$G$74*hourly1!I5573/hourly1!$I$8763+유형화!$H$63*hourly1!P5573/hourly1!$P$8763</f>
        <v>0.50792054476156245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770">
        <f>(유형화!$F$71+유형화!$F$72+유형화!$F$73+유형화!$F$74+유형화!$G$63)*hourly1!O5574/hourly1!$O$8763</f>
        <v>96.712214459716535</v>
      </c>
      <c r="C5573" s="419">
        <f>hourly1!$F5574*유형화!$G$71/hourly1!$F$8763+유형화!$G$72*hourly1!$G5574/hourly1!$F$8763+유형화!$G$74*hourly1!I5574/hourly1!$I$8763+유형화!$H$63*hourly1!P5574/hourly1!$P$8763</f>
        <v>0.50794085442177339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770">
        <f>(유형화!$F$71+유형화!$F$72+유형화!$F$73+유형화!$F$74+유형화!$G$63)*hourly1!O5575/hourly1!$O$8763</f>
        <v>95.966839712611588</v>
      </c>
      <c r="C5574" s="419">
        <f>hourly1!$F5575*유형화!$G$71/hourly1!$F$8763+유형화!$G$72*hourly1!$G5575/hourly1!$F$8763+유형화!$G$74*hourly1!I5575/hourly1!$I$8763+유형화!$H$63*hourly1!P5575/hourly1!$P$8763</f>
        <v>0.50363120606944922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770">
        <f>(유형화!$F$71+유형화!$F$72+유형화!$F$73+유형화!$F$74+유형화!$G$63)*hourly1!O5576/hourly1!$O$8763</f>
        <v>97.487447101643383</v>
      </c>
      <c r="C5575" s="419">
        <f>hourly1!$F5576*유형화!$G$71/hourly1!$F$8763+유형화!$G$72*hourly1!$G5576/hourly1!$F$8763+유형화!$G$74*hourly1!I5576/hourly1!$I$8763+유형화!$H$63*hourly1!P5576/hourly1!$P$8763</f>
        <v>1.2022530528334459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770">
        <f>(유형화!$F$71+유형화!$F$72+유형화!$F$73+유형화!$F$74+유형화!$G$63)*hourly1!O5577/hourly1!$O$8763</f>
        <v>100.69966202797021</v>
      </c>
      <c r="C5576" s="419">
        <f>hourly1!$F5577*유형화!$G$71/hourly1!$F$8763+유형화!$G$72*hourly1!$G5577/hourly1!$F$8763+유형화!$G$74*hourly1!I5577/hourly1!$I$8763+유형화!$H$63*hourly1!P5577/hourly1!$P$8763</f>
        <v>2.4493280419285561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770">
        <f>(유형화!$F$71+유형화!$F$72+유형화!$F$73+유형화!$F$74+유형화!$G$63)*hourly1!O5578/hourly1!$O$8763</f>
        <v>109.55468700534817</v>
      </c>
      <c r="C5577" s="419">
        <f>hourly1!$F5578*유형화!$G$71/hourly1!$F$8763+유형화!$G$72*hourly1!$G5578/hourly1!$F$8763+유형화!$G$74*hourly1!I5578/hourly1!$I$8763+유형화!$H$63*hourly1!P5578/hourly1!$P$8763</f>
        <v>2.0670823888765537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770">
        <f>(유형화!$F$71+유형화!$F$72+유형화!$F$73+유형화!$F$74+유형화!$G$63)*hourly1!O5579/hourly1!$O$8763</f>
        <v>115.18947153865886</v>
      </c>
      <c r="C5578" s="419">
        <f>hourly1!$F5579*유형화!$G$71/hourly1!$F$8763+유형화!$G$72*hourly1!$G5579/hourly1!$F$8763+유형화!$G$74*hourly1!I5579/hourly1!$I$8763+유형화!$H$63*hourly1!P5579/hourly1!$P$8763</f>
        <v>1.7853643225923044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770">
        <f>(유형화!$F$71+유형화!$F$72+유형화!$F$73+유형화!$F$74+유형화!$G$63)*hourly1!O5580/hourly1!$O$8763</f>
        <v>128.02562227531789</v>
      </c>
      <c r="C5579" s="419">
        <f>hourly1!$F5580*유형화!$G$71/hourly1!$F$8763+유형화!$G$72*hourly1!$G5580/hourly1!$F$8763+유형화!$G$74*hourly1!I5580/hourly1!$I$8763+유형화!$H$63*hourly1!P5580/hourly1!$P$8763</f>
        <v>1.4636882307316375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770">
        <f>(유형화!$F$71+유형화!$F$72+유형화!$F$73+유형화!$F$74+유형화!$G$63)*hourly1!O5581/hourly1!$O$8763</f>
        <v>131.97234807596817</v>
      </c>
      <c r="C5580" s="419">
        <f>hourly1!$F5581*유형화!$G$71/hourly1!$F$8763+유형화!$G$72*hourly1!$G5581/hourly1!$F$8763+유형화!$G$74*hourly1!I5581/hourly1!$I$8763+유형화!$H$63*hourly1!P5581/hourly1!$P$8763</f>
        <v>1.3430676201285952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770">
        <f>(유형화!$F$71+유형화!$F$72+유형화!$F$73+유형화!$F$74+유형화!$G$63)*hourly1!O5582/hourly1!$O$8763</f>
        <v>135.52978442811843</v>
      </c>
      <c r="C5581" s="419">
        <f>hourly1!$F5582*유형화!$G$71/hourly1!$F$8763+유형화!$G$72*hourly1!$G5582/hourly1!$F$8763+유형화!$G$74*hourly1!I5582/hourly1!$I$8763+유형화!$H$63*hourly1!P5582/hourly1!$P$8763</f>
        <v>1.2827091563145998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770">
        <f>(유형화!$F$71+유형화!$F$72+유형화!$F$73+유형화!$F$74+유형화!$G$63)*hourly1!O5583/hourly1!$O$8763</f>
        <v>132.77307607897674</v>
      </c>
      <c r="C5582" s="419">
        <f>hourly1!$F5583*유형화!$G$71/hourly1!$F$8763+유형화!$G$72*hourly1!$G5583/hourly1!$F$8763+유형화!$G$74*hourly1!I5583/hourly1!$I$8763+유형화!$H$63*hourly1!P5583/hourly1!$P$8763</f>
        <v>1.704506026294544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770">
        <f>(유형화!$F$71+유형화!$F$72+유형화!$F$73+유형화!$F$74+유형화!$G$63)*hourly1!O5584/hourly1!$O$8763</f>
        <v>131.31804020389129</v>
      </c>
      <c r="C5583" s="419">
        <f>hourly1!$F5584*유형화!$G$71/hourly1!$F$8763+유형화!$G$72*hourly1!$G5584/hourly1!$F$8763+유형화!$G$74*hourly1!I5584/hourly1!$I$8763+유형화!$H$63*hourly1!P5584/hourly1!$P$8763</f>
        <v>1.563656378677212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770">
        <f>(유형화!$F$71+유형화!$F$72+유형화!$F$73+유형화!$F$74+유형화!$G$63)*hourly1!O5585/hourly1!$O$8763</f>
        <v>136.85310520152936</v>
      </c>
      <c r="C5584" s="419">
        <f>hourly1!$F5585*유형화!$G$71/hourly1!$F$8763+유형화!$G$72*hourly1!$G5585/hourly1!$F$8763+유형화!$G$74*hourly1!I5585/hourly1!$I$8763+유형화!$H$63*hourly1!P5585/hourly1!$P$8763</f>
        <v>1.0817256820340959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770">
        <f>(유형화!$F$71+유형화!$F$72+유형화!$F$73+유형화!$F$74+유형화!$G$63)*hourly1!O5586/hourly1!$O$8763</f>
        <v>136.74479120853124</v>
      </c>
      <c r="C5585" s="419">
        <f>hourly1!$F5586*유형화!$G$71/hourly1!$F$8763+유형화!$G$72*hourly1!$G5586/hourly1!$F$8763+유형화!$G$74*hourly1!I5586/hourly1!$I$8763+유형화!$H$63*hourly1!P5586/hourly1!$P$8763</f>
        <v>1.0015566832950078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770">
        <f>(유형화!$F$71+유형화!$F$72+유형화!$F$73+유형화!$F$74+유형화!$G$63)*hourly1!O5587/hourly1!$O$8763</f>
        <v>137.31188847994611</v>
      </c>
      <c r="C5586" s="419">
        <f>hourly1!$F5587*유형화!$G$71/hourly1!$F$8763+유형화!$G$72*hourly1!$G5587/hourly1!$F$8763+유형화!$G$74*hourly1!I5587/hourly1!$I$8763+유형화!$H$63*hourly1!P5587/hourly1!$P$8763</f>
        <v>1.0817435299173115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770">
        <f>(유형화!$F$71+유형화!$F$72+유형화!$F$73+유형화!$F$74+유형화!$G$63)*hourly1!O5588/hourly1!$O$8763</f>
        <v>136.12558556187383</v>
      </c>
      <c r="C5587" s="419">
        <f>hourly1!$F5588*유형화!$G$71/hourly1!$F$8763+유형화!$G$72*hourly1!$G5588/hourly1!$F$8763+유형화!$G$74*hourly1!I5588/hourly1!$I$8763+유형화!$H$63*hourly1!P5588/hourly1!$P$8763</f>
        <v>1.5636791501144183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770">
        <f>(유형화!$F$71+유형화!$F$72+유형화!$F$73+유형화!$F$74+유형화!$G$63)*hourly1!O5589/hourly1!$O$8763</f>
        <v>133.06301278780211</v>
      </c>
      <c r="C5588" s="419">
        <f>hourly1!$F5589*유형화!$G$71/hourly1!$F$8763+유형화!$G$72*hourly1!$G5589/hourly1!$F$8763+유형화!$G$74*hourly1!I5589/hourly1!$I$8763+유형화!$H$63*hourly1!P5589/hourly1!$P$8763</f>
        <v>2.0260254875938841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770">
        <f>(유형화!$F$71+유형화!$F$72+유형화!$F$73+유형화!$F$74+유형화!$G$63)*hourly1!O5590/hourly1!$O$8763</f>
        <v>130.46011964448985</v>
      </c>
      <c r="C5589" s="419">
        <f>hourly1!$F5590*유형화!$G$71/hourly1!$F$8763+유형화!$G$72*hourly1!$G5590/hourly1!$F$8763+유형화!$G$74*hourly1!I5590/hourly1!$I$8763+유형화!$H$63*hourly1!P5590/hourly1!$P$8763</f>
        <v>2.0464320802739535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770">
        <f>(유형화!$F$71+유형화!$F$72+유형화!$F$73+유형화!$F$74+유형화!$G$63)*hourly1!O5591/hourly1!$O$8763</f>
        <v>128.88596966953793</v>
      </c>
      <c r="C5590" s="419">
        <f>hourly1!$F5591*유형화!$G$71/hourly1!$F$8763+유형화!$G$72*hourly1!$G5591/hourly1!$F$8763+유형화!$G$74*hourly1!I5591/hourly1!$I$8763+유형화!$H$63*hourly1!P5591/hourly1!$P$8763</f>
        <v>1.6845967125675165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770">
        <f>(유형화!$F$71+유형화!$F$72+유형화!$F$73+유형화!$F$74+유형화!$G$63)*hourly1!O5592/hourly1!$O$8763</f>
        <v>123.65497752067856</v>
      </c>
      <c r="C5591" s="419">
        <f>hourly1!$F5592*유형화!$G$71/hourly1!$F$8763+유형화!$G$72*hourly1!$G5592/hourly1!$F$8763+유형화!$G$74*hourly1!I5592/hourly1!$I$8763+유형화!$H$63*hourly1!P5592/hourly1!$P$8763</f>
        <v>1.3424429442160484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770">
        <f>(유형화!$F$71+유형화!$F$72+유형화!$F$73+유형화!$F$74+유형화!$G$63)*hourly1!O5593/hourly1!$O$8763</f>
        <v>118.57479997065997</v>
      </c>
      <c r="C5592" s="419">
        <f>hourly1!$F5593*유형화!$G$71/hourly1!$F$8763+유형화!$G$72*hourly1!$G5593/hourly1!$F$8763+유형화!$G$74*hourly1!I5593/hourly1!$I$8763+유형화!$H$63*hourly1!P5593/hourly1!$P$8763</f>
        <v>0.94140131608312427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770">
        <f>(유형화!$F$71+유형화!$F$72+유형화!$F$73+유형화!$F$74+유형화!$G$63)*hourly1!O5594/hourly1!$O$8763</f>
        <v>114.21757323197465</v>
      </c>
      <c r="C5593" s="419">
        <f>hourly1!$F5594*유형화!$G$71/hourly1!$F$8763+유형화!$G$72*hourly1!$G5594/hourly1!$F$8763+유형화!$G$74*hourly1!I5594/hourly1!$I$8763+유형화!$H$63*hourly1!P5594/hourly1!$P$8763</f>
        <v>0.82156355056457409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770">
        <f>(유형화!$F$71+유형화!$F$72+유형화!$F$73+유형화!$F$74+유형화!$G$63)*hourly1!O5595/hourly1!$O$8763</f>
        <v>108.71696302930613</v>
      </c>
      <c r="C5594" s="419">
        <f>hourly1!$F5595*유형화!$G$71/hourly1!$F$8763+유형화!$G$72*hourly1!$G5595/hourly1!$F$8763+유형화!$G$74*hourly1!I5595/hourly1!$I$8763+유형화!$H$63*hourly1!P5595/hourly1!$P$8763</f>
        <v>0.6043991238163583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770">
        <f>(유형화!$F$71+유형화!$F$72+유형화!$F$73+유형화!$F$74+유형화!$G$63)*hourly1!O5596/hourly1!$O$8763</f>
        <v>106.57345944246586</v>
      </c>
      <c r="C5595" s="419">
        <f>hourly1!$F5596*유형화!$G$71/hourly1!$F$8763+유형화!$G$72*hourly1!$G5596/hourly1!$F$8763+유형화!$G$74*hourly1!I5596/hourly1!$I$8763+유형화!$H$63*hourly1!P5596/hourly1!$P$8763</f>
        <v>0.53086830674498742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770">
        <f>(유형화!$F$71+유형화!$F$72+유형화!$F$73+유형화!$F$74+유형화!$G$63)*hourly1!O5597/hourly1!$O$8763</f>
        <v>106.31191111849786</v>
      </c>
      <c r="C5596" s="419">
        <f>hourly1!$F5597*유형화!$G$71/hourly1!$F$8763+유형화!$G$72*hourly1!$G5597/hourly1!$F$8763+유형화!$G$74*hourly1!I5597/hourly1!$I$8763+유형화!$H$63*hourly1!P5597/hourly1!$P$8763</f>
        <v>0.50824519160281245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770">
        <f>(유형화!$F$71+유형화!$F$72+유형화!$F$73+유형화!$F$74+유형화!$G$63)*hourly1!O5598/hourly1!$O$8763</f>
        <v>104.53552896095678</v>
      </c>
      <c r="C5597" s="419">
        <f>hourly1!$F5598*유형화!$G$71/hourly1!$F$8763+유형화!$G$72*hourly1!$G5598/hourly1!$F$8763+유형화!$G$74*hourly1!I5598/hourly1!$I$8763+유형화!$H$63*hourly1!P5598/hourly1!$P$8763</f>
        <v>0.50828673408960745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770">
        <f>(유형화!$F$71+유형화!$F$72+유형화!$F$73+유형화!$F$74+유형화!$G$63)*hourly1!O5599/hourly1!$O$8763</f>
        <v>104.01444433326525</v>
      </c>
      <c r="C5598" s="419">
        <f>hourly1!$F5599*유형화!$G$71/hourly1!$F$8763+유형화!$G$72*hourly1!$G5599/hourly1!$F$8763+유형화!$G$74*hourly1!I5599/hourly1!$I$8763+유형화!$H$63*hourly1!P5599/hourly1!$P$8763</f>
        <v>0.50386230538487919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770">
        <f>(유형화!$F$71+유형화!$F$72+유형화!$F$73+유형화!$F$74+유형화!$G$63)*hourly1!O5600/hourly1!$O$8763</f>
        <v>104.76138161992456</v>
      </c>
      <c r="C5599" s="419">
        <f>hourly1!$F5600*유형화!$G$71/hourly1!$F$8763+유형화!$G$72*hourly1!$G5600/hourly1!$F$8763+유형화!$G$74*hourly1!I5600/hourly1!$I$8763+유형화!$H$63*hourly1!P5600/hourly1!$P$8763</f>
        <v>1.2026469371526873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770">
        <f>(유형화!$F$71+유형화!$F$72+유형화!$F$73+유형화!$F$74+유형화!$G$63)*hourly1!O5601/hourly1!$O$8763</f>
        <v>106.67829907312397</v>
      </c>
      <c r="C5600" s="419">
        <f>hourly1!$F5601*유형화!$G$71/hourly1!$F$8763+유형화!$G$72*hourly1!$G5601/hourly1!$F$8763+유형화!$G$74*hourly1!I5601/hourly1!$I$8763+유형화!$H$63*hourly1!P5601/hourly1!$P$8763</f>
        <v>2.4497825475063055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770">
        <f>(유형화!$F$71+유형화!$F$72+유형화!$F$73+유형화!$F$74+유형화!$G$63)*hourly1!O5602/hourly1!$O$8763</f>
        <v>111.56082833276025</v>
      </c>
      <c r="C5601" s="419">
        <f>hourly1!$F5602*유형화!$G$71/hourly1!$F$8763+유형화!$G$72*hourly1!$G5602/hourly1!$F$8763+유형화!$G$74*hourly1!I5602/hourly1!$I$8763+유형화!$H$63*hourly1!P5602/hourly1!$P$8763</f>
        <v>2.0674261144895194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770">
        <f>(유형화!$F$71+유형화!$F$72+유형화!$F$73+유형화!$F$74+유형화!$G$63)*hourly1!O5603/hourly1!$O$8763</f>
        <v>119.24218167993578</v>
      </c>
      <c r="C5602" s="419">
        <f>hourly1!$F5603*유형화!$G$71/hourly1!$F$8763+유형화!$G$72*hourly1!$G5603/hourly1!$F$8763+유형화!$G$74*hourly1!I5603/hourly1!$I$8763+유형화!$H$63*hourly1!P5603/hourly1!$P$8763</f>
        <v>1.7857714389628949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770">
        <f>(유형화!$F$71+유형화!$F$72+유형화!$F$73+유형화!$F$74+유형화!$G$63)*hourly1!O5604/hourly1!$O$8763</f>
        <v>128.90186509764277</v>
      </c>
      <c r="C5603" s="419">
        <f>hourly1!$F5604*유형화!$G$71/hourly1!$F$8763+유형화!$G$72*hourly1!$G5604/hourly1!$F$8763+유형화!$G$74*hourly1!I5604/hourly1!$I$8763+유형화!$H$63*hourly1!P5604/hourly1!$P$8763</f>
        <v>1.4639639497551065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770">
        <f>(유형화!$F$71+유형화!$F$72+유형화!$F$73+유형화!$F$74+유형화!$G$63)*hourly1!O5605/hourly1!$O$8763</f>
        <v>133.62913675610477</v>
      </c>
      <c r="C5604" s="419">
        <f>hourly1!$F5605*유형화!$G$71/hourly1!$F$8763+유형화!$G$72*hourly1!$G5605/hourly1!$F$8763+유형화!$G$74*hourly1!I5605/hourly1!$I$8763+유형화!$H$63*hourly1!P5605/hourly1!$P$8763</f>
        <v>1.343313797828118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770">
        <f>(유형화!$F$71+유형화!$F$72+유형화!$F$73+유형화!$F$74+유형화!$G$63)*hourly1!O5606/hourly1!$O$8763</f>
        <v>137.34444031652495</v>
      </c>
      <c r="C5605" s="419">
        <f>hourly1!$F5606*유형화!$G$71/hourly1!$F$8763+유형화!$G$72*hourly1!$G5606/hourly1!$F$8763+유형화!$G$74*hourly1!I5606/hourly1!$I$8763+유형화!$H$63*hourly1!P5606/hourly1!$P$8763</f>
        <v>1.2830021077770386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770">
        <f>(유형화!$F$71+유형화!$F$72+유형화!$F$73+유형화!$F$74+유형화!$G$63)*hourly1!O5607/hourly1!$O$8763</f>
        <v>134.45573122734314</v>
      </c>
      <c r="C5606" s="419">
        <f>hourly1!$F5607*유형화!$G$71/hourly1!$F$8763+유형화!$G$72*hourly1!$G5607/hourly1!$F$8763+유형화!$G$74*hourly1!I5607/hourly1!$I$8763+유형화!$H$63*hourly1!P5607/hourly1!$P$8763</f>
        <v>1.7050257689626676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770">
        <f>(유형화!$F$71+유형화!$F$72+유형화!$F$73+유형화!$F$74+유형화!$G$63)*hourly1!O5608/hourly1!$O$8763</f>
        <v>133.18850286070131</v>
      </c>
      <c r="C5607" s="419">
        <f>hourly1!$F5608*유형화!$G$71/hourly1!$F$8763+유형화!$G$72*hourly1!$G5608/hourly1!$F$8763+유형화!$G$74*hourly1!I5608/hourly1!$I$8763+유형화!$H$63*hourly1!P5608/hourly1!$P$8763</f>
        <v>1.5642755155915224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770">
        <f>(유형화!$F$71+유형화!$F$72+유형화!$F$73+유형화!$F$74+유형화!$G$63)*hourly1!O5609/hourly1!$O$8763</f>
        <v>139.79639974662092</v>
      </c>
      <c r="C5608" s="419">
        <f>hourly1!$F5609*유형화!$G$71/hourly1!$F$8763+유형화!$G$72*hourly1!$G5609/hourly1!$F$8763+유형화!$G$74*hourly1!I5609/hourly1!$I$8763+유형화!$H$63*hourly1!P5609/hourly1!$P$8763</f>
        <v>1.0821734177251086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770">
        <f>(유형화!$F$71+유형화!$F$72+유형화!$F$73+유형화!$F$74+유형화!$G$63)*hourly1!O5610/hourly1!$O$8763</f>
        <v>139.14464646652317</v>
      </c>
      <c r="C5609" s="419">
        <f>hourly1!$F5610*유형화!$G$71/hourly1!$F$8763+유형화!$G$72*hourly1!$G5610/hourly1!$F$8763+유형화!$G$74*hourly1!I5610/hourly1!$I$8763+유형화!$H$63*hourly1!P5610/hourly1!$P$8763</f>
        <v>1.0019484135593815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770">
        <f>(유형화!$F$71+유형화!$F$72+유형화!$F$73+유형화!$F$74+유형화!$G$63)*hourly1!O5611/hourly1!$O$8763</f>
        <v>140.4736191744048</v>
      </c>
      <c r="C5610" s="419">
        <f>hourly1!$F5611*유형화!$G$71/hourly1!$F$8763+유형화!$G$72*hourly1!$G5611/hourly1!$F$8763+유형화!$G$74*hourly1!I5611/hourly1!$I$8763+유형화!$H$63*hourly1!P5611/hourly1!$P$8763</f>
        <v>1.0822044976596705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770">
        <f>(유형화!$F$71+유형화!$F$72+유형화!$F$73+유형화!$F$74+유형화!$G$63)*hourly1!O5612/hourly1!$O$8763</f>
        <v>139.66135304592117</v>
      </c>
      <c r="C5611" s="419">
        <f>hourly1!$F5612*유형화!$G$71/hourly1!$F$8763+유형화!$G$72*hourly1!$G5612/hourly1!$F$8763+유형화!$G$74*hourly1!I5612/hourly1!$I$8763+유형화!$H$63*hourly1!P5612/hourly1!$P$8763</f>
        <v>1.564351522956251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770">
        <f>(유형화!$F$71+유형화!$F$72+유형화!$F$73+유형화!$F$74+유형화!$G$63)*hourly1!O5613/hourly1!$O$8763</f>
        <v>136.23907080635502</v>
      </c>
      <c r="C5612" s="419">
        <f>hourly1!$F5613*유형화!$G$71/hourly1!$F$8763+유형화!$G$72*hourly1!$G5613/hourly1!$F$8763+유형화!$G$74*hourly1!I5613/hourly1!$I$8763+유형화!$H$63*hourly1!P5613/hourly1!$P$8763</f>
        <v>2.0268600299952797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770">
        <f>(유형화!$F$71+유형화!$F$72+유형화!$F$73+유형화!$F$74+유형화!$G$63)*hourly1!O5614/hourly1!$O$8763</f>
        <v>133.20047825225163</v>
      </c>
      <c r="C5613" s="419">
        <f>hourly1!$F5614*유형화!$G$71/hourly1!$F$8763+유형화!$G$72*hourly1!$G5614/hourly1!$F$8763+유형화!$G$74*hourly1!I5614/hourly1!$I$8763+유형화!$H$63*hourly1!P5614/hourly1!$P$8763</f>
        <v>2.0471761523707732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770">
        <f>(유형화!$F$71+유형화!$F$72+유형화!$F$73+유형화!$F$74+유형화!$G$63)*hourly1!O5615/hourly1!$O$8763</f>
        <v>131.80121141416106</v>
      </c>
      <c r="C5614" s="419">
        <f>hourly1!$F5615*유형화!$G$71/hourly1!$F$8763+유형화!$G$72*hourly1!$G5615/hourly1!$F$8763+유형화!$G$74*hourly1!I5615/hourly1!$I$8763+유형화!$H$63*hourly1!P5615/hourly1!$P$8763</f>
        <v>1.685515878553121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770">
        <f>(유형화!$F$71+유형화!$F$72+유형화!$F$73+유형화!$F$74+유형화!$G$63)*hourly1!O5616/hourly1!$O$8763</f>
        <v>126.36057239813448</v>
      </c>
      <c r="C5615" s="419">
        <f>hourly1!$F5616*유형화!$G$71/hourly1!$F$8763+유형화!$G$72*hourly1!$G5616/hourly1!$F$8763+유형화!$G$74*hourly1!I5616/hourly1!$I$8763+유형화!$H$63*hourly1!P5616/hourly1!$P$8763</f>
        <v>1.3433005657767685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770">
        <f>(유형화!$F$71+유형화!$F$72+유형화!$F$73+유형화!$F$74+유형화!$G$63)*hourly1!O5617/hourly1!$O$8763</f>
        <v>119.75936871884932</v>
      </c>
      <c r="C5616" s="419">
        <f>hourly1!$F5617*유형화!$G$71/hourly1!$F$8763+유형화!$G$72*hourly1!$G5617/hourly1!$F$8763+유형화!$G$74*hourly1!I5617/hourly1!$I$8763+유형화!$H$63*hourly1!P5617/hourly1!$P$8763</f>
        <v>0.94200045105934516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770">
        <f>(유형화!$F$71+유형화!$F$72+유형화!$F$73+유형화!$F$74+유형화!$G$63)*hourly1!O5618/hourly1!$O$8763</f>
        <v>114.14231107957187</v>
      </c>
      <c r="C5617" s="419">
        <f>hourly1!$F5618*유형화!$G$71/hourly1!$F$8763+유형화!$G$72*hourly1!$G5618/hourly1!$F$8763+유형화!$G$74*hourly1!I5618/hourly1!$I$8763+유형화!$H$63*hourly1!P5618/hourly1!$P$8763</f>
        <v>0.82205929090699115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770">
        <f>(유형화!$F$71+유형화!$F$72+유형화!$F$73+유형화!$F$74+유형화!$G$63)*hourly1!O5619/hourly1!$O$8763</f>
        <v>110.49975110700899</v>
      </c>
      <c r="C5618" s="419">
        <f>hourly1!$F5619*유형화!$G$71/hourly1!$F$8763+유형화!$G$72*hourly1!$G5619/hourly1!$F$8763+유형화!$G$74*hourly1!I5619/hourly1!$I$8763+유형화!$H$63*hourly1!P5619/hourly1!$P$8763</f>
        <v>0.6047822378612453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770">
        <f>(유형화!$F$71+유형화!$F$72+유형화!$F$73+유형화!$F$74+유형화!$G$63)*hourly1!O5620/hourly1!$O$8763</f>
        <v>107.20042309953779</v>
      </c>
      <c r="C5619" s="419">
        <f>hourly1!$F5620*유형화!$G$71/hourly1!$F$8763+유형화!$G$72*hourly1!$G5620/hourly1!$F$8763+유형화!$G$74*hourly1!I5620/hourly1!$I$8763+유형화!$H$63*hourly1!P5620/hourly1!$P$8763</f>
        <v>0.5312240335208025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770">
        <f>(유형화!$F$71+유형화!$F$72+유형화!$F$73+유형화!$F$74+유형화!$G$63)*hourly1!O5621/hourly1!$O$8763</f>
        <v>105.52331155752192</v>
      </c>
      <c r="C5620" s="419">
        <f>hourly1!$F5621*유형화!$G$71/hourly1!$F$8763+유형화!$G$72*hourly1!$G5621/hourly1!$F$8763+유형화!$G$74*hourly1!I5621/hourly1!$I$8763+유형화!$H$63*hourly1!P5621/hourly1!$P$8763</f>
        <v>0.50932745031435289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770">
        <f>(유형화!$F$71+유형화!$F$72+유형화!$F$73+유형화!$F$74+유형화!$G$63)*hourly1!O5622/hourly1!$O$8763</f>
        <v>104.94055726925541</v>
      </c>
      <c r="C5621" s="419">
        <f>hourly1!$F5622*유형화!$G$71/hourly1!$F$8763+유형화!$G$72*hourly1!$G5622/hourly1!$F$8763+유형화!$G$74*hourly1!I5622/hourly1!$I$8763+유형화!$H$63*hourly1!P5622/hourly1!$P$8763</f>
        <v>0.50946684843670942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770">
        <f>(유형화!$F$71+유형화!$F$72+유형화!$F$73+유형화!$F$74+유형화!$G$63)*hourly1!O5623/hourly1!$O$8763</f>
        <v>105.22060045671692</v>
      </c>
      <c r="C5622" s="419">
        <f>hourly1!$F5623*유형화!$G$71/hourly1!$F$8763+유형화!$G$72*hourly1!$G5623/hourly1!$F$8763+유형화!$G$74*hourly1!I5623/hourly1!$I$8763+유형화!$H$63*hourly1!P5623/hourly1!$P$8763</f>
        <v>0.50453252417183825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770">
        <f>(유형화!$F$71+유형화!$F$72+유형화!$F$73+유형화!$F$74+유형화!$G$63)*hourly1!O5624/hourly1!$O$8763</f>
        <v>105.71606895339518</v>
      </c>
      <c r="C5623" s="419">
        <f>hourly1!$F5624*유형화!$G$71/hourly1!$F$8763+유형화!$G$72*hourly1!$G5624/hourly1!$F$8763+유형화!$G$74*hourly1!I5624/hourly1!$I$8763+유형화!$H$63*hourly1!P5624/hourly1!$P$8763</f>
        <v>1.2033688532565467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770">
        <f>(유형화!$F$71+유형화!$F$72+유형화!$F$73+유형화!$F$74+유형화!$G$63)*hourly1!O5625/hourly1!$O$8763</f>
        <v>108.28265998232334</v>
      </c>
      <c r="C5624" s="419">
        <f>hourly1!$F5625*유형화!$G$71/hourly1!$F$8763+유형화!$G$72*hourly1!$G5625/hourly1!$F$8763+유형화!$G$74*hourly1!I5625/hourly1!$I$8763+유형화!$H$63*hourly1!P5625/hourly1!$P$8763</f>
        <v>2.4505235423818754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770">
        <f>(유형화!$F$71+유형화!$F$72+유형화!$F$73+유형화!$F$74+유형화!$G$63)*hourly1!O5626/hourly1!$O$8763</f>
        <v>112.64097482175941</v>
      </c>
      <c r="C5625" s="419">
        <f>hourly1!$F5626*유형화!$G$71/hourly1!$F$8763+유형화!$G$72*hourly1!$G5626/hourly1!$F$8763+유형화!$G$74*hourly1!I5626/hourly1!$I$8763+유형화!$H$63*hourly1!P5626/hourly1!$P$8763</f>
        <v>2.0678707729592882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770">
        <f>(유형화!$F$71+유형화!$F$72+유형화!$F$73+유형화!$F$74+유형화!$G$63)*hourly1!O5627/hourly1!$O$8763</f>
        <v>120.03765136671532</v>
      </c>
      <c r="C5626" s="419">
        <f>hourly1!$F5627*유형화!$G$71/hourly1!$F$8763+유형화!$G$72*hourly1!$G5627/hourly1!$F$8763+유형화!$G$74*hourly1!I5627/hourly1!$I$8763+유형화!$H$63*hourly1!P5627/hourly1!$P$8763</f>
        <v>1.7859145297507413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770">
        <f>(유형화!$F$71+유형화!$F$72+유형화!$F$73+유형화!$F$74+유형화!$G$63)*hourly1!O5628/hourly1!$O$8763</f>
        <v>131.99917160088546</v>
      </c>
      <c r="C5627" s="419">
        <f>hourly1!$F5628*유형화!$G$71/hourly1!$F$8763+유형화!$G$72*hourly1!$G5628/hourly1!$F$8763+유형화!$G$74*hourly1!I5628/hourly1!$I$8763+유형화!$H$63*hourly1!P5628/hourly1!$P$8763</f>
        <v>1.463917483714321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770">
        <f>(유형화!$F$71+유형화!$F$72+유형화!$F$73+유형화!$F$74+유형화!$G$63)*hourly1!O5629/hourly1!$O$8763</f>
        <v>137.72855385973455</v>
      </c>
      <c r="C5628" s="419">
        <f>hourly1!$F5629*유형화!$G$71/hourly1!$F$8763+유형화!$G$72*hourly1!$G5629/hourly1!$F$8763+유형화!$G$74*hourly1!I5629/hourly1!$I$8763+유형화!$H$63*hourly1!P5629/hourly1!$P$8763</f>
        <v>1.3431091626153902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770">
        <f>(유형화!$F$71+유형화!$F$72+유형화!$F$73+유형화!$F$74+유형화!$G$63)*hourly1!O5630/hourly1!$O$8763</f>
        <v>140.70675558003668</v>
      </c>
      <c r="C5629" s="419">
        <f>hourly1!$F5630*유형화!$G$71/hourly1!$F$8763+유형화!$G$72*hourly1!$G5630/hourly1!$F$8763+유형화!$G$74*hourly1!I5630/hourly1!$I$8763+유형화!$H$63*hourly1!P5630/hourly1!$P$8763</f>
        <v>1.2826694601605544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770">
        <f>(유형화!$F$71+유형화!$F$72+유형화!$F$73+유형화!$F$74+유형화!$G$63)*hourly1!O5631/hourly1!$O$8763</f>
        <v>138.25163606950795</v>
      </c>
      <c r="C5630" s="419">
        <f>hourly1!$F5631*유형화!$G$71/hourly1!$F$8763+유형화!$G$72*hourly1!$G5631/hourly1!$F$8763+유형화!$G$74*hourly1!I5631/hourly1!$I$8763+유형화!$H$63*hourly1!P5631/hourly1!$P$8763</f>
        <v>1.7043684745049337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770">
        <f>(유형화!$F$71+유형화!$F$72+유형화!$F$73+유형화!$F$74+유형화!$G$63)*hourly1!O5632/hourly1!$O$8763</f>
        <v>137.40213720298243</v>
      </c>
      <c r="C5631" s="419">
        <f>hourly1!$F5632*유형화!$G$71/hourly1!$F$8763+유형화!$G$72*hourly1!$G5632/hourly1!$F$8763+유형화!$G$74*hourly1!I5632/hourly1!$I$8763+유형화!$H$63*hourly1!P5632/hourly1!$P$8763</f>
        <v>1.5635819099231085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770">
        <f>(유형화!$F$71+유형화!$F$72+유형화!$F$73+유형화!$F$74+유형화!$G$63)*hourly1!O5633/hourly1!$O$8763</f>
        <v>144.43841718196458</v>
      </c>
      <c r="C5632" s="419">
        <f>hourly1!$F5633*유형화!$G$71/hourly1!$F$8763+유형화!$G$72*hourly1!$G5633/hourly1!$F$8763+유형화!$G$74*hourly1!I5633/hourly1!$I$8763+유형화!$H$63*hourly1!P5633/hourly1!$P$8763</f>
        <v>1.0816616758322193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770">
        <f>(유형화!$F$71+유형화!$F$72+유형화!$F$73+유형화!$F$74+유형화!$G$63)*hourly1!O5634/hourly1!$O$8763</f>
        <v>143.87395157062107</v>
      </c>
      <c r="C5633" s="419">
        <f>hourly1!$F5634*유형화!$G$71/hourly1!$F$8763+유형화!$G$72*hourly1!$G5634/hourly1!$F$8763+유형화!$G$74*hourly1!I5634/hourly1!$I$8763+유형화!$H$63*hourly1!P5634/hourly1!$P$8763</f>
        <v>1.0014545195497047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770">
        <f>(유형화!$F$71+유형화!$F$72+유형화!$F$73+유형화!$F$74+유형화!$G$63)*hourly1!O5635/hourly1!$O$8763</f>
        <v>144.21153672061635</v>
      </c>
      <c r="C5634" s="419">
        <f>hourly1!$F5635*유형화!$G$71/hourly1!$F$8763+유형화!$G$72*hourly1!$G5635/hourly1!$F$8763+유형화!$G$74*hourly1!I5635/hourly1!$I$8763+유형화!$H$63*hourly1!P5635/hourly1!$P$8763</f>
        <v>1.0816767542163122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770">
        <f>(유형화!$F$71+유형화!$F$72+유형화!$F$73+유형화!$F$74+유형화!$G$63)*hourly1!O5636/hourly1!$O$8763</f>
        <v>143.5431895465137</v>
      </c>
      <c r="C5635" s="419">
        <f>hourly1!$F5636*유형화!$G$71/hourly1!$F$8763+유형화!$G$72*hourly1!$G5636/hourly1!$F$8763+유형화!$G$74*hourly1!I5636/hourly1!$I$8763+유형화!$H$63*hourly1!P5636/hourly1!$P$8763</f>
        <v>1.5636299145745161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770">
        <f>(유형화!$F$71+유형화!$F$72+유형화!$F$73+유형화!$F$74+유형화!$G$63)*hourly1!O5637/hourly1!$O$8763</f>
        <v>140.06814945276042</v>
      </c>
      <c r="C5636" s="419">
        <f>hourly1!$F5637*유형화!$G$71/hourly1!$F$8763+유형화!$G$72*hourly1!$G5637/hourly1!$F$8763+유형화!$G$74*hourly1!I5637/hourly1!$I$8763+유형화!$H$63*hourly1!P5637/hourly1!$P$8763</f>
        <v>2.0260922632948835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770">
        <f>(유형화!$F$71+유형화!$F$72+유형화!$F$73+유형화!$F$74+유형화!$G$63)*hourly1!O5638/hourly1!$O$8763</f>
        <v>137.76820627403748</v>
      </c>
      <c r="C5637" s="419">
        <f>hourly1!$F5638*유형화!$G$71/hourly1!$F$8763+유형화!$G$72*hourly1!$G5638/hourly1!$F$8763+유형화!$G$74*hourly1!I5638/hourly1!$I$8763+유형화!$H$63*hourly1!P5638/hourly1!$P$8763</f>
        <v>2.0464320802739535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770">
        <f>(유형화!$F$71+유형화!$F$72+유형화!$F$73+유형화!$F$74+유형화!$G$63)*hourly1!O5639/hourly1!$O$8763</f>
        <v>135.86791698243348</v>
      </c>
      <c r="C5638" s="419">
        <f>hourly1!$F5639*유형화!$G$71/hourly1!$F$8763+유형화!$G$72*hourly1!$G5639/hourly1!$F$8763+유형화!$G$74*hourly1!I5639/hourly1!$I$8763+유형화!$H$63*hourly1!P5639/hourly1!$P$8763</f>
        <v>1.6848127334988536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770">
        <f>(유형화!$F$71+유형화!$F$72+유형화!$F$73+유형화!$F$74+유형화!$G$63)*hourly1!O5640/hourly1!$O$8763</f>
        <v>130.89671460871091</v>
      </c>
      <c r="C5639" s="419">
        <f>hourly1!$F5640*유형화!$G$71/hourly1!$F$8763+유형화!$G$72*hourly1!$G5640/hourly1!$F$8763+유형화!$G$74*hourly1!I5640/hourly1!$I$8763+유형화!$H$63*hourly1!P5640/hourly1!$P$8763</f>
        <v>1.3428737551902186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770">
        <f>(유형화!$F$71+유형화!$F$72+유형화!$F$73+유형화!$F$74+유형화!$G$63)*hourly1!O5641/hourly1!$O$8763</f>
        <v>124.9479491497722</v>
      </c>
      <c r="C5640" s="419">
        <f>hourly1!$F5641*유형화!$G$71/hourly1!$F$8763+유형화!$G$72*hourly1!$G5641/hourly1!$F$8763+유형화!$G$74*hourly1!I5641/hourly1!$I$8763+유형화!$H$63*hourly1!P5641/hourly1!$P$8763</f>
        <v>0.9418081247315937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770">
        <f>(유형화!$F$71+유형화!$F$72+유형화!$F$73+유형화!$F$74+유형화!$G$63)*hourly1!O5642/hourly1!$O$8763</f>
        <v>119.17896232759227</v>
      </c>
      <c r="C5641" s="419">
        <f>hourly1!$F5642*유형화!$G$71/hourly1!$F$8763+유형화!$G$72*hourly1!$G5642/hourly1!$F$8763+유형화!$G$74*hourly1!I5642/hourly1!$I$8763+유형화!$H$63*hourly1!P5642/hourly1!$P$8763</f>
        <v>0.82197035921304051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770">
        <f>(유형화!$F$71+유형화!$F$72+유형화!$F$73+유형화!$F$74+유형화!$G$63)*hourly1!O5643/hourly1!$O$8763</f>
        <v>113.76976328671844</v>
      </c>
      <c r="C5642" s="419">
        <f>hourly1!$F5643*유형화!$G$71/hourly1!$F$8763+유형화!$G$72*hourly1!$G5643/hourly1!$F$8763+유형화!$G$74*hourly1!I5643/hourly1!$I$8763+유형화!$H$63*hourly1!P5643/hourly1!$P$8763</f>
        <v>0.59921062107672729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770">
        <f>(유형화!$F$71+유형화!$F$72+유형화!$F$73+유형화!$F$74+유형화!$G$63)*hourly1!O5644/hourly1!$O$8763</f>
        <v>108.80593354384168</v>
      </c>
      <c r="C5643" s="419">
        <f>hourly1!$F5644*유형화!$G$71/hourly1!$F$8763+유형화!$G$72*hourly1!$G5644/hourly1!$F$8763+유형화!$G$74*hourly1!I5644/hourly1!$I$8763+유형화!$H$63*hourly1!P5644/hourly1!$P$8763</f>
        <v>0.61585838800716175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770">
        <f>(유형화!$F$71+유형화!$F$72+유형화!$F$73+유형화!$F$74+유형화!$G$63)*hourly1!O5645/hourly1!$O$8763</f>
        <v>108.95362772669236</v>
      </c>
      <c r="C5644" s="419">
        <f>hourly1!$F5645*유형화!$G$71/hourly1!$F$8763+유형화!$G$72*hourly1!$G5645/hourly1!$F$8763+유형화!$G$74*hourly1!I5645/hourly1!$I$8763+유형화!$H$63*hourly1!P5645/hourly1!$P$8763</f>
        <v>0.55127613031355449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770">
        <f>(유형화!$F$71+유형화!$F$72+유형화!$F$73+유형화!$F$74+유형화!$G$63)*hourly1!O5646/hourly1!$O$8763</f>
        <v>107.61108907733546</v>
      </c>
      <c r="C5645" s="419">
        <f>hourly1!$F5646*유형화!$G$71/hourly1!$F$8763+유형화!$G$72*hourly1!$G5646/hourly1!$F$8763+유형화!$G$74*hourly1!I5646/hourly1!$I$8763+유형화!$H$63*hourly1!P5646/hourly1!$P$8763</f>
        <v>0.50332963838753009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770">
        <f>(유형화!$F$71+유형화!$F$72+유형화!$F$73+유형화!$F$74+유형화!$G$63)*hourly1!O5647/hourly1!$O$8763</f>
        <v>107.50551386764157</v>
      </c>
      <c r="C5646" s="419">
        <f>hourly1!$F5647*유형화!$G$71/hourly1!$F$8763+유형화!$G$72*hourly1!$G5647/hourly1!$F$8763+유형화!$G$74*hourly1!I5647/hourly1!$I$8763+유형화!$H$63*hourly1!P5647/hourly1!$P$8763</f>
        <v>0.50345211179304417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770">
        <f>(유형화!$F$71+유형화!$F$72+유형화!$F$73+유형화!$F$74+유형화!$G$63)*hourly1!O5648/hourly1!$O$8763</f>
        <v>108.3604693353642</v>
      </c>
      <c r="C5647" s="419">
        <f>hourly1!$F5648*유형화!$G$71/hourly1!$F$8763+유형화!$G$72*hourly1!$G5648/hourly1!$F$8763+유형화!$G$74*hourly1!I5648/hourly1!$I$8763+유형화!$H$63*hourly1!P5648/hourly1!$P$8763</f>
        <v>0.64948718492876334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770">
        <f>(유형화!$F$71+유형화!$F$72+유형화!$F$73+유형화!$F$74+유형화!$G$63)*hourly1!O5649/hourly1!$O$8763</f>
        <v>110.24695529662478</v>
      </c>
      <c r="C5648" s="419">
        <f>hourly1!$F5649*유형화!$G$71/hourly1!$F$8763+유형화!$G$72*hourly1!$G5649/hourly1!$F$8763+유형화!$G$74*hourly1!I5649/hourly1!$I$8763+유형화!$H$63*hourly1!P5649/hourly1!$P$8763</f>
        <v>1.008185017854744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770">
        <f>(유형화!$F$71+유형화!$F$72+유형화!$F$73+유형화!$F$74+유형화!$G$63)*hourly1!O5650/hourly1!$O$8763</f>
        <v>114.96618660252075</v>
      </c>
      <c r="C5649" s="419">
        <f>hourly1!$F5650*유형화!$G$71/hourly1!$F$8763+유형화!$G$72*hourly1!$G5650/hourly1!$F$8763+유형화!$G$74*hourly1!I5650/hourly1!$I$8763+유형화!$H$63*hourly1!P5650/hourly1!$P$8763</f>
        <v>1.4041138428906379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770">
        <f>(유형화!$F$71+유형화!$F$72+유형화!$F$73+유형화!$F$74+유형화!$G$63)*hourly1!O5651/hourly1!$O$8763</f>
        <v>123.71619264264403</v>
      </c>
      <c r="C5650" s="419">
        <f>hourly1!$F5651*유형화!$G$71/hourly1!$F$8763+유형화!$G$72*hourly1!$G5651/hourly1!$F$8763+유형화!$G$74*hourly1!I5651/hourly1!$I$8763+유형화!$H$63*hourly1!P5651/hourly1!$P$8763</f>
        <v>2.0070525722914279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770">
        <f>(유형화!$F$71+유형화!$F$72+유형화!$F$73+유형화!$F$74+유형화!$G$63)*hourly1!O5652/hourly1!$O$8763</f>
        <v>136.01220432505147</v>
      </c>
      <c r="C5651" s="419">
        <f>hourly1!$F5652*유형화!$G$71/hourly1!$F$8763+유형화!$G$72*hourly1!$G5652/hourly1!$F$8763+유형화!$G$74*hourly1!I5652/hourly1!$I$8763+유형화!$H$63*hourly1!P5652/hourly1!$P$8763</f>
        <v>1.9893810138530907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770">
        <f>(유형화!$F$71+유형화!$F$72+유형화!$F$73+유형화!$F$74+유형화!$G$63)*hourly1!O5653/hourly1!$O$8763</f>
        <v>140.93337939108048</v>
      </c>
      <c r="C5652" s="419">
        <f>hourly1!$F5653*유형화!$G$71/hourly1!$F$8763+유형화!$G$72*hourly1!$G5653/hourly1!$F$8763+유형화!$G$74*hourly1!I5653/hourly1!$I$8763+유형화!$H$63*hourly1!P5653/hourly1!$P$8763</f>
        <v>1.8339647240326939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770">
        <f>(유형화!$F$71+유형화!$F$72+유형화!$F$73+유형화!$F$74+유형화!$G$63)*hourly1!O5654/hourly1!$O$8763</f>
        <v>144.16533794880939</v>
      </c>
      <c r="C5653" s="419">
        <f>hourly1!$F5654*유형화!$G$71/hourly1!$F$8763+유형화!$G$72*hourly1!$G5654/hourly1!$F$8763+유형화!$G$74*hourly1!I5654/hourly1!$I$8763+유형화!$H$63*hourly1!P5654/hourly1!$P$8763</f>
        <v>1.9370396345462846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770">
        <f>(유형화!$F$71+유형화!$F$72+유형화!$F$73+유형화!$F$74+유형화!$G$63)*hourly1!O5655/hourly1!$O$8763</f>
        <v>140.5057315846777</v>
      </c>
      <c r="C5654" s="419">
        <f>hourly1!$F5655*유형화!$G$71/hourly1!$F$8763+유형화!$G$72*hourly1!$G5655/hourly1!$F$8763+유형화!$G$74*hourly1!I5655/hourly1!$I$8763+유형화!$H$63*hourly1!P5655/hourly1!$P$8763</f>
        <v>1.9540431282525337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770">
        <f>(유형화!$F$71+유형화!$F$72+유형화!$F$73+유형화!$F$74+유형화!$G$63)*hourly1!O5656/hourly1!$O$8763</f>
        <v>140.02950012109463</v>
      </c>
      <c r="C5655" s="419">
        <f>hourly1!$F5656*유형화!$G$71/hourly1!$F$8763+유형화!$G$72*hourly1!$G5656/hourly1!$F$8763+유형화!$G$74*hourly1!I5656/hourly1!$I$8763+유형화!$H$63*hourly1!P5656/hourly1!$P$8763</f>
        <v>1.6438629195154746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770">
        <f>(유형화!$F$71+유형화!$F$72+유형화!$F$73+유형화!$F$74+유형화!$G$63)*hourly1!O5657/hourly1!$O$8763</f>
        <v>145.83310098076703</v>
      </c>
      <c r="C5656" s="419">
        <f>hourly1!$F5657*유형화!$G$71/hourly1!$F$8763+유형화!$G$72*hourly1!$G5657/hourly1!$F$8763+유형화!$G$74*hourly1!I5657/hourly1!$I$8763+유형화!$H$63*hourly1!P5657/hourly1!$P$8763</f>
        <v>1.4027789443149561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770">
        <f>(유형화!$F$71+유형화!$F$72+유형화!$F$73+유형화!$F$74+유형화!$G$63)*hourly1!O5658/hourly1!$O$8763</f>
        <v>144.31425629342368</v>
      </c>
      <c r="C5657" s="419">
        <f>hourly1!$F5658*유형화!$G$71/hourly1!$F$8763+유형화!$G$72*hourly1!$G5658/hourly1!$F$8763+유형화!$G$74*hourly1!I5658/hourly1!$I$8763+유형화!$H$63*hourly1!P5658/hourly1!$P$8763</f>
        <v>1.1962807818429493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770">
        <f>(유형화!$F$71+유형화!$F$72+유형화!$F$73+유형화!$F$74+유형화!$G$63)*hourly1!O5659/hourly1!$O$8763</f>
        <v>144.24586932474395</v>
      </c>
      <c r="C5658" s="419">
        <f>hourly1!$F5659*유형화!$G$71/hourly1!$F$8763+유형화!$G$72*hourly1!$G5659/hourly1!$F$8763+유형화!$G$74*hourly1!I5659/hourly1!$I$8763+유형화!$H$63*hourly1!P5659/hourly1!$P$8763</f>
        <v>1.4028217176902518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770">
        <f>(유형화!$F$71+유형화!$F$72+유형화!$F$73+유형화!$F$74+유형화!$G$63)*hourly1!O5660/hourly1!$O$8763</f>
        <v>141.45313182126432</v>
      </c>
      <c r="C5659" s="419">
        <f>hourly1!$F5660*유형화!$G$71/hourly1!$F$8763+유형화!$G$72*hourly1!$G5660/hourly1!$F$8763+유형화!$G$74*hourly1!I5660/hourly1!$I$8763+유형화!$H$63*hourly1!P5660/hourly1!$P$8763</f>
        <v>1.6784678110156965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770">
        <f>(유형화!$F$71+유형화!$F$72+유형화!$F$73+유형화!$F$74+유형화!$G$63)*hourly1!O5661/hourly1!$O$8763</f>
        <v>137.58081523386195</v>
      </c>
      <c r="C5660" s="419">
        <f>hourly1!$F5661*유형화!$G$71/hourly1!$F$8763+유형화!$G$72*hourly1!$G5661/hourly1!$F$8763+유형화!$G$74*hourly1!I5661/hourly1!$I$8763+유형화!$H$63*hourly1!P5661/hourly1!$P$8763</f>
        <v>2.1610674955572802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770">
        <f>(유형화!$F$71+유형화!$F$72+유형화!$F$73+유형화!$F$74+유형화!$G$63)*hourly1!O5662/hourly1!$O$8763</f>
        <v>135.48989207177812</v>
      </c>
      <c r="C5661" s="419">
        <f>hourly1!$F5662*유형화!$G$71/hourly1!$F$8763+유형화!$G$72*hourly1!$G5662/hourly1!$F$8763+유형화!$G$74*hourly1!I5662/hourly1!$I$8763+유형화!$H$63*hourly1!P5662/hourly1!$P$8763</f>
        <v>1.7994752283291249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770">
        <f>(유형화!$F$71+유형화!$F$72+유형화!$F$73+유형화!$F$74+유형화!$G$63)*hourly1!O5663/hourly1!$O$8763</f>
        <v>132.90006628497278</v>
      </c>
      <c r="C5662" s="419">
        <f>hourly1!$F5663*유형화!$G$71/hourly1!$F$8763+유형화!$G$72*hourly1!$G5663/hourly1!$F$8763+유형화!$G$74*hourly1!I5663/hourly1!$I$8763+유형화!$H$63*hourly1!P5663/hourly1!$P$8763</f>
        <v>1.1968423747199894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770">
        <f>(유형화!$F$71+유형화!$F$72+유형화!$F$73+유형화!$F$74+유형화!$G$63)*hourly1!O5664/hourly1!$O$8763</f>
        <v>126.83772783894143</v>
      </c>
      <c r="C5663" s="419">
        <f>hourly1!$F5664*유형화!$G$71/hourly1!$F$8763+유형화!$G$72*hourly1!$G5664/hourly1!$F$8763+유형화!$G$74*hourly1!I5664/hourly1!$I$8763+유형화!$H$63*hourly1!P5664/hourly1!$P$8763</f>
        <v>1.1795536226044177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770">
        <f>(유형화!$F$71+유형화!$F$72+유형화!$F$73+유형화!$F$74+유형화!$G$63)*hourly1!O5665/hourly1!$O$8763</f>
        <v>120.21639429949126</v>
      </c>
      <c r="C5664" s="419">
        <f>hourly1!$F5665*유형화!$G$71/hourly1!$F$8763+유형화!$G$72*hourly1!$G5665/hourly1!$F$8763+유형화!$G$74*hourly1!I5665/hourly1!$I$8763+유형화!$H$63*hourly1!P5665/hourly1!$P$8763</f>
        <v>1.0421436928937104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770">
        <f>(유형화!$F$71+유형화!$F$72+유형화!$F$73+유형화!$F$74+유형화!$G$63)*hourly1!O5666/hourly1!$O$8763</f>
        <v>114.24137363694737</v>
      </c>
      <c r="C5665" s="419">
        <f>hourly1!$F5666*유형화!$G$71/hourly1!$F$8763+유형화!$G$72*hourly1!$G5666/hourly1!$F$8763+유형화!$G$74*hourly1!I5666/hourly1!$I$8763+유형화!$H$63*hourly1!P5666/hourly1!$P$8763</f>
        <v>0.8020970489745658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770">
        <f>(유형화!$F$71+유형화!$F$72+유형화!$F$73+유형화!$F$74+유형화!$G$63)*hourly1!O5667/hourly1!$O$8763</f>
        <v>110.61539982811559</v>
      </c>
      <c r="C5666" s="419">
        <f>hourly1!$F5667*유형화!$G$71/hourly1!$F$8763+유형화!$G$72*hourly1!$G5667/hourly1!$F$8763+유형화!$G$74*hourly1!I5667/hourly1!$I$8763+유형화!$H$63*hourly1!P5667/hourly1!$P$8763</f>
        <v>0.65171416994309916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770">
        <f>(유형화!$F$71+유형화!$F$72+유형화!$F$73+유형화!$F$74+유형화!$G$63)*hourly1!O5668/hourly1!$O$8763</f>
        <v>107.65667860635679</v>
      </c>
      <c r="C5667" s="419">
        <f>hourly1!$F5668*유형화!$G$71/hourly1!$F$8763+유형화!$G$72*hourly1!$G5668/hourly1!$F$8763+유형화!$G$74*hourly1!I5668/hourly1!$I$8763+유형화!$H$63*hourly1!P5668/hourly1!$P$8763</f>
        <v>0.59664821894678777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770">
        <f>(유형화!$F$71+유형화!$F$72+유형화!$F$73+유형화!$F$74+유형화!$G$63)*hourly1!O5669/hourly1!$O$8763</f>
        <v>106.1625087388138</v>
      </c>
      <c r="C5668" s="419">
        <f>hourly1!$F5669*유형화!$G$71/hourly1!$F$8763+유형화!$G$72*hourly1!$G5669/hourly1!$F$8763+유형화!$G$74*hourly1!I5669/hourly1!$I$8763+유형화!$H$63*hourly1!P5669/hourly1!$P$8763</f>
        <v>0.56104046104312255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770">
        <f>(유형화!$F$71+유형화!$F$72+유형화!$F$73+유형화!$F$74+유형화!$G$63)*hourly1!O5670/hourly1!$O$8763</f>
        <v>105.28738112627261</v>
      </c>
      <c r="C5669" s="419">
        <f>hourly1!$F5670*유형화!$G$71/hourly1!$F$8763+유형화!$G$72*hourly1!$G5670/hourly1!$F$8763+유형화!$G$74*hourly1!I5670/hourly1!$I$8763+유형화!$H$63*hourly1!P5670/hourly1!$P$8763</f>
        <v>0.50399985717448925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770">
        <f>(유형화!$F$71+유형화!$F$72+유형화!$F$73+유형화!$F$74+유형화!$G$63)*hourly1!O5671/hourly1!$O$8763</f>
        <v>104.44465088077992</v>
      </c>
      <c r="C5670" s="419">
        <f>hourly1!$F5671*유형화!$G$71/hourly1!$F$8763+유형화!$G$72*hourly1!$G5671/hourly1!$F$8763+유형화!$G$74*hourly1!I5671/hourly1!$I$8763+유형화!$H$63*hourly1!P5671/hourly1!$P$8763</f>
        <v>0.50405247765776284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770">
        <f>(유형화!$F$71+유형화!$F$72+유형화!$F$73+유형화!$F$74+유형화!$G$63)*hourly1!O5672/hourly1!$O$8763</f>
        <v>104.9511949528475</v>
      </c>
      <c r="C5671" s="419">
        <f>hourly1!$F5672*유형화!$G$71/hourly1!$F$8763+유형화!$G$72*hourly1!$G5672/hourly1!$F$8763+유형화!$G$74*hourly1!I5672/hourly1!$I$8763+유형화!$H$63*hourly1!P5672/hourly1!$P$8763</f>
        <v>0.56108508075116137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770">
        <f>(유형화!$F$71+유형화!$F$72+유형화!$F$73+유형화!$F$74+유형화!$G$63)*hourly1!O5673/hourly1!$O$8763</f>
        <v>107.81528144580592</v>
      </c>
      <c r="C5672" s="419">
        <f>hourly1!$F5673*유형화!$G$71/hourly1!$F$8763+유형화!$G$72*hourly1!$G5673/hourly1!$F$8763+유형화!$G$74*hourly1!I5673/hourly1!$I$8763+유형화!$H$63*hourly1!P5673/hourly1!$P$8763</f>
        <v>0.82070439039322585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770">
        <f>(유형화!$F$71+유형화!$F$72+유형화!$F$73+유형화!$F$74+유형화!$G$63)*hourly1!O5674/hourly1!$O$8763</f>
        <v>113.80795864404189</v>
      </c>
      <c r="C5673" s="419">
        <f>hourly1!$F5674*유형화!$G$71/hourly1!$F$8763+유형화!$G$72*hourly1!$G5674/hourly1!$F$8763+유형화!$G$74*hourly1!I5674/hourly1!$I$8763+유형화!$H$63*hourly1!P5674/hourly1!$P$8763</f>
        <v>1.2191340731341811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770">
        <f>(유형화!$F$71+유형화!$F$72+유형화!$F$73+유형화!$F$74+유형화!$G$63)*hourly1!O5675/hourly1!$O$8763</f>
        <v>118.95227884390013</v>
      </c>
      <c r="C5674" s="419">
        <f>hourly1!$F5675*유형화!$G$71/hourly1!$F$8763+유형화!$G$72*hourly1!$G5675/hourly1!$F$8763+유형화!$G$74*hourly1!I5675/hourly1!$I$8763+유형화!$H$63*hourly1!P5675/hourly1!$P$8763</f>
        <v>1.6756392292481446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770">
        <f>(유형화!$F$71+유형화!$F$72+유형화!$F$73+유형화!$F$74+유형화!$G$63)*hourly1!O5676/hourly1!$O$8763</f>
        <v>128.24779932969625</v>
      </c>
      <c r="C5675" s="419">
        <f>hourly1!$F5676*유형화!$G$71/hourly1!$F$8763+유형화!$G$72*hourly1!$G5676/hourly1!$F$8763+유형화!$G$74*hourly1!I5676/hourly1!$I$8763+유형화!$H$63*hourly1!P5676/hourly1!$P$8763</f>
        <v>2.0750643930615573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770">
        <f>(유형화!$F$71+유형화!$F$72+유형화!$F$73+유형화!$F$74+유형화!$G$63)*hourly1!O5677/hourly1!$O$8763</f>
        <v>132.39572985321243</v>
      </c>
      <c r="C5676" s="419">
        <f>hourly1!$F5677*유형화!$G$71/hourly1!$F$8763+유형화!$G$72*hourly1!$G5677/hourly1!$F$8763+유형화!$G$74*hourly1!I5677/hourly1!$I$8763+유형화!$H$63*hourly1!P5677/hourly1!$P$8763</f>
        <v>2.2458738667111828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770">
        <f>(유형화!$F$71+유형화!$F$72+유형화!$F$73+유형화!$F$74+유형화!$G$63)*hourly1!O5678/hourly1!$O$8763</f>
        <v>135.53815463487538</v>
      </c>
      <c r="C5677" s="419">
        <f>hourly1!$F5678*유형화!$G$71/hourly1!$F$8763+유형화!$G$72*hourly1!$G5678/hourly1!$F$8763+유형화!$G$74*hourly1!I5678/hourly1!$I$8763+유형화!$H$63*hourly1!P5678/hourly1!$P$8763</f>
        <v>2.3405248840691208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770">
        <f>(유형화!$F$71+유형화!$F$72+유형화!$F$73+유형화!$F$74+유형화!$G$63)*hourly1!O5679/hourly1!$O$8763</f>
        <v>131.22143631121628</v>
      </c>
      <c r="C5678" s="419">
        <f>hourly1!$F5679*유형화!$G$71/hourly1!$F$8763+유형화!$G$72*hourly1!$G5679/hourly1!$F$8763+유형화!$G$74*hourly1!I5679/hourly1!$I$8763+유형화!$H$63*hourly1!P5679/hourly1!$P$8763</f>
        <v>2.0737408802044786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770">
        <f>(유형화!$F$71+유형화!$F$72+유형화!$F$73+유형화!$F$74+유형화!$G$63)*hourly1!O5680/hourly1!$O$8763</f>
        <v>129.60760573095084</v>
      </c>
      <c r="C5679" s="419">
        <f>hourly1!$F5680*유형화!$G$71/hourly1!$F$8763+유형화!$G$72*hourly1!$G5680/hourly1!$F$8763+유형화!$G$74*hourly1!I5680/hourly1!$I$8763+유형화!$H$63*hourly1!P5680/hourly1!$P$8763</f>
        <v>1.8452313541736183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770">
        <f>(유형화!$F$71+유형화!$F$72+유형화!$F$73+유형화!$F$74+유형화!$G$63)*hourly1!O5681/hourly1!$O$8763</f>
        <v>137.05173816603124</v>
      </c>
      <c r="C5680" s="419">
        <f>hourly1!$F5681*유형화!$G$71/hourly1!$F$8763+유형화!$G$72*hourly1!$G5681/hourly1!$F$8763+유형화!$G$74*hourly1!I5681/hourly1!$I$8763+유형화!$H$63*hourly1!P5681/hourly1!$P$8763</f>
        <v>1.5409424855083396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770">
        <f>(유형화!$F$71+유형화!$F$72+유형화!$F$73+유형화!$F$74+유형화!$G$63)*hourly1!O5682/hourly1!$O$8763</f>
        <v>135.97580542115878</v>
      </c>
      <c r="C5681" s="419">
        <f>hourly1!$F5682*유형화!$G$71/hourly1!$F$8763+유형화!$G$72*hourly1!$G5682/hourly1!$F$8763+유형화!$G$74*hourly1!I5682/hourly1!$I$8763+유형화!$H$63*hourly1!P5682/hourly1!$P$8763</f>
        <v>1.4079766787183225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770">
        <f>(유형화!$F$71+유형화!$F$72+유형화!$F$73+유형화!$F$74+유형화!$G$63)*hourly1!O5683/hourly1!$O$8763</f>
        <v>135.66521554000767</v>
      </c>
      <c r="C5682" s="419">
        <f>hourly1!$F5683*유형화!$G$71/hourly1!$F$8763+유형화!$G$72*hourly1!$G5683/hourly1!$F$8763+유형화!$G$74*hourly1!I5683/hourly1!$I$8763+유형화!$H$63*hourly1!P5683/hourly1!$P$8763</f>
        <v>0.99040267945161675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770">
        <f>(유형화!$F$71+유형화!$F$72+유형화!$F$73+유형화!$F$74+유형화!$G$63)*hourly1!O5684/hourly1!$O$8763</f>
        <v>134.21458561743705</v>
      </c>
      <c r="C5683" s="419">
        <f>hourly1!$F5684*유형화!$G$71/hourly1!$F$8763+유형화!$G$72*hourly1!$G5684/hourly1!$F$8763+유형화!$G$74*hourly1!I5684/hourly1!$I$8763+유형화!$H$63*hourly1!P5684/hourly1!$P$8763</f>
        <v>1.4842991509023136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770">
        <f>(유형화!$F$71+유형화!$F$72+유형화!$F$73+유형화!$F$74+유형화!$G$63)*hourly1!O5685/hourly1!$O$8763</f>
        <v>129.56894071340309</v>
      </c>
      <c r="C5684" s="419">
        <f>hourly1!$F5685*유형화!$G$71/hourly1!$F$8763+유형화!$G$72*hourly1!$G5685/hourly1!$F$8763+유형화!$G$74*hourly1!I5685/hourly1!$I$8763+유형화!$H$63*hourly1!P5685/hourly1!$P$8763</f>
        <v>1.8077320283712182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770">
        <f>(유형화!$F$71+유형화!$F$72+유형화!$F$73+유형화!$F$74+유형화!$G$63)*hourly1!O5686/hourly1!$O$8763</f>
        <v>125.50820999684451</v>
      </c>
      <c r="C5685" s="419">
        <f>hourly1!$F5686*유형화!$G$71/hourly1!$F$8763+유형화!$G$72*hourly1!$G5686/hourly1!$F$8763+유형화!$G$74*hourly1!I5686/hourly1!$I$8763+유형화!$H$63*hourly1!P5686/hourly1!$P$8763</f>
        <v>1.9220840315779657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770">
        <f>(유형화!$F$71+유형화!$F$72+유형화!$F$73+유형화!$F$74+유형화!$G$63)*hourly1!O5687/hourly1!$O$8763</f>
        <v>124.08348769303609</v>
      </c>
      <c r="C5686" s="419">
        <f>hourly1!$F5687*유형화!$G$71/hourly1!$F$8763+유형화!$G$72*hourly1!$G5687/hourly1!$F$8763+유형화!$G$74*hourly1!I5687/hourly1!$I$8763+유형화!$H$63*hourly1!P5687/hourly1!$P$8763</f>
        <v>1.1995414054731688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770">
        <f>(유형화!$F$71+유형화!$F$72+유형화!$F$73+유형화!$F$74+유형화!$G$63)*hourly1!O5688/hourly1!$O$8763</f>
        <v>119.06771148793172</v>
      </c>
      <c r="C5687" s="419">
        <f>hourly1!$F5688*유형화!$G$71/hourly1!$F$8763+유형화!$G$72*hourly1!$G5688/hourly1!$F$8763+유형화!$G$74*hourly1!I5688/hourly1!$I$8763+유형화!$H$63*hourly1!P5688/hourly1!$P$8763</f>
        <v>1.1423515563741951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770">
        <f>(유형화!$F$71+유형화!$F$72+유형화!$F$73+유형화!$F$74+유형화!$G$63)*hourly1!O5689/hourly1!$O$8763</f>
        <v>113.73004630945181</v>
      </c>
      <c r="C5688" s="419">
        <f>hourly1!$F5689*유형화!$G$71/hourly1!$F$8763+유형화!$G$72*hourly1!$G5689/hourly1!$F$8763+유형화!$G$74*hourly1!I5689/hourly1!$I$8763+유형화!$H$63*hourly1!P5689/hourly1!$P$8763</f>
        <v>1.0855229730492788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770">
        <f>(유형화!$F$71+유형화!$F$72+유형화!$F$73+유형화!$F$74+유형화!$G$63)*hourly1!O5690/hourly1!$O$8763</f>
        <v>112.9001108030771</v>
      </c>
      <c r="C5689" s="419">
        <f>hourly1!$F5690*유형화!$G$71/hourly1!$F$8763+유형화!$G$72*hourly1!$G5690/hourly1!$F$8763+유형화!$G$74*hourly1!I5690/hourly1!$I$8763+유형화!$H$63*hourly1!P5690/hourly1!$P$8763</f>
        <v>0.80148252789212449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770">
        <f>(유형화!$F$71+유형화!$F$72+유형화!$F$73+유형화!$F$74+유형화!$G$63)*hourly1!O5691/hourly1!$O$8763</f>
        <v>108.60899525238409</v>
      </c>
      <c r="C5690" s="419">
        <f>hourly1!$F5691*유형화!$G$71/hourly1!$F$8763+유형화!$G$72*hourly1!$G5691/hourly1!$F$8763+유형화!$G$74*hourly1!I5691/hourly1!$I$8763+유형화!$H$63*hourly1!P5691/hourly1!$P$8763</f>
        <v>0.60470746138501441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770">
        <f>(유형화!$F$71+유형화!$F$72+유형화!$F$73+유형화!$F$74+유형화!$G$63)*hourly1!O5692/hourly1!$O$8763</f>
        <v>104.98236264768182</v>
      </c>
      <c r="C5691" s="419">
        <f>hourly1!$F5692*유형화!$G$71/hourly1!$F$8763+유형화!$G$72*hourly1!$G5692/hourly1!$F$8763+유형화!$G$74*hourly1!I5692/hourly1!$I$8763+유형화!$H$63*hourly1!P5692/hourly1!$P$8763</f>
        <v>0.53116156592954789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770">
        <f>(유형화!$F$71+유형화!$F$72+유형화!$F$73+유형화!$F$74+유형화!$G$63)*hourly1!O5693/hourly1!$O$8763</f>
        <v>104.4134751707448</v>
      </c>
      <c r="C5692" s="419">
        <f>hourly1!$F5693*유형화!$G$71/hourly1!$F$8763+유형화!$G$72*hourly1!$G5693/hourly1!$F$8763+유형화!$G$74*hourly1!I5693/hourly1!$I$8763+유형화!$H$63*hourly1!P5693/hourly1!$P$8763</f>
        <v>0.5092425190080162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770">
        <f>(유형화!$F$71+유형화!$F$72+유형화!$F$73+유형화!$F$74+유형화!$G$63)*hourly1!O5694/hourly1!$O$8763</f>
        <v>102.43186829097023</v>
      </c>
      <c r="C5693" s="419">
        <f>hourly1!$F5694*유형화!$G$71/hourly1!$F$8763+유형화!$G$72*hourly1!$G5694/hourly1!$F$8763+유형화!$G$74*hourly1!I5694/hourly1!$I$8763+유형화!$H$63*hourly1!P5694/hourly1!$P$8763</f>
        <v>0.50937545496576042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770">
        <f>(유형화!$F$71+유형화!$F$72+유형화!$F$73+유형화!$F$74+유형화!$G$63)*hourly1!O5695/hourly1!$O$8763</f>
        <v>100.59074072894501</v>
      </c>
      <c r="C5694" s="419">
        <f>hourly1!$F5695*유형화!$G$71/hourly1!$F$8763+유형화!$G$72*hourly1!$G5695/hourly1!$F$8763+유형화!$G$74*hourly1!I5695/hourly1!$I$8763+유형화!$H$63*hourly1!P5695/hourly1!$P$8763</f>
        <v>0.50451867667624017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770">
        <f>(유형화!$F$71+유형화!$F$72+유형화!$F$73+유형화!$F$74+유형화!$G$63)*hourly1!O5696/hourly1!$O$8763</f>
        <v>99.828857279139697</v>
      </c>
      <c r="C5695" s="419">
        <f>hourly1!$F5696*유형화!$G$71/hourly1!$F$8763+유형화!$G$72*hourly1!$G5696/hourly1!$F$8763+유형화!$G$74*hourly1!I5696/hourly1!$I$8763+유형화!$H$63*hourly1!P5696/hourly1!$P$8763</f>
        <v>1.2034063953557244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770">
        <f>(유형화!$F$71+유형화!$F$72+유형화!$F$73+유형화!$F$74+유형화!$G$63)*hourly1!O5697/hourly1!$O$8763</f>
        <v>100.31870629322657</v>
      </c>
      <c r="C5696" s="419">
        <f>hourly1!$F5697*유형화!$G$71/hourly1!$F$8763+유형화!$G$72*hourly1!$G5697/hourly1!$F$8763+유형화!$G$74*hourly1!I5697/hourly1!$I$8763+유형화!$H$63*hourly1!P5697/hourly1!$P$8763</f>
        <v>2.4506906354954316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770">
        <f>(유형화!$F$71+유형화!$F$72+유형화!$F$73+유형화!$F$74+유형화!$G$63)*hourly1!O5698/hourly1!$O$8763</f>
        <v>101.3719560068653</v>
      </c>
      <c r="C5697" s="419">
        <f>hourly1!$F5698*유형화!$G$71/hourly1!$F$8763+유형화!$G$72*hourly1!$G5698/hourly1!$F$8763+유형화!$G$74*hourly1!I5698/hourly1!$I$8763+유형화!$H$63*hourly1!P5698/hourly1!$P$8763</f>
        <v>2.0680006316957877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770">
        <f>(유형화!$F$71+유형화!$F$72+유형화!$F$73+유형화!$F$74+유형화!$G$63)*hourly1!O5699/hourly1!$O$8763</f>
        <v>100.59188168644386</v>
      </c>
      <c r="C5698" s="419">
        <f>hourly1!$F5699*유형화!$G$71/hourly1!$F$8763+유형화!$G$72*hourly1!$G5699/hourly1!$F$8763+유형화!$G$74*hourly1!I5699/hourly1!$I$8763+유형화!$H$63*hourly1!P5699/hourly1!$P$8763</f>
        <v>1.786093316305025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770">
        <f>(유형화!$F$71+유형화!$F$72+유형화!$F$73+유형화!$F$74+유형화!$G$63)*hourly1!O5700/hourly1!$O$8763</f>
        <v>103.55214128669408</v>
      </c>
      <c r="C5699" s="419">
        <f>hourly1!$F5700*유형화!$G$71/hourly1!$F$8763+유형화!$G$72*hourly1!$G5700/hourly1!$F$8763+유형화!$G$74*hourly1!I5700/hourly1!$I$8763+유형화!$H$63*hourly1!P5700/hourly1!$P$8763</f>
        <v>1.4639639497551065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770">
        <f>(유형화!$F$71+유형화!$F$72+유형화!$F$73+유형화!$F$74+유형화!$G$63)*hourly1!O5701/hourly1!$O$8763</f>
        <v>107.28213408061566</v>
      </c>
      <c r="C5700" s="419">
        <f>hourly1!$F5701*유형화!$G$71/hourly1!$F$8763+유형화!$G$72*hourly1!$G5701/hourly1!$F$8763+유형화!$G$74*hourly1!I5701/hourly1!$I$8763+유형화!$H$63*hourly1!P5701/hourly1!$P$8763</f>
        <v>1.3431919398668559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770">
        <f>(유형화!$F$71+유형화!$F$72+유형화!$F$73+유형화!$F$74+유형화!$G$63)*hourly1!O5702/hourly1!$O$8763</f>
        <v>109.47085107982872</v>
      </c>
      <c r="C5701" s="419">
        <f>hourly1!$F5702*유형화!$G$71/hourly1!$F$8763+유형화!$G$72*hourly1!$G5702/hourly1!$F$8763+유형화!$G$74*hourly1!I5702/hourly1!$I$8763+유형화!$H$63*hourly1!P5702/hourly1!$P$8763</f>
        <v>1.2827876254563266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770">
        <f>(유형화!$F$71+유형화!$F$72+유형화!$F$73+유형화!$F$74+유형화!$G$63)*hourly1!O5703/hourly1!$O$8763</f>
        <v>105.84810702818089</v>
      </c>
      <c r="C5702" s="419">
        <f>hourly1!$F5703*유형화!$G$71/hourly1!$F$8763+유형화!$G$72*hourly1!$G5703/hourly1!$F$8763+유형화!$G$74*hourly1!I5703/hourly1!$I$8763+유형화!$H$63*hourly1!P5703/hourly1!$P$8763</f>
        <v>1.704697429455925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770">
        <f>(유형화!$F$71+유형화!$F$72+유형화!$F$73+유형화!$F$74+유형화!$G$63)*hourly1!O5704/hourly1!$O$8763</f>
        <v>106.01143089537818</v>
      </c>
      <c r="C5703" s="419">
        <f>hourly1!$F5704*유형화!$G$71/hourly1!$F$8763+유형화!$G$72*hourly1!$G5704/hourly1!$F$8763+유형화!$G$74*hourly1!I5704/hourly1!$I$8763+유형화!$H$63*hourly1!P5704/hourly1!$P$8763</f>
        <v>1.563951791916643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770">
        <f>(유형화!$F$71+유형화!$F$72+유형화!$F$73+유형화!$F$74+유형화!$G$63)*hourly1!O5705/hourly1!$O$8763</f>
        <v>109.13513365597892</v>
      </c>
      <c r="C5704" s="419">
        <f>hourly1!$F5705*유형화!$G$71/hourly1!$F$8763+유형화!$G$72*hourly1!$G5705/hourly1!$F$8763+유형화!$G$74*hourly1!I5705/hourly1!$I$8763+유형화!$H$63*hourly1!P5705/hourly1!$P$8763</f>
        <v>1.0819817068416027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770">
        <f>(유형화!$F$71+유형화!$F$72+유형화!$F$73+유형화!$F$74+유형화!$G$63)*hourly1!O5706/hourly1!$O$8763</f>
        <v>108.78351671075954</v>
      </c>
      <c r="C5705" s="419">
        <f>hourly1!$F5706*유형화!$G$71/hourly1!$F$8763+유형화!$G$72*hourly1!$G5706/hourly1!$F$8763+유형화!$G$74*hourly1!I5706/hourly1!$I$8763+유형화!$H$63*hourly1!P5706/hourly1!$P$8763</f>
        <v>1.0018773297486434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770">
        <f>(유형화!$F$71+유형화!$F$72+유형화!$F$73+유형화!$F$74+유형화!$G$63)*hourly1!O5707/hourly1!$O$8763</f>
        <v>108.13559924429107</v>
      </c>
      <c r="C5706" s="419">
        <f>hourly1!$F5707*유형화!$G$71/hourly1!$F$8763+유형화!$G$72*hourly1!$G5707/hourly1!$F$8763+유형화!$G$74*hourly1!I5707/hourly1!$I$8763+유형화!$H$63*hourly1!P5707/hourly1!$P$8763</f>
        <v>1.0821734177251086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770">
        <f>(유형화!$F$71+유형화!$F$72+유형화!$F$73+유형화!$F$74+유형화!$G$63)*hourly1!O5708/hourly1!$O$8763</f>
        <v>106.79446848618046</v>
      </c>
      <c r="C5707" s="419">
        <f>hourly1!$F5708*유형화!$G$71/hourly1!$F$8763+유형화!$G$72*hourly1!$G5708/hourly1!$F$8763+유형화!$G$74*hourly1!I5708/hourly1!$I$8763+유형화!$H$63*hourly1!P5708/hourly1!$P$8763</f>
        <v>1.5643770638925738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770">
        <f>(유형화!$F$71+유형화!$F$72+유형화!$F$73+유형화!$F$74+유형화!$G$63)*hourly1!O5709/hourly1!$O$8763</f>
        <v>104.91412287451429</v>
      </c>
      <c r="C5708" s="419">
        <f>hourly1!$F5709*유형화!$G$71/hourly1!$F$8763+유형화!$G$72*hourly1!$G5709/hourly1!$F$8763+유형화!$G$74*hourly1!I5709/hourly1!$I$8763+유형화!$H$63*hourly1!P5709/hourly1!$P$8763</f>
        <v>2.0270261999424597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770">
        <f>(유형화!$F$71+유형화!$F$72+유형화!$F$73+유형화!$F$74+유형화!$G$63)*hourly1!O5710/hourly1!$O$8763</f>
        <v>105.02121395905507</v>
      </c>
      <c r="C5709" s="419">
        <f>hourly1!$F5710*유형화!$G$71/hourly1!$F$8763+유형화!$G$72*hourly1!$G5710/hourly1!$F$8763+유형화!$G$74*hourly1!I5710/hourly1!$I$8763+유형화!$H$63*hourly1!P5710/hourly1!$P$8763</f>
        <v>2.0473093960506414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770">
        <f>(유형화!$F$71+유형화!$F$72+유형화!$F$73+유형화!$F$74+유형화!$G$63)*hourly1!O5711/hourly1!$O$8763</f>
        <v>107.09069228758138</v>
      </c>
      <c r="C5710" s="419">
        <f>hourly1!$F5711*유형화!$G$71/hourly1!$F$8763+유형화!$G$72*hourly1!$G5711/hourly1!$F$8763+유형화!$G$74*hourly1!I5711/hourly1!$I$8763+유형화!$H$63*hourly1!P5711/hourly1!$P$8763</f>
        <v>1.6854100221423252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770">
        <f>(유형화!$F$71+유형화!$F$72+유형화!$F$73+유형화!$F$74+유형화!$G$63)*hourly1!O5712/hourly1!$O$8763</f>
        <v>104.62589362133967</v>
      </c>
      <c r="C5711" s="419">
        <f>hourly1!$F5712*유형화!$G$71/hourly1!$F$8763+유형화!$G$72*hourly1!$G5712/hourly1!$F$8763+유형화!$G$74*hourly1!I5712/hourly1!$I$8763+유형화!$H$63*hourly1!P5712/hourly1!$P$8763</f>
        <v>1.3435704380798767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770">
        <f>(유형화!$F$71+유형화!$F$72+유형화!$F$73+유형화!$F$74+유형화!$G$63)*hourly1!O5713/hourly1!$O$8763</f>
        <v>104.33884953962692</v>
      </c>
      <c r="C5712" s="419">
        <f>hourly1!$F5713*유형화!$G$71/hourly1!$F$8763+유형화!$G$72*hourly1!$G5713/hourly1!$F$8763+유형화!$G$74*hourly1!I5713/hourly1!$I$8763+유형화!$H$63*hourly1!P5713/hourly1!$P$8763</f>
        <v>0.94219739321896889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770">
        <f>(유형화!$F$71+유형화!$F$72+유형화!$F$73+유형화!$F$74+유형화!$G$63)*hourly1!O5714/hourly1!$O$8763</f>
        <v>101.04211215715526</v>
      </c>
      <c r="C5713" s="419">
        <f>hourly1!$F5714*유형화!$G$71/hourly1!$F$8763+유형화!$G$72*hourly1!$G5714/hourly1!$F$8763+유형화!$G$74*hourly1!I5714/hourly1!$I$8763+유형화!$H$63*hourly1!P5714/hourly1!$P$8763</f>
        <v>0.82219561180810663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770">
        <f>(유형화!$F$71+유형화!$F$72+유형화!$F$73+유형화!$F$74+유형화!$G$63)*hourly1!O5715/hourly1!$O$8763</f>
        <v>98.829242048752207</v>
      </c>
      <c r="C5714" s="419">
        <f>hourly1!$F5715*유형화!$G$71/hourly1!$F$8763+유형화!$G$72*hourly1!$G5715/hourly1!$F$8763+유형화!$G$74*hourly1!I5715/hourly1!$I$8763+유형화!$H$63*hourly1!P5715/hourly1!$P$8763</f>
        <v>0.60490009543489331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770">
        <f>(유형화!$F$71+유형화!$F$72+유형화!$F$73+유형화!$F$74+유형화!$G$63)*hourly1!O5716/hourly1!$O$8763</f>
        <v>94.502155882248545</v>
      </c>
      <c r="C5715" s="419">
        <f>hourly1!$F5716*유형화!$G$71/hourly1!$F$8763+유형화!$G$72*hourly1!$G5716/hourly1!$F$8763+유형화!$G$74*hourly1!I5716/hourly1!$I$8763+유형화!$H$63*hourly1!P5716/hourly1!$P$8763</f>
        <v>0.53134342970507253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770">
        <f>(유형화!$F$71+유형화!$F$72+유형화!$F$73+유형화!$F$74+유형화!$G$63)*hourly1!O5717/hourly1!$O$8763</f>
        <v>93.724331140406036</v>
      </c>
      <c r="C5716" s="419">
        <f>hourly1!$F5717*유형화!$G$71/hourly1!$F$8763+유형화!$G$72*hourly1!$G5717/hourly1!$F$8763+유형화!$G$74*hourly1!I5717/hourly1!$I$8763+유형화!$H$63*hourly1!P5717/hourly1!$P$8763</f>
        <v>0.50970594852737361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770">
        <f>(유형화!$F$71+유형화!$F$72+유형화!$F$73+유형화!$F$74+유형화!$G$63)*hourly1!O5718/hourly1!$O$8763</f>
        <v>92.761395565686001</v>
      </c>
      <c r="C5717" s="419">
        <f>hourly1!$F5718*유형화!$G$71/hourly1!$F$8763+유형화!$G$72*hourly1!$G5718/hourly1!$F$8763+유형화!$G$74*hourly1!I5718/hourly1!$I$8763+유형화!$H$63*hourly1!P5718/hourly1!$P$8763</f>
        <v>0.50995335711539735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770">
        <f>(유형화!$F$71+유형화!$F$72+유형화!$F$73+유형화!$F$74+유형화!$G$63)*hourly1!O5719/hourly1!$O$8763</f>
        <v>92.806947813967497</v>
      </c>
      <c r="C5718" s="419">
        <f>hourly1!$F5719*유형화!$G$71/hourly1!$F$8763+유형화!$G$72*hourly1!$G5719/hourly1!$F$8763+유형화!$G$74*hourly1!I5719/hourly1!$I$8763+유형화!$H$63*hourly1!P5719/hourly1!$P$8763</f>
        <v>0.5047903953120918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770">
        <f>(유형화!$F$71+유형화!$F$72+유형화!$F$73+유형화!$F$74+유형화!$G$63)*hourly1!O5720/hourly1!$O$8763</f>
        <v>94.093391445655755</v>
      </c>
      <c r="C5719" s="419">
        <f>hourly1!$F5720*유형화!$G$71/hourly1!$F$8763+유형화!$G$72*hourly1!$G5720/hourly1!$F$8763+유형화!$G$74*hourly1!I5720/hourly1!$I$8763+유형화!$H$63*hourly1!P5720/hourly1!$P$8763</f>
        <v>1.2037153483686294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770">
        <f>(유형화!$F$71+유형화!$F$72+유형화!$F$73+유형화!$F$74+유형화!$G$63)*hourly1!O5721/hourly1!$O$8763</f>
        <v>93.017498882936437</v>
      </c>
      <c r="C5720" s="419">
        <f>hourly1!$F5721*유형화!$G$71/hourly1!$F$8763+유형화!$G$72*hourly1!$G5721/hourly1!$F$8763+유형화!$G$74*hourly1!I5721/hourly1!$I$8763+유형화!$H$63*hourly1!P5721/hourly1!$P$8763</f>
        <v>2.4510168209473004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770">
        <f>(유형화!$F$71+유형화!$F$72+유형화!$F$73+유형화!$F$74+유형화!$G$63)*hourly1!O5722/hourly1!$O$8763</f>
        <v>94.065184350710155</v>
      </c>
      <c r="C5721" s="419">
        <f>hourly1!$F5722*유형화!$G$71/hourly1!$F$8763+유형화!$G$72*hourly1!$G5722/hourly1!$F$8763+유형화!$G$74*hourly1!I5722/hourly1!$I$8763+유형화!$H$63*hourly1!P5722/hourly1!$P$8763</f>
        <v>2.0685188357532867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770">
        <f>(유형화!$F$71+유형화!$F$72+유형화!$F$73+유형화!$F$74+유형화!$G$63)*hourly1!O5723/hourly1!$O$8763</f>
        <v>94.963574683080111</v>
      </c>
      <c r="C5722" s="419">
        <f>hourly1!$F5723*유형화!$G$71/hourly1!$F$8763+유형화!$G$72*hourly1!$G5723/hourly1!$F$8763+유형화!$G$74*hourly1!I5723/hourly1!$I$8763+유형화!$H$63*hourly1!P5723/hourly1!$P$8763</f>
        <v>1.7867678432017258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770">
        <f>(유형화!$F$71+유형화!$F$72+유형화!$F$73+유형화!$F$74+유형화!$G$63)*hourly1!O5724/hourly1!$O$8763</f>
        <v>95.026143085287501</v>
      </c>
      <c r="C5723" s="419">
        <f>hourly1!$F5724*유형화!$G$71/hourly1!$F$8763+유형화!$G$72*hourly1!$G5724/hourly1!$F$8763+유형화!$G$74*hourly1!I5724/hourly1!$I$8763+유형화!$H$63*hourly1!P5724/hourly1!$P$8763</f>
        <v>1.4649095798434131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770">
        <f>(유형화!$F$71+유형화!$F$72+유형화!$F$73+유형화!$F$74+유형화!$G$63)*hourly1!O5725/hourly1!$O$8763</f>
        <v>94.665122054350789</v>
      </c>
      <c r="C5724" s="419">
        <f>hourly1!$F5725*유형화!$G$71/hourly1!$F$8763+유형화!$G$72*hourly1!$G5725/hourly1!$F$8763+유형화!$G$74*hourly1!I5725/hourly1!$I$8763+유형화!$H$63*hourly1!P5725/hourly1!$P$8763</f>
        <v>1.3439178563583294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770">
        <f>(유형화!$F$71+유형화!$F$72+유형화!$F$73+유형화!$F$74+유형화!$G$63)*hourly1!O5726/hourly1!$O$8763</f>
        <v>96.628758684517777</v>
      </c>
      <c r="C5725" s="419">
        <f>hourly1!$F5726*유형화!$G$71/hourly1!$F$8763+유형화!$G$72*hourly1!$G5726/hourly1!$F$8763+유형화!$G$74*hourly1!I5726/hourly1!$I$8763+유형화!$H$63*hourly1!P5726/hourly1!$P$8763</f>
        <v>1.2837283319906367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770">
        <f>(유형화!$F$71+유형화!$F$72+유형화!$F$73+유형화!$F$74+유형화!$G$63)*hourly1!O5727/hourly1!$O$8763</f>
        <v>97.334259373926201</v>
      </c>
      <c r="C5726" s="419">
        <f>hourly1!$F5727*유형화!$G$71/hourly1!$F$8763+유형화!$G$72*hourly1!$G5727/hourly1!$F$8763+유형화!$G$74*hourly1!I5727/hourly1!$I$8763+유형화!$H$63*hourly1!P5727/hourly1!$P$8763</f>
        <v>1.7057409151797904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770">
        <f>(유형화!$F$71+유형화!$F$72+유형화!$F$73+유형화!$F$74+유형화!$G$63)*hourly1!O5728/hourly1!$O$8763</f>
        <v>98.212718527762334</v>
      </c>
      <c r="C5727" s="419">
        <f>hourly1!$F5728*유형화!$G$71/hourly1!$F$8763+유형화!$G$72*hourly1!$G5728/hourly1!$F$8763+유형화!$G$74*hourly1!I5728/hourly1!$I$8763+유형화!$H$63*hourly1!P5728/hourly1!$P$8763</f>
        <v>1.5646998644010801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770">
        <f>(유형화!$F$71+유형화!$F$72+유형화!$F$73+유형화!$F$74+유형화!$G$63)*hourly1!O5729/hourly1!$O$8763</f>
        <v>99.589940841081585</v>
      </c>
      <c r="C5728" s="419">
        <f>hourly1!$F5729*유형화!$G$71/hourly1!$F$8763+유형화!$G$72*hourly1!$G5729/hourly1!$F$8763+유형화!$G$74*hourly1!I5729/hourly1!$I$8763+유형화!$H$63*hourly1!P5729/hourly1!$P$8763</f>
        <v>1.0823152776244573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770">
        <f>(유형화!$F$71+유형화!$F$72+유형화!$F$73+유형화!$F$74+유형화!$G$63)*hourly1!O5730/hourly1!$O$8763</f>
        <v>100.21705578506815</v>
      </c>
      <c r="C5729" s="419">
        <f>hourly1!$F5730*유형화!$G$71/hourly1!$F$8763+유형화!$G$72*hourly1!$G5730/hourly1!$F$8763+유형화!$G$74*hourly1!I5730/hourly1!$I$8763+유형화!$H$63*hourly1!P5730/hourly1!$P$8763</f>
        <v>1.0019930332674205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770">
        <f>(유형화!$F$71+유형화!$F$72+유형화!$F$73+유형화!$F$74+유형화!$G$63)*hourly1!O5731/hourly1!$O$8763</f>
        <v>101.57189325906675</v>
      </c>
      <c r="C5730" s="419">
        <f>hourly1!$F5731*유형화!$G$71/hourly1!$F$8763+유형화!$G$72*hourly1!$G5731/hourly1!$F$8763+유형화!$G$74*hourly1!I5731/hourly1!$I$8763+유형화!$H$63*hourly1!P5731/hourly1!$P$8763</f>
        <v>1.0822044976596705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770">
        <f>(유형화!$F$71+유형화!$F$72+유형화!$F$73+유형화!$F$74+유형화!$G$63)*hourly1!O5732/hourly1!$O$8763</f>
        <v>102.09662257211482</v>
      </c>
      <c r="C5731" s="419">
        <f>hourly1!$F5732*유형화!$G$71/hourly1!$F$8763+유형화!$G$72*hourly1!$G5732/hourly1!$F$8763+유형화!$G$74*hourly1!I5732/hourly1!$I$8763+유형화!$H$63*hourly1!P5732/hourly1!$P$8763</f>
        <v>1.564351522956251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770">
        <f>(유형화!$F$71+유형화!$F$72+유형화!$F$73+유형화!$F$74+유형화!$G$63)*hourly1!O5733/hourly1!$O$8763</f>
        <v>103.66837435578982</v>
      </c>
      <c r="C5732" s="419">
        <f>hourly1!$F5733*유형화!$G$71/hourly1!$F$8763+유형화!$G$72*hourly1!$G5733/hourly1!$F$8763+유형화!$G$74*hourly1!I5733/hourly1!$I$8763+유형화!$H$63*hourly1!P5733/hourly1!$P$8763</f>
        <v>2.0269954277300188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770">
        <f>(유형화!$F$71+유형화!$F$72+유형화!$F$73+유형화!$F$74+유형화!$G$63)*hourly1!O5734/hourly1!$O$8763</f>
        <v>105.38889046521754</v>
      </c>
      <c r="C5733" s="419">
        <f>hourly1!$F5734*유형화!$G$71/hourly1!$F$8763+유형화!$G$72*hourly1!$G5734/hourly1!$F$8763+유형화!$G$74*hourly1!I5734/hourly1!$I$8763+유형화!$H$63*hourly1!P5734/hourly1!$P$8763</f>
        <v>2.0472761620612054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770">
        <f>(유형화!$F$71+유형화!$F$72+유형화!$F$73+유형화!$F$74+유형화!$G$63)*hourly1!O5735/hourly1!$O$8763</f>
        <v>106.99579505350651</v>
      </c>
      <c r="C5734" s="419">
        <f>hourly1!$F5735*유형화!$G$71/hourly1!$F$8763+유형화!$G$72*hourly1!$G5735/hourly1!$F$8763+유형화!$G$74*hourly1!I5735/hourly1!$I$8763+유형화!$H$63*hourly1!P5735/hourly1!$P$8763</f>
        <v>1.6853552476041835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770">
        <f>(유형화!$F$71+유형화!$F$72+유형화!$F$73+유형화!$F$74+유형화!$G$63)*hourly1!O5736/hourly1!$O$8763</f>
        <v>105.09647042595414</v>
      </c>
      <c r="C5735" s="419">
        <f>hourly1!$F5736*유형화!$G$71/hourly1!$F$8763+유형화!$G$72*hourly1!$G5736/hourly1!$F$8763+유형화!$G$74*hourly1!I5736/hourly1!$I$8763+유형화!$H$63*hourly1!P5736/hourly1!$P$8763</f>
        <v>1.3435541288072801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770">
        <f>(유형화!$F$71+유형화!$F$72+유형화!$F$73+유형화!$F$74+유형화!$G$63)*hourly1!O5737/hourly1!$O$8763</f>
        <v>101.31959086027089</v>
      </c>
      <c r="C5736" s="419">
        <f>hourly1!$F5737*유형화!$G$71/hourly1!$F$8763+유형화!$G$72*hourly1!$G5737/hourly1!$F$8763+유형화!$G$74*hourly1!I5737/hourly1!$I$8763+유형화!$H$63*hourly1!P5737/hourly1!$P$8763</f>
        <v>0.94216108200828907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770">
        <f>(유형화!$F$71+유형화!$F$72+유형화!$F$73+유형화!$F$74+유형화!$G$63)*hourly1!O5738/hourly1!$O$8763</f>
        <v>99.04541970113975</v>
      </c>
      <c r="C5737" s="419">
        <f>hourly1!$F5738*유형화!$G$71/hourly1!$F$8763+유형화!$G$72*hourly1!$G5738/hourly1!$F$8763+유형화!$G$74*hourly1!I5738/hourly1!$I$8763+유형화!$H$63*hourly1!P5738/hourly1!$P$8763</f>
        <v>0.82220084308422159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770">
        <f>(유형화!$F$71+유형화!$F$72+유형화!$F$73+유형화!$F$74+유형화!$G$63)*hourly1!O5739/hourly1!$O$8763</f>
        <v>94.033052785150289</v>
      </c>
      <c r="C5738" s="419">
        <f>hourly1!$F5739*유형화!$G$71/hourly1!$F$8763+유형화!$G$72*hourly1!$G5739/hourly1!$F$8763+유형화!$G$74*hourly1!I5739/hourly1!$I$8763+유형화!$H$63*hourly1!P5739/hourly1!$P$8763</f>
        <v>0.60489640276940049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770">
        <f>(유형화!$F$71+유형화!$F$72+유형화!$F$73+유형화!$F$74+유형화!$G$63)*hourly1!O5740/hourly1!$O$8763</f>
        <v>91.538720001697612</v>
      </c>
      <c r="C5739" s="419">
        <f>hourly1!$F5740*유형화!$G$71/hourly1!$F$8763+유형화!$G$72*hourly1!$G5740/hourly1!$F$8763+유형화!$G$74*hourly1!I5740/hourly1!$I$8763+유형화!$H$63*hourly1!P5740/hourly1!$P$8763</f>
        <v>0.53139758879896826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770">
        <f>(유형화!$F$71+유형화!$F$72+유형화!$F$73+유형화!$F$74+유형화!$G$63)*hourly1!O5741/hourly1!$O$8763</f>
        <v>91.13560908995224</v>
      </c>
      <c r="C5740" s="419">
        <f>hourly1!$F5741*유형화!$G$71/hourly1!$F$8763+유형화!$G$72*hourly1!$G5741/hourly1!$F$8763+유형화!$G$74*hourly1!I5741/hourly1!$I$8763+유형화!$H$63*hourly1!P5741/hourly1!$P$8763</f>
        <v>0.50990904512948276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770">
        <f>(유형화!$F$71+유형화!$F$72+유형화!$F$73+유형화!$F$74+유형화!$G$63)*hourly1!O5742/hourly1!$O$8763</f>
        <v>91.461957375402946</v>
      </c>
      <c r="C5741" s="419">
        <f>hourly1!$F5742*유형화!$G$71/hourly1!$F$8763+유형화!$G$72*hourly1!$G5742/hourly1!$F$8763+유형화!$G$74*hourly1!I5742/hourly1!$I$8763+유형화!$H$63*hourly1!P5742/hourly1!$P$8763</f>
        <v>0.51002167142701582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770">
        <f>(유형화!$F$71+유형화!$F$72+유형화!$F$73+유형화!$F$74+유형화!$G$63)*hourly1!O5743/hourly1!$O$8763</f>
        <v>91.567717858399561</v>
      </c>
      <c r="C5742" s="419">
        <f>hourly1!$F5743*유형화!$G$71/hourly1!$F$8763+유형화!$G$72*hourly1!$G5743/hourly1!$F$8763+유형화!$G$74*hourly1!I5743/hourly1!$I$8763+유형화!$H$63*hourly1!P5743/hourly1!$P$8763</f>
        <v>0.50492548532470638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770">
        <f>(유형화!$F$71+유형화!$F$72+유형화!$F$73+유형화!$F$74+유형화!$G$63)*hourly1!O5744/hourly1!$O$8763</f>
        <v>93.334780434351003</v>
      </c>
      <c r="C5743" s="419">
        <f>hourly1!$F5744*유형화!$G$71/hourly1!$F$8763+유형화!$G$72*hourly1!$G5744/hourly1!$F$8763+유형화!$G$74*hourly1!I5744/hourly1!$I$8763+유형화!$H$63*hourly1!P5744/hourly1!$P$8763</f>
        <v>1.2038815183158091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770">
        <f>(유형화!$F$71+유형화!$F$72+유형화!$F$73+유형화!$F$74+유형화!$G$63)*hourly1!O5745/hourly1!$O$8763</f>
        <v>98.472108319425956</v>
      </c>
      <c r="C5744" s="419">
        <f>hourly1!$F5745*유형화!$G$71/hourly1!$F$8763+유형화!$G$72*hourly1!$G5745/hourly1!$F$8763+유형화!$G$74*hourly1!I5745/hourly1!$I$8763+유형화!$H$63*hourly1!P5745/hourly1!$P$8763</f>
        <v>2.4514048585461778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770">
        <f>(유형화!$F$71+유형화!$F$72+유형화!$F$73+유형화!$F$74+유형화!$G$63)*hourly1!O5746/hourly1!$O$8763</f>
        <v>102.22934456103968</v>
      </c>
      <c r="C5745" s="419">
        <f>hourly1!$F5746*유형화!$G$71/hourly1!$F$8763+유형화!$G$72*hourly1!$G5746/hourly1!$F$8763+유형화!$G$74*hourly1!I5746/hourly1!$I$8763+유형화!$H$63*hourly1!P5746/hourly1!$P$8763</f>
        <v>2.0683920542380339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770">
        <f>(유형화!$F$71+유형화!$F$72+유형화!$F$73+유형화!$F$74+유형화!$G$63)*hourly1!O5747/hourly1!$O$8763</f>
        <v>110.21507282242416</v>
      </c>
      <c r="C5746" s="419">
        <f>hourly1!$F5747*유형화!$G$71/hourly1!$F$8763+유형화!$G$72*hourly1!$G5747/hourly1!$F$8763+유형화!$G$74*hourly1!I5747/hourly1!$I$8763+유형화!$H$63*hourly1!P5747/hourly1!$P$8763</f>
        <v>1.7862302526503864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770">
        <f>(유형화!$F$71+유형화!$F$72+유형화!$F$73+유형화!$F$74+유형화!$G$63)*hourly1!O5748/hourly1!$O$8763</f>
        <v>121.79484269775082</v>
      </c>
      <c r="C5747" s="419">
        <f>hourly1!$F5748*유형화!$G$71/hourly1!$F$8763+유형화!$G$72*hourly1!$G5748/hourly1!$F$8763+유형화!$G$74*hourly1!I5748/hourly1!$I$8763+유형화!$H$63*hourly1!P5748/hourly1!$P$8763</f>
        <v>1.4641882791838023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770">
        <f>(유형화!$F$71+유형화!$F$72+유형화!$F$73+유형화!$F$74+유형화!$G$63)*hourly1!O5749/hourly1!$O$8763</f>
        <v>123.95658318674369</v>
      </c>
      <c r="C5748" s="419">
        <f>hourly1!$F5749*유형화!$G$71/hourly1!$F$8763+유형화!$G$72*hourly1!$G5749/hourly1!$F$8763+유형화!$G$74*hourly1!I5749/hourly1!$I$8763+유형화!$H$63*hourly1!P5749/hourly1!$P$8763</f>
        <v>1.3435052009894994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770">
        <f>(유형화!$F$71+유형화!$F$72+유형화!$F$73+유형화!$F$74+유형화!$G$63)*hourly1!O5750/hourly1!$O$8763</f>
        <v>126.69812492119725</v>
      </c>
      <c r="C5749" s="419">
        <f>hourly1!$F5750*유형화!$G$71/hourly1!$F$8763+유형화!$G$72*hourly1!$G5750/hourly1!$F$8763+유형화!$G$74*hourly1!I5750/hourly1!$I$8763+유형화!$H$63*hourly1!P5750/hourly1!$P$8763</f>
        <v>1.2830827309736332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770">
        <f>(유형화!$F$71+유형화!$F$72+유형화!$F$73+유형화!$F$74+유형화!$G$63)*hourly1!O5751/hourly1!$O$8763</f>
        <v>123.20526427623659</v>
      </c>
      <c r="C5750" s="419">
        <f>hourly1!$F5751*유형화!$G$71/hourly1!$F$8763+유형화!$G$72*hourly1!$G5751/hourly1!$F$8763+유형화!$G$74*hourly1!I5751/hourly1!$I$8763+유형화!$H$63*hourly1!P5751/hourly1!$P$8763</f>
        <v>1.7050257689626676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770">
        <f>(유형화!$F$71+유형화!$F$72+유형화!$F$73+유형화!$F$74+유형화!$G$63)*hourly1!O5752/hourly1!$O$8763</f>
        <v>122.67269432022547</v>
      </c>
      <c r="C5751" s="419">
        <f>hourly1!$F5752*유형화!$G$71/hourly1!$F$8763+유형화!$G$72*hourly1!$G5752/hourly1!$F$8763+유형화!$G$74*hourly1!I5752/hourly1!$I$8763+유형화!$H$63*hourly1!P5752/hourly1!$P$8763</f>
        <v>1.5642013545595403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770">
        <f>(유형화!$F$71+유형화!$F$72+유형화!$F$73+유형화!$F$74+유형화!$G$63)*hourly1!O5753/hourly1!$O$8763</f>
        <v>129.86565985756405</v>
      </c>
      <c r="C5752" s="419">
        <f>hourly1!$F5753*유형화!$G$71/hourly1!$F$8763+유형화!$G$72*hourly1!$G5753/hourly1!$F$8763+유형화!$G$74*hourly1!I5753/hourly1!$I$8763+유형화!$H$63*hourly1!P5753/hourly1!$P$8763</f>
        <v>1.0821251053515766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770">
        <f>(유형화!$F$71+유형화!$F$72+유형화!$F$73+유형화!$F$74+유형화!$G$63)*hourly1!O5754/hourly1!$O$8763</f>
        <v>129.57841368068324</v>
      </c>
      <c r="C5753" s="419">
        <f>hourly1!$F5754*유형화!$G$71/hourly1!$F$8763+유형화!$G$72*hourly1!$G5754/hourly1!$F$8763+유형화!$G$74*hourly1!I5754/hourly1!$I$8763+유형화!$H$63*hourly1!P5754/hourly1!$P$8763</f>
        <v>1.0018924081327394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770">
        <f>(유형화!$F$71+유형화!$F$72+유형화!$F$73+유형화!$F$74+유형화!$G$63)*hourly1!O5755/hourly1!$O$8763</f>
        <v>130.17935571281816</v>
      </c>
      <c r="C5754" s="419">
        <f>hourly1!$F5755*유형화!$G$71/hourly1!$F$8763+유형화!$G$72*hourly1!$G5755/hourly1!$F$8763+유형화!$G$74*hourly1!I5755/hourly1!$I$8763+유형화!$H$63*hourly1!P5755/hourly1!$P$8763</f>
        <v>1.0821583393410126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770">
        <f>(유형화!$F$71+유형화!$F$72+유형화!$F$73+유형화!$F$74+유형화!$G$63)*hourly1!O5756/hourly1!$O$8763</f>
        <v>129.17693515098526</v>
      </c>
      <c r="C5755" s="419">
        <f>hourly1!$F5756*유형화!$G$71/hourly1!$F$8763+유형화!$G$72*hourly1!$G5756/hourly1!$F$8763+유형화!$G$74*hourly1!I5756/hourly1!$I$8763+유형화!$H$63*hourly1!P5756/hourly1!$P$8763</f>
        <v>1.5644269148767278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770">
        <f>(유형화!$F$71+유형화!$F$72+유형화!$F$73+유형화!$F$74+유형화!$G$63)*hourly1!O5757/hourly1!$O$8763</f>
        <v>125.50706415275485</v>
      </c>
      <c r="C5756" s="419">
        <f>hourly1!$F5757*유형화!$G$71/hourly1!$F$8763+유형화!$G$72*hourly1!$G5757/hourly1!$F$8763+유형화!$G$74*hourly1!I5757/hourly1!$I$8763+유형화!$H$63*hourly1!P5757/hourly1!$P$8763</f>
        <v>2.0271280559656386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770">
        <f>(유형화!$F$71+유형화!$F$72+유형화!$F$73+유형화!$F$74+유형화!$G$63)*hourly1!O5758/hourly1!$O$8763</f>
        <v>123.35074599550634</v>
      </c>
      <c r="C5757" s="419">
        <f>hourly1!$F5758*유형화!$G$71/hourly1!$F$8763+유형화!$G$72*hourly1!$G5758/hourly1!$F$8763+유형화!$G$74*hourly1!I5758/hourly1!$I$8763+유형화!$H$63*hourly1!P5758/hourly1!$P$8763</f>
        <v>2.0474774123305681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770">
        <f>(유형화!$F$71+유형화!$F$72+유형화!$F$73+유형화!$F$74+유형화!$G$63)*hourly1!O5759/hourly1!$O$8763</f>
        <v>120.83299704507954</v>
      </c>
      <c r="C5758" s="419">
        <f>hourly1!$F5759*유형화!$G$71/hourly1!$F$8763+유형화!$G$72*hourly1!$G5759/hourly1!$F$8763+유형화!$G$74*hourly1!I5759/hourly1!$I$8763+유형화!$H$63*hourly1!P5759/hourly1!$P$8763</f>
        <v>1.6855454198770674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770">
        <f>(유형화!$F$71+유형화!$F$72+유형화!$F$73+유형화!$F$74+유형화!$G$63)*hourly1!O5760/hourly1!$O$8763</f>
        <v>117.17959706842207</v>
      </c>
      <c r="C5759" s="419">
        <f>hourly1!$F5760*유형화!$G$71/hourly1!$F$8763+유형화!$G$72*hourly1!$G5760/hourly1!$F$8763+유형화!$G$74*hourly1!I5760/hourly1!$I$8763+유형화!$H$63*hourly1!P5760/hourly1!$P$8763</f>
        <v>1.3437421470252962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770">
        <f>(유형화!$F$71+유형화!$F$72+유형화!$F$73+유형화!$F$74+유형화!$G$63)*hourly1!O5761/hourly1!$O$8763</f>
        <v>113.79973563838395</v>
      </c>
      <c r="C5760" s="419">
        <f>hourly1!$F5761*유형화!$G$71/hourly1!$F$8763+유형화!$G$72*hourly1!$G5761/hourly1!$F$8763+유형화!$G$74*hourly1!I5761/hourly1!$I$8763+유형화!$H$63*hourly1!P5761/hourly1!$P$8763</f>
        <v>0.94228970985628813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770">
        <f>(유형화!$F$71+유형화!$F$72+유형화!$F$73+유형화!$F$74+유형화!$G$63)*hourly1!O5762/hourly1!$O$8763</f>
        <v>109.54458399933742</v>
      </c>
      <c r="C5761" s="419">
        <f>hourly1!$F5762*유형화!$G$71/hourly1!$F$8763+유형화!$G$72*hourly1!$G5762/hourly1!$F$8763+유형화!$G$74*hourly1!I5762/hourly1!$I$8763+유형화!$H$63*hourly1!P5762/hourly1!$P$8763</f>
        <v>0.82232947093222386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770">
        <f>(유형화!$F$71+유형화!$F$72+유형화!$F$73+유형화!$F$74+유형화!$G$63)*hourly1!O5763/hourly1!$O$8763</f>
        <v>105.74700455006426</v>
      </c>
      <c r="C5762" s="419">
        <f>hourly1!$F5763*유형화!$G$71/hourly1!$F$8763+유형화!$G$72*hourly1!$G5763/hourly1!$F$8763+유형화!$G$74*hourly1!I5763/hourly1!$I$8763+유형화!$H$63*hourly1!P5763/hourly1!$P$8763</f>
        <v>0.60496687113589009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770">
        <f>(유형화!$F$71+유형화!$F$72+유형화!$F$73+유형화!$F$74+유형화!$G$63)*hourly1!O5764/hourly1!$O$8763</f>
        <v>104.14964550535765</v>
      </c>
      <c r="C5763" s="419">
        <f>hourly1!$F5764*유형화!$G$71/hourly1!$F$8763+유형화!$G$72*hourly1!$G5764/hourly1!$F$8763+유형화!$G$74*hourly1!I5764/hourly1!$I$8763+유형화!$H$63*hourly1!P5764/hourly1!$P$8763</f>
        <v>0.53145144017073953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770">
        <f>(유형화!$F$71+유형화!$F$72+유형화!$F$73+유형화!$F$74+유형화!$G$63)*hourly1!O5765/hourly1!$O$8763</f>
        <v>104.2302597987677</v>
      </c>
      <c r="C5764" s="419">
        <f>hourly1!$F5765*유형화!$G$71/hourly1!$F$8763+유형화!$G$72*hourly1!$G5765/hourly1!$F$8763+유형화!$G$74*hourly1!I5765/hourly1!$I$8763+유형화!$H$63*hourly1!P5765/hourly1!$P$8763</f>
        <v>0.50999551504644114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770">
        <f>(유형화!$F$71+유형화!$F$72+유형화!$F$73+유형화!$F$74+유형화!$G$63)*hourly1!O5766/hourly1!$O$8763</f>
        <v>102.41531491991348</v>
      </c>
      <c r="C5765" s="419">
        <f>hourly1!$F5766*유형화!$G$71/hourly1!$F$8763+유형화!$G$72*hourly1!$G5766/hourly1!$F$8763+유형화!$G$74*hourly1!I5766/hourly1!$I$8763+유형화!$H$63*hourly1!P5766/hourly1!$P$8763</f>
        <v>0.51009337068200267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770">
        <f>(유형화!$F$71+유형화!$F$72+유형화!$F$73+유형화!$F$74+유형화!$G$63)*hourly1!O5767/hourly1!$O$8763</f>
        <v>102.26418570023273</v>
      </c>
      <c r="C5766" s="419">
        <f>hourly1!$F5767*유형화!$G$71/hourly1!$F$8763+유형화!$G$72*hourly1!$G5767/hourly1!$F$8763+유형화!$G$74*hourly1!I5767/hourly1!$I$8763+유형화!$H$63*hourly1!P5767/hourly1!$P$8763</f>
        <v>0.50494517954066842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770">
        <f>(유형화!$F$71+유형화!$F$72+유형화!$F$73+유형화!$F$74+유형화!$G$63)*hourly1!O5768/hourly1!$O$8763</f>
        <v>103.21784392214862</v>
      </c>
      <c r="C5767" s="419">
        <f>hourly1!$F5768*유형화!$G$71/hourly1!$F$8763+유형화!$G$72*hourly1!$G5768/hourly1!$F$8763+유형화!$G$74*hourly1!I5768/hourly1!$I$8763+유형화!$H$63*hourly1!P5768/hourly1!$P$8763</f>
        <v>1.2038501306591196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770">
        <f>(유형화!$F$71+유형화!$F$72+유형화!$F$73+유형화!$F$74+유형화!$G$63)*hourly1!O5769/hourly1!$O$8763</f>
        <v>105.97113986101449</v>
      </c>
      <c r="C5768" s="419">
        <f>hourly1!$F5769*유형화!$G$71/hourly1!$F$8763+유형화!$G$72*hourly1!$G5769/hourly1!$F$8763+유형화!$G$74*hourly1!I5769/hourly1!$I$8763+유형화!$H$63*hourly1!P5769/hourly1!$P$8763</f>
        <v>2.4513279280150759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770">
        <f>(유형화!$F$71+유형화!$F$72+유형화!$F$73+유형화!$F$74+유형화!$G$63)*hourly1!O5770/hourly1!$O$8763</f>
        <v>108.00792443884133</v>
      </c>
      <c r="C5769" s="419">
        <f>hourly1!$F5770*유형화!$G$71/hourly1!$F$8763+유형화!$G$72*hourly1!$G5770/hourly1!$F$8763+유형화!$G$74*hourly1!I5770/hourly1!$I$8763+유형화!$H$63*hourly1!P5770/hourly1!$P$8763</f>
        <v>2.068412671620369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770">
        <f>(유형화!$F$71+유형화!$F$72+유형화!$F$73+유형화!$F$74+유형화!$G$63)*hourly1!O5771/hourly1!$O$8763</f>
        <v>114.30740054614638</v>
      </c>
      <c r="C5770" s="419">
        <f>hourly1!$F5771*유형화!$G$71/hourly1!$F$8763+유형화!$G$72*hourly1!$G5771/hourly1!$F$8763+유형화!$G$74*hourly1!I5771/hourly1!$I$8763+유형화!$H$63*hourly1!P5771/hourly1!$P$8763</f>
        <v>1.7861354742360656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770">
        <f>(유형화!$F$71+유형화!$F$72+유형화!$F$73+유형화!$F$74+유형화!$G$63)*hourly1!O5772/hourly1!$O$8763</f>
        <v>118.02985668812001</v>
      </c>
      <c r="C5771" s="419">
        <f>hourly1!$F5772*유형화!$G$71/hourly1!$F$8763+유형화!$G$72*hourly1!$G5772/hourly1!$F$8763+유형화!$G$74*hourly1!I5772/hourly1!$I$8763+유형화!$H$63*hourly1!P5772/hourly1!$P$8763</f>
        <v>1.4639654883657285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770">
        <f>(유형화!$F$71+유형화!$F$72+유형화!$F$73+유형화!$F$74+유형화!$G$63)*hourly1!O5773/hourly1!$O$8763</f>
        <v>120.14887049567916</v>
      </c>
      <c r="C5772" s="419">
        <f>hourly1!$F5773*유형화!$G$71/hourly1!$F$8763+유형화!$G$72*hourly1!$G5773/hourly1!$F$8763+유형화!$G$74*hourly1!I5773/hourly1!$I$8763+유형화!$H$63*hourly1!P5773/hourly1!$P$8763</f>
        <v>1.3431279336649791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770">
        <f>(유형화!$F$71+유형화!$F$72+유형화!$F$73+유형화!$F$74+유형화!$G$63)*hourly1!O5774/hourly1!$O$8763</f>
        <v>120.85983943849457</v>
      </c>
      <c r="C5773" s="419">
        <f>hourly1!$F5774*유형화!$G$71/hourly1!$F$8763+유형화!$G$72*hourly1!$G5774/hourly1!$F$8763+유형화!$G$74*hourly1!I5774/hourly1!$I$8763+유형화!$H$63*hourly1!P5774/hourly1!$P$8763</f>
        <v>1.2826485350560917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770">
        <f>(유형화!$F$71+유형화!$F$72+유형화!$F$73+유형화!$F$74+유형화!$G$63)*hourly1!O5775/hourly1!$O$8763</f>
        <v>115.72301786679952</v>
      </c>
      <c r="C5774" s="419">
        <f>hourly1!$F5775*유형화!$G$71/hourly1!$F$8763+유형화!$G$72*hourly1!$G5775/hourly1!$F$8763+유형화!$G$74*hourly1!I5775/hourly1!$I$8763+유형화!$H$63*hourly1!P5775/hourly1!$P$8763</f>
        <v>1.7043684745049337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770">
        <f>(유형화!$F$71+유형화!$F$72+유형화!$F$73+유형화!$F$74+유형화!$G$63)*hourly1!O5776/hourly1!$O$8763</f>
        <v>115.14397077835859</v>
      </c>
      <c r="C5775" s="419">
        <f>hourly1!$F5776*유형화!$G$71/hourly1!$F$8763+유형화!$G$72*hourly1!$G5776/hourly1!$F$8763+유형화!$G$74*hourly1!I5776/hourly1!$I$8763+유형화!$H$63*hourly1!P5776/hourly1!$P$8763</f>
        <v>1.5635566767089071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770">
        <f>(유형화!$F$71+유형화!$F$72+유형화!$F$73+유형화!$F$74+유형화!$G$63)*hourly1!O5777/hourly1!$O$8763</f>
        <v>121.55897665627433</v>
      </c>
      <c r="C5776" s="419">
        <f>hourly1!$F5777*유형화!$G$71/hourly1!$F$8763+유형화!$G$72*hourly1!$G5777/hourly1!$F$8763+유형화!$G$74*hourly1!I5777/hourly1!$I$8763+유형화!$H$63*hourly1!P5777/hourly1!$P$8763</f>
        <v>1.0816767542163122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770">
        <f>(유형화!$F$71+유형화!$F$72+유형화!$F$73+유형화!$F$74+유형화!$G$63)*hourly1!O5778/hourly1!$O$8763</f>
        <v>120.95260274268553</v>
      </c>
      <c r="C5777" s="419">
        <f>hourly1!$F5778*유형화!$G$71/hourly1!$F$8763+유형화!$G$72*hourly1!$G5778/hourly1!$F$8763+유형화!$G$74*hourly1!I5778/hourly1!$I$8763+유형화!$H$63*hourly1!P5778/hourly1!$P$8763</f>
        <v>1.0015126790312205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770">
        <f>(유형화!$F$71+유형화!$F$72+유형화!$F$73+유형화!$F$74+유형화!$G$63)*hourly1!O5779/hourly1!$O$8763</f>
        <v>122.49575114268119</v>
      </c>
      <c r="C5778" s="419">
        <f>hourly1!$F5779*유형화!$G$71/hourly1!$F$8763+유형화!$G$72*hourly1!$G5779/hourly1!$F$8763+유형화!$G$74*hourly1!I5779/hourly1!$I$8763+유형화!$H$63*hourly1!P5779/hourly1!$P$8763</f>
        <v>1.081771840352757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770">
        <f>(유형화!$F$71+유형화!$F$72+유형화!$F$73+유형화!$F$74+유형화!$G$63)*hourly1!O5780/hourly1!$O$8763</f>
        <v>122.39425913586304</v>
      </c>
      <c r="C5779" s="419">
        <f>hourly1!$F5780*유형화!$G$71/hourly1!$F$8763+유형화!$G$72*hourly1!$G5780/hourly1!$F$8763+유형화!$G$74*hourly1!I5780/hourly1!$I$8763+유형화!$H$63*hourly1!P5780/hourly1!$P$8763</f>
        <v>1.5638308571217538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770">
        <f>(유형화!$F$71+유형화!$F$72+유형화!$F$73+유형화!$F$74+유형화!$G$63)*hourly1!O5781/hourly1!$O$8763</f>
        <v>119.92903332310951</v>
      </c>
      <c r="C5780" s="419">
        <f>hourly1!$F5781*유형화!$G$71/hourly1!$F$8763+유형화!$G$72*hourly1!$G5781/hourly1!$F$8763+유형화!$G$74*hourly1!I5781/hourly1!$I$8763+유형화!$H$63*hourly1!P5781/hourly1!$P$8763</f>
        <v>2.0264264495219897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770">
        <f>(유형화!$F$71+유형화!$F$72+유형화!$F$73+유형화!$F$74+유형화!$G$63)*hourly1!O5782/hourly1!$O$8763</f>
        <v>119.23862139069546</v>
      </c>
      <c r="C5781" s="419">
        <f>hourly1!$F5782*유형화!$G$71/hourly1!$F$8763+유형화!$G$72*hourly1!$G5782/hourly1!$F$8763+유형화!$G$74*hourly1!I5782/hourly1!$I$8763+유형화!$H$63*hourly1!P5782/hourly1!$P$8763</f>
        <v>2.0468031931559918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770">
        <f>(유형화!$F$71+유형화!$F$72+유형화!$F$73+유형화!$F$74+유형화!$G$63)*hourly1!O5783/hourly1!$O$8763</f>
        <v>117.43558467366033</v>
      </c>
      <c r="C5782" s="419">
        <f>hourly1!$F5783*유형화!$G$71/hourly1!$F$8763+유형화!$G$72*hourly1!$G5783/hourly1!$F$8763+유형화!$G$74*hourly1!I5783/hourly1!$I$8763+유형화!$H$63*hourly1!P5783/hourly1!$P$8763</f>
        <v>1.6850853753010753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770">
        <f>(유형화!$F$71+유형화!$F$72+유형화!$F$73+유형화!$F$74+유형화!$G$63)*hourly1!O5784/hourly1!$O$8763</f>
        <v>114.90664614725615</v>
      </c>
      <c r="C5783" s="419">
        <f>hourly1!$F5784*유형화!$G$71/hourly1!$F$8763+유형화!$G$72*hourly1!$G5784/hourly1!$F$8763+유형화!$G$74*hourly1!I5784/hourly1!$I$8763+유형화!$H$63*hourly1!P5784/hourly1!$P$8763</f>
        <v>1.3432759480068159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770">
        <f>(유형화!$F$71+유형화!$F$72+유형화!$F$73+유형화!$F$74+유형화!$G$63)*hourly1!O5785/hourly1!$O$8763</f>
        <v>111.30931709424604</v>
      </c>
      <c r="C5784" s="419">
        <f>hourly1!$F5785*유형화!$G$71/hourly1!$F$8763+유형화!$G$72*hourly1!$G5785/hourly1!$F$8763+유형화!$G$74*hourly1!I5785/hourly1!$I$8763+유형화!$H$63*hourly1!P5785/hourly1!$P$8763</f>
        <v>0.94202537655142216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770">
        <f>(유형화!$F$71+유형화!$F$72+유형화!$F$73+유형화!$F$74+유형화!$G$63)*hourly1!O5786/hourly1!$O$8763</f>
        <v>107.04106422404067</v>
      </c>
      <c r="C5785" s="419">
        <f>hourly1!$F5786*유형화!$G$71/hourly1!$F$8763+유형화!$G$72*hourly1!$G5786/hourly1!$F$8763+유형화!$G$74*hourly1!I5786/hourly1!$I$8763+유형화!$H$63*hourly1!P5786/hourly1!$P$8763</f>
        <v>0.82215437704343608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770">
        <f>(유형화!$F$71+유형화!$F$72+유형화!$F$73+유형화!$F$74+유형화!$G$63)*hourly1!O5787/hourly1!$O$8763</f>
        <v>104.74554558140332</v>
      </c>
      <c r="C5786" s="419">
        <f>hourly1!$F5787*유형화!$G$71/hourly1!$F$8763+유형화!$G$72*hourly1!$G5787/hourly1!$F$8763+유형화!$G$74*hourly1!I5787/hourly1!$I$8763+유형화!$H$63*hourly1!P5787/hourly1!$P$8763</f>
        <v>0.60491209659774525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770">
        <f>(유형화!$F$71+유형화!$F$72+유형화!$F$73+유형화!$F$74+유형화!$G$63)*hourly1!O5788/hourly1!$O$8763</f>
        <v>100.66822716660495</v>
      </c>
      <c r="C5787" s="419">
        <f>hourly1!$F5788*유형화!$G$71/hourly1!$F$8763+유형화!$G$72*hourly1!$G5788/hourly1!$F$8763+유형화!$G$74*hourly1!I5788/hourly1!$I$8763+유형화!$H$63*hourly1!P5788/hourly1!$P$8763</f>
        <v>0.53144897839374428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770">
        <f>(유형화!$F$71+유형화!$F$72+유형화!$F$73+유형화!$F$74+유형화!$G$63)*hourly1!O5789/hourly1!$O$8763</f>
        <v>100.90554406929581</v>
      </c>
      <c r="C5788" s="419">
        <f>hourly1!$F5789*유형화!$G$71/hourly1!$F$8763+유형화!$G$72*hourly1!$G5789/hourly1!$F$8763+유형화!$G$74*hourly1!I5789/hourly1!$I$8763+유형화!$H$63*hourly1!P5789/hourly1!$P$8763</f>
        <v>0.51015399194051059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770">
        <f>(유형화!$F$71+유형화!$F$72+유형화!$F$73+유형화!$F$74+유형화!$G$63)*hourly1!O5790/hourly1!$O$8763</f>
        <v>100.22504560872098</v>
      </c>
      <c r="C5789" s="419">
        <f>hourly1!$F5790*유형화!$G$71/hourly1!$F$8763+유형화!$G$72*hourly1!$G5790/hourly1!$F$8763+유형화!$G$74*hourly1!I5790/hourly1!$I$8763+유형화!$H$63*hourly1!P5790/hourly1!$P$8763</f>
        <v>0.51037801364707913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770">
        <f>(유형화!$F$71+유형화!$F$72+유형화!$F$73+유형화!$F$74+유형화!$G$63)*hourly1!O5791/hourly1!$O$8763</f>
        <v>100.27103182686365</v>
      </c>
      <c r="C5790" s="419">
        <f>hourly1!$F5791*유형화!$G$71/hourly1!$F$8763+유형화!$G$72*hourly1!$G5791/hourly1!$F$8763+유형화!$G$74*hourly1!I5791/hourly1!$I$8763+유형화!$H$63*hourly1!P5791/hourly1!$P$8763</f>
        <v>0.5051756634118495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770">
        <f>(유형화!$F$71+유형화!$F$72+유형화!$F$73+유형화!$F$74+유형화!$G$63)*hourly1!O5792/hourly1!$O$8763</f>
        <v>102.5673456075868</v>
      </c>
      <c r="C5791" s="419">
        <f>hourly1!$F5792*유형화!$G$71/hourly1!$F$8763+유형화!$G$72*hourly1!$G5792/hourly1!$F$8763+유형화!$G$74*hourly1!I5792/hourly1!$I$8763+유형화!$H$63*hourly1!P5792/hourly1!$P$8763</f>
        <v>1.2043120215678549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770">
        <f>(유형화!$F$71+유형화!$F$72+유형화!$F$73+유형화!$F$74+유형화!$G$63)*hourly1!O5793/hourly1!$O$8763</f>
        <v>104.64110757860084</v>
      </c>
      <c r="C5792" s="419">
        <f>hourly1!$F5793*유형화!$G$71/hourly1!$F$8763+유형화!$G$72*hourly1!$G5793/hourly1!$F$8763+유형화!$G$74*hourly1!I5793/hourly1!$I$8763+유형화!$H$63*hourly1!P5793/hourly1!$P$8763</f>
        <v>2.4525526620702172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770">
        <f>(유형화!$F$71+유형화!$F$72+유형화!$F$73+유형화!$F$74+유형화!$G$63)*hourly1!O5794/hourly1!$O$8763</f>
        <v>108.24987689491111</v>
      </c>
      <c r="C5793" s="419">
        <f>hourly1!$F5794*유형화!$G$71/hourly1!$F$8763+유형화!$G$72*hourly1!$G5794/hourly1!$F$8763+유형화!$G$74*hourly1!I5794/hourly1!$I$8763+유형화!$H$63*hourly1!P5794/hourly1!$P$8763</f>
        <v>2.0695487817036811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770">
        <f>(유형화!$F$71+유형화!$F$72+유형화!$F$73+유형화!$F$74+유형화!$G$63)*hourly1!O5795/hourly1!$O$8763</f>
        <v>114.01767297558608</v>
      </c>
      <c r="C5794" s="419">
        <f>hourly1!$F5795*유형화!$G$71/hourly1!$F$8763+유형화!$G$72*hourly1!$G5795/hourly1!$F$8763+유형화!$G$74*hourly1!I5795/hourly1!$I$8763+유형화!$H$63*hourly1!P5795/hourly1!$P$8763</f>
        <v>1.7872038854520078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770">
        <f>(유형화!$F$71+유형화!$F$72+유형화!$F$73+유형화!$F$74+유형화!$G$63)*hourly1!O5796/hourly1!$O$8763</f>
        <v>116.60117024180553</v>
      </c>
      <c r="C5795" s="419">
        <f>hourly1!$F5796*유형화!$G$71/hourly1!$F$8763+유형화!$G$72*hourly1!$G5796/hourly1!$F$8763+유형화!$G$74*hourly1!I5796/hourly1!$I$8763+유형화!$H$63*hourly1!P5796/hourly1!$P$8763</f>
        <v>1.464730485567008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770">
        <f>(유형화!$F$71+유형화!$F$72+유형화!$F$73+유형화!$F$74+유형화!$G$63)*hourly1!O5797/hourly1!$O$8763</f>
        <v>117.71312953011642</v>
      </c>
      <c r="C5796" s="419">
        <f>hourly1!$F5797*유형화!$G$71/hourly1!$F$8763+유형화!$G$72*hourly1!$G5797/hourly1!$F$8763+유형화!$G$74*hourly1!I5797/hourly1!$I$8763+유형화!$H$63*hourly1!P5797/hourly1!$P$8763</f>
        <v>1.3437523018554016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770">
        <f>(유형화!$F$71+유형화!$F$72+유형화!$F$73+유형화!$F$74+유형화!$G$63)*hourly1!O5798/hourly1!$O$8763</f>
        <v>118.85729227125026</v>
      </c>
      <c r="C5797" s="419">
        <f>hourly1!$F5798*유형화!$G$71/hourly1!$F$8763+유형화!$G$72*hourly1!$G5798/hourly1!$F$8763+유형화!$G$74*hourly1!I5798/hourly1!$I$8763+유형화!$H$63*hourly1!P5798/hourly1!$P$8763</f>
        <v>1.2832821349102461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770">
        <f>(유형화!$F$71+유형화!$F$72+유형화!$F$73+유형화!$F$74+유형화!$G$63)*hourly1!O5799/hourly1!$O$8763</f>
        <v>113.67217171049904</v>
      </c>
      <c r="C5798" s="419">
        <f>hourly1!$F5799*유형화!$G$71/hourly1!$F$8763+유형화!$G$72*hourly1!$G5799/hourly1!$F$8763+유형화!$G$74*hourly1!I5799/hourly1!$I$8763+유형화!$H$63*hourly1!P5799/hourly1!$P$8763</f>
        <v>1.7052725621064455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770">
        <f>(유형화!$F$71+유형화!$F$72+유형화!$F$73+유형화!$F$74+유형화!$G$63)*hourly1!O5800/hourly1!$O$8763</f>
        <v>113.54419393641921</v>
      </c>
      <c r="C5799" s="419">
        <f>hourly1!$F5800*유형화!$G$71/hourly1!$F$8763+유형화!$G$72*hourly1!$G5800/hourly1!$F$8763+유형화!$G$74*hourly1!I5800/hourly1!$I$8763+유형화!$H$63*hourly1!P5800/hourly1!$P$8763</f>
        <v>1.5644269148767278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770">
        <f>(유형화!$F$71+유형화!$F$72+유형화!$F$73+유형화!$F$74+유형화!$G$63)*hourly1!O5801/hourly1!$O$8763</f>
        <v>117.75046899845266</v>
      </c>
      <c r="C5800" s="419">
        <f>hourly1!$F5801*유형화!$G$71/hourly1!$F$8763+유형화!$G$72*hourly1!$G5801/hourly1!$F$8763+유형화!$G$74*hourly1!I5801/hourly1!$I$8763+유형화!$H$63*hourly1!P5801/hourly1!$P$8763</f>
        <v>1.0822361930384876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770">
        <f>(유형화!$F$71+유형화!$F$72+유형화!$F$73+유형화!$F$74+유형화!$G$63)*hourly1!O5802/hourly1!$O$8763</f>
        <v>117.52228606139141</v>
      </c>
      <c r="C5801" s="419">
        <f>hourly1!$F5802*유형화!$G$71/hourly1!$F$8763+유형화!$G$72*hourly1!$G5802/hourly1!$F$8763+유형화!$G$74*hourly1!I5802/hourly1!$I$8763+유형화!$H$63*hourly1!P5802/hourly1!$P$8763</f>
        <v>1.0020065730408945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770">
        <f>(유형화!$F$71+유형화!$F$72+유형화!$F$73+유형화!$F$74+유형화!$G$63)*hourly1!O5803/hourly1!$O$8763</f>
        <v>118.17880242483193</v>
      </c>
      <c r="C5802" s="419">
        <f>hourly1!$F5803*유형화!$G$71/hourly1!$F$8763+유형화!$G$72*hourly1!$G5803/hourly1!$F$8763+유형화!$G$74*hourly1!I5803/hourly1!$I$8763+유형화!$H$63*hourly1!P5803/hourly1!$P$8763</f>
        <v>1.0823011224067345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770">
        <f>(유형화!$F$71+유형화!$F$72+유형화!$F$73+유형화!$F$74+유형화!$G$63)*hourly1!O5804/hourly1!$O$8763</f>
        <v>117.12151861073356</v>
      </c>
      <c r="C5803" s="419">
        <f>hourly1!$F5804*유형화!$G$71/hourly1!$F$8763+유형화!$G$72*hourly1!$G5804/hourly1!$F$8763+유형화!$G$74*hourly1!I5804/hourly1!$I$8763+유형화!$H$63*hourly1!P5804/hourly1!$P$8763</f>
        <v>1.5646503211390506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770">
        <f>(유형화!$F$71+유형화!$F$72+유형화!$F$73+유형화!$F$74+유형화!$G$63)*hourly1!O5805/hourly1!$O$8763</f>
        <v>114.89693942811694</v>
      </c>
      <c r="C5804" s="419">
        <f>hourly1!$F5805*유형화!$G$71/hourly1!$F$8763+유형화!$G$72*hourly1!$G5805/hourly1!$F$8763+유형화!$G$74*hourly1!I5805/hourly1!$I$8763+유형화!$H$63*hourly1!P5805/hourly1!$P$8763</f>
        <v>2.0274942452936831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770">
        <f>(유형화!$F$71+유형화!$F$72+유형화!$F$73+유형화!$F$74+유형화!$G$63)*hourly1!O5806/hourly1!$O$8763</f>
        <v>116.64080617690036</v>
      </c>
      <c r="C5805" s="419">
        <f>hourly1!$F5806*유형화!$G$71/hourly1!$F$8763+유형화!$G$72*hourly1!$G5806/hourly1!$F$8763+유형화!$G$74*hourly1!I5806/hourly1!$I$8763+유형화!$H$63*hourly1!P5806/hourly1!$P$8763</f>
        <v>2.0479165318020973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770">
        <f>(유형화!$F$71+유형화!$F$72+유형화!$F$73+유형화!$F$74+유형화!$G$63)*hourly1!O5807/hourly1!$O$8763</f>
        <v>117.28536646795709</v>
      </c>
      <c r="C5806" s="419">
        <f>hourly1!$F5807*유형화!$G$71/hourly1!$F$8763+유형화!$G$72*hourly1!$G5807/hourly1!$F$8763+유형화!$G$74*hourly1!I5807/hourly1!$I$8763+유형화!$H$63*hourly1!P5807/hourly1!$P$8763</f>
        <v>1.6860245432247694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770">
        <f>(유형화!$F$71+유형화!$F$72+유형화!$F$73+유형화!$F$74+유형화!$G$63)*hourly1!O5808/hourly1!$O$8763</f>
        <v>114.77506233173976</v>
      </c>
      <c r="C5807" s="419">
        <f>hourly1!$F5808*유형화!$G$71/hourly1!$F$8763+유형화!$G$72*hourly1!$G5808/hourly1!$F$8763+유형화!$G$74*hourly1!I5808/hourly1!$I$8763+유형화!$H$63*hourly1!P5808/hourly1!$P$8763</f>
        <v>1.3443031244580905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770">
        <f>(유형화!$F$71+유형화!$F$72+유형화!$F$73+유형화!$F$74+유형화!$G$63)*hourly1!O5809/hourly1!$O$8763</f>
        <v>111.61808420439731</v>
      </c>
      <c r="C5808" s="419">
        <f>hourly1!$F5809*유형화!$G$71/hourly1!$F$8763+유형화!$G$72*hourly1!$G5809/hourly1!$F$8763+유형화!$G$74*hourly1!I5809/hourly1!$I$8763+유형화!$H$63*hourly1!P5809/hourly1!$P$8763</f>
        <v>0.94269436444988375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770">
        <f>(유형화!$F$71+유형화!$F$72+유형화!$F$73+유형화!$F$74+유형화!$G$63)*hourly1!O5810/hourly1!$O$8763</f>
        <v>107.00387751567295</v>
      </c>
      <c r="C5809" s="419">
        <f>hourly1!$F5810*유형화!$G$71/hourly1!$F$8763+유형화!$G$72*hourly1!$G5810/hourly1!$F$8763+유형화!$G$74*hourly1!I5810/hourly1!$I$8763+유형화!$H$63*hourly1!P5810/hourly1!$P$8763</f>
        <v>0.82271320042135665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770">
        <f>(유형화!$F$71+유형화!$F$72+유형화!$F$73+유형화!$F$74+유형화!$G$63)*hourly1!O5811/hourly1!$O$8763</f>
        <v>104.86282066198314</v>
      </c>
      <c r="C5810" s="419">
        <f>hourly1!$F5811*유형화!$G$71/hourly1!$F$8763+유형화!$G$72*hourly1!$G5811/hourly1!$F$8763+유형화!$G$74*hourly1!I5811/hourly1!$I$8763+유형화!$H$63*hourly1!P5811/hourly1!$P$8763</f>
        <v>0.59972390158023869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770">
        <f>(유형화!$F$71+유형화!$F$72+유형화!$F$73+유형화!$F$74+유형화!$G$63)*hourly1!O5812/hourly1!$O$8763</f>
        <v>100.45164549520985</v>
      </c>
      <c r="C5811" s="419">
        <f>hourly1!$F5812*유형화!$G$71/hourly1!$F$8763+유형화!$G$72*hourly1!$G5812/hourly1!$F$8763+유형화!$G$74*hourly1!I5812/hourly1!$I$8763+유형화!$H$63*hourly1!P5812/hourly1!$P$8763</f>
        <v>0.61630058469993498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770">
        <f>(유형화!$F$71+유형화!$F$72+유형화!$F$73+유형화!$F$74+유형화!$G$63)*hourly1!O5813/hourly1!$O$8763</f>
        <v>100.47708101417686</v>
      </c>
      <c r="C5812" s="419">
        <f>hourly1!$F5813*유형화!$G$71/hourly1!$F$8763+유형화!$G$72*hourly1!$G5813/hourly1!$F$8763+유형화!$G$74*hourly1!I5813/hourly1!$I$8763+유형화!$H$63*hourly1!P5813/hourly1!$P$8763</f>
        <v>0.55174786833027123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770">
        <f>(유형화!$F$71+유형화!$F$72+유형화!$F$73+유형화!$F$74+유형화!$G$63)*hourly1!O5814/hourly1!$O$8763</f>
        <v>100.43504444078511</v>
      </c>
      <c r="C5813" s="419">
        <f>hourly1!$F5814*유형화!$G$71/hourly1!$F$8763+유형화!$G$72*hourly1!$G5814/hourly1!$F$8763+유형화!$G$74*hourly1!I5814/hourly1!$I$8763+유형화!$H$63*hourly1!P5814/hourly1!$P$8763</f>
        <v>0.50415741090218602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770">
        <f>(유형화!$F$71+유형화!$F$72+유형화!$F$73+유형화!$F$74+유형화!$G$63)*hourly1!O5815/hourly1!$O$8763</f>
        <v>101.27124788258612</v>
      </c>
      <c r="C5814" s="419">
        <f>hourly1!$F5815*유형화!$G$71/hourly1!$F$8763+유형화!$G$72*hourly1!$G5815/hourly1!$F$8763+유형화!$G$74*hourly1!I5815/hourly1!$I$8763+유형화!$H$63*hourly1!P5815/hourly1!$P$8763</f>
        <v>0.50425495881562288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770">
        <f>(유형화!$F$71+유형화!$F$72+유형화!$F$73+유형화!$F$74+유형화!$G$63)*hourly1!O5816/hourly1!$O$8763</f>
        <v>103.53050902146548</v>
      </c>
      <c r="C5815" s="419">
        <f>hourly1!$F5816*유형화!$G$71/hourly1!$F$8763+유형화!$G$72*hourly1!$G5816/hourly1!$F$8763+유형화!$G$74*hourly1!I5816/hourly1!$I$8763+유형화!$H$63*hourly1!P5816/hourly1!$P$8763</f>
        <v>0.64988137697012904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770">
        <f>(유형화!$F$71+유형화!$F$72+유형화!$F$73+유형화!$F$74+유형화!$G$63)*hourly1!O5817/hourly1!$O$8763</f>
        <v>105.26951124359019</v>
      </c>
      <c r="C5816" s="419">
        <f>hourly1!$F5817*유형화!$G$71/hourly1!$F$8763+유형화!$G$72*hourly1!$G5817/hourly1!$F$8763+유형화!$G$74*hourly1!I5817/hourly1!$I$8763+유형화!$H$63*hourly1!P5817/hourly1!$P$8763</f>
        <v>1.0088761617461597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770">
        <f>(유형화!$F$71+유형화!$F$72+유형화!$F$73+유형화!$F$74+유형화!$G$63)*hourly1!O5818/hourly1!$O$8763</f>
        <v>107.76711669274009</v>
      </c>
      <c r="C5817" s="419">
        <f>hourly1!$F5818*유형화!$G$71/hourly1!$F$8763+유형화!$G$72*hourly1!$G5818/hourly1!$F$8763+유형화!$G$74*hourly1!I5818/hourly1!$I$8763+유형화!$H$63*hourly1!P5818/hourly1!$P$8763</f>
        <v>1.4052893414058707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770">
        <f>(유형화!$F$71+유형화!$F$72+유형화!$F$73+유형화!$F$74+유형화!$G$63)*hourly1!O5819/hourly1!$O$8763</f>
        <v>112.01677461745375</v>
      </c>
      <c r="C5818" s="419">
        <f>hourly1!$F5819*유형화!$G$71/hourly1!$F$8763+유형화!$G$72*hourly1!$G5819/hourly1!$F$8763+유형화!$G$74*hourly1!I5819/hourly1!$I$8763+유형화!$H$63*hourly1!P5819/hourly1!$P$8763</f>
        <v>2.0088164355085305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770">
        <f>(유형화!$F$71+유형화!$F$72+유형화!$F$73+유형화!$F$74+유형화!$G$63)*hourly1!O5820/hourly1!$O$8763</f>
        <v>115.68235583329934</v>
      </c>
      <c r="C5819" s="419">
        <f>hourly1!$F5820*유형화!$G$71/hourly1!$F$8763+유형화!$G$72*hourly1!$G5820/hourly1!$F$8763+유형화!$G$74*hourly1!I5820/hourly1!$I$8763+유형화!$H$63*hourly1!P5820/hourly1!$P$8763</f>
        <v>1.9911882658897375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770">
        <f>(유형화!$F$71+유형화!$F$72+유형화!$F$73+유형화!$F$74+유형화!$G$63)*hourly1!O5821/hourly1!$O$8763</f>
        <v>117.30488015770011</v>
      </c>
      <c r="C5820" s="419">
        <f>hourly1!$F5821*유형화!$G$71/hourly1!$F$8763+유형화!$G$72*hourly1!$G5821/hourly1!$F$8763+유형화!$G$74*hourly1!I5821/hourly1!$I$8763+유형화!$H$63*hourly1!P5821/hourly1!$P$8763</f>
        <v>1.8354544068369467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770">
        <f>(유형화!$F$71+유형화!$F$72+유형화!$F$73+유형화!$F$74+유형화!$G$63)*hourly1!O5822/hourly1!$O$8763</f>
        <v>116.74535505726769</v>
      </c>
      <c r="C5821" s="419">
        <f>hourly1!$F5822*유형화!$G$71/hourly1!$F$8763+유형화!$G$72*hourly1!$G5822/hourly1!$F$8763+유형화!$G$74*hourly1!I5822/hourly1!$I$8763+유형화!$H$63*hourly1!P5822/hourly1!$P$8763</f>
        <v>1.9387807263261807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770">
        <f>(유형화!$F$71+유형화!$F$72+유형화!$F$73+유형화!$F$74+유형화!$G$63)*hourly1!O5823/hourly1!$O$8763</f>
        <v>114.099038360723</v>
      </c>
      <c r="C5822" s="419">
        <f>hourly1!$F5823*유형화!$G$71/hourly1!$F$8763+유형화!$G$72*hourly1!$G5823/hourly1!$F$8763+유형화!$G$74*hourly1!I5823/hourly1!$I$8763+유형화!$H$63*hourly1!P5823/hourly1!$P$8763</f>
        <v>1.9551770842809748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770">
        <f>(유형화!$F$71+유형화!$F$72+유형화!$F$73+유형화!$F$74+유형화!$G$63)*hourly1!O5824/hourly1!$O$8763</f>
        <v>113.42456232163167</v>
      </c>
      <c r="C5823" s="419">
        <f>hourly1!$F5824*유형화!$G$71/hourly1!$F$8763+유형화!$G$72*hourly1!$G5824/hourly1!$F$8763+유형화!$G$74*hourly1!I5824/hourly1!$I$8763+유형화!$H$63*hourly1!P5824/hourly1!$P$8763</f>
        <v>1.6448590160321841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770">
        <f>(유형화!$F$71+유형화!$F$72+유형화!$F$73+유형화!$F$74+유형화!$G$63)*hourly1!O5825/hourly1!$O$8763</f>
        <v>119.933151706087</v>
      </c>
      <c r="C5824" s="419">
        <f>hourly1!$F5825*유형화!$G$71/hourly1!$F$8763+유형화!$G$72*hourly1!$G5825/hourly1!$F$8763+유형화!$G$74*hourly1!I5825/hourly1!$I$8763+유형화!$H$63*hourly1!P5825/hourly1!$P$8763</f>
        <v>1.4036276419340743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770">
        <f>(유형화!$F$71+유형화!$F$72+유형화!$F$73+유형화!$F$74+유형화!$G$63)*hourly1!O5826/hourly1!$O$8763</f>
        <v>119.37965351147908</v>
      </c>
      <c r="C5825" s="419">
        <f>hourly1!$F5826*유형화!$G$71/hourly1!$F$8763+유형화!$G$72*hourly1!$G5826/hourly1!$F$8763+유형화!$G$74*hourly1!I5826/hourly1!$I$8763+유형화!$H$63*hourly1!P5826/hourly1!$P$8763</f>
        <v>1.1970270079946368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770">
        <f>(유형화!$F$71+유형화!$F$72+유형화!$F$73+유형화!$F$74+유형화!$G$63)*hourly1!O5827/hourly1!$O$8763</f>
        <v>120.21704854584146</v>
      </c>
      <c r="C5826" s="419">
        <f>hourly1!$F5827*유형화!$G$71/hourly1!$F$8763+유형화!$G$72*hourly1!$G5827/hourly1!$F$8763+유형화!$G$74*hourly1!I5827/hourly1!$I$8763+유형화!$H$63*hourly1!P5827/hourly1!$P$8763</f>
        <v>1.4036436434845407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770">
        <f>(유형화!$F$71+유형화!$F$72+유형화!$F$73+유형화!$F$74+유형화!$G$63)*hourly1!O5828/hourly1!$O$8763</f>
        <v>120.51911739516339</v>
      </c>
      <c r="C5827" s="419">
        <f>hourly1!$F5828*유형화!$G$71/hourly1!$F$8763+유형화!$G$72*hourly1!$G5828/hourly1!$F$8763+유형화!$G$74*hourly1!I5828/hourly1!$I$8763+유형화!$H$63*hourly1!P5828/hourly1!$P$8763</f>
        <v>1.6794109793270047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770">
        <f>(유형화!$F$71+유형화!$F$72+유형화!$F$73+유형화!$F$74+유형화!$G$63)*hourly1!O5829/hourly1!$O$8763</f>
        <v>118.98820240392703</v>
      </c>
      <c r="C5828" s="419">
        <f>hourly1!$F5829*유형화!$G$71/hourly1!$F$8763+유형화!$G$72*hourly1!$G5829/hourly1!$F$8763+유형화!$G$74*hourly1!I5829/hourly1!$I$8763+유형화!$H$63*hourly1!P5829/hourly1!$P$8763</f>
        <v>2.1621556009891809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770">
        <f>(유형화!$F$71+유형화!$F$72+유형화!$F$73+유형화!$F$74+유형화!$G$63)*hourly1!O5830/hourly1!$O$8763</f>
        <v>119.54859805684367</v>
      </c>
      <c r="C5829" s="419">
        <f>hourly1!$F5830*유형화!$G$71/hourly1!$F$8763+유형화!$G$72*hourly1!$G5830/hourly1!$F$8763+유형화!$G$74*hourly1!I5830/hourly1!$I$8763+유형화!$H$63*hourly1!P5830/hourly1!$P$8763</f>
        <v>1.8003383888880844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770">
        <f>(유형화!$F$71+유형화!$F$72+유형화!$F$73+유형화!$F$74+유형화!$G$63)*hourly1!O5831/hourly1!$O$8763</f>
        <v>118.01888892314035</v>
      </c>
      <c r="C5830" s="419">
        <f>hourly1!$F5831*유형화!$G$71/hourly1!$F$8763+유형화!$G$72*hourly1!$G5831/hourly1!$F$8763+유형화!$G$74*hourly1!I5831/hourly1!$I$8763+유형화!$H$63*hourly1!P5831/hourly1!$P$8763</f>
        <v>1.1975307491122915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770">
        <f>(유형화!$F$71+유형화!$F$72+유형화!$F$73+유형화!$F$74+유형화!$G$63)*hourly1!O5832/hourly1!$O$8763</f>
        <v>116.11353261304649</v>
      </c>
      <c r="C5831" s="419">
        <f>hourly1!$F5832*유형화!$G$71/hourly1!$F$8763+유형화!$G$72*hourly1!$G5832/hourly1!$F$8763+유형화!$G$74*hourly1!I5832/hourly1!$I$8763+유형화!$H$63*hourly1!P5832/hourly1!$P$8763</f>
        <v>1.1803946271704198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770">
        <f>(유형화!$F$71+유형화!$F$72+유형화!$F$73+유형화!$F$74+유형화!$G$63)*hourly1!O5833/hourly1!$O$8763</f>
        <v>112.08620871140502</v>
      </c>
      <c r="C5832" s="419">
        <f>hourly1!$F5833*유형화!$G$71/hourly1!$F$8763+유형화!$G$72*hourly1!$G5833/hourly1!$F$8763+유형화!$G$74*hourly1!I5833/hourly1!$I$8763+유형화!$H$63*hourly1!P5833/hourly1!$P$8763</f>
        <v>1.0427776004699896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770">
        <f>(유형화!$F$71+유형화!$F$72+유형화!$F$73+유형화!$F$74+유형화!$G$63)*hourly1!O5834/hourly1!$O$8763</f>
        <v>108.30448104798994</v>
      </c>
      <c r="C5833" s="419">
        <f>hourly1!$F5834*유형화!$G$71/hourly1!$F$8763+유형화!$G$72*hourly1!$G5834/hourly1!$F$8763+유형화!$G$74*hourly1!I5834/hourly1!$I$8763+유형화!$H$63*hourly1!P5834/hourly1!$P$8763</f>
        <v>0.80250939662127152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770">
        <f>(유형화!$F$71+유형화!$F$72+유형화!$F$73+유형화!$F$74+유형화!$G$63)*hourly1!O5835/hourly1!$O$8763</f>
        <v>106.22593956656853</v>
      </c>
      <c r="C5834" s="419">
        <f>hourly1!$F5835*유형화!$G$71/hourly1!$F$8763+유형화!$G$72*hourly1!$G5835/hourly1!$F$8763+유형화!$G$74*hourly1!I5835/hourly1!$I$8763+유형화!$H$63*hourly1!P5835/hourly1!$P$8763</f>
        <v>0.65204220172771743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770">
        <f>(유형화!$F$71+유형화!$F$72+유형화!$F$73+유형화!$F$74+유형화!$G$63)*hourly1!O5836/hourly1!$O$8763</f>
        <v>100.93131955456809</v>
      </c>
      <c r="C5835" s="419">
        <f>hourly1!$F5836*유형화!$G$71/hourly1!$F$8763+유형화!$G$72*hourly1!$G5836/hourly1!$F$8763+유형화!$G$74*hourly1!I5836/hourly1!$I$8763+유형화!$H$63*hourly1!P5836/hourly1!$P$8763</f>
        <v>0.5969476325738361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770">
        <f>(유형화!$F$71+유형화!$F$72+유형화!$F$73+유형화!$F$74+유형화!$G$63)*hourly1!O5837/hourly1!$O$8763</f>
        <v>99.298423349926068</v>
      </c>
      <c r="C5836" s="419">
        <f>hourly1!$F5837*유형화!$G$71/hourly1!$F$8763+유형화!$G$72*hourly1!$G5837/hourly1!$F$8763+유형화!$G$74*hourly1!I5837/hourly1!$I$8763+유형화!$H$63*hourly1!P5837/hourly1!$P$8763</f>
        <v>0.56136233838525262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770">
        <f>(유형화!$F$71+유형화!$F$72+유형화!$F$73+유형화!$F$74+유형화!$G$63)*hourly1!O5838/hourly1!$O$8763</f>
        <v>99.585045225723562</v>
      </c>
      <c r="C5837" s="419">
        <f>hourly1!$F5838*유형화!$G$71/hourly1!$F$8763+유형화!$G$72*hourly1!$G5838/hourly1!$F$8763+유형화!$G$74*hourly1!I5838/hourly1!$I$8763+유형화!$H$63*hourly1!P5838/hourly1!$P$8763</f>
        <v>0.5045986844285858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770">
        <f>(유형화!$F$71+유형화!$F$72+유형화!$F$73+유형화!$F$74+유형화!$G$63)*hourly1!O5839/hourly1!$O$8763</f>
        <v>101.65101247729945</v>
      </c>
      <c r="C5838" s="419">
        <f>hourly1!$F5839*유형화!$G$71/hourly1!$F$8763+유형화!$G$72*hourly1!$G5839/hourly1!$F$8763+유형화!$G$74*hourly1!I5839/hourly1!$I$8763+유형화!$H$63*hourly1!P5839/hourly1!$P$8763</f>
        <v>0.50465161263398384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770">
        <f>(유형화!$F$71+유형화!$F$72+유형화!$F$73+유형화!$F$74+유형화!$G$63)*hourly1!O5840/hourly1!$O$8763</f>
        <v>102.48622749623571</v>
      </c>
      <c r="C5839" s="419">
        <f>hourly1!$F5840*유형화!$G$71/hourly1!$F$8763+유형화!$G$72*hourly1!$G5840/hourly1!$F$8763+유형화!$G$74*hourly1!I5840/hourly1!$I$8763+유형화!$H$63*hourly1!P5840/hourly1!$P$8763</f>
        <v>0.56139649554106175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770">
        <f>(유형화!$F$71+유형화!$F$72+유형화!$F$73+유형화!$F$74+유형화!$G$63)*hourly1!O5841/hourly1!$O$8763</f>
        <v>105.11602157149021</v>
      </c>
      <c r="C5840" s="419">
        <f>hourly1!$F5841*유형화!$G$71/hourly1!$F$8763+유형화!$G$72*hourly1!$G5841/hourly1!$F$8763+유형화!$G$74*hourly1!I5841/hourly1!$I$8763+유형화!$H$63*hourly1!P5841/hourly1!$P$8763</f>
        <v>0.82104073067520611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770">
        <f>(유형화!$F$71+유형화!$F$72+유형화!$F$73+유형화!$F$74+유형화!$G$63)*hourly1!O5842/hourly1!$O$8763</f>
        <v>107.69976543176777</v>
      </c>
      <c r="C5841" s="419">
        <f>hourly1!$F5842*유형화!$G$71/hourly1!$F$8763+유형화!$G$72*hourly1!$G5842/hourly1!$F$8763+유형화!$G$74*hourly1!I5842/hourly1!$I$8763+유형화!$H$63*hourly1!P5842/hourly1!$P$8763</f>
        <v>1.2194448724798324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770">
        <f>(유형화!$F$71+유형화!$F$72+유형화!$F$73+유형화!$F$74+유형화!$G$63)*hourly1!O5843/hourly1!$O$8763</f>
        <v>111.09919334684214</v>
      </c>
      <c r="C5842" s="419">
        <f>hourly1!$F5843*유형화!$G$71/hourly1!$F$8763+유형화!$G$72*hourly1!$G5843/hourly1!$F$8763+유형화!$G$74*hourly1!I5843/hourly1!$I$8763+유형화!$H$63*hourly1!P5843/hourly1!$P$8763</f>
        <v>1.6756503072446263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770">
        <f>(유형화!$F$71+유형화!$F$72+유형화!$F$73+유형화!$F$74+유형화!$G$63)*hourly1!O5844/hourly1!$O$8763</f>
        <v>113.82448161357617</v>
      </c>
      <c r="C5843" s="419">
        <f>hourly1!$F5844*유형화!$G$71/hourly1!$F$8763+유형화!$G$72*hourly1!$G5844/hourly1!$F$8763+유형화!$G$74*hourly1!I5844/hourly1!$I$8763+유형화!$H$63*hourly1!P5844/hourly1!$P$8763</f>
        <v>2.0748957613373817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770">
        <f>(유형화!$F$71+유형화!$F$72+유형화!$F$73+유형화!$F$74+유형화!$G$63)*hourly1!O5845/hourly1!$O$8763</f>
        <v>114.57359055594125</v>
      </c>
      <c r="C5844" s="419">
        <f>hourly1!$F5845*유형화!$G$71/hourly1!$F$8763+유형화!$G$72*hourly1!$G5845/hourly1!$F$8763+유형화!$G$74*hourly1!I5845/hourly1!$I$8763+유형화!$H$63*hourly1!P5845/hourly1!$P$8763</f>
        <v>2.2454621345087262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770">
        <f>(유형화!$F$71+유형화!$F$72+유형화!$F$73+유형화!$F$74+유형화!$G$63)*hourly1!O5846/hourly1!$O$8763</f>
        <v>116.95106972727133</v>
      </c>
      <c r="C5845" s="419">
        <f>hourly1!$F5846*유형화!$G$71/hourly1!$F$8763+유형화!$G$72*hourly1!$G5846/hourly1!$F$8763+유형화!$G$74*hourly1!I5846/hourly1!$I$8763+유형화!$H$63*hourly1!P5846/hourly1!$P$8763</f>
        <v>2.3398152768502403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770">
        <f>(유형화!$F$71+유형화!$F$72+유형화!$F$73+유형화!$F$74+유형화!$G$63)*hourly1!O5847/hourly1!$O$8763</f>
        <v>114.46024864462882</v>
      </c>
      <c r="C5846" s="419">
        <f>hourly1!$F5847*유형화!$G$71/hourly1!$F$8763+유형화!$G$72*hourly1!$G5847/hourly1!$F$8763+유형화!$G$74*hourly1!I5847/hourly1!$I$8763+유형화!$H$63*hourly1!P5847/hourly1!$P$8763</f>
        <v>2.0722241178532781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770">
        <f>(유형화!$F$71+유형화!$F$72+유형화!$F$73+유형화!$F$74+유형화!$G$63)*hourly1!O5848/hourly1!$O$8763</f>
        <v>113.95090656913975</v>
      </c>
      <c r="C5847" s="419">
        <f>hourly1!$F5848*유형화!$G$71/hourly1!$F$8763+유형화!$G$72*hourly1!$G5848/hourly1!$F$8763+유형화!$G$74*hourly1!I5848/hourly1!$I$8763+유형화!$H$63*hourly1!P5848/hourly1!$P$8763</f>
        <v>1.8441207850266321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770">
        <f>(유형화!$F$71+유형화!$F$72+유형화!$F$73+유형화!$F$74+유형화!$G$63)*hourly1!O5849/hourly1!$O$8763</f>
        <v>119.65546340286387</v>
      </c>
      <c r="C5848" s="419">
        <f>hourly1!$F5849*유형화!$G$71/hourly1!$F$8763+유형화!$G$72*hourly1!$G5849/hourly1!$F$8763+유형화!$G$74*hourly1!I5849/hourly1!$I$8763+유형화!$H$63*hourly1!P5849/hourly1!$P$8763</f>
        <v>1.5400094720271367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770">
        <f>(유형화!$F$71+유형화!$F$72+유형화!$F$73+유형화!$F$74+유형화!$G$63)*hourly1!O5850/hourly1!$O$8763</f>
        <v>119.91421985958289</v>
      </c>
      <c r="C5849" s="419">
        <f>hourly1!$F5850*유형화!$G$71/hourly1!$F$8763+유형화!$G$72*hourly1!$G5850/hourly1!$F$8763+유형화!$G$74*hourly1!I5850/hourly1!$I$8763+유형화!$H$63*hourly1!P5850/hourly1!$P$8763</f>
        <v>1.406991660198095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770">
        <f>(유형화!$F$71+유형화!$F$72+유형화!$F$73+유형화!$F$74+유형화!$G$63)*hourly1!O5851/hourly1!$O$8763</f>
        <v>121.2792692338418</v>
      </c>
      <c r="C5850" s="419">
        <f>hourly1!$F5851*유형화!$G$71/hourly1!$F$8763+유형화!$G$72*hourly1!$G5851/hourly1!$F$8763+유형화!$G$74*hourly1!I5851/hourly1!$I$8763+유형화!$H$63*hourly1!P5851/hourly1!$P$8763</f>
        <v>0.98983770163120499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770">
        <f>(유형화!$F$71+유형화!$F$72+유형화!$F$73+유형화!$F$74+유형화!$G$63)*hourly1!O5852/hourly1!$O$8763</f>
        <v>120.85970622116476</v>
      </c>
      <c r="C5851" s="419">
        <f>hourly1!$F5852*유형화!$G$71/hourly1!$F$8763+유형화!$G$72*hourly1!$G5852/hourly1!$F$8763+유형화!$G$74*hourly1!I5852/hourly1!$I$8763+유형화!$H$63*hourly1!P5852/hourly1!$P$8763</f>
        <v>1.4835046123770967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770">
        <f>(유형화!$F$71+유형화!$F$72+유형화!$F$73+유형화!$F$74+유형화!$G$63)*hourly1!O5853/hourly1!$O$8763</f>
        <v>118.0318984301591</v>
      </c>
      <c r="C5852" s="419">
        <f>hourly1!$F5853*유형화!$G$71/hourly1!$F$8763+유형화!$G$72*hourly1!$G5853/hourly1!$F$8763+유형화!$G$74*hourly1!I5853/hourly1!$I$8763+유형화!$H$63*hourly1!P5853/hourly1!$P$8763</f>
        <v>1.8065679155745855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770">
        <f>(유형화!$F$71+유형화!$F$72+유형화!$F$73+유형화!$F$74+유형화!$G$63)*hourly1!O5854/hourly1!$O$8763</f>
        <v>117.72756380797713</v>
      </c>
      <c r="C5853" s="419">
        <f>hourly1!$F5854*유형화!$G$71/hourly1!$F$8763+유형화!$G$72*hourly1!$G5854/hourly1!$F$8763+유형화!$G$74*hourly1!I5854/hourly1!$I$8763+유형화!$H$63*hourly1!P5854/hourly1!$P$8763</f>
        <v>1.9209811554840901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770">
        <f>(유형화!$F$71+유형화!$F$72+유형화!$F$73+유형화!$F$74+유형화!$G$63)*hourly1!O5855/hourly1!$O$8763</f>
        <v>116.82786350426613</v>
      </c>
      <c r="C5854" s="419">
        <f>hourly1!$F5855*유형화!$G$71/hourly1!$F$8763+유형화!$G$72*hourly1!$G5855/hourly1!$F$8763+유형화!$G$74*hourly1!I5855/hourly1!$I$8763+유형화!$H$63*hourly1!P5855/hourly1!$P$8763</f>
        <v>1.1993940065755777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770">
        <f>(유형화!$F$71+유형화!$F$72+유형화!$F$73+유형화!$F$74+유형화!$G$63)*hourly1!O5856/hourly1!$O$8763</f>
        <v>112.02112572618074</v>
      </c>
      <c r="C5855" s="419">
        <f>hourly1!$F5856*유형화!$G$71/hourly1!$F$8763+유형화!$G$72*hourly1!$G5856/hourly1!$F$8763+유형화!$G$74*hourly1!I5856/hourly1!$I$8763+유형화!$H$63*hourly1!P5856/hourly1!$P$8763</f>
        <v>1.1426666638295913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770">
        <f>(유형화!$F$71+유형화!$F$72+유형화!$F$73+유형화!$F$74+유형화!$G$63)*hourly1!O5857/hourly1!$O$8763</f>
        <v>109.20936192197225</v>
      </c>
      <c r="C5856" s="419">
        <f>hourly1!$F5857*유형화!$G$71/hourly1!$F$8763+유형화!$G$72*hourly1!$G5857/hourly1!$F$8763+유형화!$G$74*hourly1!I5857/hourly1!$I$8763+유형화!$H$63*hourly1!P5857/hourly1!$P$8763</f>
        <v>1.0859753245721606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770">
        <f>(유형화!$F$71+유형화!$F$72+유형화!$F$73+유형화!$F$74+유형화!$G$63)*hourly1!O5858/hourly1!$O$8763</f>
        <v>107.11143848763473</v>
      </c>
      <c r="C5857" s="419">
        <f>hourly1!$F5858*유형화!$G$71/hourly1!$F$8763+유형화!$G$72*hourly1!$G5858/hourly1!$F$8763+유형화!$G$74*hourly1!I5858/hourly1!$I$8763+유형화!$H$63*hourly1!P5858/hourly1!$P$8763</f>
        <v>0.80189918364857193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770">
        <f>(유형화!$F$71+유형화!$F$72+유형화!$F$73+유형화!$F$74+유형화!$G$63)*hourly1!O5859/hourly1!$O$8763</f>
        <v>103.40924150121985</v>
      </c>
      <c r="C5858" s="419">
        <f>hourly1!$F5859*유형화!$G$71/hourly1!$F$8763+유형화!$G$72*hourly1!$G5859/hourly1!$F$8763+유형화!$G$74*hourly1!I5859/hourly1!$I$8763+유형화!$H$63*hourly1!P5859/hourly1!$P$8763</f>
        <v>0.60513150247244796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770">
        <f>(유형화!$F$71+유형화!$F$72+유형화!$F$73+유형화!$F$74+유형화!$G$63)*hourly1!O5860/hourly1!$O$8763</f>
        <v>100.68874422204983</v>
      </c>
      <c r="C5859" s="419">
        <f>hourly1!$F5860*유형화!$G$71/hourly1!$F$8763+유형화!$G$72*hourly1!$G5860/hourly1!$F$8763+유형화!$G$74*hourly1!I5860/hourly1!$I$8763+유형화!$H$63*hourly1!P5860/hourly1!$P$8763</f>
        <v>0.53179024222971161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770">
        <f>(유형화!$F$71+유형화!$F$72+유형화!$F$73+유형화!$F$74+유형화!$G$63)*hourly1!O5861/hourly1!$O$8763</f>
        <v>99.145280236559486</v>
      </c>
      <c r="C5860" s="419">
        <f>hourly1!$F5861*유형화!$G$71/hourly1!$F$8763+유형화!$G$72*hourly1!$G5861/hourly1!$F$8763+유형화!$G$74*hourly1!I5861/hourly1!$I$8763+유형화!$H$63*hourly1!P5861/hourly1!$P$8763</f>
        <v>0.51113931818286307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770">
        <f>(유형화!$F$71+유형화!$F$72+유형화!$F$73+유형화!$F$74+유형화!$G$63)*hourly1!O5862/hourly1!$O$8763</f>
        <v>97.630283866111711</v>
      </c>
      <c r="C5861" s="419">
        <f>hourly1!$F5862*유형화!$G$71/hourly1!$F$8763+유형화!$G$72*hourly1!$G5862/hourly1!$F$8763+유형화!$G$74*hourly1!I5862/hourly1!$I$8763+유형화!$H$63*hourly1!P5862/hourly1!$P$8763</f>
        <v>0.5115184318401329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770">
        <f>(유형화!$F$71+유형화!$F$72+유형화!$F$73+유형화!$F$74+유형화!$G$63)*hourly1!O5863/hourly1!$O$8763</f>
        <v>96.085722053245647</v>
      </c>
      <c r="C5862" s="419">
        <f>hourly1!$F5863*유형화!$G$71/hourly1!$F$8763+유형화!$G$72*hourly1!$G5863/hourly1!$F$8763+유형화!$G$74*hourly1!I5863/hourly1!$I$8763+유형화!$H$63*hourly1!P5863/hourly1!$P$8763</f>
        <v>0.50595481583084867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770">
        <f>(유형화!$F$71+유형화!$F$72+유형화!$F$73+유형화!$F$74+유형화!$G$63)*hourly1!O5864/hourly1!$O$8763</f>
        <v>97.41248150049573</v>
      </c>
      <c r="C5863" s="419">
        <f>hourly1!$F5864*유형화!$G$71/hourly1!$F$8763+유형화!$G$72*hourly1!$G5864/hourly1!$F$8763+유형화!$G$74*hourly1!I5864/hourly1!$I$8763+유형화!$H$63*hourly1!P5864/hourly1!$P$8763</f>
        <v>1.2053632003448305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770">
        <f>(유형화!$F$71+유형화!$F$72+유형화!$F$73+유형화!$F$74+유형화!$G$63)*hourly1!O5865/hourly1!$O$8763</f>
        <v>99.020909068183371</v>
      </c>
      <c r="C5864" s="419">
        <f>hourly1!$F5865*유형화!$G$71/hourly1!$F$8763+유형화!$G$72*hourly1!$G5865/hourly1!$F$8763+유형화!$G$74*hourly1!I5865/hourly1!$I$8763+유형화!$H$63*hourly1!P5865/hourly1!$P$8763</f>
        <v>2.4549199683732823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770">
        <f>(유형화!$F$71+유형화!$F$72+유형화!$F$73+유형화!$F$74+유형화!$G$63)*hourly1!O5866/hourly1!$O$8763</f>
        <v>102.22043849043678</v>
      </c>
      <c r="C5865" s="419">
        <f>hourly1!$F5866*유형화!$G$71/hourly1!$F$8763+유형화!$G$72*hourly1!$G5866/hourly1!$F$8763+유형화!$G$74*hourly1!I5866/hourly1!$I$8763+유형화!$H$63*hourly1!P5866/hourly1!$P$8763</f>
        <v>2.0709809204706726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770">
        <f>(유형화!$F$71+유형화!$F$72+유형화!$F$73+유형화!$F$74+유형화!$G$63)*hourly1!O5867/hourly1!$O$8763</f>
        <v>103.08088977685495</v>
      </c>
      <c r="C5866" s="419">
        <f>hourly1!$F5867*유형화!$G$71/hourly1!$F$8763+유형화!$G$72*hourly1!$G5867/hourly1!$F$8763+유형화!$G$74*hourly1!I5867/hourly1!$I$8763+유형화!$H$63*hourly1!P5867/hourly1!$P$8763</f>
        <v>1.7878562563557514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770">
        <f>(유형화!$F$71+유형화!$F$72+유형화!$F$73+유형화!$F$74+유형화!$G$63)*hourly1!O5868/hourly1!$O$8763</f>
        <v>103.39143203050608</v>
      </c>
      <c r="C5867" s="419">
        <f>hourly1!$F5868*유형화!$G$71/hourly1!$F$8763+유형화!$G$72*hourly1!$G5868/hourly1!$F$8763+유형화!$G$74*hourly1!I5868/hourly1!$I$8763+유형화!$H$63*hourly1!P5868/hourly1!$P$8763</f>
        <v>1.464939121167353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770">
        <f>(유형화!$F$71+유형화!$F$72+유형화!$F$73+유형화!$F$74+유형화!$G$63)*hourly1!O5869/hourly1!$O$8763</f>
        <v>105.1840950478643</v>
      </c>
      <c r="C5868" s="419">
        <f>hourly1!$F5869*유형화!$G$71/hourly1!$F$8763+유형화!$G$72*hourly1!$G5869/hourly1!$F$8763+유형화!$G$74*hourly1!I5869/hourly1!$I$8763+유형화!$H$63*hourly1!P5869/hourly1!$P$8763</f>
        <v>1.3436698323260603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770">
        <f>(유형화!$F$71+유형화!$F$72+유형화!$F$73+유형화!$F$74+유형화!$G$63)*hourly1!O5870/hourly1!$O$8763</f>
        <v>106.26203589476964</v>
      </c>
      <c r="C5869" s="419">
        <f>hourly1!$F5870*유형화!$G$71/hourly1!$F$8763+유형화!$G$72*hourly1!$G5870/hourly1!$F$8763+유형화!$G$74*hourly1!I5870/hourly1!$I$8763+유형화!$H$63*hourly1!P5870/hourly1!$P$8763</f>
        <v>1.2828734799290362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770">
        <f>(유형화!$F$71+유형화!$F$72+유형화!$F$73+유형화!$F$74+유형화!$G$63)*hourly1!O5871/hourly1!$O$8763</f>
        <v>105.70516626536512</v>
      </c>
      <c r="C5870" s="419">
        <f>hourly1!$F5871*유형화!$G$71/hourly1!$F$8763+유형화!$G$72*hourly1!$G5871/hourly1!$F$8763+유형화!$G$74*hourly1!I5871/hourly1!$I$8763+유형화!$H$63*hourly1!P5871/hourly1!$P$8763</f>
        <v>1.7038293453429751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770">
        <f>(유형화!$F$71+유형화!$F$72+유형화!$F$73+유형화!$F$74+유형화!$G$63)*hourly1!O5872/hourly1!$O$8763</f>
        <v>104.82595607567021</v>
      </c>
      <c r="C5871" s="419">
        <f>hourly1!$F5872*유형화!$G$71/hourly1!$F$8763+유형화!$G$72*hourly1!$G5872/hourly1!$F$8763+유형화!$G$74*hourly1!I5872/hourly1!$I$8763+유형화!$H$63*hourly1!P5872/hourly1!$P$8763</f>
        <v>1.56310863329577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770">
        <f>(유형화!$F$71+유형화!$F$72+유형화!$F$73+유형화!$F$74+유형화!$G$63)*hourly1!O5873/hourly1!$O$8763</f>
        <v>108.2735528370751</v>
      </c>
      <c r="C5872" s="419">
        <f>hourly1!$F5873*유형화!$G$71/hourly1!$F$8763+유형화!$G$72*hourly1!$G5873/hourly1!$F$8763+유형화!$G$74*hourly1!I5873/hourly1!$I$8763+유형화!$H$63*hourly1!P5873/hourly1!$P$8763</f>
        <v>1.0813407216564623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770">
        <f>(유형화!$F$71+유형화!$F$72+유형화!$F$73+유형화!$F$74+유형화!$G$63)*hourly1!O5874/hourly1!$O$8763</f>
        <v>107.56946680825654</v>
      </c>
      <c r="C5873" s="419">
        <f>hourly1!$F5874*유형화!$G$71/hourly1!$F$8763+유형화!$G$72*hourly1!$G5874/hourly1!$F$8763+유형화!$G$74*hourly1!I5874/hourly1!$I$8763+유형화!$H$63*hourly1!P5874/hourly1!$P$8763</f>
        <v>1.0012141885705426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770">
        <f>(유형화!$F$71+유형화!$F$72+유형화!$F$73+유형화!$F$74+유형화!$G$63)*hourly1!O5875/hourly1!$O$8763</f>
        <v>107.25839527946303</v>
      </c>
      <c r="C5874" s="419">
        <f>hourly1!$F5875*유형화!$G$71/hourly1!$F$8763+유형화!$G$72*hourly1!$G5875/hourly1!$F$8763+유형화!$G$74*hourly1!I5875/hourly1!$I$8763+유형화!$H$63*hourly1!P5875/hourly1!$P$8763</f>
        <v>1.0815438182585682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770">
        <f>(유형화!$F$71+유형화!$F$72+유형화!$F$73+유형화!$F$74+유형화!$G$63)*hourly1!O5876/hourly1!$O$8763</f>
        <v>105.54557272735997</v>
      </c>
      <c r="C5875" s="419">
        <f>hourly1!$F5876*유형화!$G$71/hourly1!$F$8763+유형화!$G$72*hourly1!$G5876/hourly1!$F$8763+유형화!$G$74*hourly1!I5876/hourly1!$I$8763+유형화!$H$63*hourly1!P5876/hourly1!$P$8763</f>
        <v>1.5637000752188808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770">
        <f>(유형화!$F$71+유형화!$F$72+유형화!$F$73+유형화!$F$74+유형화!$G$63)*hourly1!O5877/hourly1!$O$8763</f>
        <v>104.72569368333589</v>
      </c>
      <c r="C5876" s="419">
        <f>hourly1!$F5877*유형화!$G$71/hourly1!$F$8763+유형화!$G$72*hourly1!$G5877/hourly1!$F$8763+유형화!$G$74*hourly1!I5877/hourly1!$I$8763+유형화!$H$63*hourly1!P5877/hourly1!$P$8763</f>
        <v>2.0264959947221057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770">
        <f>(유형화!$F$71+유형화!$F$72+유형화!$F$73+유형화!$F$74+유형화!$G$63)*hourly1!O5878/hourly1!$O$8763</f>
        <v>106.69600971514582</v>
      </c>
      <c r="C5877" s="419">
        <f>hourly1!$F5878*유형화!$G$71/hourly1!$F$8763+유형화!$G$72*hourly1!$G5878/hourly1!$F$8763+유형화!$G$74*hourly1!I5878/hourly1!$I$8763+유형화!$H$63*hourly1!P5878/hourly1!$P$8763</f>
        <v>2.0468376580339225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770">
        <f>(유형화!$F$71+유형화!$F$72+유형화!$F$73+유형화!$F$74+유형화!$G$63)*hourly1!O5879/hourly1!$O$8763</f>
        <v>106.14447779417284</v>
      </c>
      <c r="C5878" s="419">
        <f>hourly1!$F5879*유형화!$G$71/hourly1!$F$8763+유형화!$G$72*hourly1!$G5879/hourly1!$F$8763+유형화!$G$74*hourly1!I5879/hourly1!$I$8763+유형화!$H$63*hourly1!P5879/hourly1!$P$8763</f>
        <v>1.6855878855302322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770">
        <f>(유형화!$F$71+유형화!$F$72+유형화!$F$73+유형화!$F$74+유형화!$G$63)*hourly1!O5880/hourly1!$O$8763</f>
        <v>102.91792451726396</v>
      </c>
      <c r="C5879" s="419">
        <f>hourly1!$F5880*유형화!$G$71/hourly1!$F$8763+유형화!$G$72*hourly1!$G5880/hourly1!$F$8763+유형화!$G$74*hourly1!I5880/hourly1!$I$8763+유형화!$H$63*hourly1!P5880/hourly1!$P$8763</f>
        <v>1.3439720154522281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770">
        <f>(유형화!$F$71+유형화!$F$72+유형화!$F$73+유형화!$F$74+유형화!$G$63)*hourly1!O5881/hourly1!$O$8763</f>
        <v>102.20972056172353</v>
      </c>
      <c r="C5880" s="419">
        <f>hourly1!$F5881*유형화!$G$71/hourly1!$F$8763+유형화!$G$72*hourly1!$G5881/hourly1!$F$8763+유형화!$G$74*hourly1!I5881/hourly1!$I$8763+유형화!$H$63*hourly1!P5881/hourly1!$P$8763</f>
        <v>0.94248726746016076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770">
        <f>(유형화!$F$71+유형화!$F$72+유형화!$F$73+유형화!$F$74+유형화!$G$63)*hourly1!O5882/hourly1!$O$8763</f>
        <v>99.379772309860655</v>
      </c>
      <c r="C5881" s="419">
        <f>hourly1!$F5882*유형화!$G$71/hourly1!$F$8763+유형화!$G$72*hourly1!$G5882/hourly1!$F$8763+유형화!$G$74*hourly1!I5882/hourly1!$I$8763+유형화!$H$63*hourly1!P5882/hourly1!$P$8763</f>
        <v>0.82255533897153876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770">
        <f>(유형화!$F$71+유형화!$F$72+유형화!$F$73+유형화!$F$74+유형화!$G$63)*hourly1!O5883/hourly1!$O$8763</f>
        <v>96.736914684574742</v>
      </c>
      <c r="C5882" s="419">
        <f>hourly1!$F5883*유형화!$G$71/hourly1!$F$8763+유형화!$G$72*hourly1!$G5883/hourly1!$F$8763+유형화!$G$74*hourly1!I5883/hourly1!$I$8763+유형화!$H$63*hourly1!P5883/hourly1!$P$8763</f>
        <v>0.60512319397508862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770">
        <f>(유형화!$F$71+유형화!$F$72+유형화!$F$73+유형화!$F$74+유형화!$G$63)*hourly1!O5884/hourly1!$O$8763</f>
        <v>91.31079116177159</v>
      </c>
      <c r="C5883" s="419">
        <f>hourly1!$F5884*유형화!$G$71/hourly1!$F$8763+유형화!$G$72*hourly1!$G5884/hourly1!$F$8763+유형화!$G$74*hourly1!I5884/hourly1!$I$8763+유형화!$H$63*hourly1!P5884/hourly1!$P$8763</f>
        <v>0.53159299234796653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770">
        <f>(유형화!$F$71+유형화!$F$72+유형화!$F$73+유형화!$F$74+유형화!$G$63)*hourly1!O5885/hourly1!$O$8763</f>
        <v>90.63605505883892</v>
      </c>
      <c r="C5884" s="419">
        <f>hourly1!$F5885*유형화!$G$71/hourly1!$F$8763+유형화!$G$72*hourly1!$G5885/hourly1!$F$8763+유형화!$G$74*hourly1!I5885/hourly1!$I$8763+유형화!$H$63*hourly1!P5885/hourly1!$P$8763</f>
        <v>0.51024107730171786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770">
        <f>(유형화!$F$71+유형화!$F$72+유형화!$F$73+유형화!$F$74+유형화!$G$63)*hourly1!O5886/hourly1!$O$8763</f>
        <v>89.353165865145442</v>
      </c>
      <c r="C5885" s="419">
        <f>hourly1!$F5886*유형화!$G$71/hourly1!$F$8763+유형화!$G$72*hourly1!$G5886/hourly1!$F$8763+유형화!$G$74*hourly1!I5886/hourly1!$I$8763+유형화!$H$63*hourly1!P5886/hourly1!$P$8763</f>
        <v>0.51030631439209251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770">
        <f>(유형화!$F$71+유형화!$F$72+유형화!$F$73+유형화!$F$74+유형화!$G$63)*hourly1!O5887/hourly1!$O$8763</f>
        <v>89.129013447402826</v>
      </c>
      <c r="C5886" s="419">
        <f>hourly1!$F5887*유형화!$G$71/hourly1!$F$8763+유형화!$G$72*hourly1!$G5887/hourly1!$F$8763+유형화!$G$74*hourly1!I5887/hourly1!$I$8763+유형화!$H$63*hourly1!P5887/hourly1!$P$8763</f>
        <v>0.50506426800281401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770">
        <f>(유형화!$F$71+유형화!$F$72+유형화!$F$73+유형화!$F$74+유형화!$G$63)*hourly1!O5888/hourly1!$O$8763</f>
        <v>91.206761384839695</v>
      </c>
      <c r="C5887" s="419">
        <f>hourly1!$F5888*유형화!$G$71/hourly1!$F$8763+유형화!$G$72*hourly1!$G5888/hourly1!$F$8763+유형화!$G$74*hourly1!I5888/hourly1!$I$8763+유형화!$H$63*hourly1!P5888/hourly1!$P$8763</f>
        <v>1.2040252245479073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770">
        <f>(유형화!$F$71+유형화!$F$72+유형화!$F$73+유형화!$F$74+유형화!$G$63)*hourly1!O5889/hourly1!$O$8763</f>
        <v>91.239764240341813</v>
      </c>
      <c r="C5888" s="419">
        <f>hourly1!$F5889*유형화!$G$71/hourly1!$F$8763+유형화!$G$72*hourly1!$G5889/hourly1!$F$8763+유형화!$G$74*hourly1!I5889/hourly1!$I$8763+유형화!$H$63*hourly1!P5889/hourly1!$P$8763</f>
        <v>2.4517990505875464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770">
        <f>(유형화!$F$71+유형화!$F$72+유형화!$F$73+유형화!$F$74+유형화!$G$63)*hourly1!O5890/hourly1!$O$8763</f>
        <v>92.983706062728601</v>
      </c>
      <c r="C5889" s="419">
        <f>hourly1!$F5890*유형화!$G$71/hourly1!$F$8763+유형화!$G$72*hourly1!$G5890/hourly1!$F$8763+유형화!$G$74*hourly1!I5890/hourly1!$I$8763+유형화!$H$63*hourly1!P5890/hourly1!$P$8763</f>
        <v>2.0691472043313297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770">
        <f>(유형화!$F$71+유형화!$F$72+유형화!$F$73+유형화!$F$74+유형화!$G$63)*hourly1!O5891/hourly1!$O$8763</f>
        <v>92.015203236443313</v>
      </c>
      <c r="C5890" s="419">
        <f>hourly1!$F5891*유형화!$G$71/hourly1!$F$8763+유형화!$G$72*hourly1!$G5891/hourly1!$F$8763+유형화!$G$74*hourly1!I5891/hourly1!$I$8763+유형화!$H$63*hourly1!P5891/hourly1!$P$8763</f>
        <v>1.7869647853613466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770">
        <f>(유형화!$F$71+유형화!$F$72+유형화!$F$73+유형화!$F$74+유형화!$G$63)*hourly1!O5892/hourly1!$O$8763</f>
        <v>92.199137304135974</v>
      </c>
      <c r="C5891" s="419">
        <f>hourly1!$F5892*유형화!$G$71/hourly1!$F$8763+유형화!$G$72*hourly1!$G5892/hourly1!$F$8763+유형화!$G$74*hourly1!I5892/hourly1!$I$8763+유형화!$H$63*hourly1!P5892/hourly1!$P$8763</f>
        <v>1.4645412364604944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770">
        <f>(유형화!$F$71+유형화!$F$72+유형화!$F$73+유형화!$F$74+유형화!$G$63)*hourly1!O5893/hourly1!$O$8763</f>
        <v>93.223000094213646</v>
      </c>
      <c r="C5892" s="419">
        <f>hourly1!$F5893*유형화!$G$71/hourly1!$F$8763+유형화!$G$72*hourly1!$G5893/hourly1!$F$8763+유형화!$G$74*hourly1!I5893/hourly1!$I$8763+유형화!$H$63*hourly1!P5893/hourly1!$P$8763</f>
        <v>1.3433707264211334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770">
        <f>(유형화!$F$71+유형화!$F$72+유형화!$F$73+유형화!$F$74+유형화!$G$63)*hourly1!O5894/hourly1!$O$8763</f>
        <v>95.26399977934723</v>
      </c>
      <c r="C5893" s="419">
        <f>hourly1!$F5894*유형화!$G$71/hourly1!$F$8763+유형화!$G$72*hourly1!$G5894/hourly1!$F$8763+유형화!$G$74*hourly1!I5894/hourly1!$I$8763+유형화!$H$63*hourly1!P5894/hourly1!$P$8763</f>
        <v>1.2826993092066188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770">
        <f>(유형화!$F$71+유형화!$F$72+유형화!$F$73+유형화!$F$74+유형화!$G$63)*hourly1!O5895/hourly1!$O$8763</f>
        <v>95.429612325299004</v>
      </c>
      <c r="C5894" s="419">
        <f>hourly1!$F5895*유형화!$G$71/hourly1!$F$8763+유형화!$G$72*hourly1!$G5895/hourly1!$F$8763+유형화!$G$74*hourly1!I5895/hourly1!$I$8763+유형화!$H$63*hourly1!P5895/hourly1!$P$8763</f>
        <v>1.7039868990706719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770">
        <f>(유형화!$F$71+유형화!$F$72+유형화!$F$73+유형화!$F$74+유형화!$G$63)*hourly1!O5896/hourly1!$O$8763</f>
        <v>96.225324624608021</v>
      </c>
      <c r="C5895" s="419">
        <f>hourly1!$F5896*유형화!$G$71/hourly1!$F$8763+유형화!$G$72*hourly1!$G5896/hourly1!$F$8763+유형화!$G$74*hourly1!I5896/hourly1!$I$8763+유형화!$H$63*hourly1!P5896/hourly1!$P$8763</f>
        <v>1.5634920550627815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770">
        <f>(유형화!$F$71+유형화!$F$72+유형화!$F$73+유형화!$F$74+유형화!$G$63)*hourly1!O5897/hourly1!$O$8763</f>
        <v>97.397143082288125</v>
      </c>
      <c r="C5896" s="419">
        <f>hourly1!$F5897*유형화!$G$71/hourly1!$F$8763+유형화!$G$72*hourly1!$G5897/hourly1!$F$8763+유형화!$G$74*hourly1!I5897/hourly1!$I$8763+유형화!$H$63*hourly1!P5897/hourly1!$P$8763</f>
        <v>1.0815662819736529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770">
        <f>(유형화!$F$71+유형화!$F$72+유형화!$F$73+유형화!$F$74+유형화!$G$63)*hourly1!O5898/hourly1!$O$8763</f>
        <v>98.193513207226104</v>
      </c>
      <c r="C5897" s="419">
        <f>hourly1!$F5898*유형화!$G$71/hourly1!$F$8763+유형화!$G$72*hourly1!$G5898/hourly1!$F$8763+유형화!$G$74*hourly1!I5898/hourly1!$I$8763+유형화!$H$63*hourly1!P5898/hourly1!$P$8763</f>
        <v>1.0013345079211857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770">
        <f>(유형화!$F$71+유형화!$F$72+유형화!$F$73+유형화!$F$74+유형화!$G$63)*hourly1!O5899/hourly1!$O$8763</f>
        <v>98.38590381082588</v>
      </c>
      <c r="C5898" s="419">
        <f>hourly1!$F5899*유형화!$G$71/hourly1!$F$8763+유형화!$G$72*hourly1!$G5899/hourly1!$F$8763+유형화!$G$74*hourly1!I5899/hourly1!$I$8763+유형화!$H$63*hourly1!P5899/hourly1!$P$8763</f>
        <v>1.0815022757717732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770">
        <f>(유형화!$F$71+유형화!$F$72+유형화!$F$73+유형화!$F$74+유형화!$G$63)*hourly1!O5900/hourly1!$O$8763</f>
        <v>98.875328576089714</v>
      </c>
      <c r="C5899" s="419">
        <f>hourly1!$F5900*유형화!$G$71/hourly1!$F$8763+유형화!$G$72*hourly1!$G5900/hourly1!$F$8763+유형화!$G$74*hourly1!I5900/hourly1!$I$8763+유형화!$H$63*hourly1!P5900/hourly1!$P$8763</f>
        <v>1.5633289623368425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770">
        <f>(유형화!$F$71+유형화!$F$72+유형화!$F$73+유형화!$F$74+유형화!$G$63)*hourly1!O5901/hourly1!$O$8763</f>
        <v>101.64182179071597</v>
      </c>
      <c r="C5900" s="419">
        <f>hourly1!$F5901*유형화!$G$71/hourly1!$F$8763+유형화!$G$72*hourly1!$G5901/hourly1!$F$8763+유형화!$G$74*hourly1!I5901/hourly1!$I$8763+유형화!$H$63*hourly1!P5901/hourly1!$P$8763</f>
        <v>2.0255125148124971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770">
        <f>(유형화!$F$71+유형화!$F$72+유형화!$F$73+유형화!$F$74+유형화!$G$63)*hourly1!O5902/hourly1!$O$8763</f>
        <v>103.95964809470794</v>
      </c>
      <c r="C5901" s="419">
        <f>hourly1!$F5902*유형화!$G$71/hourly1!$F$8763+유형화!$G$72*hourly1!$G5902/hourly1!$F$8763+유형화!$G$74*hourly1!I5902/hourly1!$I$8763+유형화!$H$63*hourly1!P5902/hourly1!$P$8763</f>
        <v>2.0458652561207984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770">
        <f>(유형화!$F$71+유형화!$F$72+유형화!$F$73+유형화!$F$74+유형화!$G$63)*hourly1!O5903/hourly1!$O$8763</f>
        <v>104.50334937309616</v>
      </c>
      <c r="C5902" s="419">
        <f>hourly1!$F5903*유형화!$G$71/hourly1!$F$8763+유형화!$G$72*hourly1!$G5903/hourly1!$F$8763+유형화!$G$74*hourly1!I5903/hourly1!$I$8763+유형화!$H$63*hourly1!P5903/hourly1!$P$8763</f>
        <v>1.6848748933679807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770">
        <f>(유형화!$F$71+유형화!$F$72+유형화!$F$73+유형화!$F$74+유형화!$G$63)*hourly1!O5904/hourly1!$O$8763</f>
        <v>102.75219836552496</v>
      </c>
      <c r="C5903" s="419">
        <f>hourly1!$F5904*유형화!$G$71/hourly1!$F$8763+유형화!$G$72*hourly1!$G5904/hourly1!$F$8763+유형화!$G$74*hourly1!I5904/hourly1!$I$8763+유형화!$H$63*hourly1!P5904/hourly1!$P$8763</f>
        <v>1.3434873531062836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770">
        <f>(유형화!$F$71+유형화!$F$72+유형화!$F$73+유형화!$F$74+유형화!$G$63)*hourly1!O5905/hourly1!$O$8763</f>
        <v>100.12415949074408</v>
      </c>
      <c r="C5904" s="419">
        <f>hourly1!$F5905*유형화!$G$71/hourly1!$F$8763+유형화!$G$72*hourly1!$G5905/hourly1!$F$8763+유형화!$G$74*hourly1!I5905/hourly1!$I$8763+유형화!$H$63*hourly1!P5905/hourly1!$P$8763</f>
        <v>0.9421856997782414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770">
        <f>(유형화!$F$71+유형화!$F$72+유형화!$F$73+유형화!$F$74+유형화!$G$63)*hourly1!O5906/hourly1!$O$8763</f>
        <v>96.752859613621041</v>
      </c>
      <c r="C5905" s="419">
        <f>hourly1!$F5906*유형화!$G$71/hourly1!$F$8763+유형화!$G$72*hourly1!$G5906/hourly1!$F$8763+유형화!$G$74*hourly1!I5906/hourly1!$I$8763+유형화!$H$63*hourly1!P5906/hourly1!$P$8763</f>
        <v>0.82231285393750586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770">
        <f>(유형화!$F$71+유형화!$F$72+유형화!$F$73+유형화!$F$74+유형화!$G$63)*hourly1!O5907/hourly1!$O$8763</f>
        <v>92.671379400795075</v>
      </c>
      <c r="C5906" s="419">
        <f>hourly1!$F5907*유형화!$G$71/hourly1!$F$8763+유형화!$G$72*hourly1!$G5907/hourly1!$F$8763+유형화!$G$74*hourly1!I5907/hourly1!$I$8763+유형화!$H$63*hourly1!P5907/hourly1!$P$8763</f>
        <v>0.60503918583512584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770">
        <f>(유형화!$F$71+유형화!$F$72+유형화!$F$73+유형화!$F$74+유형화!$G$63)*hourly1!O5908/hourly1!$O$8763</f>
        <v>89.341322836144002</v>
      </c>
      <c r="C5907" s="419">
        <f>hourly1!$F5908*유형화!$G$71/hourly1!$F$8763+유형화!$G$72*hourly1!$G5908/hourly1!$F$8763+유형화!$G$74*hourly1!I5908/hourly1!$I$8763+유형화!$H$63*hourly1!P5908/hourly1!$P$8763</f>
        <v>0.53161391745242659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770">
        <f>(유형화!$F$71+유형화!$F$72+유형화!$F$73+유형화!$F$74+유형화!$G$63)*hourly1!O5909/hourly1!$O$8763</f>
        <v>89.775269946012557</v>
      </c>
      <c r="C5908" s="419">
        <f>hourly1!$F5909*유형화!$G$71/hourly1!$F$8763+유형화!$G$72*hourly1!$G5909/hourly1!$F$8763+유형화!$G$74*hourly1!I5909/hourly1!$I$8763+유형화!$H$63*hourly1!P5909/hourly1!$P$8763</f>
        <v>0.51056695503146554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770">
        <f>(유형화!$F$71+유형화!$F$72+유형화!$F$73+유형화!$F$74+유형화!$G$63)*hourly1!O5910/hourly1!$O$8763</f>
        <v>90.571287657247069</v>
      </c>
      <c r="C5909" s="419">
        <f>hourly1!$F5910*유형화!$G$71/hourly1!$F$8763+유형화!$G$72*hourly1!$G5910/hourly1!$F$8763+유형화!$G$74*hourly1!I5910/hourly1!$I$8763+유형화!$H$63*hourly1!P5910/hourly1!$P$8763</f>
        <v>0.51083251922482897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770">
        <f>(유형화!$F$71+유형화!$F$72+유형화!$F$73+유형화!$F$74+유형화!$G$63)*hourly1!O5911/hourly1!$O$8763</f>
        <v>90.889685675476144</v>
      </c>
      <c r="C5910" s="419">
        <f>hourly1!$F5911*유형화!$G$71/hourly1!$F$8763+유형화!$G$72*hourly1!$G5911/hourly1!$F$8763+유형화!$G$74*hourly1!I5911/hourly1!$I$8763+유형화!$H$63*hourly1!P5911/hourly1!$P$8763</f>
        <v>0.5054941558106113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770">
        <f>(유형화!$F$71+유형화!$F$72+유형화!$F$73+유형화!$F$74+유형화!$G$63)*hourly1!O5912/hourly1!$O$8763</f>
        <v>92.767694759277987</v>
      </c>
      <c r="C5911" s="419">
        <f>hourly1!$F5912*유형화!$G$71/hourly1!$F$8763+유형화!$G$72*hourly1!$G5912/hourly1!$F$8763+유형화!$G$74*hourly1!I5912/hourly1!$I$8763+유형화!$H$63*hourly1!P5912/hourly1!$P$8763</f>
        <v>1.2047372935437859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770">
        <f>(유형화!$F$71+유형화!$F$72+유형화!$F$73+유형화!$F$74+유형화!$G$63)*hourly1!O5913/hourly1!$O$8763</f>
        <v>94.043159262428262</v>
      </c>
      <c r="C5912" s="419">
        <f>hourly1!$F5913*유형화!$G$71/hourly1!$F$8763+유형화!$G$72*hourly1!$G5913/hourly1!$F$8763+유형화!$G$74*hourly1!I5913/hourly1!$I$8763+유형화!$H$63*hourly1!P5913/hourly1!$P$8763</f>
        <v>2.4537056968703741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770">
        <f>(유형화!$F$71+유형화!$F$72+유형화!$F$73+유형화!$F$74+유형화!$G$63)*hourly1!O5914/hourly1!$O$8763</f>
        <v>103.34812032321773</v>
      </c>
      <c r="C5913" s="419">
        <f>hourly1!$F5914*유형화!$G$71/hourly1!$F$8763+유형화!$G$72*hourly1!$G5914/hourly1!$F$8763+유형화!$G$74*hourly1!I5914/hourly1!$I$8763+유형화!$H$63*hourly1!P5914/hourly1!$P$8763</f>
        <v>2.0709338389856384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770">
        <f>(유형화!$F$71+유형화!$F$72+유형화!$F$73+유형화!$F$74+유형화!$G$63)*hourly1!O5915/hourly1!$O$8763</f>
        <v>111.04492893473413</v>
      </c>
      <c r="C5914" s="419">
        <f>hourly1!$F5915*유형화!$G$71/hourly1!$F$8763+유형화!$G$72*hourly1!$G5915/hourly1!$F$8763+유형화!$G$74*hourly1!I5915/hourly1!$I$8763+유형화!$H$63*hourly1!P5915/hourly1!$P$8763</f>
        <v>1.7887889621148299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770">
        <f>(유형화!$F$71+유형화!$F$72+유형화!$F$73+유형화!$F$74+유형화!$G$63)*hourly1!O5916/hourly1!$O$8763</f>
        <v>116.47379681647143</v>
      </c>
      <c r="C5915" s="419">
        <f>hourly1!$F5916*유형화!$G$71/hourly1!$F$8763+유형화!$G$72*hourly1!$G5916/hourly1!$F$8763+유형화!$G$74*hourly1!I5916/hourly1!$I$8763+유형화!$H$63*hourly1!P5916/hourly1!$P$8763</f>
        <v>1.4664558835185566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770">
        <f>(유형화!$F$71+유형화!$F$72+유형화!$F$73+유형화!$F$74+유형화!$G$63)*hourly1!O5917/hourly1!$O$8763</f>
        <v>118.7307924096874</v>
      </c>
      <c r="C5916" s="419">
        <f>hourly1!$F5917*유형화!$G$71/hourly1!$F$8763+유형화!$G$72*hourly1!$G5917/hourly1!$F$8763+유형화!$G$74*hourly1!I5917/hourly1!$I$8763+유형화!$H$63*hourly1!P5917/hourly1!$P$8763</f>
        <v>1.3450539664416443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770">
        <f>(유형화!$F$71+유형화!$F$72+유형화!$F$73+유형화!$F$74+유형화!$G$63)*hourly1!O5918/hourly1!$O$8763</f>
        <v>119.70929378924262</v>
      </c>
      <c r="C5917" s="419">
        <f>hourly1!$F5918*유형화!$G$71/hourly1!$F$8763+유형화!$G$72*hourly1!$G5918/hourly1!$F$8763+유형화!$G$74*hourly1!I5918/hourly1!$I$8763+유형화!$H$63*hourly1!P5918/hourly1!$P$8763</f>
        <v>1.2843203893579995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770">
        <f>(유형화!$F$71+유형화!$F$72+유형화!$F$73+유형화!$F$74+유형화!$G$63)*hourly1!O5919/hourly1!$O$8763</f>
        <v>118.15196952525832</v>
      </c>
      <c r="C5918" s="419">
        <f>hourly1!$F5919*유형화!$G$71/hourly1!$F$8763+유형화!$G$72*hourly1!$G5919/hourly1!$F$8763+유형화!$G$74*hourly1!I5919/hourly1!$I$8763+유형화!$H$63*hourly1!P5919/hourly1!$P$8763</f>
        <v>1.7059763226049651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770">
        <f>(유형화!$F$71+유형화!$F$72+유형화!$F$73+유형화!$F$74+유형화!$G$63)*hourly1!O5920/hourly1!$O$8763</f>
        <v>118.60432306696988</v>
      </c>
      <c r="C5919" s="419">
        <f>hourly1!$F5920*유형화!$G$71/hourly1!$F$8763+유형화!$G$72*hourly1!$G5920/hourly1!$F$8763+유형화!$G$74*hourly1!I5920/hourly1!$I$8763+유형화!$H$63*hourly1!P5920/hourly1!$P$8763</f>
        <v>1.5650660537291219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770">
        <f>(유형화!$F$71+유형화!$F$72+유형화!$F$73+유형화!$F$74+유형화!$G$63)*hourly1!O5921/hourly1!$O$8763</f>
        <v>124.37834502188974</v>
      </c>
      <c r="C5920" s="419">
        <f>hourly1!$F5921*유형화!$G$71/hourly1!$F$8763+유형화!$G$72*hourly1!$G5921/hourly1!$F$8763+유형화!$G$74*hourly1!I5921/hourly1!$I$8763+유형화!$H$63*hourly1!P5921/hourly1!$P$8763</f>
        <v>1.0823645131643653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770">
        <f>(유형화!$F$71+유형화!$F$72+유형화!$F$73+유형화!$F$74+유형화!$G$63)*hourly1!O5922/hourly1!$O$8763</f>
        <v>124.8011432481955</v>
      </c>
      <c r="C5921" s="419">
        <f>hourly1!$F5922*유형화!$G$71/hourly1!$F$8763+유형화!$G$72*hourly1!$G5922/hourly1!$F$8763+유형화!$G$74*hourly1!I5922/hourly1!$I$8763+유형화!$H$63*hourly1!P5922/hourly1!$P$8763</f>
        <v>1.0019093328495787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770">
        <f>(유형화!$F$71+유형화!$F$72+유형화!$F$73+유형화!$F$74+유형화!$G$63)*hourly1!O5923/hourly1!$O$8763</f>
        <v>125.55151238534459</v>
      </c>
      <c r="C5922" s="419">
        <f>hourly1!$F5923*유형화!$G$71/hourly1!$F$8763+유형화!$G$72*hourly1!$G5923/hourly1!$F$8763+유형화!$G$74*hourly1!I5923/hourly1!$I$8763+유형화!$H$63*hourly1!P5923/hourly1!$P$8763</f>
        <v>1.0820820242541564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770">
        <f>(유형화!$F$71+유형화!$F$72+유형화!$F$73+유형화!$F$74+유형화!$G$63)*hourly1!O5924/hourly1!$O$8763</f>
        <v>124.72475901051615</v>
      </c>
      <c r="C5923" s="419">
        <f>hourly1!$F5924*유형화!$G$71/hourly1!$F$8763+유형화!$G$72*hourly1!$G5924/hourly1!$F$8763+유형화!$G$74*hourly1!I5924/hourly1!$I$8763+유형화!$H$63*hourly1!P5924/hourly1!$P$8763</f>
        <v>1.5642776696463903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770">
        <f>(유형화!$F$71+유형화!$F$72+유형화!$F$73+유형화!$F$74+유형화!$G$63)*hourly1!O5925/hourly1!$O$8763</f>
        <v>121.01126588543367</v>
      </c>
      <c r="C5924" s="419">
        <f>hourly1!$F5925*유형화!$G$71/hourly1!$F$8763+유형화!$G$72*hourly1!$G5925/hourly1!$F$8763+유형화!$G$74*hourly1!I5925/hourly1!$I$8763+유형화!$H$63*hourly1!P5925/hourly1!$P$8763</f>
        <v>2.0269095732573095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770">
        <f>(유형화!$F$71+유형화!$F$72+유형화!$F$73+유형화!$F$74+유형화!$G$63)*hourly1!O5926/hourly1!$O$8763</f>
        <v>120.97807309909699</v>
      </c>
      <c r="C5925" s="419">
        <f>hourly1!$F5926*유형화!$G$71/hourly1!$F$8763+유형화!$G$72*hourly1!$G5926/hourly1!$F$8763+유형화!$G$74*hourly1!I5926/hourly1!$I$8763+유형화!$H$63*hourly1!P5926/hourly1!$P$8763</f>
        <v>2.0473109346612639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770">
        <f>(유형화!$F$71+유형화!$F$72+유형화!$F$73+유형화!$F$74+유형화!$G$63)*hourly1!O5927/hourly1!$O$8763</f>
        <v>118.62632139073841</v>
      </c>
      <c r="C5926" s="419">
        <f>hourly1!$F5927*유형화!$G$71/hourly1!$F$8763+유형화!$G$72*hourly1!$G5927/hourly1!$F$8763+유형화!$G$74*hourly1!I5927/hourly1!$I$8763+유형화!$H$63*hourly1!P5927/hourly1!$P$8763</f>
        <v>1.6859943864565776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770">
        <f>(유형화!$F$71+유형화!$F$72+유형화!$F$73+유형화!$F$74+유형화!$G$63)*hourly1!O5928/hourly1!$O$8763</f>
        <v>114.33120998870491</v>
      </c>
      <c r="C5927" s="419">
        <f>hourly1!$F5928*유형화!$G$71/hourly1!$F$8763+유형화!$G$72*hourly1!$G5928/hourly1!$F$8763+유형화!$G$74*hourly1!I5928/hourly1!$I$8763+유형화!$H$63*hourly1!P5928/hourly1!$P$8763</f>
        <v>1.3443095866227031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770">
        <f>(유형화!$F$71+유형화!$F$72+유형화!$F$73+유형화!$F$74+유형화!$G$63)*hourly1!O5929/hourly1!$O$8763</f>
        <v>109.8509417203952</v>
      </c>
      <c r="C5928" s="419">
        <f>hourly1!$F5929*유형화!$G$71/hourly1!$F$8763+유형화!$G$72*hourly1!$G5929/hourly1!$F$8763+유형화!$G$74*hourly1!I5929/hourly1!$I$8763+유형화!$H$63*hourly1!P5929/hourly1!$P$8763</f>
        <v>0.94271621272071959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770">
        <f>(유형화!$F$71+유형화!$F$72+유형화!$F$73+유형화!$F$74+유형화!$G$63)*hourly1!O5930/hourly1!$O$8763</f>
        <v>108.88614370650811</v>
      </c>
      <c r="C5929" s="419">
        <f>hourly1!$F5930*유형화!$G$71/hourly1!$F$8763+유형화!$G$72*hourly1!$G5930/hourly1!$F$8763+유형화!$G$74*hourly1!I5930/hourly1!$I$8763+유형화!$H$63*hourly1!P5930/hourly1!$P$8763</f>
        <v>0.82273320235944314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770">
        <f>(유형화!$F$71+유형화!$F$72+유형화!$F$73+유형화!$F$74+유형화!$G$63)*hourly1!O5931/hourly1!$O$8763</f>
        <v>104.11908073649643</v>
      </c>
      <c r="C5930" s="419">
        <f>hourly1!$F5931*유형화!$G$71/hourly1!$F$8763+유형화!$G$72*hourly1!$G5931/hourly1!$F$8763+유형화!$G$74*hourly1!I5931/hourly1!$I$8763+유형화!$H$63*hourly1!P5931/hourly1!$P$8763</f>
        <v>0.60535029290290154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770">
        <f>(유형화!$F$71+유형화!$F$72+유형화!$F$73+유형화!$F$74+유형화!$G$63)*hourly1!O5932/hourly1!$O$8763</f>
        <v>101.38659118990498</v>
      </c>
      <c r="C5931" s="419">
        <f>hourly1!$F5932*유형화!$G$71/hourly1!$F$8763+유형화!$G$72*hourly1!$G5932/hourly1!$F$8763+유형화!$G$74*hourly1!I5932/hourly1!$I$8763+유형화!$H$63*hourly1!P5932/hourly1!$P$8763</f>
        <v>0.53196379750787737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770">
        <f>(유형화!$F$71+유형화!$F$72+유형화!$F$73+유형화!$F$74+유형화!$G$63)*hourly1!O5933/hourly1!$O$8763</f>
        <v>101.26895488709481</v>
      </c>
      <c r="C5932" s="419">
        <f>hourly1!$F5933*유형화!$G$71/hourly1!$F$8763+유형화!$G$72*hourly1!$G5933/hourly1!$F$8763+유형화!$G$74*hourly1!I5933/hourly1!$I$8763+유형화!$H$63*hourly1!P5933/hourly1!$P$8763</f>
        <v>0.51143134647892552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770">
        <f>(유형화!$F$71+유형화!$F$72+유형화!$F$73+유형화!$F$74+유형화!$G$63)*hourly1!O5934/hourly1!$O$8763</f>
        <v>100.82351761632162</v>
      </c>
      <c r="C5933" s="419">
        <f>hourly1!$F5934*유형화!$G$71/hourly1!$F$8763+유형화!$G$72*hourly1!$G5934/hourly1!$F$8763+유형화!$G$74*hourly1!I5934/hourly1!$I$8763+유형화!$H$63*hourly1!P5934/hourly1!$P$8763</f>
        <v>0.5116584454067381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770">
        <f>(유형화!$F$71+유형화!$F$72+유형화!$F$73+유형화!$F$74+유형화!$G$63)*hourly1!O5935/hourly1!$O$8763</f>
        <v>101.8083537643713</v>
      </c>
      <c r="C5934" s="419">
        <f>hourly1!$F5935*유형화!$G$71/hourly1!$F$8763+유형화!$G$72*hourly1!$G5935/hourly1!$F$8763+유형화!$G$74*hourly1!I5935/hourly1!$I$8763+유형화!$H$63*hourly1!P5935/hourly1!$P$8763</f>
        <v>0.50593666022550898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770">
        <f>(유형화!$F$71+유형화!$F$72+유형화!$F$73+유형화!$F$74+유형화!$G$63)*hourly1!O5936/hourly1!$O$8763</f>
        <v>103.17517503992183</v>
      </c>
      <c r="C5935" s="419">
        <f>hourly1!$F5936*유형화!$G$71/hourly1!$F$8763+유형화!$G$72*hourly1!$G5936/hourly1!$F$8763+유형화!$G$74*hourly1!I5936/hourly1!$I$8763+유형화!$H$63*hourly1!P5936/hourly1!$P$8763</f>
        <v>1.2051102527585644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770">
        <f>(유형화!$F$71+유형화!$F$72+유형화!$F$73+유형화!$F$74+유형화!$G$63)*hourly1!O5937/hourly1!$O$8763</f>
        <v>105.92292571874331</v>
      </c>
      <c r="C5936" s="419">
        <f>hourly1!$F5937*유형화!$G$71/hourly1!$F$8763+유형화!$G$72*hourly1!$G5937/hourly1!$F$8763+유형화!$G$74*hourly1!I5937/hourly1!$I$8763+유형화!$H$63*hourly1!P5937/hourly1!$P$8763</f>
        <v>2.4543983793724151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770">
        <f>(유형화!$F$71+유형화!$F$72+유형화!$F$73+유형화!$F$74+유형화!$G$63)*hourly1!O5938/hourly1!$O$8763</f>
        <v>110.8331129054378</v>
      </c>
      <c r="C5937" s="419">
        <f>hourly1!$F5938*유형화!$G$71/hourly1!$F$8763+유형화!$G$72*hourly1!$G5938/hourly1!$F$8763+유형화!$G$74*hourly1!I5938/hourly1!$I$8763+유형화!$H$63*hourly1!P5938/hourly1!$P$8763</f>
        <v>2.0710104617946157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770">
        <f>(유형화!$F$71+유형화!$F$72+유형화!$F$73+유형화!$F$74+유형화!$G$63)*hourly1!O5939/hourly1!$O$8763</f>
        <v>113.06248887099595</v>
      </c>
      <c r="C5938" s="419">
        <f>hourly1!$F5939*유형화!$G$71/hourly1!$F$8763+유형화!$G$72*hourly1!$G5939/hourly1!$F$8763+유형화!$G$74*hourly1!I5939/hourly1!$I$8763+유형화!$H$63*hourly1!P5939/hourly1!$P$8763</f>
        <v>1.7880932023915479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770">
        <f>(유형화!$F$71+유형화!$F$72+유형화!$F$73+유형화!$F$74+유형화!$G$63)*hourly1!O5940/hourly1!$O$8763</f>
        <v>117.57755542957804</v>
      </c>
      <c r="C5939" s="419">
        <f>hourly1!$F5940*유형화!$G$71/hourly1!$F$8763+유형화!$G$72*hourly1!$G5940/hourly1!$F$8763+유형화!$G$74*hourly1!I5940/hourly1!$I$8763+유형화!$H$63*hourly1!P5940/hourly1!$P$8763</f>
        <v>1.4651148305003927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770">
        <f>(유형화!$F$71+유형화!$F$72+유형화!$F$73+유형화!$F$74+유형화!$G$63)*hourly1!O5941/hourly1!$O$8763</f>
        <v>120.92769661804603</v>
      </c>
      <c r="C5940" s="419">
        <f>hourly1!$F5941*유형화!$G$71/hourly1!$F$8763+유형화!$G$72*hourly1!$G5941/hourly1!$F$8763+유형화!$G$74*hourly1!I5941/hourly1!$I$8763+유형화!$H$63*hourly1!P5941/hourly1!$P$8763</f>
        <v>1.3436458300003566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770">
        <f>(유형화!$F$71+유형화!$F$72+유형화!$F$73+유형화!$F$74+유형화!$G$63)*hourly1!O5942/hourly1!$O$8763</f>
        <v>122.14570878216458</v>
      </c>
      <c r="C5941" s="419">
        <f>hourly1!$F5942*유형화!$G$71/hourly1!$F$8763+유형화!$G$72*hourly1!$G5942/hourly1!$F$8763+유형화!$G$74*hourly1!I5942/hourly1!$I$8763+유형화!$H$63*hourly1!P5942/hourly1!$P$8763</f>
        <v>1.282821782612136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770">
        <f>(유형화!$F$71+유형화!$F$72+유형화!$F$73+유형화!$F$74+유형화!$G$63)*hourly1!O5943/hourly1!$O$8763</f>
        <v>118.24815735005286</v>
      </c>
      <c r="C5942" s="419">
        <f>hourly1!$F5943*유형화!$G$71/hourly1!$F$8763+유형화!$G$72*hourly1!$G5943/hourly1!$F$8763+유형화!$G$74*hourly1!I5943/hourly1!$I$8763+유형화!$H$63*hourly1!P5943/hourly1!$P$8763</f>
        <v>1.7036253255744931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770">
        <f>(유형화!$F$71+유형화!$F$72+유형화!$F$73+유형화!$F$74+유형화!$G$63)*hourly1!O5944/hourly1!$O$8763</f>
        <v>117.46843521800047</v>
      </c>
      <c r="C5943" s="419">
        <f>hourly1!$F5944*유형화!$G$71/hourly1!$F$8763+유형화!$G$72*hourly1!$G5944/hourly1!$F$8763+유형화!$G$74*hourly1!I5944/hourly1!$I$8763+유형화!$H$63*hourly1!P5944/hourly1!$P$8763</f>
        <v>1.5628852270334472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770">
        <f>(유형화!$F$71+유형화!$F$72+유형화!$F$73+유형화!$F$74+유형화!$G$63)*hourly1!O5945/hourly1!$O$8763</f>
        <v>123.33775501805262</v>
      </c>
      <c r="C5944" s="419">
        <f>hourly1!$F5945*유형화!$G$71/hourly1!$F$8763+유형화!$G$72*hourly1!$G5945/hourly1!$F$8763+유형화!$G$74*hourly1!I5945/hourly1!$I$8763+유형화!$H$63*hourly1!P5945/hourly1!$P$8763</f>
        <v>1.0812031698668523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770">
        <f>(유형화!$F$71+유형화!$F$72+유형화!$F$73+유형화!$F$74+유형화!$G$63)*hourly1!O5946/hourly1!$O$8763</f>
        <v>121.91116487636263</v>
      </c>
      <c r="C5945" s="419">
        <f>hourly1!$F5946*유형화!$G$71/hourly1!$F$8763+유형화!$G$72*hourly1!$G5946/hourly1!$F$8763+유형화!$G$74*hourly1!I5946/hourly1!$I$8763+유형화!$H$63*hourly1!P5946/hourly1!$P$8763</f>
        <v>1.0010621738410883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770">
        <f>(유형화!$F$71+유형화!$F$72+유형화!$F$73+유형화!$F$74+유형화!$G$63)*hourly1!O5947/hourly1!$O$8763</f>
        <v>123.51613059056338</v>
      </c>
      <c r="C5946" s="419">
        <f>hourly1!$F5947*유형화!$G$71/hourly1!$F$8763+유형화!$G$72*hourly1!$G5947/hourly1!$F$8763+유형화!$G$74*hourly1!I5947/hourly1!$I$8763+유형화!$H$63*hourly1!P5947/hourly1!$P$8763</f>
        <v>1.0813391830458405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770">
        <f>(유형화!$F$71+유형화!$F$72+유형화!$F$73+유형화!$F$74+유형화!$G$63)*hourly1!O5948/hourly1!$O$8763</f>
        <v>122.61615248490982</v>
      </c>
      <c r="C5947" s="419">
        <f>hourly1!$F5948*유형화!$G$71/hourly1!$F$8763+유형화!$G$72*hourly1!$G5948/hourly1!$F$8763+유형화!$G$74*hourly1!I5948/hourly1!$I$8763+유형화!$H$63*hourly1!P5948/hourly1!$P$8763</f>
        <v>1.5633434252766896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770">
        <f>(유형화!$F$71+유형화!$F$72+유형화!$F$73+유형화!$F$74+유형화!$G$63)*hourly1!O5949/hourly1!$O$8763</f>
        <v>120.64142772021918</v>
      </c>
      <c r="C5948" s="419">
        <f>hourly1!$F5949*유형화!$G$71/hourly1!$F$8763+유형화!$G$72*hourly1!$G5949/hourly1!$F$8763+유형화!$G$74*hourly1!I5949/hourly1!$I$8763+유형화!$H$63*hourly1!P5949/hourly1!$P$8763</f>
        <v>2.025869780198934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770">
        <f>(유형화!$F$71+유형화!$F$72+유형화!$F$73+유형화!$F$74+유형화!$G$63)*hourly1!O5950/hourly1!$O$8763</f>
        <v>120.47943371897024</v>
      </c>
      <c r="C5949" s="419">
        <f>hourly1!$F5950*유형화!$G$71/hourly1!$F$8763+유형화!$G$72*hourly1!$G5950/hourly1!$F$8763+유형화!$G$74*hourly1!I5950/hourly1!$I$8763+유형화!$H$63*hourly1!P5950/hourly1!$P$8763</f>
        <v>2.0461348207017793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770">
        <f>(유형화!$F$71+유형화!$F$72+유형화!$F$73+유형화!$F$74+유형화!$G$63)*hourly1!O5951/hourly1!$O$8763</f>
        <v>118.77756620324615</v>
      </c>
      <c r="C5950" s="419">
        <f>hourly1!$F5951*유형화!$G$71/hourly1!$F$8763+유형화!$G$72*hourly1!$G5951/hourly1!$F$8763+유형화!$G$74*hourly1!I5951/hourly1!$I$8763+유형화!$H$63*hourly1!P5951/hourly1!$P$8763</f>
        <v>1.6850059829929782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770">
        <f>(유형화!$F$71+유형화!$F$72+유형화!$F$73+유형화!$F$74+유형화!$G$63)*hourly1!O5952/hourly1!$O$8763</f>
        <v>114.51431613122422</v>
      </c>
      <c r="C5951" s="419">
        <f>hourly1!$F5952*유형화!$G$71/hourly1!$F$8763+유형화!$G$72*hourly1!$G5952/hourly1!$F$8763+유형화!$G$74*hourly1!I5952/hourly1!$I$8763+유형화!$H$63*hourly1!P5952/hourly1!$P$8763</f>
        <v>1.3434818141080445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770">
        <f>(유형화!$F$71+유형화!$F$72+유형화!$F$73+유형화!$F$74+유형화!$G$63)*hourly1!O5953/hourly1!$O$8763</f>
        <v>111.97781788309813</v>
      </c>
      <c r="C5952" s="419">
        <f>hourly1!$F5953*유형화!$G$71/hourly1!$F$8763+유형화!$G$72*hourly1!$G5953/hourly1!$F$8763+유형화!$G$74*hourly1!I5953/hourly1!$I$8763+유형화!$H$63*hourly1!P5953/hourly1!$P$8763</f>
        <v>0.94215738934279591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770">
        <f>(유형화!$F$71+유형화!$F$72+유형화!$F$73+유형화!$F$74+유형화!$G$63)*hourly1!O5954/hourly1!$O$8763</f>
        <v>109.5888867422523</v>
      </c>
      <c r="C5953" s="419">
        <f>hourly1!$F5954*유형화!$G$71/hourly1!$F$8763+유형화!$G$72*hourly1!$G5954/hourly1!$F$8763+유형화!$G$74*hourly1!I5954/hourly1!$I$8763+유형화!$H$63*hourly1!P5954/hourly1!$P$8763</f>
        <v>0.82225007862412369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770">
        <f>(유형화!$F$71+유형화!$F$72+유형화!$F$73+유형화!$F$74+유형화!$G$63)*hourly1!O5955/hourly1!$O$8763</f>
        <v>107.12214459653399</v>
      </c>
      <c r="C5954" s="419">
        <f>hourly1!$F5955*유형화!$G$71/hourly1!$F$8763+유형화!$G$72*hourly1!$G5955/hourly1!$F$8763+유형화!$G$74*hourly1!I5955/hourly1!$I$8763+유형화!$H$63*hourly1!P5955/hourly1!$P$8763</f>
        <v>0.60493517575707578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770">
        <f>(유형화!$F$71+유형화!$F$72+유형화!$F$73+유형화!$F$74+유형화!$G$63)*hourly1!O5956/hourly1!$O$8763</f>
        <v>103.41915093938691</v>
      </c>
      <c r="C5955" s="419">
        <f>hourly1!$F5956*유형화!$G$71/hourly1!$F$8763+유형화!$G$72*hourly1!$G5956/hourly1!$F$8763+유형화!$G$74*hourly1!I5956/hourly1!$I$8763+유형화!$H$63*hourly1!P5956/hourly1!$P$8763</f>
        <v>0.53142374517954283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770">
        <f>(유형화!$F$71+유형화!$F$72+유형화!$F$73+유형화!$F$74+유형화!$G$63)*hourly1!O5957/hourly1!$O$8763</f>
        <v>102.83067503989852</v>
      </c>
      <c r="C5956" s="419">
        <f>hourly1!$F5957*유형화!$G$71/hourly1!$F$8763+유형화!$G$72*hourly1!$G5957/hourly1!$F$8763+유형화!$G$74*hourly1!I5957/hourly1!$I$8763+유형화!$H$63*hourly1!P5957/hourly1!$P$8763</f>
        <v>0.50997274360923472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770">
        <f>(유형화!$F$71+유형화!$F$72+유형화!$F$73+유형화!$F$74+유형화!$G$63)*hourly1!O5958/hourly1!$O$8763</f>
        <v>101.54566362812356</v>
      </c>
      <c r="C5957" s="419">
        <f>hourly1!$F5958*유형화!$G$71/hourly1!$F$8763+유형화!$G$72*hourly1!$G5958/hourly1!$F$8763+유형화!$G$74*hourly1!I5958/hourly1!$I$8763+유형화!$H$63*hourly1!P5958/hourly1!$P$8763</f>
        <v>0.51008998573863384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770">
        <f>(유형화!$F$71+유형화!$F$72+유형화!$F$73+유형화!$F$74+유형화!$G$63)*hourly1!O5959/hourly1!$O$8763</f>
        <v>102.90571918405455</v>
      </c>
      <c r="C5958" s="419">
        <f>hourly1!$F5959*유형화!$G$71/hourly1!$F$8763+유형화!$G$72*hourly1!$G5959/hourly1!$F$8763+유형화!$G$74*hourly1!I5959/hourly1!$I$8763+유형화!$H$63*hourly1!P5959/hourly1!$P$8763</f>
        <v>0.50494148687517548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770">
        <f>(유형화!$F$71+유형화!$F$72+유형화!$F$73+유형화!$F$74+유형화!$G$63)*hourly1!O5960/hourly1!$O$8763</f>
        <v>104.115737712458</v>
      </c>
      <c r="C5959" s="419">
        <f>hourly1!$F5960*유형화!$G$71/hourly1!$F$8763+유형화!$G$72*hourly1!$G5960/hourly1!$F$8763+유형화!$G$74*hourly1!I5960/hourly1!$I$8763+유형화!$H$63*hourly1!P5960/hourly1!$P$8763</f>
        <v>1.2039073669742595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770">
        <f>(유형화!$F$71+유형화!$F$72+유형화!$F$73+유형화!$F$74+유형화!$G$63)*hourly1!O5961/hourly1!$O$8763</f>
        <v>106.76817611729605</v>
      </c>
      <c r="C5960" s="419">
        <f>hourly1!$F5961*유형화!$G$71/hourly1!$F$8763+유형화!$G$72*hourly1!$G5961/hourly1!$F$8763+유형화!$G$74*hourly1!I5961/hourly1!$I$8763+유형화!$H$63*hourly1!P5961/hourly1!$P$8763</f>
        <v>2.4515264087853188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770">
        <f>(유형화!$F$71+유형화!$F$72+유형화!$F$73+유형화!$F$74+유형화!$G$63)*hourly1!O5962/hourly1!$O$8763</f>
        <v>110.21717884436225</v>
      </c>
      <c r="C5961" s="419">
        <f>hourly1!$F5962*유형화!$G$71/hourly1!$F$8763+유형화!$G$72*hourly1!$G5962/hourly1!$F$8763+유형화!$G$74*hourly1!I5962/hourly1!$I$8763+유형화!$H$63*hourly1!P5962/hourly1!$P$8763</f>
        <v>2.0686708504827469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770">
        <f>(유형화!$F$71+유형화!$F$72+유형화!$F$73+유형화!$F$74+유형화!$G$63)*hourly1!O5963/hourly1!$O$8763</f>
        <v>112.37352240666863</v>
      </c>
      <c r="C5962" s="419">
        <f>hourly1!$F5963*유형화!$G$71/hourly1!$F$8763+유형화!$G$72*hourly1!$G5963/hourly1!$F$8763+유형화!$G$74*hourly1!I5963/hourly1!$I$8763+유형화!$H$63*hourly1!P5963/hourly1!$P$8763</f>
        <v>1.7863973457639395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770">
        <f>(유형화!$F$71+유형화!$F$72+유형화!$F$73+유형화!$F$74+유형화!$G$63)*hourly1!O5964/hourly1!$O$8763</f>
        <v>119.05895130552896</v>
      </c>
      <c r="C5963" s="419">
        <f>hourly1!$F5964*유형화!$G$71/hourly1!$F$8763+유형화!$G$72*hourly1!$G5964/hourly1!$F$8763+유형화!$G$74*hourly1!I5964/hourly1!$I$8763+유형화!$H$63*hourly1!P5964/hourly1!$P$8763</f>
        <v>1.463965180643604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770">
        <f>(유형화!$F$71+유형화!$F$72+유형화!$F$73+유형화!$F$74+유형화!$G$63)*hourly1!O5965/hourly1!$O$8763</f>
        <v>122.33134656048738</v>
      </c>
      <c r="C5964" s="419">
        <f>hourly1!$F5965*유형화!$G$71/hourly1!$F$8763+유형화!$G$72*hourly1!$G5965/hourly1!$F$8763+유형화!$G$74*hourly1!I5965/hourly1!$I$8763+유형화!$H$63*hourly1!P5965/hourly1!$P$8763</f>
        <v>1.3427285103474984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770">
        <f>(유형화!$F$71+유형화!$F$72+유형화!$F$73+유형화!$F$74+유형화!$G$63)*hourly1!O5966/hourly1!$O$8763</f>
        <v>123.90727412223464</v>
      </c>
      <c r="C5965" s="419">
        <f>hourly1!$F5966*유형화!$G$71/hourly1!$F$8763+유형화!$G$72*hourly1!$G5966/hourly1!$F$8763+유형화!$G$74*hourly1!I5966/hourly1!$I$8763+유형화!$H$63*hourly1!P5966/hourly1!$P$8763</f>
        <v>1.2820170892568108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770">
        <f>(유형화!$F$71+유형화!$F$72+유형화!$F$73+유형화!$F$74+유형화!$G$63)*hourly1!O5967/hourly1!$O$8763</f>
        <v>120.79594571241007</v>
      </c>
      <c r="C5966" s="419">
        <f>hourly1!$F5967*유형화!$G$71/hourly1!$F$8763+유형화!$G$72*hourly1!$G5967/hourly1!$F$8763+유형화!$G$74*hourly1!I5967/hourly1!$I$8763+유형화!$H$63*hourly1!P5967/hourly1!$P$8763</f>
        <v>1.7027504715748032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770">
        <f>(유형화!$F$71+유형화!$F$72+유형화!$F$73+유형화!$F$74+유형화!$G$63)*hourly1!O5968/hourly1!$O$8763</f>
        <v>119.71933860124567</v>
      </c>
      <c r="C5967" s="419">
        <f>hourly1!$F5968*유형화!$G$71/hourly1!$F$8763+유형화!$G$72*hourly1!$G5968/hourly1!$F$8763+유형화!$G$74*hourly1!I5968/hourly1!$I$8763+유형화!$H$63*hourly1!P5968/hourly1!$P$8763</f>
        <v>1.5622193163562299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770">
        <f>(유형화!$F$71+유형화!$F$72+유형화!$F$73+유형화!$F$74+유형화!$G$63)*hourly1!O5969/hourly1!$O$8763</f>
        <v>125.22755734498749</v>
      </c>
      <c r="C5968" s="419">
        <f>hourly1!$F5969*유형화!$G$71/hourly1!$F$8763+유형화!$G$72*hourly1!$G5969/hourly1!$F$8763+유형화!$G$74*hourly1!I5969/hourly1!$I$8763+유형화!$H$63*hourly1!P5969/hourly1!$P$8763</f>
        <v>1.0809336052858716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770">
        <f>(유형화!$F$71+유형화!$F$72+유형화!$F$73+유형화!$F$74+유형화!$G$63)*hourly1!O5970/hourly1!$O$8763</f>
        <v>123.85623054704766</v>
      </c>
      <c r="C5969" s="419">
        <f>hourly1!$F5970*유형화!$G$71/hourly1!$F$8763+유형화!$G$72*hourly1!$G5970/hourly1!$F$8763+유형화!$G$74*hourly1!I5970/hourly1!$I$8763+유형화!$H$63*hourly1!P5970/hourly1!$P$8763</f>
        <v>1.0008960038939054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770">
        <f>(유형화!$F$71+유형화!$F$72+유형화!$F$73+유형화!$F$74+유형화!$G$63)*hourly1!O5971/hourly1!$O$8763</f>
        <v>123.08927729279981</v>
      </c>
      <c r="C5970" s="419">
        <f>hourly1!$F5971*유형화!$G$71/hourly1!$F$8763+유형화!$G$72*hourly1!$G5971/hourly1!$F$8763+유형화!$G$74*hourly1!I5971/hourly1!$I$8763+유형화!$H$63*hourly1!P5971/hourly1!$P$8763</f>
        <v>1.0811982463128589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770">
        <f>(유형화!$F$71+유형화!$F$72+유형화!$F$73+유형화!$F$74+유형화!$G$63)*hourly1!O5972/hourly1!$O$8763</f>
        <v>121.8685131009282</v>
      </c>
      <c r="C5971" s="419">
        <f>hourly1!$F5972*유형화!$G$71/hourly1!$F$8763+유형화!$G$72*hourly1!$G5972/hourly1!$F$8763+유형화!$G$74*hourly1!I5972/hourly1!$I$8763+유형화!$H$63*hourly1!P5972/hourly1!$P$8763</f>
        <v>1.5630812460266978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770">
        <f>(유형화!$F$71+유형화!$F$72+유형화!$F$73+유형화!$F$74+유형화!$G$63)*hourly1!O5973/hourly1!$O$8763</f>
        <v>118.7898763337159</v>
      </c>
      <c r="C5972" s="419">
        <f>hourly1!$F5973*유형화!$G$71/hourly1!$F$8763+유형화!$G$72*hourly1!$G5973/hourly1!$F$8763+유형화!$G$74*hourly1!I5973/hourly1!$I$8763+유형화!$H$63*hourly1!P5973/hourly1!$P$8763</f>
        <v>2.0252278718474233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770">
        <f>(유형화!$F$71+유형화!$F$72+유형화!$F$73+유형화!$F$74+유형화!$G$63)*hourly1!O5974/hourly1!$O$8763</f>
        <v>118.21766373658348</v>
      </c>
      <c r="C5973" s="419">
        <f>hourly1!$F5974*유형화!$G$71/hourly1!$F$8763+유형화!$G$72*hourly1!$G5974/hourly1!$F$8763+유형화!$G$74*hourly1!I5974/hourly1!$I$8763+유형화!$H$63*hourly1!P5974/hourly1!$P$8763</f>
        <v>2.0453107408526163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770">
        <f>(유형화!$F$71+유형화!$F$72+유형화!$F$73+유형화!$F$74+유형화!$G$63)*hourly1!O5975/hourly1!$O$8763</f>
        <v>115.533841733027</v>
      </c>
      <c r="C5974" s="419">
        <f>hourly1!$F5975*유형화!$G$71/hourly1!$F$8763+유형화!$G$72*hourly1!$G5975/hourly1!$F$8763+유형화!$G$74*hourly1!I5975/hourly1!$I$8763+유형화!$H$63*hourly1!P5975/hourly1!$P$8763</f>
        <v>1.6841797490889476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770">
        <f>(유형화!$F$71+유형화!$F$72+유형화!$F$73+유형화!$F$74+유형화!$G$63)*hourly1!O5976/hourly1!$O$8763</f>
        <v>113.92869188709376</v>
      </c>
      <c r="C5975" s="419">
        <f>hourly1!$F5976*유형화!$G$71/hourly1!$F$8763+유형화!$G$72*hourly1!$G5976/hourly1!$F$8763+유형화!$G$74*hourly1!I5976/hourly1!$I$8763+유형화!$H$63*hourly1!P5976/hourly1!$P$8763</f>
        <v>1.3427605134484337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770">
        <f>(유형화!$F$71+유형화!$F$72+유형화!$F$73+유형화!$F$74+유형화!$G$63)*hourly1!O5977/hourly1!$O$8763</f>
        <v>111.61976927000185</v>
      </c>
      <c r="C5976" s="419">
        <f>hourly1!$F5977*유형화!$G$71/hourly1!$F$8763+유형화!$G$72*hourly1!$G5977/hourly1!$F$8763+유형화!$G$74*hourly1!I5977/hourly1!$I$8763+유형화!$H$63*hourly1!P5977/hourly1!$P$8763</f>
        <v>0.94159395013300329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770">
        <f>(유형화!$F$71+유형화!$F$72+유형화!$F$73+유형화!$F$74+유형화!$G$63)*hourly1!O5978/hourly1!$O$8763</f>
        <v>109.58744321092414</v>
      </c>
      <c r="C5977" s="419">
        <f>hourly1!$F5978*유형화!$G$71/hourly1!$F$8763+유형화!$G$72*hourly1!$G5978/hourly1!$F$8763+유형화!$G$74*hourly1!I5978/hourly1!$I$8763+유형화!$H$63*hourly1!P5978/hourly1!$P$8763</f>
        <v>0.82169771741081565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770">
        <f>(유형화!$F$71+유형화!$F$72+유형화!$F$73+유형화!$F$74+유형화!$G$63)*hourly1!O5979/hourly1!$O$8763</f>
        <v>106.48457246926553</v>
      </c>
      <c r="C5978" s="419">
        <f>hourly1!$F5979*유형화!$G$71/hourly1!$F$8763+유형화!$G$72*hourly1!$G5979/hourly1!$F$8763+유형화!$G$74*hourly1!I5979/hourly1!$I$8763+유형화!$H$63*hourly1!P5979/hourly1!$P$8763</f>
        <v>0.59892782444439696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770">
        <f>(유형화!$F$71+유형화!$F$72+유형화!$F$73+유형화!$F$74+유형화!$G$63)*hourly1!O5980/hourly1!$O$8763</f>
        <v>102.66531068210611</v>
      </c>
      <c r="C5979" s="419">
        <f>hourly1!$F5980*유형화!$G$71/hourly1!$F$8763+유형화!$G$72*hourly1!$G5980/hourly1!$F$8763+유형화!$G$74*hourly1!I5980/hourly1!$I$8763+유형화!$H$63*hourly1!P5980/hourly1!$P$8763</f>
        <v>0.61547619712864787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770">
        <f>(유형화!$F$71+유형화!$F$72+유형화!$F$73+유형화!$F$74+유형화!$G$63)*hourly1!O5981/hourly1!$O$8763</f>
        <v>102.07188148537571</v>
      </c>
      <c r="C5980" s="419">
        <f>hourly1!$F5981*유형화!$G$71/hourly1!$F$8763+유형화!$G$72*hourly1!$G5981/hourly1!$F$8763+유형화!$G$74*hourly1!I5981/hourly1!$I$8763+유형화!$H$63*hourly1!P5981/hourly1!$P$8763</f>
        <v>0.55081885523668561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770">
        <f>(유형화!$F$71+유형화!$F$72+유형화!$F$73+유형화!$F$74+유형화!$G$63)*hourly1!O5982/hourly1!$O$8763</f>
        <v>101.44461951534325</v>
      </c>
      <c r="C5981" s="419">
        <f>hourly1!$F5982*유형화!$G$71/hourly1!$F$8763+유형화!$G$72*hourly1!$G5982/hourly1!$F$8763+유형화!$G$74*hourly1!I5982/hourly1!$I$8763+유형화!$H$63*hourly1!P5982/hourly1!$P$8763</f>
        <v>0.50235631330802988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770">
        <f>(유형화!$F$71+유형화!$F$72+유형화!$F$73+유형화!$F$74+유형화!$G$63)*hourly1!O5983/hourly1!$O$8763</f>
        <v>101.00847682148945</v>
      </c>
      <c r="C5982" s="419">
        <f>hourly1!$F5983*유형화!$G$71/hourly1!$F$8763+유형화!$G$72*hourly1!$G5983/hourly1!$F$8763+유형화!$G$74*hourly1!I5983/hourly1!$I$8763+유형화!$H$63*hourly1!P5983/hourly1!$P$8763</f>
        <v>0.50238893185321731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770">
        <f>(유형화!$F$71+유형화!$F$72+유형화!$F$73+유형화!$F$74+유형화!$G$63)*hourly1!O5984/hourly1!$O$8763</f>
        <v>102.15423869946522</v>
      </c>
      <c r="C5983" s="419">
        <f>hourly1!$F5984*유형화!$G$71/hourly1!$F$8763+유형화!$G$72*hourly1!$G5984/hourly1!$F$8763+유형화!$G$74*hourly1!I5984/hourly1!$I$8763+유형화!$H$63*hourly1!P5984/hourly1!$P$8763</f>
        <v>0.64893913182519425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770">
        <f>(유형화!$F$71+유형화!$F$72+유형화!$F$73+유형화!$F$74+유형화!$G$63)*hourly1!O5985/hourly1!$O$8763</f>
        <v>105.49850823937844</v>
      </c>
      <c r="C5984" s="419">
        <f>hourly1!$F5985*유형화!$G$71/hourly1!$F$8763+유형화!$G$72*hourly1!$G5985/hourly1!$F$8763+유형화!$G$74*hourly1!I5985/hourly1!$I$8763+유형화!$H$63*hourly1!P5985/hourly1!$P$8763</f>
        <v>1.0073384742904965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770">
        <f>(유형화!$F$71+유형화!$F$72+유형화!$F$73+유형화!$F$74+유형화!$G$63)*hourly1!O5986/hourly1!$O$8763</f>
        <v>108.50235728740469</v>
      </c>
      <c r="C5985" s="419">
        <f>hourly1!$F5986*유형화!$G$71/hourly1!$F$8763+유형화!$G$72*hourly1!$G5986/hourly1!$F$8763+유형화!$G$74*hourly1!I5986/hourly1!$I$8763+유형화!$H$63*hourly1!P5986/hourly1!$P$8763</f>
        <v>1.4028635678991679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770">
        <f>(유형화!$F$71+유형화!$F$72+유형화!$F$73+유형화!$F$74+유형화!$G$63)*hourly1!O5987/hourly1!$O$8763</f>
        <v>111.82775948977172</v>
      </c>
      <c r="C5986" s="419">
        <f>hourly1!$F5987*유형화!$G$71/hourly1!$F$8763+유형화!$G$72*hourly1!$G5987/hourly1!$F$8763+유형화!$G$74*hourly1!I5987/hourly1!$I$8763+유형화!$H$63*hourly1!P5987/hourly1!$P$8763</f>
        <v>2.0051936229378864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770">
        <f>(유형화!$F$71+유형화!$F$72+유형화!$F$73+유형화!$F$74+유형화!$G$63)*hourly1!O5988/hourly1!$O$8763</f>
        <v>117.59429202916738</v>
      </c>
      <c r="C5987" s="419">
        <f>hourly1!$F5988*유형화!$G$71/hourly1!$F$8763+유형화!$G$72*hourly1!$G5988/hourly1!$F$8763+유형화!$G$74*hourly1!I5988/hourly1!$I$8763+유형화!$H$63*hourly1!P5988/hourly1!$P$8763</f>
        <v>1.9874109768126382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770">
        <f>(유형화!$F$71+유형화!$F$72+유형화!$F$73+유형화!$F$74+유형화!$G$63)*hourly1!O5989/hourly1!$O$8763</f>
        <v>118.3579183977899</v>
      </c>
      <c r="C5988" s="419">
        <f>hourly1!$F5989*유형화!$G$71/hourly1!$F$8763+유형화!$G$72*hourly1!$G5989/hourly1!$F$8763+유형화!$G$74*hourly1!I5989/hourly1!$I$8763+유형화!$H$63*hourly1!P5989/hourly1!$P$8763</f>
        <v>1.8321073132897685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770">
        <f>(유형화!$F$71+유형화!$F$72+유형화!$F$73+유형화!$F$74+유형화!$G$63)*hourly1!O5990/hourly1!$O$8763</f>
        <v>120.69905117931806</v>
      </c>
      <c r="C5989" s="419">
        <f>hourly1!$F5990*유형화!$G$71/hourly1!$F$8763+유형화!$G$72*hourly1!$G5990/hourly1!$F$8763+유형화!$G$74*hourly1!I5990/hourly1!$I$8763+유형화!$H$63*hourly1!P5990/hourly1!$P$8763</f>
        <v>1.9349618947622864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770">
        <f>(유형화!$F$71+유형화!$F$72+유형화!$F$73+유형화!$F$74+유형화!$G$63)*hourly1!O5991/hourly1!$O$8763</f>
        <v>116.64346897781451</v>
      </c>
      <c r="C5990" s="419">
        <f>hourly1!$F5991*유형화!$G$71/hourly1!$F$8763+유형화!$G$72*hourly1!$G5991/hourly1!$F$8763+유형화!$G$74*hourly1!I5991/hourly1!$I$8763+유형화!$H$63*hourly1!P5991/hourly1!$P$8763</f>
        <v>1.951409642311853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770">
        <f>(유형화!$F$71+유형화!$F$72+유형화!$F$73+유형화!$F$74+유형화!$G$63)*hourly1!O5992/hourly1!$O$8763</f>
        <v>117.05297035476084</v>
      </c>
      <c r="C5991" s="419">
        <f>hourly1!$F5992*유형화!$G$71/hourly1!$F$8763+유형화!$G$72*hourly1!$G5992/hourly1!$F$8763+유형화!$G$74*hourly1!I5992/hourly1!$I$8763+유형화!$H$63*hourly1!P5992/hourly1!$P$8763</f>
        <v>1.641939656237932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770">
        <f>(유형화!$F$71+유형화!$F$72+유형화!$F$73+유형화!$F$74+유형화!$G$63)*hourly1!O5993/hourly1!$O$8763</f>
        <v>122.37228667154571</v>
      </c>
      <c r="C5992" s="419">
        <f>hourly1!$F5993*유형화!$G$71/hourly1!$F$8763+유형화!$G$72*hourly1!$G5993/hourly1!$F$8763+유형화!$G$74*hourly1!I5993/hourly1!$I$8763+유형화!$H$63*hourly1!P5993/hourly1!$P$8763</f>
        <v>1.4012104846468521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770">
        <f>(유형화!$F$71+유형화!$F$72+유형화!$F$73+유형화!$F$74+유형화!$G$63)*hourly1!O5994/hourly1!$O$8763</f>
        <v>122.19247780086856</v>
      </c>
      <c r="C5993" s="419">
        <f>hourly1!$F5994*유형화!$G$71/hourly1!$F$8763+유형화!$G$72*hourly1!$G5994/hourly1!$F$8763+유형화!$G$74*hourly1!I5994/hourly1!$I$8763+유형화!$H$63*hourly1!P5994/hourly1!$P$8763</f>
        <v>1.1950028118602856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770">
        <f>(유형화!$F$71+유형화!$F$72+유형화!$F$73+유형화!$F$74+유형화!$G$63)*hourly1!O5995/hourly1!$O$8763</f>
        <v>123.34324031679712</v>
      </c>
      <c r="C5994" s="419">
        <f>hourly1!$F5995*유형화!$G$71/hourly1!$F$8763+유형화!$G$72*hourly1!$G5995/hourly1!$F$8763+유형화!$G$74*hourly1!I5995/hourly1!$I$8763+유형화!$H$63*hourly1!P5995/hourly1!$P$8763</f>
        <v>1.40127295223811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770">
        <f>(유형화!$F$71+유형화!$F$72+유형화!$F$73+유형화!$F$74+유형화!$G$63)*hourly1!O5996/hourly1!$O$8763</f>
        <v>122.19213965213673</v>
      </c>
      <c r="C5995" s="419">
        <f>hourly1!$F5996*유형화!$G$71/hourly1!$F$8763+유형화!$G$72*hourly1!$G5996/hourly1!$F$8763+유형화!$G$74*hourly1!I5996/hourly1!$I$8763+유형화!$H$63*hourly1!P5996/hourly1!$P$8763</f>
        <v>1.6764793106477798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770">
        <f>(유형화!$F$71+유형화!$F$72+유형화!$F$73+유형화!$F$74+유형화!$G$63)*hourly1!O5997/hourly1!$O$8763</f>
        <v>120.42968397857351</v>
      </c>
      <c r="C5996" s="419">
        <f>hourly1!$F5997*유형화!$G$71/hourly1!$F$8763+유형화!$G$72*hourly1!$G5997/hourly1!$F$8763+유형화!$G$74*hourly1!I5997/hourly1!$I$8763+유형화!$H$63*hourly1!P5997/hourly1!$P$8763</f>
        <v>2.1581081318868551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770">
        <f>(유형화!$F$71+유형화!$F$72+유형화!$F$73+유형화!$F$74+유형화!$G$63)*hourly1!O5998/hourly1!$O$8763</f>
        <v>121.61853706201425</v>
      </c>
      <c r="C5997" s="419">
        <f>hourly1!$F5998*유형화!$G$71/hourly1!$F$8763+유형화!$G$72*hourly1!$G5998/hourly1!$F$8763+유형화!$G$74*hourly1!I5998/hourly1!$I$8763+유형화!$H$63*hourly1!P5998/hourly1!$P$8763</f>
        <v>1.796853743551299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770">
        <f>(유형화!$F$71+유형화!$F$72+유형화!$F$73+유형화!$F$74+유형화!$G$63)*hourly1!O5999/hourly1!$O$8763</f>
        <v>118.41076763718435</v>
      </c>
      <c r="C5998" s="419">
        <f>hourly1!$F5999*유형화!$G$71/hourly1!$F$8763+유형화!$G$72*hourly1!$G5999/hourly1!$F$8763+유형화!$G$74*hourly1!I5999/hourly1!$I$8763+유형화!$H$63*hourly1!P5999/hourly1!$P$8763</f>
        <v>1.195488089650476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770">
        <f>(유형화!$F$71+유형화!$F$72+유형화!$F$73+유형화!$F$74+유형화!$G$63)*hourly1!O6000/hourly1!$O$8763</f>
        <v>114.01673513564036</v>
      </c>
      <c r="C5999" s="419">
        <f>hourly1!$F6000*유형화!$G$71/hourly1!$F$8763+유형화!$G$72*hourly1!$G6000/hourly1!$F$8763+유형화!$G$74*hourly1!I6000/hourly1!$I$8763+유형화!$H$63*hourly1!P6000/hourly1!$P$8763</f>
        <v>1.1783962796945218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770">
        <f>(유형화!$F$71+유형화!$F$72+유형화!$F$73+유형화!$F$74+유형화!$G$63)*hourly1!O6001/hourly1!$O$8763</f>
        <v>109.47999385957206</v>
      </c>
      <c r="C6000" s="419">
        <f>hourly1!$F6001*유형화!$G$71/hourly1!$F$8763+유형화!$G$72*hourly1!$G6001/hourly1!$F$8763+유형화!$G$74*hourly1!I6001/hourly1!$I$8763+유형화!$H$63*hourly1!P6001/hourly1!$P$8763</f>
        <v>1.0411026689468377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770">
        <f>(유형화!$F$71+유형화!$F$72+유형화!$F$73+유형화!$F$74+유형화!$G$63)*hourly1!O6002/hourly1!$O$8763</f>
        <v>107.49797477239824</v>
      </c>
      <c r="C6001" s="419">
        <f>hourly1!$F6002*유형화!$G$71/hourly1!$F$8763+유형화!$G$72*hourly1!$G6002/hourly1!$F$8763+유형화!$G$74*hourly1!I6002/hourly1!$I$8763+유형화!$H$63*hourly1!P6002/hourly1!$P$8763</f>
        <v>0.80129020156436992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770">
        <f>(유형화!$F$71+유형화!$F$72+유형화!$F$73+유형화!$F$74+유형화!$G$63)*hourly1!O6003/hourly1!$O$8763</f>
        <v>105.10730690663799</v>
      </c>
      <c r="C6002" s="419">
        <f>hourly1!$F6003*유형화!$G$71/hourly1!$F$8763+유형화!$G$72*hourly1!$G6003/hourly1!$F$8763+유형화!$G$74*hourly1!I6003/hourly1!$I$8763+유형화!$H$63*hourly1!P6003/hourly1!$P$8763</f>
        <v>0.65105595231899205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770">
        <f>(유형화!$F$71+유형화!$F$72+유형화!$F$73+유형화!$F$74+유형화!$G$63)*hourly1!O6004/hourly1!$O$8763</f>
        <v>101.72729657897487</v>
      </c>
      <c r="C6003" s="419">
        <f>hourly1!$F6004*유형화!$G$71/hourly1!$F$8763+유형화!$G$72*hourly1!$G6004/hourly1!$F$8763+유형화!$G$74*hourly1!I6004/hourly1!$I$8763+유형화!$H$63*hourly1!P6004/hourly1!$P$8763</f>
        <v>0.59599677120941719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770">
        <f>(유형화!$F$71+유형화!$F$72+유형화!$F$73+유형화!$F$74+유형화!$G$63)*hourly1!O6005/hourly1!$O$8763</f>
        <v>101.5063731772336</v>
      </c>
      <c r="C6004" s="419">
        <f>hourly1!$F6005*유형화!$G$71/hourly1!$F$8763+유형화!$G$72*hourly1!$G6005/hourly1!$F$8763+유형화!$G$74*hourly1!I6005/hourly1!$I$8763+유형화!$H$63*hourly1!P6005/hourly1!$P$8763</f>
        <v>0.56037762758714926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770">
        <f>(유형화!$F$71+유형화!$F$72+유형화!$F$73+유형화!$F$74+유형화!$G$63)*hourly1!O6006/hourly1!$O$8763</f>
        <v>102.08918498164228</v>
      </c>
      <c r="C6005" s="419">
        <f>hourly1!$F6006*유형화!$G$71/hourly1!$F$8763+유형화!$G$72*hourly1!$G6006/hourly1!$F$8763+유형화!$G$74*hourly1!I6006/hourly1!$I$8763+유형화!$H$63*hourly1!P6006/hourly1!$P$8763</f>
        <v>0.50268988409088766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770">
        <f>(유형화!$F$71+유형화!$F$72+유형화!$F$73+유형화!$F$74+유형화!$G$63)*hourly1!O6007/hourly1!$O$8763</f>
        <v>101.9496982321659</v>
      </c>
      <c r="C6006" s="419">
        <f>hourly1!$F6007*유형화!$G$71/hourly1!$F$8763+유형화!$G$72*hourly1!$G6007/hourly1!$F$8763+유형화!$G$74*hourly1!I6007/hourly1!$I$8763+유형화!$H$63*hourly1!P6007/hourly1!$P$8763</f>
        <v>0.5027443509069075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770">
        <f>(유형화!$F$71+유형화!$F$72+유형화!$F$73+유형화!$F$74+유형화!$G$63)*hourly1!O6008/hourly1!$O$8763</f>
        <v>103.18674181080077</v>
      </c>
      <c r="C6007" s="419">
        <f>hourly1!$F6008*유형화!$G$71/hourly1!$F$8763+유형화!$G$72*hourly1!$G6008/hourly1!$F$8763+유형화!$G$74*hourly1!I6008/hourly1!$I$8763+유형화!$H$63*hourly1!P6008/hourly1!$P$8763</f>
        <v>0.56043886428990597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770">
        <f>(유형화!$F$71+유형화!$F$72+유형화!$F$73+유형화!$F$74+유형화!$G$63)*hourly1!O6009/hourly1!$O$8763</f>
        <v>104.69322192427408</v>
      </c>
      <c r="C6008" s="419">
        <f>hourly1!$F6009*유형화!$G$71/hourly1!$F$8763+유형화!$G$72*hourly1!$G6009/hourly1!$F$8763+유형화!$G$74*hourly1!I6009/hourly1!$I$8763+유형화!$H$63*hourly1!P6009/hourly1!$P$8763</f>
        <v>0.81999324456372369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770">
        <f>(유형화!$F$71+유형화!$F$72+유형화!$F$73+유형화!$F$74+유형화!$G$63)*hourly1!O6010/hourly1!$O$8763</f>
        <v>109.09444076283837</v>
      </c>
      <c r="C6009" s="419">
        <f>hourly1!$F6010*유형화!$G$71/hourly1!$F$8763+유형화!$G$72*hourly1!$G6010/hourly1!$F$8763+유형화!$G$74*hourly1!I6010/hourly1!$I$8763+유형화!$H$63*hourly1!P6010/hourly1!$P$8763</f>
        <v>1.218009041047345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770">
        <f>(유형화!$F$71+유형화!$F$72+유형화!$F$73+유형화!$F$74+유형화!$G$63)*hourly1!O6011/hourly1!$O$8763</f>
        <v>112.24692331416401</v>
      </c>
      <c r="C6010" s="419">
        <f>hourly1!$F6011*유형화!$G$71/hourly1!$F$8763+유형화!$G$72*hourly1!$G6011/hourly1!$F$8763+유형화!$G$74*hourly1!I6011/hourly1!$I$8763+유형화!$H$63*hourly1!P6011/hourly1!$P$8763</f>
        <v>1.6738245918805179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770">
        <f>(유형화!$F$71+유형화!$F$72+유형화!$F$73+유형화!$F$74+유형화!$G$63)*hourly1!O6012/hourly1!$O$8763</f>
        <v>117.95909443033314</v>
      </c>
      <c r="C6011" s="419">
        <f>hourly1!$F6012*유형화!$G$71/hourly1!$F$8763+유형화!$G$72*hourly1!$G6012/hourly1!$F$8763+유형화!$G$74*hourly1!I6012/hourly1!$I$8763+유형화!$H$63*hourly1!P6012/hourly1!$P$8763</f>
        <v>2.0725690743547354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770">
        <f>(유형화!$F$71+유형화!$F$72+유형화!$F$73+유형화!$F$74+유형화!$G$63)*hourly1!O6013/hourly1!$O$8763</f>
        <v>120.81204687269212</v>
      </c>
      <c r="C6012" s="419">
        <f>hourly1!$F6013*유형화!$G$71/hourly1!$F$8763+유형화!$G$72*hourly1!$G6013/hourly1!$F$8763+유형화!$G$74*hourly1!I6013/hourly1!$I$8763+유형화!$H$63*hourly1!P6013/hourly1!$P$8763</f>
        <v>2.2431969919509638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770">
        <f>(유형화!$F$71+유형화!$F$72+유형화!$F$73+유형화!$F$74+유형화!$G$63)*hourly1!O6014/hourly1!$O$8763</f>
        <v>122.37719331152933</v>
      </c>
      <c r="C6013" s="419">
        <f>hourly1!$F6014*유형화!$G$71/hourly1!$F$8763+유형화!$G$72*hourly1!$G6014/hourly1!$F$8763+유형화!$G$74*hourly1!I6014/hourly1!$I$8763+유형화!$H$63*hourly1!P6014/hourly1!$P$8763</f>
        <v>2.3378018509902407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770">
        <f>(유형화!$F$71+유형화!$F$72+유형화!$F$73+유형화!$F$74+유형화!$G$63)*hourly1!O6015/hourly1!$O$8763</f>
        <v>119.69506484130925</v>
      </c>
      <c r="C6014" s="419">
        <f>hourly1!$F6015*유형화!$G$71/hourly1!$F$8763+유형화!$G$72*hourly1!$G6015/hourly1!$F$8763+유형화!$G$74*hourly1!I6015/hourly1!$I$8763+유형화!$H$63*hourly1!P6015/hourly1!$P$8763</f>
        <v>2.0708732177271298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770">
        <f>(유형화!$F$71+유형화!$F$72+유형화!$F$73+유형화!$F$74+유형화!$G$63)*hourly1!O6016/hourly1!$O$8763</f>
        <v>120.5518046055782</v>
      </c>
      <c r="C6015" s="419">
        <f>hourly1!$F6016*유형화!$G$71/hourly1!$F$8763+유형화!$G$72*hourly1!$G6016/hourly1!$F$8763+유형화!$G$74*hourly1!I6016/hourly1!$I$8763+유형화!$H$63*hourly1!P6016/hourly1!$P$8763</f>
        <v>1.8431766935489506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770">
        <f>(유형화!$F$71+유형화!$F$72+유형화!$F$73+유형화!$F$74+유형화!$G$63)*hourly1!O6017/hourly1!$O$8763</f>
        <v>125.43182507571285</v>
      </c>
      <c r="C6016" s="419">
        <f>hourly1!$F6017*유형화!$G$71/hourly1!$F$8763+유형화!$G$72*hourly1!$G6017/hourly1!$F$8763+유형화!$G$74*hourly1!I6017/hourly1!$I$8763+유형화!$H$63*hourly1!P6017/hourly1!$P$8763</f>
        <v>1.5393681791198688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770">
        <f>(유형화!$F$71+유형화!$F$72+유형화!$F$73+유형화!$F$74+유형화!$G$63)*hourly1!O6018/hourly1!$O$8763</f>
        <v>125.54500194726266</v>
      </c>
      <c r="C6017" s="419">
        <f>hourly1!$F6018*유형화!$G$71/hourly1!$F$8763+유형화!$G$72*hourly1!$G6018/hourly1!$F$8763+유형화!$G$74*hourly1!I6018/hourly1!$I$8763+유형화!$H$63*hourly1!P6018/hourly1!$P$8763</f>
        <v>1.4064925349123032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770">
        <f>(유형화!$F$71+유형화!$F$72+유형화!$F$73+유형화!$F$74+유형화!$G$63)*hourly1!O6019/hourly1!$O$8763</f>
        <v>126.54903074125363</v>
      </c>
      <c r="C6018" s="419">
        <f>hourly1!$F6019*유형화!$G$71/hourly1!$F$8763+유형화!$G$72*hourly1!$G6019/hourly1!$F$8763+유형화!$G$74*hourly1!I6019/hourly1!$I$8763+유형화!$H$63*hourly1!P6019/hourly1!$P$8763</f>
        <v>0.98953859572628122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770">
        <f>(유형화!$F$71+유형화!$F$72+유형화!$F$73+유형화!$F$74+유형화!$G$63)*hourly1!O6020/hourly1!$O$8763</f>
        <v>125.56878655461728</v>
      </c>
      <c r="C6019" s="419">
        <f>hourly1!$F6020*유형화!$G$71/hourly1!$F$8763+유형화!$G$72*hourly1!$G6020/hourly1!$F$8763+유형화!$G$74*hourly1!I6020/hourly1!$I$8763+유형화!$H$63*hourly1!P6020/hourly1!$P$8763</f>
        <v>1.4825817537259993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770">
        <f>(유형화!$F$71+유형화!$F$72+유형화!$F$73+유형화!$F$74+유형화!$G$63)*hourly1!O6021/hourly1!$O$8763</f>
        <v>121.03362321347156</v>
      </c>
      <c r="C6020" s="419">
        <f>hourly1!$F6021*유형화!$G$71/hourly1!$F$8763+유형화!$G$72*hourly1!$G6021/hourly1!$F$8763+유형화!$G$74*hourly1!I6021/hourly1!$I$8763+유형화!$H$63*hourly1!P6021/hourly1!$P$8763</f>
        <v>1.8052690204874653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770">
        <f>(유형화!$F$71+유형화!$F$72+유형화!$F$73+유형화!$F$74+유형화!$G$63)*hourly1!O6022/hourly1!$O$8763</f>
        <v>122.37276587775497</v>
      </c>
      <c r="C6021" s="419">
        <f>hourly1!$F6022*유형화!$G$71/hourly1!$F$8763+유형화!$G$72*hourly1!$G6022/hourly1!$F$8763+유형화!$G$74*hourly1!I6022/hourly1!$I$8763+유형화!$H$63*hourly1!P6022/hourly1!$P$8763</f>
        <v>1.9194970116780707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770">
        <f>(유형화!$F$71+유형화!$F$72+유형화!$F$73+유형화!$F$74+유형화!$G$63)*hourly1!O6023/hourly1!$O$8763</f>
        <v>119.24938308084063</v>
      </c>
      <c r="C6022" s="419">
        <f>hourly1!$F6023*유형화!$G$71/hourly1!$F$8763+유형화!$G$72*hourly1!$G6023/hourly1!$F$8763+유형화!$G$74*hourly1!I6023/hourly1!$I$8763+유형화!$H$63*hourly1!P6023/hourly1!$P$8763</f>
        <v>1.1984720710908505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770">
        <f>(유형화!$F$71+유형화!$F$72+유형화!$F$73+유형화!$F$74+유형화!$G$63)*hourly1!O6024/hourly1!$O$8763</f>
        <v>115.55560255619127</v>
      </c>
      <c r="C6023" s="419">
        <f>hourly1!$F6024*유형화!$G$71/hourly1!$F$8763+유형화!$G$72*hourly1!$G6024/hourly1!$F$8763+유형화!$G$74*hourly1!I6024/hourly1!$I$8763+유형화!$H$63*hourly1!P6024/hourly1!$P$8763</f>
        <v>1.1417013395253226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770">
        <f>(유형화!$F$71+유형화!$F$72+유형화!$F$73+유형화!$F$74+유형화!$G$63)*hourly1!O6025/hourly1!$O$8763</f>
        <v>112.19885221827229</v>
      </c>
      <c r="C6024" s="419">
        <f>hourly1!$F6025*유형화!$G$71/hourly1!$F$8763+유형화!$G$72*hourly1!$G6025/hourly1!$F$8763+유형화!$G$74*hourly1!I6025/hourly1!$I$8763+유형화!$H$63*hourly1!P6025/hourly1!$P$8763</f>
        <v>1.0849964604944209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770">
        <f>(유형화!$F$71+유형화!$F$72+유형화!$F$73+유형화!$F$74+유형화!$G$63)*hourly1!O6026/hourly1!$O$8763</f>
        <v>109.94730970656721</v>
      </c>
      <c r="C6025" s="419">
        <f>hourly1!$F6026*유형화!$G$71/hourly1!$F$8763+유형화!$G$72*hourly1!$G6026/hourly1!$F$8763+유형화!$G$74*hourly1!I6026/hourly1!$I$8763+유형화!$H$63*hourly1!P6026/hourly1!$P$8763</f>
        <v>0.80117942159958633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770">
        <f>(유형화!$F$71+유형화!$F$72+유형화!$F$73+유형화!$F$74+유형화!$G$63)*hourly1!O6027/hourly1!$O$8763</f>
        <v>107.17699806816876</v>
      </c>
      <c r="C6026" s="419">
        <f>hourly1!$F6027*유형화!$G$71/hourly1!$F$8763+유형화!$G$72*hourly1!$G6027/hourly1!$F$8763+유형화!$G$74*hourly1!I6027/hourly1!$I$8763+유형화!$H$63*hourly1!P6027/hourly1!$P$8763</f>
        <v>0.60447974701295304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770">
        <f>(유형화!$F$71+유형화!$F$72+유형화!$F$73+유형화!$F$74+유형화!$G$63)*hourly1!O6028/hourly1!$O$8763</f>
        <v>101.33253773735997</v>
      </c>
      <c r="C6027" s="419">
        <f>hourly1!$F6028*유형화!$G$71/hourly1!$F$8763+유형화!$G$72*hourly1!$G6028/hourly1!$F$8763+유형화!$G$74*hourly1!I6028/hourly1!$I$8763+유형화!$H$63*hourly1!P6028/hourly1!$P$8763</f>
        <v>0.53081722487233607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770">
        <f>(유형화!$F$71+유형화!$F$72+유형화!$F$73+유형화!$F$74+유형화!$G$63)*hourly1!O6029/hourly1!$O$8763</f>
        <v>101.52779067828598</v>
      </c>
      <c r="C6028" s="419">
        <f>hourly1!$F6029*유형화!$G$71/hourly1!$F$8763+유형화!$G$72*hourly1!$G6029/hourly1!$F$8763+유형화!$G$74*hourly1!I6029/hourly1!$I$8763+유형화!$H$63*hourly1!P6029/hourly1!$P$8763</f>
        <v>0.50815564446460992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770">
        <f>(유형화!$F$71+유형화!$F$72+유형화!$F$73+유형화!$F$74+유형화!$G$63)*hourly1!O6030/hourly1!$O$8763</f>
        <v>100.98901013166213</v>
      </c>
      <c r="C6029" s="419">
        <f>hourly1!$F6030*유형화!$G$71/hourly1!$F$8763+유형화!$G$72*hourly1!$G6030/hourly1!$F$8763+유형화!$G$74*hourly1!I6030/hourly1!$I$8763+유형화!$H$63*hourly1!P6030/hourly1!$P$8763</f>
        <v>0.50849567741207968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770">
        <f>(유형화!$F$71+유형화!$F$72+유형화!$F$73+유형화!$F$74+유형화!$G$63)*hourly1!O6031/hourly1!$O$8763</f>
        <v>100.69801583348224</v>
      </c>
      <c r="C6030" s="419">
        <f>hourly1!$F6031*유형화!$G$71/hourly1!$F$8763+유형화!$G$72*hourly1!$G6031/hourly1!$F$8763+유형화!$G$74*hourly1!I6031/hourly1!$I$8763+유형화!$H$63*hourly1!P6031/hourly1!$P$8763</f>
        <v>0.50408663481357208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770">
        <f>(유형화!$F$71+유형화!$F$72+유형화!$F$73+유형화!$F$74+유형화!$G$63)*hourly1!O6032/hourly1!$O$8763</f>
        <v>100.63532967635489</v>
      </c>
      <c r="C6031" s="419">
        <f>hourly1!$F6032*유형화!$G$71/hourly1!$F$8763+유형화!$G$72*hourly1!$G6032/hourly1!$F$8763+유형화!$G$74*hourly1!I6032/hourly1!$I$8763+유형화!$H$63*hourly1!P6032/hourly1!$P$8763</f>
        <v>1.203306385665289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770">
        <f>(유형화!$F$71+유형화!$F$72+유형화!$F$73+유형화!$F$74+유형화!$G$63)*hourly1!O6033/hourly1!$O$8763</f>
        <v>101.08937090015729</v>
      </c>
      <c r="C6032" s="419">
        <f>hourly1!$F6033*유형화!$G$71/hourly1!$F$8763+유형화!$G$72*hourly1!$G6033/hourly1!$F$8763+유형화!$G$74*hourly1!I6033/hourly1!$I$8763+유형화!$H$63*hourly1!P6033/hourly1!$P$8763</f>
        <v>2.4502742874611054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770">
        <f>(유형화!$F$71+유형화!$F$72+유형화!$F$73+유형화!$F$74+유형화!$G$63)*hourly1!O6034/hourly1!$O$8763</f>
        <v>101.37651824462168</v>
      </c>
      <c r="C6033" s="419">
        <f>hourly1!$F6034*유형화!$G$71/hourly1!$F$8763+유형화!$G$72*hourly1!$G6034/hourly1!$F$8763+유형화!$G$74*hourly1!I6034/hourly1!$I$8763+유형화!$H$63*hourly1!P6034/hourly1!$P$8763</f>
        <v>2.0682068055191376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770">
        <f>(유형화!$F$71+유형화!$F$72+유형화!$F$73+유형화!$F$74+유형화!$G$63)*hourly1!O6035/hourly1!$O$8763</f>
        <v>102.40841370913512</v>
      </c>
      <c r="C6034" s="419">
        <f>hourly1!$F6035*유형화!$G$71/hourly1!$F$8763+유형화!$G$72*hourly1!$G6035/hourly1!$F$8763+유형화!$G$74*hourly1!I6035/hourly1!$I$8763+유형화!$H$63*hourly1!P6035/hourly1!$P$8763</f>
        <v>1.7863908835993267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770">
        <f>(유형화!$F$71+유형화!$F$72+유형화!$F$73+유형화!$F$74+유형화!$G$63)*hourly1!O6036/hourly1!$O$8763</f>
        <v>105.55668575668008</v>
      </c>
      <c r="C6035" s="419">
        <f>hourly1!$F6036*유형화!$G$71/hourly1!$F$8763+유형화!$G$72*hourly1!$G6036/hourly1!$F$8763+유형화!$G$74*hourly1!I6036/hourly1!$I$8763+유형화!$H$63*hourly1!P6036/hourly1!$P$8763</f>
        <v>1.4646544782022766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770">
        <f>(유형화!$F$71+유형화!$F$72+유형화!$F$73+유형화!$F$74+유형화!$G$63)*hourly1!O6037/hourly1!$O$8763</f>
        <v>109.77159437993916</v>
      </c>
      <c r="C6036" s="419">
        <f>hourly1!$F6037*유형화!$G$71/hourly1!$F$8763+유형화!$G$72*hourly1!$G6037/hourly1!$F$8763+유형화!$G$74*hourly1!I6037/hourly1!$I$8763+유형화!$H$63*hourly1!P6037/hourly1!$P$8763</f>
        <v>1.3437319921951907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770">
        <f>(유형화!$F$71+유형화!$F$72+유형화!$F$73+유형화!$F$74+유형화!$G$63)*hourly1!O6038/hourly1!$O$8763</f>
        <v>112.30397731782963</v>
      </c>
      <c r="C6037" s="419">
        <f>hourly1!$F6038*유형화!$G$71/hourly1!$F$8763+유형화!$G$72*hourly1!$G6038/hourly1!$F$8763+유형화!$G$74*hourly1!I6038/hourly1!$I$8763+유형화!$H$63*hourly1!P6038/hourly1!$P$8763</f>
        <v>1.2833587577192236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770">
        <f>(유형화!$F$71+유형화!$F$72+유형화!$F$73+유형화!$F$74+유형화!$G$63)*hourly1!O6039/hourly1!$O$8763</f>
        <v>110.1465068935297</v>
      </c>
      <c r="C6038" s="419">
        <f>hourly1!$F6039*유형화!$G$71/hourly1!$F$8763+유형화!$G$72*hourly1!$G6039/hourly1!$F$8763+유형화!$G$74*hourly1!I6039/hourly1!$I$8763+유형화!$H$63*hourly1!P6039/hourly1!$P$8763</f>
        <v>1.705074389058324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770">
        <f>(유형화!$F$71+유형화!$F$72+유형화!$F$73+유형화!$F$74+유형화!$G$63)*hourly1!O6040/hourly1!$O$8763</f>
        <v>110.34776560167799</v>
      </c>
      <c r="C6039" s="419">
        <f>hourly1!$F6040*유형화!$G$71/hourly1!$F$8763+유형화!$G$72*hourly1!$G6040/hourly1!$F$8763+유형화!$G$74*hourly1!I6040/hourly1!$I$8763+유형화!$H$63*hourly1!P6040/hourly1!$P$8763</f>
        <v>1.564648474806301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770">
        <f>(유형화!$F$71+유형화!$F$72+유형화!$F$73+유형화!$F$74+유형화!$G$63)*hourly1!O6041/hourly1!$O$8763</f>
        <v>113.04957757439621</v>
      </c>
      <c r="C6040" s="419">
        <f>hourly1!$F6041*유형화!$G$71/hourly1!$F$8763+유형화!$G$72*hourly1!$G6041/hourly1!$F$8763+유형화!$G$74*hourly1!I6041/hourly1!$I$8763+유형화!$H$63*hourly1!P6041/hourly1!$P$8763</f>
        <v>1.082488832902623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770">
        <f>(유형화!$F$71+유형화!$F$72+유형화!$F$73+유형화!$F$74+유형화!$G$63)*hourly1!O6042/hourly1!$O$8763</f>
        <v>112.52850141629878</v>
      </c>
      <c r="C6041" s="419">
        <f>hourly1!$F6042*유형화!$G$71/hourly1!$F$8763+유형화!$G$72*hourly1!$G6042/hourly1!$F$8763+유형화!$G$74*hourly1!I6042/hourly1!$I$8763+유형화!$H$63*hourly1!P6042/hourly1!$P$8763</f>
        <v>1.0022773685103696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770">
        <f>(유형화!$F$71+유형화!$F$72+유형화!$F$73+유형화!$F$74+유형화!$G$63)*hourly1!O6043/hourly1!$O$8763</f>
        <v>112.35114370538273</v>
      </c>
      <c r="C6042" s="419">
        <f>hourly1!$F6043*유형화!$G$71/hourly1!$F$8763+유형화!$G$72*hourly1!$G6043/hourly1!$F$8763+유형화!$G$74*hourly1!I6043/hourly1!$I$8763+유형화!$H$63*hourly1!P6043/hourly1!$P$8763</f>
        <v>1.0825854576496867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770">
        <f>(유형화!$F$71+유형화!$F$72+유형화!$F$73+유형화!$F$74+유형화!$G$63)*hourly1!O6044/hourly1!$O$8763</f>
        <v>110.29402745714981</v>
      </c>
      <c r="C6043" s="419">
        <f>hourly1!$F6044*유형화!$G$71/hourly1!$F$8763+유형화!$G$72*hourly1!$G6044/hourly1!$F$8763+유형화!$G$74*hourly1!I6044/hourly1!$I$8763+유형화!$H$63*hourly1!P6044/hourly1!$P$8763</f>
        <v>1.5649845073661568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770">
        <f>(유형화!$F$71+유형화!$F$72+유형화!$F$73+유형화!$F$74+유형화!$G$63)*hourly1!O6045/hourly1!$O$8763</f>
        <v>109.04408917285934</v>
      </c>
      <c r="C6044" s="419">
        <f>hourly1!$F6045*유형화!$G$71/hourly1!$F$8763+유형화!$G$72*hourly1!$G6045/hourly1!$F$8763+유형화!$G$74*hourly1!I6045/hourly1!$I$8763+유형화!$H$63*hourly1!P6045/hourly1!$P$8763</f>
        <v>2.0284771097590371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770">
        <f>(유형화!$F$71+유형화!$F$72+유형화!$F$73+유형화!$F$74+유형화!$G$63)*hourly1!O6046/hourly1!$O$8763</f>
        <v>111.70543552174176</v>
      </c>
      <c r="C6045" s="419">
        <f>hourly1!$F6046*유형화!$G$71/hourly1!$F$8763+유형화!$G$72*hourly1!$G6046/hourly1!$F$8763+유형화!$G$74*hourly1!I6046/hourly1!$I$8763+유형화!$H$63*hourly1!P6046/hourly1!$P$8763</f>
        <v>2.0478285232745135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770">
        <f>(유형화!$F$71+유형화!$F$72+유형화!$F$73+유형화!$F$74+유형화!$G$63)*hourly1!O6047/hourly1!$O$8763</f>
        <v>111.13806932395289</v>
      </c>
      <c r="C6046" s="419">
        <f>hourly1!$F6047*유형화!$G$71/hourly1!$F$8763+유형화!$G$72*hourly1!$G6047/hourly1!$F$8763+유형화!$G$74*hourly1!I6047/hourly1!$I$8763+유형화!$H$63*hourly1!P6047/hourly1!$P$8763</f>
        <v>1.686238102379108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770">
        <f>(유형화!$F$71+유형화!$F$72+유형화!$F$73+유형화!$F$74+유형화!$G$63)*hourly1!O6048/hourly1!$O$8763</f>
        <v>108.23294195262335</v>
      </c>
      <c r="C6047" s="419">
        <f>hourly1!$F6048*유형화!$G$71/hourly1!$F$8763+유형화!$G$72*hourly1!$G6048/hourly1!$F$8763+유형화!$G$74*hourly1!I6048/hourly1!$I$8763+유형화!$H$63*hourly1!P6048/hourly1!$P$8763</f>
        <v>1.3443911329856679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770">
        <f>(유형화!$F$71+유형화!$F$72+유형화!$F$73+유형화!$F$74+유형화!$G$63)*hourly1!O6049/hourly1!$O$8763</f>
        <v>106.94771685492528</v>
      </c>
      <c r="C6048" s="419">
        <f>hourly1!$F6049*유형화!$G$71/hourly1!$F$8763+유형화!$G$72*hourly1!$G6049/hourly1!$F$8763+유형화!$G$74*hourly1!I6049/hourly1!$I$8763+유형화!$H$63*hourly1!P6049/hourly1!$P$8763</f>
        <v>0.94270174978087251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770">
        <f>(유형화!$F$71+유형화!$F$72+유형화!$F$73+유형화!$F$74+유형화!$G$63)*hourly1!O6050/hourly1!$O$8763</f>
        <v>103.26508584142299</v>
      </c>
      <c r="C6049" s="419">
        <f>hourly1!$F6050*유형화!$G$71/hourly1!$F$8763+유형화!$G$72*hourly1!$G6050/hourly1!$F$8763+유형화!$G$74*hourly1!I6050/hourly1!$I$8763+유형화!$H$63*hourly1!P6050/hourly1!$P$8763</f>
        <v>0.82282890394013686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770">
        <f>(유형화!$F$71+유형화!$F$72+유형화!$F$73+유형화!$F$74+유형화!$G$63)*hourly1!O6051/hourly1!$O$8763</f>
        <v>100.05398959242261</v>
      </c>
      <c r="C6050" s="419">
        <f>hourly1!$F6051*유형화!$G$71/hourly1!$F$8763+유형화!$G$72*hourly1!$G6051/hourly1!$F$8763+유형화!$G$74*hourly1!I6051/hourly1!$I$8763+유형화!$H$63*hourly1!P6051/hourly1!$P$8763</f>
        <v>0.60521612605665998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770">
        <f>(유형화!$F$71+유형화!$F$72+유형화!$F$73+유형화!$F$74+유형화!$G$63)*hourly1!O6052/hourly1!$O$8763</f>
        <v>95.151407650587345</v>
      </c>
      <c r="C6051" s="419">
        <f>hourly1!$F6052*유형화!$G$71/hourly1!$F$8763+유형화!$G$72*hourly1!$G6052/hourly1!$F$8763+유형화!$G$74*hourly1!I6052/hourly1!$I$8763+유형화!$H$63*hourly1!P6052/hourly1!$P$8763</f>
        <v>0.53169207887202574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770">
        <f>(유형화!$F$71+유형화!$F$72+유형화!$F$73+유형화!$F$74+유형화!$G$63)*hourly1!O6053/hourly1!$O$8763</f>
        <v>95.033169157399897</v>
      </c>
      <c r="C6052" s="419">
        <f>hourly1!$F6053*유형화!$G$71/hourly1!$F$8763+유형화!$G$72*hourly1!$G6053/hourly1!$F$8763+유형화!$G$74*hourly1!I6053/hourly1!$I$8763+유형화!$H$63*hourly1!P6053/hourly1!$P$8763</f>
        <v>0.51039555380817059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770">
        <f>(유형화!$F$71+유형화!$F$72+유형화!$F$73+유형화!$F$74+유형화!$G$63)*hourly1!O6054/hourly1!$O$8763</f>
        <v>93.902259444600972</v>
      </c>
      <c r="C6053" s="419">
        <f>hourly1!$F6054*유형화!$G$71/hourly1!$F$8763+유형화!$G$72*hourly1!$G6054/hourly1!$F$8763+유형화!$G$74*hourly1!I6054/hourly1!$I$8763+유형화!$H$63*hourly1!P6054/hourly1!$P$8763</f>
        <v>0.51051987354643091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770">
        <f>(유형화!$F$71+유형화!$F$72+유형화!$F$73+유형화!$F$74+유형화!$G$63)*hourly1!O6055/hourly1!$O$8763</f>
        <v>93.284528187049787</v>
      </c>
      <c r="C6054" s="419">
        <f>hourly1!$F6055*유형화!$G$71/hourly1!$F$8763+유형화!$G$72*hourly1!$G6055/hourly1!$F$8763+유형화!$G$74*hourly1!I6055/hourly1!$I$8763+유형화!$H$63*hourly1!P6055/hourly1!$P$8763</f>
        <v>0.50523382289336272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770">
        <f>(유형화!$F$71+유형화!$F$72+유형화!$F$73+유형화!$F$74+유형화!$G$63)*hourly1!O6056/hourly1!$O$8763</f>
        <v>93.932641722387629</v>
      </c>
      <c r="C6055" s="419">
        <f>hourly1!$F6056*유형화!$G$71/hourly1!$F$8763+유형화!$G$72*hourly1!$G6056/hourly1!$F$8763+유형화!$G$74*hourly1!I6056/hourly1!$I$8763+유형화!$H$63*hourly1!P6056/hourly1!$P$8763</f>
        <v>1.2043581798865131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770">
        <f>(유형화!$F$71+유형화!$F$72+유형화!$F$73+유형화!$F$74+유형화!$G$63)*hourly1!O6057/hourly1!$O$8763</f>
        <v>94.101094556414395</v>
      </c>
      <c r="C6056" s="419">
        <f>hourly1!$F6057*유형화!$G$71/hourly1!$F$8763+유형화!$G$72*hourly1!$G6057/hourly1!$F$8763+유형화!$G$74*hourly1!I6057/hourly1!$I$8763+유형화!$H$63*hourly1!P6057/hourly1!$P$8763</f>
        <v>2.4527976088812449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770">
        <f>(유형화!$F$71+유형화!$F$72+유형화!$F$73+유형화!$F$74+유형화!$G$63)*hourly1!O6058/hourly1!$O$8763</f>
        <v>94.970069941816917</v>
      </c>
      <c r="C6057" s="419">
        <f>hourly1!$F6058*유형화!$G$71/hourly1!$F$8763+유형화!$G$72*hourly1!$G6058/hourly1!$F$8763+유형화!$G$74*hourly1!I6058/hourly1!$I$8763+유형화!$H$63*hourly1!P6058/hourly1!$P$8763</f>
        <v>2.0700023641150573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770">
        <f>(유형화!$F$71+유형화!$F$72+유형화!$F$73+유형화!$F$74+유형화!$G$63)*hourly1!O6059/hourly1!$O$8763</f>
        <v>94.423342366455174</v>
      </c>
      <c r="C6058" s="419">
        <f>hourly1!$F6059*유형화!$G$71/hourly1!$F$8763+유형화!$G$72*hourly1!$G6059/hourly1!$F$8763+유형화!$G$74*hourly1!I6059/hourly1!$I$8763+유형화!$H$63*hourly1!P6059/hourly1!$P$8763</f>
        <v>1.7878027127061076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770">
        <f>(유형화!$F$71+유형화!$F$72+유형화!$F$73+유형화!$F$74+유형화!$G$63)*hourly1!O6060/hourly1!$O$8763</f>
        <v>97.167322360740513</v>
      </c>
      <c r="C6059" s="419">
        <f>hourly1!$F6060*유형화!$G$71/hourly1!$F$8763+유형화!$G$72*hourly1!$G6060/hourly1!$F$8763+유형화!$G$74*hourly1!I6060/hourly1!$I$8763+유형화!$H$63*hourly1!P6060/hourly1!$P$8763</f>
        <v>1.4654234757911702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770">
        <f>(유형화!$F$71+유형화!$F$72+유형화!$F$73+유형화!$F$74+유형화!$G$63)*hourly1!O6061/hourly1!$O$8763</f>
        <v>98.448250400173336</v>
      </c>
      <c r="C6060" s="419">
        <f>hourly1!$F6061*유형화!$G$71/hourly1!$F$8763+유형화!$G$72*hourly1!$G6061/hourly1!$F$8763+유형화!$G$74*hourly1!I6061/hourly1!$I$8763+유형화!$H$63*hourly1!P6061/hourly1!$P$8763</f>
        <v>1.3445086828371946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770">
        <f>(유형화!$F$71+유형화!$F$72+유형화!$F$73+유형화!$F$74+유형화!$G$63)*hourly1!O6062/hourly1!$O$8763</f>
        <v>100.09144073351206</v>
      </c>
      <c r="C6061" s="419">
        <f>hourly1!$F6062*유형화!$G$71/hourly1!$F$8763+유형화!$G$72*hourly1!$G6062/hourly1!$F$8763+유형화!$G$74*hourly1!I6062/hourly1!$I$8763+유형화!$H$63*hourly1!P6062/hourly1!$P$8763</f>
        <v>1.28402251434157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770">
        <f>(유형화!$F$71+유형화!$F$72+유형화!$F$73+유형화!$F$74+유형화!$G$63)*hourly1!O6063/hourly1!$O$8763</f>
        <v>99.728349203396263</v>
      </c>
      <c r="C6062" s="419">
        <f>hourly1!$F6063*유형화!$G$71/hourly1!$F$8763+유형화!$G$72*hourly1!$G6063/hourly1!$F$8763+유형화!$G$74*hourly1!I6063/hourly1!$I$8763+유형화!$H$63*hourly1!P6063/hourly1!$P$8763</f>
        <v>1.7059289333978063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770">
        <f>(유형화!$F$71+유형화!$F$72+유형화!$F$73+유형화!$F$74+유형화!$G$63)*hourly1!O6064/hourly1!$O$8763</f>
        <v>101.91217530810032</v>
      </c>
      <c r="C6063" s="419">
        <f>hourly1!$F6064*유형화!$G$71/hourly1!$F$8763+유형화!$G$72*hourly1!$G6064/hourly1!$F$8763+유형화!$G$74*hourly1!I6064/hourly1!$I$8763+유형화!$H$63*hourly1!P6064/hourly1!$P$8763</f>
        <v>1.5652869982144462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770">
        <f>(유형화!$F$71+유형화!$F$72+유형화!$F$73+유형화!$F$74+유형화!$G$63)*hourly1!O6065/hourly1!$O$8763</f>
        <v>102.36805112271654</v>
      </c>
      <c r="C6064" s="419">
        <f>hourly1!$F6065*유형화!$G$71/hourly1!$F$8763+유형화!$G$72*hourly1!$G6065/hourly1!$F$8763+유형화!$G$74*hourly1!I6065/hourly1!$I$8763+유형화!$H$63*hourly1!P6065/hourly1!$P$8763</f>
        <v>1.0828448674005622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770">
        <f>(유형화!$F$71+유형화!$F$72+유형화!$F$73+유형화!$F$74+유형화!$G$63)*hourly1!O6066/hourly1!$O$8763</f>
        <v>102.21845903567005</v>
      </c>
      <c r="C6065" s="419">
        <f>hourly1!$F6066*유형화!$G$71/hourly1!$F$8763+유형화!$G$72*hourly1!$G6066/hourly1!$F$8763+유형화!$G$74*hourly1!I6066/hourly1!$I$8763+유형화!$H$63*hourly1!P6066/hourly1!$P$8763</f>
        <v>1.0025703199728055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770">
        <f>(유형화!$F$71+유형화!$F$72+유형화!$F$73+유형화!$F$74+유형화!$G$63)*hourly1!O6067/hourly1!$O$8763</f>
        <v>103.21044253230056</v>
      </c>
      <c r="C6066" s="419">
        <f>hourly1!$F6067*유형화!$G$71/hourly1!$F$8763+유형화!$G$72*hourly1!$G6067/hourly1!$F$8763+유형화!$G$74*hourly1!I6067/hourly1!$I$8763+유형화!$H$63*hourly1!P6067/hourly1!$P$8763</f>
        <v>1.0829473388679929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770">
        <f>(유형화!$F$71+유형화!$F$72+유형화!$F$73+유형화!$F$74+유형화!$G$63)*hourly1!O6068/hourly1!$O$8763</f>
        <v>104.16508031082402</v>
      </c>
      <c r="C6067" s="419">
        <f>hourly1!$F6068*유형화!$G$71/hourly1!$F$8763+유형화!$G$72*hourly1!$G6068/hourly1!$F$8763+유형화!$G$74*hourly1!I6068/hourly1!$I$8763+유형화!$H$63*hourly1!P6068/hourly1!$P$8763</f>
        <v>1.5655260983051107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770">
        <f>(유형화!$F$71+유형화!$F$72+유형화!$F$73+유형화!$F$74+유형화!$G$63)*hourly1!O6069/hourly1!$O$8763</f>
        <v>104.72103966370909</v>
      </c>
      <c r="C6068" s="419">
        <f>hourly1!$F6069*유형화!$G$71/hourly1!$F$8763+유형화!$G$72*hourly1!$G6069/hourly1!$F$8763+유형화!$G$74*hourly1!I6069/hourly1!$I$8763+유형화!$H$63*hourly1!P6069/hourly1!$P$8763</f>
        <v>2.0283081703127404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770">
        <f>(유형화!$F$71+유형화!$F$72+유형화!$F$73+유형화!$F$74+유형화!$G$63)*hourly1!O6070/hourly1!$O$8763</f>
        <v>106.05054704544754</v>
      </c>
      <c r="C6069" s="419">
        <f>hourly1!$F6070*유형화!$G$71/hourly1!$F$8763+유형화!$G$72*hourly1!$G6070/hourly1!$F$8763+유형화!$G$74*hourly1!I6070/hourly1!$I$8763+유형화!$H$63*hourly1!P6070/hourly1!$P$8763</f>
        <v>2.0486378324617047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770">
        <f>(유형화!$F$71+유형화!$F$72+유형화!$F$73+유형화!$F$74+유형화!$G$63)*hourly1!O6071/hourly1!$O$8763</f>
        <v>106.80116056055603</v>
      </c>
      <c r="C6070" s="419">
        <f>hourly1!$F6071*유형화!$G$71/hourly1!$F$8763+유형화!$G$72*hourly1!$G6071/hourly1!$F$8763+유형화!$G$74*hourly1!I6071/hourly1!$I$8763+유형화!$H$63*hourly1!P6071/hourly1!$P$8763</f>
        <v>1.6870720293362489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770">
        <f>(유형화!$F$71+유형화!$F$72+유형화!$F$73+유형화!$F$74+유형화!$G$63)*hourly1!O6072/hourly1!$O$8763</f>
        <v>104.3332390946214</v>
      </c>
      <c r="C6071" s="419">
        <f>hourly1!$F6072*유형화!$G$71/hourly1!$F$8763+유형화!$G$72*hourly1!$G6072/hourly1!$F$8763+유형화!$G$74*hourly1!I6072/hourly1!$I$8763+유형화!$H$63*hourly1!P6072/hourly1!$P$8763</f>
        <v>1.3451438213019713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770">
        <f>(유형화!$F$71+유형화!$F$72+유형화!$F$73+유형화!$F$74+유형화!$G$63)*hourly1!O6073/hourly1!$O$8763</f>
        <v>103.00542104121857</v>
      </c>
      <c r="C6072" s="419">
        <f>hourly1!$F6073*유형화!$G$71/hourly1!$F$8763+유형화!$G$72*hourly1!$G6073/hourly1!$F$8763+유형화!$G$74*hourly1!I6073/hourly1!$I$8763+유형화!$H$63*hourly1!P6073/hourly1!$P$8763</f>
        <v>0.94338550834130541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770">
        <f>(유형화!$F$71+유형화!$F$72+유형화!$F$73+유형화!$F$74+유형화!$G$63)*hourly1!O6074/hourly1!$O$8763</f>
        <v>99.175236956348769</v>
      </c>
      <c r="C6073" s="419">
        <f>hourly1!$F6074*유형화!$G$71/hourly1!$F$8763+유형화!$G$72*hourly1!$G6074/hourly1!$F$8763+유형화!$G$74*hourly1!I6074/hourly1!$I$8763+유형화!$H$63*hourly1!P6074/hourly1!$P$8763</f>
        <v>0.82318339982745403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770">
        <f>(유형화!$F$71+유형화!$F$72+유형화!$F$73+유형화!$F$74+유형화!$G$63)*hourly1!O6075/hourly1!$O$8763</f>
        <v>95.268707052385167</v>
      </c>
      <c r="C6074" s="419">
        <f>hourly1!$F6075*유형화!$G$71/hourly1!$F$8763+유형화!$G$72*hourly1!$G6075/hourly1!$F$8763+유형화!$G$74*hourly1!I6075/hourly1!$I$8763+유형화!$H$63*hourly1!P6075/hourly1!$P$8763</f>
        <v>0.60564724475295462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770">
        <f>(유형화!$F$71+유형화!$F$72+유형화!$F$73+유형화!$F$74+유형화!$G$63)*hourly1!O6076/hourly1!$O$8763</f>
        <v>93.986999622203371</v>
      </c>
      <c r="C6075" s="419">
        <f>hourly1!$F6076*유형화!$G$71/hourly1!$F$8763+유형화!$G$72*hourly1!$G6076/hourly1!$F$8763+유형화!$G$74*hourly1!I6076/hourly1!$I$8763+유형화!$H$63*hourly1!P6076/hourly1!$P$8763</f>
        <v>0.5323198320058169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770">
        <f>(유형화!$F$71+유형화!$F$72+유형화!$F$73+유형화!$F$74+유형화!$G$63)*hourly1!O6077/hourly1!$O$8763</f>
        <v>93.622824984076857</v>
      </c>
      <c r="C6076" s="419">
        <f>hourly1!$F6077*유형화!$G$71/hourly1!$F$8763+유형화!$G$72*hourly1!$G6077/hourly1!$F$8763+유형화!$G$74*hourly1!I6077/hourly1!$I$8763+유형화!$H$63*hourly1!P6077/hourly1!$P$8763</f>
        <v>0.5124108260009137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770">
        <f>(유형화!$F$71+유형화!$F$72+유형화!$F$73+유형화!$F$74+유형화!$G$63)*hourly1!O6078/hourly1!$O$8763</f>
        <v>92.897084069062259</v>
      </c>
      <c r="C6077" s="419">
        <f>hourly1!$F6078*유형화!$G$71/hourly1!$F$8763+유형화!$G$72*hourly1!$G6078/hourly1!$F$8763+유형화!$G$74*hourly1!I6078/hourly1!$I$8763+유형화!$H$63*hourly1!P6078/hourly1!$P$8763</f>
        <v>0.51263823265085073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770">
        <f>(유형화!$F$71+유형화!$F$72+유형화!$F$73+유형화!$F$74+유형화!$G$63)*hourly1!O6079/hourly1!$O$8763</f>
        <v>92.566652634741558</v>
      </c>
      <c r="C6078" s="419">
        <f>hourly1!$F6079*유형화!$G$71/hourly1!$F$8763+유형화!$G$72*hourly1!$G6079/hourly1!$F$8763+유형화!$G$74*hourly1!I6079/hourly1!$I$8763+유형화!$H$63*hourly1!P6079/hourly1!$P$8763</f>
        <v>0.50652625581587341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770">
        <f>(유형화!$F$71+유형화!$F$72+유형화!$F$73+유형화!$F$74+유형화!$G$63)*hourly1!O6080/hourly1!$O$8763</f>
        <v>94.360030032940756</v>
      </c>
      <c r="C6079" s="419">
        <f>hourly1!$F6080*유형화!$G$71/hourly1!$F$8763+유형화!$G$72*hourly1!$G6080/hourly1!$F$8763+유형화!$G$74*hourly1!I6080/hourly1!$I$8763+유형화!$H$63*hourly1!P6080/hourly1!$P$8763</f>
        <v>1.2057807792676478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770">
        <f>(유형화!$F$71+유형화!$F$72+유형화!$F$73+유형화!$F$74+유형화!$G$63)*hourly1!O6081/hourly1!$O$8763</f>
        <v>97.353116766962117</v>
      </c>
      <c r="C6080" s="419">
        <f>hourly1!$F6081*유형화!$G$71/hourly1!$F$8763+유형화!$G$72*hourly1!$G6081/hourly1!$F$8763+유형화!$G$74*hourly1!I6081/hourly1!$I$8763+유형화!$H$63*hourly1!P6081/hourly1!$P$8763</f>
        <v>2.455991149088347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770">
        <f>(유형화!$F$71+유형화!$F$72+유형화!$F$73+유형화!$F$74+유형화!$G$63)*hourly1!O6082/hourly1!$O$8763</f>
        <v>103.88080746429485</v>
      </c>
      <c r="C6081" s="419">
        <f>hourly1!$F6082*유형화!$G$71/hourly1!$F$8763+유형화!$G$72*hourly1!$G6082/hourly1!$F$8763+유형화!$G$74*hourly1!I6082/hourly1!$I$8763+유형화!$H$63*hourly1!P6082/hourly1!$P$8763</f>
        <v>2.0728672570932862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770">
        <f>(유형화!$F$71+유형화!$F$72+유형화!$F$73+유형화!$F$74+유형화!$G$63)*hourly1!O6083/hourly1!$O$8763</f>
        <v>107.92119804643998</v>
      </c>
      <c r="C6082" s="419">
        <f>hourly1!$F6083*유형화!$G$71/hourly1!$F$8763+유형화!$G$72*hourly1!$G6083/hourly1!$F$8763+유형화!$G$74*hourly1!I6083/hourly1!$I$8763+유형화!$H$63*hourly1!P6083/hourly1!$P$8763</f>
        <v>1.789799213849262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770">
        <f>(유형화!$F$71+유형화!$F$72+유형화!$F$73+유형화!$F$74+유형화!$G$63)*hourly1!O6084/hourly1!$O$8763</f>
        <v>117.61464575068696</v>
      </c>
      <c r="C6083" s="419">
        <f>hourly1!$F6084*유형화!$G$71/hourly1!$F$8763+유형화!$G$72*hourly1!$G6084/hourly1!$F$8763+유형화!$G$74*hourly1!I6084/hourly1!$I$8763+유형화!$H$63*hourly1!P6084/hourly1!$P$8763</f>
        <v>1.4667051384393297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770">
        <f>(유형화!$F$71+유형화!$F$72+유형화!$F$73+유형화!$F$74+유형화!$G$63)*hourly1!O6085/hourly1!$O$8763</f>
        <v>119.94782183830718</v>
      </c>
      <c r="C6084" s="419">
        <f>hourly1!$F6085*유형화!$G$71/hourly1!$F$8763+유형화!$G$72*hourly1!$G6085/hourly1!$F$8763+유형화!$G$74*hourly1!I6085/hourly1!$I$8763+유형화!$H$63*hourly1!P6085/hourly1!$P$8763</f>
        <v>1.345454928369747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770">
        <f>(유형화!$F$71+유형화!$F$72+유형화!$F$73+유형화!$F$74+유형화!$G$63)*hourly1!O6086/hourly1!$O$8763</f>
        <v>122.23322366063098</v>
      </c>
      <c r="C6085" s="419">
        <f>hourly1!$F6086*유형화!$G$71/hourly1!$F$8763+유형화!$G$72*hourly1!$G6086/hourly1!$F$8763+유형화!$G$74*hourly1!I6086/hourly1!$I$8763+유형화!$H$63*hourly1!P6086/hourly1!$P$8763</f>
        <v>1.284413013717443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770">
        <f>(유형화!$F$71+유형화!$F$72+유형화!$F$73+유형화!$F$74+유형화!$G$63)*hourly1!O6087/hourly1!$O$8763</f>
        <v>117.64403466501231</v>
      </c>
      <c r="C6086" s="419">
        <f>hourly1!$F6087*유형화!$G$71/hourly1!$F$8763+유형화!$G$72*hourly1!$G6087/hourly1!$F$8763+유형화!$G$74*hourly1!I6087/hourly1!$I$8763+유형화!$H$63*hourly1!P6087/hourly1!$P$8763</f>
        <v>1.7058440020914667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770">
        <f>(유형화!$F$71+유형화!$F$72+유형화!$F$73+유형화!$F$74+유형화!$G$63)*hourly1!O6088/hourly1!$O$8763</f>
        <v>116.76863431403484</v>
      </c>
      <c r="C6087" s="419">
        <f>hourly1!$F6088*유형화!$G$71/hourly1!$F$8763+유형화!$G$72*hourly1!$G6088/hourly1!$F$8763+유형화!$G$74*hourly1!I6088/hourly1!$I$8763+유형화!$H$63*hourly1!P6088/hourly1!$P$8763</f>
        <v>1.5653417727525938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770">
        <f>(유형화!$F$71+유형화!$F$72+유형화!$F$73+유형화!$F$74+유형화!$G$63)*hourly1!O6089/hourly1!$O$8763</f>
        <v>123.7093368954104</v>
      </c>
      <c r="C6088" s="419">
        <f>hourly1!$F6089*유형화!$G$71/hourly1!$F$8763+유형화!$G$72*hourly1!$G6089/hourly1!$F$8763+유형화!$G$74*hourly1!I6089/hourly1!$I$8763+유형화!$H$63*hourly1!P6089/hourly1!$P$8763</f>
        <v>1.0829334913723945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770">
        <f>(유형화!$F$71+유형화!$F$72+유형화!$F$73+유형화!$F$74+유형화!$G$63)*hourly1!O6090/hourly1!$O$8763</f>
        <v>123.03331639566088</v>
      </c>
      <c r="C6089" s="419">
        <f>hourly1!$F6090*유형화!$G$71/hourly1!$F$8763+유형화!$G$72*hourly1!$G6090/hourly1!$F$8763+유형화!$G$74*hourly1!I6090/hourly1!$I$8763+유형화!$H$63*hourly1!P6090/hourly1!$P$8763</f>
        <v>1.0028860428724473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770">
        <f>(유형화!$F$71+유형화!$F$72+유형화!$F$73+유형화!$F$74+유형화!$G$63)*hourly1!O6091/hourly1!$O$8763</f>
        <v>123.51098627678459</v>
      </c>
      <c r="C6090" s="419">
        <f>hourly1!$F6091*유형화!$G$71/hourly1!$F$8763+유형화!$G$72*hourly1!$G6091/hourly1!$F$8763+유형화!$G$74*hourly1!I6091/hourly1!$I$8763+유형화!$H$63*hourly1!P6091/hourly1!$P$8763</f>
        <v>1.0834753900334726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770">
        <f>(유형화!$F$71+유형화!$F$72+유형화!$F$73+유형화!$F$74+유형화!$G$63)*hourly1!O6092/hourly1!$O$8763</f>
        <v>122.38347954746166</v>
      </c>
      <c r="C6091" s="419">
        <f>hourly1!$F6092*유형화!$G$71/hourly1!$F$8763+유형화!$G$72*hourly1!$G6092/hourly1!$F$8763+유형화!$G$74*hourly1!I6092/hourly1!$I$8763+유형화!$H$63*hourly1!P6092/hourly1!$P$8763</f>
        <v>1.5665754307493427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770">
        <f>(유형화!$F$71+유형화!$F$72+유형화!$F$73+유형화!$F$74+유형화!$G$63)*hourly1!O6093/hourly1!$O$8763</f>
        <v>119.60372267281343</v>
      </c>
      <c r="C6092" s="419">
        <f>hourly1!$F6093*유형화!$G$71/hourly1!$F$8763+유형화!$G$72*hourly1!$G6093/hourly1!$F$8763+유형화!$G$74*hourly1!I6093/hourly1!$I$8763+유형화!$H$63*hourly1!P6093/hourly1!$P$8763</f>
        <v>2.0299194033561339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770">
        <f>(유형화!$F$71+유형화!$F$72+유형화!$F$73+유형화!$F$74+유형화!$G$63)*hourly1!O6094/hourly1!$O$8763</f>
        <v>120.41034987849176</v>
      </c>
      <c r="C6093" s="419">
        <f>hourly1!$F6094*유형화!$G$71/hourly1!$F$8763+유형화!$G$72*hourly1!$G6094/hourly1!$F$8763+유형화!$G$74*hourly1!I6094/hourly1!$I$8763+유형화!$H$63*hourly1!P6094/hourly1!$P$8763</f>
        <v>2.0503933871814515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770">
        <f>(유형화!$F$71+유형화!$F$72+유형화!$F$73+유형화!$F$74+유형화!$G$63)*hourly1!O6095/hourly1!$O$8763</f>
        <v>117.67842148720577</v>
      </c>
      <c r="C6094" s="419">
        <f>hourly1!$F6095*유형화!$G$71/hourly1!$F$8763+유형화!$G$72*hourly1!$G6095/hourly1!$F$8763+유형화!$G$74*hourly1!I6095/hourly1!$I$8763+유형화!$H$63*hourly1!P6095/hourly1!$P$8763</f>
        <v>1.6884690877810609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770">
        <f>(유형화!$F$71+유형화!$F$72+유형화!$F$73+유형화!$F$74+유형화!$G$63)*hourly1!O6096/hourly1!$O$8763</f>
        <v>112.74367308836042</v>
      </c>
      <c r="C6095" s="419">
        <f>hourly1!$F6096*유형화!$G$71/hourly1!$F$8763+유형화!$G$72*hourly1!$G6096/hourly1!$F$8763+유형화!$G$74*hourly1!I6096/hourly1!$I$8763+유형화!$H$63*hourly1!P6096/hourly1!$P$8763</f>
        <v>1.3462039240205512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770">
        <f>(유형화!$F$71+유형화!$F$72+유형화!$F$73+유형화!$F$74+유형화!$G$63)*hourly1!O6097/hourly1!$O$8763</f>
        <v>111.67648239671328</v>
      </c>
      <c r="C6096" s="419">
        <f>hourly1!$F6097*유형화!$G$71/hourly1!$F$8763+유형화!$G$72*hourly1!$G6097/hourly1!$F$8763+유형화!$G$74*hourly1!I6097/hourly1!$I$8763+유형화!$H$63*hourly1!P6097/hourly1!$P$8763</f>
        <v>0.94395633288207792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770">
        <f>(유형화!$F$71+유형화!$F$72+유형화!$F$73+유형화!$F$74+유형화!$G$63)*hourly1!O6098/hourly1!$O$8763</f>
        <v>108.16265134396285</v>
      </c>
      <c r="C6097" s="419">
        <f>hourly1!$F6098*유형화!$G$71/hourly1!$F$8763+유형화!$G$72*hourly1!$G6098/hourly1!$F$8763+유형화!$G$74*hourly1!I6098/hourly1!$I$8763+유형화!$H$63*hourly1!P6098/hourly1!$P$8763</f>
        <v>0.82378653519128919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770">
        <f>(유형화!$F$71+유형화!$F$72+유형화!$F$73+유형화!$F$74+유형화!$G$63)*hourly1!O6099/hourly1!$O$8763</f>
        <v>105.48337953115212</v>
      </c>
      <c r="C6098" s="419">
        <f>hourly1!$F6099*유형화!$G$71/hourly1!$F$8763+유형화!$G$72*hourly1!$G6099/hourly1!$F$8763+유형화!$G$74*hourly1!I6099/hourly1!$I$8763+유형화!$H$63*hourly1!P6099/hourly1!$P$8763</f>
        <v>0.60621468435036163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770">
        <f>(유형화!$F$71+유형화!$F$72+유형화!$F$73+유형화!$F$74+유형화!$G$63)*hourly1!O6100/hourly1!$O$8763</f>
        <v>101.58116072509095</v>
      </c>
      <c r="C6099" s="419">
        <f>hourly1!$F6100*유형화!$G$71/hourly1!$F$8763+유형화!$G$72*hourly1!$G6100/hourly1!$F$8763+유형화!$G$74*hourly1!I6100/hourly1!$I$8763+유형화!$H$63*hourly1!P6100/hourly1!$P$8763</f>
        <v>0.5330755975433612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770">
        <f>(유형화!$F$71+유형화!$F$72+유형화!$F$73+유형화!$F$74+유형화!$G$63)*hourly1!O6101/hourly1!$O$8763</f>
        <v>101.16552434325889</v>
      </c>
      <c r="C6100" s="419">
        <f>hourly1!$F6101*유형화!$G$71/hourly1!$F$8763+유형화!$G$72*hourly1!$G6101/hourly1!$F$8763+유형화!$G$74*hourly1!I6101/hourly1!$I$8763+유형화!$H$63*hourly1!P6101/hourly1!$P$8763</f>
        <v>0.5146251944081488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770">
        <f>(유형화!$F$71+유형화!$F$72+유형화!$F$73+유형화!$F$74+유형화!$G$63)*hourly1!O6102/hourly1!$O$8763</f>
        <v>100.98317588303232</v>
      </c>
      <c r="C6101" s="419">
        <f>hourly1!$F6102*유형화!$G$71/hourly1!$F$8763+유형화!$G$72*hourly1!$G6102/hourly1!$F$8763+유형화!$G$74*hourly1!I6102/hourly1!$I$8763+유형화!$H$63*hourly1!P6102/hourly1!$P$8763</f>
        <v>0.51498276751671013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770">
        <f>(유형화!$F$71+유형화!$F$72+유형화!$F$73+유형화!$F$74+유형화!$G$63)*hourly1!O6103/hourly1!$O$8763</f>
        <v>100.61779606896283</v>
      </c>
      <c r="C6102" s="419">
        <f>hourly1!$F6103*유형화!$G$71/hourly1!$F$8763+유형화!$G$72*hourly1!$G6103/hourly1!$F$8763+유형화!$G$74*hourly1!I6103/hourly1!$I$8763+유형화!$H$63*hourly1!P6103/hourly1!$P$8763</f>
        <v>0.50793439225716086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770">
        <f>(유형화!$F$71+유형화!$F$72+유형화!$F$73+유형화!$F$74+유형화!$G$63)*hourly1!O6104/hourly1!$O$8763</f>
        <v>101.7773867400702</v>
      </c>
      <c r="C6103" s="419">
        <f>hourly1!$F6104*유형화!$G$71/hourly1!$F$8763+유형화!$G$72*hourly1!$G6104/hourly1!$F$8763+유형화!$G$74*hourly1!I6104/hourly1!$I$8763+유형화!$H$63*hourly1!P6104/hourly1!$P$8763</f>
        <v>1.2074144760261294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770">
        <f>(유형화!$F$71+유형화!$F$72+유형화!$F$73+유형화!$F$74+유형화!$G$63)*hourly1!O6105/hourly1!$O$8763</f>
        <v>105.39128132660832</v>
      </c>
      <c r="C6104" s="419">
        <f>hourly1!$F6105*유형화!$G$71/hourly1!$F$8763+유형화!$G$72*hourly1!$G6105/hourly1!$F$8763+유형화!$G$74*hourly1!I6105/hourly1!$I$8763+유형화!$H$63*hourly1!P6105/hourly1!$P$8763</f>
        <v>2.4600450803552891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770">
        <f>(유형화!$F$71+유형화!$F$72+유형화!$F$73+유형화!$F$74+유형화!$G$63)*hourly1!O6106/hourly1!$O$8763</f>
        <v>110.00115134290597</v>
      </c>
      <c r="C6105" s="419">
        <f>hourly1!$F6106*유형화!$G$71/hourly1!$F$8763+유형화!$G$72*hourly1!$G6106/hourly1!$F$8763+유형화!$G$74*hourly1!I6106/hourly1!$I$8763+유형화!$H$63*hourly1!P6106/hourly1!$P$8763</f>
        <v>2.075369653408969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770">
        <f>(유형화!$F$71+유형화!$F$72+유형화!$F$73+유형화!$F$74+유형화!$G$63)*hourly1!O6107/hourly1!$O$8763</f>
        <v>112.32218699921322</v>
      </c>
      <c r="C6106" s="419">
        <f>hourly1!$F6107*유형화!$G$71/hourly1!$F$8763+유형화!$G$72*hourly1!$G6107/hourly1!$F$8763+유형화!$G$74*hourly1!I6107/hourly1!$I$8763+유형화!$H$63*hourly1!P6107/hourly1!$P$8763</f>
        <v>1.7916495469833229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770">
        <f>(유형화!$F$71+유형화!$F$72+유형화!$F$73+유형화!$F$74+유형화!$G$63)*hourly1!O6108/hourly1!$O$8763</f>
        <v>117.96188254697468</v>
      </c>
      <c r="C6107" s="419">
        <f>hourly1!$F6108*유형화!$G$71/hourly1!$F$8763+유형화!$G$72*hourly1!$G6108/hourly1!$F$8763+유형화!$G$74*hourly1!I6108/hourly1!$I$8763+유형화!$H$63*hourly1!P6108/hourly1!$P$8763</f>
        <v>1.4679511053210517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770">
        <f>(유형화!$F$71+유형화!$F$72+유형화!$F$73+유형화!$F$74+유형화!$G$63)*hourly1!O6109/hourly1!$O$8763</f>
        <v>120.39214900749732</v>
      </c>
      <c r="C6108" s="419">
        <f>hourly1!$F6109*유형화!$G$71/hourly1!$F$8763+유형화!$G$72*hourly1!$G6109/hourly1!$F$8763+유형화!$G$74*hourly1!I6109/hourly1!$I$8763+유형화!$H$63*hourly1!P6109/hourly1!$P$8763</f>
        <v>1.3463814796863374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770">
        <f>(유형화!$F$71+유형화!$F$72+유형화!$F$73+유형화!$F$74+유형화!$G$63)*hourly1!O6110/hourly1!$O$8763</f>
        <v>121.54319625486701</v>
      </c>
      <c r="C6109" s="419">
        <f>hourly1!$F6110*유형화!$G$71/hourly1!$F$8763+유형화!$G$72*hourly1!$G6110/hourly1!$F$8763+유형화!$G$74*hourly1!I6110/hourly1!$I$8763+유형화!$H$63*hourly1!P6110/hourly1!$P$8763</f>
        <v>1.2854395747244687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770">
        <f>(유형화!$F$71+유형화!$F$72+유형화!$F$73+유형화!$F$74+유형화!$G$63)*hourly1!O6111/hourly1!$O$8763</f>
        <v>118.38672711884566</v>
      </c>
      <c r="C6110" s="419">
        <f>hourly1!$F6111*유형화!$G$71/hourly1!$F$8763+유형화!$G$72*hourly1!$G6111/hourly1!$F$8763+유형화!$G$74*hourly1!I6111/hourly1!$I$8763+유형화!$H$63*hourly1!P6111/hourly1!$P$8763</f>
        <v>1.7075927869244765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770">
        <f>(유형화!$F$71+유형화!$F$72+유형화!$F$73+유형화!$F$74+유형화!$G$63)*hourly1!O6112/hourly1!$O$8763</f>
        <v>119.23694285792651</v>
      </c>
      <c r="C6111" s="419">
        <f>hourly1!$F6112*유형화!$G$71/hourly1!$F$8763+유형화!$G$72*hourly1!$G6112/hourly1!$F$8763+유형화!$G$74*hourly1!I6112/hourly1!$I$8763+유형화!$H$63*hourly1!P6112/hourly1!$P$8763</f>
        <v>1.5665548133670073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770">
        <f>(유형화!$F$71+유형화!$F$72+유형화!$F$73+유형화!$F$74+유형화!$G$63)*hourly1!O6113/hourly1!$O$8763</f>
        <v>124.38263225296761</v>
      </c>
      <c r="C6112" s="419">
        <f>hourly1!$F6113*유형화!$G$71/hourly1!$F$8763+유형화!$G$72*hourly1!$G6113/hourly1!$F$8763+유형화!$G$74*hourly1!I6113/hourly1!$I$8763+유형화!$H$63*hourly1!P6113/hourly1!$P$8763</f>
        <v>1.0835633985610562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770">
        <f>(유형화!$F$71+유형화!$F$72+유형화!$F$73+유형화!$F$74+유형화!$G$63)*hourly1!O6114/hourly1!$O$8763</f>
        <v>123.6741481173686</v>
      </c>
      <c r="C6113" s="419">
        <f>hourly1!$F6114*유형화!$G$71/hourly1!$F$8763+유형화!$G$72*hourly1!$G6114/hourly1!$F$8763+유형화!$G$74*hourly1!I6114/hourly1!$I$8763+유형화!$H$63*hourly1!P6114/hourly1!$P$8763</f>
        <v>1.0032073047703285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770">
        <f>(유형화!$F$71+유형화!$F$72+유형화!$F$73+유형화!$F$74+유형화!$G$63)*hourly1!O6115/hourly1!$O$8763</f>
        <v>125.29597818459467</v>
      </c>
      <c r="C6114" s="419">
        <f>hourly1!$F6115*유형화!$G$71/hourly1!$F$8763+유형화!$G$72*hourly1!$G6115/hourly1!$F$8763+유형화!$G$74*hourly1!I6115/hourly1!$I$8763+유형화!$H$63*hourly1!P6115/hourly1!$P$8763</f>
        <v>1.0837615716091715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770">
        <f>(유형화!$F$71+유형화!$F$72+유형화!$F$73+유형화!$F$74+유형화!$G$63)*hourly1!O6116/hourly1!$O$8763</f>
        <v>123.35407373032582</v>
      </c>
      <c r="C6115" s="419">
        <f>hourly1!$F6116*유형화!$G$71/hourly1!$F$8763+유형화!$G$72*hourly1!$G6116/hourly1!$F$8763+유형화!$G$74*hourly1!I6116/hourly1!$I$8763+유형화!$H$63*hourly1!P6116/hourly1!$P$8763</f>
        <v>1.5672838070797253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770">
        <f>(유형화!$F$71+유형화!$F$72+유형화!$F$73+유형화!$F$74+유형화!$G$63)*hourly1!O6117/hourly1!$O$8763</f>
        <v>120.66191471307434</v>
      </c>
      <c r="C6116" s="419">
        <f>hourly1!$F6117*유형화!$G$71/hourly1!$F$8763+유형화!$G$72*hourly1!$G6117/hourly1!$F$8763+유형화!$G$74*hourly1!I6117/hourly1!$I$8763+유형화!$H$63*hourly1!P6117/hourly1!$P$8763</f>
        <v>2.0315346367871507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770">
        <f>(유형화!$F$71+유형화!$F$72+유형화!$F$73+유형화!$F$74+유형화!$G$63)*hourly1!O6118/hourly1!$O$8763</f>
        <v>121.96614360599447</v>
      </c>
      <c r="C6117" s="419">
        <f>hourly1!$F6118*유형화!$G$71/hourly1!$F$8763+유형화!$G$72*hourly1!$G6118/hourly1!$F$8763+유형화!$G$74*hourly1!I6118/hourly1!$I$8763+유형화!$H$63*hourly1!P6118/hourly1!$P$8763</f>
        <v>2.0520523171541281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770">
        <f>(유형화!$F$71+유형화!$F$72+유형화!$F$73+유형화!$F$74+유형화!$G$63)*hourly1!O6119/hourly1!$O$8763</f>
        <v>118.41404069954463</v>
      </c>
      <c r="C6118" s="419">
        <f>hourly1!$F6119*유형화!$G$71/hourly1!$F$8763+유형화!$G$72*hourly1!$G6119/hourly1!$F$8763+유형화!$G$74*hourly1!I6119/hourly1!$I$8763+유형화!$H$63*hourly1!P6119/hourly1!$P$8763</f>
        <v>1.6898430670665363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770">
        <f>(유형화!$F$71+유형화!$F$72+유형화!$F$73+유형화!$F$74+유형화!$G$63)*hourly1!O6120/hourly1!$O$8763</f>
        <v>113.56728445606549</v>
      </c>
      <c r="C6119" s="419">
        <f>hourly1!$F6120*유형화!$G$71/hourly1!$F$8763+유형화!$G$72*hourly1!$G6120/hourly1!$F$8763+유형화!$G$74*hourly1!I6120/hourly1!$I$8763+유형화!$H$63*hourly1!P6120/hourly1!$P$8763</f>
        <v>1.3472507946877881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770">
        <f>(유형화!$F$71+유형화!$F$72+유형화!$F$73+유형화!$F$74+유형화!$G$63)*hourly1!O6121/hourly1!$O$8763</f>
        <v>111.44842306581756</v>
      </c>
      <c r="C6120" s="419">
        <f>hourly1!$F6121*유형화!$G$71/hourly1!$F$8763+유형화!$G$72*hourly1!$G6121/hourly1!$F$8763+유형화!$G$74*hourly1!I6121/hourly1!$I$8763+유형화!$H$63*hourly1!P6121/hourly1!$P$8763</f>
        <v>0.94460254934333321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770">
        <f>(유형화!$F$71+유형화!$F$72+유형화!$F$73+유형화!$F$74+유형화!$G$63)*hourly1!O6122/hourly1!$O$8763</f>
        <v>107.65050956107726</v>
      </c>
      <c r="C6121" s="419">
        <f>hourly1!$F6122*유형화!$G$71/hourly1!$F$8763+유형화!$G$72*hourly1!$G6122/hourly1!$F$8763+유형화!$G$74*hourly1!I6122/hourly1!$I$8763+유형화!$H$63*hourly1!P6122/hourly1!$P$8763</f>
        <v>0.82435551339932145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770">
        <f>(유형화!$F$71+유형화!$F$72+유형화!$F$73+유형화!$F$74+유형화!$G$63)*hourly1!O6123/hourly1!$O$8763</f>
        <v>102.80183779262401</v>
      </c>
      <c r="C6122" s="419">
        <f>hourly1!$F6123*유형화!$G$71/hourly1!$F$8763+유형화!$G$72*hourly1!$G6123/hourly1!$F$8763+유형화!$G$74*hourly1!I6123/hourly1!$I$8763+유형화!$H$63*hourly1!P6123/hourly1!$P$8763</f>
        <v>0.6065581022412001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770">
        <f>(유형화!$F$71+유형화!$F$72+유형화!$F$73+유형화!$F$74+유형화!$G$63)*hourly1!O6124/hourly1!$O$8763</f>
        <v>100.02838732971789</v>
      </c>
      <c r="C6123" s="419">
        <f>hourly1!$F6124*유형화!$G$71/hourly1!$F$8763+유형화!$G$72*hourly1!$G6124/hourly1!$F$8763+유형화!$G$74*hourly1!I6124/hourly1!$I$8763+유형화!$H$63*hourly1!P6124/hourly1!$P$8763</f>
        <v>0.53335993278631322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770">
        <f>(유형화!$F$71+유형화!$F$72+유형화!$F$73+유형화!$F$74+유형화!$G$63)*hourly1!O6125/hourly1!$O$8763</f>
        <v>99.703426085562725</v>
      </c>
      <c r="C6124" s="419">
        <f>hourly1!$F6125*유형화!$G$71/hourly1!$F$8763+유형화!$G$72*hourly1!$G6125/hourly1!$F$8763+유형화!$G$74*hourly1!I6125/hourly1!$I$8763+유형화!$H$63*hourly1!P6125/hourly1!$P$8763</f>
        <v>0.51518094056482844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770">
        <f>(유형화!$F$71+유형화!$F$72+유형화!$F$73+유형화!$F$74+유형화!$G$63)*hourly1!O6126/hourly1!$O$8763</f>
        <v>100.10550299730029</v>
      </c>
      <c r="C6125" s="419">
        <f>hourly1!$F6126*유형화!$G$71/hourly1!$F$8763+유형화!$G$72*hourly1!$G6126/hourly1!$F$8763+유형화!$G$74*hourly1!I6126/hourly1!$I$8763+유형화!$H$63*hourly1!P6126/hourly1!$P$8763</f>
        <v>0.51526217920567197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770">
        <f>(유형화!$F$71+유형화!$F$72+유형화!$F$73+유형화!$F$74+유형화!$G$63)*hourly1!O6127/hourly1!$O$8763</f>
        <v>99.922115194219472</v>
      </c>
      <c r="C6126" s="419">
        <f>hourly1!$F6127*유형화!$G$71/hourly1!$F$8763+유형화!$G$72*hourly1!$G6127/hourly1!$F$8763+유형화!$G$74*hourly1!I6127/hourly1!$I$8763+유형화!$H$63*hourly1!P6127/hourly1!$P$8763</f>
        <v>0.50786607794554239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770">
        <f>(유형화!$F$71+유형화!$F$72+유형화!$F$73+유형화!$F$74+유형화!$G$63)*hourly1!O6128/hourly1!$O$8763</f>
        <v>101.71092808083326</v>
      </c>
      <c r="C6127" s="419">
        <f>hourly1!$F6128*유형화!$G$71/hourly1!$F$8763+유형화!$G$72*hourly1!$G6128/hourly1!$F$8763+유형화!$G$74*hourly1!I6128/hourly1!$I$8763+유형화!$H$63*hourly1!P6128/hourly1!$P$8763</f>
        <v>1.2068461132623491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770">
        <f>(유형화!$F$71+유형화!$F$72+유형화!$F$73+유형화!$F$74+유형화!$G$63)*hourly1!O6129/hourly1!$O$8763</f>
        <v>104.58127136913177</v>
      </c>
      <c r="C6128" s="419">
        <f>hourly1!$F6129*유형화!$G$71/hourly1!$F$8763+유형화!$G$72*hourly1!$G6129/hourly1!$F$8763+유형화!$G$74*hourly1!I6129/hourly1!$I$8763+유형화!$H$63*hourly1!P6129/hourly1!$P$8763</f>
        <v>2.4586166342537901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770">
        <f>(유형화!$F$71+유형화!$F$72+유형화!$F$73+유형화!$F$74+유형화!$G$63)*hourly1!O6130/hourly1!$O$8763</f>
        <v>110.02705430227405</v>
      </c>
      <c r="C6129" s="419">
        <f>hourly1!$F6130*유형화!$G$71/hourly1!$F$8763+유형화!$G$72*hourly1!$G6130/hourly1!$F$8763+유형화!$G$74*hourly1!I6130/hourly1!$I$8763+유형화!$H$63*hourly1!P6130/hourly1!$P$8763</f>
        <v>2.0746123492608031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770">
        <f>(유형화!$F$71+유형화!$F$72+유형화!$F$73+유형화!$F$74+유형화!$G$63)*hourly1!O6131/hourly1!$O$8763</f>
        <v>112.49605193368488</v>
      </c>
      <c r="C6130" s="419">
        <f>hourly1!$F6131*유형화!$G$71/hourly1!$F$8763+유형화!$G$72*hourly1!$G6131/hourly1!$F$8763+유형화!$G$74*hourly1!I6131/hourly1!$I$8763+유형화!$H$63*hourly1!P6131/hourly1!$P$8763</f>
        <v>1.7911113409877315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770">
        <f>(유형화!$F$71+유형화!$F$72+유형화!$F$73+유형화!$F$74+유형화!$G$63)*hourly1!O6132/hourly1!$O$8763</f>
        <v>114.46680710128697</v>
      </c>
      <c r="C6131" s="419">
        <f>hourly1!$F6132*유형화!$G$71/hourly1!$F$8763+유형화!$G$72*hourly1!$G6132/hourly1!$F$8763+유형화!$G$74*hourly1!I6132/hourly1!$I$8763+유형화!$H$63*hourly1!P6132/hourly1!$P$8763</f>
        <v>1.4682686745534399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770">
        <f>(유형화!$F$71+유형화!$F$72+유형화!$F$73+유형화!$F$74+유형화!$G$63)*hourly1!O6133/hourly1!$O$8763</f>
        <v>114.80794833738406</v>
      </c>
      <c r="C6132" s="419">
        <f>hourly1!$F6133*유형화!$G$71/hourly1!$F$8763+유형화!$G$72*hourly1!$G6133/hourly1!$F$8763+유형화!$G$74*hourly1!I6133/hourly1!$I$8763+유형화!$H$63*hourly1!P6133/hourly1!$P$8763</f>
        <v>1.3466759697593922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770">
        <f>(유형화!$F$71+유형화!$F$72+유형화!$F$73+유형화!$F$74+유형화!$G$63)*hourly1!O6134/hourly1!$O$8763</f>
        <v>116.98028871524322</v>
      </c>
      <c r="C6133" s="419">
        <f>hourly1!$F6134*유형화!$G$71/hourly1!$F$8763+유형화!$G$72*hourly1!$G6134/hourly1!$F$8763+유형화!$G$74*hourly1!I6134/hourly1!$I$8763+유형화!$H$63*hourly1!P6134/hourly1!$P$8763</f>
        <v>1.2860436332546772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770">
        <f>(유형화!$F$71+유형화!$F$72+유형화!$F$73+유형화!$F$74+유형화!$G$63)*hourly1!O6135/hourly1!$O$8763</f>
        <v>113.32038154084985</v>
      </c>
      <c r="C6134" s="419">
        <f>hourly1!$F6135*유형화!$G$71/hourly1!$F$8763+유형화!$G$72*hourly1!$G6135/hourly1!$F$8763+유형화!$G$74*hourly1!I6135/hourly1!$I$8763+유형화!$H$63*hourly1!P6135/hourly1!$P$8763</f>
        <v>1.7081531489130219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770">
        <f>(유형화!$F$71+유형화!$F$72+유형화!$F$73+유형화!$F$74+유형화!$G$63)*hourly1!O6136/hourly1!$O$8763</f>
        <v>113.16650484107407</v>
      </c>
      <c r="C6135" s="419">
        <f>hourly1!$F6136*유형화!$G$71/hourly1!$F$8763+유형화!$G$72*hourly1!$G6136/hourly1!$F$8763+유형화!$G$74*hourly1!I6136/hourly1!$I$8763+유형화!$H$63*hourly1!P6136/hourly1!$P$8763</f>
        <v>1.5668886918719862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770">
        <f>(유형화!$F$71+유형화!$F$72+유형화!$F$73+유형화!$F$74+유형화!$G$63)*hourly1!O6137/hourly1!$O$8763</f>
        <v>120.28944569042594</v>
      </c>
      <c r="C6136" s="419">
        <f>hourly1!$F6137*유형화!$G$71/hourly1!$F$8763+유형화!$G$72*hourly1!$G6137/hourly1!$F$8763+유형화!$G$74*hourly1!I6137/hourly1!$I$8763+유형화!$H$63*hourly1!P6137/hourly1!$P$8763</f>
        <v>1.0834295394369391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770">
        <f>(유형화!$F$71+유형화!$F$72+유형화!$F$73+유형화!$F$74+유형화!$G$63)*hourly1!O6138/hourly1!$O$8763</f>
        <v>118.52274353965421</v>
      </c>
      <c r="C6137" s="419">
        <f>hourly1!$F6138*유형화!$G$71/hourly1!$F$8763+유형화!$G$72*hourly1!$G6138/hourly1!$F$8763+유형화!$G$74*hourly1!I6138/hourly1!$I$8763+유형화!$H$63*hourly1!P6138/hourly1!$P$8763</f>
        <v>1.0028454235520257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770">
        <f>(유형화!$F$71+유형화!$F$72+유형화!$F$73+유형화!$F$74+유형화!$G$63)*hourly1!O6139/hourly1!$O$8763</f>
        <v>120.65115296519886</v>
      </c>
      <c r="C6138" s="419">
        <f>hourly1!$F6139*유형화!$G$71/hourly1!$F$8763+유형화!$G$72*hourly1!$G6139/hourly1!$F$8763+유형화!$G$74*hourly1!I6139/hourly1!$I$8763+유형화!$H$63*hourly1!P6139/hourly1!$P$8763</f>
        <v>1.0833282988580091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770">
        <f>(유형화!$F$71+유형화!$F$72+유형화!$F$73+유형화!$F$74+유형화!$G$63)*hourly1!O6140/hourly1!$O$8763</f>
        <v>121.11088062012141</v>
      </c>
      <c r="C6139" s="419">
        <f>hourly1!$F6140*유형화!$G$71/hourly1!$F$8763+유형화!$G$72*hourly1!$G6140/hourly1!$F$8763+유형화!$G$74*hourly1!I6140/hourly1!$I$8763+유형화!$H$63*hourly1!P6140/hourly1!$P$8763</f>
        <v>1.5661929321487011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770">
        <f>(유형화!$F$71+유형화!$F$72+유형화!$F$73+유형화!$F$74+유형화!$G$63)*hourly1!O6141/hourly1!$O$8763</f>
        <v>117.46170381811496</v>
      </c>
      <c r="C6140" s="419">
        <f>hourly1!$F6141*유형화!$G$71/hourly1!$F$8763+유형화!$G$72*hourly1!$G6141/hourly1!$F$8763+유형화!$G$74*hourly1!I6141/hourly1!$I$8763+유형화!$H$63*hourly1!P6141/hourly1!$P$8763</f>
        <v>2.0296575318282661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770">
        <f>(유형화!$F$71+유형화!$F$72+유형화!$F$73+유형화!$F$74+유형화!$G$63)*hourly1!O6142/hourly1!$O$8763</f>
        <v>118.89186073159959</v>
      </c>
      <c r="C6141" s="419">
        <f>hourly1!$F6142*유형화!$G$71/hourly1!$F$8763+유형화!$G$72*hourly1!$G6142/hourly1!$F$8763+유형화!$G$74*hourly1!I6142/hourly1!$I$8763+유형화!$H$63*hourly1!P6142/hourly1!$P$8763</f>
        <v>2.0498554889079847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770">
        <f>(유형화!$F$71+유형화!$F$72+유형화!$F$73+유형화!$F$74+유형화!$G$63)*hourly1!O6143/hourly1!$O$8763</f>
        <v>116.46672425842925</v>
      </c>
      <c r="C6142" s="419">
        <f>hourly1!$F6143*유형화!$G$71/hourly1!$F$8763+유형화!$G$72*hourly1!$G6143/hourly1!$F$8763+유형화!$G$74*hourly1!I6143/hourly1!$I$8763+유형화!$H$63*hourly1!P6143/hourly1!$P$8763</f>
        <v>1.6878487199782559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770">
        <f>(유형화!$F$71+유형화!$F$72+유형화!$F$73+유형화!$F$74+유형화!$G$63)*hourly1!O6144/hourly1!$O$8763</f>
        <v>113.97533076307215</v>
      </c>
      <c r="C6143" s="419">
        <f>hourly1!$F6144*유형화!$G$71/hourly1!$F$8763+유형화!$G$72*hourly1!$G6144/hourly1!$F$8763+유형화!$G$74*hourly1!I6144/hourly1!$I$8763+유형화!$H$63*hourly1!P6144/hourly1!$P$8763</f>
        <v>1.345552476283181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770">
        <f>(유형화!$F$71+유형화!$F$72+유형화!$F$73+유형화!$F$74+유형화!$G$63)*hourly1!O6145/hourly1!$O$8763</f>
        <v>111.80479860445195</v>
      </c>
      <c r="C6144" s="419">
        <f>hourly1!$F6145*유형화!$G$71/hourly1!$F$8763+유형화!$G$72*hourly1!$G6145/hourly1!$F$8763+유형화!$G$74*hourly1!I6145/hourly1!$I$8763+유형화!$H$63*hourly1!P6145/hourly1!$P$8763</f>
        <v>0.94342181955198567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770">
        <f>(유형화!$F$71+유형화!$F$72+유형화!$F$73+유형화!$F$74+유형화!$G$63)*hourly1!O6146/hourly1!$O$8763</f>
        <v>108.67722059111364</v>
      </c>
      <c r="C6145" s="419">
        <f>hourly1!$F6146*유형화!$G$71/hourly1!$F$8763+유형화!$G$72*hourly1!$G6146/hourly1!$F$8763+유형화!$G$74*hourly1!I6146/hourly1!$I$8763+유형화!$H$63*hourly1!P6146/hourly1!$P$8763</f>
        <v>0.82326248441342376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770">
        <f>(유형화!$F$71+유형화!$F$72+유형화!$F$73+유형화!$F$74+유형화!$G$63)*hourly1!O6147/hourly1!$O$8763</f>
        <v>105.42603420734171</v>
      </c>
      <c r="C6146" s="419">
        <f>hourly1!$F6147*유형화!$G$71/hourly1!$F$8763+유형화!$G$72*hourly1!$G6147/hourly1!$F$8763+유형화!$G$74*hourly1!I6147/hourly1!$I$8763+유형화!$H$63*hourly1!P6147/hourly1!$P$8763</f>
        <v>0.60027195468380778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770">
        <f>(유형화!$F$71+유형화!$F$72+유형화!$F$73+유형화!$F$74+유형화!$G$63)*hourly1!O6148/hourly1!$O$8763</f>
        <v>102.59378682009044</v>
      </c>
      <c r="C6147" s="419">
        <f>hourly1!$F6148*유형화!$G$71/hourly1!$F$8763+유형화!$G$72*hourly1!$G6148/hourly1!$F$8763+유형화!$G$74*hourly1!I6148/hourly1!$I$8763+유형화!$H$63*hourly1!P6148/hourly1!$P$8763</f>
        <v>0.61687694823894956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770">
        <f>(유형화!$F$71+유형화!$F$72+유형화!$F$73+유형화!$F$74+유형화!$G$63)*hourly1!O6149/hourly1!$O$8763</f>
        <v>102.10017973833197</v>
      </c>
      <c r="C6148" s="419">
        <f>hourly1!$F6149*유형화!$G$71/hourly1!$F$8763+유형화!$G$72*hourly1!$G6149/hourly1!$F$8763+유형화!$G$74*hourly1!I6149/hourly1!$I$8763+유형화!$H$63*hourly1!P6149/hourly1!$P$8763</f>
        <v>0.55250609564481068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770">
        <f>(유형화!$F$71+유형화!$F$72+유형화!$F$73+유형화!$F$74+유형화!$G$63)*hourly1!O6150/hourly1!$O$8763</f>
        <v>101.33524208360733</v>
      </c>
      <c r="C6149" s="419">
        <f>hourly1!$F6150*유형화!$G$71/hourly1!$F$8763+유형화!$G$72*hourly1!$G6150/hourly1!$F$8763+유형화!$G$74*hourly1!I6150/hourly1!$I$8763+유형화!$H$63*hourly1!P6150/hourly1!$P$8763</f>
        <v>0.50590404168032177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770">
        <f>(유형화!$F$71+유형화!$F$72+유형화!$F$73+유형화!$F$74+유형화!$G$63)*hourly1!O6151/hourly1!$O$8763</f>
        <v>101.77166007465343</v>
      </c>
      <c r="C6150" s="419">
        <f>hourly1!$F6151*유형화!$G$71/hourly1!$F$8763+유형화!$G$72*hourly1!$G6151/hourly1!$F$8763+유형화!$G$74*hourly1!I6151/hourly1!$I$8763+유형화!$H$63*hourly1!P6151/hourly1!$P$8763</f>
        <v>0.5060268228079603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770">
        <f>(유형화!$F$71+유형화!$F$72+유형화!$F$73+유형화!$F$74+유형화!$G$63)*hourly1!O6152/hourly1!$O$8763</f>
        <v>103.68832144181556</v>
      </c>
      <c r="C6151" s="419">
        <f>hourly1!$F6152*유형화!$G$71/hourly1!$F$8763+유형화!$G$72*hourly1!$G6152/hourly1!$F$8763+유형화!$G$74*hourly1!I6152/hourly1!$I$8763+유형화!$H$63*hourly1!P6152/hourly1!$P$8763</f>
        <v>0.65054082548273384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770">
        <f>(유형화!$F$71+유형화!$F$72+유형화!$F$73+유형화!$F$74+유형화!$G$63)*hourly1!O6153/hourly1!$O$8763</f>
        <v>105.7484343825502</v>
      </c>
      <c r="C6152" s="419">
        <f>hourly1!$F6153*유형화!$G$71/hourly1!$F$8763+유형화!$G$72*hourly1!$G6153/hourly1!$F$8763+유형화!$G$74*hourly1!I6153/hourly1!$I$8763+유형화!$H$63*hourly1!P6153/hourly1!$P$8763</f>
        <v>1.0099313409107522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770">
        <f>(유형화!$F$71+유형화!$F$72+유형화!$F$73+유형화!$F$74+유형화!$G$63)*hourly1!O6154/hourly1!$O$8763</f>
        <v>107.95571189019815</v>
      </c>
      <c r="C6153" s="419">
        <f>hourly1!$F6154*유형화!$G$71/hourly1!$F$8763+유형화!$G$72*hourly1!$G6154/hourly1!$F$8763+유형화!$G$74*hourly1!I6154/hourly1!$I$8763+유형화!$H$63*hourly1!P6154/hourly1!$P$8763</f>
        <v>1.40710582510625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770">
        <f>(유형화!$F$71+유형화!$F$72+유형화!$F$73+유형화!$F$74+유형화!$G$63)*hourly1!O6155/hourly1!$O$8763</f>
        <v>110.86535296485967</v>
      </c>
      <c r="C6154" s="419">
        <f>hourly1!$F6155*유형화!$G$71/hourly1!$F$8763+유형화!$G$72*hourly1!$G6155/hourly1!$F$8763+유형화!$G$74*hourly1!I6155/hourly1!$I$8763+유형화!$H$63*hourly1!P6155/hourly1!$P$8763</f>
        <v>2.0120152069917476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770">
        <f>(유형화!$F$71+유형화!$F$72+유형화!$F$73+유형화!$F$74+유형화!$G$63)*hourly1!O6156/hourly1!$O$8763</f>
        <v>115.97959760244422</v>
      </c>
      <c r="C6155" s="419">
        <f>hourly1!$F6156*유형화!$G$71/hourly1!$F$8763+유형화!$G$72*hourly1!$G6156/hourly1!$F$8763+유형화!$G$74*hourly1!I6156/hourly1!$I$8763+유형화!$H$63*hourly1!P6156/hourly1!$P$8763</f>
        <v>1.9944781231217763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770">
        <f>(유형화!$F$71+유형화!$F$72+유형화!$F$73+유형화!$F$74+유형화!$G$63)*hourly1!O6157/hourly1!$O$8763</f>
        <v>117.2757398840652</v>
      </c>
      <c r="C6156" s="419">
        <f>hourly1!$F6157*유형화!$G$71/hourly1!$F$8763+유형화!$G$72*hourly1!$G6157/hourly1!$F$8763+유형화!$G$74*hourly1!I6157/hourly1!$I$8763+유형화!$H$63*hourly1!P6157/hourly1!$P$8763</f>
        <v>1.8386387153803165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770">
        <f>(유형화!$F$71+유형화!$F$72+유형화!$F$73+유형화!$F$74+유형화!$G$63)*hourly1!O6158/hourly1!$O$8763</f>
        <v>119.07698548679147</v>
      </c>
      <c r="C6157" s="419">
        <f>hourly1!$F6158*유형화!$G$71/hourly1!$F$8763+유형화!$G$72*hourly1!$G6158/hourly1!$F$8763+유형화!$G$74*hourly1!I6158/hourly1!$I$8763+유형화!$H$63*hourly1!P6158/hourly1!$P$8763</f>
        <v>1.9418142510285847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770">
        <f>(유형화!$F$71+유형화!$F$72+유형화!$F$73+유형화!$F$74+유형화!$G$63)*hourly1!O6159/hourly1!$O$8763</f>
        <v>115.50962259154403</v>
      </c>
      <c r="C6158" s="419">
        <f>hourly1!$F6159*유형화!$G$71/hourly1!$F$8763+유형화!$G$72*hourly1!$G6159/hourly1!$F$8763+유형화!$G$74*hourly1!I6159/hourly1!$I$8763+유형화!$H$63*hourly1!P6159/hourly1!$P$8763</f>
        <v>1.9583327746667716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770">
        <f>(유형화!$F$71+유형화!$F$72+유형화!$F$73+유형화!$F$74+유형화!$G$63)*hourly1!O6160/hourly1!$O$8763</f>
        <v>116.39914652147829</v>
      </c>
      <c r="C6159" s="419">
        <f>hourly1!$F6160*유형화!$G$71/hourly1!$F$8763+유형화!$G$72*hourly1!$G6160/hourly1!$F$8763+유형화!$G$74*hourly1!I6160/hourly1!$I$8763+유형화!$H$63*hourly1!P6160/hourly1!$P$8763</f>
        <v>1.6478953102337108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770">
        <f>(유형화!$F$71+유형화!$F$72+유형화!$F$73+유형화!$F$74+유형화!$G$63)*hourly1!O6161/hourly1!$O$8763</f>
        <v>121.77698224931724</v>
      </c>
      <c r="C6160" s="419">
        <f>hourly1!$F6161*유형화!$G$71/hourly1!$F$8763+유형화!$G$72*hourly1!$G6161/hourly1!$F$8763+유형화!$G$74*hourly1!I6161/hourly1!$I$8763+유형화!$H$63*hourly1!P6161/hourly1!$P$8763</f>
        <v>1.4059490976406031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770">
        <f>(유형화!$F$71+유형화!$F$72+유형화!$F$73+유형화!$F$74+유형화!$G$63)*hourly1!O6162/hourly1!$O$8763</f>
        <v>121.37825830426611</v>
      </c>
      <c r="C6161" s="419">
        <f>hourly1!$F6162*유형화!$G$71/hourly1!$F$8763+유형화!$G$72*hourly1!$G6162/hourly1!$F$8763+유형화!$G$74*hourly1!I6162/hourly1!$I$8763+유형화!$H$63*hourly1!P6162/hourly1!$P$8763</f>
        <v>1.1989213453924852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770">
        <f>(유형화!$F$71+유형화!$F$72+유형화!$F$73+유형화!$F$74+유형화!$G$63)*hourly1!O6163/hourly1!$O$8763</f>
        <v>122.84090891618996</v>
      </c>
      <c r="C6162" s="419">
        <f>hourly1!$F6163*유형화!$G$71/hourly1!$F$8763+유형화!$G$72*hourly1!$G6163/hourly1!$F$8763+유형화!$G$74*hourly1!I6163/hourly1!$I$8763+유형화!$H$63*hourly1!P6163/hourly1!$P$8763</f>
        <v>1.4060623393823848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770">
        <f>(유형화!$F$71+유형화!$F$72+유형화!$F$73+유형화!$F$74+유형화!$G$63)*hourly1!O6164/hourly1!$O$8763</f>
        <v>122.7881558368576</v>
      </c>
      <c r="C6163" s="419">
        <f>hourly1!$F6164*유형화!$G$71/hourly1!$F$8763+유형화!$G$72*hourly1!$G6164/hourly1!$F$8763+유형화!$G$74*hourly1!I6164/hourly1!$I$8763+유형화!$H$63*hourly1!P6164/hourly1!$P$8763</f>
        <v>1.6824549665816451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770">
        <f>(유형화!$F$71+유형화!$F$72+유형화!$F$73+유형화!$F$74+유형화!$G$63)*hourly1!O6165/hourly1!$O$8763</f>
        <v>121.31480338062784</v>
      </c>
      <c r="C6164" s="419">
        <f>hourly1!$F6165*유형화!$G$71/hourly1!$F$8763+유형화!$G$72*hourly1!$G6165/hourly1!$F$8763+유형화!$G$74*hourly1!I6165/hourly1!$I$8763+유형화!$H$63*hourly1!P6165/hourly1!$P$8763</f>
        <v>2.166082443018746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770">
        <f>(유형화!$F$71+유형화!$F$72+유형화!$F$73+유형화!$F$74+유형화!$G$63)*hourly1!O6166/hourly1!$O$8763</f>
        <v>122.50617138601818</v>
      </c>
      <c r="C6165" s="419">
        <f>hourly1!$F6166*유형화!$G$71/hourly1!$F$8763+유형화!$G$72*hourly1!$G6166/hourly1!$F$8763+유형화!$G$74*hourly1!I6166/hourly1!$I$8763+유형화!$H$63*hourly1!P6166/hourly1!$P$8763</f>
        <v>1.8034891557198935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770">
        <f>(유형화!$F$71+유형화!$F$72+유형화!$F$73+유형화!$F$74+유형화!$G$63)*hourly1!O6167/hourly1!$O$8763</f>
        <v>119.29834103895824</v>
      </c>
      <c r="C6166" s="419">
        <f>hourly1!$F6167*유형화!$G$71/hourly1!$F$8763+유형화!$G$72*hourly1!$G6167/hourly1!$F$8763+유형화!$G$74*hourly1!I6167/hourly1!$I$8763+유형화!$H$63*hourly1!P6167/hourly1!$P$8763</f>
        <v>1.1995512525811469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770">
        <f>(유형화!$F$71+유형화!$F$72+유형화!$F$73+유형화!$F$74+유형화!$G$63)*hourly1!O6168/hourly1!$O$8763</f>
        <v>116.36199817582803</v>
      </c>
      <c r="C6167" s="419">
        <f>hourly1!$F6168*유형화!$G$71/hourly1!$F$8763+유형화!$G$72*hourly1!$G6168/hourly1!$F$8763+유형화!$G$74*hourly1!I6168/hourly1!$I$8763+유형화!$H$63*hourly1!P6168/hourly1!$P$8763</f>
        <v>1.1824892916712633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770">
        <f>(유형화!$F$71+유형화!$F$72+유형화!$F$73+유형화!$F$74+유형화!$G$63)*hourly1!O6169/hourly1!$O$8763</f>
        <v>112.97134362615044</v>
      </c>
      <c r="C6168" s="419">
        <f>hourly1!$F6169*유형화!$G$71/hourly1!$F$8763+유형화!$G$72*hourly1!$G6169/hourly1!$F$8763+유형화!$G$74*hourly1!I6169/hourly1!$I$8763+유형화!$H$63*hourly1!P6169/hourly1!$P$8763</f>
        <v>1.0446583980943669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770">
        <f>(유형화!$F$71+유형화!$F$72+유형화!$F$73+유형화!$F$74+유형화!$G$63)*hourly1!O6170/hourly1!$O$8763</f>
        <v>108.66930214446252</v>
      </c>
      <c r="C6169" s="419">
        <f>hourly1!$F6170*유형화!$G$71/hourly1!$F$8763+유형화!$G$72*hourly1!$G6170/hourly1!$F$8763+유형화!$G$74*hourly1!I6170/hourly1!$I$8763+유형화!$H$63*hourly1!P6170/hourly1!$P$8763</f>
        <v>0.80393753500064591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770">
        <f>(유형화!$F$71+유형화!$F$72+유형화!$F$73+유형화!$F$74+유형화!$G$63)*hourly1!O6171/hourly1!$O$8763</f>
        <v>105.28786987846682</v>
      </c>
      <c r="C6170" s="419">
        <f>hourly1!$F6171*유형화!$G$71/hourly1!$F$8763+유형화!$G$72*hourly1!$G6171/hourly1!$F$8763+유형화!$G$74*hourly1!I6171/hourly1!$I$8763+유형화!$H$63*hourly1!P6171/hourly1!$P$8763</f>
        <v>0.65328570683244724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770">
        <f>(유형화!$F$71+유형화!$F$72+유형화!$F$73+유형화!$F$74+유형화!$G$63)*hourly1!O6172/hourly1!$O$8763</f>
        <v>103.02119814454953</v>
      </c>
      <c r="C6171" s="419">
        <f>hourly1!$F6172*유형화!$G$71/hourly1!$F$8763+유형화!$G$72*hourly1!$G6172/hourly1!$F$8763+유형화!$G$74*hourly1!I6172/hourly1!$I$8763+유형화!$H$63*hourly1!P6172/hourly1!$P$8763</f>
        <v>0.59825452843619387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770">
        <f>(유형화!$F$71+유형화!$F$72+유형화!$F$73+유형화!$F$74+유형화!$G$63)*hourly1!O6173/hourly1!$O$8763</f>
        <v>102.67066390509099</v>
      </c>
      <c r="C6172" s="419">
        <f>hourly1!$F6173*유형화!$G$71/hourly1!$F$8763+유형화!$G$72*hourly1!$G6173/hourly1!$F$8763+유형화!$G$74*hourly1!I6173/hourly1!$I$8763+유형화!$H$63*hourly1!P6173/hourly1!$P$8763</f>
        <v>0.56283571191691473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770">
        <f>(유형화!$F$71+유형화!$F$72+유형화!$F$73+유형화!$F$74+유형화!$G$63)*hourly1!O6174/hourly1!$O$8763</f>
        <v>101.93846506422297</v>
      </c>
      <c r="C6173" s="419">
        <f>hourly1!$F6174*유형화!$G$71/hourly1!$F$8763+유형화!$G$72*hourly1!$G6174/hourly1!$F$8763+유형화!$G$74*hourly1!I6174/hourly1!$I$8763+유형화!$H$63*hourly1!P6174/hourly1!$P$8763</f>
        <v>0.50758020409196836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770">
        <f>(유형화!$F$71+유형화!$F$72+유형화!$F$73+유형화!$F$74+유형화!$G$63)*hourly1!O6175/hourly1!$O$8763</f>
        <v>100.81236037490075</v>
      </c>
      <c r="C6174" s="419">
        <f>hourly1!$F6175*유형화!$G$71/hourly1!$F$8763+유형화!$G$72*hourly1!$G6175/hourly1!$F$8763+유형화!$G$74*hourly1!I6175/hourly1!$I$8763+유형화!$H$63*hourly1!P6175/hourly1!$P$8763</f>
        <v>0.50770144660898453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770">
        <f>(유형화!$F$71+유형화!$F$72+유형화!$F$73+유형화!$F$74+유형화!$G$63)*hourly1!O6176/hourly1!$O$8763</f>
        <v>102.16858994811435</v>
      </c>
      <c r="C6175" s="419">
        <f>hourly1!$F6176*유형화!$G$71/hourly1!$F$8763+유형화!$G$72*hourly1!$G6176/hourly1!$F$8763+유형화!$G$74*hourly1!I6176/hourly1!$I$8763+유형화!$H$63*hourly1!P6176/hourly1!$P$8763</f>
        <v>0.56300403591896542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770">
        <f>(유형화!$F$71+유형화!$F$72+유형화!$F$73+유형화!$F$74+유형화!$G$63)*hourly1!O6177/hourly1!$O$8763</f>
        <v>104.89188847291416</v>
      </c>
      <c r="C6176" s="419">
        <f>hourly1!$F6177*유형화!$G$71/hourly1!$F$8763+유형화!$G$72*hourly1!$G6177/hourly1!$F$8763+유형화!$G$74*hourly1!I6177/hourly1!$I$8763+유형화!$H$63*hourly1!P6177/hourly1!$P$8763</f>
        <v>0.82293937618279911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770">
        <f>(유형화!$F$71+유형화!$F$72+유형화!$F$73+유형화!$F$74+유형화!$G$63)*hourly1!O6178/hourly1!$O$8763</f>
        <v>109.91420847490427</v>
      </c>
      <c r="C6177" s="419">
        <f>hourly1!$F6178*유형화!$G$71/hourly1!$F$8763+유형화!$G$72*hourly1!$G6178/hourly1!$F$8763+유형화!$G$74*hourly1!I6178/hourly1!$I$8763+유형화!$H$63*hourly1!P6178/hourly1!$P$8763</f>
        <v>1.2224193145343534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770">
        <f>(유형화!$F$71+유형화!$F$72+유형화!$F$73+유형화!$F$74+유형화!$G$63)*hourly1!O6179/hourly1!$O$8763</f>
        <v>113.39231624149789</v>
      </c>
      <c r="C6178" s="419">
        <f>hourly1!$F6179*유형화!$G$71/hourly1!$F$8763+유형화!$G$72*hourly1!$G6179/hourly1!$F$8763+유형화!$G$74*hourly1!I6179/hourly1!$I$8763+유형화!$H$63*hourly1!P6179/hourly1!$P$8763</f>
        <v>1.6796282311468393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770">
        <f>(유형화!$F$71+유형화!$F$72+유형화!$F$73+유형화!$F$74+유형화!$G$63)*hourly1!O6180/hourly1!$O$8763</f>
        <v>114.21175245126587</v>
      </c>
      <c r="C6179" s="419">
        <f>hourly1!$F6180*유형화!$G$71/hourly1!$F$8763+유형화!$G$72*hourly1!$G6180/hourly1!$F$8763+유형화!$G$74*hourly1!I6180/hourly1!$I$8763+유형화!$H$63*hourly1!P6180/hourly1!$P$8763</f>
        <v>2.0791494042630609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770">
        <f>(유형화!$F$71+유형화!$F$72+유형화!$F$73+유형화!$F$74+유형화!$G$63)*hourly1!O6181/hourly1!$O$8763</f>
        <v>117.10518858890775</v>
      </c>
      <c r="C6180" s="419">
        <f>hourly1!$F6181*유형화!$G$71/hourly1!$F$8763+유형화!$G$72*hourly1!$G6181/hourly1!$F$8763+유형화!$G$74*hourly1!I6181/hourly1!$I$8763+유형화!$H$63*hourly1!P6181/hourly1!$P$8763</f>
        <v>2.2494548290729077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770">
        <f>(유형화!$F$71+유형화!$F$72+유형화!$F$73+유형화!$F$74+유형화!$G$63)*hourly1!O6182/hourly1!$O$8763</f>
        <v>117.58143562849898</v>
      </c>
      <c r="C6181" s="419">
        <f>hourly1!$F6182*유형화!$G$71/hourly1!$F$8763+유형화!$G$72*hourly1!$G6182/hourly1!$F$8763+유형화!$G$74*hourly1!I6182/hourly1!$I$8763+유형화!$H$63*hourly1!P6182/hourly1!$P$8763</f>
        <v>2.3434700925218257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770">
        <f>(유형화!$F$71+유형화!$F$72+유형화!$F$73+유형화!$F$74+유형화!$G$63)*hourly1!O6183/hourly1!$O$8763</f>
        <v>113.47444879718221</v>
      </c>
      <c r="C6182" s="419">
        <f>hourly1!$F6183*유형화!$G$71/hourly1!$F$8763+유형화!$G$72*hourly1!$G6183/hourly1!$F$8763+유형화!$G$74*hourly1!I6183/hourly1!$I$8763+유형화!$H$63*hourly1!P6183/hourly1!$P$8763</f>
        <v>2.0752628738317971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770">
        <f>(유형화!$F$71+유형화!$F$72+유형화!$F$73+유형화!$F$74+유형화!$G$63)*hourly1!O6184/hourly1!$O$8763</f>
        <v>113.7972512855609</v>
      </c>
      <c r="C6183" s="419">
        <f>hourly1!$F6184*유형화!$G$71/hourly1!$F$8763+유형화!$G$72*hourly1!$G6184/hourly1!$F$8763+유형화!$G$74*hourly1!I6184/hourly1!$I$8763+유형화!$H$63*hourly1!P6184/hourly1!$P$8763</f>
        <v>1.84655948286256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770">
        <f>(유형화!$F$71+유형화!$F$72+유형화!$F$73+유형화!$F$74+유형화!$G$63)*hourly1!O6185/hourly1!$O$8763</f>
        <v>118.77279050490107</v>
      </c>
      <c r="C6184" s="419">
        <f>hourly1!$F6185*유형화!$G$71/hourly1!$F$8763+유형화!$G$72*hourly1!$G6185/hourly1!$F$8763+유형화!$G$74*hourly1!I6185/hourly1!$I$8763+유형화!$H$63*hourly1!P6185/hourly1!$P$8763</f>
        <v>1.5418687291028026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770">
        <f>(유형화!$F$71+유형화!$F$72+유형화!$F$73+유형화!$F$74+유형화!$G$63)*hourly1!O6186/hourly1!$O$8763</f>
        <v>119.20371631239846</v>
      </c>
      <c r="C6185" s="419">
        <f>hourly1!$F6186*유형화!$G$71/hourly1!$F$8763+유형화!$G$72*hourly1!$G6186/hourly1!$F$8763+유형화!$G$74*hourly1!I6186/hourly1!$I$8763+유형화!$H$63*hourly1!P6186/hourly1!$P$8763</f>
        <v>1.4086893631584469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770">
        <f>(유형화!$F$71+유형화!$F$72+유형화!$F$73+유형화!$F$74+유형화!$G$63)*hourly1!O6187/hourly1!$O$8763</f>
        <v>119.84681256110903</v>
      </c>
      <c r="C6186" s="419">
        <f>hourly1!$F6187*유형화!$G$71/hourly1!$F$8763+유형화!$G$72*hourly1!$G6187/hourly1!$F$8763+유형화!$G$74*hourly1!I6187/hourly1!$I$8763+유형화!$H$63*hourly1!P6187/hourly1!$P$8763</f>
        <v>0.99089349624004641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770">
        <f>(유형화!$F$71+유형화!$F$72+유형화!$F$73+유형화!$F$74+유형화!$G$63)*hourly1!O6188/hourly1!$O$8763</f>
        <v>118.95596262943219</v>
      </c>
      <c r="C6187" s="419">
        <f>hourly1!$F6188*유형화!$G$71/hourly1!$F$8763+유형화!$G$72*hourly1!$G6188/hourly1!$F$8763+유형화!$G$74*hourly1!I6188/hourly1!$I$8763+유형화!$H$63*hourly1!P6188/hourly1!$P$8763</f>
        <v>1.4854214134900268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770">
        <f>(유형화!$F$71+유형화!$F$72+유형화!$F$73+유형화!$F$74+유형화!$G$63)*hourly1!O6189/hourly1!$O$8763</f>
        <v>116.51484121639101</v>
      </c>
      <c r="C6188" s="419">
        <f>hourly1!$F6189*유형화!$G$71/hourly1!$F$8763+유형화!$G$72*hourly1!$G6189/hourly1!$F$8763+유형화!$G$74*hourly1!I6189/hourly1!$I$8763+유형화!$H$63*hourly1!P6189/hourly1!$P$8763</f>
        <v>1.8095214325246498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770">
        <f>(유형화!$F$71+유형화!$F$72+유형화!$F$73+유형화!$F$74+유형화!$G$63)*hourly1!O6190/hourly1!$O$8763</f>
        <v>116.5263215463837</v>
      </c>
      <c r="C6189" s="419">
        <f>hourly1!$F6190*유형화!$G$71/hourly1!$F$8763+유형화!$G$72*hourly1!$G6190/hourly1!$F$8763+유형화!$G$74*hourly1!I6190/hourly1!$I$8763+유형화!$H$63*hourly1!P6190/hourly1!$P$8763</f>
        <v>1.924072224223758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770">
        <f>(유형화!$F$71+유형화!$F$72+유형화!$F$73+유형화!$F$74+유형화!$G$63)*hourly1!O6191/hourly1!$O$8763</f>
        <v>114.18129628986499</v>
      </c>
      <c r="C6190" s="419">
        <f>hourly1!$F6191*유형화!$G$71/hourly1!$F$8763+유형화!$G$72*hourly1!$G6191/hourly1!$F$8763+유형화!$G$74*hourly1!I6191/hourly1!$I$8763+유형화!$H$63*hourly1!P6191/hourly1!$P$8763</f>
        <v>1.2010732462084652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770">
        <f>(유형화!$F$71+유형화!$F$72+유형화!$F$73+유형화!$F$74+유형화!$G$63)*hourly1!O6192/hourly1!$O$8763</f>
        <v>110.00372298767171</v>
      </c>
      <c r="C6191" s="419">
        <f>hourly1!$F6192*유형화!$G$71/hourly1!$F$8763+유형화!$G$72*hourly1!$G6192/hourly1!$F$8763+유형화!$G$74*hourly1!I6192/hourly1!$I$8763+유형화!$H$63*hourly1!P6192/hourly1!$P$8763</f>
        <v>1.1442188142250986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770">
        <f>(유형화!$F$71+유형화!$F$72+유형화!$F$73+유형화!$F$74+유형화!$G$63)*hourly1!O6193/hourly1!$O$8763</f>
        <v>105.17143665282381</v>
      </c>
      <c r="C6192" s="419">
        <f>hourly1!$F6193*유형화!$G$71/hourly1!$F$8763+유형화!$G$72*hourly1!$G6193/hourly1!$F$8763+유형화!$G$74*hourly1!I6193/hourly1!$I$8763+유형화!$H$63*hourly1!P6193/hourly1!$P$8763</f>
        <v>1.0873760756824595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770">
        <f>(유형화!$F$71+유형화!$F$72+유형화!$F$73+유형화!$F$74+유형화!$G$63)*hourly1!O6194/hourly1!$O$8763</f>
        <v>102.62773598327011</v>
      </c>
      <c r="C6193" s="419">
        <f>hourly1!$F6194*유형화!$G$71/hourly1!$F$8763+유형화!$G$72*hourly1!$G6194/hourly1!$F$8763+유형화!$G$74*hourly1!I6194/hourly1!$I$8763+유형화!$H$63*hourly1!P6194/hourly1!$P$8763</f>
        <v>0.8028334280182724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770">
        <f>(유형화!$F$71+유형화!$F$72+유형화!$F$73+유형화!$F$74+유형화!$G$63)*hourly1!O6195/hourly1!$O$8763</f>
        <v>100.37268540776398</v>
      </c>
      <c r="C6194" s="419">
        <f>hourly1!$F6195*유형화!$G$71/hourly1!$F$8763+유형화!$G$72*hourly1!$G6195/hourly1!$F$8763+유형화!$G$74*hourly1!I6195/hourly1!$I$8763+유형화!$H$63*hourly1!P6195/hourly1!$P$8763</f>
        <v>0.60586449657278574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770">
        <f>(유형화!$F$71+유형화!$F$72+유형화!$F$73+유형화!$F$74+유형화!$G$63)*hourly1!O6196/hourly1!$O$8763</f>
        <v>96.882348549147878</v>
      </c>
      <c r="C6195" s="419">
        <f>hourly1!$F6196*유형화!$G$71/hourly1!$F$8763+유형화!$G$72*hourly1!$G6196/hourly1!$F$8763+유형화!$G$74*hourly1!I6196/hourly1!$I$8763+유형화!$H$63*hourly1!P6196/hourly1!$P$8763</f>
        <v>0.53267463561525819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770">
        <f>(유형화!$F$71+유형화!$F$72+유형화!$F$73+유형화!$F$74+유형화!$G$63)*hourly1!O6197/hourly1!$O$8763</f>
        <v>98.032686961510223</v>
      </c>
      <c r="C6196" s="419">
        <f>hourly1!$F6197*유형화!$G$71/hourly1!$F$8763+유형화!$G$72*hourly1!$G6197/hourly1!$F$8763+유형화!$G$74*hourly1!I6197/hourly1!$I$8763+유형화!$H$63*hourly1!P6197/hourly1!$P$8763</f>
        <v>0.51375557168457386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770">
        <f>(유형화!$F$71+유형화!$F$72+유형화!$F$73+유형화!$F$74+유형화!$G$63)*hourly1!O6198/hourly1!$O$8763</f>
        <v>96.460545853983177</v>
      </c>
      <c r="C6197" s="419">
        <f>hourly1!$F6198*유형화!$G$71/hourly1!$F$8763+유형화!$G$72*hourly1!$G6198/hourly1!$F$8763+유형화!$G$74*hourly1!I6198/hourly1!$I$8763+유형화!$H$63*hourly1!P6198/hourly1!$P$8763</f>
        <v>0.51392851151849073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770">
        <f>(유형화!$F$71+유형화!$F$72+유형화!$F$73+유형화!$F$74+유형화!$G$63)*hourly1!O6199/hourly1!$O$8763</f>
        <v>96.934646577747117</v>
      </c>
      <c r="C6198" s="419">
        <f>hourly1!$F6199*유형화!$G$71/hourly1!$F$8763+유형화!$G$72*hourly1!$G6199/hourly1!$F$8763+유형화!$G$74*hourly1!I6199/hourly1!$I$8763+유형화!$H$63*hourly1!P6199/hourly1!$P$8763</f>
        <v>0.50714600817442967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770">
        <f>(유형화!$F$71+유형화!$F$72+유형화!$F$73+유형화!$F$74+유형화!$G$63)*hourly1!O6200/hourly1!$O$8763</f>
        <v>97.421550337032272</v>
      </c>
      <c r="C6199" s="419">
        <f>hourly1!$F6200*유형화!$G$71/hourly1!$F$8763+유형화!$G$72*hourly1!$G6200/hourly1!$F$8763+유형화!$G$74*hourly1!I6200/hourly1!$I$8763+유형화!$H$63*hourly1!P6200/hourly1!$P$8763</f>
        <v>1.2060561905689955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770">
        <f>(유형화!$F$71+유형화!$F$72+유형화!$F$73+유형화!$F$74+유형화!$G$63)*hourly1!O6201/hourly1!$O$8763</f>
        <v>97.827176828107795</v>
      </c>
      <c r="C6200" s="419">
        <f>hourly1!$F6201*유형화!$G$71/hourly1!$F$8763+유형화!$G$72*hourly1!$G6201/hourly1!$F$8763+유형화!$G$74*hourly1!I6201/hourly1!$I$8763+유형화!$H$63*hourly1!P6201/hourly1!$P$8763</f>
        <v>2.456871849808401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770">
        <f>(유형화!$F$71+유형화!$F$72+유형화!$F$73+유형화!$F$74+유형화!$G$63)*hourly1!O6202/hourly1!$O$8763</f>
        <v>99.464793634038628</v>
      </c>
      <c r="C6201" s="419">
        <f>hourly1!$F6202*유형화!$G$71/hourly1!$F$8763+유형화!$G$72*hourly1!$G6202/hourly1!$F$8763+유형화!$G$74*hourly1!I6202/hourly1!$I$8763+유형화!$H$63*hourly1!P6202/hourly1!$P$8763</f>
        <v>2.0732512943045496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770">
        <f>(유형화!$F$71+유형화!$F$72+유형화!$F$73+유형화!$F$74+유형화!$G$63)*hourly1!O6203/hourly1!$O$8763</f>
        <v>102.12985230025862</v>
      </c>
      <c r="C6202" s="419">
        <f>hourly1!$F6203*유형화!$G$71/hourly1!$F$8763+유형화!$G$72*hourly1!$G6203/hourly1!$F$8763+유형화!$G$74*hourly1!I6203/hourly1!$I$8763+유형화!$H$63*hourly1!P6203/hourly1!$P$8763</f>
        <v>1.7908183895252958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770">
        <f>(유형화!$F$71+유형화!$F$72+유형화!$F$73+유형화!$F$74+유형화!$G$63)*hourly1!O6204/hourly1!$O$8763</f>
        <v>104.63637393585034</v>
      </c>
      <c r="C6203" s="419">
        <f>hourly1!$F6204*유형화!$G$71/hourly1!$F$8763+유형화!$G$72*hourly1!$G6204/hourly1!$F$8763+유형화!$G$74*hourly1!I6204/hourly1!$I$8763+유형화!$H$63*hourly1!P6204/hourly1!$P$8763</f>
        <v>1.4667746836394457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770">
        <f>(유형화!$F$71+유형화!$F$72+유형화!$F$73+유형화!$F$74+유형화!$G$63)*hourly1!O6205/hourly1!$O$8763</f>
        <v>106.4817773635328</v>
      </c>
      <c r="C6204" s="419">
        <f>hourly1!$F6205*유형화!$G$71/hourly1!$F$8763+유형화!$G$72*hourly1!$G6205/hourly1!$F$8763+유형화!$G$74*hourly1!I6205/hourly1!$I$8763+유형화!$H$63*hourly1!P6205/hourly1!$P$8763</f>
        <v>1.3452592170986239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770">
        <f>(유형화!$F$71+유형화!$F$72+유형화!$F$73+유형화!$F$74+유형화!$G$63)*hourly1!O6206/hourly1!$O$8763</f>
        <v>107.81513686678004</v>
      </c>
      <c r="C6205" s="419">
        <f>hourly1!$F6206*유형화!$G$71/hourly1!$F$8763+유형화!$G$72*hourly1!$G6206/hourly1!$F$8763+유형화!$G$74*hourly1!I6206/hourly1!$I$8763+유형화!$H$63*hourly1!P6206/hourly1!$P$8763</f>
        <v>1.2844831743618079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770">
        <f>(유형화!$F$71+유형화!$F$72+유형화!$F$73+유형화!$F$74+유형화!$G$63)*hourly1!O6207/hourly1!$O$8763</f>
        <v>105.19287472821128</v>
      </c>
      <c r="C6206" s="419">
        <f>hourly1!$F6207*유형화!$G$71/hourly1!$F$8763+유형화!$G$72*hourly1!$G6207/hourly1!$F$8763+유형화!$G$74*hourly1!I6207/hourly1!$I$8763+유형화!$H$63*hourly1!P6207/hourly1!$P$8763</f>
        <v>1.7070548886510124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770">
        <f>(유형화!$F$71+유형화!$F$72+유형화!$F$73+유형화!$F$74+유형화!$G$63)*hourly1!O6208/hourly1!$O$8763</f>
        <v>104.93242206766379</v>
      </c>
      <c r="C6207" s="419">
        <f>hourly1!$F6208*유형화!$G$71/hourly1!$F$8763+유형화!$G$72*hourly1!$G6208/hourly1!$F$8763+유형화!$G$74*hourly1!I6208/hourly1!$I$8763+유형화!$H$63*hourly1!P6208/hourly1!$P$8763</f>
        <v>1.5662504761859655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770">
        <f>(유형화!$F$71+유형화!$F$72+유형화!$F$73+유형화!$F$74+유형화!$G$63)*hourly1!O6209/hourly1!$O$8763</f>
        <v>107.60730293411396</v>
      </c>
      <c r="C6208" s="419">
        <f>hourly1!$F6209*유형화!$G$71/hourly1!$F$8763+유형화!$G$72*hourly1!$G6209/hourly1!$F$8763+유형화!$G$74*hourly1!I6209/hourly1!$I$8763+유형화!$H$63*hourly1!P6209/hourly1!$P$8763</f>
        <v>1.0836452526461486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770">
        <f>(유형화!$F$71+유형화!$F$72+유형화!$F$73+유형화!$F$74+유형화!$G$63)*hourly1!O6210/hourly1!$O$8763</f>
        <v>107.62435693677142</v>
      </c>
      <c r="C6209" s="419">
        <f>hourly1!$F6210*유형화!$G$71/hourly1!$F$8763+유형화!$G$72*hourly1!$G6210/hourly1!$F$8763+유형화!$G$74*hourly1!I6210/hourly1!$I$8763+유형화!$H$63*hourly1!P6210/hourly1!$P$8763</f>
        <v>1.0033451642820661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770">
        <f>(유형화!$F$71+유형화!$F$72+유형화!$F$73+유형화!$F$74+유형화!$G$63)*hourly1!O6211/hourly1!$O$8763</f>
        <v>106.25782089919895</v>
      </c>
      <c r="C6210" s="419">
        <f>hourly1!$F6211*유형화!$G$71/hourly1!$F$8763+유형화!$G$72*hourly1!$G6211/hourly1!$F$8763+유형화!$G$74*hourly1!I6211/hourly1!$I$8763+유형화!$H$63*hourly1!P6211/hourly1!$P$8763</f>
        <v>1.0839742075971399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770">
        <f>(유형화!$F$71+유형화!$F$72+유형화!$F$73+유형화!$F$74+유형화!$G$63)*hourly1!O6212/hourly1!$O$8763</f>
        <v>105.03153707767522</v>
      </c>
      <c r="C6211" s="419">
        <f>hourly1!$F6212*유형화!$G$71/hourly1!$F$8763+유형화!$G$72*hourly1!$G6212/hourly1!$F$8763+유형화!$G$74*hourly1!I6212/hourly1!$I$8763+유형화!$H$63*hourly1!P6212/hourly1!$P$8763</f>
        <v>1.5673465823931072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770">
        <f>(유형화!$F$71+유형화!$F$72+유형화!$F$73+유형화!$F$74+유형화!$G$63)*hourly1!O6213/hourly1!$O$8763</f>
        <v>104.2927647218513</v>
      </c>
      <c r="C6212" s="419">
        <f>hourly1!$F6213*유형화!$G$71/hourly1!$F$8763+유형화!$G$72*hourly1!$G6213/hourly1!$F$8763+유형화!$G$74*hourly1!I6213/hourly1!$I$8763+유형화!$H$63*hourly1!P6213/hourly1!$P$8763</f>
        <v>2.0309108840409773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770">
        <f>(유형화!$F$71+유형화!$F$72+유형화!$F$73+유형화!$F$74+유형화!$G$63)*hourly1!O6214/hourly1!$O$8763</f>
        <v>107.13809270819601</v>
      </c>
      <c r="C6213" s="419">
        <f>hourly1!$F6214*유형화!$G$71/hourly1!$F$8763+유형화!$G$72*hourly1!$G6214/hourly1!$F$8763+유형화!$G$74*hourly1!I6214/hourly1!$I$8763+유형화!$H$63*hourly1!P6214/hourly1!$P$8763</f>
        <v>2.0510983785684687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770">
        <f>(유형화!$F$71+유형화!$F$72+유형화!$F$73+유형화!$F$74+유형화!$G$63)*hourly1!O6215/hourly1!$O$8763</f>
        <v>107.15292646113075</v>
      </c>
      <c r="C6214" s="419">
        <f>hourly1!$F6215*유형화!$G$71/hourly1!$F$8763+유형화!$G$72*hourly1!$G6215/hourly1!$F$8763+유형화!$G$74*hourly1!I6215/hourly1!$I$8763+유형화!$H$63*hourly1!P6215/hourly1!$P$8763</f>
        <v>1.6887866570134462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770">
        <f>(유형화!$F$71+유형화!$F$72+유형화!$F$73+유형화!$F$74+유형화!$G$63)*hourly1!O6216/hourly1!$O$8763</f>
        <v>105.17766349731025</v>
      </c>
      <c r="C6215" s="419">
        <f>hourly1!$F6216*유형화!$G$71/hourly1!$F$8763+유형화!$G$72*hourly1!$G6216/hourly1!$F$8763+유형화!$G$74*hourly1!I6216/hourly1!$I$8763+유형화!$H$63*hourly1!P6216/hourly1!$P$8763</f>
        <v>1.3462553136153304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770">
        <f>(유형화!$F$71+유형화!$F$72+유형화!$F$73+유형화!$F$74+유형화!$G$63)*hourly1!O6217/hourly1!$O$8763</f>
        <v>101.75537074337987</v>
      </c>
      <c r="C6216" s="419">
        <f>hourly1!$F6217*유형화!$G$71/hourly1!$F$8763+유형화!$G$72*hourly1!$G6217/hourly1!$F$8763+유형화!$G$74*hourly1!I6217/hourly1!$I$8763+유형화!$H$63*hourly1!P6217/hourly1!$P$8763</f>
        <v>0.9438397061969277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770">
        <f>(유형화!$F$71+유형화!$F$72+유형화!$F$73+유형화!$F$74+유형화!$G$63)*hourly1!O6218/hourly1!$O$8763</f>
        <v>99.438823443077055</v>
      </c>
      <c r="C6217" s="419">
        <f>hourly1!$F6218*유형화!$G$71/hourly1!$F$8763+유형화!$G$72*hourly1!$G6218/hourly1!$F$8763+유형화!$G$74*hourly1!I6218/hourly1!$I$8763+유형화!$H$63*hourly1!P6218/hourly1!$P$8763</f>
        <v>0.823605594582141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770">
        <f>(유형화!$F$71+유형화!$F$72+유형화!$F$73+유형화!$F$74+유형화!$G$63)*hourly1!O6219/hourly1!$O$8763</f>
        <v>97.516191485069882</v>
      </c>
      <c r="C6218" s="419">
        <f>hourly1!$F6219*유형화!$G$71/hourly1!$F$8763+유형화!$G$72*hourly1!$G6219/hourly1!$F$8763+유형화!$G$74*hourly1!I6219/hourly1!$I$8763+유형화!$H$63*hourly1!P6219/hourly1!$P$8763</f>
        <v>0.60601343408099928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770">
        <f>(유형화!$F$71+유형화!$F$72+유형화!$F$73+유형화!$F$74+유형화!$G$63)*hourly1!O6220/hourly1!$O$8763</f>
        <v>91.49724839939816</v>
      </c>
      <c r="C6219" s="419">
        <f>hourly1!$F6220*유형화!$G$71/hourly1!$F$8763+유형화!$G$72*hourly1!$G6220/hourly1!$F$8763+유형화!$G$74*hourly1!I6220/hourly1!$I$8763+유형화!$H$63*hourly1!P6220/hourly1!$P$8763</f>
        <v>0.53276941402957589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770">
        <f>(유형화!$F$71+유형화!$F$72+유형화!$F$73+유형화!$F$74+유형화!$G$63)*hourly1!O6221/hourly1!$O$8763</f>
        <v>91.540277196543286</v>
      </c>
      <c r="C6220" s="419">
        <f>hourly1!$F6221*유형화!$G$71/hourly1!$F$8763+유형화!$G$72*hourly1!$G6221/hourly1!$F$8763+유형화!$G$74*hourly1!I6221/hourly1!$I$8763+유형화!$H$63*hourly1!P6221/hourly1!$P$8763</f>
        <v>0.51382111649707263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770">
        <f>(유형화!$F$71+유형화!$F$72+유형화!$F$73+유형화!$F$74+유형화!$G$63)*hourly1!O6222/hourly1!$O$8763</f>
        <v>90.484071486541936</v>
      </c>
      <c r="C6221" s="419">
        <f>hourly1!$F6222*유형화!$G$71/hourly1!$F$8763+유형화!$G$72*hourly1!$G6222/hourly1!$F$8763+유형화!$G$74*hourly1!I6222/hourly1!$I$8763+유형화!$H$63*hourly1!P6222/hourly1!$P$8763</f>
        <v>0.51391835668838537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770">
        <f>(유형화!$F$71+유형화!$F$72+유형화!$F$73+유형화!$F$74+유형화!$G$63)*hourly1!O6223/hourly1!$O$8763</f>
        <v>91.145090925351852</v>
      </c>
      <c r="C6222" s="419">
        <f>hourly1!$F6223*유형화!$G$71/hourly1!$F$8763+유형화!$G$72*hourly1!$G6223/hourly1!$F$8763+유형화!$G$74*hourly1!I6223/hourly1!$I$8763+유형화!$H$63*hourly1!P6223/hourly1!$P$8763</f>
        <v>0.50706661586633262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770">
        <f>(유형화!$F$71+유형화!$F$72+유형화!$F$73+유형화!$F$74+유형화!$G$63)*hourly1!O6224/hourly1!$O$8763</f>
        <v>91.682776717341952</v>
      </c>
      <c r="C6223" s="419">
        <f>hourly1!$F6224*유형화!$G$71/hourly1!$F$8763+유형화!$G$72*hourly1!$G6224/hourly1!$F$8763+유형화!$G$74*hourly1!I6224/hourly1!$I$8763+유형화!$H$63*hourly1!P6224/hourly1!$P$8763</f>
        <v>1.2057915495420053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770">
        <f>(유형화!$F$71+유형화!$F$72+유형화!$F$73+유형화!$F$74+유형화!$G$63)*hourly1!O6225/hourly1!$O$8763</f>
        <v>91.900730254411982</v>
      </c>
      <c r="C6224" s="419">
        <f>hourly1!$F6225*유형화!$G$71/hourly1!$F$8763+유형화!$G$72*hourly1!$G6225/hourly1!$F$8763+유형화!$G$74*hourly1!I6225/hourly1!$I$8763+유형화!$H$63*hourly1!P6225/hourly1!$P$8763</f>
        <v>2.4561120838832391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770">
        <f>(유형화!$F$71+유형화!$F$72+유형화!$F$73+유형화!$F$74+유형화!$G$63)*hourly1!O6226/hourly1!$O$8763</f>
        <v>92.385086466677237</v>
      </c>
      <c r="C6225" s="419">
        <f>hourly1!$F6226*유형화!$G$71/hourly1!$F$8763+유형화!$G$72*hourly1!$G6226/hourly1!$F$8763+유형화!$G$74*hourly1!I6226/hourly1!$I$8763+유형화!$H$63*hourly1!P6226/hourly1!$P$8763</f>
        <v>2.0730882015786136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770">
        <f>(유형화!$F$71+유형화!$F$72+유형화!$F$73+유형화!$F$74+유형화!$G$63)*hourly1!O6227/hourly1!$O$8763</f>
        <v>92.012961956129843</v>
      </c>
      <c r="C6226" s="419">
        <f>hourly1!$F6227*유형화!$G$71/hourly1!$F$8763+유형화!$G$72*hourly1!$G6227/hourly1!$F$8763+유형화!$G$74*hourly1!I6227/hourly1!$I$8763+유형화!$H$63*hourly1!P6227/hourly1!$P$8763</f>
        <v>1.790313109797022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770">
        <f>(유형화!$F$71+유형화!$F$72+유형화!$F$73+유형화!$F$74+유형화!$G$63)*hourly1!O6228/hourly1!$O$8763</f>
        <v>94.028105512344709</v>
      </c>
      <c r="C6227" s="419">
        <f>hourly1!$F6228*유형화!$G$71/hourly1!$F$8763+유형화!$G$72*hourly1!$G6228/hourly1!$F$8763+유형화!$G$74*hourly1!I6228/hourly1!$I$8763+유형화!$H$63*hourly1!P6228/hourly1!$P$8763</f>
        <v>1.4673313529624983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770">
        <f>(유형화!$F$71+유형화!$F$72+유형화!$F$73+유형화!$F$74+유형화!$G$63)*hourly1!O6229/hourly1!$O$8763</f>
        <v>95.096532466771876</v>
      </c>
      <c r="C6228" s="419">
        <f>hourly1!$F6229*유형화!$G$71/hourly1!$F$8763+유형화!$G$72*hourly1!$G6229/hourly1!$F$8763+유형화!$G$74*hourly1!I6229/hourly1!$I$8763+유형화!$H$63*hourly1!P6229/hourly1!$P$8763</f>
        <v>1.3460195984680343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770">
        <f>(유형화!$F$71+유형화!$F$72+유형화!$F$73+유형화!$F$74+유형화!$G$63)*hourly1!O6230/hourly1!$O$8763</f>
        <v>96.208254820607934</v>
      </c>
      <c r="C6229" s="419">
        <f>hourly1!$F6230*유형화!$G$71/hourly1!$F$8763+유형화!$G$72*hourly1!$G6230/hourly1!$F$8763+유형화!$G$74*hourly1!I6230/hourly1!$I$8763+유형화!$H$63*hourly1!P6230/hourly1!$P$8763</f>
        <v>1.2851992437453066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770">
        <f>(유형화!$F$71+유형화!$F$72+유형화!$F$73+유형화!$F$74+유형화!$G$63)*hourly1!O6231/hourly1!$O$8763</f>
        <v>95.029075212963264</v>
      </c>
      <c r="C6230" s="419">
        <f>hourly1!$F6231*유형화!$G$71/hourly1!$F$8763+유형화!$G$72*hourly1!$G6231/hourly1!$F$8763+유형화!$G$74*hourly1!I6231/hourly1!$I$8763+유형화!$H$63*hourly1!P6231/hourly1!$P$8763</f>
        <v>1.7072662937504803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770">
        <f>(유형화!$F$71+유형화!$F$72+유형화!$F$73+유형화!$F$74+유형화!$G$63)*hourly1!O6232/hourly1!$O$8763</f>
        <v>96.8167544775512</v>
      </c>
      <c r="C6231" s="419">
        <f>hourly1!$F6232*유형화!$G$71/hourly1!$F$8763+유형화!$G$72*hourly1!$G6232/hourly1!$F$8763+유형화!$G$74*hourly1!I6232/hourly1!$I$8763+유형화!$H$63*hourly1!P6232/hourly1!$P$8763</f>
        <v>1.5662864796745211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770">
        <f>(유형화!$F$71+유형화!$F$72+유형화!$F$73+유형화!$F$74+유형화!$G$63)*hourly1!O6233/hourly1!$O$8763</f>
        <v>97.180979296346877</v>
      </c>
      <c r="C6232" s="419">
        <f>hourly1!$F6233*유형화!$G$71/hourly1!$F$8763+유형화!$G$72*hourly1!$G6233/hourly1!$F$8763+유형화!$G$74*hourly1!I6233/hourly1!$I$8763+유형화!$H$63*hourly1!P6233/hourly1!$P$8763</f>
        <v>1.0832827559835969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770">
        <f>(유형화!$F$71+유형화!$F$72+유형화!$F$73+유형화!$F$74+유형화!$G$63)*hourly1!O6234/hourly1!$O$8763</f>
        <v>97.91490195847544</v>
      </c>
      <c r="C6233" s="419">
        <f>hourly1!$F6234*유형화!$G$71/hourly1!$F$8763+유형화!$G$72*hourly1!$G6234/hourly1!$F$8763+유형화!$G$74*hourly1!I6234/hourly1!$I$8763+유형화!$H$63*hourly1!P6234/hourly1!$P$8763</f>
        <v>1.0029014289786709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770">
        <f>(유형화!$F$71+유형화!$F$72+유형화!$F$73+유형화!$F$74+유형화!$G$63)*hourly1!O6235/hourly1!$O$8763</f>
        <v>98.736057222098282</v>
      </c>
      <c r="C6234" s="419">
        <f>hourly1!$F6235*유형화!$G$71/hourly1!$F$8763+유형화!$G$72*hourly1!$G6235/hourly1!$F$8763+유형화!$G$74*hourly1!I6235/hourly1!$I$8763+유형화!$H$63*hourly1!P6235/hourly1!$P$8763</f>
        <v>1.0831322798647585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770">
        <f>(유형화!$F$71+유형화!$F$72+유형화!$F$73+유형화!$F$74+유형화!$G$63)*hourly1!O6236/hourly1!$O$8763</f>
        <v>100.37284925567522</v>
      </c>
      <c r="C6235" s="419">
        <f>hourly1!$F6236*유형화!$G$71/hourly1!$F$8763+유형화!$G$72*hourly1!$G6236/hourly1!$F$8763+유형화!$G$74*hourly1!I6236/hourly1!$I$8763+유형화!$H$63*hourly1!P6236/hourly1!$P$8763</f>
        <v>1.5659150590703614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770">
        <f>(유형화!$F$71+유형화!$F$72+유형화!$F$73+유형화!$F$74+유형화!$G$63)*hourly1!O6237/hourly1!$O$8763</f>
        <v>101.50734278560637</v>
      </c>
      <c r="C6236" s="419">
        <f>hourly1!$F6237*유형화!$G$71/hourly1!$F$8763+유형화!$G$72*hourly1!$G6237/hourly1!$F$8763+유형화!$G$74*hourly1!I6237/hourly1!$I$8763+유형화!$H$63*hourly1!P6237/hourly1!$P$8763</f>
        <v>2.0290436261900737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770">
        <f>(유형화!$F$71+유형화!$F$72+유형화!$F$73+유형화!$F$74+유형화!$G$63)*hourly1!O6238/hourly1!$O$8763</f>
        <v>104.44280998246491</v>
      </c>
      <c r="C6237" s="419">
        <f>hourly1!$F6238*유형화!$G$71/hourly1!$F$8763+유형화!$G$72*hourly1!$G6238/hourly1!$F$8763+유형화!$G$74*hourly1!I6238/hourly1!$I$8763+유형화!$H$63*hourly1!P6238/hourly1!$P$8763</f>
        <v>2.0493831354470196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770">
        <f>(유형화!$F$71+유형화!$F$72+유형화!$F$73+유형화!$F$74+유형화!$G$63)*hourly1!O6239/hourly1!$O$8763</f>
        <v>103.8060949937654</v>
      </c>
      <c r="C6238" s="419">
        <f>hourly1!$F6239*유형화!$G$71/hourly1!$F$8763+유형화!$G$72*hourly1!$G6239/hourly1!$F$8763+유형화!$G$74*hourly1!I6239/hourly1!$I$8763+유형화!$H$63*hourly1!P6239/hourly1!$P$8763</f>
        <v>1.6875588457370641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770">
        <f>(유형화!$F$71+유형화!$F$72+유형화!$F$73+유형화!$F$74+유형화!$G$63)*hourly1!O6240/hourly1!$O$8763</f>
        <v>103.2154955707458</v>
      </c>
      <c r="C6239" s="419">
        <f>hourly1!$F6240*유형화!$G$71/hourly1!$F$8763+유형화!$G$72*hourly1!$G6240/hourly1!$F$8763+유형화!$G$74*hourly1!I6240/hourly1!$I$8763+유형화!$H$63*hourly1!P6240/hourly1!$P$8763</f>
        <v>1.3454358495980339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770">
        <f>(유형화!$F$71+유형화!$F$72+유형화!$F$73+유형화!$F$74+유형화!$G$63)*hourly1!O6241/hourly1!$O$8763</f>
        <v>100.94222320725285</v>
      </c>
      <c r="C6240" s="419">
        <f>hourly1!$F6241*유형화!$G$71/hourly1!$F$8763+유형화!$G$72*hourly1!$G6241/hourly1!$F$8763+유형화!$G$74*hourly1!I6241/hourly1!$I$8763+유형화!$H$63*hourly1!P6241/hourly1!$P$8763</f>
        <v>0.94341104927763131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770">
        <f>(유형화!$F$71+유형화!$F$72+유형화!$F$73+유형화!$F$74+유형화!$G$63)*hourly1!O6242/hourly1!$O$8763</f>
        <v>97.224630176614411</v>
      </c>
      <c r="C6241" s="419">
        <f>hourly1!$F6242*유형화!$G$71/hourly1!$F$8763+유형화!$G$72*hourly1!$G6242/hourly1!$F$8763+유형화!$G$74*hourly1!I6242/hourly1!$I$8763+유형화!$H$63*hourly1!P6242/hourly1!$P$8763</f>
        <v>0.82330371917809431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770">
        <f>(유형화!$F$71+유형화!$F$72+유형화!$F$73+유형화!$F$74+유형화!$G$63)*hourly1!O6243/hourly1!$O$8763</f>
        <v>93.371832109677769</v>
      </c>
      <c r="C6242" s="419">
        <f>hourly1!$F6243*유형화!$G$71/hourly1!$F$8763+유형화!$G$72*hourly1!$G6243/hourly1!$F$8763+유형화!$G$74*hourly1!I6243/hourly1!$I$8763+유형화!$H$63*hourly1!P6243/hourly1!$P$8763</f>
        <v>0.6058586498524221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770">
        <f>(유형화!$F$71+유형화!$F$72+유형화!$F$73+유형화!$F$74+유형화!$G$63)*hourly1!O6244/hourly1!$O$8763</f>
        <v>92.179897486950352</v>
      </c>
      <c r="C6243" s="419">
        <f>hourly1!$F6244*유형화!$G$71/hourly1!$F$8763+유형화!$G$72*hourly1!$G6244/hourly1!$F$8763+유형화!$G$74*hourly1!I6244/hourly1!$I$8763+유형화!$H$63*hourly1!P6244/hourly1!$P$8763</f>
        <v>0.53269986882945985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770">
        <f>(유형화!$F$71+유형화!$F$72+유형화!$F$73+유형화!$F$74+유형화!$G$63)*hourly1!O6245/hourly1!$O$8763</f>
        <v>91.220974531430471</v>
      </c>
      <c r="C6244" s="419">
        <f>hourly1!$F6245*유형화!$G$71/hourly1!$F$8763+유형화!$G$72*hourly1!$G6245/hourly1!$F$8763+유형화!$G$74*hourly1!I6245/hourly1!$I$8763+유형화!$H$63*hourly1!P6245/hourly1!$P$8763</f>
        <v>0.5138666593714849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770">
        <f>(유형화!$F$71+유형화!$F$72+유형화!$F$73+유형화!$F$74+유형화!$G$63)*hourly1!O6246/hourly1!$O$8763</f>
        <v>90.669755922123159</v>
      </c>
      <c r="C6245" s="419">
        <f>hourly1!$F6246*유형화!$G$71/hourly1!$F$8763+유형화!$G$72*hourly1!$G6246/hourly1!$F$8763+유형화!$G$74*hourly1!I6246/hourly1!$I$8763+유형화!$H$63*hourly1!P6246/hourly1!$P$8763</f>
        <v>0.51410298996302972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770">
        <f>(유형화!$F$71+유형화!$F$72+유형화!$F$73+유형화!$F$74+유형화!$G$63)*hourly1!O6247/hourly1!$O$8763</f>
        <v>90.36115953537599</v>
      </c>
      <c r="C6246" s="419">
        <f>hourly1!$F6247*유형화!$G$71/hourly1!$F$8763+유형화!$G$72*hourly1!$G6247/hourly1!$F$8763+유형화!$G$74*hourly1!I6247/hourly1!$I$8763+유형화!$H$63*hourly1!P6247/hourly1!$P$8763</f>
        <v>0.50728725262953256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770">
        <f>(유형화!$F$71+유형화!$F$72+유형화!$F$73+유형화!$F$74+유형화!$G$63)*hourly1!O6248/hourly1!$O$8763</f>
        <v>93.020750007781558</v>
      </c>
      <c r="C6247" s="419">
        <f>hourly1!$F6248*유형화!$G$71/hourly1!$F$8763+유형화!$G$72*hourly1!$G6248/hourly1!$F$8763+유형화!$G$74*hourly1!I6248/hourly1!$I$8763+유형화!$H$63*hourly1!P6248/hourly1!$P$8763</f>
        <v>1.2062337462347754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770">
        <f>(유형화!$F$71+유형화!$F$72+유형화!$F$73+유형화!$F$74+유형화!$G$63)*hourly1!O6249/hourly1!$O$8763</f>
        <v>94.942369450765014</v>
      </c>
      <c r="C6248" s="419">
        <f>hourly1!$F6249*유형화!$G$71/hourly1!$F$8763+유형화!$G$72*hourly1!$G6249/hourly1!$F$8763+유형화!$G$74*hourly1!I6249/hourly1!$I$8763+유형화!$H$63*hourly1!P6249/hourly1!$P$8763</f>
        <v>2.4573066611701884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770">
        <f>(유형화!$F$71+유형화!$F$72+유형화!$F$73+유형화!$F$74+유형화!$G$63)*hourly1!O6250/hourly1!$O$8763</f>
        <v>101.2160215346489</v>
      </c>
      <c r="C6249" s="419">
        <f>hourly1!$F6250*유형화!$G$71/hourly1!$F$8763+유형화!$G$72*hourly1!$G6250/hourly1!$F$8763+유형화!$G$74*hourly1!I6250/hourly1!$I$8763+유형화!$H$63*hourly1!P6250/hourly1!$P$8763</f>
        <v>2.0736799512238488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770">
        <f>(유형화!$F$71+유형화!$F$72+유형화!$F$73+유형화!$F$74+유형화!$G$63)*hourly1!O6251/hourly1!$O$8763</f>
        <v>107.79709336300473</v>
      </c>
      <c r="C6250" s="419">
        <f>hourly1!$F6251*유형화!$G$71/hourly1!$F$8763+유형화!$G$72*hourly1!$G6251/hourly1!$F$8763+유형화!$G$74*hourly1!I6251/hourly1!$I$8763+유형화!$H$63*hourly1!P6251/hourly1!$P$8763</f>
        <v>1.7905045129584034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770">
        <f>(유형화!$F$71+유형화!$F$72+유형화!$F$73+유형화!$F$74+유형화!$G$63)*hourly1!O6252/hourly1!$O$8763</f>
        <v>114.6835921174319</v>
      </c>
      <c r="C6251" s="419">
        <f>hourly1!$F6252*유형화!$G$71/hourly1!$F$8763+유형화!$G$72*hourly1!$G6252/hourly1!$F$8763+유형화!$G$74*hourly1!I6252/hourly1!$I$8763+유형화!$H$63*hourly1!P6252/hourly1!$P$8763</f>
        <v>1.4672378054366755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770">
        <f>(유형화!$F$71+유형화!$F$72+유형화!$F$73+유형화!$F$74+유형화!$G$63)*hourly1!O6253/hourly1!$O$8763</f>
        <v>116.98256517379615</v>
      </c>
      <c r="C6252" s="419">
        <f>hourly1!$F6253*유형화!$G$71/hourly1!$F$8763+유형화!$G$72*hourly1!$G6253/hourly1!$F$8763+유형화!$G$74*hourly1!I6253/hourly1!$I$8763+유형화!$H$63*hourly1!P6253/hourly1!$P$8763</f>
        <v>1.3459038949492541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770">
        <f>(유형화!$F$71+유형화!$F$72+유형화!$F$73+유형화!$F$74+유형화!$G$63)*hourly1!O6254/hourly1!$O$8763</f>
        <v>118.06504330779337</v>
      </c>
      <c r="C6253" s="419">
        <f>hourly1!$F6254*유형화!$G$71/hourly1!$F$8763+유형화!$G$72*hourly1!$G6254/hourly1!$F$8763+유형화!$G$74*hourly1!I6254/hourly1!$I$8763+유형화!$H$63*hourly1!P6254/hourly1!$P$8763</f>
        <v>1.2850047633626811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770">
        <f>(유형화!$F$71+유형화!$F$72+유형화!$F$73+유형화!$F$74+유형화!$G$63)*hourly1!O6255/hourly1!$O$8763</f>
        <v>115.45885044561903</v>
      </c>
      <c r="C6254" s="419">
        <f>hourly1!$F6255*유형화!$G$71/hourly1!$F$8763+유형화!$G$72*hourly1!$G6255/hourly1!$F$8763+유형화!$G$74*hourly1!I6255/hourly1!$I$8763+유형화!$H$63*hourly1!P6255/hourly1!$P$8763</f>
        <v>1.7069317998012465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770">
        <f>(유형화!$F$71+유형화!$F$72+유형화!$F$73+유형화!$F$74+유형화!$G$63)*hourly1!O6256/hourly1!$O$8763</f>
        <v>117.13203325428954</v>
      </c>
      <c r="C6255" s="419">
        <f>hourly1!$F6256*유형화!$G$71/hourly1!$F$8763+유형화!$G$72*hourly1!$G6256/hourly1!$F$8763+유형화!$G$74*hourly1!I6256/hourly1!$I$8763+유형화!$H$63*hourly1!P6256/hourly1!$P$8763</f>
        <v>1.5660716896316849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770">
        <f>(유형화!$F$71+유형화!$F$72+유형화!$F$73+유형화!$F$74+유형화!$G$63)*hourly1!O6257/hourly1!$O$8763</f>
        <v>121.82576919910379</v>
      </c>
      <c r="C6256" s="419">
        <f>hourly1!$F6257*유형화!$G$71/hourly1!$F$8763+유형화!$G$72*hourly1!$G6257/hourly1!$F$8763+유형화!$G$74*hourly1!I6257/hourly1!$I$8763+유형화!$H$63*hourly1!P6257/hourly1!$P$8763</f>
        <v>1.0831972092330087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770">
        <f>(유형화!$F$71+유형화!$F$72+유형화!$F$73+유형화!$F$74+유형화!$G$63)*hourly1!O6258/hourly1!$O$8763</f>
        <v>121.586265802157</v>
      </c>
      <c r="C6257" s="419">
        <f>hourly1!$F6258*유형화!$G$71/hourly1!$F$8763+유형화!$G$72*hourly1!$G6258/hourly1!$F$8763+유형화!$G$74*hourly1!I6258/hourly1!$I$8763+유형화!$H$63*hourly1!P6258/hourly1!$P$8763</f>
        <v>1.0029161996406393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770">
        <f>(유형화!$F$71+유형화!$F$72+유형화!$F$73+유형화!$F$74+유형화!$G$63)*hourly1!O6259/hourly1!$O$8763</f>
        <v>122.92509230922948</v>
      </c>
      <c r="C6258" s="419">
        <f>hourly1!$F6259*유형화!$G$71/hourly1!$F$8763+유형화!$G$72*hourly1!$G6259/hourly1!$F$8763+유형화!$G$74*hourly1!I6259/hourly1!$I$8763+유형화!$H$63*hourly1!P6259/hourly1!$P$8763</f>
        <v>1.0833550706828294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770">
        <f>(유형화!$F$71+유형화!$F$72+유형화!$F$73+유형화!$F$74+유형화!$G$63)*hourly1!O6260/hourly1!$O$8763</f>
        <v>123.04682056384969</v>
      </c>
      <c r="C6259" s="419">
        <f>hourly1!$F6260*유형화!$G$71/hourly1!$F$8763+유형화!$G$72*hourly1!$G6260/hourly1!$F$8763+유형화!$G$74*hourly1!I6260/hourly1!$I$8763+유형화!$H$63*hourly1!P6260/hourly1!$P$8763</f>
        <v>1.5664049526924209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770">
        <f>(유형화!$F$71+유형화!$F$72+유형화!$F$73+유형화!$F$74+유형화!$G$63)*hourly1!O6261/hourly1!$O$8763</f>
        <v>121.70448929291476</v>
      </c>
      <c r="C6260" s="419">
        <f>hourly1!$F6261*유형화!$G$71/hourly1!$F$8763+유형화!$G$72*hourly1!$G6261/hourly1!$F$8763+유형화!$G$74*hourly1!I6261/hourly1!$I$8763+유형화!$H$63*hourly1!P6261/hourly1!$P$8763</f>
        <v>2.0298772454250931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770">
        <f>(유형화!$F$71+유형화!$F$72+유형화!$F$73+유형화!$F$74+유형화!$G$63)*hourly1!O6262/hourly1!$O$8763</f>
        <v>122.45519896436078</v>
      </c>
      <c r="C6261" s="419">
        <f>hourly1!$F6262*유형화!$G$71/hourly1!$F$8763+유형화!$G$72*hourly1!$G6262/hourly1!$F$8763+유형화!$G$74*hourly1!I6262/hourly1!$I$8763+유형화!$H$63*hourly1!P6262/hourly1!$P$8763</f>
        <v>2.0501985990767015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770">
        <f>(유형화!$F$71+유형화!$F$72+유형화!$F$73+유형화!$F$74+유형화!$G$63)*hourly1!O6263/hourly1!$O$8763</f>
        <v>119.80718355923739</v>
      </c>
      <c r="C6262" s="419">
        <f>hourly1!$F6263*유형화!$G$71/hourly1!$F$8763+유형화!$G$72*hourly1!$G6263/hourly1!$F$8763+유형화!$G$74*hourly1!I6263/hourly1!$I$8763+유형화!$H$63*hourly1!P6263/hourly1!$P$8763</f>
        <v>1.6881816753168646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770">
        <f>(유형화!$F$71+유형화!$F$72+유형화!$F$73+유형화!$F$74+유형화!$G$63)*hourly1!O6264/hourly1!$O$8763</f>
        <v>115.07189155827722</v>
      </c>
      <c r="C6263" s="419">
        <f>hourly1!$F6264*유형화!$G$71/hourly1!$F$8763+유형화!$G$72*hourly1!$G6264/hourly1!$F$8763+유형화!$G$74*hourly1!I6264/hourly1!$I$8763+유형화!$H$63*hourly1!P6264/hourly1!$P$8763</f>
        <v>1.345890970620029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770">
        <f>(유형화!$F$71+유형화!$F$72+유형화!$F$73+유형화!$F$74+유형화!$G$63)*hourly1!O6265/hourly1!$O$8763</f>
        <v>109.89533164351664</v>
      </c>
      <c r="C6264" s="419">
        <f>hourly1!$F6265*유형화!$G$71/hourly1!$F$8763+유형화!$G$72*hourly1!$G6265/hourly1!$F$8763+유형화!$G$74*hourly1!I6265/hourly1!$I$8763+유형화!$H$63*hourly1!P6265/hourly1!$P$8763</f>
        <v>0.94366830497363585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770">
        <f>(유형화!$F$71+유형화!$F$72+유형화!$F$73+유형화!$F$74+유형화!$G$63)*hourly1!O6266/hourly1!$O$8763</f>
        <v>107.82342426407301</v>
      </c>
      <c r="C6265" s="419">
        <f>hourly1!$F6266*유형화!$G$71/hourly1!$F$8763+유형화!$G$72*hourly1!$G6266/hourly1!$F$8763+유형화!$G$74*hourly1!I6266/hourly1!$I$8763+유형화!$H$63*hourly1!P6266/hourly1!$P$8763</f>
        <v>0.82353081810590678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770">
        <f>(유형화!$F$71+유형화!$F$72+유형화!$F$73+유형화!$F$74+유형화!$G$63)*hourly1!O6267/hourly1!$O$8763</f>
        <v>104.87302749873717</v>
      </c>
      <c r="C6266" s="419">
        <f>hourly1!$F6267*유형화!$G$71/hourly1!$F$8763+유형화!$G$72*hourly1!$G6267/hourly1!$F$8763+유형화!$G$74*hourly1!I6267/hourly1!$I$8763+유형화!$H$63*hourly1!P6267/hourly1!$P$8763</f>
        <v>0.60596727576233811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770">
        <f>(유형화!$F$71+유형화!$F$72+유형화!$F$73+유형화!$F$74+유형화!$G$63)*hourly1!O6268/hourly1!$O$8763</f>
        <v>101.99968393865815</v>
      </c>
      <c r="C6267" s="419">
        <f>hourly1!$F6268*유형화!$G$71/hourly1!$F$8763+유형화!$G$72*hourly1!$G6268/hourly1!$F$8763+유형화!$G$74*hourly1!I6268/hourly1!$I$8763+유형화!$H$63*hourly1!P6268/hourly1!$P$8763</f>
        <v>0.53273710320651291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770">
        <f>(유형화!$F$71+유형화!$F$72+유형화!$F$73+유형화!$F$74+유형화!$G$63)*hourly1!O6269/hourly1!$O$8763</f>
        <v>99.985115519655707</v>
      </c>
      <c r="C6268" s="419">
        <f>hourly1!$F6269*유형화!$G$71/hourly1!$F$8763+유형화!$G$72*hourly1!$G6269/hourly1!$F$8763+유형화!$G$74*hourly1!I6269/hourly1!$I$8763+유형화!$H$63*hourly1!P6269/hourly1!$P$8763</f>
        <v>0.51377341956778944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770">
        <f>(유형화!$F$71+유형화!$F$72+유형화!$F$73+유형화!$F$74+유형화!$G$63)*hourly1!O6270/hourly1!$O$8763</f>
        <v>99.72157648723649</v>
      </c>
      <c r="C6269" s="419">
        <f>hourly1!$F6270*유형화!$G$71/hourly1!$F$8763+유형화!$G$72*hourly1!$G6270/hourly1!$F$8763+유형화!$G$74*hourly1!I6270/hourly1!$I$8763+유형화!$H$63*hourly1!P6270/hourly1!$P$8763</f>
        <v>0.5138998933609209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770">
        <f>(유형화!$F$71+유형화!$F$72+유형화!$F$73+유형화!$F$74+유형화!$G$63)*hourly1!O6271/hourly1!$O$8763</f>
        <v>100.38920683906501</v>
      </c>
      <c r="C6270" s="419">
        <f>hourly1!$F6271*유형화!$G$71/hourly1!$F$8763+유형화!$G$72*hourly1!$G6271/hourly1!$F$8763+유형화!$G$74*hourly1!I6271/hourly1!$I$8763+유형화!$H$63*hourly1!P6271/hourly1!$P$8763</f>
        <v>0.50707677069643797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770">
        <f>(유형화!$F$71+유형화!$F$72+유형화!$F$73+유형화!$F$74+유형화!$G$63)*hourly1!O6272/hourly1!$O$8763</f>
        <v>101.63225715143921</v>
      </c>
      <c r="C6271" s="419">
        <f>hourly1!$F6272*유형화!$G$71/hourly1!$F$8763+유형화!$G$72*hourly1!$G6272/hourly1!$F$8763+유형화!$G$74*hourly1!I6272/hourly1!$I$8763+유형화!$H$63*hourly1!P6272/hourly1!$P$8763</f>
        <v>1.2059134075032707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770">
        <f>(유형화!$F$71+유형화!$F$72+유형화!$F$73+유형화!$F$74+유형화!$G$63)*hourly1!O6273/hourly1!$O$8763</f>
        <v>105.53292035675594</v>
      </c>
      <c r="C6272" s="419">
        <f>hourly1!$F6273*유형화!$G$71/hourly1!$F$8763+유형화!$G$72*hourly1!$G6273/hourly1!$F$8763+유형화!$G$74*hourly1!I6273/hourly1!$I$8763+유형화!$H$63*hourly1!P6273/hourly1!$P$8763</f>
        <v>2.4563361055898079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770">
        <f>(유형화!$F$71+유형화!$F$72+유형화!$F$73+유형화!$F$74+유형화!$G$63)*hourly1!O6274/hourly1!$O$8763</f>
        <v>108.9739013762817</v>
      </c>
      <c r="C6273" s="419">
        <f>hourly1!$F6274*유형화!$G$71/hourly1!$F$8763+유형화!$G$72*hourly1!$G6274/hourly1!$F$8763+유형화!$G$74*hourly1!I6274/hourly1!$I$8763+유형화!$H$63*hourly1!P6274/hourly1!$P$8763</f>
        <v>2.0722259641860243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770">
        <f>(유형화!$F$71+유형화!$F$72+유형화!$F$73+유형화!$F$74+유형화!$G$63)*hourly1!O6275/hourly1!$O$8763</f>
        <v>112.35790056805642</v>
      </c>
      <c r="C6274" s="419">
        <f>hourly1!$F6275*유형화!$G$71/hourly1!$F$8763+유형화!$G$72*hourly1!$G6275/hourly1!$F$8763+유형화!$G$74*hourly1!I6275/hourly1!$I$8763+유형화!$H$63*hourly1!P6275/hourly1!$P$8763</f>
        <v>1.7888674312565538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770">
        <f>(유형화!$F$71+유형화!$F$72+유형화!$F$73+유형화!$F$74+유형화!$G$63)*hourly1!O6276/hourly1!$O$8763</f>
        <v>119.00420399433462</v>
      </c>
      <c r="C6275" s="419">
        <f>hourly1!$F6276*유형화!$G$71/hourly1!$F$8763+유형화!$G$72*hourly1!$G6276/hourly1!$F$8763+유형화!$G$74*hourly1!I6276/hourly1!$I$8763+유형화!$H$63*hourly1!P6276/hourly1!$P$8763</f>
        <v>1.4656502669968614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770">
        <f>(유형화!$F$71+유형화!$F$72+유형화!$F$73+유형화!$F$74+유형화!$G$63)*hourly1!O6277/hourly1!$O$8763</f>
        <v>121.84596378983657</v>
      </c>
      <c r="C6276" s="419">
        <f>hourly1!$F6277*유형화!$G$71/hourly1!$F$8763+유형화!$G$72*hourly1!$G6277/hourly1!$F$8763+유형화!$G$74*hourly1!I6277/hourly1!$I$8763+유형화!$H$63*hourly1!P6277/hourly1!$P$8763</f>
        <v>1.344133569567542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770">
        <f>(유형화!$F$71+유형화!$F$72+유형화!$F$73+유형화!$F$74+유형화!$G$63)*hourly1!O6278/hourly1!$O$8763</f>
        <v>123.25206637440421</v>
      </c>
      <c r="C6277" s="419">
        <f>hourly1!$F6278*유형화!$G$71/hourly1!$F$8763+유형화!$G$72*hourly1!$G6278/hourly1!$F$8763+유형화!$G$74*hourly1!I6278/hourly1!$I$8763+유형화!$H$63*hourly1!P6278/hourly1!$P$8763</f>
        <v>1.2831848947189364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770">
        <f>(유형화!$F$71+유형화!$F$72+유형화!$F$73+유형화!$F$74+유형화!$G$63)*hourly1!O6279/hourly1!$O$8763</f>
        <v>121.51582498669721</v>
      </c>
      <c r="C6278" s="419">
        <f>hourly1!$F6279*유형화!$G$71/hourly1!$F$8763+유형화!$G$72*hourly1!$G6279/hourly1!$F$8763+유형화!$G$74*hourly1!I6279/hourly1!$I$8763+유형화!$H$63*hourly1!P6279/hourly1!$P$8763</f>
        <v>1.7042730806463704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770">
        <f>(유형화!$F$71+유형화!$F$72+유형화!$F$73+유형화!$F$74+유형화!$G$63)*hourly1!O6280/hourly1!$O$8763</f>
        <v>120.76404903283037</v>
      </c>
      <c r="C6279" s="419">
        <f>hourly1!$F6280*유형화!$G$71/hourly1!$F$8763+유형화!$G$72*hourly1!$G6280/hourly1!$F$8763+유형화!$G$74*hourly1!I6280/hourly1!$I$8763+유형화!$H$63*hourly1!P6280/hourly1!$P$8763</f>
        <v>1.5633917376502247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770">
        <f>(유형화!$F$71+유형화!$F$72+유형화!$F$73+유형화!$F$74+유형화!$G$63)*hourly1!O6281/hourly1!$O$8763</f>
        <v>124.87302787618589</v>
      </c>
      <c r="C6280" s="419">
        <f>hourly1!$F6281*유형화!$G$71/hourly1!$F$8763+유형화!$G$72*hourly1!$G6281/hourly1!$F$8763+유형화!$G$74*hourly1!I6281/hourly1!$I$8763+유형화!$H$63*hourly1!P6281/hourly1!$P$8763</f>
        <v>1.0814570406194852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770">
        <f>(유형화!$F$71+유형화!$F$72+유형화!$F$73+유형화!$F$74+유형화!$G$63)*hourly1!O6282/hourly1!$O$8763</f>
        <v>124.76347313047999</v>
      </c>
      <c r="C6281" s="419">
        <f>hourly1!$F6282*유형화!$G$71/hourly1!$F$8763+유형화!$G$72*hourly1!$G6282/hourly1!$F$8763+유형화!$G$74*hourly1!I6282/hourly1!$I$8763+유형화!$H$63*hourly1!P6282/hourly1!$P$8763</f>
        <v>1.0012412681174934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770">
        <f>(유형화!$F$71+유형화!$F$72+유형화!$F$73+유형화!$F$74+유형화!$G$63)*hourly1!O6283/hourly1!$O$8763</f>
        <v>125.53244482607174</v>
      </c>
      <c r="C6282" s="419">
        <f>hourly1!$F6283*유형화!$G$71/hourly1!$F$8763+유형화!$G$72*hourly1!$G6283/hourly1!$F$8763+유형화!$G$74*hourly1!I6283/hourly1!$I$8763+유형화!$H$63*hourly1!P6283/hourly1!$P$8763</f>
        <v>1.08152997076297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770">
        <f>(유형화!$F$71+유형화!$F$72+유형화!$F$73+유형화!$F$74+유형화!$G$63)*hourly1!O6284/hourly1!$O$8763</f>
        <v>124.04388301610692</v>
      </c>
      <c r="C6283" s="419">
        <f>hourly1!$F6284*유형화!$G$71/hourly1!$F$8763+유형화!$G$72*hourly1!$G6284/hourly1!$F$8763+유형화!$G$74*hourly1!I6284/hourly1!$I$8763+유형화!$H$63*hourly1!P6284/hourly1!$P$8763</f>
        <v>1.5636816118914163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770">
        <f>(유형화!$F$71+유형화!$F$72+유형화!$F$73+유형화!$F$74+유형화!$G$63)*hourly1!O6285/hourly1!$O$8763</f>
        <v>122.66150332333775</v>
      </c>
      <c r="C6284" s="419">
        <f>hourly1!$F6285*유형화!$G$71/hourly1!$F$8763+유형화!$G$72*hourly1!$G6285/hourly1!$F$8763+유형화!$G$74*hourly1!I6285/hourly1!$I$8763+유형화!$H$63*hourly1!P6285/hourly1!$P$8763</f>
        <v>2.0263799834812044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770">
        <f>(유형화!$F$71+유형화!$F$72+유형화!$F$73+유형화!$F$74+유형화!$G$63)*hourly1!O6286/hourly1!$O$8763</f>
        <v>122.81596993742124</v>
      </c>
      <c r="C6285" s="419">
        <f>hourly1!$F6286*유형화!$G$71/hourly1!$F$8763+유형화!$G$72*hourly1!$G6286/hourly1!$F$8763+유형화!$G$74*hourly1!I6286/hourly1!$I$8763+유형화!$H$63*hourly1!P6286/hourly1!$P$8763</f>
        <v>2.046709953352293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770">
        <f>(유형화!$F$71+유형화!$F$72+유형화!$F$73+유형화!$F$74+유형화!$G$63)*hourly1!O6287/hourly1!$O$8763</f>
        <v>120.73355076182914</v>
      </c>
      <c r="C6286" s="419">
        <f>hourly1!$F6287*유형화!$G$71/hourly1!$F$8763+유형화!$G$72*hourly1!$G6287/hourly1!$F$8763+유형화!$G$74*hourly1!I6287/hourly1!$I$8763+유형화!$H$63*hourly1!P6287/hourly1!$P$8763</f>
        <v>1.6854709511229575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770">
        <f>(유형화!$F$71+유형화!$F$72+유형화!$F$73+유형화!$F$74+유형화!$G$63)*hourly1!O6288/hourly1!$O$8763</f>
        <v>115.79582226328853</v>
      </c>
      <c r="C6287" s="419">
        <f>hourly1!$F6288*유형화!$G$71/hourly1!$F$8763+유형화!$G$72*hourly1!$G6288/hourly1!$F$8763+유형화!$G$74*hourly1!I6288/hourly1!$I$8763+유형화!$H$63*hourly1!P6288/hourly1!$P$8763</f>
        <v>1.3438864687016399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770">
        <f>(유형화!$F$71+유형화!$F$72+유형화!$F$73+유형화!$F$74+유형화!$G$63)*hourly1!O6289/hourly1!$O$8763</f>
        <v>111.81652041285297</v>
      </c>
      <c r="C6288" s="419">
        <f>hourly1!$F6289*유형화!$G$71/hourly1!$F$8763+유형화!$G$72*hourly1!$G6289/hourly1!$F$8763+유형화!$G$74*hourly1!I6289/hourly1!$I$8763+유형화!$H$63*hourly1!P6289/hourly1!$P$8763</f>
        <v>0.9424426477521215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770">
        <f>(유형화!$F$71+유형화!$F$72+유형화!$F$73+유형화!$F$74+유형화!$G$63)*hourly1!O6290/hourly1!$O$8763</f>
        <v>107.88924055450403</v>
      </c>
      <c r="C6289" s="419">
        <f>hourly1!$F6290*유형화!$G$71/hourly1!$F$8763+유형화!$G$72*hourly1!$G6290/hourly1!$F$8763+유형화!$G$74*hourly1!I6290/hourly1!$I$8763+유형화!$H$63*hourly1!P6290/hourly1!$P$8763</f>
        <v>0.8225036416546383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770">
        <f>(유형화!$F$71+유형화!$F$72+유형화!$F$73+유형화!$F$74+유형화!$G$63)*hourly1!O6291/hourly1!$O$8763</f>
        <v>104.37408174016791</v>
      </c>
      <c r="C6290" s="419">
        <f>hourly1!$F6291*유형화!$G$71/hourly1!$F$8763+유형화!$G$72*hourly1!$G6291/hourly1!$F$8763+유형화!$G$74*hourly1!I6291/hourly1!$I$8763+유형화!$H$63*hourly1!P6291/hourly1!$P$8763</f>
        <v>0.60519766272919517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770">
        <f>(유형화!$F$71+유형화!$F$72+유형화!$F$73+유형화!$F$74+유형화!$G$63)*hourly1!O6292/hourly1!$O$8763</f>
        <v>100.45552984140129</v>
      </c>
      <c r="C6291" s="419">
        <f>hourly1!$F6292*유형화!$G$71/hourly1!$F$8763+유형화!$G$72*hourly1!$G6292/hourly1!$F$8763+유형화!$G$74*hourly1!I6292/hourly1!$I$8763+유형화!$H$63*hourly1!P6292/hourly1!$P$8763</f>
        <v>0.53185794109708151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770">
        <f>(유형화!$F$71+유형화!$F$72+유형화!$F$73+유형화!$F$74+유형화!$G$63)*hourly1!O6293/hourly1!$O$8763</f>
        <v>100.98398323759514</v>
      </c>
      <c r="C6292" s="419">
        <f>hourly1!$F6293*유형화!$G$71/hourly1!$F$8763+유형화!$G$72*hourly1!$G6293/hourly1!$F$8763+유형화!$G$74*hourly1!I6293/hourly1!$I$8763+유형화!$H$63*hourly1!P6293/hourly1!$P$8763</f>
        <v>0.51144765575151885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770">
        <f>(유형화!$F$71+유형화!$F$72+유형화!$F$73+유형화!$F$74+유형화!$G$63)*hourly1!O6294/hourly1!$O$8763</f>
        <v>100.88009650518042</v>
      </c>
      <c r="C6293" s="419">
        <f>hourly1!$F6294*유형화!$G$71/hourly1!$F$8763+유형화!$G$72*hourly1!$G6294/hourly1!$F$8763+유형화!$G$74*hourly1!I6294/hourly1!$I$8763+유형화!$H$63*hourly1!P6294/hourly1!$P$8763</f>
        <v>0.51163505852528324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770">
        <f>(유형화!$F$71+유형화!$F$72+유형화!$F$73+유형화!$F$74+유형화!$G$63)*hourly1!O6295/hourly1!$O$8763</f>
        <v>100.57571937487276</v>
      </c>
      <c r="C6294" s="419">
        <f>hourly1!$F6295*유형화!$G$71/hourly1!$F$8763+유형화!$G$72*hourly1!$G6295/hourly1!$F$8763+유형화!$G$74*hourly1!I6295/hourly1!$I$8763+유형화!$H$63*hourly1!P6295/hourly1!$P$8763</f>
        <v>0.50584095864481837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770">
        <f>(유형화!$F$71+유형화!$F$72+유형화!$F$73+유형화!$F$74+유형화!$G$63)*hourly1!O6296/hourly1!$O$8763</f>
        <v>101.84998751060692</v>
      </c>
      <c r="C6295" s="419">
        <f>hourly1!$F6296*유형화!$G$71/hourly1!$F$8763+유형화!$G$72*hourly1!$G6296/hourly1!$F$8763+유형화!$G$74*hourly1!I6296/hourly1!$I$8763+유형화!$H$63*hourly1!P6296/hourly1!$P$8763</f>
        <v>1.2047120603295844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770">
        <f>(유형화!$F$71+유형화!$F$72+유형화!$F$73+유형화!$F$74+유형화!$G$63)*hourly1!O6297/hourly1!$O$8763</f>
        <v>103.56622423469119</v>
      </c>
      <c r="C6296" s="419">
        <f>hourly1!$F6297*유형화!$G$71/hourly1!$F$8763+유형화!$G$72*hourly1!$G6297/hourly1!$F$8763+유형화!$G$74*hourly1!I6297/hourly1!$I$8763+유형화!$H$63*hourly1!P6297/hourly1!$P$8763</f>
        <v>2.4536032254029467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770">
        <f>(유형화!$F$71+유형화!$F$72+유형화!$F$73+유형화!$F$74+유형화!$G$63)*hourly1!O6298/hourly1!$O$8763</f>
        <v>107.15111289904534</v>
      </c>
      <c r="C6297" s="419">
        <f>hourly1!$F6298*유형화!$G$71/hourly1!$F$8763+유형화!$G$72*hourly1!$G6298/hourly1!$F$8763+유형화!$G$74*hourly1!I6298/hourly1!$I$8763+유형화!$H$63*hourly1!P6298/hourly1!$P$8763</f>
        <v>2.0699672837928751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770">
        <f>(유형화!$F$71+유형화!$F$72+유형화!$F$73+유형화!$F$74+유형화!$G$63)*hourly1!O6299/hourly1!$O$8763</f>
        <v>110.57580282186765</v>
      </c>
      <c r="C6298" s="419">
        <f>hourly1!$F6299*유형화!$G$71/hourly1!$F$8763+유형화!$G$72*hourly1!$G6299/hourly1!$F$8763+유형화!$G$74*hourly1!I6299/hourly1!$I$8763+유형화!$H$63*hourly1!P6299/hourly1!$P$8763</f>
        <v>1.7869995579614044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770">
        <f>(유형화!$F$71+유형화!$F$72+유형화!$F$73+유형화!$F$74+유형화!$G$63)*hourly1!O6300/hourly1!$O$8763</f>
        <v>116.38371660074044</v>
      </c>
      <c r="C6299" s="419">
        <f>hourly1!$F6300*유형화!$G$71/hourly1!$F$8763+유형화!$G$72*hourly1!$G6300/hourly1!$F$8763+유형화!$G$74*hourly1!I6300/hourly1!$I$8763+유형화!$H$63*hourly1!P6300/hourly1!$P$8763</f>
        <v>1.4642587475502917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770">
        <f>(유형화!$F$71+유형화!$F$72+유형화!$F$73+유형화!$F$74+유형화!$G$63)*hourly1!O6301/hourly1!$O$8763</f>
        <v>119.15537458615766</v>
      </c>
      <c r="C6300" s="419">
        <f>hourly1!$F6301*유형화!$G$71/hourly1!$F$8763+유형화!$G$72*hourly1!$G6301/hourly1!$F$8763+유형화!$G$74*hourly1!I6301/hourly1!$I$8763+유형화!$H$63*hourly1!P6301/hourly1!$P$8763</f>
        <v>1.3430233081426775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770">
        <f>(유형화!$F$71+유형화!$F$72+유형화!$F$73+유형화!$F$74+유형화!$G$63)*hourly1!O6302/hourly1!$O$8763</f>
        <v>119.62700528166272</v>
      </c>
      <c r="C6301" s="419">
        <f>hourly1!$F6302*유형화!$G$71/hourly1!$F$8763+유형화!$G$72*hourly1!$G6302/hourly1!$F$8763+유형화!$G$74*hourly1!I6302/hourly1!$I$8763+유형화!$H$63*hourly1!P6302/hourly1!$P$8763</f>
        <v>1.2822312638553952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770">
        <f>(유형화!$F$71+유형화!$F$72+유형화!$F$73+유형화!$F$74+유형화!$G$63)*hourly1!O6303/hourly1!$O$8763</f>
        <v>113.28026657087442</v>
      </c>
      <c r="C6302" s="419">
        <f>hourly1!$F6303*유형화!$G$71/hourly1!$F$8763+유형화!$G$72*hourly1!$G6303/hourly1!$F$8763+유형화!$G$74*hourly1!I6303/hourly1!$I$8763+유형화!$H$63*hourly1!P6303/hourly1!$P$8763</f>
        <v>1.7030406535381191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770">
        <f>(유형화!$F$71+유형화!$F$72+유형화!$F$73+유형화!$F$74+유형화!$G$63)*hourly1!O6304/hourly1!$O$8763</f>
        <v>112.6708430596169</v>
      </c>
      <c r="C6303" s="419">
        <f>hourly1!$F6304*유형화!$G$71/hourly1!$F$8763+유형화!$G$72*hourly1!$G6304/hourly1!$F$8763+유형화!$G$74*hourly1!I6304/hourly1!$I$8763+유형화!$H$63*hourly1!P6304/hourly1!$P$8763</f>
        <v>1.5624556469477777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770">
        <f>(유형화!$F$71+유형화!$F$72+유형화!$F$73+유형화!$F$74+유형화!$G$63)*hourly1!O6305/hourly1!$O$8763</f>
        <v>118.59589347435384</v>
      </c>
      <c r="C6304" s="419">
        <f>hourly1!$F6305*유형화!$G$71/hourly1!$F$8763+유형화!$G$72*hourly1!$G6305/hourly1!$F$8763+유형화!$G$74*hourly1!I6305/hourly1!$I$8763+유형화!$H$63*hourly1!P6305/hourly1!$P$8763</f>
        <v>1.0809268353991346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770">
        <f>(유형화!$F$71+유형화!$F$72+유형화!$F$73+유형화!$F$74+유형화!$G$63)*hourly1!O6306/hourly1!$O$8763</f>
        <v>116.45042964017732</v>
      </c>
      <c r="C6305" s="419">
        <f>hourly1!$F6306*유형화!$G$71/hourly1!$F$8763+유형화!$G$72*hourly1!$G6306/hourly1!$F$8763+유형화!$G$74*hourly1!I6306/hourly1!$I$8763+유형화!$H$63*hourly1!P6306/hourly1!$P$8763</f>
        <v>1.000800610035339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770">
        <f>(유형화!$F$71+유형화!$F$72+유형화!$F$73+유형화!$F$74+유형화!$G$63)*hourly1!O6307/hourly1!$O$8763</f>
        <v>117.8346885399732</v>
      </c>
      <c r="C6306" s="419">
        <f>hourly1!$F6307*유형화!$G$71/hourly1!$F$8763+유형화!$G$72*hourly1!$G6307/hourly1!$F$8763+유형화!$G$74*hourly1!I6307/hourly1!$I$8763+유형화!$H$63*hourly1!P6307/hourly1!$P$8763</f>
        <v>1.0810779269622155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770">
        <f>(유형화!$F$71+유형화!$F$72+유형화!$F$73+유형화!$F$74+유형화!$G$63)*hourly1!O6308/hourly1!$O$8763</f>
        <v>117.05314323839563</v>
      </c>
      <c r="C6307" s="419">
        <f>hourly1!$F6308*유형화!$G$71/hourly1!$F$8763+유형화!$G$72*hourly1!$G6308/hourly1!$F$8763+유형화!$G$74*hourly1!I6308/hourly1!$I$8763+유형화!$H$63*hourly1!P6308/hourly1!$P$8763</f>
        <v>1.5628744567590962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770">
        <f>(유형화!$F$71+유형화!$F$72+유형화!$F$73+유형화!$F$74+유형화!$G$63)*hourly1!O6309/hourly1!$O$8763</f>
        <v>116.08352934773485</v>
      </c>
      <c r="C6308" s="419">
        <f>hourly1!$F6309*유형화!$G$71/hourly1!$F$8763+유형화!$G$72*hourly1!$G6309/hourly1!$F$8763+유형화!$G$74*hourly1!I6309/hourly1!$I$8763+유형화!$H$63*hourly1!P6309/hourly1!$P$8763</f>
        <v>2.0251687891995371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770">
        <f>(유형화!$F$71+유형화!$F$72+유형화!$F$73+유형화!$F$74+유형화!$G$63)*hourly1!O6310/hourly1!$O$8763</f>
        <v>118.55258267771445</v>
      </c>
      <c r="C6309" s="419">
        <f>hourly1!$F6310*유형화!$G$71/hourly1!$F$8763+유형화!$G$72*hourly1!$G6310/hourly1!$F$8763+유형화!$G$74*hourly1!I6310/hourly1!$I$8763+유형화!$H$63*hourly1!P6310/hourly1!$P$8763</f>
        <v>2.0454975281821315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770">
        <f>(유형화!$F$71+유형화!$F$72+유형화!$F$73+유형화!$F$74+유형화!$G$63)*hourly1!O6311/hourly1!$O$8763</f>
        <v>116.78637837072853</v>
      </c>
      <c r="C6310" s="419">
        <f>hourly1!$F6311*유형화!$G$71/hourly1!$F$8763+유형화!$G$72*hourly1!$G6311/hourly1!$F$8763+유형화!$G$74*hourly1!I6311/hourly1!$I$8763+유형화!$H$63*hourly1!P6311/hourly1!$P$8763</f>
        <v>1.68452224381341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770">
        <f>(유형화!$F$71+유형화!$F$72+유형화!$F$73+유형화!$F$74+유형화!$G$63)*hourly1!O6312/hourly1!$O$8763</f>
        <v>114.45005556072272</v>
      </c>
      <c r="C6311" s="419">
        <f>hourly1!$F6312*유형화!$G$71/hourly1!$F$8763+유형화!$G$72*hourly1!$G6312/hourly1!$F$8763+유형화!$G$74*hourly1!I6312/hourly1!$I$8763+유형화!$H$63*hourly1!P6312/hourly1!$P$8763</f>
        <v>1.3431716302066417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770">
        <f>(유형화!$F$71+유형화!$F$72+유형화!$F$73+유형화!$F$74+유형화!$G$63)*hourly1!O6313/hourly1!$O$8763</f>
        <v>112.93666929028768</v>
      </c>
      <c r="C6312" s="419">
        <f>hourly1!$F6313*유형화!$G$71/hourly1!$F$8763+유형화!$G$72*hourly1!$G6313/hourly1!$F$8763+유형화!$G$74*hourly1!I6313/hourly1!$I$8763+유형화!$H$63*hourly1!P6313/hourly1!$P$8763</f>
        <v>0.94197121745752654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770">
        <f>(유형화!$F$71+유형화!$F$72+유형화!$F$73+유형화!$F$74+유형화!$G$63)*hourly1!O6314/hourly1!$O$8763</f>
        <v>108.61872357196802</v>
      </c>
      <c r="C6313" s="419">
        <f>hourly1!$F6314*유형화!$G$71/hourly1!$F$8763+유형화!$G$72*hourly1!$G6314/hourly1!$F$8763+유형화!$G$74*hourly1!I6314/hourly1!$I$8763+유형화!$H$63*hourly1!P6314/hourly1!$P$8763</f>
        <v>0.82210483378140342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770">
        <f>(유형화!$F$71+유형화!$F$72+유형화!$F$73+유형화!$F$74+유형화!$G$63)*hourly1!O6315/hourly1!$O$8763</f>
        <v>105.5765196354439</v>
      </c>
      <c r="C6314" s="419">
        <f>hourly1!$F6315*유형화!$G$71/hourly1!$F$8763+유형화!$G$72*hourly1!$G6315/hourly1!$F$8763+유형화!$G$74*hourly1!I6315/hourly1!$I$8763+유형화!$H$63*hourly1!P6315/hourly1!$P$8763</f>
        <v>0.59929555238306365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770">
        <f>(유형화!$F$71+유형화!$F$72+유형화!$F$73+유형화!$F$74+유형화!$G$63)*hourly1!O6316/hourly1!$O$8763</f>
        <v>101.1662770253625</v>
      </c>
      <c r="C6315" s="419">
        <f>hourly1!$F6316*유형화!$G$71/hourly1!$F$8763+유형화!$G$72*hourly1!$G6316/hourly1!$F$8763+유형화!$G$74*hourly1!I6316/hourly1!$I$8763+유형화!$H$63*hourly1!P6316/hourly1!$P$8763</f>
        <v>0.61591777837717199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770">
        <f>(유형화!$F$71+유형화!$F$72+유형화!$F$73+유형화!$F$74+유형화!$G$63)*hourly1!O6317/hourly1!$O$8763</f>
        <v>101.37450468986857</v>
      </c>
      <c r="C6316" s="419">
        <f>hourly1!$F6317*유형화!$G$71/hourly1!$F$8763+유형화!$G$72*hourly1!$G6317/hourly1!$F$8763+유형화!$G$74*hourly1!I6317/hourly1!$I$8763+유형화!$H$63*hourly1!P6317/hourly1!$P$8763</f>
        <v>0.55135952300926883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770">
        <f>(유형화!$F$71+유형화!$F$72+유형화!$F$73+유형화!$F$74+유형화!$G$63)*hourly1!O6318/hourly1!$O$8763</f>
        <v>99.536505266658168</v>
      </c>
      <c r="C6317" s="419">
        <f>hourly1!$F6318*유형화!$G$71/hourly1!$F$8763+유형화!$G$72*hourly1!$G6318/hourly1!$F$8763+유형화!$G$74*hourly1!I6318/hourly1!$I$8763+유형화!$H$63*hourly1!P6318/hourly1!$P$8763</f>
        <v>0.50350842494181103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770">
        <f>(유형화!$F$71+유형화!$F$72+유형화!$F$73+유형화!$F$74+유형화!$G$63)*hourly1!O6319/hourly1!$O$8763</f>
        <v>100.45093634734152</v>
      </c>
      <c r="C6318" s="419">
        <f>hourly1!$F6319*유형화!$G$71/hourly1!$F$8763+유형화!$G$72*hourly1!$G6319/hourly1!$F$8763+유형화!$G$74*hourly1!I6319/hourly1!$I$8763+유형화!$H$63*hourly1!P6319/hourly1!$P$8763</f>
        <v>0.50360935779861637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770">
        <f>(유형화!$F$71+유형화!$F$72+유형화!$F$73+유형화!$F$74+유형화!$G$63)*hourly1!O6320/hourly1!$O$8763</f>
        <v>101.53780281307527</v>
      </c>
      <c r="C6319" s="419">
        <f>hourly1!$F6320*유형화!$G$71/hourly1!$F$8763+유형화!$G$72*hourly1!$G6320/hourly1!$F$8763+유형화!$G$74*hourly1!I6320/hourly1!$I$8763+유형화!$H$63*hourly1!P6320/hourly1!$P$8763</f>
        <v>0.64954965252001828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770">
        <f>(유형화!$F$71+유형화!$F$72+유형화!$F$73+유형화!$F$74+유형화!$G$63)*hourly1!O6321/hourly1!$O$8763</f>
        <v>103.4305859715767</v>
      </c>
      <c r="C6320" s="419">
        <f>hourly1!$F6321*유형화!$G$71/hourly1!$F$8763+유형화!$G$72*hourly1!$G6321/hourly1!$F$8763+유형화!$G$74*hourly1!I6321/hourly1!$I$8763+유형화!$H$63*hourly1!P6321/hourly1!$P$8763</f>
        <v>1.0083834986249836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770">
        <f>(유형화!$F$71+유형화!$F$72+유형화!$F$73+유형화!$F$74+유형화!$G$63)*hourly1!O6322/hourly1!$O$8763</f>
        <v>107.31331052810879</v>
      </c>
      <c r="C6321" s="419">
        <f>hourly1!$F6322*유형화!$G$71/hourly1!$F$8763+유형화!$G$72*hourly1!$G6322/hourly1!$F$8763+유형화!$G$74*hourly1!I6322/hourly1!$I$8763+유형화!$H$63*hourly1!P6322/hourly1!$P$8763</f>
        <v>1.4044723391655694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770">
        <f>(유형화!$F$71+유형화!$F$72+유형화!$F$73+유형화!$F$74+유형화!$G$63)*hourly1!O6323/hourly1!$O$8763</f>
        <v>111.06494189476008</v>
      </c>
      <c r="C6322" s="419">
        <f>hourly1!$F6323*유형화!$G$71/hourly1!$F$8763+유형화!$G$72*hourly1!$G6323/hourly1!$F$8763+유형화!$G$74*hourly1!I6323/hourly1!$I$8763+유형화!$H$63*hourly1!P6323/hourly1!$P$8763</f>
        <v>2.0077443316270958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770">
        <f>(유형화!$F$71+유형화!$F$72+유형화!$F$73+유형화!$F$74+유형화!$G$63)*hourly1!O6324/hourly1!$O$8763</f>
        <v>115.83590080544278</v>
      </c>
      <c r="C6323" s="419">
        <f>hourly1!$F6324*유형화!$G$71/hourly1!$F$8763+유형화!$G$72*hourly1!$G6324/hourly1!$F$8763+유형화!$G$74*hourly1!I6324/hourly1!$I$8763+유형화!$H$63*hourly1!P6324/hourly1!$P$8763</f>
        <v>1.9900164600399948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770">
        <f>(유형화!$F$71+유형화!$F$72+유형화!$F$73+유형화!$F$74+유형화!$G$63)*hourly1!O6325/hourly1!$O$8763</f>
        <v>117.10673515392861</v>
      </c>
      <c r="C6324" s="419">
        <f>hourly1!$F6325*유형화!$G$71/hourly1!$F$8763+유형화!$G$72*hourly1!$G6325/hourly1!$F$8763+유형화!$G$74*hourly1!I6325/hourly1!$I$8763+유형화!$H$63*hourly1!P6325/hourly1!$P$8763</f>
        <v>1.8344924674760528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770">
        <f>(유형화!$F$71+유형화!$F$72+유형화!$F$73+유형화!$F$74+유형화!$G$63)*hourly1!O6326/hourly1!$O$8763</f>
        <v>118.64621426056055</v>
      </c>
      <c r="C6325" s="419">
        <f>hourly1!$F6326*유형화!$G$71/hourly1!$F$8763+유형화!$G$72*hourly1!$G6326/hourly1!$F$8763+유형화!$G$74*hourly1!I6326/hourly1!$I$8763+유형화!$H$63*hourly1!P6326/hourly1!$P$8763</f>
        <v>1.9375876876498508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770">
        <f>(유형화!$F$71+유형화!$F$72+유형화!$F$73+유형화!$F$74+유형화!$G$63)*hourly1!O6327/hourly1!$O$8763</f>
        <v>114.69758288130873</v>
      </c>
      <c r="C6326" s="419">
        <f>hourly1!$F6327*유형화!$G$71/hourly1!$F$8763+유형화!$G$72*hourly1!$G6327/hourly1!$F$8763+유형화!$G$74*hourly1!I6327/hourly1!$I$8763+유형화!$H$63*hourly1!P6327/hourly1!$P$8763</f>
        <v>1.9540812857959604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770">
        <f>(유형화!$F$71+유형화!$F$72+유형화!$F$73+유형화!$F$74+유형화!$G$63)*hourly1!O6328/hourly1!$O$8763</f>
        <v>114.17865468528338</v>
      </c>
      <c r="C6327" s="419">
        <f>hourly1!$F6328*유형화!$G$71/hourly1!$F$8763+유형화!$G$72*hourly1!$G6328/hourly1!$F$8763+유형화!$G$74*hourly1!I6328/hourly1!$I$8763+유형화!$H$63*hourly1!P6328/hourly1!$P$8763</f>
        <v>1.6441884895231005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770">
        <f>(유형화!$F$71+유형화!$F$72+유형화!$F$73+유형화!$F$74+유형화!$G$63)*hourly1!O6329/hourly1!$O$8763</f>
        <v>119.36725336084429</v>
      </c>
      <c r="C6328" s="419">
        <f>hourly1!$F6329*유형화!$G$71/hourly1!$F$8763+유형화!$G$72*hourly1!$G6329/hourly1!$F$8763+유형화!$G$74*hourly1!I6329/hourly1!$I$8763+유형화!$H$63*hourly1!P6329/hourly1!$P$8763</f>
        <v>1.4031149768748119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770">
        <f>(유형화!$F$71+유형화!$F$72+유형화!$F$73+유형화!$F$74+유형화!$G$63)*hourly1!O6330/hourly1!$O$8763</f>
        <v>119.97901459367981</v>
      </c>
      <c r="C6329" s="419">
        <f>hourly1!$F6330*유형화!$G$71/hourly1!$F$8763+유형화!$G$72*hourly1!$G6330/hourly1!$F$8763+유형화!$G$74*hourly1!I6330/hourly1!$I$8763+유형화!$H$63*hourly1!P6330/hourly1!$P$8763</f>
        <v>1.196606967294821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770">
        <f>(유형화!$F$71+유형화!$F$72+유형화!$F$73+유형화!$F$74+유형화!$G$63)*hourly1!O6331/hourly1!$O$8763</f>
        <v>120.72342354447424</v>
      </c>
      <c r="C6330" s="419">
        <f>hourly1!$F6331*유형화!$G$71/hourly1!$F$8763+유형화!$G$72*hourly1!$G6331/hourly1!$F$8763+유형화!$G$74*hourly1!I6331/hourly1!$I$8763+유형화!$H$63*hourly1!P6331/hourly1!$P$8763</f>
        <v>1.4032214487298538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770">
        <f>(유형화!$F$71+유형화!$F$72+유형화!$F$73+유형화!$F$74+유형화!$G$63)*hourly1!O6332/hourly1!$O$8763</f>
        <v>120.5816270297846</v>
      </c>
      <c r="C6331" s="419">
        <f>hourly1!$F6332*유형화!$G$71/hourly1!$F$8763+유형화!$G$72*hourly1!$G6332/hourly1!$F$8763+유형화!$G$74*hourly1!I6332/hourly1!$I$8763+유형화!$H$63*hourly1!P6332/hourly1!$P$8763</f>
        <v>1.6789389335881639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770">
        <f>(유형화!$F$71+유형화!$F$72+유형화!$F$73+유형화!$F$74+유형화!$G$63)*hourly1!O6333/hourly1!$O$8763</f>
        <v>119.21827477186542</v>
      </c>
      <c r="C6332" s="419">
        <f>hourly1!$F6333*유형화!$G$71/hourly1!$F$8763+유형화!$G$72*hourly1!$G6333/hourly1!$F$8763+유형화!$G$74*hourly1!I6333/hourly1!$I$8763+유형화!$H$63*hourly1!P6333/hourly1!$P$8763</f>
        <v>2.1613564466320985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770">
        <f>(유형화!$F$71+유형화!$F$72+유형화!$F$73+유형화!$F$74+유형화!$G$63)*hourly1!O6334/hourly1!$O$8763</f>
        <v>119.54155362835716</v>
      </c>
      <c r="C6333" s="419">
        <f>hourly1!$F6334*유형화!$G$71/hourly1!$F$8763+유형화!$G$72*hourly1!$G6334/hourly1!$F$8763+유형화!$G$74*hourly1!I6334/hourly1!$I$8763+유형화!$H$63*hourly1!P6334/hourly1!$P$8763</f>
        <v>1.799818338497839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770">
        <f>(유형화!$F$71+유형화!$F$72+유형화!$F$73+유형화!$F$74+유형화!$G$63)*hourly1!O6335/hourly1!$O$8763</f>
        <v>117.53418723039479</v>
      </c>
      <c r="C6334" s="419">
        <f>hourly1!$F6335*유형화!$G$71/hourly1!$F$8763+유형화!$G$72*hourly1!$G6335/hourly1!$F$8763+유형화!$G$74*hourly1!I6335/hourly1!$I$8763+유형화!$H$63*hourly1!P6335/hourly1!$P$8763</f>
        <v>1.197439663363467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770">
        <f>(유형화!$F$71+유형화!$F$72+유형화!$F$73+유형화!$F$74+유형화!$G$63)*hourly1!O6336/hourly1!$O$8763</f>
        <v>114.49521936041803</v>
      </c>
      <c r="C6335" s="419">
        <f>hourly1!$F6336*유형화!$G$71/hourly1!$F$8763+유형화!$G$72*hourly1!$G6336/hourly1!$F$8763+유형화!$G$74*hourly1!I6336/hourly1!$I$8763+유형화!$H$63*hourly1!P6336/hourly1!$P$8763</f>
        <v>1.1804672495917798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770">
        <f>(유형화!$F$71+유형화!$F$72+유형화!$F$73+유형화!$F$74+유형화!$G$63)*hourly1!O6337/hourly1!$O$8763</f>
        <v>111.16872058956841</v>
      </c>
      <c r="C6336" s="419">
        <f>hourly1!$F6337*유형화!$G$71/hourly1!$F$8763+유형화!$G$72*hourly1!$G6337/hourly1!$F$8763+유형화!$G$74*hourly1!I6337/hourly1!$I$8763+유형화!$H$63*hourly1!P6337/hourly1!$P$8763</f>
        <v>1.042986543792459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770">
        <f>(유형화!$F$71+유형화!$F$72+유형화!$F$73+유형화!$F$74+유형화!$G$63)*hourly1!O6338/hourly1!$O$8763</f>
        <v>108.59305998664564</v>
      </c>
      <c r="C6337" s="419">
        <f>hourly1!$F6338*유형화!$G$71/hourly1!$F$8763+유형화!$G$72*hourly1!$G6338/hourly1!$F$8763+유형화!$G$74*hourly1!I6338/hourly1!$I$8763+유형화!$H$63*hourly1!P6338/hourly1!$P$8763</f>
        <v>0.80276665231727917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770">
        <f>(유형화!$F$71+유형화!$F$72+유형화!$F$73+유형화!$F$74+유형화!$G$63)*hourly1!O6339/hourly1!$O$8763</f>
        <v>105.70950259699683</v>
      </c>
      <c r="C6338" s="419">
        <f>hourly1!$F6339*유형화!$G$71/hourly1!$F$8763+유형화!$G$72*hourly1!$G6339/hourly1!$F$8763+유형화!$G$74*hourly1!I6339/hourly1!$I$8763+유형화!$H$63*hourly1!P6339/hourly1!$P$8763</f>
        <v>0.65236500223622029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770">
        <f>(유형화!$F$71+유형화!$F$72+유형화!$F$73+유형화!$F$74+유형화!$G$63)*hourly1!O6340/hourly1!$O$8763</f>
        <v>103.39350298407849</v>
      </c>
      <c r="C6339" s="419">
        <f>hourly1!$F6340*유형화!$G$71/hourly1!$F$8763+유형화!$G$72*hourly1!$G6340/hourly1!$F$8763+유형화!$G$74*hourly1!I6340/hourly1!$I$8763+유형화!$H$63*hourly1!P6340/hourly1!$P$8763</f>
        <v>0.59739413737635105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770">
        <f>(유형화!$F$71+유형화!$F$72+유형화!$F$73+유형화!$F$74+유형화!$G$63)*hourly1!O6341/hourly1!$O$8763</f>
        <v>102.34462137236081</v>
      </c>
      <c r="C6340" s="419">
        <f>hourly1!$F6341*유형화!$G$71/hourly1!$F$8763+유형화!$G$72*hourly1!$G6341/hourly1!$F$8763+유형화!$G$74*hourly1!I6341/hourly1!$I$8763+유형화!$H$63*hourly1!P6341/hourly1!$P$8763</f>
        <v>0.56194239458976003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770">
        <f>(유형화!$F$71+유형화!$F$72+유형화!$F$73+유형화!$F$74+유형화!$G$63)*hourly1!O6342/hourly1!$O$8763</f>
        <v>101.14944216321064</v>
      </c>
      <c r="C6341" s="419">
        <f>hourly1!$F6342*유형화!$G$71/hourly1!$F$8763+유형화!$G$72*hourly1!$G6342/hourly1!$F$8763+유형화!$G$74*hourly1!I6342/hourly1!$I$8763+유형화!$H$63*hourly1!P6342/hourly1!$P$8763</f>
        <v>0.50570679179857669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770">
        <f>(유형화!$F$71+유형화!$F$72+유형화!$F$73+유형화!$F$74+유형화!$G$63)*hourly1!O6343/hourly1!$O$8763</f>
        <v>102.02923885740088</v>
      </c>
      <c r="C6342" s="419">
        <f>hourly1!$F6343*유형화!$G$71/hourly1!$F$8763+유형화!$G$72*hourly1!$G6343/hourly1!$F$8763+유형화!$G$74*hourly1!I6343/hourly1!$I$8763+유형화!$H$63*hourly1!P6343/hourly1!$P$8763</f>
        <v>0.50590188762545096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770">
        <f>(유형화!$F$71+유형화!$F$72+유형화!$F$73+유형화!$F$74+유형화!$G$63)*hourly1!O6344/hourly1!$O$8763</f>
        <v>103.57058460633841</v>
      </c>
      <c r="C6343" s="419">
        <f>hourly1!$F6344*유형화!$G$71/hourly1!$F$8763+유형화!$G$72*hourly1!$G6344/hourly1!$F$8763+유형화!$G$74*hourly1!I6344/hourly1!$I$8763+유형화!$H$63*hourly1!P6344/hourly1!$P$8763</f>
        <v>0.56222611438846348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770">
        <f>(유형화!$F$71+유형화!$F$72+유형화!$F$73+유형화!$F$74+유형화!$G$63)*hourly1!O6345/hourly1!$O$8763</f>
        <v>105.60719488148237</v>
      </c>
      <c r="C6344" s="419">
        <f>hourly1!$F6345*유형화!$G$71/hourly1!$F$8763+유형화!$G$72*hourly1!$G6345/hourly1!$F$8763+유형화!$G$74*hourly1!I6345/hourly1!$I$8763+유형화!$H$63*hourly1!P6345/hourly1!$P$8763</f>
        <v>0.82220853613733191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770">
        <f>(유형화!$F$71+유형화!$F$72+유형화!$F$73+유형화!$F$74+유형화!$G$63)*hourly1!O6346/hourly1!$O$8763</f>
        <v>108.74521848548522</v>
      </c>
      <c r="C6345" s="419">
        <f>hourly1!$F6346*유형화!$G$71/hourly1!$F$8763+유형화!$G$72*hourly1!$G6346/hourly1!$F$8763+유형화!$G$74*hourly1!I6346/hourly1!$I$8763+유형화!$H$63*hourly1!P6346/hourly1!$P$8763</f>
        <v>1.2212702801218134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770">
        <f>(유형화!$F$71+유형화!$F$72+유형화!$F$73+유형화!$F$74+유형화!$G$63)*hourly1!O6347/hourly1!$O$8763</f>
        <v>111.4266467858302</v>
      </c>
      <c r="C6346" s="419">
        <f>hourly1!$F6347*유형화!$G$71/hourly1!$F$8763+유형화!$G$72*hourly1!$G6347/hourly1!$F$8763+유형화!$G$74*hourly1!I6347/hourly1!$I$8763+유형화!$H$63*hourly1!P6347/hourly1!$P$8763</f>
        <v>1.6779979193317298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770">
        <f>(유형화!$F$71+유형화!$F$72+유형화!$F$73+유형화!$F$74+유형화!$G$63)*hourly1!O6348/hourly1!$O$8763</f>
        <v>114.25403874173884</v>
      </c>
      <c r="C6347" s="419">
        <f>hourly1!$F6348*유형화!$G$71/hourly1!$F$8763+유형화!$G$72*hourly1!$G6348/hourly1!$F$8763+유형화!$G$74*hourly1!I6348/hourly1!$I$8763+유형화!$H$63*hourly1!P6348/hourly1!$P$8763</f>
        <v>2.0770925895835228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770">
        <f>(유형화!$F$71+유형화!$F$72+유형화!$F$73+유형화!$F$74+유형화!$G$63)*hourly1!O6349/hourly1!$O$8763</f>
        <v>116.83503955411886</v>
      </c>
      <c r="C6348" s="419">
        <f>hourly1!$F6349*유형화!$G$71/hourly1!$F$8763+유형화!$G$72*hourly1!$G6349/hourly1!$F$8763+유형화!$G$74*hourly1!I6349/hourly1!$I$8763+유형화!$H$63*hourly1!P6349/hourly1!$P$8763</f>
        <v>2.2473340081914923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770">
        <f>(유형화!$F$71+유형화!$F$72+유형화!$F$73+유형화!$F$74+유형화!$G$63)*hourly1!O6350/hourly1!$O$8763</f>
        <v>118.37935584745537</v>
      </c>
      <c r="C6349" s="419">
        <f>hourly1!$F6350*유형화!$G$71/hourly1!$F$8763+유형화!$G$72*hourly1!$G6350/hourly1!$F$8763+유형화!$G$74*hourly1!I6350/hourly1!$I$8763+유형화!$H$63*hourly1!P6350/hourly1!$P$8763</f>
        <v>2.3413345009784394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770">
        <f>(유형화!$F$71+유형화!$F$72+유형화!$F$73+유형화!$F$74+유형화!$G$63)*hourly1!O6351/hourly1!$O$8763</f>
        <v>114.82450011620178</v>
      </c>
      <c r="C6350" s="419">
        <f>hourly1!$F6351*유형화!$G$71/hourly1!$F$8763+유형화!$G$72*hourly1!$G6351/hourly1!$F$8763+유형화!$G$74*hourly1!I6351/hourly1!$I$8763+유형화!$H$63*hourly1!P6351/hourly1!$P$8763</f>
        <v>2.0735060882235556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770">
        <f>(유형화!$F$71+유형화!$F$72+유형화!$F$73+유형화!$F$74+유형화!$G$63)*hourly1!O6352/hourly1!$O$8763</f>
        <v>113.77918931367546</v>
      </c>
      <c r="C6351" s="419">
        <f>hourly1!$F6352*유형화!$G$71/hourly1!$F$8763+유형화!$G$72*hourly1!$G6352/hourly1!$F$8763+유형화!$G$74*hourly1!I6352/hourly1!$I$8763+유형화!$H$63*hourly1!P6352/hourly1!$P$8763</f>
        <v>1.8451599626407527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770">
        <f>(유형화!$F$71+유형화!$F$72+유형화!$F$73+유형화!$F$74+유형화!$G$63)*hourly1!O6353/hourly1!$O$8763</f>
        <v>120.73470399539757</v>
      </c>
      <c r="C6352" s="419">
        <f>hourly1!$F6353*유형화!$G$71/hourly1!$F$8763+유형화!$G$72*hourly1!$G6353/hourly1!$F$8763+유형화!$G$74*hourly1!I6353/hourly1!$I$8763+유형화!$H$63*hourly1!P6353/hourly1!$P$8763</f>
        <v>1.540833244154175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770">
        <f>(유형화!$F$71+유형화!$F$72+유형화!$F$73+유형화!$F$74+유형화!$G$63)*hourly1!O6354/hourly1!$O$8763</f>
        <v>120.83443886684583</v>
      </c>
      <c r="C6353" s="419">
        <f>hourly1!$F6354*유형화!$G$71/hourly1!$F$8763+유형화!$G$72*hourly1!$G6354/hourly1!$F$8763+유형화!$G$74*hourly1!I6354/hourly1!$I$8763+유형화!$H$63*hourly1!P6354/hourly1!$P$8763</f>
        <v>1.4077988153304151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770">
        <f>(유형화!$F$71+유형화!$F$72+유형화!$F$73+유형화!$F$74+유형화!$G$63)*hourly1!O6355/hourly1!$O$8763</f>
        <v>120.96616886107623</v>
      </c>
      <c r="C6354" s="419">
        <f>hourly1!$F6355*유형화!$G$71/hourly1!$F$8763+유형화!$G$72*hourly1!$G6355/hourly1!$F$8763+유형화!$G$74*hourly1!I6355/hourly1!$I$8763+유형화!$H$63*hourly1!P6355/hourly1!$P$8763</f>
        <v>0.9903814466250358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770">
        <f>(유형화!$F$71+유형화!$F$72+유형화!$F$73+유형화!$F$74+유형화!$G$63)*hourly1!O6356/hourly1!$O$8763</f>
        <v>120.16655874393025</v>
      </c>
      <c r="C6355" s="419">
        <f>hourly1!$F6356*유형화!$G$71/hourly1!$F$8763+유형화!$G$72*hourly1!$G6356/hourly1!$F$8763+유형화!$G$74*hourly1!I6356/hourly1!$I$8763+유형화!$H$63*hourly1!P6356/hourly1!$P$8763</f>
        <v>1.484539789603603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770">
        <f>(유형화!$F$71+유형화!$F$72+유형화!$F$73+유형화!$F$74+유형화!$G$63)*hourly1!O6357/hourly1!$O$8763</f>
        <v>118.11927611907841</v>
      </c>
      <c r="C6356" s="419">
        <f>hourly1!$F6357*유형화!$G$71/hourly1!$F$8763+유형화!$G$72*hourly1!$G6357/hourly1!$F$8763+유형화!$G$74*hourly1!I6357/hourly1!$I$8763+유형화!$H$63*hourly1!P6357/hourly1!$P$8763</f>
        <v>1.808352703896148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770">
        <f>(유형화!$F$71+유형화!$F$72+유형화!$F$73+유형화!$F$74+유형화!$G$63)*hourly1!O6358/hourly1!$O$8763</f>
        <v>118.83775448562366</v>
      </c>
      <c r="C6357" s="419">
        <f>hourly1!$F6358*유형화!$G$71/hourly1!$F$8763+유형화!$G$72*hourly1!$G6358/hourly1!$F$8763+유형화!$G$74*hourly1!I6358/hourly1!$I$8763+유형화!$H$63*hourly1!P6358/hourly1!$P$8763</f>
        <v>1.9230472018273603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770">
        <f>(유형화!$F$71+유형화!$F$72+유형화!$F$73+유형화!$F$74+유형화!$G$63)*hourly1!O6359/hourly1!$O$8763</f>
        <v>115.71179242913041</v>
      </c>
      <c r="C6358" s="419">
        <f>hourly1!$F6359*유형화!$G$71/hourly1!$F$8763+유형화!$G$72*hourly1!$G6359/hourly1!$F$8763+유형화!$G$74*hourly1!I6359/hourly1!$I$8763+유형화!$H$63*hourly1!P6359/hourly1!$P$8763</f>
        <v>1.2006685916148696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770">
        <f>(유형화!$F$71+유형화!$F$72+유형화!$F$73+유형화!$F$74+유형화!$G$63)*hourly1!O6360/hourly1!$O$8763</f>
        <v>113.41761507559237</v>
      </c>
      <c r="C6359" s="419">
        <f>hourly1!$F6360*유형화!$G$71/hourly1!$F$8763+유형화!$G$72*hourly1!$G6360/hourly1!$F$8763+유형화!$G$74*hourly1!I6360/hourly1!$I$8763+유형화!$H$63*hourly1!P6360/hourly1!$P$8763</f>
        <v>1.1439760214689412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770">
        <f>(유형화!$F$71+유형화!$F$72+유형화!$F$73+유형화!$F$74+유형화!$G$63)*hourly1!O6361/hourly1!$O$8763</f>
        <v>112.13646470745138</v>
      </c>
      <c r="C6360" s="419">
        <f>hourly1!$F6361*유형화!$G$71/hourly1!$F$8763+유형화!$G$72*hourly1!$G6361/hourly1!$F$8763+유형화!$G$74*hourly1!I6361/hourly1!$I$8763+유형화!$H$63*hourly1!P6361/hourly1!$P$8763</f>
        <v>1.0872732964929106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770">
        <f>(유형화!$F$71+유형화!$F$72+유형화!$F$73+유형화!$F$74+유형화!$G$63)*hourly1!O6362/hourly1!$O$8763</f>
        <v>110.47350170064361</v>
      </c>
      <c r="C6361" s="419">
        <f>hourly1!$F6362*유형화!$G$71/hourly1!$F$8763+유형화!$G$72*hourly1!$G6362/hourly1!$F$8763+유형화!$G$74*hourly1!I6362/hourly1!$I$8763+유형화!$H$63*hourly1!P6362/hourly1!$P$8763</f>
        <v>0.80285127590149119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770">
        <f>(유형화!$F$71+유형화!$F$72+유형화!$F$73+유형화!$F$74+유형화!$G$63)*hourly1!O6363/hourly1!$O$8763</f>
        <v>106.97993628414405</v>
      </c>
      <c r="C6362" s="419">
        <f>hourly1!$F6363*유형화!$G$71/hourly1!$F$8763+유형화!$G$72*hourly1!$G6363/hourly1!$F$8763+유형화!$G$74*hourly1!I6363/hourly1!$I$8763+유형화!$H$63*hourly1!P6363/hourly1!$P$8763</f>
        <v>0.60585649579755119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770">
        <f>(유형화!$F$71+유형화!$F$72+유형화!$F$73+유형화!$F$74+유형화!$G$63)*hourly1!O6364/hourly1!$O$8763</f>
        <v>103.25792553332026</v>
      </c>
      <c r="C6363" s="419">
        <f>hourly1!$F6364*유형화!$G$71/hourly1!$F$8763+유형화!$G$72*hourly1!$G6364/hourly1!$F$8763+유형화!$G$74*hourly1!I6364/hourly1!$I$8763+유형화!$H$63*hourly1!P6364/hourly1!$P$8763</f>
        <v>0.53263463173908554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770">
        <f>(유형화!$F$71+유형화!$F$72+유형화!$F$73+유형화!$F$74+유형화!$G$63)*hourly1!O6365/hourly1!$O$8763</f>
        <v>100.66883066429428</v>
      </c>
      <c r="C6364" s="419">
        <f>hourly1!$F6365*유형화!$G$71/hourly1!$F$8763+유형화!$G$72*hourly1!$G6365/hourly1!$F$8763+유형화!$G$74*hourly1!I6365/hourly1!$I$8763+유형화!$H$63*hourly1!P6365/hourly1!$P$8763</f>
        <v>0.51337030358481595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770">
        <f>(유형화!$F$71+유형화!$F$72+유형화!$F$73+유형화!$F$74+유형화!$G$63)*hourly1!O6366/hourly1!$O$8763</f>
        <v>100.18832566661335</v>
      </c>
      <c r="C6365" s="419">
        <f>hourly1!$F6366*유형화!$G$71/hourly1!$F$8763+유형화!$G$72*hourly1!$G6366/hourly1!$F$8763+유형화!$G$74*hourly1!I6366/hourly1!$I$8763+유형화!$H$63*hourly1!P6366/hourly1!$P$8763</f>
        <v>0.51376634195892812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770">
        <f>(유형화!$F$71+유형화!$F$72+유형화!$F$73+유형화!$F$74+유형화!$G$63)*hourly1!O6367/hourly1!$O$8763</f>
        <v>99.882293192495865</v>
      </c>
      <c r="C6366" s="419">
        <f>hourly1!$F6367*유형화!$G$71/hourly1!$F$8763+유형화!$G$72*hourly1!$G6367/hourly1!$F$8763+유형화!$G$74*hourly1!I6367/hourly1!$I$8763+유형화!$H$63*hourly1!P6367/hourly1!$P$8763</f>
        <v>0.50730048468088207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770">
        <f>(유형화!$F$71+유형화!$F$72+유형화!$F$73+유형화!$F$74+유형화!$G$63)*hourly1!O6368/hourly1!$O$8763</f>
        <v>100.14175379316954</v>
      </c>
      <c r="C6367" s="419">
        <f>hourly1!$F6368*유형화!$G$71/hourly1!$F$8763+유형화!$G$72*hourly1!$G6368/hourly1!$F$8763+유형화!$G$74*hourly1!I6368/hourly1!$I$8763+유형화!$H$63*hourly1!P6368/hourly1!$P$8763</f>
        <v>1.2069101194642227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770">
        <f>(유형화!$F$71+유형화!$F$72+유형화!$F$73+유형화!$F$74+유형화!$G$63)*hourly1!O6369/hourly1!$O$8763</f>
        <v>101.31211121420378</v>
      </c>
      <c r="C6368" s="419">
        <f>hourly1!$F6369*유형화!$G$71/hourly1!$F$8763+유형화!$G$72*hourly1!$G6369/hourly1!$F$8763+유형화!$G$74*hourly1!I6369/hourly1!$I$8763+유형화!$H$63*hourly1!P6369/hourly1!$P$8763</f>
        <v>2.458971745585353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770">
        <f>(유형화!$F$71+유형화!$F$72+유형화!$F$73+유형화!$F$74+유형화!$G$63)*hourly1!O6370/hourly1!$O$8763</f>
        <v>102.83946682312421</v>
      </c>
      <c r="C6369" s="419">
        <f>hourly1!$F6370*유형화!$G$71/hourly1!$F$8763+유형화!$G$72*hourly1!$G6370/hourly1!$F$8763+유형화!$G$74*hourly1!I6370/hourly1!$I$8763+유형화!$H$63*hourly1!P6370/hourly1!$P$8763</f>
        <v>2.0747397462203079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770">
        <f>(유형화!$F$71+유형화!$F$72+유형화!$F$73+유형화!$F$74+유형화!$G$63)*hourly1!O6371/hourly1!$O$8763</f>
        <v>104.4179809184686</v>
      </c>
      <c r="C6370" s="419">
        <f>hourly1!$F6371*유형화!$G$71/hourly1!$F$8763+유형화!$G$72*hourly1!$G6371/hourly1!$F$8763+유형화!$G$74*hourly1!I6371/hourly1!$I$8763+유형화!$H$63*hourly1!P6371/hourly1!$P$8763</f>
        <v>1.7913150530340893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770">
        <f>(유형화!$F$71+유형화!$F$72+유형화!$F$73+유형화!$F$74+유형화!$G$63)*hourly1!O6372/hourly1!$O$8763</f>
        <v>108.72480986430976</v>
      </c>
      <c r="C6371" s="419">
        <f>hourly1!$F6372*유형화!$G$71/hourly1!$F$8763+유형화!$G$72*hourly1!$G6372/hourly1!$F$8763+유형화!$G$74*hourly1!I6372/hourly1!$I$8763+유형화!$H$63*hourly1!P6372/hourly1!$P$8763</f>
        <v>1.4678215543066793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770">
        <f>(유형화!$F$71+유형화!$F$72+유형화!$F$73+유형화!$F$74+유형화!$G$63)*hourly1!O6373/hourly1!$O$8763</f>
        <v>110.50811704544806</v>
      </c>
      <c r="C6372" s="419">
        <f>hourly1!$F6373*유형화!$G$71/hourly1!$F$8763+유형화!$G$72*hourly1!$G6373/hourly1!$F$8763+유형화!$G$74*hourly1!I6373/hourly1!$I$8763+유형화!$H$63*hourly1!P6373/hourly1!$P$8763</f>
        <v>1.3463802487978398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770">
        <f>(유형화!$F$71+유형화!$F$72+유형화!$F$73+유형화!$F$74+유형화!$G$63)*hourly1!O6374/hourly1!$O$8763</f>
        <v>113.63798089944466</v>
      </c>
      <c r="C6373" s="419">
        <f>hourly1!$F6374*유형화!$G$71/hourly1!$F$8763+유형화!$G$72*hourly1!$G6374/hourly1!$F$8763+유형화!$G$74*hourly1!I6374/hourly1!$I$8763+유형화!$H$63*hourly1!P6374/hourly1!$P$8763</f>
        <v>1.2855205056431847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770">
        <f>(유형화!$F$71+유형화!$F$72+유형화!$F$73+유형화!$F$74+유형화!$G$63)*hourly1!O6375/hourly1!$O$8763</f>
        <v>109.4401382699857</v>
      </c>
      <c r="C6374" s="419">
        <f>hourly1!$F6375*유형화!$G$71/hourly1!$F$8763+유형화!$G$72*hourly1!$G6375/hourly1!$F$8763+유형화!$G$74*hourly1!I6375/hourly1!$I$8763+유형화!$H$63*hourly1!P6375/hourly1!$P$8763</f>
        <v>1.7078506580647266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770">
        <f>(유형화!$F$71+유형화!$F$72+유형화!$F$73+유형화!$F$74+유형화!$G$63)*hourly1!O6376/hourly1!$O$8763</f>
        <v>109.26589153708635</v>
      </c>
      <c r="C6375" s="419">
        <f>hourly1!$F6376*유형화!$G$71/hourly1!$F$8763+유형화!$G$72*hourly1!$G6376/hourly1!$F$8763+유형화!$G$74*hourly1!I6376/hourly1!$I$8763+유형화!$H$63*hourly1!P6376/hourly1!$P$8763</f>
        <v>1.5668566887710478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770">
        <f>(유형화!$F$71+유형화!$F$72+유형화!$F$73+유형화!$F$74+유형화!$G$63)*hourly1!O6377/hourly1!$O$8763</f>
        <v>110.85877597677425</v>
      </c>
      <c r="C6376" s="419">
        <f>hourly1!$F6377*유형화!$G$71/hourly1!$F$8763+유형화!$G$72*hourly1!$G6377/hourly1!$F$8763+유형화!$G$74*hourly1!I6377/hourly1!$I$8763+유형화!$H$63*hourly1!P6377/hourly1!$P$8763</f>
        <v>1.0838086530942088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770">
        <f>(유형화!$F$71+유형화!$F$72+유형화!$F$73+유형화!$F$74+유형화!$G$63)*hourly1!O6378/hourly1!$O$8763</f>
        <v>108.90796227114899</v>
      </c>
      <c r="C6377" s="419">
        <f>hourly1!$F6378*유형화!$G$71/hourly1!$F$8763+유형화!$G$72*hourly1!$G6378/hourly1!$F$8763+유형화!$G$74*hourly1!I6378/hourly1!$I$8763+유형화!$H$63*hourly1!P6378/hourly1!$P$8763</f>
        <v>1.0034704071866969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770">
        <f>(유형화!$F$71+유형화!$F$72+유형화!$F$73+유형화!$F$74+유형화!$G$63)*hourly1!O6379/hourly1!$O$8763</f>
        <v>108.38802542058112</v>
      </c>
      <c r="C6378" s="419">
        <f>hourly1!$F6379*유형화!$G$71/hourly1!$F$8763+유형화!$G$72*hourly1!$G6379/hourly1!$F$8763+유형화!$G$74*hourly1!I6379/hourly1!$I$8763+유형화!$H$63*hourly1!P6379/hourly1!$P$8763</f>
        <v>1.0840692937335819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770">
        <f>(유형화!$F$71+유형화!$F$72+유형화!$F$73+유형화!$F$74+유형화!$G$63)*hourly1!O6380/hourly1!$O$8763</f>
        <v>106.9637759037447</v>
      </c>
      <c r="C6379" s="419">
        <f>hourly1!$F6380*유형화!$G$71/hourly1!$F$8763+유형화!$G$72*hourly1!$G6380/hourly1!$F$8763+유형화!$G$74*hourly1!I6380/hourly1!$I$8763+유형화!$H$63*hourly1!P6380/hourly1!$P$8763</f>
        <v>1.5677924717513734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770">
        <f>(유형화!$F$71+유형화!$F$72+유형화!$F$73+유형화!$F$74+유형화!$G$63)*hourly1!O6381/hourly1!$O$8763</f>
        <v>106.17557325536221</v>
      </c>
      <c r="C6380" s="419">
        <f>hourly1!$F6381*유형화!$G$71/hourly1!$F$8763+유형화!$G$72*hourly1!$G6381/hourly1!$F$8763+유형화!$G$74*hourly1!I6381/hourly1!$I$8763+유형화!$H$63*hourly1!P6381/hourly1!$P$8763</f>
        <v>2.0320343775171881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770">
        <f>(유형화!$F$71+유형화!$F$72+유형화!$F$73+유형화!$F$74+유형화!$G$63)*hourly1!O6382/hourly1!$O$8763</f>
        <v>110.30957836756684</v>
      </c>
      <c r="C6381" s="419">
        <f>hourly1!$F6382*유형화!$G$71/hourly1!$F$8763+유형화!$G$72*hourly1!$G6382/hourly1!$F$8763+유형화!$G$74*hourly1!I6382/hourly1!$I$8763+유형화!$H$63*hourly1!P6382/hourly1!$P$8763</f>
        <v>2.052612679142674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770">
        <f>(유형화!$F$71+유형화!$F$72+유형화!$F$73+유형화!$F$74+유형화!$G$63)*hourly1!O6383/hourly1!$O$8763</f>
        <v>109.79888017187743</v>
      </c>
      <c r="C6382" s="419">
        <f>hourly1!$F6383*유형화!$G$71/hourly1!$F$8763+유형화!$G$72*hourly1!$G6383/hourly1!$F$8763+유형화!$G$74*hourly1!I6383/hourly1!$I$8763+유형화!$H$63*hourly1!P6383/hourly1!$P$8763</f>
        <v>1.6902640309327286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770">
        <f>(유형화!$F$71+유형화!$F$72+유형화!$F$73+유형화!$F$74+유형화!$G$63)*hourly1!O6384/hourly1!$O$8763</f>
        <v>107.94252046568334</v>
      </c>
      <c r="C6383" s="419">
        <f>hourly1!$F6384*유형화!$G$71/hourly1!$F$8763+유형화!$G$72*hourly1!$G6384/hourly1!$F$8763+유형화!$G$74*hourly1!I6384/hourly1!$I$8763+유형화!$H$63*hourly1!P6384/hourly1!$P$8763</f>
        <v>1.3476271388459351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770">
        <f>(유형화!$F$71+유형화!$F$72+유형화!$F$73+유형화!$F$74+유형화!$G$63)*hourly1!O6385/hourly1!$O$8763</f>
        <v>105.67792286609192</v>
      </c>
      <c r="C6384" s="419">
        <f>hourly1!$F6385*유형화!$G$71/hourly1!$F$8763+유형화!$G$72*hourly1!$G6385/hourly1!$F$8763+유형화!$G$74*hourly1!I6385/hourly1!$I$8763+유형화!$H$63*hourly1!P6385/hourly1!$P$8763</f>
        <v>0.94487826836680533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770">
        <f>(유형화!$F$71+유형화!$F$72+유형화!$F$73+유형화!$F$74+유형화!$G$63)*hourly1!O6386/hourly1!$O$8763</f>
        <v>102.34881079713179</v>
      </c>
      <c r="C6385" s="419">
        <f>hourly1!$F6386*유형화!$G$71/hourly1!$F$8763+유형화!$G$72*hourly1!$G6386/hourly1!$F$8763+유형화!$G$74*hourly1!I6386/hourly1!$I$8763+유형화!$H$63*hourly1!P6386/hourly1!$P$8763</f>
        <v>0.82459553665635599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770">
        <f>(유형화!$F$71+유형화!$F$72+유형화!$F$73+유형화!$F$74+유형화!$G$63)*hourly1!O6387/hourly1!$O$8763</f>
        <v>98.856798133969107</v>
      </c>
      <c r="C6386" s="419">
        <f>hourly1!$F6387*유형화!$G$71/hourly1!$F$8763+유형화!$G$72*hourly1!$G6387/hourly1!$F$8763+유형화!$G$74*hourly1!I6387/hourly1!$I$8763+유형화!$H$63*hourly1!P6387/hourly1!$P$8763</f>
        <v>0.60672950346449506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770">
        <f>(유형화!$F$71+유형화!$F$72+유형화!$F$73+유형화!$F$74+유형화!$G$63)*hourly1!O6388/hourly1!$O$8763</f>
        <v>95.486683206698061</v>
      </c>
      <c r="C6387" s="419">
        <f>hourly1!$F6388*유형화!$G$71/hourly1!$F$8763+유형화!$G$72*hourly1!$G6388/hourly1!$F$8763+유형화!$G$74*hourly1!I6388/hourly1!$I$8763+유형화!$H$63*hourly1!P6388/hourly1!$P$8763</f>
        <v>0.53354087339546497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770">
        <f>(유형화!$F$71+유형화!$F$72+유형화!$F$73+유형화!$F$74+유형화!$G$63)*hourly1!O6389/hourly1!$O$8763</f>
        <v>94.444667854715959</v>
      </c>
      <c r="C6388" s="419">
        <f>hourly1!$F6389*유형화!$G$71/hourly1!$F$8763+유형화!$G$72*hourly1!$G6389/hourly1!$F$8763+유형화!$G$74*hourly1!I6389/hourly1!$I$8763+유형화!$H$63*hourly1!P6389/hourly1!$P$8763</f>
        <v>0.51558836465754365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770">
        <f>(유형화!$F$71+유형화!$F$72+유형화!$F$73+유형화!$F$74+유형화!$G$63)*hourly1!O6390/hourly1!$O$8763</f>
        <v>94.421513399690227</v>
      </c>
      <c r="C6389" s="419">
        <f>hourly1!$F6390*유형화!$G$71/hourly1!$F$8763+유형화!$G$72*hourly1!$G6390/hourly1!$F$8763+유형화!$G$74*hourly1!I6390/hourly1!$I$8763+유형화!$H$63*hourly1!P6390/hourly1!$P$8763</f>
        <v>0.51574776471798667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770">
        <f>(유형화!$F$71+유형화!$F$72+유형화!$F$73+유형화!$F$74+유형화!$G$63)*hourly1!O6391/hourly1!$O$8763</f>
        <v>94.533173886131749</v>
      </c>
      <c r="C6390" s="419">
        <f>hourly1!$F6391*유형화!$G$71/hourly1!$F$8763+유형화!$G$72*hourly1!$G6391/hourly1!$F$8763+유형화!$G$74*hourly1!I6391/hourly1!$I$8763+유형화!$H$63*hourly1!P6391/hourly1!$P$8763</f>
        <v>0.50821441939037171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770">
        <f>(유형화!$F$71+유형화!$F$72+유형화!$F$73+유형화!$F$74+유형화!$G$63)*hourly1!O6392/hourly1!$O$8763</f>
        <v>93.845506422525645</v>
      </c>
      <c r="C6391" s="419">
        <f>hourly1!$F6392*유형화!$G$71/hourly1!$F$8763+유형화!$G$72*hourly1!$G6392/hourly1!$F$8763+유형화!$G$74*hourly1!I6392/hourly1!$I$8763+유형화!$H$63*hourly1!P6392/hourly1!$P$8763</f>
        <v>1.2074104756385122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770">
        <f>(유형화!$F$71+유형화!$F$72+유형화!$F$73+유형화!$F$74+유형화!$G$63)*hourly1!O6393/hourly1!$O$8763</f>
        <v>94.765160356271551</v>
      </c>
      <c r="C6392" s="419">
        <f>hourly1!$F6393*유형화!$G$71/hourly1!$F$8763+유형화!$G$72*hourly1!$G6393/hourly1!$F$8763+유형화!$G$74*hourly1!I6393/hourly1!$I$8763+유형화!$H$63*hourly1!P6393/hourly1!$P$8763</f>
        <v>2.4599764583215431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770">
        <f>(유형화!$F$71+유형화!$F$72+유형화!$F$73+유형화!$F$74+유형화!$G$63)*hourly1!O6394/hourly1!$O$8763</f>
        <v>95.496522003459219</v>
      </c>
      <c r="C6393" s="419">
        <f>hourly1!$F6394*유형화!$G$71/hourly1!$F$8763+유형화!$G$72*hourly1!$G6394/hourly1!$F$8763+유형화!$G$74*hourly1!I6394/hourly1!$I$8763+유형화!$H$63*hourly1!P6394/hourly1!$P$8763</f>
        <v>2.0754010410656587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770">
        <f>(유형화!$F$71+유형화!$F$72+유형화!$F$73+유형화!$F$74+유형화!$G$63)*hourly1!O6395/hourly1!$O$8763</f>
        <v>95.979481967376714</v>
      </c>
      <c r="C6394" s="419">
        <f>hourly1!$F6395*유형화!$G$71/hourly1!$F$8763+유형화!$G$72*hourly1!$G6395/hourly1!$F$8763+유형화!$G$74*hourly1!I6395/hourly1!$I$8763+유형화!$H$63*hourly1!P6395/hourly1!$P$8763</f>
        <v>1.7916338531549785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770">
        <f>(유형화!$F$71+유형화!$F$72+유형화!$F$73+유형화!$F$74+유형화!$G$63)*hourly1!O6396/hourly1!$O$8763</f>
        <v>95.428923636305143</v>
      </c>
      <c r="C6395" s="419">
        <f>hourly1!$F6396*유형화!$G$71/hourly1!$F$8763+유형화!$G$72*hourly1!$G6396/hourly1!$F$8763+유형화!$G$74*hourly1!I6396/hourly1!$I$8763+유형화!$H$63*hourly1!P6396/hourly1!$P$8763</f>
        <v>1.4679184867758677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770">
        <f>(유형화!$F$71+유형화!$F$72+유형화!$F$73+유형화!$F$74+유형화!$G$63)*hourly1!O6397/hourly1!$O$8763</f>
        <v>96.407425755180697</v>
      </c>
      <c r="C6396" s="419">
        <f>hourly1!$F6397*유형화!$G$71/hourly1!$F$8763+유형화!$G$72*hourly1!$G6397/hourly1!$F$8763+유형화!$G$74*hourly1!I6397/hourly1!$I$8763+유형화!$H$63*hourly1!P6397/hourly1!$P$8763</f>
        <v>1.346319319817207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770">
        <f>(유형화!$F$71+유형화!$F$72+유형화!$F$73+유형화!$F$74+유형화!$G$63)*hourly1!O6398/hourly1!$O$8763</f>
        <v>97.811995520126388</v>
      </c>
      <c r="C6397" s="419">
        <f>hourly1!$F6398*유형화!$G$71/hourly1!$F$8763+유형화!$G$72*hourly1!$G6398/hourly1!$F$8763+유형화!$G$74*hourly1!I6398/hourly1!$I$8763+유형화!$H$63*hourly1!P6398/hourly1!$P$8763</f>
        <v>1.285451883609442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770">
        <f>(유형화!$F$71+유형화!$F$72+유형화!$F$73+유형화!$F$74+유형화!$G$63)*hourly1!O6399/hourly1!$O$8763</f>
        <v>96.429484090530323</v>
      </c>
      <c r="C6398" s="419">
        <f>hourly1!$F6399*유형화!$G$71/hourly1!$F$8763+유형화!$G$72*hourly1!$G6399/hourly1!$F$8763+유형화!$G$74*hourly1!I6399/hourly1!$I$8763+유형화!$H$63*hourly1!P6399/hourly1!$P$8763</f>
        <v>1.7075777085403805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770">
        <f>(유형화!$F$71+유형화!$F$72+유형화!$F$73+유형화!$F$74+유형화!$G$63)*hourly1!O6400/hourly1!$O$8763</f>
        <v>98.298753847466955</v>
      </c>
      <c r="C6399" s="419">
        <f>hourly1!$F6400*유형화!$G$71/hourly1!$F$8763+유형화!$G$72*hourly1!$G6400/hourly1!$F$8763+유형화!$G$74*hourly1!I6400/hourly1!$I$8763+유형화!$H$63*hourly1!P6400/hourly1!$P$8763</f>
        <v>1.5665083473262187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770">
        <f>(유형화!$F$71+유형화!$F$72+유형화!$F$73+유형화!$F$74+유형화!$G$63)*hourly1!O6401/hourly1!$O$8763</f>
        <v>100.60982186787493</v>
      </c>
      <c r="C6400" s="419">
        <f>hourly1!$F6401*유형화!$G$71/hourly1!$F$8763+유형화!$G$72*hourly1!$G6401/hourly1!$F$8763+유형화!$G$74*hourly1!I6401/hourly1!$I$8763+유형화!$H$63*hourly1!P6401/hourly1!$P$8763</f>
        <v>1.0834827753644616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770">
        <f>(유형화!$F$71+유형화!$F$72+유형화!$F$73+유형화!$F$74+유형화!$G$63)*hourly1!O6402/hourly1!$O$8763</f>
        <v>100.46025382270622</v>
      </c>
      <c r="C6401" s="419">
        <f>hourly1!$F6402*유형화!$G$71/hourly1!$F$8763+유형화!$G$72*hourly1!$G6402/hourly1!$F$8763+유형화!$G$74*hourly1!I6402/hourly1!$I$8763+유형화!$H$63*hourly1!P6402/hourly1!$P$8763</f>
        <v>1.0031165267436284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770">
        <f>(유형화!$F$71+유형화!$F$72+유형화!$F$73+유형화!$F$74+유형화!$G$63)*hourly1!O6403/hourly1!$O$8763</f>
        <v>100.56384241535132</v>
      </c>
      <c r="C6402" s="419">
        <f>hourly1!$F6403*유형화!$G$71/hourly1!$F$8763+유형화!$G$72*hourly1!$G6403/hourly1!$F$8763+유형화!$G$74*hourly1!I6403/hourly1!$I$8763+유형화!$H$63*hourly1!P6403/hourly1!$P$8763</f>
        <v>1.0836347900939156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770">
        <f>(유형화!$F$71+유형화!$F$72+유형화!$F$73+유형화!$F$74+유형화!$G$63)*hourly1!O6404/hourly1!$O$8763</f>
        <v>102.66907443155687</v>
      </c>
      <c r="C6403" s="419">
        <f>hourly1!$F6404*유형화!$G$71/hourly1!$F$8763+유형화!$G$72*hourly1!$G6404/hourly1!$F$8763+유형화!$G$74*hourly1!I6404/hourly1!$I$8763+유형화!$H$63*hourly1!P6404/hourly1!$P$8763</f>
        <v>1.5670810181997405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770">
        <f>(유형화!$F$71+유형화!$F$72+유형화!$F$73+유형화!$F$74+유형화!$G$63)*hourly1!O6405/hourly1!$O$8763</f>
        <v>103.73087023756307</v>
      </c>
      <c r="C6404" s="419">
        <f>hourly1!$F6405*유형화!$G$71/hourly1!$F$8763+유형화!$G$72*hourly1!$G6405/hourly1!$F$8763+유형화!$G$74*hourly1!I6405/hourly1!$I$8763+유형화!$H$63*hourly1!P6405/hourly1!$P$8763</f>
        <v>2.0309336554781803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770">
        <f>(유형화!$F$71+유형화!$F$72+유형화!$F$73+유형화!$F$74+유형화!$G$63)*hourly1!O6406/hourly1!$O$8763</f>
        <v>105.59642694156632</v>
      </c>
      <c r="C6405" s="419">
        <f>hourly1!$F6406*유형화!$G$71/hourly1!$F$8763+유형화!$G$72*hourly1!$G6406/hourly1!$F$8763+유형화!$G$74*hourly1!I6406/hourly1!$I$8763+유형화!$H$63*hourly1!P6406/hourly1!$P$8763</f>
        <v>2.0509562109469925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770">
        <f>(유형화!$F$71+유형화!$F$72+유형화!$F$73+유형화!$F$74+유형화!$G$63)*hourly1!O6407/hourly1!$O$8763</f>
        <v>105.45591301356917</v>
      </c>
      <c r="C6406" s="419">
        <f>hourly1!$F6407*유형화!$G$71/hourly1!$F$8763+유형화!$G$72*hourly1!$G6407/hourly1!$F$8763+유형화!$G$74*hourly1!I6407/hourly1!$I$8763+유형화!$H$63*hourly1!P6407/hourly1!$P$8763</f>
        <v>1.6885392484254229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770">
        <f>(유형화!$F$71+유형화!$F$72+유형화!$F$73+유형화!$F$74+유형화!$G$63)*hourly1!O6408/hourly1!$O$8763</f>
        <v>103.12001888085939</v>
      </c>
      <c r="C6407" s="419">
        <f>hourly1!$F6408*유형화!$G$71/hourly1!$F$8763+유형화!$G$72*hourly1!$G6408/hourly1!$F$8763+유형화!$G$74*hourly1!I6408/hourly1!$I$8763+유형화!$H$63*hourly1!P6408/hourly1!$P$8763</f>
        <v>1.3459602080980237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770">
        <f>(유형화!$F$71+유형화!$F$72+유형화!$F$73+유형화!$F$74+유형화!$G$63)*hourly1!O6409/hourly1!$O$8763</f>
        <v>101.90720422061364</v>
      </c>
      <c r="C6408" s="419">
        <f>hourly1!$F6409*유형화!$G$71/hourly1!$F$8763+유형화!$G$72*hourly1!$G6409/hourly1!$F$8763+유형화!$G$74*hourly1!I6409/hourly1!$I$8763+유형화!$H$63*hourly1!P6409/hourly1!$P$8763</f>
        <v>0.94358337366729628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770">
        <f>(유형화!$F$71+유형화!$F$72+유형화!$F$73+유형화!$F$74+유형화!$G$63)*hourly1!O6410/hourly1!$O$8763</f>
        <v>98.00414526917757</v>
      </c>
      <c r="C6409" s="419">
        <f>hourly1!$F6410*유형화!$G$71/hourly1!$F$8763+유형화!$G$72*hourly1!$G6410/hourly1!$F$8763+유형화!$G$74*hourly1!I6410/hourly1!$I$8763+유형화!$H$63*hourly1!P6410/hourly1!$P$8763</f>
        <v>0.82331848984006584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770">
        <f>(유형화!$F$71+유형화!$F$72+유형화!$F$73+유형화!$F$74+유형화!$G$63)*hourly1!O6411/hourly1!$O$8763</f>
        <v>94.298133499724088</v>
      </c>
      <c r="C6410" s="419">
        <f>hourly1!$F6411*유형화!$G$71/hourly1!$F$8763+유형화!$G$72*hourly1!$G6411/hourly1!$F$8763+유형화!$G$74*hourly1!I6411/hourly1!$I$8763+유형화!$H$63*hourly1!P6411/hourly1!$P$8763</f>
        <v>0.60578541198681313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770">
        <f>(유형화!$F$71+유형화!$F$72+유형화!$F$73+유형화!$F$74+유형화!$G$63)*hourly1!O6412/hourly1!$O$8763</f>
        <v>92.248052355602567</v>
      </c>
      <c r="C6411" s="419">
        <f>hourly1!$F6412*유형화!$G$71/hourly1!$F$8763+유형화!$G$72*hourly1!$G6412/hourly1!$F$8763+유형화!$G$74*hourly1!I6412/hourly1!$I$8763+유형화!$H$63*hourly1!P6412/hourly1!$P$8763</f>
        <v>0.53255800893010807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770">
        <f>(유형화!$F$71+유형화!$F$72+유형화!$F$73+유형화!$F$74+유형화!$G$63)*hourly1!O6413/hourly1!$O$8763</f>
        <v>92.26956039080595</v>
      </c>
      <c r="C6412" s="419">
        <f>hourly1!$F6413*유형화!$G$71/hourly1!$F$8763+유형화!$G$72*hourly1!$G6413/hourly1!$F$8763+유형화!$G$74*hourly1!I6413/hourly1!$I$8763+유형화!$H$63*hourly1!P6413/hourly1!$P$8763</f>
        <v>0.51310350850295483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770">
        <f>(유형화!$F$71+유형화!$F$72+유형화!$F$73+유형화!$F$74+유형화!$G$63)*hourly1!O6414/hourly1!$O$8763</f>
        <v>93.039525619325374</v>
      </c>
      <c r="C6413" s="419">
        <f>hourly1!$F6414*유형화!$G$71/hourly1!$F$8763+유형화!$G$72*hourly1!$G6414/hourly1!$F$8763+유형화!$G$74*hourly1!I6414/hourly1!$I$8763+유형화!$H$63*hourly1!P6414/hourly1!$P$8763</f>
        <v>0.51319336336328147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770">
        <f>(유형화!$F$71+유형화!$F$72+유형화!$F$73+유형화!$F$74+유형화!$G$63)*hourly1!O6415/hourly1!$O$8763</f>
        <v>93.334824706044316</v>
      </c>
      <c r="C6414" s="419">
        <f>hourly1!$F6415*유형화!$G$71/hourly1!$F$8763+유형화!$G$72*hourly1!$G6415/hourly1!$F$8763+유형화!$G$74*hourly1!I6415/hourly1!$I$8763+유형화!$H$63*hourly1!P6415/hourly1!$P$8763</f>
        <v>0.50653394886898329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770">
        <f>(유형화!$F$71+유형화!$F$72+유형화!$F$73+유형화!$F$74+유형화!$G$63)*hourly1!O6416/hourly1!$O$8763</f>
        <v>94.194164587292008</v>
      </c>
      <c r="C6415" s="419">
        <f>hourly1!$F6416*유형화!$G$71/hourly1!$F$8763+유형화!$G$72*hourly1!$G6416/hourly1!$F$8763+유형화!$G$74*hourly1!I6416/hourly1!$I$8763+유형화!$H$63*hourly1!P6416/hourly1!$P$8763</f>
        <v>1.2049945492397904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770">
        <f>(유형화!$F$71+유형화!$F$72+유형화!$F$73+유형화!$F$74+유형화!$G$63)*hourly1!O6417/hourly1!$O$8763</f>
        <v>97.518251073221634</v>
      </c>
      <c r="C6416" s="419">
        <f>hourly1!$F6417*유형화!$G$71/hourly1!$F$8763+유형화!$G$72*hourly1!$G6417/hourly1!$F$8763+유형화!$G$74*hourly1!I6417/hourly1!$I$8763+유형화!$H$63*hourly1!P6417/hourly1!$P$8763</f>
        <v>2.4544725404043972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770">
        <f>(유형화!$F$71+유형화!$F$72+유형화!$F$73+유형화!$F$74+유형화!$G$63)*hourly1!O6418/hourly1!$O$8763</f>
        <v>103.73556950098701</v>
      </c>
      <c r="C6417" s="419">
        <f>hourly1!$F6418*유형화!$G$71/hourly1!$F$8763+유형화!$G$72*hourly1!$G6418/hourly1!$F$8763+유형화!$G$74*hourly1!I6418/hourly1!$I$8763+유형화!$H$63*hourly1!P6418/hourly1!$P$8763</f>
        <v>2.0715452828468353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770">
        <f>(유형화!$F$71+유형화!$F$72+유형화!$F$73+유형화!$F$74+유형화!$G$63)*hourly1!O6419/hourly1!$O$8763</f>
        <v>107.81507287553258</v>
      </c>
      <c r="C6418" s="419">
        <f>hourly1!$F6419*유형화!$G$71/hourly1!$F$8763+유형화!$G$72*hourly1!$G6419/hourly1!$F$8763+유형화!$G$74*hourly1!I6419/hourly1!$I$8763+유형화!$H$63*hourly1!P6419/hourly1!$P$8763</f>
        <v>1.7892902414554923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770">
        <f>(유형화!$F$71+유형화!$F$72+유형화!$F$73+유형화!$F$74+유형화!$G$63)*hourly1!O6420/hourly1!$O$8763</f>
        <v>115.21655182747891</v>
      </c>
      <c r="C6419" s="419">
        <f>hourly1!$F6420*유형화!$G$71/hourly1!$F$8763+유형화!$G$72*hourly1!$G6420/hourly1!$F$8763+유형화!$G$74*hourly1!I6420/hourly1!$I$8763+유형화!$H$63*hourly1!P6420/hourly1!$P$8763</f>
        <v>1.4667063693278273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770">
        <f>(유형화!$F$71+유형화!$F$72+유형화!$F$73+유형화!$F$74+유형화!$G$63)*hourly1!O6421/hourly1!$O$8763</f>
        <v>117.61518633538189</v>
      </c>
      <c r="C6420" s="419">
        <f>hourly1!$F6421*유형화!$G$71/hourly1!$F$8763+유형화!$G$72*hourly1!$G6421/hourly1!$F$8763+유형화!$G$74*hourly1!I6421/hourly1!$I$8763+유형화!$H$63*hourly1!P6421/hourly1!$P$8763</f>
        <v>1.3457777288782502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770">
        <f>(유형화!$F$71+유형화!$F$72+유형화!$F$73+유형화!$F$74+유형화!$G$63)*hourly1!O6422/hourly1!$O$8763</f>
        <v>118.73844607537268</v>
      </c>
      <c r="C6421" s="419">
        <f>hourly1!$F6422*유형화!$G$71/hourly1!$F$8763+유형화!$G$72*hourly1!$G6422/hourly1!$F$8763+유형화!$G$74*hourly1!I6422/hourly1!$I$8763+유형화!$H$63*hourly1!P6422/hourly1!$P$8763</f>
        <v>1.2853057156003516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770">
        <f>(유형화!$F$71+유형화!$F$72+유형화!$F$73+유형화!$F$74+유형화!$G$63)*hourly1!O6423/hourly1!$O$8763</f>
        <v>115.64375367101565</v>
      </c>
      <c r="C6422" s="419">
        <f>hourly1!$F6423*유형화!$G$71/hourly1!$F$8763+유형화!$G$72*hourly1!$G6423/hourly1!$F$8763+유형화!$G$74*hourly1!I6423/hourly1!$I$8763+유형화!$H$63*hourly1!P6423/hourly1!$P$8763</f>
        <v>1.7078574279514667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770">
        <f>(유형화!$F$71+유형화!$F$72+유형화!$F$73+유형화!$F$74+유형화!$G$63)*hourly1!O6424/hourly1!$O$8763</f>
        <v>115.63663695487848</v>
      </c>
      <c r="C6423" s="419">
        <f>hourly1!$F6424*유형화!$G$71/hourly1!$F$8763+유형화!$G$72*hourly1!$G6424/hourly1!$F$8763+유형화!$G$74*hourly1!I6424/hourly1!$I$8763+유형화!$H$63*hourly1!P6424/hourly1!$P$8763</f>
        <v>1.5671247147414096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770">
        <f>(유형화!$F$71+유형화!$F$72+유형화!$F$73+유형화!$F$74+유형화!$G$63)*hourly1!O6425/hourly1!$O$8763</f>
        <v>122.51721211837626</v>
      </c>
      <c r="C6424" s="419">
        <f>hourly1!$F6425*유형화!$G$71/hourly1!$F$8763+유형화!$G$72*hourly1!$G6425/hourly1!$F$8763+유형화!$G$74*hourly1!I6425/hourly1!$I$8763+유형화!$H$63*hourly1!P6425/hourly1!$P$8763</f>
        <v>1.0840492917954923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770">
        <f>(유형화!$F$71+유형화!$F$72+유형화!$F$73+유형화!$F$74+유형화!$G$63)*hourly1!O6426/hourly1!$O$8763</f>
        <v>123.93737343773459</v>
      </c>
      <c r="C6425" s="419">
        <f>hourly1!$F6426*유형화!$G$71/hourly1!$F$8763+유형화!$G$72*hourly1!$G6426/hourly1!$F$8763+유형화!$G$74*hourly1!I6426/hourly1!$I$8763+유형화!$H$63*hourly1!P6426/hourly1!$P$8763</f>
        <v>1.0039461455910335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770">
        <f>(유형화!$F$71+유형화!$F$72+유형화!$F$73+유형화!$F$74+유형화!$G$63)*hourly1!O6427/hourly1!$O$8763</f>
        <v>125.13985594177437</v>
      </c>
      <c r="C6426" s="419">
        <f>hourly1!$F6427*유형화!$G$71/hourly1!$F$8763+유형화!$G$72*hourly1!$G6427/hourly1!$F$8763+유형화!$G$74*hourly1!I6427/hourly1!$I$8763+유형화!$H$63*hourly1!P6427/hourly1!$P$8763</f>
        <v>1.08419484436034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770">
        <f>(유형화!$F$71+유형화!$F$72+유형화!$F$73+유형화!$F$74+유형화!$G$63)*hourly1!O6428/hourly1!$O$8763</f>
        <v>124.24462046431364</v>
      </c>
      <c r="C6427" s="419">
        <f>hourly1!$F6428*유형화!$G$71/hourly1!$F$8763+유형화!$G$72*hourly1!$G6428/hourly1!$F$8763+유형화!$G$74*hourly1!I6428/hourly1!$I$8763+유형화!$H$63*hourly1!P6428/hourly1!$P$8763</f>
        <v>1.5675573720483262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770">
        <f>(유형화!$F$71+유형화!$F$72+유형화!$F$73+유형화!$F$74+유형화!$G$63)*hourly1!O6429/hourly1!$O$8763</f>
        <v>122.11327742686578</v>
      </c>
      <c r="C6428" s="419">
        <f>hourly1!$F6429*유형화!$G$71/hourly1!$F$8763+유형화!$G$72*hourly1!$G6429/hourly1!$F$8763+유형화!$G$74*hourly1!I6429/hourly1!$I$8763+유형화!$H$63*hourly1!P6429/hourly1!$P$8763</f>
        <v>2.0314435510383229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770">
        <f>(유형화!$F$71+유형화!$F$72+유형화!$F$73+유형화!$F$74+유형화!$G$63)*hourly1!O6430/hourly1!$O$8763</f>
        <v>121.9890366321365</v>
      </c>
      <c r="C6429" s="419">
        <f>hourly1!$F6430*유형화!$G$71/hourly1!$F$8763+유형화!$G$72*hourly1!$G6430/hourly1!$F$8763+유형화!$G$74*hourly1!I6430/hourly1!$I$8763+유형화!$H$63*hourly1!P6430/hourly1!$P$8763</f>
        <v>2.0515913494117659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770">
        <f>(유형화!$F$71+유형화!$F$72+유형화!$F$73+유형화!$F$74+유형화!$G$63)*hourly1!O6431/hourly1!$O$8763</f>
        <v>119.09295758260099</v>
      </c>
      <c r="C6430" s="419">
        <f>hourly1!$F6431*유형화!$G$71/hourly1!$F$8763+유형화!$G$72*hourly1!$G6431/hourly1!$F$8763+유형화!$G$74*hourly1!I6431/hourly1!$I$8763+유형화!$H$63*hourly1!P6431/hourly1!$P$8763</f>
        <v>1.6884075433561765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770">
        <f>(유형화!$F$71+유형화!$F$72+유형화!$F$73+유형화!$F$74+유형화!$G$63)*hourly1!O6432/hourly1!$O$8763</f>
        <v>114.17120726389892</v>
      </c>
      <c r="C6431" s="419">
        <f>hourly1!$F6432*유형화!$G$71/hourly1!$F$8763+유형화!$G$72*hourly1!$G6432/hourly1!$F$8763+유형화!$G$74*hourly1!I6432/hourly1!$I$8763+유형화!$H$63*hourly1!P6432/hourly1!$P$8763</f>
        <v>1.3458180404765476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770">
        <f>(유형화!$F$71+유형화!$F$72+유형화!$F$73+유형화!$F$74+유형화!$G$63)*hourly1!O6433/hourly1!$O$8763</f>
        <v>110.81483997585161</v>
      </c>
      <c r="C6432" s="419">
        <f>hourly1!$F6433*유형화!$G$71/hourly1!$F$8763+유형화!$G$72*hourly1!$G6433/hourly1!$F$8763+유형화!$G$74*hourly1!I6433/hourly1!$I$8763+유형화!$H$63*hourly1!P6433/hourly1!$P$8763</f>
        <v>0.94350705858044637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770">
        <f>(유형화!$F$71+유형화!$F$72+유형화!$F$73+유형화!$F$74+유형화!$G$63)*hourly1!O6434/hourly1!$O$8763</f>
        <v>108.72073604167711</v>
      </c>
      <c r="C6433" s="419">
        <f>hourly1!$F6434*유형화!$G$71/hourly1!$F$8763+유형화!$G$72*hourly1!$G6434/hourly1!$F$8763+유형화!$G$74*hourly1!I6434/hourly1!$I$8763+유형화!$H$63*hourly1!P6434/hourly1!$P$8763</f>
        <v>0.82348835245274166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770">
        <f>(유형화!$F$71+유형화!$F$72+유형화!$F$73+유형화!$F$74+유형화!$G$63)*hourly1!O6435/hourly1!$O$8763</f>
        <v>104.49636990423642</v>
      </c>
      <c r="C6434" s="419">
        <f>hourly1!$F6435*유형화!$G$71/hourly1!$F$8763+유형화!$G$72*hourly1!$G6435/hourly1!$F$8763+유형화!$G$74*hourly1!I6435/hourly1!$I$8763+유형화!$H$63*hourly1!P6435/hourly1!$P$8763</f>
        <v>0.6058438791904508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770">
        <f>(유형화!$F$71+유형화!$F$72+유형화!$F$73+유형화!$F$74+유형화!$G$63)*hourly1!O6436/hourly1!$O$8763</f>
        <v>101.17587167136097</v>
      </c>
      <c r="C6435" s="419">
        <f>hourly1!$F6436*유형화!$G$71/hourly1!$F$8763+유형화!$G$72*hourly1!$G6436/hourly1!$F$8763+유형화!$G$74*hourly1!I6436/hourly1!$I$8763+유형화!$H$63*hourly1!P6436/hourly1!$P$8763</f>
        <v>0.53270386921707713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770">
        <f>(유형화!$F$71+유형화!$F$72+유형화!$F$73+유형화!$F$74+유형화!$G$63)*hourly1!O6437/hourly1!$O$8763</f>
        <v>100.79738619207288</v>
      </c>
      <c r="C6436" s="419">
        <f>hourly1!$F6437*유형화!$G$71/hourly1!$F$8763+유형화!$G$72*hourly1!$G6437/hourly1!$F$8763+유형화!$G$74*hourly1!I6437/hourly1!$I$8763+유형화!$H$63*hourly1!P6437/hourly1!$P$8763</f>
        <v>0.51360601873211187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770">
        <f>(유형화!$F$71+유형화!$F$72+유형화!$F$73+유형화!$F$74+유형화!$G$63)*hourly1!O6438/hourly1!$O$8763</f>
        <v>101.27376320492333</v>
      </c>
      <c r="C6437" s="419">
        <f>hourly1!$F6438*유형화!$G$71/hourly1!$F$8763+유형화!$G$72*hourly1!$G6438/hourly1!$F$8763+유형화!$G$74*hourly1!I6438/hourly1!$I$8763+유형화!$H$63*hourly1!P6438/hourly1!$P$8763</f>
        <v>0.51380480722447897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770">
        <f>(유형화!$F$71+유형화!$F$72+유형화!$F$73+유형화!$F$74+유형화!$G$63)*hourly1!O6439/hourly1!$O$8763</f>
        <v>100.56191990687283</v>
      </c>
      <c r="C6438" s="419">
        <f>hourly1!$F6439*유형화!$G$71/hourly1!$F$8763+유형화!$G$72*hourly1!$G6439/hourly1!$F$8763+유형화!$G$74*hourly1!I6439/hourly1!$I$8763+유형화!$H$63*hourly1!P6439/hourly1!$P$8763</f>
        <v>0.50697553011750773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770">
        <f>(유형화!$F$71+유형화!$F$72+유형화!$F$73+유형화!$F$74+유형화!$G$63)*hourly1!O6440/hourly1!$O$8763</f>
        <v>101.97457367035594</v>
      </c>
      <c r="C6439" s="419">
        <f>hourly1!$F6440*유형화!$G$71/hourly1!$F$8763+유형화!$G$72*hourly1!$G6440/hourly1!$F$8763+유형화!$G$74*hourly1!I6440/hourly1!$I$8763+유형화!$H$63*hourly1!P6440/hourly1!$P$8763</f>
        <v>1.2056573826957606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770">
        <f>(유형화!$F$71+유형화!$F$72+유형화!$F$73+유형화!$F$74+유형화!$G$63)*hourly1!O6441/hourly1!$O$8763</f>
        <v>105.20123606312426</v>
      </c>
      <c r="C6440" s="419">
        <f>hourly1!$F6441*유형화!$G$71/hourly1!$F$8763+유형화!$G$72*hourly1!$G6441/hourly1!$F$8763+유형화!$G$74*hourly1!I6441/hourly1!$I$8763+유형화!$H$63*hourly1!P6441/hourly1!$P$8763</f>
        <v>2.455938220882949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770">
        <f>(유형화!$F$71+유형화!$F$72+유형화!$F$73+유형화!$F$74+유형화!$G$63)*hourly1!O6442/hourly1!$O$8763</f>
        <v>109.68792752971675</v>
      </c>
      <c r="C6441" s="419">
        <f>hourly1!$F6442*유형화!$G$71/hourly1!$F$8763+유형화!$G$72*hourly1!$G6442/hourly1!$F$8763+유형화!$G$74*hourly1!I6442/hourly1!$I$8763+유형화!$H$63*hourly1!P6442/hourly1!$P$8763</f>
        <v>2.0727515535745091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770">
        <f>(유형화!$F$71+유형화!$F$72+유형화!$F$73+유형화!$F$74+유형화!$G$63)*hourly1!O6443/hourly1!$O$8763</f>
        <v>112.97857673775204</v>
      </c>
      <c r="C6442" s="419">
        <f>hourly1!$F6443*유형화!$G$71/hourly1!$F$8763+유형화!$G$72*hourly1!$G6443/hourly1!$F$8763+유형화!$G$74*hourly1!I6443/hourly1!$I$8763+유형화!$H$63*hourly1!P6443/hourly1!$P$8763</f>
        <v>1.7901164753595229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770">
        <f>(유형화!$F$71+유형화!$F$72+유형화!$F$73+유형화!$F$74+유형화!$G$63)*hourly1!O6444/hourly1!$O$8763</f>
        <v>115.41468444158248</v>
      </c>
      <c r="C6443" s="419">
        <f>hourly1!$F6444*유형화!$G$71/hourly1!$F$8763+유형화!$G$72*hourly1!$G6444/hourly1!$F$8763+유형화!$G$74*hourly1!I6444/hourly1!$I$8763+유형화!$H$63*hourly1!P6444/hourly1!$P$8763</f>
        <v>1.467278117034976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770">
        <f>(유형화!$F$71+유형화!$F$72+유형화!$F$73+유형화!$F$74+유형화!$G$63)*hourly1!O6445/hourly1!$O$8763</f>
        <v>118.96841381551707</v>
      </c>
      <c r="C6444" s="419">
        <f>hourly1!$F6445*유형화!$G$71/hourly1!$F$8763+유형화!$G$72*hourly1!$G6445/hourly1!$F$8763+유형화!$G$74*hourly1!I6445/hourly1!$I$8763+유형화!$H$63*hourly1!P6445/hourly1!$P$8763</f>
        <v>1.3462614680578184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770">
        <f>(유형화!$F$71+유형화!$F$72+유형화!$F$73+유형화!$F$74+유형화!$G$63)*hourly1!O6446/hourly1!$O$8763</f>
        <v>121.36232258227201</v>
      </c>
      <c r="C6445" s="419">
        <f>hourly1!$F6446*유형화!$G$71/hourly1!$F$8763+유형화!$G$72*hourly1!$G6446/hourly1!$F$8763+유형화!$G$74*hourly1!I6446/hourly1!$I$8763+유형화!$H$63*hourly1!P6446/hourly1!$P$8763</f>
        <v>1.2857266794665407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770">
        <f>(유형화!$F$71+유형화!$F$72+유형화!$F$73+유형화!$F$74+유형화!$G$63)*hourly1!O6447/hourly1!$O$8763</f>
        <v>117.56949501852509</v>
      </c>
      <c r="C6446" s="419">
        <f>hourly1!$F6447*유형화!$G$71/hourly1!$F$8763+유형화!$G$72*hourly1!$G6447/hourly1!$F$8763+유형화!$G$74*hourly1!I6447/hourly1!$I$8763+유형화!$H$63*hourly1!P6447/hourly1!$P$8763</f>
        <v>1.7085516490641297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770">
        <f>(유형화!$F$71+유형화!$F$72+유형화!$F$73+유형화!$F$74+유형화!$G$63)*hourly1!O6448/hourly1!$O$8763</f>
        <v>117.79988280435403</v>
      </c>
      <c r="C6447" s="419">
        <f>hourly1!$F6448*유형화!$G$71/hourly1!$F$8763+유형화!$G$72*hourly1!$G6448/hourly1!$F$8763+유형화!$G$74*hourly1!I6448/hourly1!$I$8763+유형화!$H$63*hourly1!P6448/hourly1!$P$8763</f>
        <v>1.5676678442909886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770">
        <f>(유형화!$F$71+유형화!$F$72+유형화!$F$73+유형화!$F$74+유형화!$G$63)*hourly1!O6449/hourly1!$O$8763</f>
        <v>124.83875375099295</v>
      </c>
      <c r="C6448" s="419">
        <f>hourly1!$F6449*유형화!$G$71/hourly1!$F$8763+유형화!$G$72*hourly1!$G6449/hourly1!$F$8763+유형화!$G$74*hourly1!I6449/hourly1!$I$8763+유형화!$H$63*hourly1!P6449/hourly1!$P$8763</f>
        <v>1.0843176254879785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770">
        <f>(유형화!$F$71+유형화!$F$72+유형화!$F$73+유형화!$F$74+유형화!$G$63)*hourly1!O6450/hourly1!$O$8763</f>
        <v>125.25349849388212</v>
      </c>
      <c r="C6449" s="419">
        <f>hourly1!$F6450*유형화!$G$71/hourly1!$F$8763+유형화!$G$72*hourly1!$G6450/hourly1!$F$8763+유형화!$G$74*hourly1!I6450/hourly1!$I$8763+유형화!$H$63*hourly1!P6450/hourly1!$P$8763</f>
        <v>1.0038910633307616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770">
        <f>(유형화!$F$71+유형화!$F$72+유형화!$F$73+유형화!$F$74+유형화!$G$63)*hourly1!O6451/hourly1!$O$8763</f>
        <v>126.00913231062944</v>
      </c>
      <c r="C6450" s="419">
        <f>hourly1!$F6451*유형화!$G$71/hourly1!$F$8763+유형화!$G$72*hourly1!$G6451/hourly1!$F$8763+유형화!$G$74*hourly1!I6451/hourly1!$I$8763+유형화!$H$63*hourly1!P6451/hourly1!$P$8763</f>
        <v>1.084452407778469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770">
        <f>(유형화!$F$71+유형화!$F$72+유형화!$F$73+유형화!$F$74+유형화!$G$63)*hourly1!O6452/hourly1!$O$8763</f>
        <v>125.95609177908263</v>
      </c>
      <c r="C6451" s="419">
        <f>hourly1!$F6452*유형화!$G$71/hourly1!$F$8763+유형화!$G$72*hourly1!$G6452/hourly1!$F$8763+유형화!$G$74*hourly1!I6452/hourly1!$I$8763+유형화!$H$63*hourly1!P6452/hourly1!$P$8763</f>
        <v>1.5683676044018875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770">
        <f>(유형화!$F$71+유형화!$F$72+유형화!$F$73+유형화!$F$74+유형화!$G$63)*hourly1!O6453/hourly1!$O$8763</f>
        <v>123.63490585824576</v>
      </c>
      <c r="C6452" s="419">
        <f>hourly1!$F6453*유형화!$G$71/hourly1!$F$8763+유형화!$G$72*hourly1!$G6453/hourly1!$F$8763+유형화!$G$74*hourly1!I6453/hourly1!$I$8763+유형화!$H$63*hourly1!P6453/hourly1!$P$8763</f>
        <v>2.0314103170488873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770">
        <f>(유형화!$F$71+유형화!$F$72+유형화!$F$73+유형화!$F$74+유형화!$G$63)*hourly1!O6454/hourly1!$O$8763</f>
        <v>123.16191358050874</v>
      </c>
      <c r="C6453" s="419">
        <f>hourly1!$F6454*유형화!$G$71/hourly1!$F$8763+유형화!$G$72*hourly1!$G6454/hourly1!$F$8763+유형화!$G$74*hourly1!I6454/hourly1!$I$8763+유형화!$H$63*hourly1!P6454/hourly1!$P$8763</f>
        <v>2.0517578270810706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770">
        <f>(유형화!$F$71+유형화!$F$72+유형화!$F$73+유형화!$F$74+유형화!$G$63)*hourly1!O6455/hourly1!$O$8763</f>
        <v>121.14304702312573</v>
      </c>
      <c r="C6454" s="419">
        <f>hourly1!$F6455*유형화!$G$71/hourly1!$F$8763+유형화!$G$72*hourly1!$G6455/hourly1!$F$8763+유형화!$G$74*hourly1!I6455/hourly1!$I$8763+유형화!$H$63*hourly1!P6455/hourly1!$P$8763</f>
        <v>1.6893901000994118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770">
        <f>(유형화!$F$71+유형화!$F$72+유형화!$F$73+유형화!$F$74+유형화!$G$63)*hourly1!O6456/hourly1!$O$8763</f>
        <v>116.24591736202622</v>
      </c>
      <c r="C6455" s="419">
        <f>hourly1!$F6456*유형화!$G$71/hourly1!$F$8763+유형화!$G$72*hourly1!$G6456/hourly1!$F$8763+유형화!$G$74*hourly1!I6456/hourly1!$I$8763+유형화!$H$63*hourly1!P6456/hourly1!$P$8763</f>
        <v>1.3468045976073943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770">
        <f>(유형화!$F$71+유형화!$F$72+유형화!$F$73+유형화!$F$74+유형화!$G$63)*hourly1!O6457/hourly1!$O$8763</f>
        <v>111.96766906902315</v>
      </c>
      <c r="C6456" s="419">
        <f>hourly1!$F6457*유형화!$G$71/hourly1!$F$8763+유형화!$G$72*hourly1!$G6457/hourly1!$F$8763+유형화!$G$74*hourly1!I6457/hourly1!$I$8763+유형화!$H$63*hourly1!P6457/hourly1!$P$8763</f>
        <v>0.94425297701000654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770">
        <f>(유형화!$F$71+유형화!$F$72+유형화!$F$73+유형화!$F$74+유형화!$G$63)*hourly1!O6458/hourly1!$O$8763</f>
        <v>108.19093993547362</v>
      </c>
      <c r="C6457" s="419">
        <f>hourly1!$F6458*유형화!$G$71/hourly1!$F$8763+유형화!$G$72*hourly1!$G6458/hourly1!$F$8763+유형화!$G$74*hourly1!I6458/hourly1!$I$8763+유형화!$H$63*hourly1!P6458/hourly1!$P$8763</f>
        <v>0.82400840284298693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770">
        <f>(유형화!$F$71+유형화!$F$72+유형화!$F$73+유형화!$F$74+유형화!$G$63)*hourly1!O6459/hourly1!$O$8763</f>
        <v>106.16762963457448</v>
      </c>
      <c r="C6458" s="419">
        <f>hourly1!$F6459*유형화!$G$71/hourly1!$F$8763+유형화!$G$72*hourly1!$G6459/hourly1!$F$8763+유형화!$G$74*hourly1!I6459/hourly1!$I$8763+유형화!$H$63*hourly1!P6459/hourly1!$P$8763</f>
        <v>0.60638916279490052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770">
        <f>(유형화!$F$71+유형화!$F$72+유형화!$F$73+유형화!$F$74+유형화!$G$63)*hourly1!O6460/hourly1!$O$8763</f>
        <v>102.92569224499206</v>
      </c>
      <c r="C6459" s="419">
        <f>hourly1!$F6460*유형화!$G$71/hourly1!$F$8763+유형화!$G$72*hourly1!$G6460/hourly1!$F$8763+유형화!$G$74*hourly1!I6460/hourly1!$I$8763+유형화!$H$63*hourly1!P6460/hourly1!$P$8763</f>
        <v>0.53331254357915481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770">
        <f>(유형화!$F$71+유형화!$F$72+유형화!$F$73+유형화!$F$74+유형화!$G$63)*hourly1!O6461/hourly1!$O$8763</f>
        <v>102.24949096372987</v>
      </c>
      <c r="C6460" s="419">
        <f>hourly1!$F6461*유형화!$G$71/hourly1!$F$8763+유형화!$G$72*hourly1!$G6461/hourly1!$F$8763+유형화!$G$74*hourly1!I6461/hourly1!$I$8763+유형화!$H$63*hourly1!P6461/hourly1!$P$8763</f>
        <v>0.51548343141312081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770">
        <f>(유형화!$F$71+유형화!$F$72+유형화!$F$73+유형화!$F$74+유형화!$G$63)*hourly1!O6462/hourly1!$O$8763</f>
        <v>101.07601386602587</v>
      </c>
      <c r="C6461" s="419">
        <f>hourly1!$F6462*유형화!$G$71/hourly1!$F$8763+유형화!$G$72*hourly1!$G6462/hourly1!$F$8763+유형화!$G$74*hourly1!I6462/hourly1!$I$8763+유형화!$H$63*hourly1!P6462/hourly1!$P$8763</f>
        <v>0.51568714345947841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770">
        <f>(유형화!$F$71+유형화!$F$72+유형화!$F$73+유형화!$F$74+유형화!$G$63)*hourly1!O6463/hourly1!$O$8763</f>
        <v>100.83775412133788</v>
      </c>
      <c r="C6462" s="419">
        <f>hourly1!$F6463*유형화!$G$71/hourly1!$F$8763+유형화!$G$72*hourly1!$G6463/hourly1!$F$8763+유형화!$G$74*hourly1!I6463/hourly1!$I$8763+유형화!$H$63*hourly1!P6463/hourly1!$P$8763</f>
        <v>0.50817841590181612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770">
        <f>(유형화!$F$71+유형화!$F$72+유형화!$F$73+유형화!$F$74+유형화!$G$63)*hourly1!O6464/hourly1!$O$8763</f>
        <v>101.88628598984417</v>
      </c>
      <c r="C6463" s="419">
        <f>hourly1!$F6464*유형화!$G$71/hourly1!$F$8763+유형화!$G$72*hourly1!$G6464/hourly1!$F$8763+유형화!$G$74*hourly1!I6464/hourly1!$I$8763+유형화!$H$63*hourly1!P6464/hourly1!$P$8763</f>
        <v>1.2071150623990812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770">
        <f>(유형화!$F$71+유형화!$F$72+유형화!$F$73+유형화!$F$74+유형화!$G$63)*hourly1!O6465/hourly1!$O$8763</f>
        <v>104.92386403443494</v>
      </c>
      <c r="C6464" s="419">
        <f>hourly1!$F6465*유형화!$G$71/hourly1!$F$8763+유형화!$G$72*hourly1!$G6465/hourly1!$F$8763+유형화!$G$74*hourly1!I6465/hourly1!$I$8763+유형화!$H$63*hourly1!P6465/hourly1!$P$8763</f>
        <v>2.459347782021382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770">
        <f>(유형화!$F$71+유형화!$F$72+유형화!$F$73+유형화!$F$74+유형화!$G$63)*hourly1!O6466/hourly1!$O$8763</f>
        <v>108.75463405580832</v>
      </c>
      <c r="C6465" s="419">
        <f>hourly1!$F6466*유형화!$G$71/hourly1!$F$8763+유형화!$G$72*hourly1!$G6466/hourly1!$F$8763+유형화!$G$74*hourly1!I6466/hourly1!$I$8763+유형화!$H$63*hourly1!P6466/hourly1!$P$8763</f>
        <v>2.0748911455055161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770">
        <f>(유형화!$F$71+유형화!$F$72+유형화!$F$73+유형화!$F$74+유형화!$G$63)*hourly1!O6467/hourly1!$O$8763</f>
        <v>114.11669336190637</v>
      </c>
      <c r="C6466" s="419">
        <f>hourly1!$F6467*유형화!$G$71/hourly1!$F$8763+유형화!$G$72*hourly1!$G6467/hourly1!$F$8763+유형화!$G$74*hourly1!I6467/hourly1!$I$8763+유형화!$H$63*hourly1!P6467/hourly1!$P$8763</f>
        <v>1.7911698081913723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770">
        <f>(유형화!$F$71+유형화!$F$72+유형화!$F$73+유형화!$F$74+유형화!$G$63)*hourly1!O6468/hourly1!$O$8763</f>
        <v>118.40963588859998</v>
      </c>
      <c r="C6467" s="419">
        <f>hourly1!$F6468*유형화!$G$71/hourly1!$F$8763+유형화!$G$72*hourly1!$G6468/hourly1!$F$8763+유형화!$G$74*hourly1!I6468/hourly1!$I$8763+유형화!$H$63*hourly1!P6468/hourly1!$P$8763</f>
        <v>1.4675999943771059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770">
        <f>(유형화!$F$71+유형화!$F$72+유형화!$F$73+유형화!$F$74+유형화!$G$63)*hourly1!O6469/hourly1!$O$8763</f>
        <v>121.30037694291474</v>
      </c>
      <c r="C6468" s="419">
        <f>hourly1!$F6469*유형화!$G$71/hourly1!$F$8763+유형화!$G$72*hourly1!$G6469/hourly1!$F$8763+유형화!$G$74*hourly1!I6469/hourly1!$I$8763+유형화!$H$63*hourly1!P6469/hourly1!$P$8763</f>
        <v>1.3460802197265427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770">
        <f>(유형화!$F$71+유형화!$F$72+유형화!$F$73+유형화!$F$74+유형화!$G$63)*hourly1!O6470/hourly1!$O$8763</f>
        <v>121.12480966285527</v>
      </c>
      <c r="C6469" s="419">
        <f>hourly1!$F6470*유형화!$G$71/hourly1!$F$8763+유형화!$G$72*hourly1!$G6470/hourly1!$F$8763+유형화!$G$74*hourly1!I6470/hourly1!$I$8763+유형화!$H$63*hourly1!P6470/hourly1!$P$8763</f>
        <v>1.2851712410319855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770">
        <f>(유형화!$F$71+유형화!$F$72+유형화!$F$73+유형화!$F$74+유형화!$G$63)*hourly1!O6471/hourly1!$O$8763</f>
        <v>117.62119494070035</v>
      </c>
      <c r="C6470" s="419">
        <f>hourly1!$F6471*유형화!$G$71/hourly1!$F$8763+유형화!$G$72*hourly1!$G6471/hourly1!$F$8763+유형화!$G$74*hourly1!I6471/hourly1!$I$8763+유형화!$H$63*hourly1!P6471/hourly1!$P$8763</f>
        <v>1.7073656879966606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770">
        <f>(유형화!$F$71+유형화!$F$72+유형화!$F$73+유형화!$F$74+유형화!$G$63)*hourly1!O6472/hourly1!$O$8763</f>
        <v>117.4735748667983</v>
      </c>
      <c r="C6471" s="419">
        <f>hourly1!$F6472*유형화!$G$71/hourly1!$F$8763+유형화!$G$72*hourly1!$G6472/hourly1!$F$8763+유형화!$G$74*hourly1!I6472/hourly1!$I$8763+유형화!$H$63*hourly1!P6472/hourly1!$P$8763</f>
        <v>1.5663280221613192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770">
        <f>(유형화!$F$71+유형화!$F$72+유형화!$F$73+유형화!$F$74+유형화!$G$63)*hourly1!O6473/hourly1!$O$8763</f>
        <v>122.3365469620489</v>
      </c>
      <c r="C6472" s="419">
        <f>hourly1!$F6473*유형화!$G$71/hourly1!$F$8763+유형화!$G$72*hourly1!$G6473/hourly1!$F$8763+유형화!$G$74*hourly1!I6473/hourly1!$I$8763+유형화!$H$63*hourly1!P6473/hourly1!$P$8763</f>
        <v>1.0833723031217963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770">
        <f>(유형화!$F$71+유형화!$F$72+유형화!$F$73+유형화!$F$74+유형화!$G$63)*hourly1!O6474/hourly1!$O$8763</f>
        <v>121.19750227299272</v>
      </c>
      <c r="C6473" s="419">
        <f>hourly1!$F6474*유형화!$G$71/hourly1!$F$8763+유형화!$G$72*hourly1!$G6474/hourly1!$F$8763+유형화!$G$74*hourly1!I6474/hourly1!$I$8763+유형화!$H$63*hourly1!P6474/hourly1!$P$8763</f>
        <v>1.0030322108815408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770">
        <f>(유형화!$F$71+유형화!$F$72+유형화!$F$73+유형화!$F$74+유형화!$G$63)*hourly1!O6475/hourly1!$O$8763</f>
        <v>121.80079134921849</v>
      </c>
      <c r="C6474" s="419">
        <f>hourly1!$F6475*유형화!$G$71/hourly1!$F$8763+유형화!$G$72*hourly1!$G6475/hourly1!$F$8763+유형화!$G$74*hourly1!I6475/hourly1!$I$8763+유형화!$H$63*hourly1!P6475/hourly1!$P$8763</f>
        <v>1.0835283182388709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770">
        <f>(유형화!$F$71+유형화!$F$72+유형화!$F$73+유형화!$F$74+유형화!$G$63)*hourly1!O6476/hourly1!$O$8763</f>
        <v>120.66992920618921</v>
      </c>
      <c r="C6475" s="419">
        <f>hourly1!$F6476*유형화!$G$71/hourly1!$F$8763+유형화!$G$72*hourly1!$G6476/hourly1!$F$8763+유형화!$G$74*hourly1!I6476/hourly1!$I$8763+유형화!$H$63*hourly1!P6476/hourly1!$P$8763</f>
        <v>1.5668828451516255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770">
        <f>(유형화!$F$71+유형화!$F$72+유형화!$F$73+유형화!$F$74+유형화!$G$63)*hourly1!O6477/hourly1!$O$8763</f>
        <v>118.27052167276875</v>
      </c>
      <c r="C6476" s="419">
        <f>hourly1!$F6477*유형화!$G$71/hourly1!$F$8763+유형화!$G$72*hourly1!$G6477/hourly1!$F$8763+유형화!$G$74*hourly1!I6477/hourly1!$I$8763+유형화!$H$63*hourly1!P6477/hourly1!$P$8763</f>
        <v>2.0306342418511347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770">
        <f>(유형화!$F$71+유형화!$F$72+유형화!$F$73+유형화!$F$74+유형화!$G$63)*hourly1!O6478/hourly1!$O$8763</f>
        <v>118.94594202877329</v>
      </c>
      <c r="C6477" s="419">
        <f>hourly1!$F6478*유형화!$G$71/hourly1!$F$8763+유형화!$G$72*hourly1!$G6478/hourly1!$F$8763+유형화!$G$74*hourly1!I6478/hourly1!$I$8763+유형화!$H$63*hourly1!P6478/hourly1!$P$8763</f>
        <v>2.0510143704285055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770">
        <f>(유형화!$F$71+유형화!$F$72+유형화!$F$73+유형화!$F$74+유형화!$G$63)*hourly1!O6479/hourly1!$O$8763</f>
        <v>116.57463826795423</v>
      </c>
      <c r="C6478" s="419">
        <f>hourly1!$F6479*유형화!$G$71/hourly1!$F$8763+유형화!$G$72*hourly1!$G6479/hourly1!$F$8763+유형화!$G$74*hourly1!I6479/hourly1!$I$8763+유형화!$H$63*hourly1!P6479/hourly1!$P$8763</f>
        <v>1.6888765118737732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770">
        <f>(유형화!$F$71+유형화!$F$72+유형화!$F$73+유형화!$F$74+유형화!$G$63)*hourly1!O6480/hourly1!$O$8763</f>
        <v>112.60175444242141</v>
      </c>
      <c r="C6479" s="419">
        <f>hourly1!$F6480*유형화!$G$71/hourly1!$F$8763+유형화!$G$72*hourly1!$G6480/hourly1!$F$8763+유형화!$G$74*hourly1!I6480/hourly1!$I$8763+유형화!$H$63*hourly1!P6480/hourly1!$P$8763</f>
        <v>1.3464507171643292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770">
        <f>(유형화!$F$71+유형화!$F$72+유형화!$F$73+유형화!$F$74+유형화!$G$63)*hourly1!O6481/hourly1!$O$8763</f>
        <v>110.05033838976399</v>
      </c>
      <c r="C6480" s="419">
        <f>hourly1!$F6481*유형화!$G$71/hourly1!$F$8763+유형화!$G$72*hourly1!$G6481/hourly1!$F$8763+유형화!$G$74*hourly1!I6481/hourly1!$I$8763+유형화!$H$63*hourly1!P6481/hourly1!$P$8763</f>
        <v>0.94402403174944749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770">
        <f>(유형화!$F$71+유형화!$F$72+유형화!$F$73+유형화!$F$74+유형화!$G$63)*hourly1!O6482/hourly1!$O$8763</f>
        <v>107.64649614668873</v>
      </c>
      <c r="C6481" s="419">
        <f>hourly1!$F6482*유형화!$G$71/hourly1!$F$8763+유형화!$G$72*hourly1!$G6482/hourly1!$F$8763+유형화!$G$74*hourly1!I6482/hourly1!$I$8763+유형화!$H$63*hourly1!P6482/hourly1!$P$8763</f>
        <v>0.82383177034358024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770">
        <f>(유형화!$F$71+유형화!$F$72+유형화!$F$73+유형화!$F$74+유형화!$G$63)*hourly1!O6483/hourly1!$O$8763</f>
        <v>105.38552203984581</v>
      </c>
      <c r="C6482" s="419">
        <f>hourly1!$F6483*유형화!$G$71/hourly1!$F$8763+유형화!$G$72*hourly1!$G6483/hourly1!$F$8763+유형화!$G$74*hourly1!I6483/hourly1!$I$8763+유형화!$H$63*hourly1!P6483/hourly1!$P$8763</f>
        <v>0.60069199538362394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770">
        <f>(유형화!$F$71+유형화!$F$72+유형화!$F$73+유형화!$F$74+유형화!$G$63)*hourly1!O6484/hourly1!$O$8763</f>
        <v>101.9197670291705</v>
      </c>
      <c r="C6483" s="419">
        <f>hourly1!$F6484*유형화!$G$71/hourly1!$F$8763+유형화!$G$72*hourly1!$G6484/hourly1!$F$8763+유형화!$G$74*hourly1!I6484/hourly1!$I$8763+유형화!$H$63*hourly1!P6484/hourly1!$P$8763</f>
        <v>0.61727760244492813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770">
        <f>(유형화!$F$71+유형화!$F$72+유형화!$F$73+유형화!$F$74+유형화!$G$63)*hourly1!O6485/hourly1!$O$8763</f>
        <v>100.85245932006143</v>
      </c>
      <c r="C6484" s="419">
        <f>hourly1!$F6485*유형화!$G$71/hourly1!$F$8763+유형화!$G$72*hourly1!$G6485/hourly1!$F$8763+유형화!$G$74*hourly1!I6485/hourly1!$I$8763+유형화!$H$63*hourly1!P6485/hourly1!$P$8763</f>
        <v>0.55289444096581275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770">
        <f>(유형화!$F$71+유형화!$F$72+유형화!$F$73+유형화!$F$74+유형화!$G$63)*hourly1!O6486/hourly1!$O$8763</f>
        <v>100.27357863642548</v>
      </c>
      <c r="C6485" s="419">
        <f>hourly1!$F6486*유형화!$G$71/hourly1!$F$8763+유형화!$G$72*hourly1!$G6486/hourly1!$F$8763+유형화!$G$74*hourly1!I6486/hourly1!$I$8763+유형화!$H$63*hourly1!P6486/hourly1!$P$8763</f>
        <v>0.50668965626393336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770">
        <f>(유형화!$F$71+유형화!$F$72+유형화!$F$73+유형화!$F$74+유형화!$G$63)*hourly1!O6487/hourly1!$O$8763</f>
        <v>100.14510761463686</v>
      </c>
      <c r="C6486" s="419">
        <f>hourly1!$F6487*유형화!$G$71/hourly1!$F$8763+유형화!$G$72*hourly1!$G6487/hourly1!$F$8763+유형화!$G$74*hourly1!I6487/hourly1!$I$8763+유형화!$H$63*hourly1!P6487/hourly1!$P$8763</f>
        <v>0.5068136682800698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770">
        <f>(유형화!$F$71+유형화!$F$72+유형화!$F$73+유형화!$F$74+유형화!$G$63)*hourly1!O6488/hourly1!$O$8763</f>
        <v>100.91571913762283</v>
      </c>
      <c r="C6487" s="419">
        <f>hourly1!$F6488*유형화!$G$71/hourly1!$F$8763+유형화!$G$72*hourly1!$G6488/hourly1!$F$8763+유형화!$G$74*hourly1!I6488/hourly1!$I$8763+유형화!$H$63*hourly1!P6488/hourly1!$P$8763</f>
        <v>0.65090639936652983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770">
        <f>(유형화!$F$71+유형화!$F$72+유형화!$F$73+유형화!$F$74+유형화!$G$63)*hourly1!O6489/hourly1!$O$8763</f>
        <v>103.04569434493015</v>
      </c>
      <c r="C6488" s="419">
        <f>hourly1!$F6489*유형화!$G$71/hourly1!$F$8763+유형화!$G$72*hourly1!$G6489/hourly1!$F$8763+유형화!$G$74*hourly1!I6489/hourly1!$I$8763+유형화!$H$63*hourly1!P6489/hourly1!$P$8763</f>
        <v>1.010506781283397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770">
        <f>(유형화!$F$71+유형화!$F$72+유형화!$F$73+유형화!$F$74+유형화!$G$63)*hourly1!O6490/hourly1!$O$8763</f>
        <v>105.32179028636881</v>
      </c>
      <c r="C6489" s="419">
        <f>hourly1!$F6490*유형화!$G$71/hourly1!$F$8763+유형화!$G$72*hourly1!$G6490/hourly1!$F$8763+유형화!$G$74*hourly1!I6490/hourly1!$I$8763+유형화!$H$63*hourly1!P6490/hourly1!$P$8763</f>
        <v>1.4075486372432722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770">
        <f>(유형화!$F$71+유형화!$F$72+유형화!$F$73+유형화!$F$74+유형화!$G$63)*hourly1!O6491/hourly1!$O$8763</f>
        <v>110.51041038732122</v>
      </c>
      <c r="C6490" s="419">
        <f>hourly1!$F6491*유형화!$G$71/hourly1!$F$8763+유형화!$G$72*hourly1!$G6491/hourly1!$F$8763+유형화!$G$74*hourly1!I6491/hourly1!$I$8763+유형화!$H$63*hourly1!P6491/hourly1!$P$8763</f>
        <v>2.0121189093476697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770">
        <f>(유형화!$F$71+유형화!$F$72+유형화!$F$73+유형화!$F$74+유형화!$G$63)*hourly1!O6492/hourly1!$O$8763</f>
        <v>114.16593064902614</v>
      </c>
      <c r="C6491" s="419">
        <f>hourly1!$F6492*유형화!$G$71/hourly1!$F$8763+유형화!$G$72*hourly1!$G6492/hourly1!$F$8763+유형화!$G$74*hourly1!I6492/hourly1!$I$8763+유형화!$H$63*hourly1!P6492/hourly1!$P$8763</f>
        <v>1.9938789881455521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770">
        <f>(유형화!$F$71+유형화!$F$72+유형화!$F$73+유형화!$F$74+유형화!$G$63)*hourly1!O6493/hourly1!$O$8763</f>
        <v>114.92508128037109</v>
      </c>
      <c r="C6492" s="419">
        <f>hourly1!$F6493*유형화!$G$71/hourly1!$F$8763+유형화!$G$72*hourly1!$G6493/hourly1!$F$8763+유형화!$G$74*hourly1!I6493/hourly1!$I$8763+유형화!$H$63*hourly1!P6493/hourly1!$P$8763</f>
        <v>1.837626925035265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770">
        <f>(유형화!$F$71+유형화!$F$72+유형화!$F$73+유형화!$F$74+유형화!$G$63)*hourly1!O6494/hourly1!$O$8763</f>
        <v>114.80268303392609</v>
      </c>
      <c r="C6493" s="419">
        <f>hourly1!$F6494*유형화!$G$71/hourly1!$F$8763+유형화!$G$72*hourly1!$G6494/hourly1!$F$8763+유형화!$G$74*hourly1!I6494/hourly1!$I$8763+유형화!$H$63*hourly1!P6494/hourly1!$P$8763</f>
        <v>1.9405332038246805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770">
        <f>(유형화!$F$71+유형화!$F$72+유형화!$F$73+유형화!$F$74+유형화!$G$63)*hourly1!O6495/hourly1!$O$8763</f>
        <v>110.55043135560295</v>
      </c>
      <c r="C6494" s="419">
        <f>hourly1!$F6495*유형화!$G$71/hourly1!$F$8763+유형화!$G$72*hourly1!$G6495/hourly1!$F$8763+유형화!$G$74*hourly1!I6495/hourly1!$I$8763+유형화!$H$63*hourly1!P6495/hourly1!$P$8763</f>
        <v>1.9567676999420327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770">
        <f>(유형화!$F$71+유형화!$F$72+유형화!$F$73+유형화!$F$74+유형화!$G$63)*hourly1!O6496/hourly1!$O$8763</f>
        <v>109.81558261561236</v>
      </c>
      <c r="C6495" s="419">
        <f>hourly1!$F6496*유형화!$G$71/hourly1!$F$8763+유형화!$G$72*hourly1!$G6496/hourly1!$F$8763+유형화!$G$74*hourly1!I6496/hourly1!$I$8763+유형화!$H$63*hourly1!P6496/hourly1!$P$8763</f>
        <v>1.646184990666252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770">
        <f>(유형화!$F$71+유형화!$F$72+유형화!$F$73+유형화!$F$74+유형화!$G$63)*hourly1!O6497/hourly1!$O$8763</f>
        <v>115.88263021370987</v>
      </c>
      <c r="C6496" s="419">
        <f>hourly1!$F6497*유형화!$G$71/hourly1!$F$8763+유형화!$G$72*hourly1!$G6497/hourly1!$F$8763+유형화!$G$74*hourly1!I6497/hourly1!$I$8763+유형화!$H$63*hourly1!P6497/hourly1!$P$8763</f>
        <v>1.4046375859463762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770">
        <f>(유형화!$F$71+유형화!$F$72+유형화!$F$73+유형화!$F$74+유형화!$G$63)*hourly1!O6498/hourly1!$O$8763</f>
        <v>115.04597563938725</v>
      </c>
      <c r="C6497" s="419">
        <f>hourly1!$F6498*유형화!$G$71/hourly1!$F$8763+유형화!$G$72*hourly1!$G6498/hourly1!$F$8763+유형화!$G$74*hourly1!I6498/hourly1!$I$8763+유형화!$H$63*hourly1!P6498/hourly1!$P$8763</f>
        <v>1.1978486260668042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770">
        <f>(유형화!$F$71+유형화!$F$72+유형화!$F$73+유형화!$F$74+유형화!$G$63)*hourly1!O6499/hourly1!$O$8763</f>
        <v>116.63599075265775</v>
      </c>
      <c r="C6498" s="419">
        <f>hourly1!$F6499*유형화!$G$71/hourly1!$F$8763+유형화!$G$72*hourly1!$G6499/hourly1!$F$8763+유형화!$G$74*hourly1!I6499/hourly1!$I$8763+유형화!$H$63*hourly1!P6499/hourly1!$P$8763</f>
        <v>1.4048751474264216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770">
        <f>(유형화!$F$71+유형화!$F$72+유형화!$F$73+유형화!$F$74+유형화!$G$63)*hourly1!O6500/hourly1!$O$8763</f>
        <v>116.66458203532068</v>
      </c>
      <c r="C6499" s="419">
        <f>hourly1!$F6500*유형화!$G$71/hourly1!$F$8763+유형화!$G$72*hourly1!$G6500/hourly1!$F$8763+유형화!$G$74*hourly1!I6500/hourly1!$I$8763+유형화!$H$63*hourly1!P6500/hourly1!$P$8763</f>
        <v>1.6812640819601856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770">
        <f>(유형화!$F$71+유형화!$F$72+유형화!$F$73+유형화!$F$74+유형화!$G$63)*hourly1!O6501/hourly1!$O$8763</f>
        <v>115.03196760111396</v>
      </c>
      <c r="C6500" s="419">
        <f>hourly1!$F6501*유형화!$G$71/hourly1!$F$8763+유형화!$G$72*hourly1!$G6501/hourly1!$F$8763+유형화!$G$74*hourly1!I6501/hourly1!$I$8763+유형화!$H$63*hourly1!P6501/hourly1!$P$8763</f>
        <v>2.164799857204216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770">
        <f>(유형화!$F$71+유형화!$F$72+유형화!$F$73+유형화!$F$74+유형화!$G$63)*hourly1!O6502/hourly1!$O$8763</f>
        <v>116.51324588974907</v>
      </c>
      <c r="C6501" s="419">
        <f>hourly1!$F6502*유형화!$G$71/hourly1!$F$8763+유형화!$G$72*hourly1!$G6502/hourly1!$F$8763+유형화!$G$74*hourly1!I6502/hourly1!$I$8763+유형화!$H$63*hourly1!P6502/hourly1!$P$8763</f>
        <v>1.8022438042824174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770">
        <f>(유형화!$F$71+유형화!$F$72+유형화!$F$73+유형화!$F$74+유형화!$G$63)*hourly1!O6503/hourly1!$O$8763</f>
        <v>114.33673569493696</v>
      </c>
      <c r="C6502" s="419">
        <f>hourly1!$F6503*유형화!$G$71/hourly1!$F$8763+유형화!$G$72*hourly1!$G6503/hourly1!$F$8763+유형화!$G$74*hourly1!I6503/hourly1!$I$8763+유형화!$H$63*hourly1!P6503/hourly1!$P$8763</f>
        <v>1.1986951696310488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770">
        <f>(유형화!$F$71+유형화!$F$72+유형화!$F$73+유형화!$F$74+유형화!$G$63)*hourly1!O6504/hourly1!$O$8763</f>
        <v>111.0494792968085</v>
      </c>
      <c r="C6503" s="419">
        <f>hourly1!$F6504*유형화!$G$71/hourly1!$F$8763+유형화!$G$72*hourly1!$G6504/hourly1!$F$8763+유형화!$G$74*hourly1!I6504/hourly1!$I$8763+유형화!$H$63*hourly1!P6504/hourly1!$P$8763</f>
        <v>1.1814965800979222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770">
        <f>(유형화!$F$71+유형화!$F$72+유형화!$F$73+유형화!$F$74+유형화!$G$63)*hourly1!O6505/hourly1!$O$8763</f>
        <v>108.12088267828463</v>
      </c>
      <c r="C6504" s="419">
        <f>hourly1!$F6505*유형화!$G$71/hourly1!$F$8763+유형화!$G$72*hourly1!$G6505/hourly1!$F$8763+유형화!$G$74*hourly1!I6505/hourly1!$I$8763+유형화!$H$63*hourly1!P6505/hourly1!$P$8763</f>
        <v>1.0436995359547139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770">
        <f>(유형화!$F$71+유형화!$F$72+유형화!$F$73+유형화!$F$74+유형화!$G$63)*hourly1!O6506/hourly1!$O$8763</f>
        <v>106.41869247065176</v>
      </c>
      <c r="C6505" s="419">
        <f>hourly1!$F6506*유형화!$G$71/hourly1!$F$8763+유형화!$G$72*hourly1!$G6506/hourly1!$F$8763+유형화!$G$74*hourly1!I6506/hourly1!$I$8763+유형화!$H$63*hourly1!P6506/hourly1!$P$8763</f>
        <v>0.80316976830025277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770">
        <f>(유형화!$F$71+유형화!$F$72+유형화!$F$73+유형화!$F$74+유형화!$G$63)*hourly1!O6507/hourly1!$O$8763</f>
        <v>102.58963542096646</v>
      </c>
      <c r="C6506" s="419">
        <f>hourly1!$F6507*유형화!$G$71/hourly1!$F$8763+유형화!$G$72*hourly1!$G6507/hourly1!$F$8763+유형화!$G$74*hourly1!I6507/hourly1!$I$8763+유형화!$H$63*hourly1!P6507/hourly1!$P$8763</f>
        <v>0.65259887105076986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770">
        <f>(유형화!$F$71+유형화!$F$72+유형화!$F$73+유형화!$F$74+유형화!$G$63)*hourly1!O6508/hourly1!$O$8763</f>
        <v>99.414712223739855</v>
      </c>
      <c r="C6507" s="419">
        <f>hourly1!$F6508*유형화!$G$71/hourly1!$F$8763+유형화!$G$72*hourly1!$G6508/hourly1!$F$8763+유형화!$G$74*hourly1!I6508/hourly1!$I$8763+유형화!$H$63*hourly1!P6508/hourly1!$P$8763</f>
        <v>0.59750861000663058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770">
        <f>(유형화!$F$71+유형화!$F$72+유형화!$F$73+유형화!$F$74+유형화!$G$63)*hourly1!O6509/hourly1!$O$8763</f>
        <v>99.136928391763419</v>
      </c>
      <c r="C6508" s="419">
        <f>hourly1!$F6509*유형화!$G$71/hourly1!$F$8763+유형화!$G$72*hourly1!$G6509/hourly1!$F$8763+유형화!$G$74*hourly1!I6509/hourly1!$I$8763+유형화!$H$63*hourly1!P6509/hourly1!$P$8763</f>
        <v>0.56203471122708215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770">
        <f>(유형화!$F$71+유형화!$F$72+유형화!$F$73+유형화!$F$74+유형화!$G$63)*hourly1!O6510/hourly1!$O$8763</f>
        <v>97.770701630322222</v>
      </c>
      <c r="C6509" s="419">
        <f>hourly1!$F6510*유형화!$G$71/hourly1!$F$8763+유형화!$G$72*hourly1!$G6510/hourly1!$F$8763+유형화!$G$74*hourly1!I6510/hourly1!$I$8763+유형화!$H$63*hourly1!P6510/hourly1!$P$8763</f>
        <v>0.506021283809721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770">
        <f>(유형화!$F$71+유형화!$F$72+유형화!$F$73+유형화!$F$74+유형화!$G$63)*hourly1!O6511/hourly1!$O$8763</f>
        <v>97.795989894184444</v>
      </c>
      <c r="C6510" s="419">
        <f>hourly1!$F6511*유형화!$G$71/hourly1!$F$8763+유형화!$G$72*hourly1!$G6511/hourly1!$F$8763+유형화!$G$74*hourly1!I6511/hourly1!$I$8763+유형화!$H$63*hourly1!P6511/hourly1!$P$8763</f>
        <v>0.5060323618061997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770">
        <f>(유형화!$F$71+유형화!$F$72+유형화!$F$73+유형화!$F$74+유형화!$G$63)*hourly1!O6512/hourly1!$O$8763</f>
        <v>99.365491533151072</v>
      </c>
      <c r="C6511" s="419">
        <f>hourly1!$F6512*유형화!$G$71/hourly1!$F$8763+유형화!$G$72*hourly1!$G6512/hourly1!$F$8763+유형화!$G$74*hourly1!I6512/hourly1!$I$8763+유형화!$H$63*hourly1!P6512/hourly1!$P$8763</f>
        <v>0.5619925532960387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770">
        <f>(유형화!$F$71+유형화!$F$72+유형화!$F$73+유형화!$F$74+유형화!$G$63)*hourly1!O6513/hourly1!$O$8763</f>
        <v>101.28104337230867</v>
      </c>
      <c r="C6512" s="419">
        <f>hourly1!$F6513*유형화!$G$71/hourly1!$F$8763+유형화!$G$72*hourly1!$G6513/hourly1!$F$8763+유형화!$G$74*hourly1!I6513/hourly1!$I$8763+유형화!$H$63*hourly1!P6513/hourly1!$P$8763</f>
        <v>0.82168110041609455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770">
        <f>(유형화!$F$71+유형화!$F$72+유형화!$F$73+유형화!$F$74+유형화!$G$63)*hourly1!O6514/hourly1!$O$8763</f>
        <v>103.54220980113809</v>
      </c>
      <c r="C6513" s="419">
        <f>hourly1!$F6514*유형화!$G$71/hourly1!$F$8763+유형화!$G$72*hourly1!$G6514/hourly1!$F$8763+유형화!$G$74*hourly1!I6514/hourly1!$I$8763+유형화!$H$63*hourly1!P6514/hourly1!$P$8763</f>
        <v>1.2208976286291562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770">
        <f>(유형화!$F$71+유형화!$F$72+유형화!$F$73+유형화!$F$74+유형화!$G$63)*hourly1!O6515/hourly1!$O$8763</f>
        <v>107.04338393003961</v>
      </c>
      <c r="C6514" s="419">
        <f>hourly1!$F6515*유형화!$G$71/hourly1!$F$8763+유형화!$G$72*hourly1!$G6515/hourly1!$F$8763+유형화!$G$74*hourly1!I6515/hourly1!$I$8763+유형화!$H$63*hourly1!P6515/hourly1!$P$8763</f>
        <v>1.6783259511163446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770">
        <f>(유형화!$F$71+유형화!$F$72+유형화!$F$73+유형화!$F$74+유형화!$G$63)*hourly1!O6516/hourly1!$O$8763</f>
        <v>110.15082805140307</v>
      </c>
      <c r="C6515" s="419">
        <f>hourly1!$F6516*유형화!$G$71/hourly1!$F$8763+유형화!$G$72*hourly1!$G6516/hourly1!$F$8763+유형화!$G$74*hourly1!I6516/hourly1!$I$8763+유형화!$H$63*hourly1!P6516/hourly1!$P$8763</f>
        <v>2.0785930426621326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770">
        <f>(유형화!$F$71+유형화!$F$72+유형화!$F$73+유형화!$F$74+유형화!$G$63)*hourly1!O6517/hourly1!$O$8763</f>
        <v>111.18499525734498</v>
      </c>
      <c r="C6516" s="419">
        <f>hourly1!$F6517*유형화!$G$71/hourly1!$F$8763+유형화!$G$72*hourly1!$G6517/hourly1!$F$8763+유형화!$G$74*hourly1!I6517/hourly1!$I$8763+유형화!$H$63*hourly1!P6517/hourly1!$P$8763</f>
        <v>2.2500065748419726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770">
        <f>(유형화!$F$71+유형화!$F$72+유형화!$F$73+유형화!$F$74+유형화!$G$63)*hourly1!O6518/hourly1!$O$8763</f>
        <v>110.8710118865593</v>
      </c>
      <c r="C6517" s="419">
        <f>hourly1!$F6518*유형화!$G$71/hourly1!$F$8763+유형화!$G$72*hourly1!$G6518/hourly1!$F$8763+유형화!$G$74*hourly1!I6518/hourly1!$I$8763+유형화!$H$63*hourly1!P6518/hourly1!$P$8763</f>
        <v>2.345099788892687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770">
        <f>(유형화!$F$71+유형화!$F$72+유형화!$F$73+유형화!$F$74+유형화!$G$63)*hourly1!O6519/hourly1!$O$8763</f>
        <v>106.46946552722572</v>
      </c>
      <c r="C6518" s="419">
        <f>hourly1!$F6519*유형화!$G$71/hourly1!$F$8763+유형화!$G$72*hourly1!$G6519/hourly1!$F$8763+유형화!$G$74*hourly1!I6519/hourly1!$I$8763+유형화!$H$63*hourly1!P6519/hourly1!$P$8763</f>
        <v>2.0774640101876853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770">
        <f>(유형화!$F$71+유형화!$F$72+유형화!$F$73+유형화!$F$74+유형화!$G$63)*hourly1!O6520/hourly1!$O$8763</f>
        <v>105.43946296113212</v>
      </c>
      <c r="C6519" s="419">
        <f>hourly1!$F6520*유형화!$G$71/hourly1!$F$8763+유형화!$G$72*hourly1!$G6520/hourly1!$F$8763+유형화!$G$74*hourly1!I6520/hourly1!$I$8763+유형화!$H$63*hourly1!P6520/hourly1!$P$8763</f>
        <v>1.84902156757994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770">
        <f>(유형화!$F$71+유형화!$F$72+유형화!$F$73+유형화!$F$74+유형화!$G$63)*hourly1!O6521/hourly1!$O$8763</f>
        <v>110.77358353252913</v>
      </c>
      <c r="C6520" s="419">
        <f>hourly1!$F6521*유형화!$G$71/hourly1!$F$8763+유형화!$G$72*hourly1!$G6521/hourly1!$F$8763+유형화!$G$74*hourly1!I6521/hourly1!$I$8763+유형화!$H$63*hourly1!P6521/hourly1!$P$8763</f>
        <v>1.5441129465561048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770">
        <f>(유형화!$F$71+유형화!$F$72+유형화!$F$73+유형화!$F$74+유형화!$G$63)*hourly1!O6522/hourly1!$O$8763</f>
        <v>111.91079528074076</v>
      </c>
      <c r="C6521" s="419">
        <f>hourly1!$F6522*유형화!$G$71/hourly1!$F$8763+유형화!$G$72*hourly1!$G6522/hourly1!$F$8763+유형화!$G$74*hourly1!I6522/hourly1!$I$8763+유형화!$H$63*hourly1!P6522/hourly1!$P$8763</f>
        <v>1.4110166655853393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770">
        <f>(유형화!$F$71+유형화!$F$72+유형화!$F$73+유형화!$F$74+유형화!$G$63)*hourly1!O6523/hourly1!$O$8763</f>
        <v>111.13718899828712</v>
      </c>
      <c r="C6522" s="419">
        <f>hourly1!$F6523*유형화!$G$71/hourly1!$F$8763+유형화!$G$72*hourly1!$G6523/hourly1!$F$8763+유형화!$G$74*hourly1!I6523/hourly1!$I$8763+유형화!$H$63*hourly1!P6523/hourly1!$P$8763</f>
        <v>0.99211269129695112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770">
        <f>(유형화!$F$71+유형화!$F$72+유형화!$F$73+유형화!$F$74+유형화!$G$63)*hourly1!O6524/hourly1!$O$8763</f>
        <v>111.11373242568769</v>
      </c>
      <c r="C6523" s="419">
        <f>hourly1!$F6524*유형화!$G$71/hourly1!$F$8763+유형화!$G$72*hourly1!$G6524/hourly1!$F$8763+유형화!$G$74*hourly1!I6524/hourly1!$I$8763+유형화!$H$63*hourly1!P6524/hourly1!$P$8763</f>
        <v>1.4871385029442226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770">
        <f>(유형화!$F$71+유형화!$F$72+유형화!$F$73+유형화!$F$74+유형화!$G$63)*hourly1!O6525/hourly1!$O$8763</f>
        <v>110.54758293872882</v>
      </c>
      <c r="C6524" s="419">
        <f>hourly1!$F6525*유형화!$G$71/hourly1!$F$8763+유형화!$G$72*hourly1!$G6525/hourly1!$F$8763+유형화!$G$74*hourly1!I6525/hourly1!$I$8763+유형화!$H$63*hourly1!P6525/hourly1!$P$8763</f>
        <v>1.810901258530492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770">
        <f>(유형화!$F$71+유형화!$F$72+유형화!$F$73+유형화!$F$74+유형화!$G$63)*hourly1!O6526/hourly1!$O$8763</f>
        <v>111.35928580568205</v>
      </c>
      <c r="C6525" s="419">
        <f>hourly1!$F6526*유형화!$G$71/hourly1!$F$8763+유형화!$G$72*hourly1!$G6526/hourly1!$F$8763+유형화!$G$74*hourly1!I6526/hourly1!$I$8763+유형화!$H$63*hourly1!P6526/hourly1!$P$8763</f>
        <v>1.9254760525553074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770">
        <f>(유형화!$F$71+유형화!$F$72+유형화!$F$73+유형화!$F$74+유형화!$G$63)*hourly1!O6527/hourly1!$O$8763</f>
        <v>107.83288541340146</v>
      </c>
      <c r="C6526" s="419">
        <f>hourly1!$F6527*유형화!$G$71/hourly1!$F$8763+유형화!$G$72*hourly1!$G6527/hourly1!$F$8763+유형화!$G$74*hourly1!I6527/hourly1!$I$8763+유형화!$H$63*hourly1!P6527/hourly1!$P$8763</f>
        <v>1.2016459170819902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770">
        <f>(유형화!$F$71+유형화!$F$72+유형화!$F$73+유형화!$F$74+유형화!$G$63)*hourly1!O6528/hourly1!$O$8763</f>
        <v>105.83375430461564</v>
      </c>
      <c r="C6527" s="419">
        <f>hourly1!$F6528*유형화!$G$71/hourly1!$F$8763+유형화!$G$72*hourly1!$G6528/hourly1!$F$8763+유형화!$G$74*hourly1!I6528/hourly1!$I$8763+유형화!$H$63*hourly1!P6528/hourly1!$P$8763</f>
        <v>1.1450573570141116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770">
        <f>(유형화!$F$71+유형화!$F$72+유형화!$F$73+유형화!$F$74+유형화!$G$63)*hourly1!O6529/hourly1!$O$8763</f>
        <v>104.22589198177366</v>
      </c>
      <c r="C6528" s="419">
        <f>hourly1!$F6529*유형화!$G$71/hourly1!$F$8763+유형화!$G$72*hourly1!$G6529/hourly1!$F$8763+유형화!$G$74*hourly1!I6529/hourly1!$I$8763+유형화!$H$63*hourly1!P6529/hourly1!$P$8763</f>
        <v>1.0875714792314581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770">
        <f>(유형화!$F$71+유형화!$F$72+유형화!$F$73+유형화!$F$74+유형화!$G$63)*hourly1!O6530/hourly1!$O$8763</f>
        <v>103.32233381331987</v>
      </c>
      <c r="C6529" s="419">
        <f>hourly1!$F6530*유형화!$G$71/hourly1!$F$8763+유형화!$G$72*hourly1!$G6530/hourly1!$F$8763+유형화!$G$74*hourly1!I6530/hourly1!$I$8763+유형화!$H$63*hourly1!P6530/hourly1!$P$8763</f>
        <v>0.8030349860097592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770">
        <f>(유형화!$F$71+유형화!$F$72+유형화!$F$73+유형화!$F$74+유형화!$G$63)*hourly1!O6531/hourly1!$O$8763</f>
        <v>101.59813197973931</v>
      </c>
      <c r="C6530" s="419">
        <f>hourly1!$F6531*유형화!$G$71/hourly1!$F$8763+유형화!$G$72*hourly1!$G6531/hourly1!$F$8763+유형화!$G$74*hourly1!I6531/hourly1!$I$8763+유형화!$H$63*hourly1!P6531/hourly1!$P$8763</f>
        <v>0.60590357728258581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770">
        <f>(유형화!$F$71+유형화!$F$72+유형화!$F$73+유형화!$F$74+유형화!$G$63)*hourly1!O6532/hourly1!$O$8763</f>
        <v>98.108798321083228</v>
      </c>
      <c r="C6531" s="419">
        <f>hourly1!$F6532*유형화!$G$71/hourly1!$F$8763+유형화!$G$72*hourly1!$G6532/hourly1!$F$8763+유형화!$G$74*hourly1!I6532/hourly1!$I$8763+유형화!$H$63*hourly1!P6532/hourly1!$P$8763</f>
        <v>0.53278418469154754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770">
        <f>(유형화!$F$71+유형화!$F$72+유형화!$F$73+유형화!$F$74+유형화!$G$63)*hourly1!O6533/hourly1!$O$8763</f>
        <v>96.576096252934704</v>
      </c>
      <c r="C6532" s="419">
        <f>hourly1!$F6533*유형화!$G$71/hourly1!$F$8763+유형화!$G$72*hourly1!$G6533/hourly1!$F$8763+유형화!$G$74*hourly1!I6533/hourly1!$I$8763+유형화!$H$63*hourly1!P6533/hourly1!$P$8763</f>
        <v>0.51423992630839088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770">
        <f>(유형화!$F$71+유형화!$F$72+유형화!$F$73+유형화!$F$74+유형화!$G$63)*hourly1!O6534/hourly1!$O$8763</f>
        <v>96.185425843443667</v>
      </c>
      <c r="C6533" s="419">
        <f>hourly1!$F6534*유형화!$G$71/hourly1!$F$8763+유형화!$G$72*hourly1!$G6534/hourly1!$F$8763+유형화!$G$74*hourly1!I6534/hourly1!$I$8763+유형화!$H$63*hourly1!P6534/hourly1!$P$8763</f>
        <v>0.51440148042370448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770">
        <f>(유형화!$F$71+유형화!$F$72+유형화!$F$73+유형화!$F$74+유형화!$G$63)*hourly1!O6535/hourly1!$O$8763</f>
        <v>97.350690898660531</v>
      </c>
      <c r="C6534" s="419">
        <f>hourly1!$F6535*유형화!$G$71/hourly1!$F$8763+유형화!$G$72*hourly1!$G6535/hourly1!$F$8763+유형화!$G$74*hourly1!I6535/hourly1!$I$8763+유형화!$H$63*hourly1!P6535/hourly1!$P$8763</f>
        <v>0.50739895576069216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770">
        <f>(유형화!$F$71+유형화!$F$72+유형화!$F$73+유형화!$F$74+유형화!$G$63)*hourly1!O6536/hourly1!$O$8763</f>
        <v>97.977171029061836</v>
      </c>
      <c r="C6535" s="419">
        <f>hourly1!$F6536*유형화!$G$71/hourly1!$F$8763+유형화!$G$72*hourly1!$G6536/hourly1!$F$8763+유형화!$G$74*hourly1!I6536/hourly1!$I$8763+유형화!$H$63*hourly1!P6536/hourly1!$P$8763</f>
        <v>1.2063060609340142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770">
        <f>(유형화!$F$71+유형화!$F$72+유형화!$F$73+유형화!$F$74+유형화!$G$63)*hourly1!O6537/hourly1!$O$8763</f>
        <v>99.201203683492167</v>
      </c>
      <c r="C6536" s="419">
        <f>hourly1!$F6537*유형화!$G$71/hourly1!$F$8763+유형화!$G$72*hourly1!$G6537/hourly1!$F$8763+유형화!$G$74*hourly1!I6537/hourly1!$I$8763+유형화!$H$63*hourly1!P6537/hourly1!$P$8763</f>
        <v>2.4574796010041053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770">
        <f>(유형화!$F$71+유형화!$F$72+유형화!$F$73+유형화!$F$74+유형화!$G$63)*hourly1!O6538/hourly1!$O$8763</f>
        <v>100.77441655409424</v>
      </c>
      <c r="C6537" s="419">
        <f>hourly1!$F6538*유형화!$G$71/hourly1!$F$8763+유형화!$G$72*hourly1!$G6538/hourly1!$F$8763+유형화!$G$74*hourly1!I6538/hourly1!$I$8763+유형화!$H$63*hourly1!P6538/hourly1!$P$8763</f>
        <v>2.0741030691449058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770">
        <f>(유형화!$F$71+유형화!$F$72+유형화!$F$73+유형화!$F$74+유형화!$G$63)*hourly1!O6539/hourly1!$O$8763</f>
        <v>101.21583069502759</v>
      </c>
      <c r="C6538" s="419">
        <f>hourly1!$F6539*유형화!$G$71/hourly1!$F$8763+유형화!$G$72*hourly1!$G6539/hourly1!$F$8763+유형화!$G$74*hourly1!I6539/hourly1!$I$8763+유형화!$H$63*hourly1!P6539/hourly1!$P$8763</f>
        <v>1.7913704430164827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770">
        <f>(유형화!$F$71+유형화!$F$72+유형화!$F$73+유형화!$F$74+유형화!$G$63)*hourly1!O6540/hourly1!$O$8763</f>
        <v>101.55736543204348</v>
      </c>
      <c r="C6539" s="419">
        <f>hourly1!$F6540*유형화!$G$71/hourly1!$F$8763+유형화!$G$72*hourly1!$G6540/hourly1!$F$8763+유형화!$G$74*hourly1!I6540/hourly1!$I$8763+유형화!$H$63*hourly1!P6540/hourly1!$P$8763</f>
        <v>1.4683212950367168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770">
        <f>(유형화!$F$71+유형화!$F$72+유형화!$F$73+유형화!$F$74+유형화!$G$63)*hourly1!O6541/hourly1!$O$8763</f>
        <v>102.21628459028707</v>
      </c>
      <c r="C6540" s="419">
        <f>hourly1!$F6541*유형화!$G$71/hourly1!$F$8763+유형화!$G$72*hourly1!$G6541/hourly1!$F$8763+유형화!$G$74*hourly1!I6541/hourly1!$I$8763+유형화!$H$63*hourly1!P6541/hourly1!$P$8763</f>
        <v>1.34709662590346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770">
        <f>(유형화!$F$71+유형화!$F$72+유형화!$F$73+유형화!$F$74+유형화!$G$63)*hourly1!O6542/hourly1!$O$8763</f>
        <v>102.27326601951276</v>
      </c>
      <c r="C6541" s="419">
        <f>hourly1!$F6542*유형화!$G$71/hourly1!$F$8763+유형화!$G$72*hourly1!$G6542/hourly1!$F$8763+유형화!$G$74*hourly1!I6542/hourly1!$I$8763+유형화!$H$63*hourly1!P6542/hourly1!$P$8763</f>
        <v>1.286527064712121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770">
        <f>(유형화!$F$71+유형화!$F$72+유형화!$F$73+유형화!$F$74+유형화!$G$63)*hourly1!O6543/hourly1!$O$8763</f>
        <v>99.958023014358631</v>
      </c>
      <c r="C6542" s="419">
        <f>hourly1!$F6543*유형화!$G$71/hourly1!$F$8763+유형화!$G$72*hourly1!$G6543/hourly1!$F$8763+유형화!$G$74*hourly1!I6543/hourly1!$I$8763+유형화!$H$63*hourly1!P6543/hourly1!$P$8763</f>
        <v>1.7094926633205638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770">
        <f>(유형화!$F$71+유형화!$F$72+유형화!$F$73+유형화!$F$74+유형화!$G$63)*hourly1!O6544/hourly1!$O$8763</f>
        <v>99.356352960270769</v>
      </c>
      <c r="C6543" s="419">
        <f>hourly1!$F6544*유형화!$G$71/hourly1!$F$8763+유형화!$G$72*hourly1!$G6544/hourly1!$F$8763+유형화!$G$74*hourly1!I6544/hourly1!$I$8763+유형화!$H$63*hourly1!P6544/hourly1!$P$8763</f>
        <v>1.5685808558341048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770">
        <f>(유형화!$F$71+유형화!$F$72+유형화!$F$73+유형화!$F$74+유형화!$G$63)*hourly1!O6545/hourly1!$O$8763</f>
        <v>103.26928463898801</v>
      </c>
      <c r="C6544" s="419">
        <f>hourly1!$F6545*유형화!$G$71/hourly1!$F$8763+유형화!$G$72*hourly1!$G6545/hourly1!$F$8763+유형화!$G$74*hourly1!I6545/hourly1!$I$8763+유형화!$H$63*hourly1!P6545/hourly1!$P$8763</f>
        <v>1.0849681500589756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770">
        <f>(유형화!$F$71+유형화!$F$72+유형화!$F$73+유형화!$F$74+유형화!$G$63)*hourly1!O6546/hourly1!$O$8763</f>
        <v>102.52406390329557</v>
      </c>
      <c r="C6545" s="419">
        <f>hourly1!$F6546*유형화!$G$71/hourly1!$F$8763+유형화!$G$72*hourly1!$G6546/hourly1!$F$8763+유형화!$G$74*hourly1!I6546/hourly1!$I$8763+유형화!$H$63*hourly1!P6546/hourly1!$P$8763</f>
        <v>1.0045145083548139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770">
        <f>(유형화!$F$71+유형화!$F$72+유형화!$F$73+유형화!$F$74+유형화!$G$63)*hourly1!O6547/hourly1!$O$8763</f>
        <v>102.5116925060762</v>
      </c>
      <c r="C6546" s="419">
        <f>hourly1!$F6547*유형화!$G$71/hourly1!$F$8763+유형화!$G$72*hourly1!$G6547/hourly1!$F$8763+유형화!$G$74*hourly1!I6547/hourly1!$I$8763+유형화!$H$63*hourly1!P6547/hourly1!$P$8763</f>
        <v>1.0851032400715905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770">
        <f>(유형화!$F$71+유형화!$F$72+유형화!$F$73+유형화!$F$74+유형화!$G$63)*hourly1!O6548/hourly1!$O$8763</f>
        <v>101.25046371647836</v>
      </c>
      <c r="C6547" s="419">
        <f>hourly1!$F6548*유형화!$G$71/hourly1!$F$8763+유형화!$G$72*hourly1!$G6548/hourly1!$F$8763+유형화!$G$74*hourly1!I6548/hourly1!$I$8763+유형화!$H$63*hourly1!P6548/hourly1!$P$8763</f>
        <v>1.5690165903622657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770">
        <f>(유형화!$F$71+유형화!$F$72+유형화!$F$73+유형화!$F$74+유형화!$G$63)*hourly1!O6549/hourly1!$O$8763</f>
        <v>101.21730400588076</v>
      </c>
      <c r="C6548" s="419">
        <f>hourly1!$F6549*유형화!$G$71/hourly1!$F$8763+유형화!$G$72*hourly1!$G6549/hourly1!$F$8763+유형화!$G$74*hourly1!I6549/hourly1!$I$8763+유형화!$H$63*hourly1!P6549/hourly1!$P$8763</f>
        <v>2.0330710933543137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770">
        <f>(유형화!$F$71+유형화!$F$72+유형화!$F$73+유형화!$F$74+유형화!$G$63)*hourly1!O6550/hourly1!$O$8763</f>
        <v>102.59938345824223</v>
      </c>
      <c r="C6549" s="419">
        <f>hourly1!$F6550*유형화!$G$71/hourly1!$F$8763+유형화!$G$72*hourly1!$G6550/hourly1!$F$8763+유형화!$G$74*hourly1!I6550/hourly1!$I$8763+유형화!$H$63*hourly1!P6550/hourly1!$P$8763</f>
        <v>2.0534173724980023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770">
        <f>(유형화!$F$71+유형화!$F$72+유형화!$F$73+유형화!$F$74+유형화!$G$63)*hourly1!O6551/hourly1!$O$8763</f>
        <v>101.69178379798774</v>
      </c>
      <c r="C6550" s="419">
        <f>hourly1!$F6551*유형화!$G$71/hourly1!$F$8763+유형화!$G$72*hourly1!$G6551/hourly1!$F$8763+유형화!$G$74*hourly1!I6551/hourly1!$I$8763+유형화!$H$63*hourly1!P6551/hourly1!$P$8763</f>
        <v>1.6906825330219195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770">
        <f>(유형화!$F$71+유형화!$F$72+유형화!$F$73+유형화!$F$74+유형화!$G$63)*hourly1!O6552/hourly1!$O$8763</f>
        <v>100.64835890479003</v>
      </c>
      <c r="C6551" s="419">
        <f>hourly1!$F6552*유형화!$G$71/hourly1!$F$8763+유형화!$G$72*hourly1!$G6552/hourly1!$F$8763+유형화!$G$74*hourly1!I6552/hourly1!$I$8763+유형화!$H$63*hourly1!P6552/hourly1!$P$8763</f>
        <v>1.3477342261452319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770">
        <f>(유형화!$F$71+유형화!$F$72+유형화!$F$73+유형화!$F$74+유형화!$G$63)*hourly1!O6553/hourly1!$O$8763</f>
        <v>98.93853207867167</v>
      </c>
      <c r="C6552" s="419">
        <f>hourly1!$F6553*유형화!$G$71/hourly1!$F$8763+유형화!$G$72*hourly1!$G6553/hourly1!$F$8763+유형화!$G$74*hourly1!I6553/hourly1!$I$8763+유형화!$H$63*hourly1!P6553/hourly1!$P$8763</f>
        <v>0.94478779806222635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770">
        <f>(유형화!$F$71+유형화!$F$72+유형화!$F$73+유형화!$F$74+유형화!$G$63)*hourly1!O6554/hourly1!$O$8763</f>
        <v>97.464850675175441</v>
      </c>
      <c r="C6553" s="419">
        <f>hourly1!$F6554*유형화!$G$71/hourly1!$F$8763+유형화!$G$72*hourly1!$G6554/hourly1!$F$8763+유형화!$G$74*hourly1!I6554/hourly1!$I$8763+유형화!$H$63*hourly1!P6554/hourly1!$P$8763</f>
        <v>0.82443305937466893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770">
        <f>(유형화!$F$71+유형화!$F$72+유형화!$F$73+유형화!$F$74+유형화!$G$63)*hourly1!O6555/hourly1!$O$8763</f>
        <v>95.124487911602216</v>
      </c>
      <c r="C6554" s="419">
        <f>hourly1!$F6555*유형화!$G$71/hourly1!$F$8763+유형화!$G$72*hourly1!$G6555/hourly1!$F$8763+유형화!$G$74*hourly1!I6555/hourly1!$I$8763+유형화!$H$63*hourly1!P6555/hourly1!$P$8763</f>
        <v>0.60666549726261831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770">
        <f>(유형화!$F$71+유형화!$F$72+유형화!$F$73+유형화!$F$74+유형화!$G$63)*hourly1!O6556/hourly1!$O$8763</f>
        <v>91.922823769863328</v>
      </c>
      <c r="C6555" s="419">
        <f>hourly1!$F6556*유형화!$G$71/hourly1!$F$8763+유형화!$G$72*hourly1!$G6556/hourly1!$F$8763+유형화!$G$74*hourly1!I6556/hourly1!$I$8763+유형화!$H$63*hourly1!P6556/hourly1!$P$8763</f>
        <v>0.53358733943625047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770">
        <f>(유형화!$F$71+유형화!$F$72+유형화!$F$73+유형화!$F$74+유형화!$G$63)*hourly1!O6557/hourly1!$O$8763</f>
        <v>90.665646807652706</v>
      </c>
      <c r="C6556" s="419">
        <f>hourly1!$F6557*유형화!$G$71/hourly1!$F$8763+유형화!$G$72*hourly1!$G6557/hourly1!$F$8763+유형화!$G$74*hourly1!I6557/hourly1!$I$8763+유형화!$H$63*hourly1!P6557/hourly1!$P$8763</f>
        <v>0.51609272121944694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770">
        <f>(유형화!$F$71+유형화!$F$72+유형화!$F$73+유형화!$F$74+유형화!$G$63)*hourly1!O6558/hourly1!$O$8763</f>
        <v>90.892941290249027</v>
      </c>
      <c r="C6557" s="419">
        <f>hourly1!$F6558*유형화!$G$71/hourly1!$F$8763+유형화!$G$72*hourly1!$G6558/hourly1!$F$8763+유형화!$G$74*hourly1!I6558/hourly1!$I$8763+유형화!$H$63*hourly1!P6558/hourly1!$P$8763</f>
        <v>0.51618473013464494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770">
        <f>(유형화!$F$71+유형화!$F$72+유형화!$F$73+유형화!$F$74+유형화!$G$63)*hourly1!O6559/hourly1!$O$8763</f>
        <v>91.002979279560847</v>
      </c>
      <c r="C6558" s="419">
        <f>hourly1!$F6559*유형화!$G$71/hourly1!$F$8763+유형화!$G$72*hourly1!$G6559/hourly1!$F$8763+유형화!$G$74*hourly1!I6559/hourly1!$I$8763+유형화!$H$63*hourly1!P6559/hourly1!$P$8763</f>
        <v>0.50836981906319711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770">
        <f>(유형화!$F$71+유형화!$F$72+유형화!$F$73+유형화!$F$74+유형화!$G$63)*hourly1!O6560/hourly1!$O$8763</f>
        <v>90.980261978874324</v>
      </c>
      <c r="C6559" s="419">
        <f>hourly1!$F6560*유형화!$G$71/hourly1!$F$8763+유형화!$G$72*hourly1!$G6560/hourly1!$F$8763+유형화!$G$74*hourly1!I6560/hourly1!$I$8763+유형화!$H$63*hourly1!P6560/hourly1!$P$8763</f>
        <v>1.2071350643371677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770">
        <f>(유형화!$F$71+유형화!$F$72+유형화!$F$73+유형화!$F$74+유형화!$G$63)*hourly1!O6561/hourly1!$O$8763</f>
        <v>91.734283982322552</v>
      </c>
      <c r="C6560" s="419">
        <f>hourly1!$F6561*유형화!$G$71/hourly1!$F$8763+유형화!$G$72*hourly1!$G6561/hourly1!$F$8763+유형화!$G$74*hourly1!I6561/hourly1!$I$8763+유형화!$H$63*hourly1!P6561/hourly1!$P$8763</f>
        <v>2.4593884013418035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770">
        <f>(유형화!$F$71+유형화!$F$72+유형화!$F$73+유형화!$F$74+유형화!$G$63)*hourly1!O6562/hourly1!$O$8763</f>
        <v>92.759808252382584</v>
      </c>
      <c r="C6561" s="419">
        <f>hourly1!$F6562*유형화!$G$71/hourly1!$F$8763+유형화!$G$72*hourly1!$G6562/hourly1!$F$8763+유형화!$G$74*hourly1!I6562/hourly1!$I$8763+유형화!$H$63*hourly1!P6562/hourly1!$P$8763</f>
        <v>2.0751585560316226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770">
        <f>(유형화!$F$71+유형화!$F$72+유형화!$F$73+유형화!$F$74+유형화!$G$63)*hourly1!O6563/hourly1!$O$8763</f>
        <v>92.228295993737532</v>
      </c>
      <c r="C6562" s="419">
        <f>hourly1!$F6563*유형화!$G$71/hourly1!$F$8763+유형화!$G$72*hourly1!$G6563/hourly1!$F$8763+유형화!$G$74*hourly1!I6563/hourly1!$I$8763+유형화!$H$63*hourly1!P6563/hourly1!$P$8763</f>
        <v>1.7911608842497611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770">
        <f>(유형화!$F$71+유형화!$F$72+유형화!$F$73+유형화!$F$74+유형화!$G$63)*hourly1!O6564/hourly1!$O$8763</f>
        <v>94.275462513638715</v>
      </c>
      <c r="C6563" s="419">
        <f>hourly1!$F6564*유형화!$G$71/hourly1!$F$8763+유형화!$G$72*hourly1!$G6564/hourly1!$F$8763+유형화!$G$74*hourly1!I6564/hourly1!$I$8763+유형화!$H$63*hourly1!P6564/hourly1!$P$8763</f>
        <v>1.4669574705813437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770">
        <f>(유형화!$F$71+유형화!$F$72+유형화!$F$73+유형화!$F$74+유형화!$G$63)*hourly1!O6565/hourly1!$O$8763</f>
        <v>96.120290401858924</v>
      </c>
      <c r="C6564" s="419">
        <f>hourly1!$F6565*유형화!$G$71/hourly1!$F$8763+유형화!$G$72*hourly1!$G6565/hourly1!$F$8763+유형화!$G$74*hourly1!I6565/hourly1!$I$8763+유형화!$H$63*hourly1!P6565/hourly1!$P$8763</f>
        <v>1.3459257432200902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770">
        <f>(유형화!$F$71+유형화!$F$72+유형화!$F$73+유형화!$F$74+유형화!$G$63)*hourly1!O6566/hourly1!$O$8763</f>
        <v>96.958785245049967</v>
      </c>
      <c r="C6565" s="419">
        <f>hourly1!$F6566*유형화!$G$71/hourly1!$F$8763+유형화!$G$72*hourly1!$G6566/hourly1!$F$8763+유형화!$G$74*hourly1!I6566/hourly1!$I$8763+유형화!$H$63*hourly1!P6566/hourly1!$P$8763</f>
        <v>1.2856691354292766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770">
        <f>(유형화!$F$71+유형화!$F$72+유형화!$F$73+유형화!$F$74+유형화!$G$63)*hourly1!O6567/hourly1!$O$8763</f>
        <v>94.802811205101719</v>
      </c>
      <c r="C6566" s="419">
        <f>hourly1!$F6567*유형화!$G$71/hourly1!$F$8763+유형화!$G$72*hourly1!$G6567/hourly1!$F$8763+유형화!$G$74*hourly1!I6567/hourly1!$I$8763+유형화!$H$63*hourly1!P6567/hourly1!$P$8763</f>
        <v>1.707653715905106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770">
        <f>(유형화!$F$71+유형화!$F$72+유형화!$F$73+유형화!$F$74+유형화!$G$63)*hourly1!O6568/hourly1!$O$8763</f>
        <v>94.648804021805319</v>
      </c>
      <c r="C6567" s="419">
        <f>hourly1!$F6568*유형화!$G$71/hourly1!$F$8763+유형화!$G$72*hourly1!$G6568/hourly1!$F$8763+유형화!$G$74*hourly1!I6568/hourly1!$I$8763+유형화!$H$63*hourly1!P6568/hourly1!$P$8763</f>
        <v>1.5668120690630118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770">
        <f>(유형화!$F$71+유형화!$F$72+유형화!$F$73+유형화!$F$74+유형화!$G$63)*hourly1!O6569/hourly1!$O$8763</f>
        <v>95.194198606333245</v>
      </c>
      <c r="C6568" s="419">
        <f>hourly1!$F6569*유형화!$G$71/hourly1!$F$8763+유형화!$G$72*hourly1!$G6569/hourly1!$F$8763+유형화!$G$74*hourly1!I6569/hourly1!$I$8763+유형화!$H$63*hourly1!P6569/hourly1!$P$8763</f>
        <v>1.0835212406300123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770">
        <f>(유형화!$F$71+유형화!$F$72+유형화!$F$73+유형화!$F$74+유형화!$G$63)*hourly1!O6570/hourly1!$O$8763</f>
        <v>95.614784251735216</v>
      </c>
      <c r="C6569" s="419">
        <f>hourly1!$F6570*유형화!$G$71/hourly1!$F$8763+유형화!$G$72*hourly1!$G6570/hourly1!$F$8763+유형화!$G$74*hourly1!I6570/hourly1!$I$8763+유형화!$H$63*hourly1!P6570/hourly1!$P$8763</f>
        <v>1.0030755997010854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770">
        <f>(유형화!$F$71+유형화!$F$72+유형화!$F$73+유형화!$F$74+유형화!$G$63)*hourly1!O6571/hourly1!$O$8763</f>
        <v>95.209040372606481</v>
      </c>
      <c r="C6570" s="419">
        <f>hourly1!$F6571*유형화!$G$71/hourly1!$F$8763+유형화!$G$72*hourly1!$G6571/hourly1!$F$8763+유형화!$G$74*hourly1!I6571/hourly1!$I$8763+유형화!$H$63*hourly1!P6571/hourly1!$P$8763</f>
        <v>1.0833969208917489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770">
        <f>(유형화!$F$71+유형화!$F$72+유형화!$F$73+유형화!$F$74+유형화!$G$63)*hourly1!O6572/hourly1!$O$8763</f>
        <v>95.293603061185706</v>
      </c>
      <c r="C6571" s="419">
        <f>hourly1!$F6572*유형화!$G$71/hourly1!$F$8763+유형화!$G$72*hourly1!$G6572/hourly1!$F$8763+유형화!$G$74*hourly1!I6572/hourly1!$I$8763+유형화!$H$63*hourly1!P6572/hourly1!$P$8763</f>
        <v>1.5665978944644212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770">
        <f>(유형화!$F$71+유형화!$F$72+유형화!$F$73+유형화!$F$74+유형화!$G$63)*hourly1!O6573/hourly1!$O$8763</f>
        <v>95.98926109148951</v>
      </c>
      <c r="C6572" s="419">
        <f>hourly1!$F6573*유형화!$G$71/hourly1!$F$8763+유형화!$G$72*hourly1!$G6573/hourly1!$F$8763+유형화!$G$74*hourly1!I6573/hourly1!$I$8763+유형화!$H$63*hourly1!P6573/hourly1!$P$8763</f>
        <v>2.0301880447707412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770">
        <f>(유형화!$F$71+유형화!$F$72+유형화!$F$73+유형화!$F$74+유형화!$G$63)*hourly1!O6574/hourly1!$O$8763</f>
        <v>98.284254948912263</v>
      </c>
      <c r="C6573" s="419">
        <f>hourly1!$F6574*유형화!$G$71/hourly1!$F$8763+유형화!$G$72*hourly1!$G6574/hourly1!$F$8763+유형화!$G$74*hourly1!I6574/hourly1!$I$8763+유형화!$H$63*hourly1!P6574/hourly1!$P$8763</f>
        <v>2.0506506428774531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770">
        <f>(유형화!$F$71+유형화!$F$72+유형화!$F$73+유형화!$F$74+유형화!$G$63)*hourly1!O6575/hourly1!$O$8763</f>
        <v>97.306586269385122</v>
      </c>
      <c r="C6574" s="419">
        <f>hourly1!$F6575*유형화!$G$71/hourly1!$F$8763+유형화!$G$72*hourly1!$G6575/hourly1!$F$8763+유형화!$G$74*hourly1!I6575/hourly1!$I$8763+유형화!$H$63*hourly1!P6575/hourly1!$P$8763</f>
        <v>1.6886432585034725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770">
        <f>(유형화!$F$71+유형화!$F$72+유형화!$F$73+유형화!$F$74+유형화!$G$63)*hourly1!O6576/hourly1!$O$8763</f>
        <v>96.73374534308401</v>
      </c>
      <c r="C6575" s="419">
        <f>hourly1!$F6576*유형화!$G$71/hourly1!$F$8763+유형화!$G$72*hourly1!$G6576/hourly1!$F$8763+유형화!$G$74*hourly1!I6576/hourly1!$I$8763+유형화!$H$63*hourly1!P6576/hourly1!$P$8763</f>
        <v>1.3463190120950794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770">
        <f>(유형화!$F$71+유형화!$F$72+유형화!$F$73+유형화!$F$74+유형화!$G$63)*hourly1!O6577/hourly1!$O$8763</f>
        <v>95.534225593576863</v>
      </c>
      <c r="C6576" s="419">
        <f>hourly1!$F6577*유형화!$G$71/hourly1!$F$8763+유형화!$G$72*hourly1!$G6577/hourly1!$F$8763+유형화!$G$74*hourly1!I6577/hourly1!$I$8763+유형화!$H$63*hourly1!P6577/hourly1!$P$8763</f>
        <v>0.94397233443254724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770">
        <f>(유형화!$F$71+유형화!$F$72+유형화!$F$73+유형화!$F$74+유형화!$G$63)*hourly1!O6578/hourly1!$O$8763</f>
        <v>93.763796180768139</v>
      </c>
      <c r="C6577" s="419">
        <f>hourly1!$F6578*유형화!$G$71/hourly1!$F$8763+유형화!$G$72*hourly1!$G6578/hourly1!$F$8763+유형화!$G$74*hourly1!I6578/hourly1!$I$8763+유형화!$H$63*hourly1!P6578/hourly1!$P$8763</f>
        <v>0.82381884601435207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770">
        <f>(유형화!$F$71+유형화!$F$72+유형화!$F$73+유형화!$F$74+유형화!$G$63)*hourly1!O6579/hourly1!$O$8763</f>
        <v>89.893740710556202</v>
      </c>
      <c r="C6578" s="419">
        <f>hourly1!$F6579*유형화!$G$71/hourly1!$F$8763+유형화!$G$72*hourly1!$G6579/hourly1!$F$8763+유형화!$G$74*hourly1!I6579/hourly1!$I$8763+유형화!$H$63*hourly1!P6579/hourly1!$P$8763</f>
        <v>0.60629223032571222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770">
        <f>(유형화!$F$71+유형화!$F$72+유형화!$F$73+유형화!$F$74+유형화!$G$63)*hourly1!O6580/hourly1!$O$8763</f>
        <v>88.272884343105289</v>
      </c>
      <c r="C6579" s="419">
        <f>hourly1!$F6580*유형화!$G$71/hourly1!$F$8763+유형화!$G$72*hourly1!$G6580/hourly1!$F$8763+유형화!$G$74*hourly1!I6580/hourly1!$I$8763+유형화!$H$63*hourly1!P6580/hourly1!$P$8763</f>
        <v>0.53325899992950765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770">
        <f>(유형화!$F$71+유형화!$F$72+유형화!$F$73+유형화!$F$74+유형화!$G$63)*hourly1!O6581/hourly1!$O$8763</f>
        <v>86.103245184745788</v>
      </c>
      <c r="C6580" s="419">
        <f>hourly1!$F6581*유형화!$G$71/hourly1!$F$8763+유형화!$G$72*hourly1!$G6581/hourly1!$F$8763+유형화!$G$74*hourly1!I6581/hourly1!$I$8763+유형화!$H$63*hourly1!P6581/hourly1!$P$8763</f>
        <v>0.51547481519363736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770">
        <f>(유형화!$F$71+유형화!$F$72+유형화!$F$73+유형화!$F$74+유형화!$G$63)*hourly1!O6582/hourly1!$O$8763</f>
        <v>86.161518063196638</v>
      </c>
      <c r="C6581" s="419">
        <f>hourly1!$F6582*유형화!$G$71/hourly1!$F$8763+유형화!$G$72*hourly1!$G6582/hourly1!$F$8763+유형화!$G$74*hourly1!I6582/hourly1!$I$8763+유형화!$H$63*hourly1!P6582/hourly1!$P$8763</f>
        <v>0.51571730022767004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770">
        <f>(유형화!$F$71+유형화!$F$72+유형화!$F$73+유형화!$F$74+유형화!$G$63)*hourly1!O6583/hourly1!$O$8763</f>
        <v>86.250649015830987</v>
      </c>
      <c r="C6582" s="419">
        <f>hourly1!$F6583*유형화!$G$71/hourly1!$F$8763+유형화!$G$72*hourly1!$G6583/hourly1!$F$8763+유형화!$G$74*hourly1!I6583/hourly1!$I$8763+유형화!$H$63*hourly1!P6583/hourly1!$P$8763</f>
        <v>0.50819503289653378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770">
        <f>(유형화!$F$71+유형화!$F$72+유형화!$F$73+유형화!$F$74+유형화!$G$63)*hourly1!O6584/hourly1!$O$8763</f>
        <v>86.972822084522349</v>
      </c>
      <c r="C6583" s="419">
        <f>hourly1!$F6584*유형화!$G$71/hourly1!$F$8763+유형화!$G$72*hourly1!$G6584/hourly1!$F$8763+유형화!$G$74*hourly1!I6584/hourly1!$I$8763+유형화!$H$63*hourly1!P6584/hourly1!$P$8763</f>
        <v>1.2071366029477895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770">
        <f>(유형화!$F$71+유형화!$F$72+유형화!$F$73+유형화!$F$74+유형화!$G$63)*hourly1!O6585/hourly1!$O$8763</f>
        <v>88.081505289874528</v>
      </c>
      <c r="C6584" s="419">
        <f>hourly1!$F6585*유형화!$G$71/hourly1!$F$8763+유형화!$G$72*hourly1!$G6585/hourly1!$F$8763+유형화!$G$74*hourly1!I6585/hourly1!$I$8763+유형화!$H$63*hourly1!P6585/hourly1!$P$8763</f>
        <v>2.4594662550392785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770">
        <f>(유형화!$F$71+유형화!$F$72+유형화!$F$73+유형화!$F$74+유형화!$G$63)*hourly1!O6586/hourly1!$O$8763</f>
        <v>89.217808184339361</v>
      </c>
      <c r="C6585" s="419">
        <f>hourly1!$F6586*유형화!$G$71/hourly1!$F$8763+유형화!$G$72*hourly1!$G6586/hourly1!$F$8763+유형화!$G$74*hourly1!I6586/hourly1!$I$8763+유형화!$H$63*hourly1!P6586/hourly1!$P$8763</f>
        <v>2.0751080896032201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770">
        <f>(유형화!$F$71+유형화!$F$72+유형화!$F$73+유형화!$F$74+유형화!$G$63)*hourly1!O6587/hourly1!$O$8763</f>
        <v>91.508029583763076</v>
      </c>
      <c r="C6586" s="419">
        <f>hourly1!$F6587*유형화!$G$71/hourly1!$F$8763+유형화!$G$72*hourly1!$G6587/hourly1!$F$8763+유형화!$G$74*hourly1!I6587/hourly1!$I$8763+유형화!$H$63*hourly1!P6587/hourly1!$P$8763</f>
        <v>1.7916750879196457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770">
        <f>(유형화!$F$71+유형화!$F$72+유형화!$F$73+유형화!$F$74+유형화!$G$63)*hourly1!O6588/hourly1!$O$8763</f>
        <v>92.182057328428954</v>
      </c>
      <c r="C6587" s="419">
        <f>hourly1!$F6588*유형화!$G$71/hourly1!$F$8763+유형화!$G$72*hourly1!$G6588/hourly1!$F$8763+유형화!$G$74*hourly1!I6588/hourly1!$I$8763+유형화!$H$63*hourly1!P6588/hourly1!$P$8763</f>
        <v>1.4680760405035611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770">
        <f>(유형화!$F$71+유형화!$F$72+유형화!$F$73+유형화!$F$74+유형화!$G$63)*hourly1!O6589/hourly1!$O$8763</f>
        <v>91.71890907856347</v>
      </c>
      <c r="C6588" s="419">
        <f>hourly1!$F6589*유형화!$G$71/hourly1!$F$8763+유형화!$G$72*hourly1!$G6589/hourly1!$F$8763+유형화!$G$74*hourly1!I6589/hourly1!$I$8763+유형화!$H$63*hourly1!P6589/hourly1!$P$8763</f>
        <v>1.3466673535399116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770">
        <f>(유형화!$F$71+유형화!$F$72+유형화!$F$73+유형화!$F$74+유형화!$G$63)*hourly1!O6590/hourly1!$O$8763</f>
        <v>92.650572555989569</v>
      </c>
      <c r="C6589" s="419">
        <f>hourly1!$F6590*유형화!$G$71/hourly1!$F$8763+유형화!$G$72*hourly1!$G6590/hourly1!$F$8763+유형화!$G$74*hourly1!I6590/hourly1!$I$8763+유형화!$H$63*hourly1!P6590/hourly1!$P$8763</f>
        <v>1.2857996096100222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770">
        <f>(유형화!$F$71+유형화!$F$72+유형화!$F$73+유형화!$F$74+유형화!$G$63)*hourly1!O6591/hourly1!$O$8763</f>
        <v>90.966561170099936</v>
      </c>
      <c r="C6590" s="419">
        <f>hourly1!$F6591*유형화!$G$71/hourly1!$F$8763+유형화!$G$72*hourly1!$G6591/hourly1!$F$8763+유형화!$G$74*hourly1!I6591/hourly1!$I$8763+유형화!$H$63*hourly1!P6591/hourly1!$P$8763</f>
        <v>1.7084214826055022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770">
        <f>(유형화!$F$71+유형화!$F$72+유형화!$F$73+유형화!$F$74+유형화!$G$63)*hourly1!O6592/hourly1!$O$8763</f>
        <v>91.328987771897232</v>
      </c>
      <c r="C6591" s="419">
        <f>hourly1!$F6592*유형화!$G$71/hourly1!$F$8763+유형화!$G$72*hourly1!$G6592/hourly1!$F$8763+유형화!$G$74*hourly1!I6592/hourly1!$I$8763+유형화!$H$63*hourly1!P6592/hourly1!$P$8763</f>
        <v>1.5671942599415256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770">
        <f>(유형화!$F$71+유형화!$F$72+유형화!$F$73+유형화!$F$74+유형화!$G$63)*hourly1!O6593/hourly1!$O$8763</f>
        <v>94.097793476234528</v>
      </c>
      <c r="C6592" s="419">
        <f>hourly1!$F6593*유형화!$G$71/hourly1!$F$8763+유형화!$G$72*hourly1!$G6593/hourly1!$F$8763+유형화!$G$74*hourly1!I6593/hourly1!$I$8763+유형화!$H$63*hourly1!P6593/hourly1!$P$8763</f>
        <v>1.0838129612039473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770">
        <f>(유형화!$F$71+유형화!$F$72+유형화!$F$73+유형화!$F$74+유형화!$G$63)*hourly1!O6594/hourly1!$O$8763</f>
        <v>93.723362897075603</v>
      </c>
      <c r="C6593" s="419">
        <f>hourly1!$F6594*유형화!$G$71/hourly1!$F$8763+유형화!$G$72*hourly1!$G6594/hourly1!$F$8763+유형화!$G$74*hourly1!I6594/hourly1!$I$8763+유형화!$H$63*hourly1!P6594/hourly1!$P$8763</f>
        <v>1.0033876299352311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770">
        <f>(유형화!$F$71+유형화!$F$72+유형화!$F$73+유형화!$F$74+유형화!$G$63)*hourly1!O6595/hourly1!$O$8763</f>
        <v>93.544802906043074</v>
      </c>
      <c r="C6594" s="419">
        <f>hourly1!$F6595*유형화!$G$71/hourly1!$F$8763+유형화!$G$72*hourly1!$G6595/hourly1!$F$8763+유형화!$G$74*hourly1!I6595/hourly1!$I$8763+유형화!$H$63*hourly1!P6595/hourly1!$P$8763</f>
        <v>1.0838477338040085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770">
        <f>(유형화!$F$71+유형화!$F$72+유형화!$F$73+유형화!$F$74+유형화!$G$63)*hourly1!O6596/hourly1!$O$8763</f>
        <v>93.636351374707772</v>
      </c>
      <c r="C6595" s="419">
        <f>hourly1!$F6596*유형화!$G$71/hourly1!$F$8763+유형화!$G$72*hourly1!$G6596/hourly1!$F$8763+유형화!$G$74*hourly1!I6596/hourly1!$I$8763+유형화!$H$63*hourly1!P6596/hourly1!$P$8763</f>
        <v>1.567299500908073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770">
        <f>(유형화!$F$71+유형화!$F$72+유형화!$F$73+유형화!$F$74+유형화!$G$63)*hourly1!O6597/hourly1!$O$8763</f>
        <v>94.35023096393941</v>
      </c>
      <c r="C6596" s="419">
        <f>hourly1!$F6597*유형화!$G$71/hourly1!$F$8763+유형화!$G$72*hourly1!$G6597/hourly1!$F$8763+유형화!$G$74*hourly1!I6597/hourly1!$I$8763+유형화!$H$63*hourly1!P6597/hourly1!$P$8763</f>
        <v>2.0311542922413834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770">
        <f>(유형화!$F$71+유형화!$F$72+유형화!$F$73+유형화!$F$74+유형화!$G$63)*hourly1!O6598/hourly1!$O$8763</f>
        <v>96.172626618122422</v>
      </c>
      <c r="C6597" s="419">
        <f>hourly1!$F6598*유형화!$G$71/hourly1!$F$8763+유형화!$G$72*hourly1!$G6598/hourly1!$F$8763+유형화!$G$74*hourly1!I6598/hourly1!$I$8763+유형화!$H$63*hourly1!P6598/hourly1!$P$8763</f>
        <v>2.0516482780047847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770">
        <f>(유형화!$F$71+유형화!$F$72+유형화!$F$73+유형화!$F$74+유형화!$G$63)*hourly1!O6599/hourly1!$O$8763</f>
        <v>95.660178678404179</v>
      </c>
      <c r="C6598" s="419">
        <f>hourly1!$F6599*유형화!$G$71/hourly1!$F$8763+유형화!$G$72*hourly1!$G6599/hourly1!$F$8763+유형화!$G$74*hourly1!I6599/hourly1!$I$8763+유형화!$H$63*hourly1!P6599/hourly1!$P$8763</f>
        <v>1.6894839553473533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770">
        <f>(유형화!$F$71+유형화!$F$72+유형화!$F$73+유형화!$F$74+유형화!$G$63)*hourly1!O6600/hourly1!$O$8763</f>
        <v>94.003026047814799</v>
      </c>
      <c r="C6599" s="419">
        <f>hourly1!$F6600*유형화!$G$71/hourly1!$F$8763+유형화!$G$72*hourly1!$G6600/hourly1!$F$8763+유형화!$G$74*hourly1!I6600/hourly1!$I$8763+유형화!$H$63*hourly1!P6600/hourly1!$P$8763</f>
        <v>1.3469753833864435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770">
        <f>(유형화!$F$71+유형화!$F$72+유형화!$F$73+유형화!$F$74+유형화!$G$63)*hourly1!O6601/hourly1!$O$8763</f>
        <v>91.611534741222172</v>
      </c>
      <c r="C6600" s="419">
        <f>hourly1!$F6601*유형화!$G$71/hourly1!$F$8763+유형화!$G$72*hourly1!$G6601/hourly1!$F$8763+유형화!$G$74*hourly1!I6601/hourly1!$I$8763+유형화!$H$63*hourly1!P6601/hourly1!$P$8763</f>
        <v>0.94443699484040522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770">
        <f>(유형화!$F$71+유형화!$F$72+유형화!$F$73+유형화!$F$74+유형화!$G$63)*hourly1!O6602/hourly1!$O$8763</f>
        <v>89.963327739529134</v>
      </c>
      <c r="C6601" s="419">
        <f>hourly1!$F6602*유형화!$G$71/hourly1!$F$8763+유형화!$G$72*hourly1!$G6602/hourly1!$F$8763+유형화!$G$74*hourly1!I6602/hourly1!$I$8763+유형화!$H$63*hourly1!P6602/hourly1!$P$8763</f>
        <v>0.82422134655307988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770">
        <f>(유형화!$F$71+유형화!$F$72+유형화!$F$73+유형화!$F$74+유형화!$G$63)*hourly1!O6603/hourly1!$O$8763</f>
        <v>88.219674736261425</v>
      </c>
      <c r="C6602" s="419">
        <f>hourly1!$F6603*유형화!$G$71/hourly1!$F$8763+유형화!$G$72*hourly1!$G6603/hourly1!$F$8763+유형화!$G$74*hourly1!I6603/hourly1!$I$8763+유형화!$H$63*hourly1!P6603/hourly1!$P$8763</f>
        <v>0.60655964085182212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770">
        <f>(유형화!$F$71+유형화!$F$72+유형화!$F$73+유형화!$F$74+유형화!$G$63)*hourly1!O6604/hourly1!$O$8763</f>
        <v>85.279974869048118</v>
      </c>
      <c r="C6603" s="419">
        <f>hourly1!$F6604*유형화!$G$71/hourly1!$F$8763+유형화!$G$72*hourly1!$G6604/hourly1!$F$8763+유형화!$G$74*hourly1!I6604/hourly1!$I$8763+유형화!$H$63*hourly1!P6604/hourly1!$P$8763</f>
        <v>0.53352548728924432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770">
        <f>(유형화!$F$71+유형화!$F$72+유형화!$F$73+유형화!$F$74+유형화!$G$63)*hourly1!O6605/hourly1!$O$8763</f>
        <v>84.546209056428268</v>
      </c>
      <c r="C6604" s="419">
        <f>hourly1!$F6605*유형화!$G$71/hourly1!$F$8763+유형화!$G$72*hourly1!$G6605/hourly1!$F$8763+유형화!$G$74*hourly1!I6605/hourly1!$I$8763+유형화!$H$63*hourly1!P6605/hourly1!$P$8763</f>
        <v>0.51605979495213561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770">
        <f>(유형화!$F$71+유형화!$F$72+유형화!$F$73+유형화!$F$74+유형화!$G$63)*hourly1!O6606/hourly1!$O$8763</f>
        <v>83.057864971645515</v>
      </c>
      <c r="C6605" s="419">
        <f>hourly1!$F6606*유형화!$G$71/hourly1!$F$8763+유형화!$G$72*hourly1!$G6606/hourly1!$F$8763+유형화!$G$74*hourly1!I6606/hourly1!$I$8763+유형화!$H$63*hourly1!P6606/hourly1!$P$8763</f>
        <v>0.51625396761263631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770">
        <f>(유형화!$F$71+유형화!$F$72+유형화!$F$73+유형화!$F$74+유형화!$G$63)*hourly1!O6607/hourly1!$O$8763</f>
        <v>82.712273289730376</v>
      </c>
      <c r="C6606" s="419">
        <f>hourly1!$F6607*유형화!$G$71/hourly1!$F$8763+유형화!$G$72*hourly1!$G6607/hourly1!$F$8763+유형화!$G$74*hourly1!I6607/hourly1!$I$8763+유형화!$H$63*hourly1!P6607/hourly1!$P$8763</f>
        <v>0.50848429169347664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770">
        <f>(유형화!$F$71+유형화!$F$72+유형화!$F$73+유형화!$F$74+유형화!$G$63)*hourly1!O6608/hourly1!$O$8763</f>
        <v>83.30601108100204</v>
      </c>
      <c r="C6607" s="419">
        <f>hourly1!$F6608*유형화!$G$71/hourly1!$F$8763+유형화!$G$72*hourly1!$G6608/hourly1!$F$8763+유형화!$G$74*hourly1!I6608/hourly1!$I$8763+유형화!$H$63*hourly1!P6608/hourly1!$P$8763</f>
        <v>1.2074224768013639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770">
        <f>(유형화!$F$71+유형화!$F$72+유형화!$F$73+유형화!$F$74+유형화!$G$63)*hourly1!O6609/hourly1!$O$8763</f>
        <v>84.310895706249923</v>
      </c>
      <c r="C6608" s="419">
        <f>hourly1!$F6609*유형화!$G$71/hourly1!$F$8763+유형화!$G$72*hourly1!$G6609/hourly1!$F$8763+유형화!$G$74*hourly1!I6609/hourly1!$I$8763+유형화!$H$63*hourly1!P6609/hourly1!$P$8763</f>
        <v>2.4601093942792898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770">
        <f>(유형화!$F$71+유형화!$F$72+유형화!$F$73+유형화!$F$74+유형화!$G$63)*hourly1!O6610/hourly1!$O$8763</f>
        <v>84.389051908537965</v>
      </c>
      <c r="C6609" s="419">
        <f>hourly1!$F6610*유형화!$G$71/hourly1!$F$8763+유형화!$G$72*hourly1!$G6610/hourly1!$F$8763+유형화!$G$74*hourly1!I6610/hourly1!$I$8763+유형화!$H$63*hourly1!P6610/hourly1!$P$8763</f>
        <v>2.0755188986393067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770">
        <f>(유형화!$F$71+유형화!$F$72+유형화!$F$73+유형화!$F$74+유형화!$G$63)*hourly1!O6611/hourly1!$O$8763</f>
        <v>82.938793208575987</v>
      </c>
      <c r="C6610" s="419">
        <f>hourly1!$F6611*유형화!$G$71/hourly1!$F$8763+유형화!$G$72*hourly1!$G6611/hourly1!$F$8763+유형화!$G$74*hourly1!I6611/hourly1!$I$8763+유형화!$H$63*hourly1!P6611/hourly1!$P$8763</f>
        <v>1.7917501721180042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770">
        <f>(유형화!$F$71+유형화!$F$72+유형화!$F$73+유형화!$F$74+유형화!$G$63)*hourly1!O6612/hourly1!$O$8763</f>
        <v>83.041336437654948</v>
      </c>
      <c r="C6611" s="419">
        <f>hourly1!$F6612*유형화!$G$71/hourly1!$F$8763+유형화!$G$72*hourly1!$G6612/hourly1!$F$8763+유형화!$G$74*hourly1!I6612/hourly1!$I$8763+유형화!$H$63*hourly1!P6612/hourly1!$P$8763</f>
        <v>1.4678849450643072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770">
        <f>(유형화!$F$71+유형화!$F$72+유형화!$F$73+유형화!$F$74+유형화!$G$63)*hourly1!O6613/hourly1!$O$8763</f>
        <v>84.186441054268883</v>
      </c>
      <c r="C6612" s="419">
        <f>hourly1!$F6613*유형화!$G$71/hourly1!$F$8763+유형화!$G$72*hourly1!$G6613/hourly1!$F$8763+유형화!$G$74*hourly1!I6613/hourly1!$I$8763+유형화!$H$63*hourly1!P6613/hourly1!$P$8763</f>
        <v>1.3461990004665638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770">
        <f>(유형화!$F$71+유형화!$F$72+유형화!$F$73+유형화!$F$74+유형화!$G$63)*hourly1!O6614/hourly1!$O$8763</f>
        <v>84.898099877929582</v>
      </c>
      <c r="C6613" s="419">
        <f>hourly1!$F6614*유형화!$G$71/hourly1!$F$8763+유형화!$G$72*hourly1!$G6614/hourly1!$F$8763+유형화!$G$74*hourly1!I6614/hourly1!$I$8763+유형화!$H$63*hourly1!P6614/hourly1!$P$8763</f>
        <v>1.2851792418072201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770">
        <f>(유형화!$F$71+유형화!$F$72+유형화!$F$73+유형화!$F$74+유형화!$G$63)*hourly1!O6615/hourly1!$O$8763</f>
        <v>82.99846938033383</v>
      </c>
      <c r="C6614" s="419">
        <f>hourly1!$F6615*유형화!$G$71/hourly1!$F$8763+유형화!$G$72*hourly1!$G6615/hourly1!$F$8763+유형화!$G$74*hourly1!I6615/hourly1!$I$8763+유형화!$H$63*hourly1!P6615/hourly1!$P$8763</f>
        <v>1.7071327423484874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770">
        <f>(유형화!$F$71+유형화!$F$72+유형화!$F$73+유형화!$F$74+유형화!$G$63)*hourly1!O6616/hourly1!$O$8763</f>
        <v>82.566520198928927</v>
      </c>
      <c r="C6615" s="419">
        <f>hourly1!$F6616*유형화!$G$71/hourly1!$F$8763+유형화!$G$72*hourly1!$G6616/hourly1!$F$8763+유형화!$G$74*hourly1!I6616/hourly1!$I$8763+유형화!$H$63*hourly1!P6616/hourly1!$P$8763</f>
        <v>1.5661209251715931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770">
        <f>(유형화!$F$71+유형화!$F$72+유형화!$F$73+유형화!$F$74+유형화!$G$63)*hourly1!O6617/hourly1!$O$8763</f>
        <v>81.169218945434167</v>
      </c>
      <c r="C6616" s="419">
        <f>hourly1!$F6617*유형화!$G$71/hourly1!$F$8763+유형화!$G$72*hourly1!$G6617/hourly1!$F$8763+유형화!$G$74*hourly1!I6617/hourly1!$I$8763+유형화!$H$63*hourly1!P6617/hourly1!$P$8763</f>
        <v>1.0832119798949831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770">
        <f>(유형화!$F$71+유형화!$F$72+유형화!$F$73+유형화!$F$74+유형화!$G$63)*hourly1!O6618/hourly1!$O$8763</f>
        <v>81.419899929077957</v>
      </c>
      <c r="C6617" s="419">
        <f>hourly1!$F6618*유형화!$G$71/hourly1!$F$8763+유형화!$G$72*hourly1!$G6618/hourly1!$F$8763+유형화!$G$74*hourly1!I6618/hourly1!$I$8763+유형화!$H$63*hourly1!P6618/hourly1!$P$8763</f>
        <v>1.0029266621928692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770">
        <f>(유형화!$F$71+유형화!$F$72+유형화!$F$73+유형화!$F$74+유형화!$G$63)*hourly1!O6619/hourly1!$O$8763</f>
        <v>81.253330108553314</v>
      </c>
      <c r="C6618" s="419">
        <f>hourly1!$F6619*유형화!$G$71/hourly1!$F$8763+유형화!$G$72*hourly1!$G6619/hourly1!$F$8763+유형화!$G$74*hourly1!I6619/hourly1!$I$8763+유형화!$H$63*hourly1!P6619/hourly1!$P$8763</f>
        <v>1.0834433869325342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770">
        <f>(유형화!$F$71+유형화!$F$72+유형화!$F$73+유형화!$F$74+유형화!$G$63)*hourly1!O6620/hourly1!$O$8763</f>
        <v>83.13357740365123</v>
      </c>
      <c r="C6619" s="419">
        <f>hourly1!$F6620*유형화!$G$71/hourly1!$F$8763+유형화!$G$72*hourly1!$G6620/hourly1!$F$8763+유형화!$G$74*hourly1!I6620/hourly1!$I$8763+유형화!$H$63*hourly1!P6620/hourly1!$P$8763</f>
        <v>1.5667779119072025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770">
        <f>(유형화!$F$71+유형화!$F$72+유형화!$F$73+유형화!$F$74+유형화!$G$63)*hourly1!O6621/hourly1!$O$8763</f>
        <v>84.66639768111304</v>
      </c>
      <c r="C6620" s="419">
        <f>hourly1!$F6621*유형화!$G$71/hourly1!$F$8763+유형화!$G$72*hourly1!$G6621/hourly1!$F$8763+유형화!$G$74*hourly1!I6621/hourly1!$I$8763+유형화!$H$63*hourly1!P6621/hourly1!$P$8763</f>
        <v>2.030523769608473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770">
        <f>(유형화!$F$71+유형화!$F$72+유형화!$F$73+유형화!$F$74+유형화!$G$63)*hourly1!O6622/hourly1!$O$8763</f>
        <v>86.37066305104365</v>
      </c>
      <c r="C6621" s="419">
        <f>hourly1!$F6622*유형화!$G$71/hourly1!$F$8763+유형화!$G$72*hourly1!$G6622/hourly1!$F$8763+유형화!$G$74*hourly1!I6622/hourly1!$I$8763+유형화!$H$63*hourly1!P6622/hourly1!$P$8763</f>
        <v>2.0510119086515104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770">
        <f>(유형화!$F$71+유형화!$F$72+유형화!$F$73+유형화!$F$74+유형화!$G$63)*hourly1!O6623/hourly1!$O$8763</f>
        <v>85.995269113282816</v>
      </c>
      <c r="C6622" s="419">
        <f>hourly1!$F6623*유형화!$G$71/hourly1!$F$8763+유형화!$G$72*hourly1!$G6623/hourly1!$F$8763+유형화!$G$74*hourly1!I6623/hourly1!$I$8763+유형화!$H$63*hourly1!P6623/hourly1!$P$8763</f>
        <v>1.6889435952968939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770">
        <f>(유형화!$F$71+유형화!$F$72+유형화!$F$73+유형화!$F$74+유형화!$G$63)*hourly1!O6624/hourly1!$O$8763</f>
        <v>85.679013662135901</v>
      </c>
      <c r="C6623" s="419">
        <f>hourly1!$F6624*유형화!$G$71/hourly1!$F$8763+유형화!$G$72*hourly1!$G6624/hourly1!$F$8763+유형화!$G$74*hourly1!I6624/hourly1!$I$8763+유형화!$H$63*hourly1!P6624/hourly1!$P$8763</f>
        <v>1.3465461110228922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770">
        <f>(유형화!$F$71+유형화!$F$72+유형화!$F$73+유형화!$F$74+유형화!$G$63)*hourly1!O6625/hourly1!$O$8763</f>
        <v>85.162100780706751</v>
      </c>
      <c r="C6624" s="419">
        <f>hourly1!$F6625*유형화!$G$71/hourly1!$F$8763+유형화!$G$72*hourly1!$G6625/hourly1!$F$8763+유형화!$G$74*hourly1!I6625/hourly1!$I$8763+유형화!$H$63*hourly1!P6625/hourly1!$P$8763</f>
        <v>0.94412157966288768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770">
        <f>(유형화!$F$71+유형화!$F$72+유형화!$F$73+유형화!$F$74+유형화!$G$63)*hourly1!O6626/hourly1!$O$8763</f>
        <v>84.177284637138158</v>
      </c>
      <c r="C6625" s="419">
        <f>hourly1!$F6626*유형화!$G$71/hourly1!$F$8763+유형화!$G$72*hourly1!$G6626/hourly1!$F$8763+유형화!$G$74*hourly1!I6626/hourly1!$I$8763+유형화!$H$63*hourly1!P6626/hourly1!$P$8763</f>
        <v>0.82394901247297936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770">
        <f>(유형화!$F$71+유형화!$F$72+유형화!$F$73+유형화!$F$74+유형화!$G$63)*hourly1!O6627/hourly1!$O$8763</f>
        <v>80.995775248498504</v>
      </c>
      <c r="C6626" s="419">
        <f>hourly1!$F6627*유형화!$G$71/hourly1!$F$8763+유형화!$G$72*hourly1!$G6627/hourly1!$F$8763+유형화!$G$74*hourly1!I6627/hourly1!$I$8763+유형화!$H$63*hourly1!P6627/hourly1!$P$8763</f>
        <v>0.60639931762500565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770">
        <f>(유형화!$F$71+유형화!$F$72+유형화!$F$73+유형화!$F$74+유형화!$G$63)*hourly1!O6628/hourly1!$O$8763</f>
        <v>75.844830155576958</v>
      </c>
      <c r="C6627" s="419">
        <f>hourly1!$F6628*유형화!$G$71/hourly1!$F$8763+유형화!$G$72*hourly1!$G6628/hourly1!$F$8763+유형화!$G$74*hourly1!I6628/hourly1!$I$8763+유형화!$H$63*hourly1!P6628/hourly1!$P$8763</f>
        <v>0.53338578144476378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770">
        <f>(유형화!$F$71+유형화!$F$72+유형화!$F$73+유형화!$F$74+유형화!$G$63)*hourly1!O6629/hourly1!$O$8763</f>
        <v>75.220617163078032</v>
      </c>
      <c r="C6628" s="419">
        <f>hourly1!$F6629*유형화!$G$71/hourly1!$F$8763+유형화!$G$72*hourly1!$G6629/hourly1!$F$8763+유형화!$G$74*hourly1!I6629/hourly1!$I$8763+유형화!$H$63*hourly1!P6629/hourly1!$P$8763</f>
        <v>0.51579730798001622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770">
        <f>(유형화!$F$71+유형화!$F$72+유형화!$F$73+유형화!$F$74+유형화!$G$63)*hourly1!O6630/hourly1!$O$8763</f>
        <v>74.395460139138819</v>
      </c>
      <c r="C6629" s="419">
        <f>hourly1!$F6630*유형화!$G$71/hourly1!$F$8763+유형화!$G$72*hourly1!$G6630/hourly1!$F$8763+유형화!$G$74*hourly1!I6630/hourly1!$I$8763+유형화!$H$63*hourly1!P6630/hourly1!$P$8763</f>
        <v>0.51610410693805031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770">
        <f>(유형화!$F$71+유형화!$F$72+유형화!$F$73+유형화!$F$74+유형화!$G$63)*hourly1!O6631/hourly1!$O$8763</f>
        <v>74.876253106744699</v>
      </c>
      <c r="C6630" s="419">
        <f>hourly1!$F6631*유형화!$G$71/hourly1!$F$8763+유형화!$G$72*hourly1!$G6631/hourly1!$F$8763+유형화!$G$74*hourly1!I6631/hourly1!$I$8763+유형화!$H$63*hourly1!P6631/hourly1!$P$8763</f>
        <v>0.5084479804827966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770">
        <f>(유형화!$F$71+유형화!$F$72+유형화!$F$73+유형화!$F$74+유형화!$G$63)*hourly1!O6632/hourly1!$O$8763</f>
        <v>75.824717288605981</v>
      </c>
      <c r="C6631" s="419">
        <f>hourly1!$F6632*유형화!$G$71/hourly1!$F$8763+유형화!$G$72*hourly1!$G6632/hourly1!$F$8763+유형화!$G$74*hourly1!I6632/hourly1!$I$8763+유형화!$H$63*hourly1!P6632/hourly1!$P$8763</f>
        <v>1.2075129471059396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770">
        <f>(유형화!$F$71+유형화!$F$72+유형화!$F$73+유형화!$F$74+유형화!$G$63)*hourly1!O6633/hourly1!$O$8763</f>
        <v>77.082626531776043</v>
      </c>
      <c r="C6632" s="419">
        <f>hourly1!$F6633*유형화!$G$71/hourly1!$F$8763+유형화!$G$72*hourly1!$G6633/hourly1!$F$8763+유형화!$G$74*hourly1!I6633/hourly1!$I$8763+유형화!$H$63*hourly1!P6633/hourly1!$P$8763</f>
        <v>2.4603737275841526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770">
        <f>(유형화!$F$71+유형화!$F$72+유형화!$F$73+유형화!$F$74+유형화!$G$63)*hourly1!O6634/hourly1!$O$8763</f>
        <v>76.711000604334785</v>
      </c>
      <c r="C6633" s="419">
        <f>hourly1!$F6634*유형화!$G$71/hourly1!$F$8763+유형화!$G$72*hourly1!$G6634/hourly1!$F$8763+유형화!$G$74*hourly1!I6634/hourly1!$I$8763+유형화!$H$63*hourly1!P6634/hourly1!$P$8763</f>
        <v>2.0758697018611283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770">
        <f>(유형화!$F$71+유형화!$F$72+유형화!$F$73+유형화!$F$74+유형화!$G$63)*hourly1!O6635/hourly1!$O$8763</f>
        <v>76.463940554683489</v>
      </c>
      <c r="C6634" s="419">
        <f>hourly1!$F6635*유형화!$G$71/hourly1!$F$8763+유형화!$G$72*hourly1!$G6635/hourly1!$F$8763+유형화!$G$74*hourly1!I6635/hourly1!$I$8763+유형화!$H$63*hourly1!P6635/hourly1!$P$8763</f>
        <v>1.7920588174087848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770">
        <f>(유형화!$F$71+유형화!$F$72+유형화!$F$73+유형화!$F$74+유형화!$G$63)*hourly1!O6636/hourly1!$O$8763</f>
        <v>74.058631198382429</v>
      </c>
      <c r="C6635" s="419">
        <f>hourly1!$F6636*유형화!$G$71/hourly1!$F$8763+유형화!$G$72*hourly1!$G6636/hourly1!$F$8763+유형화!$G$74*hourly1!I6636/hourly1!$I$8763+유형화!$H$63*hourly1!P6636/hourly1!$P$8763</f>
        <v>1.4683136019836065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770">
        <f>(유형화!$F$71+유형화!$F$72+유형화!$F$73+유형화!$F$74+유형화!$G$63)*hourly1!O6637/hourly1!$O$8763</f>
        <v>76.52193330708154</v>
      </c>
      <c r="C6636" s="419">
        <f>hourly1!$F6637*유형화!$G$71/hourly1!$F$8763+유형화!$G$72*hourly1!$G6637/hourly1!$F$8763+유형화!$G$74*hourly1!I6637/hourly1!$I$8763+유형화!$H$63*hourly1!P6637/hourly1!$P$8763</f>
        <v>1.3466531983221859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770">
        <f>(유형화!$F$71+유형화!$F$72+유형화!$F$73+유형화!$F$74+유형화!$G$63)*hourly1!O6638/hourly1!$O$8763</f>
        <v>74.59615053156179</v>
      </c>
      <c r="C6637" s="419">
        <f>hourly1!$F6638*유형화!$G$71/hourly1!$F$8763+유형화!$G$72*hourly1!$G6638/hourly1!$F$8763+유형화!$G$74*hourly1!I6638/hourly1!$I$8763+유형화!$H$63*hourly1!P6638/hourly1!$P$8763</f>
        <v>1.2857300644099061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770">
        <f>(유형화!$F$71+유형화!$F$72+유형화!$F$73+유형화!$F$74+유형화!$G$63)*hourly1!O6639/hourly1!$O$8763</f>
        <v>73.689281388699087</v>
      </c>
      <c r="C6638" s="419">
        <f>hourly1!$F6639*유형화!$G$71/hourly1!$F$8763+유형화!$G$72*hourly1!$G6639/hourly1!$F$8763+유형화!$G$74*hourly1!I6639/hourly1!$I$8763+유형화!$H$63*hourly1!P6639/hourly1!$P$8763</f>
        <v>1.7081192994793375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770">
        <f>(유형화!$F$71+유형화!$F$72+유형화!$F$73+유형화!$F$74+유형화!$G$63)*hourly1!O6640/hourly1!$O$8763</f>
        <v>73.683203728626921</v>
      </c>
      <c r="C6639" s="419">
        <f>hourly1!$F6640*유형화!$G$71/hourly1!$F$8763+유형화!$G$72*hourly1!$G6640/hourly1!$F$8763+유형화!$G$74*hourly1!I6640/hourly1!$I$8763+유형화!$H$63*hourly1!P6640/hourly1!$P$8763</f>
        <v>1.5671637954512092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770">
        <f>(유형화!$F$71+유형화!$F$72+유형화!$F$73+유형화!$F$74+유형화!$G$63)*hourly1!O6641/hourly1!$O$8763</f>
        <v>73.054880141154612</v>
      </c>
      <c r="C6640" s="419">
        <f>hourly1!$F6641*유형화!$G$71/hourly1!$F$8763+유형화!$G$72*hourly1!$G6641/hourly1!$F$8763+유형화!$G$74*hourly1!I6641/hourly1!$I$8763+유형화!$H$63*hourly1!P6641/hourly1!$P$8763</f>
        <v>1.0838763519615784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770">
        <f>(유형화!$F$71+유형화!$F$72+유형화!$F$73+유형화!$F$74+유형화!$G$63)*hourly1!O6642/hourly1!$O$8763</f>
        <v>73.567220780724554</v>
      </c>
      <c r="C6641" s="419">
        <f>hourly1!$F6642*유형화!$G$71/hourly1!$F$8763+유형화!$G$72*hourly1!$G6642/hourly1!$F$8763+유형화!$G$74*hourly1!I6642/hourly1!$I$8763+유형화!$H$63*hourly1!P6642/hourly1!$P$8763</f>
        <v>1.0035436450523088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770">
        <f>(유형화!$F$71+유형화!$F$72+유형화!$F$73+유형화!$F$74+유형화!$G$63)*hourly1!O6643/hourly1!$O$8763</f>
        <v>73.961795997143767</v>
      </c>
      <c r="C6642" s="419">
        <f>hourly1!$F6643*유형화!$G$71/hourly1!$F$8763+유형화!$G$72*hourly1!$G6643/hourly1!$F$8763+유형화!$G$74*hourly1!I6643/hourly1!$I$8763+유형화!$H$63*hourly1!P6643/hourly1!$P$8763</f>
        <v>1.0841323767690854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770">
        <f>(유형화!$F$71+유형화!$F$72+유형화!$F$73+유형화!$F$74+유형화!$G$63)*hourly1!O6644/hourly1!$O$8763</f>
        <v>75.226419075289101</v>
      </c>
      <c r="C6643" s="419">
        <f>hourly1!$F6644*유형화!$G$71/hourly1!$F$8763+유형화!$G$72*hourly1!$G6644/hourly1!$F$8763+유형화!$G$74*hourly1!I6644/hourly1!$I$8763+유형화!$H$63*hourly1!P6644/hourly1!$P$8763</f>
        <v>1.5678869424435664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770">
        <f>(유형화!$F$71+유형화!$F$72+유형화!$F$73+유형화!$F$74+유형화!$G$63)*hourly1!O6645/hourly1!$O$8763</f>
        <v>78.54701886880342</v>
      </c>
      <c r="C6644" s="419">
        <f>hourly1!$F6645*유형화!$G$71/hourly1!$F$8763+유형화!$G$72*hourly1!$G6645/hourly1!$F$8763+유형화!$G$74*hourly1!I6645/hourly1!$I$8763+유형화!$H$63*hourly1!P6645/hourly1!$P$8763</f>
        <v>2.0319759103135508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770">
        <f>(유형화!$F$71+유형화!$F$72+유형화!$F$73+유형화!$F$74+유형화!$G$63)*hourly1!O6646/hourly1!$O$8763</f>
        <v>80.96433368110678</v>
      </c>
      <c r="C6645" s="419">
        <f>hourly1!$F6646*유형화!$G$71/hourly1!$F$8763+유형화!$G$72*hourly1!$G6646/hourly1!$F$8763+유형화!$G$74*hourly1!I6646/hourly1!$I$8763+유형화!$H$63*hourly1!P6646/hourly1!$P$8763</f>
        <v>2.0523911192131039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770">
        <f>(유형화!$F$71+유형화!$F$72+유형화!$F$73+유형화!$F$74+유형화!$G$63)*hourly1!O6647/hourly1!$O$8763</f>
        <v>81.288616467567593</v>
      </c>
      <c r="C6646" s="419">
        <f>hourly1!$F6647*유형화!$G$71/hourly1!$F$8763+유형화!$G$72*hourly1!$G6647/hourly1!$F$8763+유형화!$G$74*hourly1!I6647/hourly1!$I$8763+유형화!$H$63*hourly1!P6647/hourly1!$P$8763</f>
        <v>1.6899889273535085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770">
        <f>(유형화!$F$71+유형화!$F$72+유형화!$F$73+유형화!$F$74+유형화!$G$63)*hourly1!O6648/hourly1!$O$8763</f>
        <v>81.251188567580755</v>
      </c>
      <c r="C6647" s="419">
        <f>hourly1!$F6648*유형화!$G$71/hourly1!$F$8763+유형화!$G$72*hourly1!$G6648/hourly1!$F$8763+유형화!$G$74*hourly1!I6648/hourly1!$I$8763+유형화!$H$63*hourly1!P6648/hourly1!$P$8763</f>
        <v>1.3473043383374348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770">
        <f>(유형화!$F$71+유형화!$F$72+유형화!$F$73+유형화!$F$74+유형화!$G$63)*hourly1!O6649/hourly1!$O$8763</f>
        <v>81.587998131440301</v>
      </c>
      <c r="C6648" s="419">
        <f>hourly1!$F6649*유형화!$G$71/hourly1!$F$8763+유형화!$G$72*hourly1!$G6649/hourly1!$F$8763+유형화!$G$74*hourly1!I6649/hourly1!$I$8763+유형화!$H$63*hourly1!P6649/hourly1!$P$8763</f>
        <v>0.94459639490084513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770">
        <f>(유형화!$F$71+유형화!$F$72+유형화!$F$73+유형화!$F$74+유형화!$G$63)*hourly1!O6650/hourly1!$O$8763</f>
        <v>82.203600010490135</v>
      </c>
      <c r="C6649" s="419">
        <f>hourly1!$F6650*유형화!$G$71/hourly1!$F$8763+유형화!$G$72*hourly1!$G6650/hourly1!$F$8763+유형화!$G$74*hourly1!I6650/hourly1!$I$8763+유형화!$H$63*hourly1!P6650/hourly1!$P$8763</f>
        <v>0.82432166396563367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770">
        <f>(유형화!$F$71+유형화!$F$72+유형화!$F$73+유형화!$F$74+유형화!$G$63)*hourly1!O6651/hourly1!$O$8763</f>
        <v>79.711122505784687</v>
      </c>
      <c r="C6650" s="419">
        <f>hourly1!$F6651*유형화!$G$71/hourly1!$F$8763+유형화!$G$72*hourly1!$G6651/hourly1!$F$8763+유형화!$G$74*hourly1!I6651/hourly1!$I$8763+유형화!$H$63*hourly1!P6651/hourly1!$P$8763</f>
        <v>0.60105572293467313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770">
        <f>(유형화!$F$71+유형화!$F$72+유형화!$F$73+유형화!$F$74+유형화!$G$63)*hourly1!O6652/hourly1!$O$8763</f>
        <v>75.625752261263585</v>
      </c>
      <c r="C6651" s="419">
        <f>hourly1!$F6652*유형화!$G$71/hourly1!$F$8763+유형화!$G$72*hourly1!$G6652/hourly1!$F$8763+유형화!$G$74*hourly1!I6652/hourly1!$I$8763+유형화!$H$63*hourly1!P6652/hourly1!$P$8763</f>
        <v>0.61762040489151748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770">
        <f>(유형화!$F$71+유형화!$F$72+유형화!$F$73+유형화!$F$74+유형화!$G$63)*hourly1!O6653/hourly1!$O$8763</f>
        <v>75.377820744754601</v>
      </c>
      <c r="C6652" s="419">
        <f>hourly1!$F6653*유형화!$G$71/hourly1!$F$8763+유형화!$G$72*hourly1!$G6653/hourly1!$F$8763+유형화!$G$74*hourly1!I6653/hourly1!$I$8763+유형화!$H$63*hourly1!P6653/hourly1!$P$8763</f>
        <v>0.55326524612572325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770">
        <f>(유형화!$F$71+유형화!$F$72+유형화!$F$73+유형화!$F$74+유형화!$G$63)*hourly1!O6654/hourly1!$O$8763</f>
        <v>75.393599954310488</v>
      </c>
      <c r="C6653" s="419">
        <f>hourly1!$F6654*유형화!$G$71/hourly1!$F$8763+유형화!$G$72*hourly1!$G6654/hourly1!$F$8763+유형화!$G$74*hourly1!I6654/hourly1!$I$8763+유형화!$H$63*hourly1!P6654/hourly1!$P$8763</f>
        <v>0.50743003569525758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770">
        <f>(유형화!$F$71+유형화!$F$72+유형화!$F$73+유형화!$F$74+유형화!$G$63)*hourly1!O6655/hourly1!$O$8763</f>
        <v>75.245173890887969</v>
      </c>
      <c r="C6654" s="419">
        <f>hourly1!$F6655*유형화!$G$71/hourly1!$F$8763+유형화!$G$72*hourly1!$G6655/hourly1!$F$8763+유형화!$G$74*hourly1!I6655/hourly1!$I$8763+유형화!$H$63*hourly1!P6655/hourly1!$P$8763</f>
        <v>0.50753589210605343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770">
        <f>(유형화!$F$71+유형화!$F$72+유형화!$F$73+유형화!$F$74+유형화!$G$63)*hourly1!O6656/hourly1!$O$8763</f>
        <v>76.318906843049902</v>
      </c>
      <c r="C6655" s="419">
        <f>hourly1!$F6656*유형화!$G$71/hourly1!$F$8763+유형화!$G$72*hourly1!$G6656/hourly1!$F$8763+유형화!$G$74*hourly1!I6656/hourly1!$I$8763+유형화!$H$63*hourly1!P6656/hourly1!$P$8763</f>
        <v>0.65122335315466962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770">
        <f>(유형화!$F$71+유형화!$F$72+유형화!$F$73+유형화!$F$74+유형화!$G$63)*hourly1!O6657/hourly1!$O$8763</f>
        <v>76.418069931230107</v>
      </c>
      <c r="C6656" s="419">
        <f>hourly1!$F6657*유형화!$G$71/hourly1!$F$8763+유형화!$G$72*hourly1!$G6657/hourly1!$F$8763+유형화!$G$74*hourly1!I6657/hourly1!$I$8763+유형화!$H$63*hourly1!P6657/hourly1!$P$8763</f>
        <v>1.0110416023356168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770">
        <f>(유형화!$F$71+유형화!$F$72+유형화!$F$73+유형화!$F$74+유형화!$G$63)*hourly1!O6658/hourly1!$O$8763</f>
        <v>77.006564870544864</v>
      </c>
      <c r="C6657" s="419">
        <f>hourly1!$F6658*유형화!$G$71/hourly1!$F$8763+유형화!$G$72*hourly1!$G6658/hourly1!$F$8763+유형화!$G$74*hourly1!I6658/hourly1!$I$8763+유형화!$H$63*hourly1!P6658/hourly1!$P$8763</f>
        <v>1.4085238086555187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770">
        <f>(유형화!$F$71+유형화!$F$72+유형화!$F$73+유형화!$F$74+유형화!$G$63)*hourly1!O6659/hourly1!$O$8763</f>
        <v>76.410601935510556</v>
      </c>
      <c r="C6658" s="419">
        <f>hourly1!$F6659*유형화!$G$71/hourly1!$F$8763+유형화!$G$72*hourly1!$G6659/hourly1!$F$8763+유형화!$G$74*hourly1!I6659/hourly1!$I$8763+유형화!$H$63*hourly1!P6659/hourly1!$P$8763</f>
        <v>2.0139913984746909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770">
        <f>(유형화!$F$71+유형화!$F$72+유형화!$F$73+유형화!$F$74+유형화!$G$63)*hourly1!O6660/hourly1!$O$8763</f>
        <v>76.497455522667579</v>
      </c>
      <c r="C6659" s="419">
        <f>hourly1!$F6660*유형화!$G$71/hourly1!$F$8763+유형화!$G$72*hourly1!$G6660/hourly1!$F$8763+유형화!$G$74*hourly1!I6660/hourly1!$I$8763+유형화!$H$63*hourly1!P6660/hourly1!$P$8763</f>
        <v>1.9960631997845981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770">
        <f>(유형화!$F$71+유형화!$F$72+유형화!$F$73+유형화!$F$74+유형화!$G$63)*hourly1!O6661/hourly1!$O$8763</f>
        <v>76.88683533585214</v>
      </c>
      <c r="C6660" s="419">
        <f>hourly1!$F6661*유형화!$G$71/hourly1!$F$8763+유형화!$G$72*hourly1!$G6661/hourly1!$F$8763+유형화!$G$74*hourly1!I6661/hourly1!$I$8763+유형화!$H$63*hourly1!P6661/hourly1!$P$8763</f>
        <v>1.8397409760299432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770">
        <f>(유형화!$F$71+유형화!$F$72+유형화!$F$73+유형화!$F$74+유형화!$G$63)*hourly1!O6662/hourly1!$O$8763</f>
        <v>77.728294646862238</v>
      </c>
      <c r="C6661" s="419">
        <f>hourly1!$F6662*유형화!$G$71/hourly1!$F$8763+유형화!$G$72*hourly1!$G6662/hourly1!$F$8763+유형화!$G$74*hourly1!I6662/hourly1!$I$8763+유형화!$H$63*hourly1!P6662/hourly1!$P$8763</f>
        <v>1.9431700747087233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770">
        <f>(유형화!$F$71+유형화!$F$72+유형화!$F$73+유형화!$F$74+유형화!$G$63)*hourly1!O6663/hourly1!$O$8763</f>
        <v>78.67160531347939</v>
      </c>
      <c r="C6662" s="419">
        <f>hourly1!$F6663*유형화!$G$71/hourly1!$F$8763+유형화!$G$72*hourly1!$G6663/hourly1!$F$8763+유형화!$G$74*hourly1!I6663/hourly1!$I$8763+유형화!$H$63*hourly1!P6663/hourly1!$P$8763</f>
        <v>1.9596270539220284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770">
        <f>(유형화!$F$71+유형화!$F$72+유형화!$F$73+유형화!$F$74+유형화!$G$63)*hourly1!O6664/hourly1!$O$8763</f>
        <v>78.19603923447049</v>
      </c>
      <c r="C6663" s="419">
        <f>hourly1!$F6664*유형화!$G$71/hourly1!$F$8763+유형화!$G$72*hourly1!$G6664/hourly1!$F$8763+유형화!$G$74*hourly1!I6664/hourly1!$I$8763+유형화!$H$63*hourly1!P6664/hourly1!$P$8763</f>
        <v>1.6485418344170906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770">
        <f>(유형화!$F$71+유형화!$F$72+유형화!$F$73+유형화!$F$74+유형화!$G$63)*hourly1!O6665/hourly1!$O$8763</f>
        <v>78.364929617637273</v>
      </c>
      <c r="C6664" s="419">
        <f>hourly1!$F6665*유형화!$G$71/hourly1!$F$8763+유형화!$G$72*hourly1!$G6665/hourly1!$F$8763+유형화!$G$74*hourly1!I6665/hourly1!$I$8763+유형화!$H$63*hourly1!P6665/hourly1!$P$8763</f>
        <v>1.4066119310965732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770">
        <f>(유형화!$F$71+유형화!$F$72+유형화!$F$73+유형화!$F$74+유형화!$G$63)*hourly1!O6666/hourly1!$O$8763</f>
        <v>79.260392083200315</v>
      </c>
      <c r="C6665" s="419">
        <f>hourly1!$F6666*유형화!$G$71/hourly1!$F$8763+유형화!$G$72*hourly1!$G6666/hourly1!$F$8763+유형화!$G$74*hourly1!I6666/hourly1!$I$8763+유형화!$H$63*hourly1!P6666/hourly1!$P$8763</f>
        <v>1.1994669367190622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770">
        <f>(유형화!$F$71+유형화!$F$72+유형화!$F$73+유형화!$F$74+유형화!$G$63)*hourly1!O6667/hourly1!$O$8763</f>
        <v>79.778357263281038</v>
      </c>
      <c r="C6666" s="419">
        <f>hourly1!$F6667*유형화!$G$71/hourly1!$F$8763+유형화!$G$72*hourly1!$G6667/hourly1!$F$8763+유형화!$G$74*hourly1!I6667/hourly1!$I$8763+유형화!$H$63*hourly1!P6667/hourly1!$P$8763</f>
        <v>1.4068451844668741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770">
        <f>(유형화!$F$71+유형화!$F$72+유형화!$F$73+유형화!$F$74+유형화!$G$63)*hourly1!O6668/hourly1!$O$8763</f>
        <v>80.668903596881279</v>
      </c>
      <c r="C6667" s="419">
        <f>hourly1!$F6668*유형화!$G$71/hourly1!$F$8763+유형화!$G$72*hourly1!$G6668/hourly1!$F$8763+유형화!$G$74*hourly1!I6668/hourly1!$I$8763+유형화!$H$63*hourly1!P6668/hourly1!$P$8763</f>
        <v>1.6836083091039205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770">
        <f>(유형화!$F$71+유형화!$F$72+유형화!$F$73+유형화!$F$74+유형화!$G$63)*hourly1!O6669/hourly1!$O$8763</f>
        <v>84.069769985364346</v>
      </c>
      <c r="C6668" s="419">
        <f>hourly1!$F6669*유형화!$G$71/hourly1!$F$8763+유형화!$G$72*hourly1!$G6669/hourly1!$F$8763+유형화!$G$74*hourly1!I6669/hourly1!$I$8763+유형화!$H$63*hourly1!P6669/hourly1!$P$8763</f>
        <v>2.1678059946375479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770">
        <f>(유형화!$F$71+유형화!$F$72+유형화!$F$73+유형화!$F$74+유형화!$G$63)*hourly1!O6670/hourly1!$O$8763</f>
        <v>87.447058634653345</v>
      </c>
      <c r="C6669" s="419">
        <f>hourly1!$F6670*유형화!$G$71/hourly1!$F$8763+유형화!$G$72*hourly1!$G6670/hourly1!$F$8763+유형화!$G$74*hourly1!I6670/hourly1!$I$8763+유형화!$H$63*hourly1!P6670/hourly1!$P$8763</f>
        <v>1.8047381998228629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770">
        <f>(유형화!$F$71+유형화!$F$72+유형화!$F$73+유형화!$F$74+유형화!$G$63)*hourly1!O6671/hourly1!$O$8763</f>
        <v>87.945199370219115</v>
      </c>
      <c r="C6670" s="419">
        <f>hourly1!$F6671*유형화!$G$71/hourly1!$F$8763+유형화!$G$72*hourly1!$G6671/hourly1!$F$8763+유형화!$G$74*hourly1!I6671/hourly1!$I$8763+유형화!$H$63*hourly1!P6671/hourly1!$P$8763</f>
        <v>1.2002387038070759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770">
        <f>(유형화!$F$71+유형화!$F$72+유형화!$F$73+유형화!$F$74+유형화!$G$63)*hourly1!O6672/hourly1!$O$8763</f>
        <v>86.749970771863616</v>
      </c>
      <c r="C6671" s="419">
        <f>hourly1!$F6672*유형화!$G$71/hourly1!$F$8763+유형화!$G$72*hourly1!$G6672/hourly1!$F$8763+유형화!$G$74*hourly1!I6672/hourly1!$I$8763+유형화!$H$63*hourly1!P6672/hourly1!$P$8763</f>
        <v>1.1831364312988917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770">
        <f>(유형화!$F$71+유형화!$F$72+유형화!$F$73+유형화!$F$74+유형화!$G$63)*hourly1!O6673/hourly1!$O$8763</f>
        <v>87.229013485179266</v>
      </c>
      <c r="C6672" s="419">
        <f>hourly1!$F6673*유형화!$G$71/hourly1!$F$8763+유형화!$G$72*hourly1!$G6673/hourly1!$F$8763+유형화!$G$74*hourly1!I6673/hourly1!$I$8763+유형화!$H$63*hourly1!P6673/hourly1!$P$8763</f>
        <v>1.0453735443114864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770">
        <f>(유형화!$F$71+유형화!$F$72+유형화!$F$73+유형화!$F$74+유형화!$G$63)*hourly1!O6674/hourly1!$O$8763</f>
        <v>85.861945501972343</v>
      </c>
      <c r="C6673" s="419">
        <f>hourly1!$F6674*유형화!$G$71/hourly1!$F$8763+유형화!$G$72*hourly1!$G6674/hourly1!$F$8763+유형화!$G$74*hourly1!I6674/hourly1!$I$8763+유형화!$H$63*hourly1!P6674/hourly1!$P$8763</f>
        <v>0.80428279922423385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770">
        <f>(유형화!$F$71+유형화!$F$72+유형화!$F$73+유형화!$F$74+유형화!$G$63)*hourly1!O6675/hourly1!$O$8763</f>
        <v>82.624550232066824</v>
      </c>
      <c r="C6674" s="419">
        <f>hourly1!$F6675*유형화!$G$71/hourly1!$F$8763+유형화!$G$72*hourly1!$G6675/hourly1!$F$8763+유형화!$G$74*hourly1!I6675/hourly1!$I$8763+유형화!$H$63*hourly1!P6675/hourly1!$P$8763</f>
        <v>0.65349957370891032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770">
        <f>(유형화!$F$71+유형화!$F$72+유형화!$F$73+유형화!$F$74+유형화!$G$63)*hourly1!O6676/hourly1!$O$8763</f>
        <v>78.662503624675921</v>
      </c>
      <c r="C6675" s="419">
        <f>hourly1!$F6676*유형화!$G$71/hourly1!$F$8763+유형화!$G$72*hourly1!$G6676/hourly1!$F$8763+유형화!$G$74*hourly1!I6676/hourly1!$I$8763+유형화!$H$63*hourly1!P6676/hourly1!$P$8763</f>
        <v>0.59847485747726947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770">
        <f>(유형화!$F$71+유형화!$F$72+유형화!$F$73+유형화!$F$74+유형화!$G$63)*hourly1!O6677/hourly1!$O$8763</f>
        <v>78.225988570367832</v>
      </c>
      <c r="C6676" s="419">
        <f>hourly1!$F6677*유형화!$G$71/hourly1!$F$8763+유형화!$G$72*hourly1!$G6677/hourly1!$F$8763+유형화!$G$74*hourly1!I6677/hourly1!$I$8763+유형화!$H$63*hourly1!P6677/hourly1!$P$8763</f>
        <v>0.56310558422001955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770">
        <f>(유형화!$F$71+유형화!$F$72+유형화!$F$73+유형화!$F$74+유형화!$G$63)*hourly1!O6678/hourly1!$O$8763</f>
        <v>77.301036538627315</v>
      </c>
      <c r="C6677" s="419">
        <f>hourly1!$F6678*유형화!$G$71/hourly1!$F$8763+유형화!$G$72*hourly1!$G6678/hourly1!$F$8763+유형화!$G$74*hourly1!I6678/hourly1!$I$8763+유형화!$H$63*hourly1!P6678/hourly1!$P$8763</f>
        <v>0.508061481494541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770">
        <f>(유형화!$F$71+유형화!$F$72+유형화!$F$73+유형화!$F$74+유형화!$G$63)*hourly1!O6679/hourly1!$O$8763</f>
        <v>77.137911867047052</v>
      </c>
      <c r="C6678" s="419">
        <f>hourly1!$F6679*유형화!$G$71/hourly1!$F$8763+유형화!$G$72*hourly1!$G6679/hourly1!$F$8763+유형화!$G$74*hourly1!I6679/hourly1!$I$8763+유형화!$H$63*hourly1!P6679/hourly1!$P$8763</f>
        <v>0.50810610120258004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770">
        <f>(유형화!$F$71+유형화!$F$72+유형화!$F$73+유형화!$F$74+유형화!$G$63)*hourly1!O6680/hourly1!$O$8763</f>
        <v>77.977658040627261</v>
      </c>
      <c r="C6679" s="419">
        <f>hourly1!$F6680*유형화!$G$71/hourly1!$F$8763+유형화!$G$72*hourly1!$G6680/hourly1!$F$8763+유형화!$G$74*hourly1!I6680/hourly1!$I$8763+유형화!$H$63*hourly1!P6680/hourly1!$P$8763</f>
        <v>0.56310466105364632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770">
        <f>(유형화!$F$71+유형화!$F$72+유형화!$F$73+유형화!$F$74+유형화!$G$63)*hourly1!O6681/hourly1!$O$8763</f>
        <v>80.179728436962662</v>
      </c>
      <c r="C6680" s="419">
        <f>hourly1!$F6681*유형화!$G$71/hourly1!$F$8763+유형화!$G$72*hourly1!$G6681/hourly1!$F$8763+유형화!$G$74*hourly1!I6681/hourly1!$I$8763+유형화!$H$63*hourly1!P6681/hourly1!$P$8763</f>
        <v>0.82303753954048497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770">
        <f>(유형화!$F$71+유형화!$F$72+유형화!$F$73+유형화!$F$74+유형화!$G$63)*hourly1!O6682/hourly1!$O$8763</f>
        <v>81.682381318136891</v>
      </c>
      <c r="C6681" s="419">
        <f>hourly1!$F6682*유형화!$G$71/hourly1!$F$8763+유형화!$G$72*hourly1!$G6682/hourly1!$F$8763+유형화!$G$74*hourly1!I6682/hourly1!$I$8763+유형화!$H$63*hourly1!P6682/hourly1!$P$8763</f>
        <v>1.2347088130168071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770">
        <f>(유형화!$F$71+유형화!$F$72+유형화!$F$73+유형화!$F$74+유형화!$G$63)*hourly1!O6683/hourly1!$O$8763</f>
        <v>81.852842479530963</v>
      </c>
      <c r="C6682" s="419">
        <f>hourly1!$F6683*유형화!$G$71/hourly1!$F$8763+유형화!$G$72*hourly1!$G6683/hourly1!$F$8763+유형화!$G$74*hourly1!I6683/hourly1!$I$8763+유형화!$H$63*hourly1!P6683/hourly1!$P$8763</f>
        <v>1.7075700154872702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770">
        <f>(유형화!$F$71+유형화!$F$72+유형화!$F$73+유형화!$F$74+유형화!$G$63)*hourly1!O6684/hourly1!$O$8763</f>
        <v>85.084851219791318</v>
      </c>
      <c r="C6683" s="419">
        <f>hourly1!$F6684*유형화!$G$71/hourly1!$F$8763+유형화!$G$72*hourly1!$G6684/hourly1!$F$8763+유형화!$G$74*hourly1!I6684/hourly1!$I$8763+유형화!$H$63*hourly1!P6684/hourly1!$P$8763</f>
        <v>2.0890531331149851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770">
        <f>(유형화!$F$71+유형화!$F$72+유형화!$F$73+유형화!$F$74+유형화!$G$63)*hourly1!O6685/hourly1!$O$8763</f>
        <v>85.981056365217356</v>
      </c>
      <c r="C6684" s="419">
        <f>hourly1!$F6685*유형화!$G$71/hourly1!$F$8763+유형화!$G$72*hourly1!$G6685/hourly1!$F$8763+유형화!$G$74*hourly1!I6685/hourly1!$I$8763+유형화!$H$63*hourly1!P6685/hourly1!$P$8763</f>
        <v>2.2549039724519151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770">
        <f>(유형화!$F$71+유형화!$F$72+유형화!$F$73+유형화!$F$74+유형화!$G$63)*hourly1!O6686/hourly1!$O$8763</f>
        <v>87.219631165648408</v>
      </c>
      <c r="C6685" s="419">
        <f>hourly1!$F6686*유형화!$G$71/hourly1!$F$8763+유형화!$G$72*hourly1!$G6686/hourly1!$F$8763+유형화!$G$74*hourly1!I6686/hourly1!$I$8763+유형화!$H$63*hourly1!P6686/hourly1!$P$8763</f>
        <v>2.3500664239806204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770">
        <f>(유형화!$F$71+유형화!$F$72+유형화!$F$73+유형화!$F$74+유형화!$G$63)*hourly1!O6687/hourly1!$O$8763</f>
        <v>86.532546910323532</v>
      </c>
      <c r="C6686" s="419">
        <f>hourly1!$F6687*유형화!$G$71/hourly1!$F$8763+유형화!$G$72*hourly1!$G6687/hourly1!$F$8763+유형화!$G$74*hourly1!I6687/hourly1!$I$8763+유형화!$H$63*hourly1!P6687/hourly1!$P$8763</f>
        <v>2.0809637339085691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770">
        <f>(유형화!$F$71+유형화!$F$72+유형화!$F$73+유형화!$F$74+유형화!$G$63)*hourly1!O6688/hourly1!$O$8763</f>
        <v>87.232903969405498</v>
      </c>
      <c r="C6687" s="419">
        <f>hourly1!$F6688*유형화!$G$71/hourly1!$F$8763+유형화!$G$72*hourly1!$G6688/hourly1!$F$8763+유형화!$G$74*hourly1!I6688/hourly1!$I$8763+유형화!$H$63*hourly1!P6688/hourly1!$P$8763</f>
        <v>1.8513436387307201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770">
        <f>(유형화!$F$71+유형화!$F$72+유형화!$F$73+유형화!$F$74+유형화!$G$63)*hourly1!O6689/hourly1!$O$8763</f>
        <v>87.133162786731532</v>
      </c>
      <c r="C6688" s="419">
        <f>hourly1!$F6689*유형화!$G$71/hourly1!$F$8763+유형화!$G$72*hourly1!$G6689/hourly1!$F$8763+유형화!$G$74*hourly1!I6689/hourly1!$I$8763+유형화!$H$63*hourly1!P6689/hourly1!$P$8763</f>
        <v>1.5453866084290298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770">
        <f>(유형화!$F$71+유형화!$F$72+유형화!$F$73+유형화!$F$74+유형화!$G$63)*hourly1!O6690/hourly1!$O$8763</f>
        <v>86.644009506597726</v>
      </c>
      <c r="C6689" s="419">
        <f>hourly1!$F6690*유형화!$G$71/hourly1!$F$8763+유형화!$G$72*hourly1!$G6690/hourly1!$F$8763+유형화!$G$74*hourly1!I6690/hourly1!$I$8763+유형화!$H$63*hourly1!P6690/hourly1!$P$8763</f>
        <v>1.4115505634711889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770">
        <f>(유형화!$F$71+유형화!$F$72+유형화!$F$73+유형화!$F$74+유형화!$G$63)*hourly1!O6691/hourly1!$O$8763</f>
        <v>86.843198508893067</v>
      </c>
      <c r="C6690" s="419">
        <f>hourly1!$F6691*유형화!$G$71/hourly1!$F$8763+유형화!$G$72*hourly1!$G6691/hourly1!$F$8763+유형화!$G$74*hourly1!I6691/hourly1!$I$8763+유형화!$H$63*hourly1!P6691/hourly1!$P$8763</f>
        <v>0.99252596211003019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770">
        <f>(유형화!$F$71+유형화!$F$72+유형화!$F$73+유형화!$F$74+유형화!$G$63)*hourly1!O6692/hourly1!$O$8763</f>
        <v>88.76026890083871</v>
      </c>
      <c r="C6691" s="419">
        <f>hourly1!$F6692*유형화!$G$71/hourly1!$F$8763+유형화!$G$72*hourly1!$G6692/hourly1!$F$8763+유형화!$G$74*hourly1!I6692/hourly1!$I$8763+유형화!$H$63*hourly1!P6692/hourly1!$P$8763</f>
        <v>1.4879121163649824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770">
        <f>(유형화!$F$71+유형화!$F$72+유형화!$F$73+유형화!$F$74+유형화!$G$63)*hourly1!O6693/hourly1!$O$8763</f>
        <v>91.444785615963241</v>
      </c>
      <c r="C6692" s="419">
        <f>hourly1!$F6693*유형화!$G$71/hourly1!$F$8763+유형화!$G$72*hourly1!$G6693/hourly1!$F$8763+유형화!$G$74*hourly1!I6693/hourly1!$I$8763+유형화!$H$63*hourly1!P6693/hourly1!$P$8763</f>
        <v>1.8122580053770008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770">
        <f>(유형화!$F$71+유형화!$F$72+유형화!$F$73+유형화!$F$74+유형화!$G$63)*hourly1!O6694/hourly1!$O$8763</f>
        <v>93.536245386800118</v>
      </c>
      <c r="C6693" s="419">
        <f>hourly1!$F6694*유형화!$G$71/hourly1!$F$8763+유형화!$G$72*hourly1!$G6694/hourly1!$F$8763+유형화!$G$74*hourly1!I6694/hourly1!$I$8763+유형화!$H$63*hourly1!P6694/hourly1!$P$8763</f>
        <v>1.926927885538261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770">
        <f>(유형화!$F$71+유형화!$F$72+유형화!$F$73+유형화!$F$74+유형화!$G$63)*hourly1!O6695/hourly1!$O$8763</f>
        <v>92.550328294694935</v>
      </c>
      <c r="C6694" s="419">
        <f>hourly1!$F6695*유형화!$G$71/hourly1!$F$8763+유형화!$G$72*hourly1!$G6695/hourly1!$F$8763+유형화!$G$74*hourly1!I6695/hourly1!$I$8763+유형화!$H$63*hourly1!P6695/hourly1!$P$8763</f>
        <v>1.2026361668783299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770">
        <f>(유형화!$F$71+유형화!$F$72+유형화!$F$73+유형화!$F$74+유형화!$G$63)*hourly1!O6696/hourly1!$O$8763</f>
        <v>91.72821223495076</v>
      </c>
      <c r="C6695" s="419">
        <f>hourly1!$F6696*유형화!$G$71/hourly1!$F$8763+유형화!$G$72*hourly1!$G6696/hourly1!$F$8763+유형화!$G$74*hourly1!I6696/hourly1!$I$8763+유형화!$H$63*hourly1!P6696/hourly1!$P$8763</f>
        <v>1.1456374132186193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770">
        <f>(유형화!$F$71+유형화!$F$72+유형화!$F$73+유형화!$F$74+유형화!$G$63)*hourly1!O6697/hourly1!$O$8763</f>
        <v>91.425101091080066</v>
      </c>
      <c r="C6696" s="419">
        <f>hourly1!$F6697*유형화!$G$71/hourly1!$F$8763+유형화!$G$72*hourly1!$G6697/hourly1!$F$8763+유형화!$G$74*hourly1!I6697/hourly1!$I$8763+유형화!$H$63*hourly1!P6697/hourly1!$P$8763</f>
        <v>1.0886506607217576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770">
        <f>(유형화!$F$71+유형화!$F$72+유형화!$F$73+유형화!$F$74+유형화!$G$63)*hourly1!O6698/hourly1!$O$8763</f>
        <v>91.339780658753227</v>
      </c>
      <c r="C6697" s="419">
        <f>hourly1!$F6698*유형화!$G$71/hourly1!$F$8763+유형화!$G$72*hourly1!$G6698/hourly1!$F$8763+유형화!$G$74*hourly1!I6698/hourly1!$I$8763+유형화!$H$63*hourly1!P6698/hourly1!$P$8763</f>
        <v>0.80367289397365549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770">
        <f>(유형화!$F$71+유형화!$F$72+유형화!$F$73+유형화!$F$74+유형화!$G$63)*hourly1!O6699/hourly1!$O$8763</f>
        <v>87.123088478268201</v>
      </c>
      <c r="C6698" s="419">
        <f>hourly1!$F6699*유형화!$G$71/hourly1!$F$8763+유형화!$G$72*hourly1!$G6699/hourly1!$F$8763+유형화!$G$74*hourly1!I6699/hourly1!$I$8763+유형화!$H$63*hourly1!P6699/hourly1!$P$8763</f>
        <v>0.60661749261121078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770">
        <f>(유형화!$F$71+유형화!$F$72+유형화!$F$73+유형화!$F$74+유형화!$G$63)*hourly1!O6700/hourly1!$O$8763</f>
        <v>84.492731770929808</v>
      </c>
      <c r="C6699" s="419">
        <f>hourly1!$F6700*유형화!$G$71/hourly1!$F$8763+유형화!$G$72*hourly1!$G6700/hourly1!$F$8763+유형화!$G$74*hourly1!I6700/hourly1!$I$8763+유형화!$H$63*hourly1!P6700/hourly1!$P$8763</f>
        <v>0.53369658079041515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770">
        <f>(유형화!$F$71+유형화!$F$72+유형화!$F$73+유형화!$F$74+유형화!$G$63)*hourly1!O6701/hourly1!$O$8763</f>
        <v>84.316722338204258</v>
      </c>
      <c r="C6700" s="419">
        <f>hourly1!$F6701*유형화!$G$71/hourly1!$F$8763+유형화!$G$72*hourly1!$G6701/hourly1!$F$8763+유형화!$G$74*hourly1!I6701/hourly1!$I$8763+유형화!$H$63*hourly1!P6701/hourly1!$P$8763</f>
        <v>0.5167734025586358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770">
        <f>(유형화!$F$71+유형화!$F$72+유형화!$F$73+유형화!$F$74+유형화!$G$63)*hourly1!O6702/hourly1!$O$8763</f>
        <v>82.633961198863844</v>
      </c>
      <c r="C6701" s="419">
        <f>hourly1!$F6702*유형화!$G$71/hourly1!$F$8763+유형화!$G$72*hourly1!$G6702/hourly1!$F$8763+유형화!$G$74*hourly1!I6702/hourly1!$I$8763+유형화!$H$63*hourly1!P6702/hourly1!$P$8763</f>
        <v>0.51704019764049725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770">
        <f>(유형화!$F$71+유형화!$F$72+유형화!$F$73+유형화!$F$74+유형화!$G$63)*hourly1!O6703/hourly1!$O$8763</f>
        <v>82.839315384095215</v>
      </c>
      <c r="C6702" s="419">
        <f>hourly1!$F6703*유형화!$G$71/hourly1!$F$8763+유형화!$G$72*hourly1!$G6703/hourly1!$F$8763+유형화!$G$74*hourly1!I6703/hourly1!$I$8763+유형화!$H$63*hourly1!P6703/hourly1!$P$8763</f>
        <v>0.50893848954910181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770">
        <f>(유형화!$F$71+유형화!$F$72+유형화!$F$73+유형화!$F$74+유형화!$G$63)*hourly1!O6704/hourly1!$O$8763</f>
        <v>83.253568987362826</v>
      </c>
      <c r="C6703" s="419">
        <f>hourly1!$F6704*유형화!$G$71/hourly1!$F$8763+유형화!$G$72*hourly1!$G6704/hourly1!$F$8763+유형화!$G$74*hourly1!I6704/hourly1!$I$8763+유형화!$H$63*hourly1!P6704/hourly1!$P$8763</f>
        <v>1.207792666517026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770">
        <f>(유형화!$F$71+유형화!$F$72+유형화!$F$73+유형화!$F$74+유형화!$G$63)*hourly1!O6705/hourly1!$O$8763</f>
        <v>85.948000654829485</v>
      </c>
      <c r="C6704" s="419">
        <f>hourly1!$F6705*유형화!$G$71/hourly1!$F$8763+유형화!$G$72*hourly1!$G6705/hourly1!$F$8763+유형화!$G$74*hourly1!I6705/hourly1!$I$8763+유형화!$H$63*hourly1!P6705/hourly1!$P$8763</f>
        <v>2.4956956116342464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770">
        <f>(유형화!$F$71+유형화!$F$72+유형화!$F$73+유형화!$F$74+유형화!$G$63)*hourly1!O6706/hourly1!$O$8763</f>
        <v>86.920616636706441</v>
      </c>
      <c r="C6705" s="419">
        <f>hourly1!$F6706*유형화!$G$71/hourly1!$F$8763+유형화!$G$72*hourly1!$G6706/hourly1!$F$8763+유형화!$G$74*hourly1!I6706/hourly1!$I$8763+유형화!$H$63*hourly1!P6706/hourly1!$P$8763</f>
        <v>2.2790053846797398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770">
        <f>(유형화!$F$71+유형화!$F$72+유형화!$F$73+유형화!$F$74+유형화!$G$63)*hourly1!O6707/hourly1!$O$8763</f>
        <v>87.462707187497685</v>
      </c>
      <c r="C6706" s="419">
        <f>hourly1!$F6707*유형화!$G$71/hourly1!$F$8763+유형화!$G$72*hourly1!$G6707/hourly1!$F$8763+유형화!$G$74*hourly1!I6707/hourly1!$I$8763+유형화!$H$63*hourly1!P6707/hourly1!$P$8763</f>
        <v>1.8244351852840457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770">
        <f>(유형화!$F$71+유형화!$F$72+유형화!$F$73+유형화!$F$74+유형화!$G$63)*hourly1!O6708/hourly1!$O$8763</f>
        <v>87.273156192245153</v>
      </c>
      <c r="C6707" s="419">
        <f>hourly1!$F6708*유형화!$G$71/hourly1!$F$8763+유형화!$G$72*hourly1!$G6708/hourly1!$F$8763+유형화!$G$74*hourly1!I6708/hourly1!$I$8763+유형화!$H$63*hourly1!P6708/hourly1!$P$8763</f>
        <v>1.471391130949804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770">
        <f>(유형화!$F$71+유형화!$F$72+유형화!$F$73+유형화!$F$74+유형화!$G$63)*hourly1!O6709/hourly1!$O$8763</f>
        <v>89.792239496685838</v>
      </c>
      <c r="C6708" s="419">
        <f>hourly1!$F6709*유형화!$G$71/hourly1!$F$8763+유형화!$G$72*hourly1!$G6709/hourly1!$F$8763+유형화!$G$74*hourly1!I6709/hourly1!$I$8763+유형화!$H$63*hourly1!P6709/hourly1!$P$8763</f>
        <v>1.3477625365806742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770">
        <f>(유형화!$F$71+유형화!$F$72+유형화!$F$73+유형화!$F$74+유형화!$G$63)*hourly1!O6710/hourly1!$O$8763</f>
        <v>90.265595439948598</v>
      </c>
      <c r="C6709" s="419">
        <f>hourly1!$F6710*유형화!$G$71/hourly1!$F$8763+유형화!$G$72*hourly1!$G6710/hourly1!$F$8763+유형화!$G$74*hourly1!I6710/hourly1!$I$8763+유형화!$H$63*hourly1!P6710/hourly1!$P$8763</f>
        <v>1.286837556335648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770">
        <f>(유형화!$F$71+유형화!$F$72+유형화!$F$73+유형화!$F$74+유형화!$G$63)*hourly1!O6711/hourly1!$O$8763</f>
        <v>89.739639579571858</v>
      </c>
      <c r="C6710" s="419">
        <f>hourly1!$F6711*유형화!$G$71/hourly1!$F$8763+유형화!$G$72*hourly1!$G6711/hourly1!$F$8763+유형화!$G$74*hourly1!I6711/hourly1!$I$8763+유형화!$H$63*hourly1!P6711/hourly1!$P$8763</f>
        <v>1.7096994525881686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770">
        <f>(유형화!$F$71+유형화!$F$72+유형화!$F$73+유형화!$F$74+유형화!$G$63)*hourly1!O6712/hourly1!$O$8763</f>
        <v>90.068242844178229</v>
      </c>
      <c r="C6711" s="419">
        <f>hourly1!$F6712*유형화!$G$71/hourly1!$F$8763+유형화!$G$72*hourly1!$G6712/hourly1!$F$8763+유형화!$G$74*hourly1!I6712/hourly1!$I$8763+유형화!$H$63*hourly1!P6712/hourly1!$P$8763</f>
        <v>1.5685110029118614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770">
        <f>(유형화!$F$71+유형화!$F$72+유형화!$F$73+유형화!$F$74+유형화!$G$63)*hourly1!O6713/hourly1!$O$8763</f>
        <v>89.703500115660802</v>
      </c>
      <c r="C6712" s="419">
        <f>hourly1!$F6713*유형화!$G$71/hourly1!$F$8763+유형화!$G$72*hourly1!$G6713/hourly1!$F$8763+유형화!$G$74*hourly1!I6713/hourly1!$I$8763+유형화!$H$63*hourly1!P6713/hourly1!$P$8763</f>
        <v>1.0847933638923122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770">
        <f>(유형화!$F$71+유형화!$F$72+유형화!$F$73+유형화!$F$74+유형화!$G$63)*hourly1!O6714/hourly1!$O$8763</f>
        <v>89.657642053203986</v>
      </c>
      <c r="C6713" s="419">
        <f>hourly1!$F6714*유형화!$G$71/hourly1!$F$8763+유형화!$G$72*hourly1!$G6714/hourly1!$F$8763+유형화!$G$74*hourly1!I6714/hourly1!$I$8763+유형화!$H$63*hourly1!P6714/hourly1!$P$8763</f>
        <v>1.0043104885863288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770">
        <f>(유형화!$F$71+유형화!$F$72+유형화!$F$73+유형화!$F$74+유형화!$G$63)*hourly1!O6715/hourly1!$O$8763</f>
        <v>90.298464340662818</v>
      </c>
      <c r="C6714" s="419">
        <f>hourly1!$F6715*유형화!$G$71/hourly1!$F$8763+유형화!$G$72*hourly1!$G6715/hourly1!$F$8763+유형화!$G$74*hourly1!I6715/hourly1!$I$8763+유형화!$H$63*hourly1!P6715/hourly1!$P$8763</f>
        <v>1.0849616878943629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770">
        <f>(유형화!$F$71+유형화!$F$72+유형화!$F$73+유형화!$F$74+유형화!$G$63)*hourly1!O6716/hourly1!$O$8763</f>
        <v>92.252856697489278</v>
      </c>
      <c r="C6715" s="419">
        <f>hourly1!$F6716*유형화!$G$71/hourly1!$F$8763+유형화!$G$72*hourly1!$G6716/hourly1!$F$8763+유형화!$G$74*hourly1!I6716/hourly1!$I$8763+유형화!$H$63*hourly1!P6716/hourly1!$P$8763</f>
        <v>1.5690845969517597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770">
        <f>(유형화!$F$71+유형화!$F$72+유형화!$F$73+유형화!$F$74+유형화!$G$63)*hourly1!O6717/hourly1!$O$8763</f>
        <v>95.55754315719345</v>
      </c>
      <c r="C6716" s="419">
        <f>hourly1!$F6717*유형화!$G$71/hourly1!$F$8763+유형화!$G$72*hourly1!$G6717/hourly1!$F$8763+유형화!$G$74*hourly1!I6717/hourly1!$I$8763+유형화!$H$63*hourly1!P6717/hourly1!$P$8763</f>
        <v>2.0334609772859373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770">
        <f>(유형화!$F$71+유형화!$F$72+유형화!$F$73+유형화!$F$74+유형화!$G$63)*hourly1!O6718/hourly1!$O$8763</f>
        <v>97.855117182981814</v>
      </c>
      <c r="C6717" s="419">
        <f>hourly1!$F6718*유형화!$G$71/hourly1!$F$8763+유형화!$G$72*hourly1!$G6718/hourly1!$F$8763+유형화!$G$74*hourly1!I6718/hourly1!$I$8763+유형화!$H$63*hourly1!P6718/hourly1!$P$8763</f>
        <v>2.0538924954580868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770">
        <f>(유형화!$F$71+유형화!$F$72+유형화!$F$73+유형화!$F$74+유형화!$G$63)*hourly1!O6719/hourly1!$O$8763</f>
        <v>98.193156020530154</v>
      </c>
      <c r="C6718" s="419">
        <f>hourly1!$F6719*유형화!$G$71/hourly1!$F$8763+유형화!$G$72*hourly1!$G6719/hourly1!$F$8763+유형화!$G$74*hourly1!I6719/hourly1!$I$8763+유형화!$H$63*hourly1!P6719/hourly1!$P$8763</f>
        <v>1.691163502702371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770">
        <f>(유형화!$F$71+유형화!$F$72+유형화!$F$73+유형화!$F$74+유형화!$G$63)*hourly1!O6720/hourly1!$O$8763</f>
        <v>96.970712217636503</v>
      </c>
      <c r="C6719" s="419">
        <f>hourly1!$F6720*유형화!$G$71/hourly1!$F$8763+유형화!$G$72*hourly1!$G6720/hourly1!$F$8763+유형화!$G$74*hourly1!I6720/hourly1!$I$8763+유형화!$H$63*hourly1!P6720/hourly1!$P$8763</f>
        <v>1.3481791923371247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770">
        <f>(유형화!$F$71+유형화!$F$72+유형화!$F$73+유형화!$F$74+유형화!$G$63)*hourly1!O6721/hourly1!$O$8763</f>
        <v>95.44121933047461</v>
      </c>
      <c r="C6720" s="419">
        <f>hourly1!$F6721*유형화!$G$71/hourly1!$F$8763+유형화!$G$72*hourly1!$G6721/hourly1!$F$8763+유형화!$G$74*hourly1!I6721/hourly1!$I$8763+유형화!$H$63*hourly1!P6721/hourly1!$P$8763</f>
        <v>0.94514229394954685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770">
        <f>(유형화!$F$71+유형화!$F$72+유형화!$F$73+유형화!$F$74+유형화!$G$63)*hourly1!O6722/hourly1!$O$8763</f>
        <v>94.392266907884633</v>
      </c>
      <c r="C6721" s="419">
        <f>hourly1!$F6722*유형화!$G$71/hourly1!$F$8763+유형화!$G$72*hourly1!$G6722/hourly1!$F$8763+유형화!$G$74*hourly1!I6722/hourly1!$I$8763+유형화!$H$63*hourly1!P6722/hourly1!$P$8763</f>
        <v>0.82478201626375003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770">
        <f>(유형화!$F$71+유형화!$F$72+유형화!$F$73+유형화!$F$74+유형화!$G$63)*hourly1!O6723/hourly1!$O$8763</f>
        <v>92.941784692949867</v>
      </c>
      <c r="C6722" s="419">
        <f>hourly1!$F6723*유형화!$G$71/hourly1!$F$8763+유형화!$G$72*hourly1!$G6723/hourly1!$F$8763+유형화!$G$74*hourly1!I6723/hourly1!$I$8763+유형화!$H$63*hourly1!P6723/hourly1!$P$8763</f>
        <v>0.60700645337646131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770">
        <f>(유형화!$F$71+유형화!$F$72+유형화!$F$73+유형화!$F$74+유형화!$G$63)*hourly1!O6724/hourly1!$O$8763</f>
        <v>90.893340249474861</v>
      </c>
      <c r="C6723" s="419">
        <f>hourly1!$F6724*유형화!$G$71/hourly1!$F$8763+유형화!$G$72*hourly1!$G6724/hourly1!$F$8763+유형화!$G$74*hourly1!I6724/hourly1!$I$8763+유형화!$H$63*hourly1!P6724/hourly1!$P$8763</f>
        <v>0.53406123150783746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770">
        <f>(유형화!$F$71+유형화!$F$72+유형화!$F$73+유형화!$F$74+유형화!$G$63)*hourly1!O6725/hourly1!$O$8763</f>
        <v>89.472617607206971</v>
      </c>
      <c r="C6724" s="419">
        <f>hourly1!$F6725*유형화!$G$71/hourly1!$F$8763+유형화!$G$72*hourly1!$G6725/hourly1!$F$8763+유형화!$G$74*hourly1!I6725/hourly1!$I$8763+유형화!$H$63*hourly1!P6725/hourly1!$P$8763</f>
        <v>0.51759132796531071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770">
        <f>(유형화!$F$71+유형화!$F$72+유형화!$F$73+유형화!$F$74+유형화!$G$63)*hourly1!O6726/hourly1!$O$8763</f>
        <v>88.822158672160839</v>
      </c>
      <c r="C6725" s="419">
        <f>hourly1!$F6726*유형화!$G$71/hourly1!$F$8763+유형화!$G$72*hourly1!$G6726/hourly1!$F$8763+유형화!$G$74*hourly1!I6726/hourly1!$I$8763+유형화!$H$63*hourly1!P6726/hourly1!$P$8763</f>
        <v>0.51802613932709818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770">
        <f>(유형화!$F$71+유형화!$F$72+유형화!$F$73+유형화!$F$74+유형화!$G$63)*hourly1!O6727/hourly1!$O$8763</f>
        <v>88.18721007802688</v>
      </c>
      <c r="C6726" s="419">
        <f>hourly1!$F6727*유형화!$G$71/hourly1!$F$8763+유형화!$G$72*hourly1!$G6727/hourly1!$F$8763+유형화!$G$74*hourly1!I6727/hourly1!$I$8763+유형화!$H$63*hourly1!P6727/hourly1!$P$8763</f>
        <v>0.50966286742995659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770">
        <f>(유형화!$F$71+유형화!$F$72+유형화!$F$73+유형화!$F$74+유형화!$G$63)*hourly1!O6728/hourly1!$O$8763</f>
        <v>88.328634563745908</v>
      </c>
      <c r="C6727" s="419">
        <f>hourly1!$F6728*유형화!$G$71/hourly1!$F$8763+유형화!$G$72*hourly1!$G6728/hourly1!$F$8763+유형화!$G$74*hourly1!I6728/hourly1!$I$8763+유형화!$H$63*hourly1!P6728/hourly1!$P$8763</f>
        <v>1.2082474798168967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770">
        <f>(유형화!$F$71+유형화!$F$72+유형화!$F$73+유형화!$F$74+유형화!$G$63)*hourly1!O6729/hourly1!$O$8763</f>
        <v>89.361229062151068</v>
      </c>
      <c r="C6728" s="419">
        <f>hourly1!$F6729*유형화!$G$71/hourly1!$F$8763+유형화!$G$72*hourly1!$G6729/hourly1!$F$8763+유형화!$G$74*hourly1!I6729/hourly1!$I$8763+유형화!$H$63*hourly1!P6729/hourly1!$P$8763</f>
        <v>3.3132419046515555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770">
        <f>(유형화!$F$71+유형화!$F$72+유형화!$F$73+유형화!$F$74+유형화!$G$63)*hourly1!O6730/hourly1!$O$8763</f>
        <v>90.004174761405068</v>
      </c>
      <c r="C6729" s="419">
        <f>hourly1!$F6730*유형화!$G$71/hourly1!$F$8763+유형화!$G$72*hourly1!$G6730/hourly1!$F$8763+유형화!$G$74*hourly1!I6730/hourly1!$I$8763+유형화!$H$63*hourly1!P6730/hourly1!$P$8763</f>
        <v>4.0957497256953532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770">
        <f>(유형화!$F$71+유형화!$F$72+유형화!$F$73+유형화!$F$74+유형화!$G$63)*hourly1!O6731/hourly1!$O$8763</f>
        <v>89.804071104398631</v>
      </c>
      <c r="C6730" s="419">
        <f>hourly1!$F6731*유형화!$G$71/hourly1!$F$8763+유형화!$G$72*hourly1!$G6731/hourly1!$F$8763+유형화!$G$74*hourly1!I6731/hourly1!$I$8763+유형화!$H$63*hourly1!P6731/hourly1!$P$8763</f>
        <v>3.2837347378642616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770">
        <f>(유형화!$F$71+유형화!$F$72+유형화!$F$73+유형화!$F$74+유형화!$G$63)*hourly1!O6732/hourly1!$O$8763</f>
        <v>89.35528853948253</v>
      </c>
      <c r="C6731" s="419">
        <f>hourly1!$F6732*유형화!$G$71/hourly1!$F$8763+유형화!$G$72*hourly1!$G6732/hourly1!$F$8763+유형화!$G$74*hourly1!I6732/hourly1!$I$8763+유형화!$H$63*hourly1!P6732/hourly1!$P$8763</f>
        <v>1.778379338090377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770">
        <f>(유형화!$F$71+유형화!$F$72+유형화!$F$73+유형화!$F$74+유형화!$G$63)*hourly1!O6733/hourly1!$O$8763</f>
        <v>90.926439777162727</v>
      </c>
      <c r="C6732" s="419">
        <f>hourly1!$F6733*유형화!$G$71/hourly1!$F$8763+유형화!$G$72*hourly1!$G6733/hourly1!$F$8763+유형화!$G$74*hourly1!I6733/hourly1!$I$8763+유형화!$H$63*hourly1!P6733/hourly1!$P$8763</f>
        <v>1.3823292705374695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770">
        <f>(유형화!$F$71+유형화!$F$72+유형화!$F$73+유형화!$F$74+유형화!$G$63)*hourly1!O6734/hourly1!$O$8763</f>
        <v>92.520269103617849</v>
      </c>
      <c r="C6733" s="419">
        <f>hourly1!$F6734*유형화!$G$71/hourly1!$F$8763+유형화!$G$72*hourly1!$G6734/hourly1!$F$8763+유형화!$G$74*hourly1!I6734/hourly1!$I$8763+유형화!$H$63*hourly1!P6734/hourly1!$P$8763</f>
        <v>1.2893984198549686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770">
        <f>(유형화!$F$71+유형화!$F$72+유형화!$F$73+유형화!$F$74+유형화!$G$63)*hourly1!O6735/hourly1!$O$8763</f>
        <v>91.694747335899805</v>
      </c>
      <c r="C6734" s="419">
        <f>hourly1!$F6735*유형화!$G$71/hourly1!$F$8763+유형화!$G$72*hourly1!$G6735/hourly1!$F$8763+유형화!$G$74*hourly1!I6735/hourly1!$I$8763+유형화!$H$63*hourly1!P6735/hourly1!$P$8763</f>
        <v>1.710936495528286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770">
        <f>(유형화!$F$71+유형화!$F$72+유형화!$F$73+유형화!$F$74+유형화!$G$63)*hourly1!O6736/hourly1!$O$8763</f>
        <v>92.537473203200832</v>
      </c>
      <c r="C6735" s="419">
        <f>hourly1!$F6736*유형화!$G$71/hourly1!$F$8763+유형화!$G$72*hourly1!$G6736/hourly1!$F$8763+유형화!$G$74*hourly1!I6736/hourly1!$I$8763+유형화!$H$63*hourly1!P6736/hourly1!$P$8763</f>
        <v>1.5698028203901231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770">
        <f>(유형화!$F$71+유형화!$F$72+유형화!$F$73+유형화!$F$74+유형화!$G$63)*hourly1!O6737/hourly1!$O$8763</f>
        <v>93.311163822178088</v>
      </c>
      <c r="C6736" s="419">
        <f>hourly1!$F6737*유형화!$G$71/hourly1!$F$8763+유형화!$G$72*hourly1!$G6737/hourly1!$F$8763+유형화!$G$74*hourly1!I6737/hourly1!$I$8763+유형화!$H$63*hourly1!P6737/hourly1!$P$8763</f>
        <v>1.0855712854228139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770">
        <f>(유형화!$F$71+유형화!$F$72+유형화!$F$73+유형화!$F$74+유형화!$G$63)*hourly1!O6738/hourly1!$O$8763</f>
        <v>94.128437806764609</v>
      </c>
      <c r="C6737" s="419">
        <f>hourly1!$F6738*유형화!$G$71/hourly1!$F$8763+유형화!$G$72*hourly1!$G6738/hourly1!$F$8763+유형화!$G$74*hourly1!I6738/hourly1!$I$8763+유형화!$H$63*hourly1!P6738/hourly1!$P$8763</f>
        <v>1.0050225575822103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770">
        <f>(유형화!$F$71+유형화!$F$72+유형화!$F$73+유형화!$F$74+유형화!$G$63)*hourly1!O6739/hourly1!$O$8763</f>
        <v>94.258028755461368</v>
      </c>
      <c r="C6738" s="419">
        <f>hourly1!$F6739*유형화!$G$71/hourly1!$F$8763+유형화!$G$72*hourly1!$G6739/hourly1!$F$8763+유형화!$G$74*hourly1!I6739/hourly1!$I$8763+유형화!$H$63*hourly1!P6739/hourly1!$P$8763</f>
        <v>1.0857586881965777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770">
        <f>(유형화!$F$71+유형화!$F$72+유형화!$F$73+유형화!$F$74+유형화!$G$63)*hourly1!O6740/hourly1!$O$8763</f>
        <v>95.580090592981364</v>
      </c>
      <c r="C6739" s="419">
        <f>hourly1!$F6740*유형화!$G$71/hourly1!$F$8763+유형화!$G$72*hourly1!$G6740/hourly1!$F$8763+유형화!$G$74*hourly1!I6740/hourly1!$I$8763+유형화!$H$63*hourly1!P6740/hourly1!$P$8763</f>
        <v>1.5701240822880045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770">
        <f>(유형화!$F$71+유형화!$F$72+유형화!$F$73+유형화!$F$74+유형화!$G$63)*hourly1!O6741/hourly1!$O$8763</f>
        <v>98.557931882516982</v>
      </c>
      <c r="C6740" s="419">
        <f>hourly1!$F6741*유형화!$G$71/hourly1!$F$8763+유형화!$G$72*hourly1!$G6741/hourly1!$F$8763+유형화!$G$74*hourly1!I6741/hourly1!$I$8763+유형화!$H$63*hourly1!P6741/hourly1!$P$8763</f>
        <v>2.0347235611623837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770">
        <f>(유형화!$F$71+유형화!$F$72+유형화!$F$73+유형화!$F$74+유형화!$G$63)*hourly1!O6742/hourly1!$O$8763</f>
        <v>102.86023069796158</v>
      </c>
      <c r="C6741" s="419">
        <f>hourly1!$F6742*유형화!$G$71/hourly1!$F$8763+유형화!$G$72*hourly1!$G6742/hourly1!$F$8763+유형화!$G$74*hourly1!I6742/hourly1!$I$8763+유형화!$H$63*hourly1!P6742/hourly1!$P$8763</f>
        <v>2.0552347793647514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770">
        <f>(유형화!$F$71+유형화!$F$72+유형화!$F$73+유형화!$F$74+유형화!$G$63)*hourly1!O6743/hourly1!$O$8763</f>
        <v>102.23232522127756</v>
      </c>
      <c r="C6742" s="419">
        <f>hourly1!$F6743*유형화!$G$71/hourly1!$F$8763+유형화!$G$72*hourly1!$G6743/hourly1!$F$8763+유형화!$G$74*hourly1!I6743/hourly1!$I$8763+유형화!$H$63*hourly1!P6743/hourly1!$P$8763</f>
        <v>1.9149325694067374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770">
        <f>(유형화!$F$71+유형화!$F$72+유형화!$F$73+유형화!$F$74+유형화!$G$63)*hourly1!O6744/hourly1!$O$8763</f>
        <v>100.08337770969733</v>
      </c>
      <c r="C6743" s="419">
        <f>hourly1!$F6744*유형화!$G$71/hourly1!$F$8763+유형화!$G$72*hourly1!$G6744/hourly1!$F$8763+유형화!$G$74*hourly1!I6744/hourly1!$I$8763+유형화!$H$63*hourly1!P6744/hourly1!$P$8763</f>
        <v>1.3490235818464984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770">
        <f>(유형화!$F$71+유형화!$F$72+유형화!$F$73+유형화!$F$74+유형화!$G$63)*hourly1!O6745/hourly1!$O$8763</f>
        <v>98.926016551232948</v>
      </c>
      <c r="C6744" s="419">
        <f>hourly1!$F6745*유형화!$G$71/hourly1!$F$8763+유형화!$G$72*hourly1!$G6745/hourly1!$F$8763+유형화!$G$74*hourly1!I6745/hourly1!$I$8763+유형화!$H$63*hourly1!P6745/hourly1!$P$8763</f>
        <v>0.94568357716637919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770">
        <f>(유형화!$F$71+유형화!$F$72+유형화!$F$73+유형화!$F$74+유형화!$G$63)*hourly1!O6746/hourly1!$O$8763</f>
        <v>96.613725791834014</v>
      </c>
      <c r="C6745" s="419">
        <f>hourly1!$F6746*유형화!$G$71/hourly1!$F$8763+유형화!$G$72*hourly1!$G6746/hourly1!$F$8763+유형화!$G$74*hourly1!I6746/hourly1!$I$8763+유형화!$H$63*hourly1!P6746/hourly1!$P$8763</f>
        <v>0.82525990872295441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770">
        <f>(유형화!$F$71+유형화!$F$72+유형화!$F$73+유형화!$F$74+유형화!$G$63)*hourly1!O6747/hourly1!$O$8763</f>
        <v>92.537888077367626</v>
      </c>
      <c r="C6746" s="419">
        <f>hourly1!$F6747*유형화!$G$71/hourly1!$F$8763+유형화!$G$72*hourly1!$G6747/hourly1!$F$8763+유형화!$G$74*hourly1!I6747/hourly1!$I$8763+유형화!$H$63*hourly1!P6747/hourly1!$P$8763</f>
        <v>0.60742218596653552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770">
        <f>(유형화!$F$71+유형화!$F$72+유형화!$F$73+유형화!$F$74+유형화!$G$63)*hourly1!O6748/hourly1!$O$8763</f>
        <v>90.057505933368915</v>
      </c>
      <c r="C6747" s="419">
        <f>hourly1!$F6748*유형화!$G$71/hourly1!$F$8763+유형화!$G$72*hourly1!$G6748/hourly1!$F$8763+유형화!$G$74*hourly1!I6748/hourly1!$I$8763+유형화!$H$63*hourly1!P6748/hourly1!$P$8763</f>
        <v>0.53464313404509167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770">
        <f>(유형화!$F$71+유형화!$F$72+유형화!$F$73+유형화!$F$74+유형화!$G$63)*hourly1!O6749/hourly1!$O$8763</f>
        <v>90.335501637419625</v>
      </c>
      <c r="C6748" s="419">
        <f>hourly1!$F6749*유형화!$G$71/hourly1!$F$8763+유형화!$G$72*hourly1!$G6749/hourly1!$F$8763+유형화!$G$74*hourly1!I6749/hourly1!$I$8763+유형화!$H$63*hourly1!P6749/hourly1!$P$8763</f>
        <v>0.51934165140893906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770">
        <f>(유형화!$F$71+유형화!$F$72+유형화!$F$73+유형화!$F$74+유형화!$G$63)*hourly1!O6750/hourly1!$O$8763</f>
        <v>88.986038526870374</v>
      </c>
      <c r="C6749" s="419">
        <f>hourly1!$F6750*유형화!$G$71/hourly1!$F$8763+유형화!$G$72*hourly1!$G6750/hourly1!$F$8763+유형화!$G$74*hourly1!I6750/hourly1!$I$8763+유형화!$H$63*hourly1!P6750/hourly1!$P$8763</f>
        <v>0.51959675305007269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770">
        <f>(유형화!$F$71+유형화!$F$72+유형화!$F$73+유형화!$F$74+유형화!$G$63)*hourly1!O6751/hourly1!$O$8763</f>
        <v>89.708150498278471</v>
      </c>
      <c r="C6750" s="419">
        <f>hourly1!$F6751*유형화!$G$71/hourly1!$F$8763+유형화!$G$72*hourly1!$G6751/hourly1!$F$8763+유형화!$G$74*hourly1!I6751/hourly1!$I$8763+유형화!$H$63*hourly1!P6751/hourly1!$P$8763</f>
        <v>0.51039432291967302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770">
        <f>(유형화!$F$71+유형화!$F$72+유형화!$F$73+유형화!$F$74+유형화!$G$63)*hourly1!O6752/hourly1!$O$8763</f>
        <v>91.059218598777477</v>
      </c>
      <c r="C6751" s="419">
        <f>hourly1!$F6752*유형화!$G$71/hourly1!$F$8763+유형화!$G$72*hourly1!$G6752/hourly1!$F$8763+유형화!$G$74*hourly1!I6752/hourly1!$I$8763+유형화!$H$63*hourly1!P6752/hourly1!$P$8763</f>
        <v>1.2093417396912922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770">
        <f>(유형화!$F$71+유형화!$F$72+유형화!$F$73+유형화!$F$74+유형화!$G$63)*hourly1!O6753/hourly1!$O$8763</f>
        <v>93.348971758887217</v>
      </c>
      <c r="C6752" s="419">
        <f>hourly1!$F6753*유형화!$G$71/hourly1!$F$8763+유형화!$G$72*hourly1!$G6753/hourly1!$F$8763+유형화!$G$74*hourly1!I6753/hourly1!$I$8763+유형화!$H$63*hourly1!P6753/hourly1!$P$8763</f>
        <v>12.310369680755018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770">
        <f>(유형화!$F$71+유형화!$F$72+유형화!$F$73+유형화!$F$74+유형화!$G$63)*hourly1!O6754/hourly1!$O$8763</f>
        <v>94.774931576919641</v>
      </c>
      <c r="C6753" s="419">
        <f>hourly1!$F6754*유형화!$G$71/hourly1!$F$8763+유형화!$G$72*hourly1!$G6754/hourly1!$F$8763+유형화!$G$74*hourly1!I6754/hourly1!$I$8763+유형화!$H$63*hourly1!P6754/hourly1!$P$8763</f>
        <v>12.330694419349992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770">
        <f>(유형화!$F$71+유형화!$F$72+유형화!$F$73+유형화!$F$74+유형화!$G$63)*hourly1!O6755/hourly1!$O$8763</f>
        <v>97.138674135513881</v>
      </c>
      <c r="C6754" s="419">
        <f>hourly1!$F6755*유형화!$G$71/hourly1!$F$8763+유형화!$G$72*hourly1!$G6755/hourly1!$F$8763+유형화!$G$74*hourly1!I6755/hourly1!$I$8763+유형화!$H$63*hourly1!P6755/hourly1!$P$8763</f>
        <v>9.119707906407859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770">
        <f>(유형화!$F$71+유형화!$F$72+유형화!$F$73+유형화!$F$74+유형화!$G$63)*hourly1!O6756/hourly1!$O$8763</f>
        <v>102.98778087299853</v>
      </c>
      <c r="C6755" s="419">
        <f>hourly1!$F6756*유형화!$G$71/hourly1!$F$8763+유형화!$G$72*hourly1!$G6756/hourly1!$F$8763+유형화!$G$74*hourly1!I6756/hourly1!$I$8763+유형화!$H$63*hourly1!P6756/hourly1!$P$8763</f>
        <v>5.4226450643625599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770">
        <f>(유형화!$F$71+유형화!$F$72+유형화!$F$73+유형화!$F$74+유형화!$G$63)*hourly1!O6757/hourly1!$O$8763</f>
        <v>104.60814524604692</v>
      </c>
      <c r="C6756" s="419">
        <f>hourly1!$F6757*유형화!$G$71/hourly1!$F$8763+유형화!$G$72*hourly1!$G6757/hourly1!$F$8763+유형화!$G$74*hourly1!I6757/hourly1!$I$8763+유형화!$H$63*hourly1!P6757/hourly1!$P$8763</f>
        <v>1.9299574098530476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770">
        <f>(유형화!$F$71+유형화!$F$72+유형화!$F$73+유형화!$F$74+유형화!$G$63)*hourly1!O6758/hourly1!$O$8763</f>
        <v>106.20745481891387</v>
      </c>
      <c r="C6757" s="419">
        <f>hourly1!$F6758*유형화!$G$71/hourly1!$F$8763+유형화!$G$72*hourly1!$G6758/hourly1!$F$8763+유형화!$G$74*hourly1!I6758/hourly1!$I$8763+유형화!$H$63*hourly1!P6758/hourly1!$P$8763</f>
        <v>1.292328857645699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770">
        <f>(유형화!$F$71+유형화!$F$72+유형화!$F$73+유형화!$F$74+유형화!$G$63)*hourly1!O6759/hourly1!$O$8763</f>
        <v>102.68119610610816</v>
      </c>
      <c r="C6758" s="419">
        <f>hourly1!$F6759*유형화!$G$71/hourly1!$F$8763+유형화!$G$72*hourly1!$G6759/hourly1!$F$8763+유형화!$G$74*hourly1!I6759/hourly1!$I$8763+유형화!$H$63*hourly1!P6759/hourly1!$P$8763</f>
        <v>1.7105118389966039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770">
        <f>(유형화!$F$71+유형화!$F$72+유형화!$F$73+유형화!$F$74+유형화!$G$63)*hourly1!O6760/hourly1!$O$8763</f>
        <v>103.49781805858096</v>
      </c>
      <c r="C6759" s="419">
        <f>hourly1!$F6760*유형화!$G$71/hourly1!$F$8763+유형화!$G$72*hourly1!$G6760/hourly1!$F$8763+유형화!$G$74*hourly1!I6760/hourly1!$I$8763+유형화!$H$63*hourly1!P6760/hourly1!$P$8763</f>
        <v>1.5692726151697693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770">
        <f>(유형화!$F$71+유형화!$F$72+유형화!$F$73+유형화!$F$74+유형화!$G$63)*hourly1!O6761/hourly1!$O$8763</f>
        <v>107.96069297620086</v>
      </c>
      <c r="C6760" s="419">
        <f>hourly1!$F6761*유형화!$G$71/hourly1!$F$8763+유형화!$G$72*hourly1!$G6761/hourly1!$F$8763+유형화!$G$74*hourly1!I6761/hourly1!$I$8763+유형화!$H$63*hourly1!P6761/hourly1!$P$8763</f>
        <v>1.0852558702452964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770">
        <f>(유형화!$F$71+유형화!$F$72+유형화!$F$73+유형화!$F$74+유형화!$G$63)*hourly1!O6762/hourly1!$O$8763</f>
        <v>108.33431057674812</v>
      </c>
      <c r="C6761" s="419">
        <f>hourly1!$F6762*유형화!$G$71/hourly1!$F$8763+유형화!$G$72*hourly1!$G6762/hourly1!$F$8763+유형화!$G$74*hourly1!I6762/hourly1!$I$8763+유형화!$H$63*hourly1!P6762/hourly1!$P$8763</f>
        <v>1.0048280771995817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770">
        <f>(유형화!$F$71+유형화!$F$72+유형화!$F$73+유형화!$F$74+유형화!$G$63)*hourly1!O6763/hourly1!$O$8763</f>
        <v>108.41562481097435</v>
      </c>
      <c r="C6762" s="419">
        <f>hourly1!$F6763*유형화!$G$71/hourly1!$F$8763+유형화!$G$72*hourly1!$G6763/hourly1!$F$8763+유형화!$G$74*hourly1!I6763/hourly1!$I$8763+유형화!$H$63*hourly1!P6763/hourly1!$P$8763</f>
        <v>1.0855759012546771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770">
        <f>(유형화!$F$71+유형화!$F$72+유형화!$F$73+유형화!$F$74+유형화!$G$63)*hourly1!O6764/hourly1!$O$8763</f>
        <v>108.01361956488998</v>
      </c>
      <c r="C6763" s="419">
        <f>hourly1!$F6764*유형화!$G$71/hourly1!$F$8763+유형화!$G$72*hourly1!$G6764/hourly1!$F$8763+유형화!$G$74*hourly1!I6764/hourly1!$I$8763+유형화!$H$63*hourly1!P6764/hourly1!$P$8763</f>
        <v>1.5710598652683301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770">
        <f>(유형화!$F$71+유형화!$F$72+유형화!$F$73+유형화!$F$74+유형화!$G$63)*hourly1!O6765/hourly1!$O$8763</f>
        <v>108.27600393910592</v>
      </c>
      <c r="C6764" s="419">
        <f>hourly1!$F6765*유형화!$G$71/hourly1!$F$8763+유형화!$G$72*hourly1!$G6765/hourly1!$F$8763+유형화!$G$74*hourly1!I6765/hourly1!$I$8763+유형화!$H$63*hourly1!P6765/hourly1!$P$8763</f>
        <v>2.0351159068710025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770">
        <f>(유형화!$F$71+유형화!$F$72+유형화!$F$73+유형화!$F$74+유형화!$G$63)*hourly1!O6766/hourly1!$O$8763</f>
        <v>109.56250628251229</v>
      </c>
      <c r="C6765" s="419">
        <f>hourly1!$F6766*유형화!$G$71/hourly1!$F$8763+유형화!$G$72*hourly1!$G6766/hourly1!$F$8763+유형화!$G$74*hourly1!I6766/hourly1!$I$8763+유형화!$H$63*hourly1!P6766/hourly1!$P$8763</f>
        <v>2.0556372799034763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770">
        <f>(유형화!$F$71+유형화!$F$72+유형화!$F$73+유형화!$F$74+유형화!$G$63)*hourly1!O6767/hourly1!$O$8763</f>
        <v>109.37059687402383</v>
      </c>
      <c r="C6766" s="419">
        <f>hourly1!$F6767*유형화!$G$71/hourly1!$F$8763+유형화!$G$72*hourly1!$G6767/hourly1!$F$8763+유형화!$G$74*hourly1!I6767/hourly1!$I$8763+유형화!$H$63*hourly1!P6767/hourly1!$P$8763</f>
        <v>3.1000283222586051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770">
        <f>(유형화!$F$71+유형화!$F$72+유형화!$F$73+유형화!$F$74+유형화!$G$63)*hourly1!O6768/hourly1!$O$8763</f>
        <v>106.77393046159968</v>
      </c>
      <c r="C6767" s="419">
        <f>hourly1!$F6768*유형화!$G$71/hourly1!$F$8763+유형화!$G$72*hourly1!$G6768/hourly1!$F$8763+유형화!$G$74*hourly1!I6768/hourly1!$I$8763+유형화!$H$63*hourly1!P6768/hourly1!$P$8763</f>
        <v>1.3492965313708476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770">
        <f>(유형화!$F$71+유형화!$F$72+유형화!$F$73+유형화!$F$74+유형화!$G$63)*hourly1!O6769/hourly1!$O$8763</f>
        <v>103.79719835741135</v>
      </c>
      <c r="C6768" s="419">
        <f>hourly1!$F6769*유형화!$G$71/hourly1!$F$8763+유형화!$G$72*hourly1!$G6769/hourly1!$F$8763+유형화!$G$74*hourly1!I6769/hourly1!$I$8763+유형화!$H$63*hourly1!P6769/hourly1!$P$8763</f>
        <v>0.94587498032776063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770">
        <f>(유형화!$F$71+유형화!$F$72+유형화!$F$73+유형화!$F$74+유형화!$G$63)*hourly1!O6770/hourly1!$O$8763</f>
        <v>102.3439146659256</v>
      </c>
      <c r="C6769" s="419">
        <f>hourly1!$F6770*유형화!$G$71/hourly1!$F$8763+유형화!$G$72*hourly1!$G6770/hourly1!$F$8763+유형화!$G$74*hourly1!I6770/hourly1!$I$8763+유형화!$H$63*hourly1!P6770/hourly1!$P$8763</f>
        <v>0.82542300144889036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770">
        <f>(유형화!$F$71+유형화!$F$72+유형화!$F$73+유형화!$F$74+유형화!$G$63)*hourly1!O6771/hourly1!$O$8763</f>
        <v>99.611044685948769</v>
      </c>
      <c r="C6770" s="419">
        <f>hourly1!$F6771*유형화!$G$71/hourly1!$F$8763+유형화!$G$72*hourly1!$G6771/hourly1!$F$8763+유형화!$G$74*hourly1!I6771/hourly1!$I$8763+유형화!$H$63*hourly1!P6771/hourly1!$P$8763</f>
        <v>0.60754835203754254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770">
        <f>(유형화!$F$71+유형화!$F$72+유형화!$F$73+유형화!$F$74+유형화!$G$63)*hourly1!O6772/hourly1!$O$8763</f>
        <v>95.884785638480793</v>
      </c>
      <c r="C6771" s="419">
        <f>hourly1!$F6772*유형화!$G$71/hourly1!$F$8763+유형화!$G$72*hourly1!$G6772/hourly1!$F$8763+유형화!$G$74*hourly1!I6772/hourly1!$I$8763+유형화!$H$63*hourly1!P6772/hourly1!$P$8763</f>
        <v>0.53479884144004197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770">
        <f>(유형화!$F$71+유형화!$F$72+유형화!$F$73+유형화!$F$74+유형화!$G$63)*hourly1!O6773/hourly1!$O$8763</f>
        <v>97.224496676219829</v>
      </c>
      <c r="C6772" s="419">
        <f>hourly1!$F6773*유형화!$G$71/hourly1!$F$8763+유형화!$G$72*hourly1!$G6773/hourly1!$F$8763+유형화!$G$74*hourly1!I6773/hourly1!$I$8763+유형화!$H$63*hourly1!P6773/hourly1!$P$8763</f>
        <v>0.51977030832823878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770">
        <f>(유형화!$F$71+유형화!$F$72+유형화!$F$73+유형화!$F$74+유형화!$G$63)*hourly1!O6774/hourly1!$O$8763</f>
        <v>97.589184391483059</v>
      </c>
      <c r="C6773" s="419">
        <f>hourly1!$F6774*유형화!$G$71/hourly1!$F$8763+유형화!$G$72*hourly1!$G6774/hourly1!$F$8763+유형화!$G$74*hourly1!I6774/hourly1!$I$8763+유형화!$H$63*hourly1!P6774/hourly1!$P$8763</f>
        <v>0.52004879685082706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770">
        <f>(유형화!$F$71+유형화!$F$72+유형화!$F$73+유형화!$F$74+유형화!$G$63)*hourly1!O6775/hourly1!$O$8763</f>
        <v>97.387089515763975</v>
      </c>
      <c r="C6774" s="419">
        <f>hourly1!$F6775*유형화!$G$71/hourly1!$F$8763+유형화!$G$72*hourly1!$G6775/hourly1!$F$8763+유형화!$G$74*hourly1!I6775/hourly1!$I$8763+유형화!$H$63*hourly1!P6775/hourly1!$P$8763</f>
        <v>0.51065957939091178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770">
        <f>(유형화!$F$71+유형화!$F$72+유형화!$F$73+유형화!$F$74+유형화!$G$63)*hourly1!O6776/hourly1!$O$8763</f>
        <v>98.516276595429275</v>
      </c>
      <c r="C6775" s="419">
        <f>hourly1!$F6776*유형화!$G$71/hourly1!$F$8763+유형화!$G$72*hourly1!$G6776/hourly1!$F$8763+유형화!$G$74*hourly1!I6776/hourly1!$I$8763+유형화!$H$63*hourly1!P6776/hourly1!$P$8763</f>
        <v>1.2095946872775549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770">
        <f>(유형화!$F$71+유형화!$F$72+유형화!$F$73+유형화!$F$74+유형화!$G$63)*hourly1!O6777/hourly1!$O$8763</f>
        <v>101.61678171315084</v>
      </c>
      <c r="C6776" s="419">
        <f>hourly1!$F6777*유형화!$G$71/hourly1!$F$8763+유형화!$G$72*hourly1!$G6777/hourly1!$F$8763+유형화!$G$74*hourly1!I6777/hourly1!$I$8763+유형화!$H$63*hourly1!P6777/hourly1!$P$8763</f>
        <v>14.312521217557887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770">
        <f>(유형화!$F$71+유형화!$F$72+유형화!$F$73+유형화!$F$74+유형화!$G$63)*hourly1!O6778/hourly1!$O$8763</f>
        <v>105.56093962336736</v>
      </c>
      <c r="C6777" s="419">
        <f>hourly1!$F6778*유형화!$G$71/hourly1!$F$8763+유형화!$G$72*hourly1!$G6778/hourly1!$F$8763+유형화!$G$74*hourly1!I6778/hourly1!$I$8763+유형화!$H$63*hourly1!P6778/hourly1!$P$8763</f>
        <v>13.983189922408341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770">
        <f>(유형화!$F$71+유형화!$F$72+유형화!$F$73+유형화!$F$74+유형화!$G$63)*hourly1!O6779/hourly1!$O$8763</f>
        <v>110.7124204106685</v>
      </c>
      <c r="C6778" s="419">
        <f>hourly1!$F6779*유형화!$G$71/hourly1!$F$8763+유형화!$G$72*hourly1!$G6779/hourly1!$F$8763+유형화!$G$74*hourly1!I6779/hourly1!$I$8763+유형화!$H$63*hourly1!P6779/hourly1!$P$8763</f>
        <v>10.931148348887184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770">
        <f>(유형화!$F$71+유형화!$F$72+유형화!$F$73+유형화!$F$74+유형화!$G$63)*hourly1!O6780/hourly1!$O$8763</f>
        <v>112.942769854392</v>
      </c>
      <c r="C6779" s="419">
        <f>hourly1!$F6780*유형화!$G$71/hourly1!$F$8763+유형화!$G$72*hourly1!$G6780/hourly1!$F$8763+유형화!$G$74*hourly1!I6780/hourly1!$I$8763+유형화!$H$63*hourly1!P6780/hourly1!$P$8763</f>
        <v>6.7864553645179528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770">
        <f>(유형화!$F$71+유형화!$F$72+유형화!$F$73+유형화!$F$74+유형화!$G$63)*hourly1!O6781/hourly1!$O$8763</f>
        <v>116.77424442010766</v>
      </c>
      <c r="C6780" s="419">
        <f>hourly1!$F6781*유형화!$G$71/hourly1!$F$8763+유형화!$G$72*hourly1!$G6781/hourly1!$F$8763+유형화!$G$74*hourly1!I6781/hourly1!$I$8763+유형화!$H$63*hourly1!P6781/hourly1!$P$8763</f>
        <v>3.1498734596922193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770">
        <f>(유형화!$F$71+유형화!$F$72+유형화!$F$73+유형화!$F$74+유형화!$G$63)*hourly1!O6782/hourly1!$O$8763</f>
        <v>117.76458126971914</v>
      </c>
      <c r="C6781" s="419">
        <f>hourly1!$F6782*유형화!$G$71/hourly1!$F$8763+유형화!$G$72*hourly1!$G6782/hourly1!$F$8763+유형화!$G$74*hourly1!I6782/hourly1!$I$8763+유형화!$H$63*hourly1!P6782/hourly1!$P$8763</f>
        <v>1.3944701392338379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770">
        <f>(유형화!$F$71+유형화!$F$72+유형화!$F$73+유형화!$F$74+유형화!$G$63)*hourly1!O6783/hourly1!$O$8763</f>
        <v>115.27759020160386</v>
      </c>
      <c r="C6782" s="419">
        <f>hourly1!$F6783*유형화!$G$71/hourly1!$F$8763+유형화!$G$72*hourly1!$G6783/hourly1!$F$8763+유형화!$G$74*hourly1!I6783/hourly1!$I$8763+유형화!$H$63*hourly1!P6783/hourly1!$P$8763</f>
        <v>1.7108331008944853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770">
        <f>(유형화!$F$71+유형화!$F$72+유형화!$F$73+유형화!$F$74+유형화!$G$63)*hourly1!O6784/hourly1!$O$8763</f>
        <v>113.77686534494543</v>
      </c>
      <c r="C6783" s="419">
        <f>hourly1!$F6784*유형화!$G$71/hourly1!$F$8763+유형화!$G$72*hourly1!$G6784/hourly1!$F$8763+유형화!$G$74*hourly1!I6784/hourly1!$I$8763+유형화!$H$63*hourly1!P6784/hourly1!$P$8763</f>
        <v>1.5694698650515175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770">
        <f>(유형화!$F$71+유형화!$F$72+유형화!$F$73+유형화!$F$74+유형화!$G$63)*hourly1!O6785/hourly1!$O$8763</f>
        <v>119.13053677136473</v>
      </c>
      <c r="C6784" s="419">
        <f>hourly1!$F6785*유형화!$G$71/hourly1!$F$8763+유형화!$G$72*hourly1!$G6785/hourly1!$F$8763+유형화!$G$74*hourly1!I6785/hourly1!$I$8763+유형화!$H$63*hourly1!P6785/hourly1!$P$8763</f>
        <v>1.0853512641038627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770">
        <f>(유형화!$F$71+유형화!$F$72+유형화!$F$73+유형화!$F$74+유형화!$G$63)*hourly1!O6786/hourly1!$O$8763</f>
        <v>120.05809414746977</v>
      </c>
      <c r="C6785" s="419">
        <f>hourly1!$F6786*유형화!$G$71/hourly1!$F$8763+유형화!$G$72*hourly1!$G6786/hourly1!$F$8763+유형화!$G$74*hourly1!I6786/hourly1!$I$8763+유형화!$H$63*hourly1!P6786/hourly1!$P$8763</f>
        <v>1.0048502331925391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770">
        <f>(유형화!$F$71+유형화!$F$72+유형화!$F$73+유형화!$F$74+유형화!$G$63)*hourly1!O6787/hourly1!$O$8763</f>
        <v>120.64325759763311</v>
      </c>
      <c r="C6786" s="419">
        <f>hourly1!$F6787*유형화!$G$71/hourly1!$F$8763+유형화!$G$72*hourly1!$G6787/hourly1!$F$8763+유형화!$G$74*hourly1!I6787/hourly1!$I$8763+유형화!$H$63*hourly1!P6787/hourly1!$P$8763</f>
        <v>1.0855854406405365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770">
        <f>(유형화!$F$71+유형화!$F$72+유형화!$F$73+유형화!$F$74+유형화!$G$63)*hourly1!O6788/hourly1!$O$8763</f>
        <v>120.82733306546046</v>
      </c>
      <c r="C6787" s="419">
        <f>hourly1!$F6788*유형화!$G$71/hourly1!$F$8763+유형화!$G$72*hourly1!$G6788/hourly1!$F$8763+유형화!$G$74*hourly1!I6788/hourly1!$I$8763+유형화!$H$63*hourly1!P6788/hourly1!$P$8763</f>
        <v>1.5761889776379507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770">
        <f>(유형화!$F$71+유형화!$F$72+유형화!$F$73+유형화!$F$74+유형화!$G$63)*hourly1!O6789/hourly1!$O$8763</f>
        <v>120.33150584385305</v>
      </c>
      <c r="C6788" s="419">
        <f>hourly1!$F6789*유형화!$G$71/hourly1!$F$8763+유형화!$G$72*hourly1!$G6789/hourly1!$F$8763+유형화!$G$74*hourly1!I6789/hourly1!$I$8763+유형화!$H$63*hourly1!P6789/hourly1!$P$8763</f>
        <v>2.0350528238354992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770">
        <f>(유형화!$F$71+유형화!$F$72+유형화!$F$73+유형화!$F$74+유형화!$G$63)*hourly1!O6790/hourly1!$O$8763</f>
        <v>119.56075985768008</v>
      </c>
      <c r="C6789" s="419">
        <f>hourly1!$F6790*유형화!$G$71/hourly1!$F$8763+유형화!$G$72*hourly1!$G6790/hourly1!$F$8763+유형화!$G$74*hourly1!I6790/hourly1!$I$8763+유형화!$H$63*hourly1!P6790/hourly1!$P$8763</f>
        <v>2.0556163547990165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770">
        <f>(유형화!$F$71+유형화!$F$72+유형화!$F$73+유형화!$F$74+유형화!$G$63)*hourly1!O6791/hourly1!$O$8763</f>
        <v>116.53349878995014</v>
      </c>
      <c r="C6790" s="419">
        <f>hourly1!$F6791*유형화!$G$71/hourly1!$F$8763+유형화!$G$72*hourly1!$G6791/hourly1!$F$8763+유형화!$G$74*hourly1!I6791/hourly1!$I$8763+유형화!$H$63*hourly1!P6791/hourly1!$P$8763</f>
        <v>3.2389005475044925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770">
        <f>(유형화!$F$71+유형화!$F$72+유형화!$F$73+유형화!$F$74+유형화!$G$63)*hourly1!O6792/hourly1!$O$8763</f>
        <v>111.91473162517478</v>
      </c>
      <c r="C6791" s="419">
        <f>hourly1!$F6792*유형화!$G$71/hourly1!$F$8763+유형화!$G$72*hourly1!$G6792/hourly1!$F$8763+유형화!$G$74*hourly1!I6792/hourly1!$I$8763+유형화!$H$63*hourly1!P6792/hourly1!$P$8763</f>
        <v>1.3492783757655076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770">
        <f>(유형화!$F$71+유형화!$F$72+유형화!$F$73+유형화!$F$74+유형화!$G$63)*hourly1!O6793/hourly1!$O$8763</f>
        <v>110.33077757917003</v>
      </c>
      <c r="C6792" s="419">
        <f>hourly1!$F6793*유형화!$G$71/hourly1!$F$8763+유형화!$G$72*hourly1!$G6793/hourly1!$F$8763+유형화!$G$74*hourly1!I6793/hourly1!$I$8763+유형화!$H$63*hourly1!P6793/hourly1!$P$8763</f>
        <v>0.94586390233128181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770">
        <f>(유형화!$F$71+유형화!$F$72+유형화!$F$73+유형화!$F$74+유형화!$G$63)*hourly1!O6794/hourly1!$O$8763</f>
        <v>107.23410333261891</v>
      </c>
      <c r="C6793" s="419">
        <f>hourly1!$F6794*유형화!$G$71/hourly1!$F$8763+유형화!$G$72*hourly1!$G6794/hourly1!$F$8763+유형화!$G$74*hourly1!I6794/hourly1!$I$8763+유형화!$H$63*hourly1!P6794/hourly1!$P$8763</f>
        <v>0.82541346206303379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770">
        <f>(유형화!$F$71+유형화!$F$72+유형화!$F$73+유형화!$F$74+유형화!$G$63)*hourly1!O6795/hourly1!$O$8763</f>
        <v>105.47933906546098</v>
      </c>
      <c r="C6794" s="419">
        <f>hourly1!$F6795*유형화!$G$71/hourly1!$F$8763+유형화!$G$72*hourly1!$G6795/hourly1!$F$8763+유형화!$G$74*hourly1!I6795/hourly1!$I$8763+유형화!$H$63*hourly1!P6795/hourly1!$P$8763</f>
        <v>0.60753019643220252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770">
        <f>(유형화!$F$71+유형화!$F$72+유형화!$F$73+유형화!$F$74+유형화!$G$63)*hourly1!O6796/hourly1!$O$8763</f>
        <v>102.04986866943887</v>
      </c>
      <c r="C6795" s="419">
        <f>hourly1!$F6796*유형화!$G$71/hourly1!$F$8763+유형화!$G$72*hourly1!$G6796/hourly1!$F$8763+유형화!$G$74*hourly1!I6796/hourly1!$I$8763+유형화!$H$63*hourly1!P6796/hourly1!$P$8763</f>
        <v>0.53478899433206073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770">
        <f>(유형화!$F$71+유형화!$F$72+유형화!$F$73+유형화!$F$74+유형화!$G$63)*hourly1!O6797/hourly1!$O$8763</f>
        <v>100.61379458984889</v>
      </c>
      <c r="C6796" s="419">
        <f>hourly1!$F6797*유형화!$G$71/hourly1!$F$8763+유형화!$G$72*hourly1!$G6797/hourly1!$F$8763+유형화!$G$74*hourly1!I6797/hourly1!$I$8763+유형화!$H$63*hourly1!P6797/hourly1!$P$8763</f>
        <v>0.51972445773170206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770">
        <f>(유형화!$F$71+유형화!$F$72+유형화!$F$73+유형화!$F$74+유형화!$G$63)*hourly1!O6798/hourly1!$O$8763</f>
        <v>101.52311739349841</v>
      </c>
      <c r="C6797" s="419">
        <f>hourly1!$F6798*유형화!$G$71/hourly1!$F$8763+유형화!$G$72*hourly1!$G6798/hourly1!$F$8763+유형화!$G$74*hourly1!I6798/hourly1!$I$8763+유형화!$H$63*hourly1!P6798/hourly1!$P$8763</f>
        <v>0.51997186631972547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770">
        <f>(유형화!$F$71+유형화!$F$72+유형화!$F$73+유형화!$F$74+유형화!$G$63)*hourly1!O6799/hourly1!$O$8763</f>
        <v>100.77121595443784</v>
      </c>
      <c r="C6798" s="419">
        <f>hourly1!$F6799*유형화!$G$71/hourly1!$F$8763+유형화!$G$72*hourly1!$G6799/hourly1!$F$8763+유형화!$G$74*hourly1!I6799/hourly1!$I$8763+유형화!$H$63*hourly1!P6799/hourly1!$P$8763</f>
        <v>0.51059341913416456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770">
        <f>(유형화!$F$71+유형화!$F$72+유형화!$F$73+유형화!$F$74+유형화!$G$63)*hourly1!O6800/hourly1!$O$8763</f>
        <v>101.62814326211399</v>
      </c>
      <c r="C6799" s="419">
        <f>hourly1!$F6800*유형화!$G$71/hourly1!$F$8763+유형화!$G$72*hourly1!$G6800/hourly1!$F$8763+유형화!$G$74*hourly1!I6800/hourly1!$I$8763+유형화!$H$63*hourly1!P6800/hourly1!$P$8763</f>
        <v>1.2095023706402328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770">
        <f>(유형화!$F$71+유형화!$F$72+유형화!$F$73+유형화!$F$74+유형화!$G$63)*hourly1!O6801/hourly1!$O$8763</f>
        <v>102.99278463956125</v>
      </c>
      <c r="C6800" s="419">
        <f>hourly1!$F6801*유형화!$G$71/hourly1!$F$8763+유형화!$G$72*hourly1!$G6801/hourly1!$F$8763+유형화!$G$74*hourly1!I6801/hourly1!$I$8763+유형화!$H$63*hourly1!P6801/hourly1!$P$8763</f>
        <v>14.224755790455683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770">
        <f>(유형화!$F$71+유형화!$F$72+유형화!$F$73+유형화!$F$74+유형화!$G$63)*hourly1!O6802/hourly1!$O$8763</f>
        <v>106.20468773100076</v>
      </c>
      <c r="C6801" s="419">
        <f>hourly1!$F6802*유형화!$G$71/hourly1!$F$8763+유형화!$G$72*hourly1!$G6802/hourly1!$F$8763+유형화!$G$74*hourly1!I6802/hourly1!$I$8763+유형화!$H$63*hourly1!P6802/hourly1!$P$8763</f>
        <v>13.895580202701087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770">
        <f>(유형화!$F$71+유형화!$F$72+유형화!$F$73+유형화!$F$74+유형화!$G$63)*hourly1!O6803/hourly1!$O$8763</f>
        <v>110.01487465718719</v>
      </c>
      <c r="C6802" s="419">
        <f>hourly1!$F6803*유형화!$G$71/hourly1!$F$8763+유형화!$G$72*hourly1!$G6803/hourly1!$F$8763+유형화!$G$74*hourly1!I6803/hourly1!$I$8763+유형화!$H$63*hourly1!P6803/hourly1!$P$8763</f>
        <v>10.915861944635129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770">
        <f>(유형화!$F$71+유형화!$F$72+유형화!$F$73+유형화!$F$74+유형화!$G$63)*hourly1!O6804/hourly1!$O$8763</f>
        <v>116.27576269212702</v>
      </c>
      <c r="C6803" s="419">
        <f>hourly1!$F6804*유형화!$G$71/hourly1!$F$8763+유형화!$G$72*hourly1!$G6804/hourly1!$F$8763+유형화!$G$74*hourly1!I6804/hourly1!$I$8763+유형화!$H$63*hourly1!P6804/hourly1!$P$8763</f>
        <v>6.6275282729801868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770">
        <f>(유형화!$F$71+유형화!$F$72+유형화!$F$73+유형화!$F$74+유형화!$G$63)*hourly1!O6805/hourly1!$O$8763</f>
        <v>118.65787514486924</v>
      </c>
      <c r="C6804" s="419">
        <f>hourly1!$F6805*유형화!$G$71/hourly1!$F$8763+유형화!$G$72*hourly1!$G6805/hourly1!$F$8763+유형화!$G$74*hourly1!I6805/hourly1!$I$8763+유형화!$H$63*hourly1!P6805/hourly1!$P$8763</f>
        <v>3.156431325885463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770">
        <f>(유형화!$F$71+유형화!$F$72+유형화!$F$73+유형화!$F$74+유형화!$G$63)*hourly1!O6806/hourly1!$O$8763</f>
        <v>119.0750258670395</v>
      </c>
      <c r="C6805" s="419">
        <f>hourly1!$F6806*유형화!$G$71/hourly1!$F$8763+유형화!$G$72*hourly1!$G6806/hourly1!$F$8763+유형화!$G$74*hourly1!I6806/hourly1!$I$8763+유형화!$H$63*hourly1!P6806/hourly1!$P$8763</f>
        <v>1.3065080776941351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770">
        <f>(유형화!$F$71+유형화!$F$72+유형화!$F$73+유형화!$F$74+유형화!$G$63)*hourly1!O6807/hourly1!$O$8763</f>
        <v>114.79036432026389</v>
      </c>
      <c r="C6806" s="419">
        <f>hourly1!$F6807*유형화!$G$71/hourly1!$F$8763+유형화!$G$72*hourly1!$G6807/hourly1!$F$8763+유형화!$G$74*hourly1!I6807/hourly1!$I$8763+유형화!$H$63*hourly1!P6807/hourly1!$P$8763</f>
        <v>1.7104161374159135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770">
        <f>(유형화!$F$71+유형화!$F$72+유형화!$F$73+유형화!$F$74+유형화!$G$63)*hourly1!O6808/hourly1!$O$8763</f>
        <v>112.83871234456745</v>
      </c>
      <c r="C6807" s="419">
        <f>hourly1!$F6808*유형화!$G$71/hourly1!$F$8763+유형화!$G$72*hourly1!$G6808/hourly1!$F$8763+유형화!$G$74*hourly1!I6808/hourly1!$I$8763+유형화!$H$63*hourly1!P6808/hourly1!$P$8763</f>
        <v>1.5689507378276395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770">
        <f>(유형화!$F$71+유형화!$F$72+유형화!$F$73+유형화!$F$74+유형화!$G$63)*hourly1!O6809/hourly1!$O$8763</f>
        <v>118.33906782251653</v>
      </c>
      <c r="C6808" s="419">
        <f>hourly1!$F6809*유형화!$G$71/hourly1!$F$8763+유형화!$G$72*hourly1!$G6809/hourly1!$F$8763+유형화!$G$74*hourly1!I6809/hourly1!$I$8763+유형화!$H$63*hourly1!P6809/hourly1!$P$8763</f>
        <v>1.0849872288306857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770">
        <f>(유형화!$F$71+유형화!$F$72+유형화!$F$73+유형화!$F$74+유형화!$G$63)*hourly1!O6810/hourly1!$O$8763</f>
        <v>117.06953503723246</v>
      </c>
      <c r="C6809" s="419">
        <f>hourly1!$F6810*유형화!$G$71/hourly1!$F$8763+유형화!$G$72*hourly1!$G6810/hourly1!$F$8763+유형화!$G$74*hourly1!I6810/hourly1!$I$8763+유형화!$H$63*hourly1!P6810/hourly1!$P$8763</f>
        <v>1.0044920446397321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770">
        <f>(유형화!$F$71+유형화!$F$72+유형화!$F$73+유형화!$F$74+유형화!$G$63)*hourly1!O6811/hourly1!$O$8763</f>
        <v>116.93049794349922</v>
      </c>
      <c r="C6810" s="419">
        <f>hourly1!$F6811*유형화!$G$71/hourly1!$F$8763+유형화!$G$72*hourly1!$G6811/hourly1!$F$8763+유형화!$G$74*hourly1!I6811/hourly1!$I$8763+유형화!$H$63*hourly1!P6811/hourly1!$P$8763</f>
        <v>1.0852204822009897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770">
        <f>(유형화!$F$71+유형화!$F$72+유형화!$F$73+유형화!$F$74+유형화!$G$63)*hourly1!O6812/hourly1!$O$8763</f>
        <v>115.67772073617606</v>
      </c>
      <c r="C6811" s="419">
        <f>hourly1!$F6812*유형화!$G$71/hourly1!$F$8763+유형화!$G$72*hourly1!$G6812/hourly1!$F$8763+유형화!$G$74*hourly1!I6812/hourly1!$I$8763+유형화!$H$63*hourly1!P6812/hourly1!$P$8763</f>
        <v>1.5697437377422401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770">
        <f>(유형화!$F$71+유형화!$F$72+유형화!$F$73+유형화!$F$74+유형화!$G$63)*hourly1!O6813/hourly1!$O$8763</f>
        <v>114.86507332138837</v>
      </c>
      <c r="C6812" s="419">
        <f>hourly1!$F6813*유형화!$G$71/hourly1!$F$8763+유형화!$G$72*hourly1!$G6813/hourly1!$F$8763+유형화!$G$74*hourly1!I6813/hourly1!$I$8763+유형화!$H$63*hourly1!P6813/hourly1!$P$8763</f>
        <v>2.0343450629493627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770">
        <f>(유형화!$F$71+유형화!$F$72+유형화!$F$73+유형화!$F$74+유형화!$G$63)*hourly1!O6814/hourly1!$O$8763</f>
        <v>115.05682200685105</v>
      </c>
      <c r="C6813" s="419">
        <f>hourly1!$F6814*유형화!$G$71/hourly1!$F$8763+유형화!$G$72*hourly1!$G6814/hourly1!$F$8763+유형화!$G$74*hourly1!I6814/hourly1!$I$8763+유형화!$H$63*hourly1!P6814/hourly1!$P$8763</f>
        <v>2.0549990642174558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770">
        <f>(유형화!$F$71+유형화!$F$72+유형화!$F$73+유형화!$F$74+유형화!$G$63)*hourly1!O6815/hourly1!$O$8763</f>
        <v>111.23491554981717</v>
      </c>
      <c r="C6814" s="419">
        <f>hourly1!$F6815*유형화!$G$71/hourly1!$F$8763+유형화!$G$72*hourly1!$G6815/hourly1!$F$8763+유형화!$G$74*hourly1!I6815/hourly1!$I$8763+유형화!$H$63*hourly1!P6815/hourly1!$P$8763</f>
        <v>2.0384977730182388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770">
        <f>(유형화!$F$71+유형화!$F$72+유형화!$F$73+유형화!$F$74+유형화!$G$63)*hourly1!O6816/hourly1!$O$8763</f>
        <v>109.44029756651433</v>
      </c>
      <c r="C6815" s="419">
        <f>hourly1!$F6816*유형화!$G$71/hourly1!$F$8763+유형화!$G$72*hourly1!$G6816/hourly1!$F$8763+유형화!$G$74*hourly1!I6816/hourly1!$I$8763+유형화!$H$63*hourly1!P6816/hourly1!$P$8763</f>
        <v>1.3490605085014271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770">
        <f>(유형화!$F$71+유형화!$F$72+유형화!$F$73+유형화!$F$74+유형화!$G$63)*hourly1!O6817/hourly1!$O$8763</f>
        <v>107.06681601009241</v>
      </c>
      <c r="C6816" s="419">
        <f>hourly1!$F6817*유형화!$G$71/hourly1!$F$8763+유형화!$G$72*hourly1!$G6817/hourly1!$F$8763+유형화!$G$74*hourly1!I6817/hourly1!$I$8763+유형화!$H$63*hourly1!P6817/hourly1!$P$8763</f>
        <v>0.94576727758421786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770">
        <f>(유형화!$F$71+유형화!$F$72+유형화!$F$73+유형화!$F$74+유형화!$G$63)*hourly1!O6818/hourly1!$O$8763</f>
        <v>106.2353680349587</v>
      </c>
      <c r="C6817" s="419">
        <f>hourly1!$F6818*유형화!$G$71/hourly1!$F$8763+유형화!$G$72*hourly1!$G6818/hourly1!$F$8763+유형화!$G$74*hourly1!I6818/hourly1!$I$8763+유형화!$H$63*hourly1!P6818/hourly1!$P$8763</f>
        <v>0.8253679191886214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770">
        <f>(유형화!$F$71+유형화!$F$72+유형화!$F$73+유형화!$F$74+유형화!$G$63)*hourly1!O6819/hourly1!$O$8763</f>
        <v>102.71496693107056</v>
      </c>
      <c r="C6818" s="419">
        <f>hourly1!$F6819*유형화!$G$71/hourly1!$F$8763+유형화!$G$72*hourly1!$G6819/hourly1!$F$8763+유형화!$G$74*hourly1!I6819/hourly1!$I$8763+유형화!$H$63*hourly1!P6819/hourly1!$P$8763</f>
        <v>0.60200227618934987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770">
        <f>(유형화!$F$71+유형화!$F$72+유형화!$F$73+유형화!$F$74+유형화!$G$63)*hourly1!O6820/hourly1!$O$8763</f>
        <v>102.02222864063687</v>
      </c>
      <c r="C6819" s="419">
        <f>hourly1!$F6820*유형화!$G$71/hourly1!$F$8763+유형화!$G$72*hourly1!$G6820/hourly1!$F$8763+유형화!$G$74*hourly1!I6820/hourly1!$I$8763+유형화!$H$63*hourly1!P6820/hourly1!$P$8763</f>
        <v>0.61866081339413892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770">
        <f>(유형화!$F$71+유형화!$F$72+유형화!$F$73+유형화!$F$74+유형화!$G$63)*hourly1!O6821/hourly1!$O$8763</f>
        <v>101.33448241055027</v>
      </c>
      <c r="C6820" s="419">
        <f>hourly1!$F6821*유형화!$G$71/hourly1!$F$8763+유형화!$G$72*hourly1!$G6821/hourly1!$F$8763+유형화!$G$74*hourly1!I6821/hourly1!$I$8763+유형화!$H$63*hourly1!P6821/hourly1!$P$8763</f>
        <v>0.55452413733667338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770">
        <f>(유형화!$F$71+유형화!$F$72+유형화!$F$73+유형화!$F$74+유형화!$G$63)*hourly1!O6822/hourly1!$O$8763</f>
        <v>100.13489742393843</v>
      </c>
      <c r="C6821" s="419">
        <f>hourly1!$F6822*유형화!$G$71/hourly1!$F$8763+유형화!$G$72*hourly1!$G6822/hourly1!$F$8763+유형화!$G$74*hourly1!I6822/hourly1!$I$8763+유형화!$H$63*hourly1!P6822/hourly1!$P$8763</f>
        <v>0.51007152241116982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770">
        <f>(유형화!$F$71+유형화!$F$72+유형화!$F$73+유형화!$F$74+유형화!$G$63)*hourly1!O6823/hourly1!$O$8763</f>
        <v>99.576705997792104</v>
      </c>
      <c r="C6822" s="419">
        <f>hourly1!$F6823*유형화!$G$71/hourly1!$F$8763+유형화!$G$72*hourly1!$G6823/hourly1!$F$8763+유형화!$G$74*hourly1!I6823/hourly1!$I$8763+유형화!$H$63*hourly1!P6823/hourly1!$P$8763</f>
        <v>0.51031954644344169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770">
        <f>(유형화!$F$71+유형화!$F$72+유형화!$F$73+유형화!$F$74+유형화!$G$63)*hourly1!O6824/hourly1!$O$8763</f>
        <v>101.53028741705245</v>
      </c>
      <c r="C6823" s="419">
        <f>hourly1!$F6824*유형화!$G$71/hourly1!$F$8763+유형화!$G$72*hourly1!$G6824/hourly1!$F$8763+유형화!$G$74*hourly1!I6824/hourly1!$I$8763+유형화!$H$63*hourly1!P6824/hourly1!$P$8763</f>
        <v>0.65255763628609953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770">
        <f>(유형화!$F$71+유형화!$F$72+유형화!$F$73+유형화!$F$74+유형화!$G$63)*hourly1!O6825/hourly1!$O$8763</f>
        <v>103.91386579116906</v>
      </c>
      <c r="C6824" s="419">
        <f>hourly1!$F6825*유형화!$G$71/hourly1!$F$8763+유형화!$G$72*hourly1!$G6825/hourly1!$F$8763+유형화!$G$74*hourly1!I6825/hourly1!$I$8763+유형화!$H$63*hourly1!P6825/hourly1!$P$8763</f>
        <v>14.944408905812294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770">
        <f>(유형화!$F$71+유형화!$F$72+유형화!$F$73+유형화!$F$74+유형화!$G$63)*hourly1!O6826/hourly1!$O$8763</f>
        <v>105.83658208756214</v>
      </c>
      <c r="C6825" s="419">
        <f>hourly1!$F6826*유형화!$G$71/hourly1!$F$8763+유형화!$G$72*hourly1!$G6826/hourly1!$F$8763+유형화!$G$74*hourly1!I6826/hourly1!$I$8763+유형화!$H$63*hourly1!P6826/hourly1!$P$8763</f>
        <v>15.519114745742966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770">
        <f>(유형화!$F$71+유형화!$F$72+유형화!$F$73+유형화!$F$74+유형화!$G$63)*hourly1!O6827/hourly1!$O$8763</f>
        <v>108.40547287387615</v>
      </c>
      <c r="C6826" s="419">
        <f>hourly1!$F6827*유형화!$G$71/hourly1!$F$8763+유형화!$G$72*hourly1!$G6827/hourly1!$F$8763+유형화!$G$74*hourly1!I6827/hourly1!$I$8763+유형화!$H$63*hourly1!P6827/hourly1!$P$8763</f>
        <v>13.904109644545411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770">
        <f>(유형화!$F$71+유형화!$F$72+유형화!$F$73+유형화!$F$74+유형화!$G$63)*hourly1!O6828/hourly1!$O$8763</f>
        <v>114.95581529213347</v>
      </c>
      <c r="C6827" s="419">
        <f>hourly1!$F6828*유형화!$G$71/hourly1!$F$8763+유형화!$G$72*hourly1!$G6828/hourly1!$F$8763+유형화!$G$74*hourly1!I6828/hourly1!$I$8763+유형화!$H$63*hourly1!P6828/hourly1!$P$8763</f>
        <v>10.339128831348829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770">
        <f>(유형화!$F$71+유형화!$F$72+유형화!$F$73+유형화!$F$74+유형화!$G$63)*hourly1!O6829/hourly1!$O$8763</f>
        <v>115.9803655160365</v>
      </c>
      <c r="C6828" s="419">
        <f>hourly1!$F6829*유형화!$G$71/hourly1!$F$8763+유형화!$G$72*hourly1!$G6829/hourly1!$F$8763+유형화!$G$74*hourly1!I6829/hourly1!$I$8763+유형화!$H$63*hourly1!P6829/hourly1!$P$8763</f>
        <v>7.8416459148291819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770">
        <f>(유형화!$F$71+유형화!$F$72+유형화!$F$73+유형화!$F$74+유형화!$G$63)*hourly1!O6830/hourly1!$O$8763</f>
        <v>117.26034395157768</v>
      </c>
      <c r="C6829" s="419">
        <f>hourly1!$F6830*유형화!$G$71/hourly1!$F$8763+유형화!$G$72*hourly1!$G6830/hourly1!$F$8763+유형화!$G$74*hourly1!I6830/hourly1!$I$8763+유형화!$H$63*hourly1!P6830/hourly1!$P$8763</f>
        <v>5.4431042775259373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770">
        <f>(유형화!$F$71+유형화!$F$72+유형화!$F$73+유형화!$F$74+유형화!$G$63)*hourly1!O6831/hourly1!$O$8763</f>
        <v>112.25859300699956</v>
      </c>
      <c r="C6830" s="419">
        <f>hourly1!$F6831*유형화!$G$71/hourly1!$F$8763+유형화!$G$72*hourly1!$G6831/hourly1!$F$8763+유형화!$G$74*hourly1!I6831/hourly1!$I$8763+유형화!$H$63*hourly1!P6831/hourly1!$P$8763</f>
        <v>1.9634668105903796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770">
        <f>(유형화!$F$71+유형화!$F$72+유형화!$F$73+유형화!$F$74+유형화!$G$63)*hourly1!O6832/hourly1!$O$8763</f>
        <v>111.12028872397744</v>
      </c>
      <c r="C6831" s="419">
        <f>hourly1!$F6832*유형화!$G$71/hourly1!$F$8763+유형화!$G$72*hourly1!$G6832/hourly1!$F$8763+유형화!$G$74*hourly1!I6832/hourly1!$I$8763+유형화!$H$63*hourly1!P6832/hourly1!$P$8763</f>
        <v>1.8904163477552083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770">
        <f>(유형화!$F$71+유형화!$F$72+유형화!$F$73+유형화!$F$74+유형화!$G$63)*hourly1!O6833/hourly1!$O$8763</f>
        <v>115.7941603289128</v>
      </c>
      <c r="C6832" s="419">
        <f>hourly1!$F6833*유형화!$G$71/hourly1!$F$8763+유형화!$G$72*hourly1!$G6833/hourly1!$F$8763+유형화!$G$74*hourly1!I6833/hourly1!$I$8763+유형화!$H$63*hourly1!P6833/hourly1!$P$8763</f>
        <v>2.1451945729360999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770">
        <f>(유형화!$F$71+유형화!$F$72+유형화!$F$73+유형화!$F$74+유형화!$G$63)*hourly1!O6834/hourly1!$O$8763</f>
        <v>114.8713374503392</v>
      </c>
      <c r="C6833" s="419">
        <f>hourly1!$F6834*유형화!$G$71/hourly1!$F$8763+유형화!$G$72*hourly1!$G6834/hourly1!$F$8763+유형화!$G$74*hourly1!I6834/hourly1!$I$8763+유형화!$H$63*hourly1!P6834/hourly1!$P$8763</f>
        <v>2.2247038154404528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770">
        <f>(유형화!$F$71+유형화!$F$72+유형화!$F$73+유형화!$F$74+유형화!$G$63)*hourly1!O6835/hourly1!$O$8763</f>
        <v>115.89504520103254</v>
      </c>
      <c r="C6834" s="419">
        <f>hourly1!$F6835*유형화!$G$71/hourly1!$F$8763+유형화!$G$72*hourly1!$G6835/hourly1!$F$8763+유형화!$G$74*hourly1!I6835/hourly1!$I$8763+유형화!$H$63*hourly1!P6835/hourly1!$P$8763</f>
        <v>3.6808864506225469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770">
        <f>(유형화!$F$71+유형화!$F$72+유형화!$F$73+유형화!$F$74+유형화!$G$63)*hourly1!O6836/hourly1!$O$8763</f>
        <v>115.91749050446538</v>
      </c>
      <c r="C6835" s="419">
        <f>hourly1!$F6836*유형화!$G$71/hourly1!$F$8763+유형화!$G$72*hourly1!$G6836/hourly1!$F$8763+유형화!$G$74*hourly1!I6836/hourly1!$I$8763+유형화!$H$63*hourly1!P6836/hourly1!$P$8763</f>
        <v>5.4252859356342258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770">
        <f>(유형화!$F$71+유형화!$F$72+유형화!$F$73+유형화!$F$74+유형화!$G$63)*hourly1!O6837/hourly1!$O$8763</f>
        <v>115.69230954315972</v>
      </c>
      <c r="C6836" s="419">
        <f>hourly1!$F6837*유형화!$G$71/hourly1!$F$8763+유형화!$G$72*hourly1!$G6837/hourly1!$F$8763+유형화!$G$74*hourly1!I6837/hourly1!$I$8763+유형화!$H$63*hourly1!P6837/hourly1!$P$8763</f>
        <v>4.2944003585507247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770">
        <f>(유형화!$F$71+유형화!$F$72+유형화!$F$73+유형화!$F$74+유형화!$G$63)*hourly1!O6838/hourly1!$O$8763</f>
        <v>115.74613100741325</v>
      </c>
      <c r="C6837" s="419">
        <f>hourly1!$F6838*유형화!$G$71/hourly1!$F$8763+유형화!$G$72*hourly1!$G6838/hourly1!$F$8763+유형화!$G$74*hourly1!I6838/hourly1!$I$8763+유형화!$H$63*hourly1!P6838/hourly1!$P$8763</f>
        <v>4.2069792725057331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770">
        <f>(유형화!$F$71+유형화!$F$72+유형화!$F$73+유형화!$F$74+유형화!$G$63)*hourly1!O6839/hourly1!$O$8763</f>
        <v>113.44938774861896</v>
      </c>
      <c r="C6838" s="419">
        <f>hourly1!$F6839*유형화!$G$71/hourly1!$F$8763+유형화!$G$72*hourly1!$G6839/hourly1!$F$8763+유형화!$G$74*hourly1!I6839/hourly1!$I$8763+유형화!$H$63*hourly1!P6839/hourly1!$P$8763</f>
        <v>8.4380224699269899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770">
        <f>(유형화!$F$71+유형화!$F$72+유형화!$F$73+유형화!$F$74+유형화!$G$63)*hourly1!O6840/hourly1!$O$8763</f>
        <v>110.52047991906751</v>
      </c>
      <c r="C6839" s="419">
        <f>hourly1!$F6840*유형화!$G$71/hourly1!$F$8763+유형화!$G$72*hourly1!$G6840/hourly1!$F$8763+유형화!$G$74*hourly1!I6840/hourly1!$I$8763+유형화!$H$63*hourly1!P6840/hourly1!$P$8763</f>
        <v>1.1854338846797166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770">
        <f>(유형화!$F$71+유형화!$F$72+유형화!$F$73+유형화!$F$74+유형화!$G$63)*hourly1!O6841/hourly1!$O$8763</f>
        <v>108.29140902463983</v>
      </c>
      <c r="C6840" s="419">
        <f>hourly1!$F6841*유형화!$G$71/hourly1!$F$8763+유형화!$G$72*hourly1!$G6841/hourly1!$F$8763+유형화!$G$74*hourly1!I6841/hourly1!$I$8763+유형화!$H$63*hourly1!P6841/hourly1!$P$8763</f>
        <v>1.0472383403853975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770">
        <f>(유형화!$F$71+유형화!$F$72+유형화!$F$73+유형화!$F$74+유형화!$G$63)*hourly1!O6842/hourly1!$O$8763</f>
        <v>107.26644028956096</v>
      </c>
      <c r="C6841" s="419">
        <f>hourly1!$F6842*유형화!$G$71/hourly1!$F$8763+유형화!$G$72*hourly1!$G6842/hourly1!$F$8763+유형화!$G$74*hourly1!I6842/hourly1!$I$8763+유형화!$H$63*hourly1!P6842/hourly1!$P$8763</f>
        <v>0.80584571989409848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770">
        <f>(유형화!$F$71+유형화!$F$72+유형화!$F$73+유형화!$F$74+유형화!$G$63)*hourly1!O6843/hourly1!$O$8763</f>
        <v>103.72289450941554</v>
      </c>
      <c r="C6842" s="419">
        <f>hourly1!$F6843*유형화!$G$71/hourly1!$F$8763+유형화!$G$72*hourly1!$G6843/hourly1!$F$8763+유형화!$G$74*hourly1!I6843/hourly1!$I$8763+유형화!$H$63*hourly1!P6843/hourly1!$P$8763</f>
        <v>0.65488309238024511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770">
        <f>(유형화!$F$71+유형화!$F$72+유형화!$F$73+유형화!$F$74+유형화!$G$63)*hourly1!O6844/hourly1!$O$8763</f>
        <v>103.82431445205513</v>
      </c>
      <c r="C6843" s="419">
        <f>hourly1!$F6844*유형화!$G$71/hourly1!$F$8763+유형화!$G$72*hourly1!$G6844/hourly1!$F$8763+유형화!$G$74*hourly1!I6844/hourly1!$I$8763+유형화!$H$63*hourly1!P6844/hourly1!$P$8763</f>
        <v>0.59986791553446128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770">
        <f>(유형화!$F$71+유형화!$F$72+유형화!$F$73+유형화!$F$74+유형화!$G$63)*hourly1!O6845/hourly1!$O$8763</f>
        <v>101.73044756781604</v>
      </c>
      <c r="C6844" s="419">
        <f>hourly1!$F6845*유형화!$G$71/hourly1!$F$8763+유형화!$G$72*hourly1!$G6845/hourly1!$F$8763+유형화!$G$74*hourly1!I6845/hourly1!$I$8763+유형화!$H$63*hourly1!P6845/hourly1!$P$8763</f>
        <v>0.56457372647556681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770">
        <f>(유형화!$F$71+유형화!$F$72+유형화!$F$73+유형화!$F$74+유형화!$G$63)*hourly1!O6846/hourly1!$O$8763</f>
        <v>101.15548566929066</v>
      </c>
      <c r="C6845" s="419">
        <f>hourly1!$F6846*유형화!$G$71/hourly1!$F$8763+유형화!$G$72*hourly1!$G6846/hourly1!$F$8763+유형화!$G$74*hourly1!I6846/hourly1!$I$8763+유형화!$H$63*hourly1!P6846/hourly1!$P$8763</f>
        <v>0.5109949965065157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770">
        <f>(유형화!$F$71+유형화!$F$72+유형화!$F$73+유형화!$F$74+유형화!$G$63)*hourly1!O6847/hourly1!$O$8763</f>
        <v>101.04254936550021</v>
      </c>
      <c r="C6846" s="419">
        <f>hourly1!$F6847*유형화!$G$71/hourly1!$F$8763+유형화!$G$72*hourly1!$G6847/hourly1!$F$8763+유형화!$G$74*hourly1!I6847/hourly1!$I$8763+유형화!$H$63*hourly1!P6847/hourly1!$P$8763</f>
        <v>0.51247760170191037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770">
        <f>(유형화!$F$71+유형화!$F$72+유형화!$F$73+유형화!$F$74+유형화!$G$63)*hourly1!O6848/hourly1!$O$8763</f>
        <v>102.266189250883</v>
      </c>
      <c r="C6847" s="419">
        <f>hourly1!$F6848*유형화!$G$71/hourly1!$F$8763+유형화!$G$72*hourly1!$G6848/hourly1!$F$8763+유형화!$G$74*hourly1!I6848/hourly1!$I$8763+유형화!$H$63*hourly1!P6848/hourly1!$P$8763</f>
        <v>0.56857626814773232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770">
        <f>(유형화!$F$71+유형화!$F$72+유형화!$F$73+유형화!$F$74+유형화!$G$63)*hourly1!O6849/hourly1!$O$8763</f>
        <v>104.00580111245638</v>
      </c>
      <c r="C6848" s="419">
        <f>hourly1!$F6849*유형화!$G$71/hourly1!$F$8763+유형화!$G$72*hourly1!$G6849/hourly1!$F$8763+유형화!$G$74*hourly1!I6849/hourly1!$I$8763+유형화!$H$63*hourly1!P6849/hourly1!$P$8763</f>
        <v>19.882253204064298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770">
        <f>(유형화!$F$71+유형화!$F$72+유형화!$F$73+유형화!$F$74+유형화!$G$63)*hourly1!O6850/hourly1!$O$8763</f>
        <v>106.77895906150405</v>
      </c>
      <c r="C6849" s="419">
        <f>hourly1!$F6850*유형화!$G$71/hourly1!$F$8763+유형화!$G$72*hourly1!$G6850/hourly1!$F$8763+유형화!$G$74*hourly1!I6850/hourly1!$I$8763+유형화!$H$63*hourly1!P6850/hourly1!$P$8763</f>
        <v>20.428370120026912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770">
        <f>(유형화!$F$71+유형화!$F$72+유형화!$F$73+유형화!$F$74+유형화!$G$63)*hourly1!O6851/hourly1!$O$8763</f>
        <v>107.56984837948755</v>
      </c>
      <c r="C6850" s="419">
        <f>hourly1!$F6851*유형화!$G$71/hourly1!$F$8763+유형화!$G$72*hourly1!$G6851/hourly1!$F$8763+유형화!$G$74*hourly1!I6851/hourly1!$I$8763+유형화!$H$63*hourly1!P6851/hourly1!$P$8763</f>
        <v>18.664281342607129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770">
        <f>(유형화!$F$71+유형화!$F$72+유형화!$F$73+유형화!$F$74+유형화!$G$63)*hourly1!O6852/hourly1!$O$8763</f>
        <v>110.0175005181565</v>
      </c>
      <c r="C6851" s="419">
        <f>hourly1!$F6852*유형화!$G$71/hourly1!$F$8763+유형화!$G$72*hourly1!$G6852/hourly1!$F$8763+유형화!$G$74*hourly1!I6852/hourly1!$I$8763+유형화!$H$63*hourly1!P6852/hourly1!$P$8763</f>
        <v>15.131536883719241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770">
        <f>(유형화!$F$71+유형화!$F$72+유형화!$F$73+유형화!$F$74+유형화!$G$63)*hourly1!O6853/hourly1!$O$8763</f>
        <v>109.20109248252805</v>
      </c>
      <c r="C6852" s="419">
        <f>hourly1!$F6853*유형화!$G$71/hourly1!$F$8763+유형화!$G$72*hourly1!$G6853/hourly1!$F$8763+유형화!$G$74*hourly1!I6853/hourly1!$I$8763+유형화!$H$63*hourly1!P6853/hourly1!$P$8763</f>
        <v>11.481987568570926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770">
        <f>(유형화!$F$71+유형화!$F$72+유형화!$F$73+유형화!$F$74+유형화!$G$63)*hourly1!O6854/hourly1!$O$8763</f>
        <v>109.82579422908343</v>
      </c>
      <c r="C6853" s="419">
        <f>hourly1!$F6854*유형화!$G$71/hourly1!$F$8763+유형화!$G$72*hourly1!$G6854/hourly1!$F$8763+유형화!$G$74*hourly1!I6854/hourly1!$I$8763+유형화!$H$63*hourly1!P6854/hourly1!$P$8763</f>
        <v>8.5855509185324621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770">
        <f>(유형화!$F$71+유형화!$F$72+유형화!$F$73+유형화!$F$74+유형화!$G$63)*hourly1!O6855/hourly1!$O$8763</f>
        <v>106.21963628343642</v>
      </c>
      <c r="C6854" s="419">
        <f>hourly1!$F6855*유형화!$G$71/hourly1!$F$8763+유형화!$G$72*hourly1!$G6855/hourly1!$F$8763+유형화!$G$74*hourly1!I6855/hourly1!$I$8763+유형화!$H$63*hourly1!P6855/hourly1!$P$8763</f>
        <v>2.541094472092297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770">
        <f>(유형화!$F$71+유형화!$F$72+유형화!$F$73+유형화!$F$74+유형화!$G$63)*hourly1!O6856/hourly1!$O$8763</f>
        <v>106.20504133655568</v>
      </c>
      <c r="C6855" s="419">
        <f>hourly1!$F6856*유형화!$G$71/hourly1!$F$8763+유형화!$G$72*hourly1!$G6856/hourly1!$F$8763+유형화!$G$74*hourly1!I6856/hourly1!$I$8763+유형화!$H$63*hourly1!P6856/hourly1!$P$8763</f>
        <v>4.1842407615669055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770">
        <f>(유형화!$F$71+유형화!$F$72+유형화!$F$73+유형화!$F$74+유형화!$G$63)*hourly1!O6857/hourly1!$O$8763</f>
        <v>111.15947250230337</v>
      </c>
      <c r="C6856" s="419">
        <f>hourly1!$F6857*유형화!$G$71/hourly1!$F$8763+유형화!$G$72*hourly1!$G6857/hourly1!$F$8763+유형화!$G$74*hourly1!I6857/hourly1!$I$8763+유형화!$H$63*hourly1!P6857/hourly1!$P$8763</f>
        <v>3.2702432767638725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770">
        <f>(유형화!$F$71+유형화!$F$72+유형화!$F$73+유형화!$F$74+유형화!$G$63)*hourly1!O6858/hourly1!$O$8763</f>
        <v>111.52987108722753</v>
      </c>
      <c r="C6857" s="419">
        <f>hourly1!$F6858*유형화!$G$71/hourly1!$F$8763+유형화!$G$72*hourly1!$G6858/hourly1!$F$8763+유형화!$G$74*hourly1!I6858/hourly1!$I$8763+유형화!$H$63*hourly1!P6858/hourly1!$P$8763</f>
        <v>3.2086259217389306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770">
        <f>(유형화!$F$71+유형화!$F$72+유형화!$F$73+유형화!$F$74+유형화!$G$63)*hourly1!O6859/hourly1!$O$8763</f>
        <v>111.94132293460397</v>
      </c>
      <c r="C6858" s="419">
        <f>hourly1!$F6859*유형화!$G$71/hourly1!$F$8763+유형화!$G$72*hourly1!$G6859/hourly1!$F$8763+유형화!$G$74*hourly1!I6859/hourly1!$I$8763+유형화!$H$63*hourly1!P6859/hourly1!$P$8763</f>
        <v>4.1021463454954059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770">
        <f>(유형화!$F$71+유형화!$F$72+유형화!$F$73+유형화!$F$74+유형화!$G$63)*hourly1!O6860/hourly1!$O$8763</f>
        <v>112.78439684300359</v>
      </c>
      <c r="C6859" s="419">
        <f>hourly1!$F6860*유형화!$G$71/hourly1!$F$8763+유형화!$G$72*hourly1!$G6860/hourly1!$F$8763+유형화!$G$74*hourly1!I6860/hourly1!$I$8763+유형화!$H$63*hourly1!P6860/hourly1!$P$8763</f>
        <v>6.5505241962906338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770">
        <f>(유형화!$F$71+유형화!$F$72+유형화!$F$73+유형화!$F$74+유형화!$G$63)*hourly1!O6861/hourly1!$O$8763</f>
        <v>113.38311930328126</v>
      </c>
      <c r="C6860" s="419">
        <f>hourly1!$F6861*유형화!$G$71/hourly1!$F$8763+유형화!$G$72*hourly1!$G6861/hourly1!$F$8763+유형화!$G$74*hourly1!I6861/hourly1!$I$8763+유형화!$H$63*hourly1!P6861/hourly1!$P$8763</f>
        <v>4.8105460627624383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770">
        <f>(유형화!$F$71+유형화!$F$72+유형화!$F$73+유형화!$F$74+유형화!$G$63)*hourly1!O6862/hourly1!$O$8763</f>
        <v>113.6438791989145</v>
      </c>
      <c r="C6861" s="419">
        <f>hourly1!$F6862*유형화!$G$71/hourly1!$F$8763+유형화!$G$72*hourly1!$G6862/hourly1!$F$8763+유형화!$G$74*hourly1!I6862/hourly1!$I$8763+유형화!$H$63*hourly1!P6862/hourly1!$P$8763</f>
        <v>4.9421563535944442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770">
        <f>(유형화!$F$71+유형화!$F$72+유형화!$F$73+유형화!$F$74+유형화!$G$63)*hourly1!O6863/hourly1!$O$8763</f>
        <v>111.69226927508812</v>
      </c>
      <c r="C6862" s="419">
        <f>hourly1!$F6863*유형화!$G$71/hourly1!$F$8763+유형화!$G$72*hourly1!$G6863/hourly1!$F$8763+유형화!$G$74*hourly1!I6863/hourly1!$I$8763+유형화!$H$63*hourly1!P6863/hourly1!$P$8763</f>
        <v>8.9022902243512263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770">
        <f>(유형화!$F$71+유형화!$F$72+유형화!$F$73+유형화!$F$74+유형화!$G$63)*hourly1!O6864/hourly1!$O$8763</f>
        <v>110.13019017015853</v>
      </c>
      <c r="C6863" s="419">
        <f>hourly1!$F6864*유형화!$G$71/hourly1!$F$8763+유형화!$G$72*hourly1!$G6864/hourly1!$F$8763+유형화!$G$74*hourly1!I6864/hourly1!$I$8763+유형화!$H$63*hourly1!P6864/hourly1!$P$8763</f>
        <v>1.14821735550965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770">
        <f>(유형화!$F$71+유형화!$F$72+유형화!$F$73+유형화!$F$74+유형화!$G$63)*hourly1!O6865/hourly1!$O$8763</f>
        <v>109.06828342513268</v>
      </c>
      <c r="C6864" s="419">
        <f>hourly1!$F6865*유형화!$G$71/hourly1!$F$8763+유형화!$G$72*hourly1!$G6865/hourly1!$F$8763+유형화!$G$74*hourly1!I6865/hourly1!$I$8763+유형화!$H$63*hourly1!P6865/hourly1!$P$8763</f>
        <v>1.0911133608833861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770">
        <f>(유형화!$F$71+유형화!$F$72+유형화!$F$73+유형화!$F$74+유형화!$G$63)*hourly1!O6866/hourly1!$O$8763</f>
        <v>109.02641411132682</v>
      </c>
      <c r="C6865" s="419">
        <f>hourly1!$F6866*유형화!$G$71/hourly1!$F$8763+유형화!$G$72*hourly1!$G6866/hourly1!$F$8763+유형화!$G$74*hourly1!I6866/hourly1!$I$8763+유형화!$H$63*hourly1!P6866/hourly1!$P$8763</f>
        <v>0.80539275292697088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770">
        <f>(유형화!$F$71+유형화!$F$72+유형화!$F$73+유형화!$F$74+유형화!$G$63)*hourly1!O6867/hourly1!$O$8763</f>
        <v>105.83874118785815</v>
      </c>
      <c r="C6866" s="419">
        <f>hourly1!$F6867*유형화!$G$71/hourly1!$F$8763+유형화!$G$72*hourly1!$G6867/hourly1!$F$8763+유형화!$G$74*hourly1!I6867/hourly1!$I$8763+유형화!$H$63*hourly1!P6867/hourly1!$P$8763</f>
        <v>0.60796654640461201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770">
        <f>(유형화!$F$71+유형화!$F$72+유형화!$F$73+유형화!$F$74+유형화!$G$63)*hourly1!O6868/hourly1!$O$8763</f>
        <v>100.90895728220909</v>
      </c>
      <c r="C6867" s="419">
        <f>hourly1!$F6868*유형화!$G$71/hourly1!$F$8763+유형화!$G$72*hourly1!$G6868/hourly1!$F$8763+유형화!$G$74*hourly1!I6868/hourly1!$I$8763+유형화!$H$63*hourly1!P6868/hourly1!$P$8763</f>
        <v>0.53530258255769669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770">
        <f>(유형화!$F$71+유형화!$F$72+유형화!$F$73+유형화!$F$74+유형화!$G$63)*hourly1!O6869/hourly1!$O$8763</f>
        <v>100.30090256388456</v>
      </c>
      <c r="C6868" s="419">
        <f>hourly1!$F6869*유형화!$G$71/hourly1!$F$8763+유형화!$G$72*hourly1!$G6869/hourly1!$F$8763+유형화!$G$74*hourly1!I6869/hourly1!$I$8763+유형화!$H$63*hourly1!P6869/hourly1!$P$8763</f>
        <v>0.52112490111987964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770">
        <f>(유형화!$F$71+유형화!$F$72+유형화!$F$73+유형화!$F$74+유형화!$G$63)*hourly1!O6870/hourly1!$O$8763</f>
        <v>99.939170105663663</v>
      </c>
      <c r="C6869" s="419">
        <f>hourly1!$F6870*유형화!$G$71/hourly1!$F$8763+유형화!$G$72*hourly1!$G6870/hourly1!$F$8763+유형화!$G$74*hourly1!I6870/hourly1!$I$8763+유형화!$H$63*hourly1!P6870/hourly1!$P$8763</f>
        <v>0.52137907959464003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770">
        <f>(유형화!$F$71+유형화!$F$72+유형화!$F$73+유형화!$F$74+유형화!$G$63)*hourly1!O6871/hourly1!$O$8763</f>
        <v>99.417510229023605</v>
      </c>
      <c r="C6870" s="419">
        <f>hourly1!$F6871*유형화!$G$71/hourly1!$F$8763+유형화!$G$72*hourly1!$G6871/hourly1!$F$8763+유형화!$G$74*hourly1!I6871/hourly1!$I$8763+유형화!$H$63*hourly1!P6871/hourly1!$P$8763</f>
        <v>0.51202401929053398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770">
        <f>(유형화!$F$71+유형화!$F$72+유형화!$F$73+유형화!$F$74+유형화!$G$63)*hourly1!O6872/hourly1!$O$8763</f>
        <v>100.60068568614655</v>
      </c>
      <c r="C6871" s="419">
        <f>hourly1!$F6872*유형화!$G$71/hourly1!$F$8763+유형화!$G$72*hourly1!$G6872/hourly1!$F$8763+유형화!$G$74*hourly1!I6872/hourly1!$I$8763+유형화!$H$63*hourly1!P6872/hourly1!$P$8763</f>
        <v>1.212641136309184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770">
        <f>(유형화!$F$71+유형화!$F$72+유형화!$F$73+유형화!$F$74+유형화!$G$63)*hourly1!O6873/hourly1!$O$8763</f>
        <v>102.21826523876744</v>
      </c>
      <c r="C6872" s="419">
        <f>hourly1!$F6873*유형화!$G$71/hourly1!$F$8763+유형화!$G$72*hourly1!$G6873/hourly1!$F$8763+유형화!$G$74*hourly1!I6873/hourly1!$I$8763+유형화!$H$63*hourly1!P6873/hourly1!$P$8763</f>
        <v>20.89146268365803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770">
        <f>(유형화!$F$71+유형화!$F$72+유형화!$F$73+유형화!$F$74+유형화!$G$63)*hourly1!O6874/hourly1!$O$8763</f>
        <v>102.77466441275926</v>
      </c>
      <c r="C6873" s="419">
        <f>hourly1!$F6874*유형화!$G$71/hourly1!$F$8763+유형화!$G$72*hourly1!$G6874/hourly1!$F$8763+유형화!$G$74*hourly1!I6874/hourly1!$I$8763+유형화!$H$63*hourly1!P6874/hourly1!$P$8763</f>
        <v>20.111216927950778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770">
        <f>(유형화!$F$71+유형화!$F$72+유형화!$F$73+유형화!$F$74+유형화!$G$63)*hourly1!O6875/hourly1!$O$8763</f>
        <v>104.05535927204924</v>
      </c>
      <c r="C6874" s="419">
        <f>hourly1!$F6875*유형화!$G$71/hourly1!$F$8763+유형화!$G$72*hourly1!$G6875/hourly1!$F$8763+유형화!$G$74*hourly1!I6875/hourly1!$I$8763+유형화!$H$63*hourly1!P6875/hourly1!$P$8763</f>
        <v>16.205278770022431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770">
        <f>(유형화!$F$71+유형화!$F$72+유형화!$F$73+유형화!$F$74+유형화!$G$63)*hourly1!O6876/hourly1!$O$8763</f>
        <v>106.43238657153739</v>
      </c>
      <c r="C6875" s="419">
        <f>hourly1!$F6876*유형화!$G$71/hourly1!$F$8763+유형화!$G$72*hourly1!$G6876/hourly1!$F$8763+유형화!$G$74*hourly1!I6876/hourly1!$I$8763+유형화!$H$63*hourly1!P6876/hourly1!$P$8763</f>
        <v>11.510993763739679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770">
        <f>(유형화!$F$71+유형화!$F$72+유형화!$F$73+유형화!$F$74+유형화!$G$63)*hourly1!O6877/hourly1!$O$8763</f>
        <v>106.71751649704292</v>
      </c>
      <c r="C6876" s="419">
        <f>hourly1!$F6877*유형화!$G$71/hourly1!$F$8763+유형화!$G$72*hourly1!$G6877/hourly1!$F$8763+유형화!$G$74*hourly1!I6877/hourly1!$I$8763+유형화!$H$63*hourly1!P6877/hourly1!$P$8763</f>
        <v>7.6781746906803008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770">
        <f>(유형화!$F$71+유형화!$F$72+유형화!$F$73+유형화!$F$74+유형화!$G$63)*hourly1!O6878/hourly1!$O$8763</f>
        <v>106.13629314750783</v>
      </c>
      <c r="C6877" s="419">
        <f>hourly1!$F6878*유형화!$G$71/hourly1!$F$8763+유형화!$G$72*hourly1!$G6878/hourly1!$F$8763+유형화!$G$74*hourly1!I6878/hourly1!$I$8763+유형화!$H$63*hourly1!P6878/hourly1!$P$8763</f>
        <v>4.692745417707437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770">
        <f>(유형화!$F$71+유형화!$F$72+유형화!$F$73+유형화!$F$74+유형화!$G$63)*hourly1!O6879/hourly1!$O$8763</f>
        <v>100.86706835686064</v>
      </c>
      <c r="C6878" s="419">
        <f>hourly1!$F6879*유형화!$G$71/hourly1!$F$8763+유형화!$G$72*hourly1!$G6879/hourly1!$F$8763+유형화!$G$74*hourly1!I6879/hourly1!$I$8763+유형화!$H$63*hourly1!P6879/hourly1!$P$8763</f>
        <v>1.7121686149144129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770">
        <f>(유형화!$F$71+유형화!$F$72+유형화!$F$73+유형화!$F$74+유형화!$G$63)*hourly1!O6880/hourly1!$O$8763</f>
        <v>101.91669355722807</v>
      </c>
      <c r="C6879" s="419">
        <f>hourly1!$F6880*유형화!$G$71/hourly1!$F$8763+유형화!$G$72*hourly1!$G6880/hourly1!$F$8763+유형화!$G$74*hourly1!I6880/hourly1!$I$8763+유형화!$H$63*hourly1!P6880/hourly1!$P$8763</f>
        <v>1.6142271248801845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770">
        <f>(유형화!$F$71+유형화!$F$72+유형화!$F$73+유형화!$F$74+유형화!$G$63)*hourly1!O6881/hourly1!$O$8763</f>
        <v>103.25406033869129</v>
      </c>
      <c r="C6880" s="419">
        <f>hourly1!$F6881*유형화!$G$71/hourly1!$F$8763+유형화!$G$72*hourly1!$G6881/hourly1!$F$8763+유형화!$G$74*hourly1!I6881/hourly1!$I$8763+유형화!$H$63*hourly1!P6881/hourly1!$P$8763</f>
        <v>1.1415157830843081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770">
        <f>(유형화!$F$71+유형화!$F$72+유형화!$F$73+유형화!$F$74+유형화!$G$63)*hourly1!O6882/hourly1!$O$8763</f>
        <v>103.09666216306148</v>
      </c>
      <c r="C6881" s="419">
        <f>hourly1!$F6882*유형화!$G$71/hourly1!$F$8763+유형화!$G$72*hourly1!$G6882/hourly1!$F$8763+유형화!$G$74*hourly1!I6882/hourly1!$I$8763+유형화!$H$63*hourly1!P6882/hourly1!$P$8763</f>
        <v>1.0688804373949594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770">
        <f>(유형화!$F$71+유형화!$F$72+유형화!$F$73+유형화!$F$74+유형화!$G$63)*hourly1!O6883/hourly1!$O$8763</f>
        <v>104.5798519374117</v>
      </c>
      <c r="C6882" s="419">
        <f>hourly1!$F6883*유형화!$G$71/hourly1!$F$8763+유형화!$G$72*hourly1!$G6883/hourly1!$F$8763+유형화!$G$74*hourly1!I6883/hourly1!$I$8763+유형화!$H$63*hourly1!P6883/hourly1!$P$8763</f>
        <v>1.9272297609423044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770">
        <f>(유형화!$F$71+유형화!$F$72+유형화!$F$73+유형화!$F$74+유형화!$G$63)*hourly1!O6884/hourly1!$O$8763</f>
        <v>103.63943395749976</v>
      </c>
      <c r="C6883" s="419">
        <f>hourly1!$F6884*유형화!$G$71/hourly1!$F$8763+유형화!$G$72*hourly1!$G6884/hourly1!$F$8763+유형화!$G$74*hourly1!I6884/hourly1!$I$8763+유형화!$H$63*hourly1!P6884/hourly1!$P$8763</f>
        <v>4.2962593079042692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770">
        <f>(유형화!$F$71+유형화!$F$72+유형화!$F$73+유형화!$F$74+유형화!$G$63)*hourly1!O6885/hourly1!$O$8763</f>
        <v>106.15846162296424</v>
      </c>
      <c r="C6884" s="419">
        <f>hourly1!$F6885*유형화!$G$71/hourly1!$F$8763+유형화!$G$72*hourly1!$G6885/hourly1!$F$8763+유형화!$G$74*hourly1!I6885/hourly1!$I$8763+유형화!$H$63*hourly1!P6885/hourly1!$P$8763</f>
        <v>3.2726699734369484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770">
        <f>(유형화!$F$71+유형화!$F$72+유형화!$F$73+유형화!$F$74+유형화!$G$63)*hourly1!O6886/hourly1!$O$8763</f>
        <v>108.08125782740798</v>
      </c>
      <c r="C6885" s="419">
        <f>hourly1!$F6886*유형화!$G$71/hourly1!$F$8763+유형화!$G$72*hourly1!$G6886/hourly1!$F$8763+유형화!$G$74*hourly1!I6886/hourly1!$I$8763+유형화!$H$63*hourly1!P6886/hourly1!$P$8763</f>
        <v>4.1364164353242669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770">
        <f>(유형화!$F$71+유형화!$F$72+유형화!$F$73+유형화!$F$74+유형화!$G$63)*hourly1!O6887/hourly1!$O$8763</f>
        <v>107.07684610086818</v>
      </c>
      <c r="C6886" s="419">
        <f>hourly1!$F6887*유형화!$G$71/hourly1!$F$8763+유형화!$G$72*hourly1!$G6887/hourly1!$F$8763+유형화!$G$74*hourly1!I6887/hourly1!$I$8763+유형화!$H$63*hourly1!P6887/hourly1!$P$8763</f>
        <v>8.9895983763765912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770">
        <f>(유형화!$F$71+유형화!$F$72+유형화!$F$73+유형화!$F$74+유형화!$G$63)*hourly1!O6888/hourly1!$O$8763</f>
        <v>105.56784469648923</v>
      </c>
      <c r="C6887" s="419">
        <f>hourly1!$F6888*유형화!$G$71/hourly1!$F$8763+유형화!$G$72*hourly1!$G6888/hourly1!$F$8763+유형화!$G$74*hourly1!I6888/hourly1!$I$8763+유형화!$H$63*hourly1!P6888/hourly1!$P$8763</f>
        <v>1.3503864831354953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770">
        <f>(유형화!$F$71+유형화!$F$72+유형화!$F$73+유형화!$F$74+유형화!$G$63)*hourly1!O6889/hourly1!$O$8763</f>
        <v>104.64238186702784</v>
      </c>
      <c r="C6888" s="419">
        <f>hourly1!$F6889*유형화!$G$71/hourly1!$F$8763+유형화!$G$72*hourly1!$G6889/hourly1!$F$8763+유형화!$G$74*hourly1!I6889/hourly1!$I$8763+유형화!$H$63*hourly1!P6889/hourly1!$P$8763</f>
        <v>0.94666951885297701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770">
        <f>(유형화!$F$71+유형화!$F$72+유형화!$F$73+유형화!$F$74+유형화!$G$63)*hourly1!O6890/hourly1!$O$8763</f>
        <v>102.93882286087516</v>
      </c>
      <c r="C6889" s="419">
        <f>hourly1!$F6890*유형화!$G$71/hourly1!$F$8763+유형화!$G$72*hourly1!$G6890/hourly1!$F$8763+유형화!$G$74*hourly1!I6890/hourly1!$I$8763+유형화!$H$63*hourly1!P6890/hourly1!$P$8763</f>
        <v>0.82617292026607081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770">
        <f>(유형화!$F$71+유형화!$F$72+유형화!$F$73+유형화!$F$74+유형화!$G$63)*hourly1!O6891/hourly1!$O$8763</f>
        <v>99.984279521551301</v>
      </c>
      <c r="C6890" s="419">
        <f>hourly1!$F6891*유형화!$G$71/hourly1!$F$8763+유형화!$G$72*hourly1!$G6891/hourly1!$F$8763+유형화!$G$74*hourly1!I6891/hourly1!$I$8763+유형화!$H$63*hourly1!P6891/hourly1!$P$8763</f>
        <v>0.60820349244040561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770">
        <f>(유형화!$F$71+유형화!$F$72+유형화!$F$73+유형화!$F$74+유형화!$G$63)*hourly1!O6892/hourly1!$O$8763</f>
        <v>95.234244866074519</v>
      </c>
      <c r="C6891" s="419">
        <f>hourly1!$F6892*유형화!$G$71/hourly1!$F$8763+유형화!$G$72*hourly1!$G6892/hourly1!$F$8763+유형화!$G$74*hourly1!I6892/hourly1!$I$8763+유형화!$H$63*hourly1!P6892/hourly1!$P$8763</f>
        <v>0.53567246455123396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770">
        <f>(유형화!$F$71+유형화!$F$72+유형화!$F$73+유형화!$F$74+유형화!$G$63)*hourly1!O6893/hourly1!$O$8763</f>
        <v>93.260126727683186</v>
      </c>
      <c r="C6892" s="419">
        <f>hourly1!$F6893*유형화!$G$71/hourly1!$F$8763+유형화!$G$72*hourly1!$G6893/hourly1!$F$8763+유형화!$G$74*hourly1!I6893/hourly1!$I$8763+유형화!$H$63*hourly1!P6893/hourly1!$P$8763</f>
        <v>0.52632878996573107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770">
        <f>(유형화!$F$71+유형화!$F$72+유형화!$F$73+유형화!$F$74+유형화!$G$63)*hourly1!O6894/hourly1!$O$8763</f>
        <v>94.907917380293298</v>
      </c>
      <c r="C6893" s="419">
        <f>hourly1!$F6894*유형화!$G$71/hourly1!$F$8763+유형화!$G$72*hourly1!$G6894/hourly1!$F$8763+유형화!$G$74*hourly1!I6894/hourly1!$I$8763+유형화!$H$63*hourly1!P6894/hourly1!$P$8763</f>
        <v>0.55597535487537852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770">
        <f>(유형화!$F$71+유형화!$F$72+유형화!$F$73+유형화!$F$74+유형화!$G$63)*hourly1!O6895/hourly1!$O$8763</f>
        <v>94.546244937378034</v>
      </c>
      <c r="C6894" s="419">
        <f>hourly1!$F6895*유형화!$G$71/hourly1!$F$8763+유형화!$G$72*hourly1!$G6895/hourly1!$F$8763+유형화!$G$74*hourly1!I6895/hourly1!$I$8763+유형화!$H$63*hourly1!P6895/hourly1!$P$8763</f>
        <v>1.0419009001375528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770">
        <f>(유형화!$F$71+유형화!$F$72+유형화!$F$73+유형화!$F$74+유형화!$G$63)*hourly1!O6896/hourly1!$O$8763</f>
        <v>95.233389662401876</v>
      </c>
      <c r="C6895" s="419">
        <f>hourly1!$F6896*유형화!$G$71/hourly1!$F$8763+유형화!$G$72*hourly1!$G6896/hourly1!$F$8763+유형화!$G$74*hourly1!I6896/hourly1!$I$8763+유형화!$H$63*hourly1!P6896/hourly1!$P$8763</f>
        <v>3.039871416436096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770">
        <f>(유형화!$F$71+유형화!$F$72+유형화!$F$73+유형화!$F$74+유형화!$G$63)*hourly1!O6897/hourly1!$O$8763</f>
        <v>95.775224356214807</v>
      </c>
      <c r="C6896" s="419">
        <f>hourly1!$F6897*유형화!$G$71/hourly1!$F$8763+유형화!$G$72*hourly1!$G6897/hourly1!$F$8763+유형화!$G$74*hourly1!I6897/hourly1!$I$8763+유형화!$H$63*hourly1!P6897/hourly1!$P$8763</f>
        <v>27.929649263667894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770">
        <f>(유형화!$F$71+유형화!$F$72+유형화!$F$73+유형화!$F$74+유형화!$G$63)*hourly1!O6898/hourly1!$O$8763</f>
        <v>94.971272678189024</v>
      </c>
      <c r="C6897" s="419">
        <f>hourly1!$F6898*유형화!$G$71/hourly1!$F$8763+유형화!$G$72*hourly1!$G6898/hourly1!$F$8763+유형화!$G$74*hourly1!I6898/hourly1!$I$8763+유형화!$H$63*hourly1!P6898/hourly1!$P$8763</f>
        <v>27.708565380221138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770">
        <f>(유형화!$F$71+유형화!$F$72+유형화!$F$73+유형화!$F$74+유형화!$G$63)*hourly1!O6899/hourly1!$O$8763</f>
        <v>94.272343576289288</v>
      </c>
      <c r="C6898" s="419">
        <f>hourly1!$F6899*유형화!$G$71/hourly1!$F$8763+유형화!$G$72*hourly1!$G6899/hourly1!$F$8763+유형화!$G$74*hourly1!I6899/hourly1!$I$8763+유형화!$H$63*hourly1!P6899/hourly1!$P$8763</f>
        <v>24.953107928814312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770">
        <f>(유형화!$F$71+유형화!$F$72+유형화!$F$73+유형화!$F$74+유형화!$G$63)*hourly1!O6900/hourly1!$O$8763</f>
        <v>95.164715694038733</v>
      </c>
      <c r="C6899" s="419">
        <f>hourly1!$F6900*유형화!$G$71/hourly1!$F$8763+유형화!$G$72*hourly1!$G6900/hourly1!$F$8763+유형화!$G$74*hourly1!I6900/hourly1!$I$8763+유형화!$H$63*hourly1!P6900/hourly1!$P$8763</f>
        <v>21.464726537713762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770">
        <f>(유형화!$F$71+유형화!$F$72+유형화!$F$73+유형화!$F$74+유형화!$G$63)*hourly1!O6901/hourly1!$O$8763</f>
        <v>94.317246179884393</v>
      </c>
      <c r="C6900" s="419">
        <f>hourly1!$F6901*유형화!$G$71/hourly1!$F$8763+유형화!$G$72*hourly1!$G6901/hourly1!$F$8763+유형화!$G$74*hourly1!I6901/hourly1!$I$8763+유형화!$H$63*hourly1!P6901/hourly1!$P$8763</f>
        <v>18.487811628201154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770">
        <f>(유형화!$F$71+유형화!$F$72+유형화!$F$73+유형화!$F$74+유형화!$G$63)*hourly1!O6902/hourly1!$O$8763</f>
        <v>92.785627271890107</v>
      </c>
      <c r="C6901" s="419">
        <f>hourly1!$F6902*유형화!$G$71/hourly1!$F$8763+유형화!$G$72*hourly1!$G6902/hourly1!$F$8763+유형화!$G$74*hourly1!I6902/hourly1!$I$8763+유형화!$H$63*hourly1!P6902/hourly1!$P$8763</f>
        <v>15.877965516564776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770">
        <f>(유형화!$F$71+유형화!$F$72+유형화!$F$73+유형화!$F$74+유형화!$G$63)*hourly1!O6903/hourly1!$O$8763</f>
        <v>91.050566284514773</v>
      </c>
      <c r="C6902" s="419">
        <f>hourly1!$F6903*유형화!$G$71/hourly1!$F$8763+유형화!$G$72*hourly1!$G6903/hourly1!$F$8763+유형화!$G$74*hourly1!I6903/hourly1!$I$8763+유형화!$H$63*hourly1!P6903/hourly1!$P$8763</f>
        <v>10.928243759754908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770">
        <f>(유형화!$F$71+유형화!$F$72+유형화!$F$73+유형화!$F$74+유형화!$G$63)*hourly1!O6904/hourly1!$O$8763</f>
        <v>91.861584723342929</v>
      </c>
      <c r="C6903" s="419">
        <f>hourly1!$F6904*유형화!$G$71/hourly1!$F$8763+유형화!$G$72*hourly1!$G6904/hourly1!$F$8763+유형화!$G$74*hourly1!I6904/hourly1!$I$8763+유형화!$H$63*hourly1!P6904/hourly1!$P$8763</f>
        <v>12.518280595500183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770">
        <f>(유형화!$F$71+유형화!$F$72+유형화!$F$73+유형화!$F$74+유형화!$G$63)*hourly1!O6905/hourly1!$O$8763</f>
        <v>92.103782008040881</v>
      </c>
      <c r="C6904" s="419">
        <f>hourly1!$F6905*유형화!$G$71/hourly1!$F$8763+유형화!$G$72*hourly1!$G6905/hourly1!$F$8763+유형화!$G$74*hourly1!I6905/hourly1!$I$8763+유형화!$H$63*hourly1!P6905/hourly1!$P$8763</f>
        <v>12.096888072391675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770">
        <f>(유형화!$F$71+유형화!$F$72+유형화!$F$73+유형화!$F$74+유형화!$G$63)*hourly1!O6906/hourly1!$O$8763</f>
        <v>92.181570904069559</v>
      </c>
      <c r="C6905" s="419">
        <f>hourly1!$F6906*유형화!$G$71/hourly1!$F$8763+유형화!$G$72*hourly1!$G6906/hourly1!$F$8763+유형화!$G$74*hourly1!I6906/hourly1!$I$8763+유형화!$H$63*hourly1!P6906/hourly1!$P$8763</f>
        <v>12.000470422317518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770">
        <f>(유형화!$F$71+유형화!$F$72+유형화!$F$73+유형화!$F$74+유형화!$G$63)*hourly1!O6907/hourly1!$O$8763</f>
        <v>93.500955783715284</v>
      </c>
      <c r="C6906" s="419">
        <f>hourly1!$F6907*유형화!$G$71/hourly1!$F$8763+유형화!$G$72*hourly1!$G6907/hourly1!$F$8763+유형화!$G$74*hourly1!I6907/hourly1!$I$8763+유형화!$H$63*hourly1!P6907/hourly1!$P$8763</f>
        <v>13.081321920583074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770">
        <f>(유형화!$F$71+유형화!$F$72+유형화!$F$73+유형화!$F$74+유형화!$G$63)*hourly1!O6908/hourly1!$O$8763</f>
        <v>95.429001382262854</v>
      </c>
      <c r="C6907" s="419">
        <f>hourly1!$F6908*유형화!$G$71/hourly1!$F$8763+유형화!$G$72*hourly1!$G6908/hourly1!$F$8763+유형화!$G$74*hourly1!I6908/hourly1!$I$8763+유형화!$H$63*hourly1!P6908/hourly1!$P$8763</f>
        <v>14.597190339015201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770">
        <f>(유형화!$F$71+유형화!$F$72+유형화!$F$73+유형화!$F$74+유형화!$G$63)*hourly1!O6909/hourly1!$O$8763</f>
        <v>99.538642602629963</v>
      </c>
      <c r="C6908" s="419">
        <f>hourly1!$F6909*유형화!$G$71/hourly1!$F$8763+유형화!$G$72*hourly1!$G6909/hourly1!$F$8763+유형화!$G$74*hourly1!I6909/hourly1!$I$8763+유형화!$H$63*hourly1!P6909/hourly1!$P$8763</f>
        <v>12.983841090569083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770">
        <f>(유형화!$F$71+유형화!$F$72+유형화!$F$73+유형화!$F$74+유형화!$G$63)*hourly1!O6910/hourly1!$O$8763</f>
        <v>102.07927099581718</v>
      </c>
      <c r="C6909" s="419">
        <f>hourly1!$F6910*유형화!$G$71/hourly1!$F$8763+유형화!$G$72*hourly1!$G6910/hourly1!$F$8763+유형화!$G$74*hourly1!I6910/hourly1!$I$8763+유형화!$H$63*hourly1!P6910/hourly1!$P$8763</f>
        <v>12.857555623377793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770">
        <f>(유형화!$F$71+유형화!$F$72+유형화!$F$73+유형화!$F$74+유형화!$G$63)*hourly1!O6911/hourly1!$O$8763</f>
        <v>100.91788329770056</v>
      </c>
      <c r="C6910" s="419">
        <f>hourly1!$F6911*유형화!$G$71/hourly1!$F$8763+유형화!$G$72*hourly1!$G6911/hourly1!$F$8763+유형화!$G$74*hourly1!I6911/hourly1!$I$8763+유형화!$H$63*hourly1!P6911/hourly1!$P$8763</f>
        <v>16.574272677508983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770">
        <f>(유형화!$F$71+유형화!$F$72+유형화!$F$73+유형화!$F$74+유형화!$G$63)*hourly1!O6912/hourly1!$O$8763</f>
        <v>99.52484239530969</v>
      </c>
      <c r="C6911" s="419">
        <f>hourly1!$F6912*유형화!$G$71/hourly1!$F$8763+유형화!$G$72*hourly1!$G6912/hourly1!$F$8763+유형화!$G$74*hourly1!I6912/hourly1!$I$8763+유형화!$H$63*hourly1!P6912/hourly1!$P$8763</f>
        <v>1.3523682136166781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770">
        <f>(유형화!$F$71+유형화!$F$72+유형화!$F$73+유형화!$F$74+유형화!$G$63)*hourly1!O6913/hourly1!$O$8763</f>
        <v>99.189380428050626</v>
      </c>
      <c r="C6912" s="419">
        <f>hourly1!$F6913*유형화!$G$71/hourly1!$F$8763+유형화!$G$72*hourly1!$G6913/hourly1!$F$8763+유형화!$G$74*hourly1!I6913/hourly1!$I$8763+유형화!$H$63*hourly1!P6913/hourly1!$P$8763</f>
        <v>0.94786409613992917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770">
        <f>(유형화!$F$71+유형화!$F$72+유형화!$F$73+유형화!$F$74+유형화!$G$63)*hourly1!O6914/hourly1!$O$8763</f>
        <v>98.108783661310824</v>
      </c>
      <c r="C6913" s="419">
        <f>hourly1!$F6914*유형화!$G$71/hourly1!$F$8763+유형화!$G$72*hourly1!$G6914/hourly1!$F$8763+유형화!$G$74*hourly1!I6914/hourly1!$I$8763+유형화!$H$63*hourly1!P6914/hourly1!$P$8763</f>
        <v>0.82911689783027542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770">
        <f>(유형화!$F$71+유형화!$F$72+유형화!$F$73+유형화!$F$74+유형화!$G$63)*hourly1!O6915/hourly1!$O$8763</f>
        <v>94.168774192936979</v>
      </c>
      <c r="C6914" s="419">
        <f>hourly1!$F6915*유형화!$G$71/hourly1!$F$8763+유형화!$G$72*hourly1!$G6915/hourly1!$F$8763+유형화!$G$74*hourly1!I6915/hourly1!$I$8763+유형화!$H$63*hourly1!P6915/hourly1!$P$8763</f>
        <v>0.62050006853172124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770">
        <f>(유형화!$F$71+유형화!$F$72+유형화!$F$73+유형화!$F$74+유형화!$G$63)*hourly1!O6916/hourly1!$O$8763</f>
        <v>90.248188736798411</v>
      </c>
      <c r="C6915" s="419">
        <f>hourly1!$F6916*유형화!$G$71/hourly1!$F$8763+유형화!$G$72*hourly1!$G6916/hourly1!$F$8763+유형화!$G$74*hourly1!I6916/hourly1!$I$8763+유형화!$H$63*hourly1!P6916/hourly1!$P$8763</f>
        <v>0.57762760671504843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770">
        <f>(유형화!$F$71+유형화!$F$72+유형화!$F$73+유형화!$F$74+유형화!$G$63)*hourly1!O6917/hourly1!$O$8763</f>
        <v>90.168283023264991</v>
      </c>
      <c r="C6916" s="419">
        <f>hourly1!$F6917*유형화!$G$71/hourly1!$F$8763+유형화!$G$72*hourly1!$G6917/hourly1!$F$8763+유형화!$G$74*hourly1!I6917/hourly1!$I$8763+유형화!$H$63*hourly1!P6917/hourly1!$P$8763</f>
        <v>0.67963964501093643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770">
        <f>(유형화!$F$71+유형화!$F$72+유형화!$F$73+유형화!$F$74+유형화!$G$63)*hourly1!O6918/hourly1!$O$8763</f>
        <v>90.913681071065142</v>
      </c>
      <c r="C6917" s="419">
        <f>hourly1!$F6918*유형화!$G$71/hourly1!$F$8763+유형화!$G$72*hourly1!$G6918/hourly1!$F$8763+유형화!$G$74*hourly1!I6918/hourly1!$I$8763+유형화!$H$63*hourly1!P6918/hourly1!$P$8763</f>
        <v>1.0096888558767221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770">
        <f>(유형화!$F$71+유형화!$F$72+유형화!$F$73+유형화!$F$74+유형화!$G$63)*hourly1!O6919/hourly1!$O$8763</f>
        <v>91.470187941868289</v>
      </c>
      <c r="C6918" s="419">
        <f>hourly1!$F6919*유형화!$G$71/hourly1!$F$8763+유형화!$G$72*hourly1!$G6919/hourly1!$F$8763+유형화!$G$74*hourly1!I6919/hourly1!$I$8763+유형화!$H$63*hourly1!P6919/hourly1!$P$8763</f>
        <v>1.7542382297085064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770">
        <f>(유형화!$F$71+유형화!$F$72+유형화!$F$73+유형화!$F$74+유형화!$G$63)*hourly1!O6920/hourly1!$O$8763</f>
        <v>93.792428720112738</v>
      </c>
      <c r="C6919" s="419">
        <f>hourly1!$F6920*유형화!$G$71/hourly1!$F$8763+유형화!$G$72*hourly1!$G6920/hourly1!$F$8763+유형화!$G$74*hourly1!I6920/hourly1!$I$8763+유형화!$H$63*hourly1!P6920/hourly1!$P$8763</f>
        <v>2.8537678454813067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770">
        <f>(유형화!$F$71+유형화!$F$72+유형화!$F$73+유형화!$F$74+유형화!$G$63)*hourly1!O6921/hourly1!$O$8763</f>
        <v>96.546785540822725</v>
      </c>
      <c r="C6920" s="419">
        <f>hourly1!$F6921*유형화!$G$71/hourly1!$F$8763+유형화!$G$72*hourly1!$G6921/hourly1!$F$8763+유형화!$G$74*hourly1!I6921/hourly1!$I$8763+유형화!$H$63*hourly1!P6921/hourly1!$P$8763</f>
        <v>27.581177036936001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770">
        <f>(유형화!$F$71+유형화!$F$72+유형화!$F$73+유형화!$F$74+유형화!$G$63)*hourly1!O6922/hourly1!$O$8763</f>
        <v>100.49057955459223</v>
      </c>
      <c r="C6921" s="419">
        <f>hourly1!$F6922*유형화!$G$71/hourly1!$F$8763+유형화!$G$72*hourly1!$G6922/hourly1!$F$8763+유형화!$G$74*hourly1!I6922/hourly1!$I$8763+유형화!$H$63*hourly1!P6922/hourly1!$P$8763</f>
        <v>26.46206798555351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770">
        <f>(유형화!$F$71+유형화!$F$72+유형화!$F$73+유형화!$F$74+유형화!$G$63)*hourly1!O6923/hourly1!$O$8763</f>
        <v>104.63607733245172</v>
      </c>
      <c r="C6922" s="419">
        <f>hourly1!$F6923*유형화!$G$71/hourly1!$F$8763+유형화!$G$72*hourly1!$G6923/hourly1!$F$8763+유형화!$G$74*hourly1!I6923/hourly1!$I$8763+유형화!$H$63*hourly1!P6923/hourly1!$P$8763</f>
        <v>22.467317837577873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770">
        <f>(유형화!$F$71+유형화!$F$72+유형화!$F$73+유형화!$F$74+유형화!$G$63)*hourly1!O6924/hourly1!$O$8763</f>
        <v>112.63244787909211</v>
      </c>
      <c r="C6923" s="419">
        <f>hourly1!$F6924*유형화!$G$71/hourly1!$F$8763+유형화!$G$72*hourly1!$G6924/hourly1!$F$8763+유형화!$G$74*hourly1!I6924/hourly1!$I$8763+유형화!$H$63*hourly1!P6924/hourly1!$P$8763</f>
        <v>17.833697786345024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770">
        <f>(유형화!$F$71+유형화!$F$72+유형화!$F$73+유형화!$F$74+유형화!$G$63)*hourly1!O6925/hourly1!$O$8763</f>
        <v>115.19487755879921</v>
      </c>
      <c r="C6924" s="419">
        <f>hourly1!$F6925*유형화!$G$71/hourly1!$F$8763+유형화!$G$72*hourly1!$G6925/hourly1!$F$8763+유형화!$G$74*hourly1!I6925/hourly1!$I$8763+유형화!$H$63*hourly1!P6925/hourly1!$P$8763</f>
        <v>14.461791988831749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770">
        <f>(유형화!$F$71+유형화!$F$72+유형화!$F$73+유형화!$F$74+유형화!$G$63)*hourly1!O6926/hourly1!$O$8763</f>
        <v>114.7288233237739</v>
      </c>
      <c r="C6925" s="419">
        <f>hourly1!$F6926*유형화!$G$71/hourly1!$F$8763+유형화!$G$72*hourly1!$G6926/hourly1!$F$8763+유형화!$G$74*hourly1!I6926/hourly1!$I$8763+유형화!$H$63*hourly1!P6926/hourly1!$P$8763</f>
        <v>11.821262904170723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770">
        <f>(유형화!$F$71+유형화!$F$72+유형화!$F$73+유형화!$F$74+유형화!$G$63)*hourly1!O6927/hourly1!$O$8763</f>
        <v>109.22069664869173</v>
      </c>
      <c r="C6926" s="419">
        <f>hourly1!$F6927*유형화!$G$71/hourly1!$F$8763+유형화!$G$72*hourly1!$G6927/hourly1!$F$8763+유형화!$G$74*hourly1!I6927/hourly1!$I$8763+유형화!$H$63*hourly1!P6927/hourly1!$P$8763</f>
        <v>6.4741371024605145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770">
        <f>(유형화!$F$71+유형화!$F$72+유형화!$F$73+유형화!$F$74+유형화!$G$63)*hourly1!O6928/hourly1!$O$8763</f>
        <v>108.87800787733222</v>
      </c>
      <c r="C6927" s="419">
        <f>hourly1!$F6928*유형화!$G$71/hourly1!$F$8763+유형화!$G$72*hourly1!$G6928/hourly1!$F$8763+유형화!$G$74*hourly1!I6928/hourly1!$I$8763+유형화!$H$63*hourly1!P6928/hourly1!$P$8763</f>
        <v>6.9279099938318689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770">
        <f>(유형화!$F$71+유형화!$F$72+유형화!$F$73+유형화!$F$74+유형화!$G$63)*hourly1!O6929/hourly1!$O$8763</f>
        <v>112.8735722926657</v>
      </c>
      <c r="C6928" s="419">
        <f>hourly1!$F6929*유형화!$G$71/hourly1!$F$8763+유형화!$G$72*hourly1!$G6929/hourly1!$F$8763+유형화!$G$74*hourly1!I6929/hourly1!$I$8763+유형화!$H$63*hourly1!P6929/hourly1!$P$8763</f>
        <v>5.9930603347126263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770">
        <f>(유형화!$F$71+유형화!$F$72+유형화!$F$73+유형화!$F$74+유형화!$G$63)*hourly1!O6930/hourly1!$O$8763</f>
        <v>112.95474098507347</v>
      </c>
      <c r="C6929" s="419">
        <f>hourly1!$F6930*유형화!$G$71/hourly1!$F$8763+유형화!$G$72*hourly1!$G6930/hourly1!$F$8763+유형화!$G$74*hourly1!I6930/hourly1!$I$8763+유형화!$H$63*hourly1!P6930/hourly1!$P$8763</f>
        <v>5.9503140389669884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770">
        <f>(유형화!$F$71+유형화!$F$72+유형화!$F$73+유형화!$F$74+유형화!$G$63)*hourly1!O6931/hourly1!$O$8763</f>
        <v>114.08052718562544</v>
      </c>
      <c r="C6930" s="419">
        <f>hourly1!$F6931*유형화!$G$71/hourly1!$F$8763+유형화!$G$72*hourly1!$G6931/hourly1!$F$8763+유형화!$G$74*hourly1!I6931/hourly1!$I$8763+유형화!$H$63*hourly1!P6931/hourly1!$P$8763</f>
        <v>7.2691132085410777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770">
        <f>(유형화!$F$71+유형화!$F$72+유형화!$F$73+유형화!$F$74+유형화!$G$63)*hourly1!O6932/hourly1!$O$8763</f>
        <v>114.51881409280614</v>
      </c>
      <c r="C6931" s="419">
        <f>hourly1!$F6932*유형화!$G$71/hourly1!$F$8763+유형화!$G$72*hourly1!$G6932/hourly1!$F$8763+유형화!$G$74*hourly1!I6932/hourly1!$I$8763+유형화!$H$63*hourly1!P6932/hourly1!$P$8763</f>
        <v>9.525189964795981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770">
        <f>(유형화!$F$71+유형화!$F$72+유형화!$F$73+유형화!$F$74+유형화!$G$63)*hourly1!O6933/hourly1!$O$8763</f>
        <v>116.20644789132893</v>
      </c>
      <c r="C6932" s="419">
        <f>hourly1!$F6933*유형화!$G$71/hourly1!$F$8763+유형화!$G$72*hourly1!$G6933/hourly1!$F$8763+유형화!$G$74*hourly1!I6933/hourly1!$I$8763+유형화!$H$63*hourly1!P6933/hourly1!$P$8763</f>
        <v>7.9374973561944362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770">
        <f>(유형화!$F$71+유형화!$F$72+유형화!$F$73+유형화!$F$74+유형화!$G$63)*hourly1!O6934/hourly1!$O$8763</f>
        <v>115.81575486087047</v>
      </c>
      <c r="C6933" s="419">
        <f>hourly1!$F6934*유형화!$G$71/hourly1!$F$8763+유형화!$G$72*hourly1!$G6934/hourly1!$F$8763+유형화!$G$74*hourly1!I6934/hourly1!$I$8763+유형화!$H$63*hourly1!P6934/hourly1!$P$8763</f>
        <v>8.0098388272549759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770">
        <f>(유형화!$F$71+유형화!$F$72+유형화!$F$73+유형화!$F$74+유형화!$G$63)*hourly1!O6935/hourly1!$O$8763</f>
        <v>112.20443868285487</v>
      </c>
      <c r="C6934" s="419">
        <f>hourly1!$F6935*유형화!$G$71/hourly1!$F$8763+유형화!$G$72*hourly1!$G6935/hourly1!$F$8763+유형화!$G$74*hourly1!I6935/hourly1!$I$8763+유형화!$H$63*hourly1!P6935/hourly1!$P$8763</f>
        <v>11.9699413103551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770">
        <f>(유형화!$F$71+유형화!$F$72+유형화!$F$73+유형화!$F$74+유형화!$G$63)*hourly1!O6936/hourly1!$O$8763</f>
        <v>108.8873258126771</v>
      </c>
      <c r="C6935" s="419">
        <f>hourly1!$F6936*유형화!$G$71/hourly1!$F$8763+유형화!$G$72*hourly1!$G6936/hourly1!$F$8763+유형화!$G$74*hourly1!I6936/hourly1!$I$8763+유형화!$H$63*hourly1!P6936/hourly1!$P$8763</f>
        <v>1.3510323918746259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770">
        <f>(유형화!$F$71+유형화!$F$72+유형화!$F$73+유형화!$F$74+유형화!$G$63)*hourly1!O6937/hourly1!$O$8763</f>
        <v>107.74732464051192</v>
      </c>
      <c r="C6936" s="419">
        <f>hourly1!$F6937*유형화!$G$71/hourly1!$F$8763+유형화!$G$72*hourly1!$G6937/hourly1!$F$8763+유형화!$G$74*hourly1!I6937/hourly1!$I$8763+유형화!$H$63*hourly1!P6937/hourly1!$P$8763</f>
        <v>0.94703047690490672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770">
        <f>(유형화!$F$71+유형화!$F$72+유형화!$F$73+유형화!$F$74+유형화!$G$63)*hourly1!O6938/hourly1!$O$8763</f>
        <v>106.98456154663089</v>
      </c>
      <c r="C6937" s="419">
        <f>hourly1!$F6938*유형화!$G$71/hourly1!$F$8763+유형화!$G$72*hourly1!$G6938/hourly1!$F$8763+유형화!$G$74*hourly1!I6938/hourly1!$I$8763+유형화!$H$63*hourly1!P6938/hourly1!$P$8763</f>
        <v>0.82641540530010382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770">
        <f>(유형화!$F$71+유형화!$F$72+유형화!$F$73+유형화!$F$74+유형화!$G$63)*hourly1!O6939/hourly1!$O$8763</f>
        <v>103.11934911809355</v>
      </c>
      <c r="C6938" s="419">
        <f>hourly1!$F6939*유형화!$G$71/hourly1!$F$8763+유형화!$G$72*hourly1!$G6939/hourly1!$F$8763+유형화!$G$74*hourly1!I6939/hourly1!$I$8763+유형화!$H$63*hourly1!P6939/hourly1!$P$8763</f>
        <v>0.60835919983535569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770">
        <f>(유형화!$F$71+유형화!$F$72+유형화!$F$73+유형화!$F$74+유형화!$G$63)*hourly1!O6940/hourly1!$O$8763</f>
        <v>99.157735001923172</v>
      </c>
      <c r="C6939" s="419">
        <f>hourly1!$F6940*유형화!$G$71/hourly1!$F$8763+유형화!$G$72*hourly1!$G6940/hourly1!$F$8763+유형화!$G$74*hourly1!I6940/hourly1!$I$8763+유형화!$H$63*hourly1!P6940/hourly1!$P$8763</f>
        <v>0.53710644965097232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770">
        <f>(유형화!$F$71+유형화!$F$72+유형화!$F$73+유형화!$F$74+유형화!$G$63)*hourly1!O6941/hourly1!$O$8763</f>
        <v>98.815122220402813</v>
      </c>
      <c r="C6940" s="419">
        <f>hourly1!$F6941*유형화!$G$71/hourly1!$F$8763+유형화!$G$72*hourly1!$G6941/hourly1!$F$8763+유형화!$G$74*hourly1!I6941/hourly1!$I$8763+유형화!$H$63*hourly1!P6941/hourly1!$P$8763</f>
        <v>0.54119053768610581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770">
        <f>(유형화!$F$71+유형화!$F$72+유형화!$F$73+유형화!$F$74+유형화!$G$63)*hourly1!O6942/hourly1!$O$8763</f>
        <v>98.918162838874181</v>
      </c>
      <c r="C6941" s="419">
        <f>hourly1!$F6942*유형화!$G$71/hourly1!$F$8763+유형화!$G$72*hourly1!$G6942/hourly1!$F$8763+유형화!$G$74*hourly1!I6942/hourly1!$I$8763+유형화!$H$63*hourly1!P6942/hourly1!$P$8763</f>
        <v>0.72795632665262278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770">
        <f>(유형화!$F$71+유형화!$F$72+유형화!$F$73+유형화!$F$74+유형화!$G$63)*hourly1!O6943/hourly1!$O$8763</f>
        <v>99.075729179152077</v>
      </c>
      <c r="C6942" s="419">
        <f>hourly1!$F6943*유형화!$G$71/hourly1!$F$8763+유형화!$G$72*hourly1!$G6943/hourly1!$F$8763+유형화!$G$74*hourly1!I6943/hourly1!$I$8763+유형화!$H$63*hourly1!P6943/hourly1!$P$8763</f>
        <v>1.7496974820407527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770">
        <f>(유형화!$F$71+유형화!$F$72+유형화!$F$73+유형화!$F$74+유형화!$G$63)*hourly1!O6944/hourly1!$O$8763</f>
        <v>101.80009216507472</v>
      </c>
      <c r="C6943" s="419">
        <f>hourly1!$F6944*유형화!$G$71/hourly1!$F$8763+유형화!$G$72*hourly1!$G6944/hourly1!$F$8763+유형화!$G$74*hourly1!I6944/hourly1!$I$8763+유형화!$H$63*hourly1!P6944/hourly1!$P$8763</f>
        <v>3.7485376210628738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770">
        <f>(유형화!$F$71+유형화!$F$72+유형화!$F$73+유형화!$F$74+유형화!$G$63)*hourly1!O6945/hourly1!$O$8763</f>
        <v>105.16543168078991</v>
      </c>
      <c r="C6944" s="419">
        <f>hourly1!$F6945*유형화!$G$71/hourly1!$F$8763+유형화!$G$72*hourly1!$G6945/hourly1!$F$8763+유형화!$G$74*hourly1!I6945/hourly1!$I$8763+유형화!$H$63*hourly1!P6945/hourly1!$P$8763</f>
        <v>28.549887207736525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770">
        <f>(유형화!$F$71+유형화!$F$72+유형화!$F$73+유형화!$F$74+유형화!$G$63)*hourly1!O6946/hourly1!$O$8763</f>
        <v>107.69760098676308</v>
      </c>
      <c r="C6945" s="419">
        <f>hourly1!$F6946*유형화!$G$71/hourly1!$F$8763+유형화!$G$72*hourly1!$G6946/hourly1!$F$8763+유형화!$G$74*hourly1!I6946/hourly1!$I$8763+유형화!$H$63*hourly1!P6946/hourly1!$P$8763</f>
        <v>27.918651890385828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770">
        <f>(유형화!$F$71+유형화!$F$72+유형화!$F$73+유형화!$F$74+유형화!$G$63)*hourly1!O6947/hourly1!$O$8763</f>
        <v>108.66650681153313</v>
      </c>
      <c r="C6946" s="419">
        <f>hourly1!$F6947*유형화!$G$71/hourly1!$F$8763+유형화!$G$72*hourly1!$G6947/hourly1!$F$8763+유형화!$G$74*hourly1!I6947/hourly1!$I$8763+유형화!$H$63*hourly1!P6947/hourly1!$P$8763</f>
        <v>24.625878375774516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770">
        <f>(유형화!$F$71+유형화!$F$72+유형화!$F$73+유형화!$F$74+유형화!$G$63)*hourly1!O6948/hourly1!$O$8763</f>
        <v>110.97410285702847</v>
      </c>
      <c r="C6947" s="419">
        <f>hourly1!$F6948*유형화!$G$71/hourly1!$F$8763+유형화!$G$72*hourly1!$G6948/hourly1!$F$8763+유형화!$G$74*hourly1!I6948/hourly1!$I$8763+유형화!$H$63*hourly1!P6948/hourly1!$P$8763</f>
        <v>20.576455237955429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770">
        <f>(유형화!$F$71+유형화!$F$72+유형화!$F$73+유형화!$F$74+유형화!$G$63)*hourly1!O6949/hourly1!$O$8763</f>
        <v>111.37857858762725</v>
      </c>
      <c r="C6948" s="419">
        <f>hourly1!$F6949*유형화!$G$71/hourly1!$F$8763+유형화!$G$72*hourly1!$G6949/hourly1!$F$8763+유형화!$G$74*hourly1!I6949/hourly1!$I$8763+유형화!$H$63*hourly1!P6949/hourly1!$P$8763</f>
        <v>16.793361290701089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770">
        <f>(유형화!$F$71+유형화!$F$72+유형화!$F$73+유형화!$F$74+유형화!$G$63)*hourly1!O6950/hourly1!$O$8763</f>
        <v>111.29443554620725</v>
      </c>
      <c r="C6949" s="419">
        <f>hourly1!$F6950*유형화!$G$71/hourly1!$F$8763+유형화!$G$72*hourly1!$G6950/hourly1!$F$8763+유형화!$G$74*hourly1!I6950/hourly1!$I$8763+유형화!$H$63*hourly1!P6950/hourly1!$P$8763</f>
        <v>13.721928299788281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770">
        <f>(유형화!$F$71+유형화!$F$72+유형화!$F$73+유형화!$F$74+유형화!$G$63)*hourly1!O6951/hourly1!$O$8763</f>
        <v>106.42842067105052</v>
      </c>
      <c r="C6950" s="419">
        <f>hourly1!$F6951*유형화!$G$71/hourly1!$F$8763+유형화!$G$72*hourly1!$G6951/hourly1!$F$8763+유형화!$G$74*hourly1!I6951/hourly1!$I$8763+유형화!$H$63*hourly1!P6951/hourly1!$P$8763</f>
        <v>7.9326725810058578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770">
        <f>(유형화!$F$71+유형화!$F$72+유형화!$F$73+유형화!$F$74+유형화!$G$63)*hourly1!O6952/hourly1!$O$8763</f>
        <v>104.88874976014255</v>
      </c>
      <c r="C6951" s="419">
        <f>hourly1!$F6952*유형화!$G$71/hourly1!$F$8763+유형화!$G$72*hourly1!$G6952/hourly1!$F$8763+유형화!$G$74*hourly1!I6952/hourly1!$I$8763+유형화!$H$63*hourly1!P6952/hourly1!$P$8763</f>
        <v>9.1346668943195155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770">
        <f>(유형화!$F$71+유형화!$F$72+유형화!$F$73+유형화!$F$74+유형화!$G$63)*hourly1!O6953/hourly1!$O$8763</f>
        <v>110.96463272784449</v>
      </c>
      <c r="C6952" s="419">
        <f>hourly1!$F6953*유형화!$G$71/hourly1!$F$8763+유형화!$G$72*hourly1!$G6953/hourly1!$F$8763+유형화!$G$74*hourly1!I6953/hourly1!$I$8763+유형화!$H$63*hourly1!P6953/hourly1!$P$8763</f>
        <v>8.453362110106573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770">
        <f>(유형화!$F$71+유형화!$F$72+유형화!$F$73+유형화!$F$74+유형화!$G$63)*hourly1!O6954/hourly1!$O$8763</f>
        <v>111.5128000876515</v>
      </c>
      <c r="C6953" s="419">
        <f>hourly1!$F6954*유형화!$G$71/hourly1!$F$8763+유형화!$G$72*hourly1!$G6954/hourly1!$F$8763+유형화!$G$74*hourly1!I6954/hourly1!$I$8763+유형화!$H$63*hourly1!P6954/hourly1!$P$8763</f>
        <v>8.5512725202062363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770">
        <f>(유형화!$F$71+유형화!$F$72+유형화!$F$73+유형화!$F$74+유형화!$G$63)*hourly1!O6955/hourly1!$O$8763</f>
        <v>112.61075076411058</v>
      </c>
      <c r="C6954" s="419">
        <f>hourly1!$F6955*유형화!$G$71/hourly1!$F$8763+유형화!$G$72*hourly1!$G6955/hourly1!$F$8763+유형화!$G$74*hourly1!I6955/hourly1!$I$8763+유형화!$H$63*hourly1!P6955/hourly1!$P$8763</f>
        <v>9.9008891373733388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770">
        <f>(유형화!$F$71+유형화!$F$72+유형화!$F$73+유형화!$F$74+유형화!$G$63)*hourly1!O6956/hourly1!$O$8763</f>
        <v>113.32160342692217</v>
      </c>
      <c r="C6955" s="419">
        <f>hourly1!$F6956*유형화!$G$71/hourly1!$F$8763+유형화!$G$72*hourly1!$G6956/hourly1!$F$8763+유형화!$G$74*hourly1!I6956/hourly1!$I$8763+유형화!$H$63*hourly1!P6956/hourly1!$P$8763</f>
        <v>12.117048795094378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770">
        <f>(유형화!$F$71+유형화!$F$72+유형화!$F$73+유형화!$F$74+유형화!$G$63)*hourly1!O6957/hourly1!$O$8763</f>
        <v>115.00337581005192</v>
      </c>
      <c r="C6956" s="419">
        <f>hourly1!$F6957*유형화!$G$71/hourly1!$F$8763+유형화!$G$72*hourly1!$G6957/hourly1!$F$8763+유형화!$G$74*hourly1!I6957/hourly1!$I$8763+유형화!$H$63*hourly1!P6957/hourly1!$P$8763</f>
        <v>10.24967339433941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770">
        <f>(유형화!$F$71+유형화!$F$72+유형화!$F$73+유형화!$F$74+유형화!$G$63)*hourly1!O6958/hourly1!$O$8763</f>
        <v>115.43504435514259</v>
      </c>
      <c r="C6957" s="419">
        <f>hourly1!$F6958*유형화!$G$71/hourly1!$F$8763+유형화!$G$72*hourly1!$G6958/hourly1!$F$8763+유형화!$G$74*hourly1!I6958/hourly1!$I$8763+유형화!$H$63*hourly1!P6958/hourly1!$P$8763</f>
        <v>9.9510023007773167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770">
        <f>(유형화!$F$71+유형화!$F$72+유형화!$F$73+유형화!$F$74+유형화!$G$63)*hourly1!O6959/hourly1!$O$8763</f>
        <v>112.17616725214225</v>
      </c>
      <c r="C6958" s="419">
        <f>hourly1!$F6959*유형화!$G$71/hourly1!$F$8763+유형화!$G$72*hourly1!$G6959/hourly1!$F$8763+유형화!$G$74*hourly1!I6959/hourly1!$I$8763+유형화!$H$63*hourly1!P6959/hourly1!$P$8763</f>
        <v>13.610695060312439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770">
        <f>(유형화!$F$71+유형화!$F$72+유형화!$F$73+유형화!$F$74+유형화!$G$63)*hourly1!O6960/hourly1!$O$8763</f>
        <v>108.7624953867048</v>
      </c>
      <c r="C6959" s="419">
        <f>hourly1!$F6960*유형화!$G$71/hourly1!$F$8763+유형화!$G$72*hourly1!$G6960/hourly1!$F$8763+유형화!$G$74*hourly1!I6960/hourly1!$I$8763+유형화!$H$63*hourly1!P6960/hourly1!$P$8763</f>
        <v>1.3515127461108258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770">
        <f>(유형화!$F$71+유형화!$F$72+유형화!$F$73+유형화!$F$74+유형화!$G$63)*hourly1!O6961/hourly1!$O$8763</f>
        <v>105.33561658033696</v>
      </c>
      <c r="C6960" s="419">
        <f>hourly1!$F6961*유형화!$G$71/hourly1!$F$8763+유형화!$G$72*hourly1!$G6961/hourly1!$F$8763+유형화!$G$74*hourly1!I6961/hourly1!$I$8763+유형화!$H$63*hourly1!P6961/hourly1!$P$8763</f>
        <v>0.94725788355484375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770">
        <f>(유형화!$F$71+유형화!$F$72+유형화!$F$73+유형화!$F$74+유형화!$G$63)*hourly1!O6962/hourly1!$O$8763</f>
        <v>106.89328666559658</v>
      </c>
      <c r="C6961" s="419">
        <f>hourly1!$F6962*유형화!$G$71/hourly1!$F$8763+유형화!$G$72*hourly1!$G6962/hourly1!$F$8763+유형화!$G$74*hourly1!I6962/hourly1!$I$8763+유형화!$H$63*hourly1!P6962/hourly1!$P$8763</f>
        <v>0.82657480536054684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770">
        <f>(유형화!$F$71+유형화!$F$72+유형화!$F$73+유형화!$F$74+유형화!$G$63)*hourly1!O6963/hourly1!$O$8763</f>
        <v>104.22641943934261</v>
      </c>
      <c r="C6962" s="419">
        <f>hourly1!$F6963*유형화!$G$71/hourly1!$F$8763+유형화!$G$72*hourly1!$G6963/hourly1!$F$8763+유형화!$G$74*hourly1!I6963/hourly1!$I$8763+유형화!$H$63*hourly1!P6963/hourly1!$P$8763</f>
        <v>0.60835796894685834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770">
        <f>(유형화!$F$71+유형화!$F$72+유형화!$F$73+유형화!$F$74+유형화!$G$63)*hourly1!O6964/hourly1!$O$8763</f>
        <v>98.650024913680724</v>
      </c>
      <c r="C6963" s="419">
        <f>hourly1!$F6964*유형화!$G$71/hourly1!$F$8763+유형화!$G$72*hourly1!$G6964/hourly1!$F$8763+유형화!$G$74*hourly1!I6964/hourly1!$I$8763+유형화!$H$63*hourly1!P6964/hourly1!$P$8763</f>
        <v>0.5356724645512343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770">
        <f>(유형화!$F$71+유형화!$F$72+유형화!$F$73+유형화!$F$74+유형화!$G$63)*hourly1!O6965/hourly1!$O$8763</f>
        <v>97.983939765555249</v>
      </c>
      <c r="C6964" s="419">
        <f>hourly1!$F6965*유형화!$G$71/hourly1!$F$8763+유형화!$G$72*hourly1!$G6965/hourly1!$F$8763+유형화!$G$74*hourly1!I6965/hourly1!$I$8763+유형화!$H$63*hourly1!P6965/hourly1!$P$8763</f>
        <v>0.52258935070993362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770">
        <f>(유형화!$F$71+유형화!$F$72+유형화!$F$73+유형화!$F$74+유형화!$G$63)*hourly1!O6966/hourly1!$O$8763</f>
        <v>97.995735513438532</v>
      </c>
      <c r="C6965" s="419">
        <f>hourly1!$F6966*유형화!$G$71/hourly1!$F$8763+유형화!$G$72*hourly1!$G6966/hourly1!$F$8763+유형화!$G$74*hourly1!I6966/hourly1!$I$8763+유형화!$H$63*hourly1!P6966/hourly1!$P$8763</f>
        <v>0.5247944874534366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770">
        <f>(유형화!$F$71+유형화!$F$72+유형화!$F$73+유형화!$F$74+유형화!$G$63)*hourly1!O6967/hourly1!$O$8763</f>
        <v>98.496607585099454</v>
      </c>
      <c r="C6966" s="419">
        <f>hourly1!$F6967*유형화!$G$71/hourly1!$F$8763+유형화!$G$72*hourly1!$G6967/hourly1!$F$8763+유형화!$G$74*hourly1!I6967/hourly1!$I$8763+유형화!$H$63*hourly1!P6967/hourly1!$P$8763</f>
        <v>0.52382147009606039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770">
        <f>(유형화!$F$71+유형화!$F$72+유형화!$F$73+유형화!$F$74+유형화!$G$63)*hourly1!O6968/hourly1!$O$8763</f>
        <v>99.623610673396811</v>
      </c>
      <c r="C6967" s="419">
        <f>hourly1!$F6968*유형화!$G$71/hourly1!$F$8763+유형화!$G$72*hourly1!$G6968/hourly1!$F$8763+유형화!$G$74*hourly1!I6968/hourly1!$I$8763+유형화!$H$63*hourly1!P6968/hourly1!$P$8763</f>
        <v>1.228779930845852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770">
        <f>(유형화!$F$71+유형화!$F$72+유형화!$F$73+유형화!$F$74+유형화!$G$63)*hourly1!O6969/hourly1!$O$8763</f>
        <v>101.36972484239074</v>
      </c>
      <c r="C6968" s="419">
        <f>hourly1!$F6969*유형화!$G$71/hourly1!$F$8763+유형화!$G$72*hourly1!$G6969/hourly1!$F$8763+유형화!$G$74*hourly1!I6969/hourly1!$I$8763+유형화!$H$63*hourly1!P6969/hourly1!$P$8763</f>
        <v>22.976161295777402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770">
        <f>(유형화!$F$71+유형화!$F$72+유형화!$F$73+유형화!$F$74+유형화!$G$63)*hourly1!O6970/hourly1!$O$8763</f>
        <v>105.12886790846322</v>
      </c>
      <c r="C6969" s="419">
        <f>hourly1!$F6970*유형화!$G$71/hourly1!$F$8763+유형화!$G$72*hourly1!$G6970/hourly1!$F$8763+유형화!$G$74*hourly1!I6970/hourly1!$I$8763+유형화!$H$63*hourly1!P6970/hourly1!$P$8763</f>
        <v>22.716873710585475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770">
        <f>(유형화!$F$71+유형화!$F$72+유형화!$F$73+유형화!$F$74+유형화!$G$63)*hourly1!O6971/hourly1!$O$8763</f>
        <v>107.8926183042508</v>
      </c>
      <c r="C6970" s="419">
        <f>hourly1!$F6971*유형화!$G$71/hourly1!$F$8763+유형화!$G$72*hourly1!$G6971/hourly1!$F$8763+유형화!$G$74*hourly1!I6971/hourly1!$I$8763+유형화!$H$63*hourly1!P6971/hourly1!$P$8763</f>
        <v>19.674994352500718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770">
        <f>(유형화!$F$71+유형화!$F$72+유형화!$F$73+유형화!$F$74+유형화!$G$63)*hourly1!O6972/hourly1!$O$8763</f>
        <v>112.66038553367777</v>
      </c>
      <c r="C6971" s="419">
        <f>hourly1!$F6972*유형화!$G$71/hourly1!$F$8763+유형화!$G$72*hourly1!$G6972/hourly1!$F$8763+유형화!$G$74*hourly1!I6972/hourly1!$I$8763+유형화!$H$63*hourly1!P6972/hourly1!$P$8763</f>
        <v>16.016847588918619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770">
        <f>(유형화!$F$71+유형화!$F$72+유형화!$F$73+유형화!$F$74+유형화!$G$63)*hourly1!O6973/hourly1!$O$8763</f>
        <v>113.98627340605866</v>
      </c>
      <c r="C6972" s="419">
        <f>hourly1!$F6973*유형화!$G$71/hourly1!$F$8763+유형화!$G$72*hourly1!$G6973/hourly1!$F$8763+유형화!$G$74*hourly1!I6973/hourly1!$I$8763+유형화!$H$63*hourly1!P6973/hourly1!$P$8763</f>
        <v>12.707532471509783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770">
        <f>(유형화!$F$71+유형화!$F$72+유형화!$F$73+유형화!$F$74+유형화!$G$63)*hourly1!O6974/hourly1!$O$8763</f>
        <v>113.56679325498908</v>
      </c>
      <c r="C6973" s="419">
        <f>hourly1!$F6974*유형화!$G$71/hourly1!$F$8763+유형화!$G$72*hourly1!$G6974/hourly1!$F$8763+유형화!$G$74*hourly1!I6974/hourly1!$I$8763+유형화!$H$63*hourly1!P6974/hourly1!$P$8763</f>
        <v>9.9117369577029137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770">
        <f>(유형화!$F$71+유형화!$F$72+유형화!$F$73+유형화!$F$74+유형화!$G$63)*hourly1!O6975/hourly1!$O$8763</f>
        <v>108.69975091638464</v>
      </c>
      <c r="C6974" s="419">
        <f>hourly1!$F6975*유형화!$G$71/hourly1!$F$8763+유형화!$G$72*hourly1!$G6975/hourly1!$F$8763+유형화!$G$74*hourly1!I6975/hourly1!$I$8763+유형화!$H$63*hourly1!P6975/hourly1!$P$8763</f>
        <v>4.1615837969910423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770">
        <f>(유형화!$F$71+유형화!$F$72+유형화!$F$73+유형화!$F$74+유형화!$G$63)*hourly1!O6976/hourly1!$O$8763</f>
        <v>108.61704657557001</v>
      </c>
      <c r="C6975" s="419">
        <f>hourly1!$F6976*유형화!$G$71/hourly1!$F$8763+유형화!$G$72*hourly1!$G6976/hourly1!$F$8763+유형화!$G$74*hourly1!I6976/hourly1!$I$8763+유형화!$H$63*hourly1!P6976/hourly1!$P$8763</f>
        <v>5.5045686946550454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770">
        <f>(유형화!$F$71+유형화!$F$72+유형화!$F$73+유형화!$F$74+유형화!$G$63)*hourly1!O6977/hourly1!$O$8763</f>
        <v>113.66651381118446</v>
      </c>
      <c r="C6976" s="419">
        <f>hourly1!$F6977*유형화!$G$71/hourly1!$F$8763+유형화!$G$72*hourly1!$G6977/hourly1!$F$8763+유형화!$G$74*hourly1!I6977/hourly1!$I$8763+유형화!$H$63*hourly1!P6977/hourly1!$P$8763</f>
        <v>4.9039572676811449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770">
        <f>(유형화!$F$71+유형화!$F$72+유형화!$F$73+유형화!$F$74+유형화!$G$63)*hourly1!O6978/hourly1!$O$8763</f>
        <v>114.39637799390508</v>
      </c>
      <c r="C6977" s="419">
        <f>hourly1!$F6978*유형화!$G$71/hourly1!$F$8763+유형화!$G$72*hourly1!$G6978/hourly1!$F$8763+유형화!$G$74*hourly1!I6978/hourly1!$I$8763+유형화!$H$63*hourly1!P6978/hourly1!$P$8763</f>
        <v>4.9202988510977974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770">
        <f>(유형화!$F$71+유형화!$F$72+유형화!$F$73+유형화!$F$74+유형화!$G$63)*hourly1!O6979/hourly1!$O$8763</f>
        <v>115.42570278203209</v>
      </c>
      <c r="C6978" s="419">
        <f>hourly1!$F6979*유형화!$G$71/hourly1!$F$8763+유형화!$G$72*hourly1!$G6979/hourly1!$F$8763+유형화!$G$74*hourly1!I6979/hourly1!$I$8763+유형화!$H$63*hourly1!P6979/hourly1!$P$8763</f>
        <v>6.400303794540851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770">
        <f>(유형화!$F$71+유형화!$F$72+유형화!$F$73+유형화!$F$74+유형화!$G$63)*hourly1!O6980/hourly1!$O$8763</f>
        <v>115.01544537090003</v>
      </c>
      <c r="C6979" s="419">
        <f>hourly1!$F6980*유형화!$G$71/hourly1!$F$8763+유형화!$G$72*hourly1!$G6980/hourly1!$F$8763+유형화!$G$74*hourly1!I6980/hourly1!$I$8763+유형화!$H$63*hourly1!P6980/hourly1!$P$8763</f>
        <v>8.2052300673686283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770">
        <f>(유형화!$F$71+유형화!$F$72+유형화!$F$73+유형화!$F$74+유형화!$G$63)*hourly1!O6981/hourly1!$O$8763</f>
        <v>115.52426987932463</v>
      </c>
      <c r="C6980" s="419">
        <f>hourly1!$F6981*유형화!$G$71/hourly1!$F$8763+유형화!$G$72*hourly1!$G6981/hourly1!$F$8763+유형화!$G$74*hourly1!I6981/hourly1!$I$8763+유형화!$H$63*hourly1!P6981/hourly1!$P$8763</f>
        <v>6.1402595206450084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770">
        <f>(유형화!$F$71+유형화!$F$72+유형화!$F$73+유형화!$F$74+유형화!$G$63)*hourly1!O6982/hourly1!$O$8763</f>
        <v>114.48901405492145</v>
      </c>
      <c r="C6981" s="419">
        <f>hourly1!$F6982*유형화!$G$71/hourly1!$F$8763+유형화!$G$72*hourly1!$G6982/hourly1!$F$8763+유형화!$G$74*hourly1!I6982/hourly1!$I$8763+유형화!$H$63*hourly1!P6982/hourly1!$P$8763</f>
        <v>5.8334347139524887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770">
        <f>(유형화!$F$71+유형화!$F$72+유형화!$F$73+유형화!$F$74+유형화!$G$63)*hourly1!O6983/hourly1!$O$8763</f>
        <v>111.25880296553007</v>
      </c>
      <c r="C6982" s="419">
        <f>hourly1!$F6983*유형화!$G$71/hourly1!$F$8763+유형화!$G$72*hourly1!$G6983/hourly1!$F$8763+유형화!$G$74*hourly1!I6983/hourly1!$I$8763+유형화!$H$63*hourly1!P6983/hourly1!$P$8763</f>
        <v>9.5266390282798135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770">
        <f>(유형화!$F$71+유형화!$F$72+유형화!$F$73+유형화!$F$74+유형화!$G$63)*hourly1!O6984/hourly1!$O$8763</f>
        <v>108.51805636357552</v>
      </c>
      <c r="C6983" s="419">
        <f>hourly1!$F6984*유형화!$G$71/hourly1!$F$8763+유형화!$G$72*hourly1!$G6984/hourly1!$F$8763+유형화!$G$74*hourly1!I6984/hourly1!$I$8763+유형화!$H$63*hourly1!P6984/hourly1!$P$8763</f>
        <v>1.3502172359670743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770">
        <f>(유형화!$F$71+유형화!$F$72+유형화!$F$73+유형화!$F$74+유형화!$G$63)*hourly1!O6985/hourly1!$O$8763</f>
        <v>107.80950164243865</v>
      </c>
      <c r="C6984" s="419">
        <f>hourly1!$F6985*유형화!$G$71/hourly1!$F$8763+유형화!$G$72*hourly1!$G6985/hourly1!$F$8763+유형화!$G$74*hourly1!I6985/hourly1!$I$8763+유형화!$H$63*hourly1!P6985/hourly1!$P$8763</f>
        <v>0.94640426238174102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770">
        <f>(유형화!$F$71+유형화!$F$72+유형화!$F$73+유형화!$F$74+유형화!$G$63)*hourly1!O6986/hourly1!$O$8763</f>
        <v>105.05793612098599</v>
      </c>
      <c r="C6985" s="419">
        <f>hourly1!$F6986*유형화!$G$71/hourly1!$F$8763+유형화!$G$72*hourly1!$G6986/hourly1!$F$8763+유형화!$G$74*hourly1!I6986/hourly1!$I$8763+유형화!$H$63*hourly1!P6986/hourly1!$P$8763</f>
        <v>0.82580580777165302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770">
        <f>(유형화!$F$71+유형화!$F$72+유형화!$F$73+유형화!$F$74+유형화!$G$63)*hourly1!O6987/hourly1!$O$8763</f>
        <v>103.53721035317447</v>
      </c>
      <c r="C6986" s="419">
        <f>hourly1!$F6987*유형화!$G$71/hourly1!$F$8763+유형화!$G$72*hourly1!$G6987/hourly1!$F$8763+유형화!$G$74*hourly1!I6987/hourly1!$I$8763+유형화!$H$63*hourly1!P6987/hourly1!$P$8763</f>
        <v>0.60227461026945073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770">
        <f>(유형화!$F$71+유형화!$F$72+유형화!$F$73+유형화!$F$74+유형화!$G$63)*hourly1!O6988/hourly1!$O$8763</f>
        <v>100.00655887829706</v>
      </c>
      <c r="C6987" s="419">
        <f>hourly1!$F6988*유형화!$G$71/hourly1!$F$8763+유형화!$G$72*hourly1!$G6988/hourly1!$F$8763+유형화!$G$74*hourly1!I6988/hourly1!$I$8763+유형화!$H$63*hourly1!P6988/hourly1!$P$8763</f>
        <v>0.61886698721749178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770">
        <f>(유형화!$F$71+유형화!$F$72+유형화!$F$73+유형화!$F$74+유형화!$G$63)*hourly1!O6989/hourly1!$O$8763</f>
        <v>98.701876128357483</v>
      </c>
      <c r="C6988" s="419">
        <f>hourly1!$F6989*유형화!$G$71/hourly1!$F$8763+유형화!$G$72*hourly1!$G6989/hourly1!$F$8763+유형화!$G$74*hourly1!I6989/hourly1!$I$8763+유형화!$H$63*hourly1!P6989/hourly1!$P$8763</f>
        <v>0.55467061306789156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770">
        <f>(유형화!$F$71+유형화!$F$72+유형화!$F$73+유형화!$F$74+유형화!$G$63)*hourly1!O6990/hourly1!$O$8763</f>
        <v>97.552224045495635</v>
      </c>
      <c r="C6989" s="419">
        <f>hourly1!$F6990*유형화!$G$71/hourly1!$F$8763+유형화!$G$72*hourly1!$G6990/hourly1!$F$8763+유형화!$G$74*hourly1!I6990/hourly1!$I$8763+유형화!$H$63*hourly1!P6990/hourly1!$P$8763</f>
        <v>0.51037032059396892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770">
        <f>(유형화!$F$71+유형화!$F$72+유형화!$F$73+유형화!$F$74+유형화!$G$63)*hourly1!O6991/hourly1!$O$8763</f>
        <v>99.774114515603415</v>
      </c>
      <c r="C6990" s="419">
        <f>hourly1!$F6991*유형화!$G$71/hourly1!$F$8763+유형화!$G$72*hourly1!$G6991/hourly1!$F$8763+유형화!$G$74*hourly1!I6991/hourly1!$I$8763+유형화!$H$63*hourly1!P6991/hourly1!$P$8763</f>
        <v>0.51050879554995221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770">
        <f>(유형화!$F$71+유형화!$F$72+유형화!$F$73+유형화!$F$74+유형화!$G$63)*hourly1!O6992/hourly1!$O$8763</f>
        <v>101.1650367829161</v>
      </c>
      <c r="C6991" s="419">
        <f>hourly1!$F6992*유형화!$G$71/hourly1!$F$8763+유형화!$G$72*hourly1!$G6992/hourly1!$F$8763+유형화!$G$74*hourly1!I6992/hourly1!$I$8763+유형화!$H$63*hourly1!P6992/hourly1!$P$8763</f>
        <v>0.65252994129490294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770">
        <f>(유형화!$F$71+유형화!$F$72+유형화!$F$73+유형화!$F$74+유형화!$G$63)*hourly1!O6993/hourly1!$O$8763</f>
        <v>103.53574028266735</v>
      </c>
      <c r="C6992" s="419">
        <f>hourly1!$F6993*유형화!$G$71/hourly1!$F$8763+유형화!$G$72*hourly1!$G6993/hourly1!$F$8763+유형화!$G$74*hourly1!I6993/hourly1!$I$8763+유형화!$H$63*hourly1!P6993/hourly1!$P$8763</f>
        <v>16.474807039792566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770">
        <f>(유형화!$F$71+유형화!$F$72+유형화!$F$73+유형화!$F$74+유형화!$G$63)*hourly1!O6994/hourly1!$O$8763</f>
        <v>107.08550183053012</v>
      </c>
      <c r="C6993" s="419">
        <f>hourly1!$F6994*유형화!$G$71/hourly1!$F$8763+유형화!$G$72*hourly1!$G6994/hourly1!$F$8763+유형화!$G$74*hourly1!I6994/hourly1!$I$8763+유형화!$H$63*hourly1!P6994/hourly1!$P$8763</f>
        <v>16.928608857043585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770">
        <f>(유형화!$F$71+유형화!$F$72+유형화!$F$73+유형화!$F$74+유형화!$G$63)*hourly1!O6995/hourly1!$O$8763</f>
        <v>109.27749621256487</v>
      </c>
      <c r="C6994" s="419">
        <f>hourly1!$F6995*유형화!$G$71/hourly1!$F$8763+유형화!$G$72*hourly1!$G6995/hourly1!$F$8763+유형화!$G$74*hourly1!I6995/hourly1!$I$8763+유형화!$H$63*hourly1!P6995/hourly1!$P$8763</f>
        <v>14.245429178217584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770">
        <f>(유형화!$F$71+유형화!$F$72+유형화!$F$73+유형화!$F$74+유형화!$G$63)*hourly1!O6996/hourly1!$O$8763</f>
        <v>111.73646773100403</v>
      </c>
      <c r="C6995" s="419">
        <f>hourly1!$F6996*유형화!$G$71/hourly1!$F$8763+유형화!$G$72*hourly1!$G6996/hourly1!$F$8763+유형화!$G$74*hourly1!I6996/hourly1!$I$8763+유형화!$H$63*hourly1!P6996/hourly1!$P$8763</f>
        <v>10.081166297624574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770">
        <f>(유형화!$F$71+유형화!$F$72+유형화!$F$73+유형화!$F$74+유형화!$G$63)*hourly1!O6997/hourly1!$O$8763</f>
        <v>110.83329243923103</v>
      </c>
      <c r="C6996" s="419">
        <f>hourly1!$F6997*유형화!$G$71/hourly1!$F$8763+유형화!$G$72*hourly1!$G6997/hourly1!$F$8763+유형화!$G$74*hourly1!I6997/hourly1!$I$8763+유형화!$H$63*hourly1!P6997/hourly1!$P$8763</f>
        <v>6.3502817168857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770">
        <f>(유형화!$F$71+유형화!$F$72+유형화!$F$73+유형화!$F$74+유형화!$G$63)*hourly1!O6998/hourly1!$O$8763</f>
        <v>110.79661773160919</v>
      </c>
      <c r="C6997" s="419">
        <f>hourly1!$F6998*유형화!$G$71/hourly1!$F$8763+유형화!$G$72*hourly1!$G6998/hourly1!$F$8763+유형화!$G$74*hourly1!I6998/hourly1!$I$8763+유형화!$H$63*hourly1!P6998/hourly1!$P$8763</f>
        <v>4.2434800400144246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770">
        <f>(유형화!$F$71+유형화!$F$72+유형화!$F$73+유형화!$F$74+유형화!$G$63)*hourly1!O6999/hourly1!$O$8763</f>
        <v>106.25109296685616</v>
      </c>
      <c r="C6998" s="419">
        <f>hourly1!$F6999*유형화!$G$71/hourly1!$F$8763+유형화!$G$72*hourly1!$G6999/hourly1!$F$8763+유형화!$G$74*hourly1!I6999/hourly1!$I$8763+유형화!$H$63*hourly1!P6999/hourly1!$P$8763</f>
        <v>1.9617420280830795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770">
        <f>(유형화!$F$71+유형화!$F$72+유형화!$F$73+유형화!$F$74+유형화!$G$63)*hourly1!O7000/hourly1!$O$8763</f>
        <v>106.57630751482043</v>
      </c>
      <c r="C6999" s="419">
        <f>hourly1!$F7000*유형화!$G$71/hourly1!$F$8763+유형화!$G$72*hourly1!$G7000/hourly1!$F$8763+유형화!$G$74*hourly1!I7000/hourly1!$I$8763+유형화!$H$63*hourly1!P7000/hourly1!$P$8763</f>
        <v>1.651698140247136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770">
        <f>(유형화!$F$71+유형화!$F$72+유형화!$F$73+유형화!$F$74+유형화!$G$63)*hourly1!O7001/hourly1!$O$8763</f>
        <v>111.3423255756593</v>
      </c>
      <c r="C7000" s="419">
        <f>hourly1!$F7001*유형화!$G$71/hourly1!$F$8763+유형화!$G$72*hourly1!$G7001/hourly1!$F$8763+유형화!$G$74*hourly1!I7001/hourly1!$I$8763+유형화!$H$63*hourly1!P7001/hourly1!$P$8763</f>
        <v>1.4131713359004392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770">
        <f>(유형화!$F$71+유형화!$F$72+유형화!$F$73+유형화!$F$74+유형화!$G$63)*hourly1!O7002/hourly1!$O$8763</f>
        <v>111.19608986697389</v>
      </c>
      <c r="C7001" s="419">
        <f>hourly1!$F7002*유형화!$G$71/hourly1!$F$8763+유형화!$G$72*hourly1!$G7002/hourly1!$F$8763+유형화!$G$74*hourly1!I7002/hourly1!$I$8763+유형화!$H$63*hourly1!P7002/hourly1!$P$8763</f>
        <v>1.2495330186380007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770">
        <f>(유형화!$F$71+유형화!$F$72+유형화!$F$73+유형화!$F$74+유형화!$G$63)*hourly1!O7003/hourly1!$O$8763</f>
        <v>112.61113102802958</v>
      </c>
      <c r="C7002" s="419">
        <f>hourly1!$F7003*유형화!$G$71/hourly1!$F$8763+유형화!$G$72*hourly1!$G7003/hourly1!$F$8763+유형화!$G$74*hourly1!I7003/hourly1!$I$8763+유형화!$H$63*hourly1!P7003/hourly1!$P$8763</f>
        <v>2.8488596775970079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770">
        <f>(유형화!$F$71+유형화!$F$72+유형화!$F$73+유형화!$F$74+유형화!$G$63)*hourly1!O7004/hourly1!$O$8763</f>
        <v>113.07265928551561</v>
      </c>
      <c r="C7003" s="419">
        <f>hourly1!$F7004*유형화!$G$71/hourly1!$F$8763+유형화!$G$72*hourly1!$G7004/hourly1!$F$8763+유형화!$G$74*hourly1!I7004/hourly1!$I$8763+유형화!$H$63*hourly1!P7004/hourly1!$P$8763</f>
        <v>4.6062687308622783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770">
        <f>(유형화!$F$71+유형화!$F$72+유형화!$F$73+유형화!$F$74+유형화!$G$63)*hourly1!O7005/hourly1!$O$8763</f>
        <v>115.02559213834269</v>
      </c>
      <c r="C7004" s="419">
        <f>hourly1!$F7005*유형화!$G$71/hourly1!$F$8763+유형화!$G$72*hourly1!$G7005/hourly1!$F$8763+유형화!$G$74*hourly1!I7005/hourly1!$I$8763+유형화!$H$63*hourly1!P7005/hourly1!$P$8763</f>
        <v>2.9950144546391178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770">
        <f>(유형화!$F$71+유형화!$F$72+유형화!$F$73+유형화!$F$74+유형화!$G$63)*hourly1!O7006/hourly1!$O$8763</f>
        <v>115.17930647257242</v>
      </c>
      <c r="C7005" s="419">
        <f>hourly1!$F7006*유형화!$G$71/hourly1!$F$8763+유형화!$G$72*hourly1!$G7006/hourly1!$F$8763+유형화!$G$74*hourly1!I7006/hourly1!$I$8763+유형화!$H$63*hourly1!P7006/hourly1!$P$8763</f>
        <v>2.8945130242519488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770">
        <f>(유형화!$F$71+유형화!$F$72+유형화!$F$73+유형화!$F$74+유형화!$G$63)*hourly1!O7007/hourly1!$O$8763</f>
        <v>112.81787339053989</v>
      </c>
      <c r="C7006" s="419">
        <f>hourly1!$F7007*유형화!$G$71/hourly1!$F$8763+유형화!$G$72*hourly1!$G7007/hourly1!$F$8763+유형화!$G$74*hourly1!I7007/hourly1!$I$8763+유형화!$H$63*hourly1!P7007/hourly1!$P$8763</f>
        <v>7.2338208658149297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770">
        <f>(유형화!$F$71+유형화!$F$72+유형화!$F$73+유형화!$F$74+유형화!$G$63)*hourly1!O7008/hourly1!$O$8763</f>
        <v>108.72722476757833</v>
      </c>
      <c r="C7007" s="419">
        <f>hourly1!$F7008*유형화!$G$71/hourly1!$F$8763+유형화!$G$72*hourly1!$G7008/hourly1!$F$8763+유형화!$G$74*hourly1!I7008/hourly1!$I$8763+유형화!$H$63*hourly1!P7008/hourly1!$P$8763</f>
        <v>1.1850304609746187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770">
        <f>(유형화!$F$71+유형화!$F$72+유형화!$F$73+유형화!$F$74+유형화!$G$63)*hourly1!O7009/hourly1!$O$8763</f>
        <v>107.73445579244527</v>
      </c>
      <c r="C7008" s="419">
        <f>hourly1!$F7009*유형화!$G$71/hourly1!$F$8763+유형화!$G$72*hourly1!$G7009/hourly1!$F$8763+유형화!$G$74*hourly1!I7009/hourly1!$I$8763+유형화!$H$63*hourly1!P7009/hourly1!$P$8763</f>
        <v>1.0468573803953785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770">
        <f>(유형화!$F$71+유형화!$F$72+유형화!$F$73+유형화!$F$74+유형화!$G$63)*hourly1!O7010/hourly1!$O$8763</f>
        <v>105.69615687241802</v>
      </c>
      <c r="C7009" s="419">
        <f>hourly1!$F7010*유형화!$G$71/hourly1!$F$8763+유형화!$G$72*hourly1!$G7010/hourly1!$F$8763+유형화!$G$74*hourly1!I7010/hourly1!$I$8763+유형화!$H$63*hourly1!P7010/hourly1!$P$8763</f>
        <v>0.80556692364938542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770">
        <f>(유형화!$F$71+유형화!$F$72+유형화!$F$73+유형화!$F$74+유형화!$G$63)*hourly1!O7011/hourly1!$O$8763</f>
        <v>104.42367070167084</v>
      </c>
      <c r="C7010" s="419">
        <f>hourly1!$F7011*유형화!$G$71/hourly1!$F$8763+유형화!$G$72*hourly1!$G7011/hourly1!$F$8763+유형화!$G$74*hourly1!I7011/hourly1!$I$8763+유형화!$H$63*hourly1!P7011/hourly1!$P$8763</f>
        <v>0.65469722821710352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770">
        <f>(유형화!$F$71+유형화!$F$72+유형화!$F$73+유형화!$F$74+유형화!$G$63)*hourly1!O7012/hourly1!$O$8763</f>
        <v>99.56009590391929</v>
      </c>
      <c r="C7011" s="419">
        <f>hourly1!$F7012*유형화!$G$71/hourly1!$F$8763+유형화!$G$72*hourly1!$G7012/hourly1!$F$8763+유형화!$G$74*hourly1!I7012/hourly1!$I$8763+유형화!$H$63*hourly1!P7012/hourly1!$P$8763</f>
        <v>0.59974113401920515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770">
        <f>(유형화!$F$71+유형화!$F$72+유형화!$F$73+유형화!$F$74+유형화!$G$63)*hourly1!O7013/hourly1!$O$8763</f>
        <v>99.477293414140505</v>
      </c>
      <c r="C7012" s="419">
        <f>hourly1!$F7013*유형화!$G$71/hourly1!$F$8763+유형화!$G$72*hourly1!$G7013/hourly1!$F$8763+유형화!$G$74*hourly1!I7013/hourly1!$I$8763+유형화!$H$63*hourly1!P7013/hourly1!$P$8763</f>
        <v>0.56447956350549811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770">
        <f>(유형화!$F$71+유형화!$F$72+유형화!$F$73+유형화!$F$74+유형화!$G$63)*hourly1!O7014/hourly1!$O$8763</f>
        <v>98.541357767658781</v>
      </c>
      <c r="C7013" s="419">
        <f>hourly1!$F7014*유형화!$G$71/hourly1!$F$8763+유형화!$G$72*hourly1!$G7014/hourly1!$F$8763+유형화!$G$74*hourly1!I7014/hourly1!$I$8763+유형화!$H$63*hourly1!P7014/hourly1!$P$8763</f>
        <v>0.51088513970810268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770">
        <f>(유형화!$F$71+유형화!$F$72+유형화!$F$73+유형화!$F$74+유형화!$G$63)*hourly1!O7015/hourly1!$O$8763</f>
        <v>98.528892145273602</v>
      </c>
      <c r="C7014" s="419">
        <f>hourly1!$F7015*유형화!$G$71/hourly1!$F$8763+유형화!$G$72*hourly1!$G7015/hourly1!$F$8763+유형화!$G$74*hourly1!I7015/hourly1!$I$8763+유형화!$H$63*hourly1!P7015/hourly1!$P$8763</f>
        <v>0.51131195029465559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770">
        <f>(유형화!$F$71+유형화!$F$72+유형화!$F$73+유형화!$F$74+유형화!$G$63)*hourly1!O7016/hourly1!$O$8763</f>
        <v>99.333707265644946</v>
      </c>
      <c r="C7015" s="419">
        <f>hourly1!$F7016*유형화!$G$71/hourly1!$F$8763+유형화!$G$72*hourly1!$G7016/hourly1!$F$8763+유형화!$G$74*hourly1!I7016/hourly1!$I$8763+유형화!$H$63*hourly1!P7016/hourly1!$P$8763</f>
        <v>0.56701734786548541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770">
        <f>(유형화!$F$71+유형화!$F$72+유형화!$F$73+유형화!$F$74+유형화!$G$63)*hourly1!O7017/hourly1!$O$8763</f>
        <v>99.490580600192104</v>
      </c>
      <c r="C7016" s="419">
        <f>hourly1!$F7017*유형화!$G$71/hourly1!$F$8763+유형화!$G$72*hourly1!$G7017/hourly1!$F$8763+유형화!$G$74*hourly1!I7017/hourly1!$I$8763+유형화!$H$63*hourly1!P7017/hourly1!$P$8763</f>
        <v>19.700840856896061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770">
        <f>(유형화!$F$71+유형화!$F$72+유형화!$F$73+유형화!$F$74+유형화!$G$63)*hourly1!O7018/hourly1!$O$8763</f>
        <v>103.1061690049936</v>
      </c>
      <c r="C7017" s="419">
        <f>hourly1!$F7018*유형화!$G$71/hourly1!$F$8763+유형화!$G$72*hourly1!$G7018/hourly1!$F$8763+유형화!$G$74*hourly1!I7018/hourly1!$I$8763+유형화!$H$63*hourly1!P7018/hourly1!$P$8763</f>
        <v>20.328543216536438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770">
        <f>(유형화!$F$71+유형화!$F$72+유형화!$F$73+유형화!$F$74+유형화!$G$63)*hourly1!O7019/hourly1!$O$8763</f>
        <v>105.57623422427497</v>
      </c>
      <c r="C7018" s="419">
        <f>hourly1!$F7019*유형화!$G$71/hourly1!$F$8763+유형화!$G$72*hourly1!$G7019/hourly1!$F$8763+유형화!$G$74*hourly1!I7019/hourly1!$I$8763+유형화!$H$63*hourly1!P7019/hourly1!$P$8763</f>
        <v>17.923695122015587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770">
        <f>(유형화!$F$71+유형화!$F$72+유형화!$F$73+유형화!$F$74+유형화!$G$63)*hourly1!O7020/hourly1!$O$8763</f>
        <v>110.07975407232725</v>
      </c>
      <c r="C7019" s="419">
        <f>hourly1!$F7020*유형화!$G$71/hourly1!$F$8763+유형화!$G$72*hourly1!$G7020/hourly1!$F$8763+유형화!$G$74*hourly1!I7020/hourly1!$I$8763+유형화!$H$63*hourly1!P7020/hourly1!$P$8763</f>
        <v>14.491334851385469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770">
        <f>(유형화!$F$71+유형화!$F$72+유형화!$F$73+유형화!$F$74+유형화!$G$63)*hourly1!O7021/hourly1!$O$8763</f>
        <v>110.42522953196885</v>
      </c>
      <c r="C7020" s="419">
        <f>hourly1!$F7021*유형화!$G$71/hourly1!$F$8763+유형화!$G$72*hourly1!$G7021/hourly1!$F$8763+유형화!$G$74*hourly1!I7021/hourly1!$I$8763+유형화!$H$63*hourly1!P7021/hourly1!$P$8763</f>
        <v>12.268374842437121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770">
        <f>(유형화!$F$71+유형화!$F$72+유형화!$F$73+유형화!$F$74+유형화!$G$63)*hourly1!O7022/hourly1!$O$8763</f>
        <v>109.89071655273676</v>
      </c>
      <c r="C7021" s="419">
        <f>hourly1!$F7022*유형화!$G$71/hourly1!$F$8763+유형화!$G$72*hourly1!$G7022/hourly1!$F$8763+유형화!$G$74*hourly1!I7022/hourly1!$I$8763+유형화!$H$63*hourly1!P7022/hourly1!$P$8763</f>
        <v>9.8410390305088349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770">
        <f>(유형화!$F$71+유형화!$F$72+유형화!$F$73+유형화!$F$74+유형화!$G$63)*hourly1!O7023/hourly1!$O$8763</f>
        <v>105.36187235193383</v>
      </c>
      <c r="C7022" s="419">
        <f>hourly1!$F7023*유형화!$G$71/hourly1!$F$8763+유형화!$G$72*hourly1!$G7023/hourly1!$F$8763+유형화!$G$74*hourly1!I7023/hourly1!$I$8763+유형화!$H$63*hourly1!P7023/hourly1!$P$8763</f>
        <v>3.0086139262051805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770">
        <f>(유형화!$F$71+유형화!$F$72+유형화!$F$73+유형화!$F$74+유형화!$G$63)*hourly1!O7024/hourly1!$O$8763</f>
        <v>107.52618522315046</v>
      </c>
      <c r="C7023" s="419">
        <f>hourly1!$F7024*유형화!$G$71/hourly1!$F$8763+유형화!$G$72*hourly1!$G7024/hourly1!$F$8763+유형화!$G$74*hourly1!I7024/hourly1!$I$8763+유형화!$H$63*hourly1!P7024/hourly1!$P$8763</f>
        <v>5.505452164874189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770">
        <f>(유형화!$F$71+유형화!$F$72+유형화!$F$73+유형화!$F$74+유형화!$G$63)*hourly1!O7025/hourly1!$O$8763</f>
        <v>112.01996891333351</v>
      </c>
      <c r="C7024" s="419">
        <f>hourly1!$F7025*유형화!$G$71/hourly1!$F$8763+유형화!$G$72*hourly1!$G7025/hourly1!$F$8763+유형화!$G$74*hourly1!I7025/hourly1!$I$8763+유형화!$H$63*hourly1!P7025/hourly1!$P$8763</f>
        <v>5.4697859397668864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770">
        <f>(유형화!$F$71+유형화!$F$72+유형화!$F$73+유형화!$F$74+유형화!$G$63)*hourly1!O7026/hourly1!$O$8763</f>
        <v>110.96063153738207</v>
      </c>
      <c r="C7025" s="419">
        <f>hourly1!$F7026*유형화!$G$71/hourly1!$F$8763+유형화!$G$72*hourly1!$G7026/hourly1!$F$8763+유형화!$G$74*hourly1!I7026/hourly1!$I$8763+유형화!$H$63*hourly1!P7026/hourly1!$P$8763</f>
        <v>5.3819635840716984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770">
        <f>(유형화!$F$71+유형화!$F$72+유형화!$F$73+유형화!$F$74+유형화!$G$63)*hourly1!O7027/hourly1!$O$8763</f>
        <v>110.9337593663043</v>
      </c>
      <c r="C7026" s="419">
        <f>hourly1!$F7027*유형화!$G$71/hourly1!$F$8763+유형화!$G$72*hourly1!$G7027/hourly1!$F$8763+유형화!$G$74*hourly1!I7027/hourly1!$I$8763+유형화!$H$63*hourly1!P7027/hourly1!$P$8763</f>
        <v>6.1981943650071383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770">
        <f>(유형화!$F$71+유형화!$F$72+유형화!$F$73+유형화!$F$74+유형화!$G$63)*hourly1!O7028/hourly1!$O$8763</f>
        <v>112.29126100812164</v>
      </c>
      <c r="C7027" s="419">
        <f>hourly1!$F7028*유형화!$G$71/hourly1!$F$8763+유형화!$G$72*hourly1!$G7028/hourly1!$F$8763+유형화!$G$74*hourly1!I7028/hourly1!$I$8763+유형화!$H$63*hourly1!P7028/hourly1!$P$8763</f>
        <v>8.1624526916883955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770">
        <f>(유형화!$F$71+유형화!$F$72+유형화!$F$73+유형화!$F$74+유형화!$G$63)*hourly1!O7029/hourly1!$O$8763</f>
        <v>112.52386830993981</v>
      </c>
      <c r="C7028" s="419">
        <f>hourly1!$F7029*유형화!$G$71/hourly1!$F$8763+유형화!$G$72*hourly1!$G7029/hourly1!$F$8763+유형화!$G$74*hourly1!I7029/hourly1!$I$8763+유형화!$H$63*hourly1!P7029/hourly1!$P$8763</f>
        <v>6.4132613577553936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770">
        <f>(유형화!$F$71+유형화!$F$72+유형화!$F$73+유형화!$F$74+유형화!$G$63)*hourly1!O7030/hourly1!$O$8763</f>
        <v>112.58249593179121</v>
      </c>
      <c r="C7029" s="419">
        <f>hourly1!$F7030*유형화!$G$71/hourly1!$F$8763+유형화!$G$72*hourly1!$G7030/hourly1!$F$8763+유형화!$G$74*hourly1!I7030/hourly1!$I$8763+유형화!$H$63*hourly1!P7030/hourly1!$P$8763</f>
        <v>6.5265778760135076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770">
        <f>(유형화!$F$71+유형화!$F$72+유형화!$F$73+유형화!$F$74+유형화!$G$63)*hourly1!O7031/hourly1!$O$8763</f>
        <v>109.56678629171552</v>
      </c>
      <c r="C7030" s="419">
        <f>hourly1!$F7031*유형화!$G$71/hourly1!$F$8763+유형화!$G$72*hourly1!$G7031/hourly1!$F$8763+유형화!$G$74*hourly1!I7031/hourly1!$I$8763+유형화!$H$63*hourly1!P7031/hourly1!$P$8763</f>
        <v>10.158743352909806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770">
        <f>(유형화!$F$71+유형화!$F$72+유형화!$F$73+유형화!$F$74+유형화!$G$63)*hourly1!O7032/hourly1!$O$8763</f>
        <v>108.96855343468839</v>
      </c>
      <c r="C7031" s="419">
        <f>hourly1!$F7032*유형화!$G$71/hourly1!$F$8763+유형화!$G$72*hourly1!$G7032/hourly1!$F$8763+유형화!$G$74*hourly1!I7032/hourly1!$I$8763+유형화!$H$63*hourly1!P7032/hourly1!$P$8763</f>
        <v>1.148516461414574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770">
        <f>(유형화!$F$71+유형화!$F$72+유형화!$F$73+유형화!$F$74+유형화!$G$63)*hourly1!O7033/hourly1!$O$8763</f>
        <v>107.78923595404432</v>
      </c>
      <c r="C7032" s="419">
        <f>hourly1!$F7033*유형화!$G$71/hourly1!$F$8763+유형화!$G$72*hourly1!$G7033/hourly1!$F$8763+유형화!$G$74*hourly1!I7033/hourly1!$I$8763+유형화!$H$63*hourly1!P7033/hourly1!$P$8763</f>
        <v>1.0914155440095539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770">
        <f>(유형화!$F$71+유형화!$F$72+유형화!$F$73+유형화!$F$74+유형화!$G$63)*hourly1!O7034/hourly1!$O$8763</f>
        <v>106.58245604721974</v>
      </c>
      <c r="C7033" s="419">
        <f>hourly1!$F7034*유형화!$G$71/hourly1!$F$8763+유형화!$G$72*hourly1!$G7034/hourly1!$F$8763+유형화!$G$74*hourly1!I7034/hourly1!$I$8763+유형화!$H$63*hourly1!P7034/hourly1!$P$8763</f>
        <v>0.80558569469897434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770">
        <f>(유형화!$F$71+유형화!$F$72+유형화!$F$73+유형화!$F$74+유형화!$G$63)*hourly1!O7035/hourly1!$O$8763</f>
        <v>103.37177296468651</v>
      </c>
      <c r="C7034" s="419">
        <f>hourly1!$F7035*유형화!$G$71/hourly1!$F$8763+유형화!$G$72*hourly1!$G7035/hourly1!$F$8763+유형화!$G$74*hourly1!I7035/hourly1!$I$8763+유형화!$H$63*hourly1!P7035/hourly1!$P$8763</f>
        <v>0.6081062522490932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770">
        <f>(유형화!$F$71+유형화!$F$72+유형화!$F$73+유형화!$F$74+유형화!$G$63)*hourly1!O7036/hourly1!$O$8763</f>
        <v>99.404645589682289</v>
      </c>
      <c r="C7035" s="419">
        <f>hourly1!$F7036*유형화!$G$71/hourly1!$F$8763+유형화!$G$72*hourly1!$G7036/hourly1!$F$8763+유형화!$G$74*hourly1!I7036/hourly1!$I$8763+유형화!$H$63*hourly1!P7036/hourly1!$P$8763</f>
        <v>0.53542813318445459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770">
        <f>(유형화!$F$71+유형화!$F$72+유형화!$F$73+유형화!$F$74+유형화!$G$63)*hourly1!O7037/hourly1!$O$8763</f>
        <v>99.4154601905813</v>
      </c>
      <c r="C7036" s="419">
        <f>hourly1!$F7037*유형화!$G$71/hourly1!$F$8763+유형화!$G$72*hourly1!$G7037/hourly1!$F$8763+유형화!$G$74*hourly1!I7037/hourly1!$I$8763+유형화!$H$63*hourly1!P7037/hourly1!$P$8763</f>
        <v>0.5214012355875971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770">
        <f>(유형화!$F$71+유형화!$F$72+유형화!$F$73+유형화!$F$74+유형화!$G$63)*hourly1!O7038/hourly1!$O$8763</f>
        <v>98.152211931667694</v>
      </c>
      <c r="C7037" s="419">
        <f>hourly1!$F7038*유형화!$G$71/hourly1!$F$8763+유형화!$G$72*hourly1!$G7038/hourly1!$F$8763+유형화!$G$74*hourly1!I7038/hourly1!$I$8763+유형화!$H$63*hourly1!P7038/hourly1!$P$8763</f>
        <v>0.52166341483759238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770">
        <f>(유형화!$F$71+유형화!$F$72+유형화!$F$73+유형화!$F$74+유형화!$G$63)*hourly1!O7039/hourly1!$O$8763</f>
        <v>97.929667682766038</v>
      </c>
      <c r="C7038" s="419">
        <f>hourly1!$F7039*유형화!$G$71/hourly1!$F$8763+유형화!$G$72*hourly1!$G7039/hourly1!$F$8763+유형화!$G$74*hourly1!I7039/hourly1!$I$8763+유형화!$H$63*hourly1!P7039/hourly1!$P$8763</f>
        <v>0.51322413557572211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770">
        <f>(유형화!$F$71+유형화!$F$72+유형화!$F$73+유형화!$F$74+유형화!$G$63)*hourly1!O7040/hourly1!$O$8763</f>
        <v>98.454562320503712</v>
      </c>
      <c r="C7039" s="419">
        <f>hourly1!$F7040*유형화!$G$71/hourly1!$F$8763+유형화!$G$72*hourly1!$G7040/hourly1!$F$8763+유형화!$G$74*hourly1!I7040/hourly1!$I$8763+유형화!$H$63*hourly1!P7040/hourly1!$P$8763</f>
        <v>1.2139569561131527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770">
        <f>(유형화!$F$71+유형화!$F$72+유형화!$F$73+유형화!$F$74+유형화!$G$63)*hourly1!O7041/hourly1!$O$8763</f>
        <v>100.15609197056068</v>
      </c>
      <c r="C7040" s="419">
        <f>hourly1!$F7041*유형화!$G$71/hourly1!$F$8763+유형화!$G$72*hourly1!$G7041/hourly1!$F$8763+유형화!$G$74*hourly1!I7041/hourly1!$I$8763+유형화!$H$63*hourly1!P7041/hourly1!$P$8763</f>
        <v>21.657693235209212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770">
        <f>(유형화!$F$71+유형화!$F$72+유형화!$F$73+유형화!$F$74+유형화!$G$63)*hourly1!O7042/hourly1!$O$8763</f>
        <v>99.832903938733665</v>
      </c>
      <c r="C7041" s="419">
        <f>hourly1!$F7042*유형화!$G$71/hourly1!$F$8763+유형화!$G$72*hourly1!$G7042/hourly1!$F$8763+유형화!$G$74*hourly1!I7042/hourly1!$I$8763+유형화!$H$63*hourly1!P7042/hourly1!$P$8763</f>
        <v>21.4254978135722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770">
        <f>(유형화!$F$71+유형화!$F$72+유형화!$F$73+유형화!$F$74+유형화!$G$63)*hourly1!O7043/hourly1!$O$8763</f>
        <v>100.64895973012501</v>
      </c>
      <c r="C7042" s="419">
        <f>hourly1!$F7043*유형화!$G$71/hourly1!$F$8763+유형화!$G$72*hourly1!$G7043/hourly1!$F$8763+유형화!$G$74*hourly1!I7043/hourly1!$I$8763+유형화!$H$63*hourly1!P7043/hourly1!$P$8763</f>
        <v>18.249161427282573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770">
        <f>(유형화!$F$71+유형화!$F$72+유형화!$F$73+유형화!$F$74+유형화!$G$63)*hourly1!O7044/hourly1!$O$8763</f>
        <v>102.12019343395374</v>
      </c>
      <c r="C7043" s="419">
        <f>hourly1!$F7044*유형화!$G$71/hourly1!$F$8763+유형화!$G$72*hourly1!$G7044/hourly1!$F$8763+유형화!$G$74*hourly1!I7044/hourly1!$I$8763+유형화!$H$63*hourly1!P7044/hourly1!$P$8763</f>
        <v>14.305551003717905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770">
        <f>(유형화!$F$71+유형화!$F$72+유형화!$F$73+유형화!$F$74+유형화!$G$63)*hourly1!O7045/hourly1!$O$8763</f>
        <v>102.89630912790653</v>
      </c>
      <c r="C7044" s="419">
        <f>hourly1!$F7045*유형화!$G$71/hourly1!$F$8763+유형화!$G$72*hourly1!$G7045/hourly1!$F$8763+유형화!$G$74*hourly1!I7045/hourly1!$I$8763+유형화!$H$63*hourly1!P7045/hourly1!$P$8763</f>
        <v>10.404252372259302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770">
        <f>(유형화!$F$71+유형화!$F$72+유형화!$F$73+유형화!$F$74+유형화!$G$63)*hourly1!O7046/hourly1!$O$8763</f>
        <v>103.89132591432632</v>
      </c>
      <c r="C7045" s="419">
        <f>hourly1!$F7046*유형화!$G$71/hourly1!$F$8763+유형화!$G$72*hourly1!$G7046/hourly1!$F$8763+유형화!$G$74*hourly1!I7046/hourly1!$I$8763+유형화!$H$63*hourly1!P7046/hourly1!$P$8763</f>
        <v>7.0601080339214901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770">
        <f>(유형화!$F$71+유형화!$F$72+유형화!$F$73+유형화!$F$74+유형화!$G$63)*hourly1!O7047/hourly1!$O$8763</f>
        <v>100.39237027157991</v>
      </c>
      <c r="C7046" s="419">
        <f>hourly1!$F7047*유형화!$G$71/hourly1!$F$8763+유형화!$G$72*hourly1!$G7047/hourly1!$F$8763+유형화!$G$74*hourly1!I7047/hourly1!$I$8763+유형화!$H$63*hourly1!P7047/hourly1!$P$8763</f>
        <v>1.8301348144723204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770">
        <f>(유형화!$F$71+유형화!$F$72+유형화!$F$73+유형화!$F$74+유형화!$G$63)*hourly1!O7048/hourly1!$O$8763</f>
        <v>101.48358875668966</v>
      </c>
      <c r="C7047" s="419">
        <f>hourly1!$F7048*유형화!$G$71/hourly1!$F$8763+유형화!$G$72*hourly1!$G7048/hourly1!$F$8763+유형화!$G$74*hourly1!I7048/hourly1!$I$8763+유형화!$H$63*hourly1!P7048/hourly1!$P$8763</f>
        <v>2.8039399404866532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770">
        <f>(유형화!$F$71+유형화!$F$72+유형화!$F$73+유형화!$F$74+유형화!$G$63)*hourly1!O7049/hourly1!$O$8763</f>
        <v>102.33812310233691</v>
      </c>
      <c r="C7048" s="419">
        <f>hourly1!$F7049*유형화!$G$71/hourly1!$F$8763+유형화!$G$72*hourly1!$G7049/hourly1!$F$8763+유형화!$G$74*hourly1!I7049/hourly1!$I$8763+유형화!$H$63*hourly1!P7049/hourly1!$P$8763</f>
        <v>2.1591937755417643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770">
        <f>(유형화!$F$71+유형화!$F$72+유형화!$F$73+유형화!$F$74+유형화!$G$63)*hourly1!O7050/hourly1!$O$8763</f>
        <v>101.64725270565279</v>
      </c>
      <c r="C7049" s="419">
        <f>hourly1!$F7050*유형화!$G$71/hourly1!$F$8763+유형화!$G$72*hourly1!$G7050/hourly1!$F$8763+유형화!$G$74*hourly1!I7050/hourly1!$I$8763+유형화!$H$63*hourly1!P7050/hourly1!$P$8763</f>
        <v>2.4860894500766211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770">
        <f>(유형화!$F$71+유형화!$F$72+유형화!$F$73+유형화!$F$74+유형화!$G$63)*hourly1!O7051/hourly1!$O$8763</f>
        <v>102.77744389220257</v>
      </c>
      <c r="C7050" s="419">
        <f>hourly1!$F7051*유형화!$G$71/hourly1!$F$8763+유형화!$G$72*hourly1!$G7051/hourly1!$F$8763+유형화!$G$74*hourly1!I7051/hourly1!$I$8763+유형화!$H$63*hourly1!P7051/hourly1!$P$8763</f>
        <v>4.3279629952155796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770">
        <f>(유형화!$F$71+유형화!$F$72+유형화!$F$73+유형화!$F$74+유형화!$G$63)*hourly1!O7052/hourly1!$O$8763</f>
        <v>103.10420557317939</v>
      </c>
      <c r="C7051" s="419">
        <f>hourly1!$F7052*유형화!$G$71/hourly1!$F$8763+유형화!$G$72*hourly1!$G7052/hourly1!$F$8763+유형화!$G$74*hourly1!I7052/hourly1!$I$8763+유형화!$H$63*hourly1!P7052/hourly1!$P$8763</f>
        <v>6.8434513486785775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770">
        <f>(유형화!$F$71+유형화!$F$72+유형화!$F$73+유형화!$F$74+유형화!$G$63)*hourly1!O7053/hourly1!$O$8763</f>
        <v>104.82483762367819</v>
      </c>
      <c r="C7052" s="419">
        <f>hourly1!$F7053*유형화!$G$71/hourly1!$F$8763+유형화!$G$72*hourly1!$G7053/hourly1!$F$8763+유형화!$G$74*hourly1!I7053/hourly1!$I$8763+유형화!$H$63*hourly1!P7053/hourly1!$P$8763</f>
        <v>4.5699470576299888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770">
        <f>(유형화!$F$71+유형화!$F$72+유형화!$F$73+유형화!$F$74+유형화!$G$63)*hourly1!O7054/hourly1!$O$8763</f>
        <v>103.59121191735068</v>
      </c>
      <c r="C7053" s="419">
        <f>hourly1!$F7054*유형화!$G$71/hourly1!$F$8763+유형화!$G$72*hourly1!$G7054/hourly1!$F$8763+유형화!$G$74*hourly1!I7054/hourly1!$I$8763+유형화!$H$63*hourly1!P7054/hourly1!$P$8763</f>
        <v>4.4061794970752999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770">
        <f>(유형화!$F$71+유형화!$F$72+유형화!$F$73+유형화!$F$74+유형화!$G$63)*hourly1!O7055/hourly1!$O$8763</f>
        <v>103.27240567697557</v>
      </c>
      <c r="C7054" s="419">
        <f>hourly1!$F7055*유형화!$G$71/hourly1!$F$8763+유형화!$G$72*hourly1!$G7055/hourly1!$F$8763+유형화!$G$74*hourly1!I7055/hourly1!$I$8763+유형화!$H$63*hourly1!P7055/hourly1!$P$8763</f>
        <v>8.3235221446562839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770">
        <f>(유형화!$F$71+유형화!$F$72+유형화!$F$73+유형화!$F$74+유형화!$G$63)*hourly1!O7056/hourly1!$O$8763</f>
        <v>103.62251589480768</v>
      </c>
      <c r="C7055" s="419">
        <f>hourly1!$F7056*유형화!$G$71/hourly1!$F$8763+유형화!$G$72*hourly1!$G7056/hourly1!$F$8763+유형화!$G$74*hourly1!I7056/hourly1!$I$8763+유형화!$H$63*hourly1!P7056/hourly1!$P$8763</f>
        <v>1.3499449018869738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770">
        <f>(유형화!$F$71+유형화!$F$72+유형화!$F$73+유형화!$F$74+유형화!$G$63)*hourly1!O7057/hourly1!$O$8763</f>
        <v>102.72536608981112</v>
      </c>
      <c r="C7056" s="419">
        <f>hourly1!$F7057*유형화!$G$71/hourly1!$F$8763+유형화!$G$72*hourly1!$G7057/hourly1!$F$8763+유형화!$G$74*hourly1!I7057/hourly1!$I$8763+유형화!$H$63*hourly1!P7057/hourly1!$P$8763</f>
        <v>0.94623316888057052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770">
        <f>(유형화!$F$71+유형화!$F$72+유형화!$F$73+유형화!$F$74+유형화!$G$63)*hourly1!O7058/hourly1!$O$8763</f>
        <v>102.09124132944807</v>
      </c>
      <c r="C7057" s="419">
        <f>hourly1!$F7058*유형화!$G$71/hourly1!$F$8763+유형화!$G$72*hourly1!$G7058/hourly1!$F$8763+유형화!$G$74*hourly1!I7058/hourly1!$I$8763+유형화!$H$63*hourly1!P7058/hourly1!$P$8763</f>
        <v>0.82566917914841309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770">
        <f>(유형화!$F$71+유형화!$F$72+유형화!$F$73+유형화!$F$74+유형화!$G$63)*hourly1!O7059/hourly1!$O$8763</f>
        <v>98.595477140760678</v>
      </c>
      <c r="C7058" s="419">
        <f>hourly1!$F7059*유형화!$G$71/hourly1!$F$8763+유형화!$G$72*hourly1!$G7059/hourly1!$F$8763+유형화!$G$74*hourly1!I7059/hourly1!$I$8763+유형화!$H$63*hourly1!P7059/hourly1!$P$8763</f>
        <v>0.60769236599176546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770">
        <f>(유형화!$F$71+유형화!$F$72+유형화!$F$73+유형화!$F$74+유형화!$G$63)*hourly1!O7060/hourly1!$O$8763</f>
        <v>95.026968457291673</v>
      </c>
      <c r="C7059" s="419">
        <f>hourly1!$F7060*유형화!$G$71/hourly1!$F$8763+유형화!$G$72*hourly1!$G7060/hourly1!$F$8763+유형화!$G$74*hourly1!I7060/hourly1!$I$8763+유형화!$H$63*hourly1!P7060/hourly1!$P$8763</f>
        <v>0.53494562489338393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770">
        <f>(유형화!$F$71+유형화!$F$72+유형화!$F$73+유형화!$F$74+유형화!$G$63)*hourly1!O7061/hourly1!$O$8763</f>
        <v>93.148673055396443</v>
      </c>
      <c r="C7060" s="419">
        <f>hourly1!$F7061*유형화!$G$71/hourly1!$F$8763+유형화!$G$72*hourly1!$G7061/hourly1!$F$8763+유형화!$G$74*hourly1!I7061/hourly1!$I$8763+유형화!$H$63*hourly1!P7061/hourly1!$P$8763</f>
        <v>0.52009926327923017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770">
        <f>(유형화!$F$71+유형화!$F$72+유형화!$F$73+유형화!$F$74+유형화!$G$63)*hourly1!O7062/hourly1!$O$8763</f>
        <v>93.357540246887723</v>
      </c>
      <c r="C7061" s="419">
        <f>hourly1!$F7062*유형화!$G$71/hourly1!$F$8763+유형화!$G$72*hourly1!$G7062/hourly1!$F$8763+유형화!$G$74*hourly1!I7062/hourly1!$I$8763+유형화!$H$63*hourly1!P7062/hourly1!$P$8763</f>
        <v>0.5202740494458935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770">
        <f>(유형화!$F$71+유형화!$F$72+유형화!$F$73+유형화!$F$74+유형화!$G$63)*hourly1!O7063/hourly1!$O$8763</f>
        <v>92.000187562287977</v>
      </c>
      <c r="C7062" s="419">
        <f>hourly1!$F7063*유형화!$G$71/hourly1!$F$8763+유형화!$G$72*hourly1!$G7063/hourly1!$F$8763+유형화!$G$74*hourly1!I7063/hourly1!$I$8763+유형화!$H$63*hourly1!P7063/hourly1!$P$8763</f>
        <v>0.51071312304055894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770">
        <f>(유형화!$F$71+유형화!$F$72+유형화!$F$73+유형화!$F$74+유형화!$G$63)*hourly1!O7064/hourly1!$O$8763</f>
        <v>92.941589415544328</v>
      </c>
      <c r="C7063" s="419">
        <f>hourly1!$F7064*유형화!$G$71/hourly1!$F$8763+유형화!$G$72*hourly1!$G7064/hourly1!$F$8763+유형화!$G$74*hourly1!I7064/hourly1!$I$8763+유형화!$H$63*hourly1!P7064/hourly1!$P$8763</f>
        <v>1.2095002165853619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770">
        <f>(유형화!$F$71+유형화!$F$72+유형화!$F$73+유형화!$F$74+유형화!$G$63)*hourly1!O7065/hourly1!$O$8763</f>
        <v>93.840845639142074</v>
      </c>
      <c r="C7064" s="419">
        <f>hourly1!$F7065*유형화!$G$71/hourly1!$F$8763+유형화!$G$72*hourly1!$G7065/hourly1!$F$8763+유형화!$G$74*hourly1!I7065/hourly1!$I$8763+유형화!$H$63*hourly1!P7065/hourly1!$P$8763</f>
        <v>15.360160574658261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770">
        <f>(유형화!$F$71+유형화!$F$72+유형화!$F$73+유형화!$F$74+유형화!$G$63)*hourly1!O7066/hourly1!$O$8763</f>
        <v>93.949379515690666</v>
      </c>
      <c r="C7065" s="419">
        <f>hourly1!$F7066*유형화!$G$71/hourly1!$F$8763+유형화!$G$72*hourly1!$G7066/hourly1!$F$8763+유형화!$G$74*hourly1!I7066/hourly1!$I$8763+유형화!$H$63*hourly1!P7066/hourly1!$P$8763</f>
        <v>15.529079403575524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770">
        <f>(유형화!$F$71+유형화!$F$72+유형화!$F$73+유형화!$F$74+유형화!$G$63)*hourly1!O7067/hourly1!$O$8763</f>
        <v>91.261621447040355</v>
      </c>
      <c r="C7066" s="419">
        <f>hourly1!$F7067*유형화!$G$71/hourly1!$F$8763+유형화!$G$72*hourly1!$G7067/hourly1!$F$8763+유형화!$G$74*hourly1!I7067/hourly1!$I$8763+유형화!$H$63*hourly1!P7067/hourly1!$P$8763</f>
        <v>12.809549741081788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770">
        <f>(유형화!$F$71+유형화!$F$72+유형화!$F$73+유형화!$F$74+유형화!$G$63)*hourly1!O7068/hourly1!$O$8763</f>
        <v>91.757050221545583</v>
      </c>
      <c r="C7067" s="419">
        <f>hourly1!$F7068*유형화!$G$71/hourly1!$F$8763+유형화!$G$72*hourly1!$G7068/hourly1!$F$8763+유형화!$G$74*hourly1!I7068/hourly1!$I$8763+유형화!$H$63*hourly1!P7068/hourly1!$P$8763</f>
        <v>9.0039019161632901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770">
        <f>(유형화!$F$71+유형화!$F$72+유형화!$F$73+유형화!$F$74+유형화!$G$63)*hourly1!O7069/hourly1!$O$8763</f>
        <v>90.41955971845627</v>
      </c>
      <c r="C7068" s="419">
        <f>hourly1!$F7069*유형화!$G$71/hourly1!$F$8763+유형화!$G$72*hourly1!$G7069/hourly1!$F$8763+유형화!$G$74*hourly1!I7069/hourly1!$I$8763+유형화!$H$63*hourly1!P7069/hourly1!$P$8763</f>
        <v>5.6497873809946846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770">
        <f>(유형화!$F$71+유형화!$F$72+유형화!$F$73+유형화!$F$74+유형화!$G$63)*hourly1!O7070/hourly1!$O$8763</f>
        <v>90.193201539434696</v>
      </c>
      <c r="C7069" s="419">
        <f>hourly1!$F7070*유형화!$G$71/hourly1!$F$8763+유형화!$G$72*hourly1!$G7070/hourly1!$F$8763+유형화!$G$74*hourly1!I7070/hourly1!$I$8763+유형화!$H$63*hourly1!P7070/hourly1!$P$8763</f>
        <v>2.4906625085674379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770">
        <f>(유형화!$F$71+유형화!$F$72+유형화!$F$73+유형화!$F$74+유형화!$G$63)*hourly1!O7071/hourly1!$O$8763</f>
        <v>89.517506970077733</v>
      </c>
      <c r="C7070" s="419">
        <f>hourly1!$F7071*유형화!$G$71/hourly1!$F$8763+유형화!$G$72*hourly1!$G7071/hourly1!$F$8763+유형화!$G$74*hourly1!I7071/hourly1!$I$8763+유형화!$H$63*hourly1!P7071/hourly1!$P$8763</f>
        <v>1.7110201959461249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770">
        <f>(유형화!$F$71+유형화!$F$72+유형화!$F$73+유형화!$F$74+유형화!$G$63)*hourly1!O7072/hourly1!$O$8763</f>
        <v>90.62958099829693</v>
      </c>
      <c r="C7071" s="419">
        <f>hourly1!$F7072*유형화!$G$71/hourly1!$F$8763+유형화!$G$72*hourly1!$G7072/hourly1!$F$8763+유형화!$G$74*hourly1!I7072/hourly1!$I$8763+유형화!$H$63*hourly1!P7072/hourly1!$P$8763</f>
        <v>1.569604031897756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770">
        <f>(유형화!$F$71+유형화!$F$72+유형화!$F$73+유형화!$F$74+유형화!$G$63)*hourly1!O7073/hourly1!$O$8763</f>
        <v>90.37518167287908</v>
      </c>
      <c r="C7072" s="419">
        <f>hourly1!$F7073*유형화!$G$71/hourly1!$F$8763+유형화!$G$72*hourly1!$G7073/hourly1!$F$8763+유형화!$G$74*hourly1!I7073/hourly1!$I$8763+유형화!$H$63*hourly1!P7073/hourly1!$P$8763</f>
        <v>1.0854386571871943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770">
        <f>(유형화!$F$71+유형화!$F$72+유형화!$F$73+유형화!$F$74+유형화!$G$63)*hourly1!O7074/hourly1!$O$8763</f>
        <v>90.8723771212901</v>
      </c>
      <c r="C7073" s="419">
        <f>hourly1!$F7074*유형화!$G$71/hourly1!$F$8763+유형화!$G$72*hourly1!$G7074/hourly1!$F$8763+유형화!$G$74*hourly1!I7074/hourly1!$I$8763+유형화!$H$63*hourly1!P7074/hourly1!$P$8763</f>
        <v>1.0049576282139572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770">
        <f>(유형화!$F$71+유형화!$F$72+유형화!$F$73+유형화!$F$74+유형화!$G$63)*hourly1!O7075/hourly1!$O$8763</f>
        <v>92.269796695834231</v>
      </c>
      <c r="C7074" s="419">
        <f>hourly1!$F7075*유형화!$G$71/hourly1!$F$8763+유형화!$G$72*hourly1!$G7075/hourly1!$F$8763+유형화!$G$74*hourly1!I7075/hourly1!$I$8763+유형화!$H$63*hourly1!P7075/hourly1!$P$8763</f>
        <v>1.085709760378794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770">
        <f>(유형화!$F$71+유형화!$F$72+유형화!$F$73+유형화!$F$74+유형화!$G$63)*hourly1!O7076/hourly1!$O$8763</f>
        <v>94.702700101544323</v>
      </c>
      <c r="C7075" s="419">
        <f>hourly1!$F7076*유형화!$G$71/hourly1!$F$8763+유형화!$G$72*hourly1!$G7076/hourly1!$F$8763+유형화!$G$74*hourly1!I7076/hourly1!$I$8763+유형화!$H$63*hourly1!P7076/hourly1!$P$8763</f>
        <v>1.6304043846824003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770">
        <f>(유형화!$F$71+유형화!$F$72+유형화!$F$73+유형화!$F$74+유형화!$G$63)*hourly1!O7077/hourly1!$O$8763</f>
        <v>99.459144316054207</v>
      </c>
      <c r="C7076" s="419">
        <f>hourly1!$F7077*유형화!$G$71/hourly1!$F$8763+유형화!$G$72*hourly1!$G7077/hourly1!$F$8763+유형화!$G$74*hourly1!I7077/hourly1!$I$8763+유형화!$H$63*hourly1!P7077/hourly1!$P$8763</f>
        <v>2.0350820574373181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770">
        <f>(유형화!$F$71+유형화!$F$72+유형화!$F$73+유형화!$F$74+유형화!$G$63)*hourly1!O7078/hourly1!$O$8763</f>
        <v>100.44105344835341</v>
      </c>
      <c r="C7077" s="419">
        <f>hourly1!$F7078*유형화!$G$71/hourly1!$F$8763+유형화!$G$72*hourly1!$G7078/hourly1!$F$8763+유형화!$G$74*hourly1!I7078/hourly1!$I$8763+유형화!$H$63*hourly1!P7078/hourly1!$P$8763</f>
        <v>2.055423105304889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770">
        <f>(유형화!$F$71+유형화!$F$72+유형화!$F$73+유형화!$F$74+유형화!$G$63)*hourly1!O7079/hourly1!$O$8763</f>
        <v>101.27502243132807</v>
      </c>
      <c r="C7078" s="419">
        <f>hourly1!$F7079*유형화!$G$71/hourly1!$F$8763+유형화!$G$72*hourly1!$G7079/hourly1!$F$8763+유형화!$G$74*hourly1!I7079/hourly1!$I$8763+유형화!$H$63*hourly1!P7079/hourly1!$P$8763</f>
        <v>3.1945017839507601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770">
        <f>(유형화!$F$71+유형화!$F$72+유형화!$F$73+유형화!$F$74+유형화!$G$63)*hourly1!O7080/hourly1!$O$8763</f>
        <v>99.503484511037598</v>
      </c>
      <c r="C7079" s="419">
        <f>hourly1!$F7080*유형화!$G$71/hourly1!$F$8763+유형화!$G$72*hourly1!$G7080/hourly1!$F$8763+유형화!$G$74*hourly1!I7080/hourly1!$I$8763+유형화!$H$63*hourly1!P7080/hourly1!$P$8763</f>
        <v>1.3489691150304783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770">
        <f>(유형화!$F$71+유형화!$F$72+유형화!$F$73+유형화!$F$74+유형화!$G$63)*hourly1!O7081/hourly1!$O$8763</f>
        <v>99.406185845339721</v>
      </c>
      <c r="C7080" s="419">
        <f>hourly1!$F7081*유형화!$G$71/hourly1!$F$8763+유형화!$G$72*hourly1!$G7081/hourly1!$F$8763+유형화!$G$74*hourly1!I7081/hourly1!$I$8763+유형화!$H$63*hourly1!P7081/hourly1!$P$8763</f>
        <v>0.94561587829900651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770">
        <f>(유형화!$F$71+유형화!$F$72+유형화!$F$73+유형화!$F$74+유형화!$G$63)*hourly1!O7082/hourly1!$O$8763</f>
        <v>97.822311023933352</v>
      </c>
      <c r="C7081" s="419">
        <f>hourly1!$F7082*유형화!$G$71/hourly1!$F$8763+유형화!$G$72*hourly1!$G7082/hourly1!$F$8763+유형화!$G$74*hourly1!I7082/hourly1!$I$8763+유형화!$H$63*hourly1!P7082/hourly1!$P$8763</f>
        <v>0.82514266659355529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770">
        <f>(유형화!$F$71+유형화!$F$72+유형화!$F$73+유형화!$F$74+유형화!$G$63)*hourly1!O7083/hourly1!$O$8763</f>
        <v>94.293344329733472</v>
      </c>
      <c r="C7082" s="419">
        <f>hourly1!$F7083*유형화!$G$71/hourly1!$F$8763+유형화!$G$72*hourly1!$G7083/hourly1!$F$8763+유형화!$G$74*hourly1!I7083/hourly1!$I$8763+유형화!$H$63*hourly1!P7083/hourly1!$P$8763</f>
        <v>0.60731232916812239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770">
        <f>(유형화!$F$71+유형화!$F$72+유형화!$F$73+유형화!$F$74+유형화!$G$63)*hourly1!O7084/hourly1!$O$8763</f>
        <v>90.613949948908001</v>
      </c>
      <c r="C7083" s="419">
        <f>hourly1!$F7084*유형화!$G$71/hourly1!$F$8763+유형화!$G$72*hourly1!$G7084/hourly1!$F$8763+유형화!$G$74*hourly1!I7084/hourly1!$I$8763+유형화!$H$63*hourly1!P7084/hourly1!$P$8763</f>
        <v>0.53450896719885033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770">
        <f>(유형화!$F$71+유형화!$F$72+유형화!$F$73+유형화!$F$74+유형화!$G$63)*hourly1!O7085/hourly1!$O$8763</f>
        <v>90.070308343168151</v>
      </c>
      <c r="C7084" s="419">
        <f>hourly1!$F7085*유형화!$G$71/hourly1!$F$8763+유형화!$G$72*hourly1!$G7085/hourly1!$F$8763+유형화!$G$74*hourly1!I7085/hourly1!$I$8763+유형화!$H$63*hourly1!P7085/hourly1!$P$8763</f>
        <v>0.51901085012520154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770">
        <f>(유형화!$F$71+유형화!$F$72+유형화!$F$73+유형화!$F$74+유형화!$G$63)*hourly1!O7086/hourly1!$O$8763</f>
        <v>90.79927424237421</v>
      </c>
      <c r="C7085" s="419">
        <f>hourly1!$F7086*유형화!$G$71/hourly1!$F$8763+유형화!$G$72*hourly1!$G7086/hourly1!$F$8763+유형화!$G$74*hourly1!I7086/hourly1!$I$8763+유형화!$H$63*hourly1!P7086/hourly1!$P$8763</f>
        <v>0.51920286873083143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770">
        <f>(유형화!$F$71+유형화!$F$72+유형화!$F$73+유형화!$F$74+유형화!$G$63)*hourly1!O7087/hourly1!$O$8763</f>
        <v>91.399714505062789</v>
      </c>
      <c r="C7086" s="419">
        <f>hourly1!$F7087*유형화!$G$71/hourly1!$F$8763+유형화!$G$72*hourly1!$G7087/hourly1!$F$8763+유형화!$G$74*hourly1!I7087/hourly1!$I$8763+유형화!$H$63*hourly1!P7087/hourly1!$P$8763</f>
        <v>0.51007613824303588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770">
        <f>(유형화!$F$71+유형화!$F$72+유형화!$F$73+유형화!$F$74+유형화!$G$63)*hourly1!O7088/hourly1!$O$8763</f>
        <v>93.948008331605763</v>
      </c>
      <c r="C7087" s="419">
        <f>hourly1!$F7088*유형화!$G$71/hourly1!$F$8763+유형화!$G$72*hourly1!$G7088/hourly1!$F$8763+유형화!$G$74*hourly1!I7088/hourly1!$I$8763+유형화!$H$63*hourly1!P7088/hourly1!$P$8763</f>
        <v>1.2087739923717606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770">
        <f>(유형화!$F$71+유형화!$F$72+유형화!$F$73+유형화!$F$74+유형화!$G$63)*hourly1!O7089/hourly1!$O$8763</f>
        <v>98.904967095760256</v>
      </c>
      <c r="C7088" s="419">
        <f>hourly1!$F7089*유형화!$G$71/hourly1!$F$8763+유형화!$G$72*hourly1!$G7089/hourly1!$F$8763+유형화!$G$74*hourly1!I7089/hourly1!$I$8763+유형화!$H$63*hourly1!P7089/hourly1!$P$8763</f>
        <v>10.395010861419099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770">
        <f>(유형화!$F$71+유형화!$F$72+유형화!$F$73+유형화!$F$74+유형화!$G$63)*hourly1!O7090/hourly1!$O$8763</f>
        <v>102.0884161033953</v>
      </c>
      <c r="C7089" s="419">
        <f>hourly1!$F7090*유형화!$G$71/hourly1!$F$8763+유형화!$G$72*hourly1!$G7090/hourly1!$F$8763+유형화!$G$74*hourly1!I7090/hourly1!$I$8763+유형화!$H$63*hourly1!P7090/hourly1!$P$8763</f>
        <v>11.328552701509611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770">
        <f>(유형화!$F$71+유형화!$F$72+유형화!$F$73+유형화!$F$74+유형화!$G$63)*hourly1!O7091/hourly1!$O$8763</f>
        <v>105.14674881577126</v>
      </c>
      <c r="C7090" s="419">
        <f>hourly1!$F7091*유형화!$G$71/hourly1!$F$8763+유형화!$G$72*hourly1!$G7091/hourly1!$F$8763+유형화!$G$74*hourly1!I7091/hourly1!$I$8763+유형화!$H$63*hourly1!P7091/hourly1!$P$8763</f>
        <v>9.7074186987602058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770">
        <f>(유형화!$F$71+유형화!$F$72+유형화!$F$73+유형화!$F$74+유형화!$G$63)*hourly1!O7092/hourly1!$O$8763</f>
        <v>108.9947310059342</v>
      </c>
      <c r="C7091" s="419">
        <f>hourly1!$F7092*유형화!$G$71/hourly1!$F$8763+유형화!$G$72*hourly1!$G7092/hourly1!$F$8763+유형화!$G$74*hourly1!I7092/hourly1!$I$8763+유형화!$H$63*hourly1!P7092/hourly1!$P$8763</f>
        <v>5.8570382317830232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770">
        <f>(유형화!$F$71+유형화!$F$72+유형화!$F$73+유형화!$F$74+유형화!$G$63)*hourly1!O7093/hourly1!$O$8763</f>
        <v>109.14433911779543</v>
      </c>
      <c r="C7092" s="419">
        <f>hourly1!$F7093*유형화!$G$71/hourly1!$F$8763+유형화!$G$72*hourly1!$G7093/hourly1!$F$8763+유형화!$G$74*hourly1!I7093/hourly1!$I$8763+유형화!$H$63*hourly1!P7093/hourly1!$P$8763</f>
        <v>2.2633958721970555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770">
        <f>(유형화!$F$71+유형화!$F$72+유형화!$F$73+유형화!$F$74+유형화!$G$63)*hourly1!O7094/hourly1!$O$8763</f>
        <v>109.62339950589512</v>
      </c>
      <c r="C7093" s="419">
        <f>hourly1!$F7094*유형화!$G$71/hourly1!$F$8763+유형화!$G$72*hourly1!$G7094/hourly1!$F$8763+유형화!$G$74*hourly1!I7094/hourly1!$I$8763+유형화!$H$63*hourly1!P7094/hourly1!$P$8763</f>
        <v>1.2903748221557096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770">
        <f>(유형화!$F$71+유형화!$F$72+유형화!$F$73+유형화!$F$74+유형화!$G$63)*hourly1!O7095/hourly1!$O$8763</f>
        <v>104.37910363590804</v>
      </c>
      <c r="C7094" s="419">
        <f>hourly1!$F7095*유형화!$G$71/hourly1!$F$8763+유형화!$G$72*hourly1!$G7095/hourly1!$F$8763+유형화!$G$74*hourly1!I7095/hourly1!$I$8763+유형화!$H$63*hourly1!P7095/hourly1!$P$8763</f>
        <v>1.7103545929910318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770">
        <f>(유형화!$F$71+유형화!$F$72+유형화!$F$73+유형화!$F$74+유형화!$G$63)*hourly1!O7096/hourly1!$O$8763</f>
        <v>103.19725855499489</v>
      </c>
      <c r="C7095" s="419">
        <f>hourly1!$F7096*유형화!$G$71/hourly1!$F$8763+유형화!$G$72*hourly1!$G7096/hourly1!$F$8763+유형화!$G$74*hourly1!I7096/hourly1!$I$8763+유형화!$H$63*hourly1!P7096/hourly1!$P$8763</f>
        <v>1.5689399675532882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770">
        <f>(유형화!$F$71+유형화!$F$72+유형화!$F$73+유형화!$F$74+유형화!$G$63)*hourly1!O7097/hourly1!$O$8763</f>
        <v>109.61736276729644</v>
      </c>
      <c r="C7096" s="419">
        <f>hourly1!$F7097*유형화!$G$71/hourly1!$F$8763+유형화!$G$72*hourly1!$G7097/hourly1!$F$8763+유형화!$G$74*hourly1!I7097/hourly1!$I$8763+유형화!$H$63*hourly1!P7097/hourly1!$P$8763</f>
        <v>1.0849552257297472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770">
        <f>(유형화!$F$71+유형화!$F$72+유형화!$F$73+유형화!$F$74+유형화!$G$63)*hourly1!O7098/hourly1!$O$8763</f>
        <v>110.27284165946189</v>
      </c>
      <c r="C7097" s="419">
        <f>hourly1!$F7098*유형화!$G$71/hourly1!$F$8763+유형화!$G$72*hourly1!$G7098/hourly1!$F$8763+유형화!$G$74*hourly1!I7098/hourly1!$I$8763+유형화!$H$63*hourly1!P7098/hourly1!$P$8763</f>
        <v>1.0045345102929004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770">
        <f>(유형화!$F$71+유형화!$F$72+유형화!$F$73+유형화!$F$74+유형화!$G$63)*hourly1!O7099/hourly1!$O$8763</f>
        <v>111.78945893480035</v>
      </c>
      <c r="C7098" s="419">
        <f>hourly1!$F7099*유형화!$G$71/hourly1!$F$8763+유형화!$G$72*hourly1!$G7099/hourly1!$F$8763+유형화!$G$74*hourly1!I7099/hourly1!$I$8763+유형화!$H$63*hourly1!P7099/hourly1!$P$8763</f>
        <v>1.0852607937992869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770">
        <f>(유형화!$F$71+유형화!$F$72+유형화!$F$73+유형화!$F$74+유형화!$G$63)*hourly1!O7100/hourly1!$O$8763</f>
        <v>113.26806532906745</v>
      </c>
      <c r="C7099" s="419">
        <f>hourly1!$F7100*유형화!$G$71/hourly1!$F$8763+유형화!$G$72*hourly1!$G7100/hourly1!$F$8763+유형화!$G$74*hourly1!I7100/hourly1!$I$8763+유형화!$H$63*hourly1!P7100/hourly1!$P$8763</f>
        <v>1.5696751157084972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770">
        <f>(유형화!$F$71+유형화!$F$72+유형화!$F$73+유형화!$F$74+유형화!$G$63)*hourly1!O7101/hourly1!$O$8763</f>
        <v>115.93123598345841</v>
      </c>
      <c r="C7100" s="419">
        <f>hourly1!$F7101*유형화!$G$71/hourly1!$F$8763+유형화!$G$72*hourly1!$G7101/hourly1!$F$8763+유형화!$G$74*hourly1!I7101/hourly1!$I$8763+유형화!$H$63*hourly1!P7101/hourly1!$P$8763</f>
        <v>2.0340299554939665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770">
        <f>(유형화!$F$71+유형화!$F$72+유형화!$F$73+유형화!$F$74+유형화!$G$63)*hourly1!O7102/hourly1!$O$8763</f>
        <v>114.77014278996455</v>
      </c>
      <c r="C7101" s="419">
        <f>hourly1!$F7102*유형화!$G$71/hourly1!$F$8763+유형화!$G$72*hourly1!$G7102/hourly1!$F$8763+유형화!$G$74*hourly1!I7102/hourly1!$I$8763+유형화!$H$63*hourly1!P7102/hourly1!$P$8763</f>
        <v>2.0544731671068432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770">
        <f>(유형화!$F$71+유형화!$F$72+유형화!$F$73+유형화!$F$74+유형화!$G$63)*hourly1!O7103/hourly1!$O$8763</f>
        <v>112.63295004706382</v>
      </c>
      <c r="C7102" s="419">
        <f>hourly1!$F7103*유형화!$G$71/hourly1!$F$8763+유형화!$G$72*hourly1!$G7103/hourly1!$F$8763+유형화!$G$74*hourly1!I7103/hourly1!$I$8763+유형화!$H$63*hourly1!P7103/hourly1!$P$8763</f>
        <v>1.6932249332137723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770">
        <f>(유형화!$F$71+유형화!$F$72+유형화!$F$73+유형화!$F$74+유형화!$G$63)*hourly1!O7104/hourly1!$O$8763</f>
        <v>110.01864408841712</v>
      </c>
      <c r="C7103" s="419">
        <f>hourly1!$F7104*유형화!$G$71/hourly1!$F$8763+유형화!$G$72*hourly1!$G7104/hourly1!$F$8763+유형화!$G$74*hourly1!I7104/hourly1!$I$8763+유형화!$H$63*hourly1!P7104/hourly1!$P$8763</f>
        <v>1.3484983001801321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770">
        <f>(유형화!$F$71+유형화!$F$72+유형화!$F$73+유형화!$F$74+유형화!$G$63)*hourly1!O7105/hourly1!$O$8763</f>
        <v>108.91556450472112</v>
      </c>
      <c r="C7104" s="419">
        <f>hourly1!$F7105*유형화!$G$71/hourly1!$F$8763+유형화!$G$72*hourly1!$G7105/hourly1!$F$8763+유형화!$G$74*hourly1!I7105/hourly1!$I$8763+유형화!$H$63*hourly1!P7105/hourly1!$P$8763</f>
        <v>0.9453152337834605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770">
        <f>(유형화!$F$71+유형화!$F$72+유형화!$F$73+유형화!$F$74+유형화!$G$63)*hourly1!O7106/hourly1!$O$8763</f>
        <v>108.74253863550901</v>
      </c>
      <c r="C7105" s="419">
        <f>hourly1!$F7106*유형화!$G$71/hourly1!$F$8763+유형화!$G$72*hourly1!$G7106/hourly1!$F$8763+유형화!$G$74*hourly1!I7106/hourly1!$I$8763+유형화!$H$63*hourly1!P7106/hourly1!$P$8763</f>
        <v>0.82492418388522615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770">
        <f>(유형화!$F$71+유형화!$F$72+유형화!$F$73+유형화!$F$74+유형화!$G$63)*hourly1!O7107/hourly1!$O$8763</f>
        <v>105.45503467494316</v>
      </c>
      <c r="C7106" s="419">
        <f>hourly1!$F7107*유형화!$G$71/hourly1!$F$8763+유형화!$G$72*hourly1!$G7107/hourly1!$F$8763+유형화!$G$74*hourly1!I7107/hourly1!$I$8763+유형화!$H$63*hourly1!P7107/hourly1!$P$8763</f>
        <v>0.60715415999617706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770">
        <f>(유형화!$F$71+유형화!$F$72+유형화!$F$73+유형화!$F$74+유형화!$G$63)*hourly1!O7108/hourly1!$O$8763</f>
        <v>100.85017922449944</v>
      </c>
      <c r="C7107" s="419">
        <f>hourly1!$F7108*유형화!$G$71/hourly1!$F$8763+유형화!$G$72*hourly1!$G7108/hourly1!$F$8763+유형화!$G$74*hourly1!I7108/hourly1!$I$8763+유형화!$H$63*hourly1!P7108/hourly1!$P$8763</f>
        <v>0.53434125864104809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770">
        <f>(유형화!$F$71+유형화!$F$72+유형화!$F$73+유형화!$F$74+유형화!$G$63)*hourly1!O7109/hourly1!$O$8763</f>
        <v>100.05094595959774</v>
      </c>
      <c r="C7108" s="419">
        <f>hourly1!$F7109*유형화!$G$71/hourly1!$F$8763+유형화!$G$72*hourly1!$G7109/hourly1!$F$8763+유형화!$G$74*hourly1!I7109/hourly1!$I$8763+유형화!$H$63*hourly1!P7109/hourly1!$P$8763</f>
        <v>0.51860065653336662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770">
        <f>(유형화!$F$71+유형화!$F$72+유형화!$F$73+유형화!$F$74+유형화!$G$63)*hourly1!O7110/hourly1!$O$8763</f>
        <v>99.744774815430205</v>
      </c>
      <c r="C7109" s="419">
        <f>hourly1!$F7110*유형화!$G$71/hourly1!$F$8763+유형화!$G$72*hourly1!$G7110/hourly1!$F$8763+유형화!$G$74*hourly1!I7110/hourly1!$I$8763+유형화!$H$63*hourly1!P7110/hourly1!$P$8763</f>
        <v>0.51877605814427874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770">
        <f>(유형화!$F$71+유형화!$F$72+유형화!$F$73+유형화!$F$74+유형화!$G$63)*hourly1!O7111/hourly1!$O$8763</f>
        <v>100.28505112254602</v>
      </c>
      <c r="C7110" s="419">
        <f>hourly1!$F7111*유형화!$G$71/hourly1!$F$8763+유형화!$G$72*hourly1!$G7111/hourly1!$F$8763+유형화!$G$74*hourly1!I7111/hourly1!$I$8763+유형화!$H$63*hourly1!P7111/hourly1!$P$8763</f>
        <v>0.50988196558253485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770">
        <f>(유형화!$F$71+유형화!$F$72+유형화!$F$73+유형화!$F$74+유형화!$G$63)*hourly1!O7112/hourly1!$O$8763</f>
        <v>100.75412148470024</v>
      </c>
      <c r="C7111" s="419">
        <f>hourly1!$F7112*유형화!$G$71/hourly1!$F$8763+유형화!$G$72*hourly1!$G7112/hourly1!$F$8763+유형화!$G$74*hourly1!I7112/hourly1!$I$8763+유형화!$H$63*hourly1!P7112/hourly1!$P$8763</f>
        <v>1.2086136691449445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770">
        <f>(유형화!$F$71+유형화!$F$72+유형화!$F$73+유형화!$F$74+유형화!$G$63)*hourly1!O7113/hourly1!$O$8763</f>
        <v>102.2900927528655</v>
      </c>
      <c r="C7112" s="419">
        <f>hourly1!$F7113*유형화!$G$71/hourly1!$F$8763+유형화!$G$72*hourly1!$G7113/hourly1!$F$8763+유형화!$G$74*hourly1!I7113/hourly1!$I$8763+유형화!$H$63*hourly1!P7113/hourly1!$P$8763</f>
        <v>8.4598510465439176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770">
        <f>(유형화!$F$71+유형화!$F$72+유형화!$F$73+유형화!$F$74+유형화!$G$63)*hourly1!O7114/hourly1!$O$8763</f>
        <v>106.23528324217946</v>
      </c>
      <c r="C7113" s="419">
        <f>hourly1!$F7114*유형화!$G$71/hourly1!$F$8763+유형화!$G$72*hourly1!$G7114/hourly1!$F$8763+유형화!$G$74*hourly1!I7114/hourly1!$I$8763+유형화!$H$63*hourly1!P7114/hourly1!$P$8763</f>
        <v>9.5847791232989561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770">
        <f>(유형화!$F$71+유형화!$F$72+유형화!$F$73+유형화!$F$74+유형화!$G$63)*hourly1!O7115/hourly1!$O$8763</f>
        <v>108.13069584465352</v>
      </c>
      <c r="C7114" s="419">
        <f>hourly1!$F7115*유형화!$G$71/hourly1!$F$8763+유형화!$G$72*hourly1!$G7115/hourly1!$F$8763+유형화!$G$74*hourly1!I7115/hourly1!$I$8763+유형화!$H$63*hourly1!P7115/hourly1!$P$8763</f>
        <v>7.6983938805865746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770">
        <f>(유형화!$F$71+유형화!$F$72+유형화!$F$73+유형화!$F$74+유형화!$G$63)*hourly1!O7116/hourly1!$O$8763</f>
        <v>111.31000220209886</v>
      </c>
      <c r="C7115" s="419">
        <f>hourly1!$F7116*유형화!$G$71/hourly1!$F$8763+유형화!$G$72*hourly1!$G7116/hourly1!$F$8763+유형화!$G$74*hourly1!I7116/hourly1!$I$8763+유형화!$H$63*hourly1!P7116/hourly1!$P$8763</f>
        <v>4.3712102625797771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770">
        <f>(유형화!$F$71+유형화!$F$72+유형화!$F$73+유형화!$F$74+유형화!$G$63)*hourly1!O7117/hourly1!$O$8763</f>
        <v>112.25997152097069</v>
      </c>
      <c r="C7116" s="419">
        <f>hourly1!$F7117*유형화!$G$71/hourly1!$F$8763+유형화!$G$72*hourly1!$G7117/hourly1!$F$8763+유형화!$G$74*hourly1!I7117/hourly1!$I$8763+유형화!$H$63*hourly1!P7117/hourly1!$P$8763</f>
        <v>2.1739468973522227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770">
        <f>(유형화!$F$71+유형화!$F$72+유형화!$F$73+유형화!$F$74+유형화!$G$63)*hourly1!O7118/hourly1!$O$8763</f>
        <v>111.57056727844441</v>
      </c>
      <c r="C7117" s="419">
        <f>hourly1!$F7118*유형화!$G$71/hourly1!$F$8763+유형화!$G$72*hourly1!$G7118/hourly1!$F$8763+유형화!$G$74*hourly1!I7118/hourly1!$I$8763+유형화!$H$63*hourly1!P7118/hourly1!$P$8763</f>
        <v>1.2933572649854683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770">
        <f>(유형화!$F$71+유형화!$F$72+유형화!$F$73+유형화!$F$74+유형화!$G$63)*hourly1!O7119/hourly1!$O$8763</f>
        <v>106.55978721950277</v>
      </c>
      <c r="C7118" s="419">
        <f>hourly1!$F7119*유형화!$G$71/hourly1!$F$8763+유형화!$G$72*hourly1!$G7119/hourly1!$F$8763+유형화!$G$74*hourly1!I7119/hourly1!$I$8763+유형화!$H$63*hourly1!P7119/hourly1!$P$8763</f>
        <v>1.7106746240004151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770">
        <f>(유형화!$F$71+유형화!$F$72+유형화!$F$73+유형화!$F$74+유형화!$G$63)*hourly1!O7120/hourly1!$O$8763</f>
        <v>105.41714035507808</v>
      </c>
      <c r="C7119" s="419">
        <f>hourly1!$F7120*유형화!$G$71/hourly1!$F$8763+유형화!$G$72*hourly1!$G7120/hourly1!$F$8763+유형화!$G$74*hourly1!I7120/hourly1!$I$8763+유형화!$H$63*hourly1!P7120/hourly1!$P$8763</f>
        <v>1.5692901553308638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770">
        <f>(유형화!$F$71+유형화!$F$72+유형화!$F$73+유형화!$F$74+유형화!$G$63)*hourly1!O7121/hourly1!$O$8763</f>
        <v>111.28669708588048</v>
      </c>
      <c r="C7120" s="419">
        <f>hourly1!$F7121*유형화!$G$71/hourly1!$F$8763+유형화!$G$72*hourly1!$G7121/hourly1!$F$8763+유형화!$G$74*hourly1!I7121/hourly1!$I$8763+유형화!$H$63*hourly1!P7121/hourly1!$P$8763</f>
        <v>1.0852395609727028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770">
        <f>(유형화!$F$71+유형화!$F$72+유형화!$F$73+유형화!$F$74+유형화!$G$63)*hourly1!O7122/hourly1!$O$8763</f>
        <v>110.75911970047784</v>
      </c>
      <c r="C7121" s="419">
        <f>hourly1!$F7122*유형화!$G$71/hourly1!$F$8763+유형화!$G$72*hourly1!$G7122/hourly1!$F$8763+유형화!$G$74*hourly1!I7122/hourly1!$I$8763+유형화!$H$63*hourly1!P7122/hourly1!$P$8763</f>
        <v>1.004702834294948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770">
        <f>(유형화!$F$71+유형화!$F$72+유형화!$F$73+유형화!$F$74+유형화!$G$63)*hourly1!O7123/hourly1!$O$8763</f>
        <v>113.78983620059519</v>
      </c>
      <c r="C7122" s="419">
        <f>hourly1!$F7123*유형화!$G$71/hourly1!$F$8763+유형화!$G$72*hourly1!$G7123/hourly1!$F$8763+유형화!$G$74*hourly1!I7123/hourly1!$I$8763+유형화!$H$63*hourly1!P7123/hourly1!$P$8763</f>
        <v>1.0853694197091996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770">
        <f>(유형화!$F$71+유형화!$F$72+유형화!$F$73+유형화!$F$74+유형화!$G$63)*hourly1!O7124/hourly1!$O$8763</f>
        <v>114.44955845067049</v>
      </c>
      <c r="C7123" s="419">
        <f>hourly1!$F7124*유형화!$G$71/hourly1!$F$8763+유형화!$G$72*hourly1!$G7124/hourly1!$F$8763+유형화!$G$74*hourly1!I7124/hourly1!$I$8763+유형화!$H$63*hourly1!P7124/hourly1!$P$8763</f>
        <v>1.5698255918273294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770">
        <f>(유형화!$F$71+유형화!$F$72+유형화!$F$73+유형화!$F$74+유형화!$G$63)*hourly1!O7125/hourly1!$O$8763</f>
        <v>117.38215836401945</v>
      </c>
      <c r="C7124" s="419">
        <f>hourly1!$F7125*유형화!$G$71/hourly1!$F$8763+유형화!$G$72*hourly1!$G7125/hourly1!$F$8763+유형화!$G$74*hourly1!I7125/hourly1!$I$8763+유형화!$H$63*hourly1!P7125/hourly1!$P$8763</f>
        <v>2.034455227469897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770">
        <f>(유형화!$F$71+유형화!$F$72+유형화!$F$73+유형화!$F$74+유형화!$G$63)*hourly1!O7126/hourly1!$O$8763</f>
        <v>116.44006952946883</v>
      </c>
      <c r="C7125" s="419">
        <f>hourly1!$F7126*유형화!$G$71/hourly1!$F$8763+유형화!$G$72*hourly1!$G7126/hourly1!$F$8763+유형화!$G$74*hourly1!I7126/hourly1!$I$8763+유형화!$H$63*hourly1!P7126/hourly1!$P$8763</f>
        <v>2.0549996796617043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770">
        <f>(유형화!$F$71+유형화!$F$72+유형화!$F$73+유형화!$F$74+유형화!$G$63)*hourly1!O7127/hourly1!$O$8763</f>
        <v>113.94648618591144</v>
      </c>
      <c r="C7126" s="419">
        <f>hourly1!$F7127*유형화!$G$71/hourly1!$F$8763+유형화!$G$72*hourly1!$G7127/hourly1!$F$8763+유형화!$G$74*hourly1!I7127/hourly1!$I$8763+유형화!$H$63*hourly1!P7127/hourly1!$P$8763</f>
        <v>1.8277555070064035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770">
        <f>(유형화!$F$71+유형화!$F$72+유형화!$F$73+유형화!$F$74+유형화!$G$63)*hourly1!O7128/hourly1!$O$8763</f>
        <v>111.16528538327196</v>
      </c>
      <c r="C7127" s="419">
        <f>hourly1!$F7128*유형화!$G$71/hourly1!$F$8763+유형화!$G$72*hourly1!$G7128/hourly1!$F$8763+유형화!$G$74*hourly1!I7128/hourly1!$I$8763+유형화!$H$63*hourly1!P7128/hourly1!$P$8763</f>
        <v>1.3489346501525414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770">
        <f>(유형화!$F$71+유형화!$F$72+유형화!$F$73+유형화!$F$74+유형화!$G$63)*hourly1!O7129/hourly1!$O$8763</f>
        <v>109.63417324491321</v>
      </c>
      <c r="C7128" s="419">
        <f>hourly1!$F7129*유형화!$G$71/hourly1!$F$8763+유형화!$G$72*hourly1!$G7129/hourly1!$F$8763+유형화!$G$74*hourly1!I7129/hourly1!$I$8763+유형화!$H$63*hourly1!P7129/hourly1!$P$8763</f>
        <v>0.94566203661767068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770">
        <f>(유형화!$F$71+유형화!$F$72+유형화!$F$73+유형화!$F$74+유형화!$G$63)*hourly1!O7130/hourly1!$O$8763</f>
        <v>109.99242275760167</v>
      </c>
      <c r="C7129" s="419">
        <f>hourly1!$F7130*유형화!$G$71/hourly1!$F$8763+유형화!$G$72*hourly1!$G7130/hourly1!$F$8763+유형화!$G$74*hourly1!I7130/hourly1!$I$8763+유형화!$H$63*hourly1!P7130/hourly1!$P$8763</f>
        <v>0.82525683150171036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770">
        <f>(유형화!$F$71+유형화!$F$72+유형화!$F$73+유형화!$F$74+유형화!$G$63)*hourly1!O7131/hourly1!$O$8763</f>
        <v>105.25454973535723</v>
      </c>
      <c r="C7130" s="419">
        <f>hourly1!$F7131*유형화!$G$71/hourly1!$F$8763+유형화!$G$72*hourly1!$G7131/hourly1!$F$8763+유형화!$G$74*hourly1!I7131/hourly1!$I$8763+유형화!$H$63*hourly1!P7131/hourly1!$P$8763</f>
        <v>0.60743110990814364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770">
        <f>(유형화!$F$71+유형화!$F$72+유형화!$F$73+유형화!$F$74+유형화!$G$63)*hourly1!O7132/hourly1!$O$8763</f>
        <v>100.36016897526309</v>
      </c>
      <c r="C7131" s="419">
        <f>hourly1!$F7132*유형화!$G$71/hourly1!$F$8763+유형화!$G$72*hourly1!$G7132/hourly1!$F$8763+유형화!$G$74*hourly1!I7132/hourly1!$I$8763+유형화!$H$63*hourly1!P7132/hourly1!$P$8763</f>
        <v>0.53468990780800185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770">
        <f>(유형화!$F$71+유형화!$F$72+유형화!$F$73+유형화!$F$74+유형화!$G$63)*hourly1!O7133/hourly1!$O$8763</f>
        <v>100.02220975897619</v>
      </c>
      <c r="C7132" s="419">
        <f>hourly1!$F7133*유형화!$G$71/hourly1!$F$8763+유형화!$G$72*hourly1!$G7133/hourly1!$F$8763+유형화!$G$74*hourly1!I7133/hourly1!$I$8763+유형화!$H$63*hourly1!P7133/hourly1!$P$8763</f>
        <v>0.51952043796322001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770">
        <f>(유형화!$F$71+유형화!$F$72+유형화!$F$73+유형화!$F$74+유형화!$G$63)*hourly1!O7134/hourly1!$O$8763</f>
        <v>100.37481228337731</v>
      </c>
      <c r="C7133" s="419">
        <f>hourly1!$F7134*유형화!$G$71/hourly1!$F$8763+유형화!$G$72*hourly1!$G7134/hourly1!$F$8763+유형화!$G$74*hourly1!I7134/hourly1!$I$8763+유형화!$H$63*hourly1!P7134/hourly1!$P$8763</f>
        <v>0.51980754270529206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770">
        <f>(유형화!$F$71+유형화!$F$72+유형화!$F$73+유형화!$F$74+유형화!$G$63)*hourly1!O7135/hourly1!$O$8763</f>
        <v>101.12614250529928</v>
      </c>
      <c r="C7134" s="419">
        <f>hourly1!$F7135*유형화!$G$71/hourly1!$F$8763+유형화!$G$72*hourly1!$G7135/hourly1!$F$8763+유형화!$G$74*hourly1!I7135/hourly1!$I$8763+유형화!$H$63*hourly1!P7135/hourly1!$P$8763</f>
        <v>0.51052756659954102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770">
        <f>(유형화!$F$71+유형화!$F$72+유형화!$F$73+유형화!$F$74+유형화!$G$63)*hourly1!O7136/hourly1!$O$8763</f>
        <v>102.5671450450651</v>
      </c>
      <c r="C7135" s="419">
        <f>hourly1!$F7136*유형화!$G$71/hourly1!$F$8763+유형화!$G$72*hourly1!$G7136/hourly1!$F$8763+유형화!$G$74*hourly1!I7136/hourly1!$I$8763+유형화!$H$63*hourly1!P7136/hourly1!$P$8763</f>
        <v>1.2094916003658787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770">
        <f>(유형화!$F$71+유형화!$F$72+유형화!$F$73+유형화!$F$74+유형화!$G$63)*hourly1!O7137/hourly1!$O$8763</f>
        <v>106.19449066556606</v>
      </c>
      <c r="C7136" s="419">
        <f>hourly1!$F7137*유형화!$G$71/hourly1!$F$8763+유형화!$G$72*hourly1!$G7137/hourly1!$F$8763+유형화!$G$74*hourly1!I7137/hourly1!$I$8763+유형화!$H$63*hourly1!P7137/hourly1!$P$8763</f>
        <v>13.849257560425563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770">
        <f>(유형화!$F$71+유형화!$F$72+유형화!$F$73+유형화!$F$74+유형화!$G$63)*hourly1!O7138/hourly1!$O$8763</f>
        <v>108.76475854494083</v>
      </c>
      <c r="C7137" s="419">
        <f>hourly1!$F7138*유형화!$G$71/hourly1!$F$8763+유형화!$G$72*hourly1!$G7138/hourly1!$F$8763+유형화!$G$74*hourly1!I7138/hourly1!$I$8763+유형화!$H$63*hourly1!P7138/hourly1!$P$8763</f>
        <v>14.295440485598407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770">
        <f>(유형화!$F$71+유형화!$F$72+유형화!$F$73+유형화!$F$74+유형화!$G$63)*hourly1!O7139/hourly1!$O$8763</f>
        <v>109.25788835538633</v>
      </c>
      <c r="C7138" s="419">
        <f>hourly1!$F7139*유형화!$G$71/hourly1!$F$8763+유형화!$G$72*hourly1!$G7139/hourly1!$F$8763+유형화!$G$74*hourly1!I7139/hourly1!$I$8763+유형화!$H$63*hourly1!P7139/hourly1!$P$8763</f>
        <v>11.856562016783574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770">
        <f>(유형화!$F$71+유형화!$F$72+유형화!$F$73+유형화!$F$74+유형화!$G$63)*hourly1!O7140/hourly1!$O$8763</f>
        <v>111.04263849799882</v>
      </c>
      <c r="C7139" s="419">
        <f>hourly1!$F7140*유형화!$G$71/hourly1!$F$8763+유형화!$G$72*hourly1!$G7140/hourly1!$F$8763+유형화!$G$74*hourly1!I7140/hourly1!$I$8763+유형화!$H$63*hourly1!P7140/hourly1!$P$8763</f>
        <v>8.7019935858523958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770">
        <f>(유형화!$F$71+유형화!$F$72+유형화!$F$73+유형화!$F$74+유형화!$G$63)*hourly1!O7141/hourly1!$O$8763</f>
        <v>110.81687739742931</v>
      </c>
      <c r="C7140" s="419">
        <f>hourly1!$F7141*유형화!$G$71/hourly1!$F$8763+유형화!$G$72*hourly1!$G7141/hourly1!$F$8763+유형화!$G$74*hourly1!I7141/hourly1!$I$8763+유형화!$H$63*hourly1!P7141/hourly1!$P$8763</f>
        <v>6.3482735223018487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770">
        <f>(유형화!$F$71+유형화!$F$72+유형화!$F$73+유형화!$F$74+유형화!$G$63)*hourly1!O7142/hourly1!$O$8763</f>
        <v>110.00329583743533</v>
      </c>
      <c r="C7141" s="419">
        <f>hourly1!$F7142*유형화!$G$71/hourly1!$F$8763+유형화!$G$72*hourly1!$G7142/hourly1!$F$8763+유형화!$G$74*hourly1!I7142/hourly1!$I$8763+유형화!$H$63*hourly1!P7142/hourly1!$P$8763</f>
        <v>4.1525644615246646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770">
        <f>(유형화!$F$71+유형화!$F$72+유형화!$F$73+유형화!$F$74+유형화!$G$63)*hourly1!O7143/hourly1!$O$8763</f>
        <v>104.64823617600678</v>
      </c>
      <c r="C7142" s="419">
        <f>hourly1!$F7143*유형화!$G$71/hourly1!$F$8763+유형화!$G$72*hourly1!$G7143/hourly1!$F$8763+유형화!$G$74*hourly1!I7143/hourly1!$I$8763+유형화!$H$63*hourly1!P7143/hourly1!$P$8763</f>
        <v>1.711874124841352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770">
        <f>(유형화!$F$71+유형화!$F$72+유형화!$F$73+유형화!$F$74+유형화!$G$63)*hourly1!O7144/hourly1!$O$8763</f>
        <v>105.66737674462266</v>
      </c>
      <c r="C7143" s="419">
        <f>hourly1!$F7144*유형화!$G$71/hourly1!$F$8763+유형화!$G$72*hourly1!$G7144/hourly1!$F$8763+유형화!$G$74*hourly1!I7144/hourly1!$I$8763+유형화!$H$63*hourly1!P7144/hourly1!$P$8763</f>
        <v>1.585495110124276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770">
        <f>(유형화!$F$71+유형화!$F$72+유형화!$F$73+유형화!$F$74+유형화!$G$63)*hourly1!O7145/hourly1!$O$8763</f>
        <v>109.65168281228975</v>
      </c>
      <c r="C7144" s="419">
        <f>hourly1!$F7145*유형화!$G$71/hourly1!$F$8763+유형화!$G$72*hourly1!$G7145/hourly1!$F$8763+유형화!$G$74*hourly1!I7145/hourly1!$I$8763+유형화!$H$63*hourly1!P7145/hourly1!$P$8763</f>
        <v>1.1220911317032218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770">
        <f>(유형화!$F$71+유형화!$F$72+유형화!$F$73+유형화!$F$74+유형화!$G$63)*hourly1!O7146/hourly1!$O$8763</f>
        <v>109.64535082974793</v>
      </c>
      <c r="C7145" s="419">
        <f>hourly1!$F7146*유형화!$G$71/hourly1!$F$8763+유형화!$G$72*hourly1!$G7146/hourly1!$F$8763+유형화!$G$74*hourly1!I7146/hourly1!$I$8763+유형화!$H$63*hourly1!P7146/hourly1!$P$8763</f>
        <v>1.0847216646373221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770">
        <f>(유형화!$F$71+유형화!$F$72+유형화!$F$73+유형화!$F$74+유형화!$G$63)*hourly1!O7147/hourly1!$O$8763</f>
        <v>112.61985972693223</v>
      </c>
      <c r="C7146" s="419">
        <f>hourly1!$F7147*유형화!$G$71/hourly1!$F$8763+유형화!$G$72*hourly1!$G7147/hourly1!$F$8763+유형화!$G$74*hourly1!I7147/hourly1!$I$8763+유형화!$H$63*hourly1!P7147/hourly1!$P$8763</f>
        <v>1.8228611866177025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770">
        <f>(유형화!$F$71+유형화!$F$72+유형화!$F$73+유형화!$F$74+유형화!$G$63)*hourly1!O7148/hourly1!$O$8763</f>
        <v>113.80616366925179</v>
      </c>
      <c r="C7147" s="419">
        <f>hourly1!$F7148*유형화!$G$71/hourly1!$F$8763+유형화!$G$72*hourly1!$G7148/hourly1!$F$8763+유형화!$G$74*hourly1!I7148/hourly1!$I$8763+유형화!$H$63*hourly1!P7148/hourly1!$P$8763</f>
        <v>3.5146014153680851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770">
        <f>(유형화!$F$71+유형화!$F$72+유형화!$F$73+유형화!$F$74+유형화!$G$63)*hourly1!O7149/hourly1!$O$8763</f>
        <v>116.29891805780171</v>
      </c>
      <c r="C7148" s="419">
        <f>hourly1!$F7149*유형화!$G$71/hourly1!$F$8763+유형화!$G$72*hourly1!$G7149/hourly1!$F$8763+유형화!$G$74*hourly1!I7149/hourly1!$I$8763+유형화!$H$63*hourly1!P7149/hourly1!$P$8763</f>
        <v>2.3254855806829657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770">
        <f>(유형화!$F$71+유형화!$F$72+유형화!$F$73+유형화!$F$74+유형화!$G$63)*hourly1!O7150/hourly1!$O$8763</f>
        <v>114.46439146242261</v>
      </c>
      <c r="C7149" s="419">
        <f>hourly1!$F7150*유형화!$G$71/hourly1!$F$8763+유형화!$G$72*hourly1!$G7150/hourly1!$F$8763+유형화!$G$74*hourly1!I7150/hourly1!$I$8763+유형화!$H$63*hourly1!P7150/hourly1!$P$8763</f>
        <v>2.6228587023243155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770">
        <f>(유형화!$F$71+유형화!$F$72+유형화!$F$73+유형화!$F$74+유형화!$G$63)*hourly1!O7151/hourly1!$O$8763</f>
        <v>112.4112895355026</v>
      </c>
      <c r="C7150" s="419">
        <f>hourly1!$F7151*유형화!$G$71/hourly1!$F$8763+유형화!$G$72*hourly1!$G7151/hourly1!$F$8763+유형화!$G$74*hourly1!I7151/hourly1!$I$8763+유형화!$H$63*hourly1!P7151/hourly1!$P$8763</f>
        <v>6.7587289856646073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770">
        <f>(유형화!$F$71+유형화!$F$72+유형화!$F$73+유형화!$F$74+유형화!$G$63)*hourly1!O7152/hourly1!$O$8763</f>
        <v>111.31579519032243</v>
      </c>
      <c r="C7151" s="419">
        <f>hourly1!$F7152*유형화!$G$71/hourly1!$F$8763+유형화!$G$72*hourly1!$G7152/hourly1!$F$8763+유형화!$G$74*hourly1!I7152/hourly1!$I$8763+유형화!$H$63*hourly1!P7152/hourly1!$P$8763</f>
        <v>1.3498735103541113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770">
        <f>(유형화!$F$71+유형화!$F$72+유형화!$F$73+유형화!$F$74+유형화!$G$63)*hourly1!O7153/hourly1!$O$8763</f>
        <v>111.19323582791314</v>
      </c>
      <c r="C7152" s="419">
        <f>hourly1!$F7153*유형화!$G$71/hourly1!$F$8763+유형화!$G$72*hourly1!$G7153/hourly1!$F$8763+유형화!$G$74*hourly1!I7153/hourly1!$I$8763+유형화!$H$63*hourly1!P7153/hourly1!$P$8763</f>
        <v>0.94624978587528852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770">
        <f>(유형화!$F$71+유형화!$F$72+유형화!$F$73+유형화!$F$74+유형화!$G$63)*hourly1!O7154/hourly1!$O$8763</f>
        <v>109.13799429305462</v>
      </c>
      <c r="C7153" s="419">
        <f>hourly1!$F7154*유형화!$G$71/hourly1!$F$8763+유형화!$G$72*hourly1!$G7154/hourly1!$F$8763+유형화!$G$74*hourly1!I7154/hourly1!$I$8763+유형화!$H$63*hourly1!P7154/hourly1!$P$8763</f>
        <v>0.82572610774142841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770">
        <f>(유형화!$F$71+유형화!$F$72+유형화!$F$73+유형화!$F$74+유형화!$G$63)*hourly1!O7155/hourly1!$O$8763</f>
        <v>106.4360235266201</v>
      </c>
      <c r="C7154" s="419">
        <f>hourly1!$F7155*유형화!$G$71/hourly1!$F$8763+유형화!$G$72*hourly1!$G7155/hourly1!$F$8763+유형화!$G$74*hourly1!I7155/hourly1!$I$8763+유형화!$H$63*hourly1!P7155/hourly1!$P$8763</f>
        <v>0.60225522377561302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770">
        <f>(유형화!$F$71+유형화!$F$72+유형화!$F$73+유형화!$F$74+유형화!$G$63)*hourly1!O7156/hourly1!$O$8763</f>
        <v>100.98875683343982</v>
      </c>
      <c r="C7155" s="419">
        <f>hourly1!$F7156*유형화!$G$71/hourly1!$F$8763+유형화!$G$72*hourly1!$G7156/hourly1!$F$8763+유형화!$G$74*hourly1!I7156/hourly1!$I$8763+유형화!$H$63*hourly1!P7156/hourly1!$P$8763</f>
        <v>0.61883436867230435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770">
        <f>(유형화!$F$71+유형화!$F$72+유형화!$F$73+유형화!$F$74+유형화!$G$63)*hourly1!O7157/hourly1!$O$8763</f>
        <v>99.906170719566532</v>
      </c>
      <c r="C7156" s="419">
        <f>hourly1!$F7157*유형화!$G$71/hourly1!$F$8763+유형화!$G$72*hourly1!$G7157/hourly1!$F$8763+유형화!$G$74*hourly1!I7157/hourly1!$I$8763+유형화!$H$63*hourly1!P7157/hourly1!$P$8763</f>
        <v>0.5546410717439485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770">
        <f>(유형화!$F$71+유형화!$F$72+유형화!$F$73+유형화!$F$74+유형화!$G$63)*hourly1!O7158/hourly1!$O$8763</f>
        <v>99.786217323519239</v>
      </c>
      <c r="C7157" s="419">
        <f>hourly1!$F7158*유형화!$G$71/hourly1!$F$8763+유형화!$G$72*hourly1!$G7158/hourly1!$F$8763+유형화!$G$74*hourly1!I7158/hourly1!$I$8763+유형화!$H$63*hourly1!P7158/hourly1!$P$8763</f>
        <v>0.51035062637800721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770">
        <f>(유형화!$F$71+유형화!$F$72+유형화!$F$73+유형화!$F$74+유형화!$G$63)*hourly1!O7159/hourly1!$O$8763</f>
        <v>99.829459355918672</v>
      </c>
      <c r="C7158" s="419">
        <f>hourly1!$F7159*유형화!$G$71/hourly1!$F$8763+유형화!$G$72*hourly1!$G7159/hourly1!$F$8763+유형화!$G$74*hourly1!I7159/hourly1!$I$8763+유형화!$H$63*hourly1!P7159/hourly1!$P$8763</f>
        <v>0.51043401907372155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770">
        <f>(유형화!$F$71+유형화!$F$72+유형화!$F$73+유형화!$F$74+유형화!$G$63)*hourly1!O7160/hourly1!$O$8763</f>
        <v>101.21934222450911</v>
      </c>
      <c r="C7159" s="419">
        <f>hourly1!$F7160*유형화!$G$71/hourly1!$F$8763+유형화!$G$72*hourly1!$G7160/hourly1!$F$8763+유형화!$G$74*hourly1!I7160/hourly1!$I$8763+유형화!$H$63*hourly1!P7160/hourly1!$P$8763</f>
        <v>0.65280473715199827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770">
        <f>(유형화!$F$71+유형화!$F$72+유형화!$F$73+유형화!$F$74+유형화!$G$63)*hourly1!O7161/hourly1!$O$8763</f>
        <v>105.0630953217338</v>
      </c>
      <c r="C7160" s="419">
        <f>hourly1!$F7161*유형화!$G$71/hourly1!$F$8763+유형화!$G$72*hourly1!$G7161/hourly1!$F$8763+유형화!$G$74*hourly1!I7161/hourly1!$I$8763+유형화!$H$63*hourly1!P7161/hourly1!$P$8763</f>
        <v>16.040484956182837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770">
        <f>(유형화!$F$71+유형화!$F$72+유형화!$F$73+유형화!$F$74+유형화!$G$63)*hourly1!O7162/hourly1!$O$8763</f>
        <v>107.76650205496456</v>
      </c>
      <c r="C7161" s="419">
        <f>hourly1!$F7162*유형화!$G$71/hourly1!$F$8763+유형화!$G$72*hourly1!$G7162/hourly1!$F$8763+유형화!$G$74*hourly1!I7162/hourly1!$I$8763+유형화!$H$63*hourly1!P7162/hourly1!$P$8763</f>
        <v>18.125001396804592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770">
        <f>(유형화!$F$71+유형화!$F$72+유형화!$F$73+유형화!$F$74+유형화!$G$63)*hourly1!O7163/hourly1!$O$8763</f>
        <v>110.17832162028863</v>
      </c>
      <c r="C7162" s="419">
        <f>hourly1!$F7163*유형화!$G$71/hourly1!$F$8763+유형화!$G$72*hourly1!$G7163/hourly1!$F$8763+유형화!$G$74*hourly1!I7163/hourly1!$I$8763+유형화!$H$63*hourly1!P7163/hourly1!$P$8763</f>
        <v>19.831694151302049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770">
        <f>(유형화!$F$71+유형화!$F$72+유형화!$F$73+유형화!$F$74+유형화!$G$63)*hourly1!O7164/hourly1!$O$8763</f>
        <v>113.62036277861357</v>
      </c>
      <c r="C7163" s="419">
        <f>hourly1!$F7164*유형화!$G$71/hourly1!$F$8763+유형화!$G$72*hourly1!$G7164/hourly1!$F$8763+유형화!$G$74*hourly1!I7164/hourly1!$I$8763+유형화!$H$63*hourly1!P7164/hourly1!$P$8763</f>
        <v>17.803440393018462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770">
        <f>(유형화!$F$71+유형화!$F$72+유형화!$F$73+유형화!$F$74+유형화!$G$63)*hourly1!O7165/hourly1!$O$8763</f>
        <v>113.70513808044967</v>
      </c>
      <c r="C7164" s="419">
        <f>hourly1!$F7165*유형화!$G$71/hourly1!$F$8763+유형화!$G$72*hourly1!$G7165/hourly1!$F$8763+유형화!$G$74*hourly1!I7165/hourly1!$I$8763+유형화!$H$63*hourly1!P7165/hourly1!$P$8763</f>
        <v>16.830091003470368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770">
        <f>(유형화!$F$71+유형화!$F$72+유형화!$F$73+유형화!$F$74+유형화!$G$63)*hourly1!O7166/hourly1!$O$8763</f>
        <v>113.32427356144704</v>
      </c>
      <c r="C7165" s="419">
        <f>hourly1!$F7166*유형화!$G$71/hourly1!$F$8763+유형화!$G$72*hourly1!$G7166/hourly1!$F$8763+유형화!$G$74*hourly1!I7166/hourly1!$I$8763+유형화!$H$63*hourly1!P7166/hourly1!$P$8763</f>
        <v>16.654902951712554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770">
        <f>(유형화!$F$71+유형화!$F$72+유형화!$F$73+유형화!$F$74+유형화!$G$63)*hourly1!O7167/hourly1!$O$8763</f>
        <v>108.14537364941718</v>
      </c>
      <c r="C7166" s="419">
        <f>hourly1!$F7167*유형화!$G$71/hourly1!$F$8763+유형화!$G$72*hourly1!$G7167/hourly1!$F$8763+유형화!$G$74*hourly1!I7167/hourly1!$I$8763+유형화!$H$63*hourly1!P7167/hourly1!$P$8763</f>
        <v>11.204153263218817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770">
        <f>(유형화!$F$71+유형화!$F$72+유형화!$F$73+유형화!$F$74+유형화!$G$63)*hourly1!O7168/hourly1!$O$8763</f>
        <v>107.86619686344481</v>
      </c>
      <c r="C7167" s="419">
        <f>hourly1!$F7168*유형화!$G$71/hourly1!$F$8763+유형화!$G$72*hourly1!$G7168/hourly1!$F$8763+유형화!$G$74*hourly1!I7168/hourly1!$I$8763+유형화!$H$63*hourly1!P7168/hourly1!$P$8763</f>
        <v>9.8998899636353848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770">
        <f>(유형화!$F$71+유형화!$F$72+유형화!$F$73+유형화!$F$74+유형화!$G$63)*hourly1!O7169/hourly1!$O$8763</f>
        <v>112.66688897894399</v>
      </c>
      <c r="C7168" s="419">
        <f>hourly1!$F7169*유형화!$G$71/hourly1!$F$8763+유형화!$G$72*hourly1!$G7169/hourly1!$F$8763+유형화!$G$74*hourly1!I7169/hourly1!$I$8763+유형화!$H$63*hourly1!P7169/hourly1!$P$8763</f>
        <v>8.9974917565897652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770">
        <f>(유형화!$F$71+유형화!$F$72+유형화!$F$73+유형화!$F$74+유형화!$G$63)*hourly1!O7170/hourly1!$O$8763</f>
        <v>112.8323551245719</v>
      </c>
      <c r="C7169" s="419">
        <f>hourly1!$F7170*유형화!$G$71/hourly1!$F$8763+유형화!$G$72*hourly1!$G7170/hourly1!$F$8763+유형화!$G$74*hourly1!I7170/hourly1!$I$8763+유형화!$H$63*hourly1!P7170/hourly1!$P$8763</f>
        <v>8.5242028203663764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770">
        <f>(유형화!$F$71+유형화!$F$72+유형화!$F$73+유형화!$F$74+유형화!$G$63)*hourly1!O7171/hourly1!$O$8763</f>
        <v>113.99770656294471</v>
      </c>
      <c r="C7170" s="419">
        <f>hourly1!$F7171*유형화!$G$71/hourly1!$F$8763+유형화!$G$72*hourly1!$G7171/hourly1!$F$8763+유형화!$G$74*hourly1!I7171/hourly1!$I$8763+유형화!$H$63*hourly1!P7171/hourly1!$P$8763</f>
        <v>9.016736390528072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770">
        <f>(유형화!$F$71+유형화!$F$72+유형화!$F$73+유형화!$F$74+유형화!$G$63)*hourly1!O7172/hourly1!$O$8763</f>
        <v>115.53349176448121</v>
      </c>
      <c r="C7171" s="419">
        <f>hourly1!$F7172*유형화!$G$71/hourly1!$F$8763+유형화!$G$72*hourly1!$G7172/hourly1!$F$8763+유형화!$G$74*hourly1!I7172/hourly1!$I$8763+유형화!$H$63*hourly1!P7172/hourly1!$P$8763</f>
        <v>9.401929098365521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770">
        <f>(유형화!$F$71+유형화!$F$72+유형화!$F$73+유형화!$F$74+유형화!$G$63)*hourly1!O7173/hourly1!$O$8763</f>
        <v>117.47758379312133</v>
      </c>
      <c r="C7172" s="419">
        <f>hourly1!$F7173*유형화!$G$71/hourly1!$F$8763+유형화!$G$72*hourly1!$G7173/hourly1!$F$8763+유형화!$G$74*hourly1!I7173/hourly1!$I$8763+유형화!$H$63*hourly1!P7173/hourly1!$P$8763</f>
        <v>7.9034959077801465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770">
        <f>(유형화!$F$71+유형화!$F$72+유형화!$F$73+유형화!$F$74+유형화!$G$63)*hourly1!O7174/hourly1!$O$8763</f>
        <v>116.57229997652226</v>
      </c>
      <c r="C7173" s="419">
        <f>hourly1!$F7174*유형화!$G$71/hourly1!$F$8763+유형화!$G$72*hourly1!$G7174/hourly1!$F$8763+유형화!$G$74*hourly1!I7174/hourly1!$I$8763+유형화!$H$63*hourly1!P7174/hourly1!$P$8763</f>
        <v>7.3989168627806814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770">
        <f>(유형화!$F$71+유형화!$F$72+유형화!$F$73+유형화!$F$74+유형화!$G$63)*hourly1!O7175/hourly1!$O$8763</f>
        <v>113.71650713062766</v>
      </c>
      <c r="C7174" s="419">
        <f>hourly1!$F7175*유형화!$G$71/hourly1!$F$8763+유형화!$G$72*hourly1!$G7175/hourly1!$F$8763+유형화!$G$74*hourly1!I7175/hourly1!$I$8763+유형화!$H$63*hourly1!P7175/hourly1!$P$8763</f>
        <v>11.060663052051977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770">
        <f>(유형화!$F$71+유형화!$F$72+유형화!$F$73+유형화!$F$74+유형화!$G$63)*hourly1!O7176/hourly1!$O$8763</f>
        <v>110.86006537936703</v>
      </c>
      <c r="C7175" s="419">
        <f>hourly1!$F7176*유형화!$G$71/hourly1!$F$8763+유형화!$G$72*hourly1!$G7176/hourly1!$F$8763+유형화!$G$74*hourly1!I7176/hourly1!$I$8763+유형화!$H$63*hourly1!P7176/hourly1!$P$8763</f>
        <v>1.1859914771691396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770">
        <f>(유형화!$F$71+유형화!$F$72+유형화!$F$73+유형화!$F$74+유형화!$G$63)*hourly1!O7177/hourly1!$O$8763</f>
        <v>109.25443155236978</v>
      </c>
      <c r="C7176" s="419">
        <f>hourly1!$F7177*유형화!$G$71/hourly1!$F$8763+유형화!$G$72*hourly1!$G7177/hourly1!$F$8763+유형화!$G$74*hourly1!I7177/hourly1!$I$8763+유형화!$H$63*hourly1!P7177/hourly1!$P$8763</f>
        <v>1.0477500822782839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770">
        <f>(유형화!$F$71+유형화!$F$72+유형화!$F$73+유형화!$F$74+유형화!$G$63)*hourly1!O7178/hourly1!$O$8763</f>
        <v>108.68287746804317</v>
      </c>
      <c r="C7177" s="419">
        <f>hourly1!$F7178*유형화!$G$71/hourly1!$F$8763+유형화!$G$72*hourly1!$G7178/hourly1!$F$8763+유형화!$G$74*hourly1!I7178/hourly1!$I$8763+유형화!$H$63*hourly1!P7178/hourly1!$P$8763</f>
        <v>0.80608266592989208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770">
        <f>(유형화!$F$71+유형화!$F$72+유형화!$F$73+유형화!$F$74+유형화!$G$63)*hourly1!O7179/hourly1!$O$8763</f>
        <v>104.60925227302572</v>
      </c>
      <c r="C7178" s="419">
        <f>hourly1!$F7179*유형화!$G$71/hourly1!$F$8763+유형화!$G$72*hourly1!$G7179/hourly1!$F$8763+유형화!$G$74*hourly1!I7179/hourly1!$I$8763+유형화!$H$63*hourly1!P7179/hourly1!$P$8763</f>
        <v>0.65509357431334003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770">
        <f>(유형화!$F$71+유형화!$F$72+유형화!$F$73+유형화!$F$74+유형화!$G$63)*hourly1!O7180/hourly1!$O$8763</f>
        <v>100.64930180265519</v>
      </c>
      <c r="C7179" s="419">
        <f>hourly1!$F7180*유형화!$G$71/hourly1!$F$8763+유형화!$G$72*hourly1!$G7180/hourly1!$F$8763+유형화!$G$74*hourly1!I7180/hourly1!$I$8763+유형화!$H$63*hourly1!P7180/hourly1!$P$8763</f>
        <v>0.60010424612600599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770">
        <f>(유형화!$F$71+유형화!$F$72+유형화!$F$73+유형화!$F$74+유형화!$G$63)*hourly1!O7181/hourly1!$O$8763</f>
        <v>100.95759266015398</v>
      </c>
      <c r="C7180" s="419">
        <f>hourly1!$F7181*유형화!$G$71/hourly1!$F$8763+유형화!$G$72*hourly1!$G7181/hourly1!$F$8763+유형화!$G$74*hourly1!I7181/hourly1!$I$8763+유형화!$H$63*hourly1!P7181/hourly1!$P$8763</f>
        <v>0.56711181855767812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770">
        <f>(유형화!$F$71+유형화!$F$72+유형화!$F$73+유형화!$F$74+유형화!$G$63)*hourly1!O7182/hourly1!$O$8763</f>
        <v>101.02963914529128</v>
      </c>
      <c r="C7181" s="419">
        <f>hourly1!$F7182*유형화!$G$71/hourly1!$F$8763+유형화!$G$72*hourly1!$G7182/hourly1!$F$8763+유형화!$G$74*hourly1!I7182/hourly1!$I$8763+유형화!$H$63*hourly1!P7182/hourly1!$P$8763</f>
        <v>0.52448738077327806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770">
        <f>(유형화!$F$71+유형화!$F$72+유형화!$F$73+유형화!$F$74+유형화!$G$63)*hourly1!O7183/hourly1!$O$8763</f>
        <v>101.56773015186486</v>
      </c>
      <c r="C7182" s="419">
        <f>hourly1!$F7183*유형화!$G$71/hourly1!$F$8763+유형화!$G$72*hourly1!$G7183/hourly1!$F$8763+유형화!$G$74*hourly1!I7183/hourly1!$I$8763+유형화!$H$63*hourly1!P7183/hourly1!$P$8763</f>
        <v>0.58273487081383657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770">
        <f>(유형화!$F$71+유형화!$F$72+유형화!$F$73+유형화!$F$74+유형화!$G$63)*hourly1!O7184/hourly1!$O$8763</f>
        <v>101.46801266841143</v>
      </c>
      <c r="C7183" s="419">
        <f>hourly1!$F7184*유형화!$G$71/hourly1!$F$8763+유형화!$G$72*hourly1!$G7184/hourly1!$F$8763+유형화!$G$74*hourly1!I7184/hourly1!$I$8763+유형화!$H$63*hourly1!P7184/hourly1!$P$8763</f>
        <v>0.76597754917801431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770">
        <f>(유형화!$F$71+유형화!$F$72+유형화!$F$73+유형화!$F$74+유형화!$G$63)*hourly1!O7185/hourly1!$O$8763</f>
        <v>102.75747242164176</v>
      </c>
      <c r="C7184" s="419">
        <f>hourly1!$F7185*유형화!$G$71/hourly1!$F$8763+유형화!$G$72*hourly1!$G7185/hourly1!$F$8763+유형화!$G$74*hourly1!I7185/hourly1!$I$8763+유형화!$H$63*hourly1!P7185/hourly1!$P$8763</f>
        <v>23.416817839318046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770">
        <f>(유형화!$F$71+유형화!$F$72+유형화!$F$73+유형화!$F$74+유형화!$G$63)*hourly1!O7186/hourly1!$O$8763</f>
        <v>105.6757551267354</v>
      </c>
      <c r="C7185" s="419">
        <f>hourly1!$F7186*유형화!$G$71/hourly1!$F$8763+유형화!$G$72*hourly1!$G7186/hourly1!$F$8763+유형화!$G$74*hourly1!I7186/hourly1!$I$8763+유형화!$H$63*hourly1!P7186/hourly1!$P$8763</f>
        <v>23.99645154134895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770">
        <f>(유형화!$F$71+유형화!$F$72+유형화!$F$73+유형화!$F$74+유형화!$G$63)*hourly1!O7187/hourly1!$O$8763</f>
        <v>110.10140452446355</v>
      </c>
      <c r="C7186" s="419">
        <f>hourly1!$F7187*유형화!$G$71/hourly1!$F$8763+유형화!$G$72*hourly1!$G7187/hourly1!$F$8763+유형화!$G$74*hourly1!I7187/hourly1!$I$8763+유형화!$H$63*hourly1!P7187/hourly1!$P$8763</f>
        <v>21.571289170785356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770">
        <f>(유형화!$F$71+유형화!$F$72+유형화!$F$73+유형화!$F$74+유형화!$G$63)*hourly1!O7188/hourly1!$O$8763</f>
        <v>113.0010676220525</v>
      </c>
      <c r="C7187" s="419">
        <f>hourly1!$F7188*유형화!$G$71/hourly1!$F$8763+유형화!$G$72*hourly1!$G7188/hourly1!$F$8763+유형화!$G$74*hourly1!I7188/hourly1!$I$8763+유형화!$H$63*hourly1!P7188/hourly1!$P$8763</f>
        <v>17.971608379952144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770">
        <f>(유형화!$F$71+유형화!$F$72+유형화!$F$73+유형화!$F$74+유형화!$G$63)*hourly1!O7189/hourly1!$O$8763</f>
        <v>112.64265903816981</v>
      </c>
      <c r="C7188" s="419">
        <f>hourly1!$F7189*유형화!$G$71/hourly1!$F$8763+유형화!$G$72*hourly1!$G7189/hourly1!$F$8763+유형화!$G$74*hourly1!I7189/hourly1!$I$8763+유형화!$H$63*hourly1!P7189/hourly1!$P$8763</f>
        <v>14.481907476382128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770">
        <f>(유형화!$F$71+유형화!$F$72+유형화!$F$73+유형화!$F$74+유형화!$G$63)*hourly1!O7190/hourly1!$O$8763</f>
        <v>113.02695165891706</v>
      </c>
      <c r="C7189" s="419">
        <f>hourly1!$F7190*유형화!$G$71/hourly1!$F$8763+유형화!$G$72*hourly1!$G7190/hourly1!$F$8763+유형화!$G$74*hourly1!I7190/hourly1!$I$8763+유형화!$H$63*hourly1!P7190/hourly1!$P$8763</f>
        <v>11.70868338040056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770">
        <f>(유형화!$F$71+유형화!$F$72+유형화!$F$73+유형화!$F$74+유형화!$G$63)*hourly1!O7191/hourly1!$O$8763</f>
        <v>107.73809906061597</v>
      </c>
      <c r="C7190" s="419">
        <f>hourly1!$F7191*유형화!$G$71/hourly1!$F$8763+유형화!$G$72*hourly1!$G7191/hourly1!$F$8763+유형화!$G$74*hourly1!I7191/hourly1!$I$8763+유형화!$H$63*hourly1!P7191/hourly1!$P$8763</f>
        <v>5.3300702481780267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770">
        <f>(유형화!$F$71+유형화!$F$72+유형화!$F$73+유형화!$F$74+유형화!$G$63)*hourly1!O7192/hourly1!$O$8763</f>
        <v>107.52326446089533</v>
      </c>
      <c r="C7191" s="419">
        <f>hourly1!$F7192*유형화!$G$71/hourly1!$F$8763+유형화!$G$72*hourly1!$G7192/hourly1!$F$8763+유형화!$G$74*hourly1!I7192/hourly1!$I$8763+유형화!$H$63*hourly1!P7192/hourly1!$P$8763</f>
        <v>6.7327904723540684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770">
        <f>(유형화!$F$71+유형화!$F$72+유형화!$F$73+유형화!$F$74+유형화!$G$63)*hourly1!O7193/hourly1!$O$8763</f>
        <v>112.11522583326777</v>
      </c>
      <c r="C7192" s="419">
        <f>hourly1!$F7193*유형화!$G$71/hourly1!$F$8763+유형화!$G$72*hourly1!$G7193/hourly1!$F$8763+유형화!$G$74*hourly1!I7193/hourly1!$I$8763+유형화!$H$63*hourly1!P7193/hourly1!$P$8763</f>
        <v>6.8255576148664181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770">
        <f>(유형화!$F$71+유형화!$F$72+유형화!$F$73+유형화!$F$74+유형화!$G$63)*hourly1!O7194/hourly1!$O$8763</f>
        <v>112.43235291701417</v>
      </c>
      <c r="C7193" s="419">
        <f>hourly1!$F7194*유형화!$G$71/hourly1!$F$8763+유형화!$G$72*hourly1!$G7194/hourly1!$F$8763+유형화!$G$74*hourly1!I7194/hourly1!$I$8763+유형화!$H$63*hourly1!P7194/hourly1!$P$8763</f>
        <v>7.2219132504888623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770">
        <f>(유형화!$F$71+유형화!$F$72+유형화!$F$73+유형화!$F$74+유형화!$G$63)*hourly1!O7195/hourly1!$O$8763</f>
        <v>113.59593369995261</v>
      </c>
      <c r="C7194" s="419">
        <f>hourly1!$F7195*유형화!$G$71/hourly1!$F$8763+유형화!$G$72*hourly1!$G7195/hourly1!$F$8763+유형화!$G$74*hourly1!I7195/hourly1!$I$8763+유형화!$H$63*hourly1!P7195/hourly1!$P$8763</f>
        <v>8.4449123682924743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770">
        <f>(유형화!$F$71+유형화!$F$72+유형화!$F$73+유형화!$F$74+유형화!$G$63)*hourly1!O7196/hourly1!$O$8763</f>
        <v>114.58880837927043</v>
      </c>
      <c r="C7195" s="419">
        <f>hourly1!$F7196*유형화!$G$71/hourly1!$F$8763+유형화!$G$72*hourly1!$G7196/hourly1!$F$8763+유형화!$G$74*hourly1!I7196/hourly1!$I$8763+유형화!$H$63*hourly1!P7196/hourly1!$P$8763</f>
        <v>10.424098295228701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770">
        <f>(유형화!$F$71+유형화!$F$72+유형화!$F$73+유형화!$F$74+유형화!$G$63)*hourly1!O7197/hourly1!$O$8763</f>
        <v>117.41966560406524</v>
      </c>
      <c r="C7196" s="419">
        <f>hourly1!$F7197*유형화!$G$71/hourly1!$F$8763+유형화!$G$72*hourly1!$G7197/hourly1!$F$8763+유형화!$G$74*hourly1!I7197/hourly1!$I$8763+유형화!$H$63*hourly1!P7197/hourly1!$P$8763</f>
        <v>8.1032152595736182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770">
        <f>(유형화!$F$71+유형화!$F$72+유형화!$F$73+유형화!$F$74+유형화!$G$63)*hourly1!O7198/hourly1!$O$8763</f>
        <v>115.16918345835606</v>
      </c>
      <c r="C7197" s="419">
        <f>hourly1!$F7198*유형화!$G$71/hourly1!$F$8763+유형화!$G$72*hourly1!$G7198/hourly1!$F$8763+유형화!$G$74*hourly1!I7198/hourly1!$I$8763+유형화!$H$63*hourly1!P7198/hourly1!$P$8763</f>
        <v>7.6481028537947227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770">
        <f>(유형화!$F$71+유형화!$F$72+유형화!$F$73+유형화!$F$74+유형화!$G$63)*hourly1!O7199/hourly1!$O$8763</f>
        <v>110.94317226427306</v>
      </c>
      <c r="C7198" s="419">
        <f>hourly1!$F7199*유형화!$G$71/hourly1!$F$8763+유형화!$G$72*hourly1!$G7199/hourly1!$F$8763+유형화!$G$74*hourly1!I7199/hourly1!$I$8763+유형화!$H$63*hourly1!P7199/hourly1!$P$8763</f>
        <v>10.734823787570203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770">
        <f>(유형화!$F$71+유형화!$F$72+유형화!$F$73+유형화!$F$74+유형화!$G$63)*hourly1!O7200/hourly1!$O$8763</f>
        <v>107.62766694466333</v>
      </c>
      <c r="C7199" s="419">
        <f>hourly1!$F7200*유형화!$G$71/hourly1!$F$8763+유형화!$G$72*hourly1!$G7200/hourly1!$F$8763+유형화!$G$74*hourly1!I7200/hourly1!$I$8763+유형화!$H$63*hourly1!P7200/hourly1!$P$8763</f>
        <v>1.1485638506217326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770">
        <f>(유형화!$F$71+유형화!$F$72+유형화!$F$73+유형화!$F$74+유형화!$G$63)*hourly1!O7201/hourly1!$O$8763</f>
        <v>106.73625670501285</v>
      </c>
      <c r="C7200" s="419">
        <f>hourly1!$F7201*유형화!$G$71/hourly1!$F$8763+유형화!$G$72*hourly1!$G7201/hourly1!$F$8763+유형화!$G$74*hourly1!I7201/hourly1!$I$8763+유형화!$H$63*hourly1!P7201/hourly1!$P$8763</f>
        <v>1.0913376903120819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770">
        <f>(유형화!$F$71+유형화!$F$72+유형화!$F$73+유형화!$F$74+유형화!$G$63)*hourly1!O7202/hourly1!$O$8763</f>
        <v>105.20089018411862</v>
      </c>
      <c r="C7201" s="419">
        <f>hourly1!$F7202*유형화!$G$71/hourly1!$F$8763+유형화!$G$72*hourly1!$G7202/hourly1!$F$8763+유형화!$G$74*hourly1!I7202/hourly1!$I$8763+유형화!$H$63*hourly1!P7202/hourly1!$P$8763</f>
        <v>0.80545983635009177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770">
        <f>(유형화!$F$71+유형화!$F$72+유형화!$F$73+유형화!$F$74+유형화!$G$63)*hourly1!O7203/hourly1!$O$8763</f>
        <v>101.89095910702764</v>
      </c>
      <c r="C7202" s="419">
        <f>hourly1!$F7203*유형화!$G$71/hourly1!$F$8763+유형화!$G$72*hourly1!$G7203/hourly1!$F$8763+유형화!$G$74*hourly1!I7203/hourly1!$I$8763+유형화!$H$63*hourly1!P7203/hourly1!$P$8763</f>
        <v>0.60793885141341564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770">
        <f>(유형화!$F$71+유형화!$F$72+유형화!$F$73+유형화!$F$74+유형화!$G$63)*hourly1!O7204/hourly1!$O$8763</f>
        <v>97.921321974142501</v>
      </c>
      <c r="C7203" s="419">
        <f>hourly1!$F7204*유형화!$G$71/hourly1!$F$8763+유형화!$G$72*hourly1!$G7204/hourly1!$F$8763+유형화!$G$74*hourly1!I7204/hourly1!$I$8763+유형화!$H$63*hourly1!P7204/hourly1!$P$8763</f>
        <v>0.53518841764954139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770">
        <f>(유형화!$F$71+유형화!$F$72+유형화!$F$73+유형화!$F$74+유형화!$G$63)*hourly1!O7205/hourly1!$O$8763</f>
        <v>98.102290616810464</v>
      </c>
      <c r="C7204" s="419">
        <f>hourly1!$F7205*유형화!$G$71/hourly1!$F$8763+유형화!$G$72*hourly1!$G7205/hourly1!$F$8763+유형화!$G$74*hourly1!I7205/hourly1!$I$8763+유형화!$H$63*hourly1!P7205/hourly1!$P$8763</f>
        <v>0.52061346694911437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770">
        <f>(유형화!$F$71+유형화!$F$72+유형화!$F$73+유형화!$F$74+유형화!$G$63)*hourly1!O7206/hourly1!$O$8763</f>
        <v>97.435982002131169</v>
      </c>
      <c r="C7205" s="419">
        <f>hourly1!$F7206*유형화!$G$71/hourly1!$F$8763+유형화!$G$72*hourly1!$G7206/hourly1!$F$8763+유형화!$G$74*hourly1!I7206/hourly1!$I$8763+유형화!$H$63*hourly1!P7206/hourly1!$P$8763</f>
        <v>0.52075871179183497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770">
        <f>(유형화!$F$71+유형화!$F$72+유형화!$F$73+유형화!$F$74+유형화!$G$63)*hourly1!O7207/hourly1!$O$8763</f>
        <v>96.612348473438871</v>
      </c>
      <c r="C7206" s="419">
        <f>hourly1!$F7207*유형화!$G$71/hourly1!$F$8763+유형화!$G$72*hourly1!$G7207/hourly1!$F$8763+유형화!$G$74*hourly1!I7207/hourly1!$I$8763+유형화!$H$63*hourly1!P7207/hourly1!$P$8763</f>
        <v>0.5109663783489462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770">
        <f>(유형화!$F$71+유형화!$F$72+유형화!$F$73+유형화!$F$74+유형화!$G$63)*hourly1!O7208/hourly1!$O$8763</f>
        <v>97.589002531717298</v>
      </c>
      <c r="C7207" s="419">
        <f>hourly1!$F7208*유형화!$G$71/hourly1!$F$8763+유형화!$G$72*hourly1!$G7208/hourly1!$F$8763+유형화!$G$74*hourly1!I7208/hourly1!$I$8763+유형화!$H$63*hourly1!P7208/hourly1!$P$8763</f>
        <v>1.2097703966105917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770">
        <f>(유형화!$F$71+유형화!$F$72+유형화!$F$73+유형화!$F$74+유형화!$G$63)*hourly1!O7209/hourly1!$O$8763</f>
        <v>99.726528989290145</v>
      </c>
      <c r="C7208" s="419">
        <f>hourly1!$F7209*유형화!$G$71/hourly1!$F$8763+유형화!$G$72*hourly1!$G7209/hourly1!$F$8763+유형화!$G$74*hourly1!I7209/hourly1!$I$8763+유형화!$H$63*hourly1!P7209/hourly1!$P$8763</f>
        <v>17.070364746317324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770">
        <f>(유형화!$F$71+유형화!$F$72+유형화!$F$73+유형화!$F$74+유형화!$G$63)*hourly1!O7210/hourly1!$O$8763</f>
        <v>101.08510691576883</v>
      </c>
      <c r="C7209" s="419">
        <f>hourly1!$F7210*유형화!$G$71/hourly1!$F$8763+유형화!$G$72*hourly1!$G7210/hourly1!$F$8763+유형화!$G$74*hourly1!I7210/hourly1!$I$8763+유형화!$H$63*hourly1!P7210/hourly1!$P$8763</f>
        <v>17.114380395826171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770">
        <f>(유형화!$F$71+유형화!$F$72+유형화!$F$73+유형화!$F$74+유형화!$G$63)*hourly1!O7211/hourly1!$O$8763</f>
        <v>100.15433336586148</v>
      </c>
      <c r="C7210" s="419">
        <f>hourly1!$F7211*유형화!$G$71/hourly1!$F$8763+유형화!$G$72*hourly1!$G7211/hourly1!$F$8763+유형화!$G$74*hourly1!I7211/hourly1!$I$8763+유형화!$H$63*hourly1!P7211/hourly1!$P$8763</f>
        <v>15.151742226129944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770">
        <f>(유형화!$F$71+유형화!$F$72+유형화!$F$73+유형화!$F$74+유형화!$G$63)*hourly1!O7212/hourly1!$O$8763</f>
        <v>102.21970479229151</v>
      </c>
      <c r="C7211" s="419">
        <f>hourly1!$F7212*유형화!$G$71/hourly1!$F$8763+유형화!$G$72*hourly1!$G7212/hourly1!$F$8763+유형화!$G$74*hourly1!I7212/hourly1!$I$8763+유형화!$H$63*hourly1!P7212/hourly1!$P$8763</f>
        <v>12.302020256353442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770">
        <f>(유형화!$F$71+유형화!$F$72+유형화!$F$73+유형화!$F$74+유형화!$G$63)*hourly1!O7213/hourly1!$O$8763</f>
        <v>102.16359112773502</v>
      </c>
      <c r="C7212" s="419">
        <f>hourly1!$F7213*유형화!$G$71/hourly1!$F$8763+유형화!$G$72*hourly1!$G7213/hourly1!$F$8763+유형화!$G$74*hourly1!I7213/hourly1!$I$8763+유형화!$H$63*hourly1!P7213/hourly1!$P$8763</f>
        <v>9.1573020106245462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770">
        <f>(유형화!$F$71+유형화!$F$72+유형화!$F$73+유형화!$F$74+유형화!$G$63)*hourly1!O7214/hourly1!$O$8763</f>
        <v>102.44038642697291</v>
      </c>
      <c r="C7213" s="419">
        <f>hourly1!$F7214*유형화!$G$71/hourly1!$F$8763+유형화!$G$72*hourly1!$G7214/hourly1!$F$8763+유형화!$G$74*hourly1!I7214/hourly1!$I$8763+유형화!$H$63*hourly1!P7214/hourly1!$P$8763</f>
        <v>6.3659340027437077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770">
        <f>(유형화!$F$71+유형화!$F$72+유형화!$F$73+유형화!$F$74+유형화!$G$63)*hourly1!O7215/hourly1!$O$8763</f>
        <v>98.866484509694473</v>
      </c>
      <c r="C7214" s="419">
        <f>hourly1!$F7215*유형화!$G$71/hourly1!$F$8763+유형화!$G$72*hourly1!$G7215/hourly1!$F$8763+유형화!$G$74*hourly1!I7215/hourly1!$I$8763+유형화!$H$63*hourly1!P7215/hourly1!$P$8763</f>
        <v>1.7135312084812881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770">
        <f>(유형화!$F$71+유형화!$F$72+유형화!$F$73+유형화!$F$74+유형화!$G$63)*hourly1!O7216/hourly1!$O$8763</f>
        <v>98.626807208590137</v>
      </c>
      <c r="C7215" s="419">
        <f>hourly1!$F7216*유형화!$G$71/hourly1!$F$8763+유형화!$G$72*hourly1!$G7216/hourly1!$F$8763+유형화!$G$74*hourly1!I7216/hourly1!$I$8763+유형화!$H$63*hourly1!P7216/hourly1!$P$8763</f>
        <v>1.591033185197231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770">
        <f>(유형화!$F$71+유형화!$F$72+유형화!$F$73+유형화!$F$74+유형화!$G$63)*hourly1!O7217/hourly1!$O$8763</f>
        <v>101.44363285790843</v>
      </c>
      <c r="C7216" s="419">
        <f>hourly1!$F7217*유형화!$G$71/hourly1!$F$8763+유형화!$G$72*hourly1!$G7217/hourly1!$F$8763+유형화!$G$74*hourly1!I7217/hourly1!$I$8763+유형화!$H$63*hourly1!P7217/hourly1!$P$8763</f>
        <v>1.1041444696856646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770">
        <f>(유형화!$F$71+유형화!$F$72+유형화!$F$73+유형화!$F$74+유형화!$G$63)*hourly1!O7218/hourly1!$O$8763</f>
        <v>100.92482838537146</v>
      </c>
      <c r="C7217" s="419">
        <f>hourly1!$F7218*유형화!$G$71/hourly1!$F$8763+유형화!$G$72*hourly1!$G7218/hourly1!$F$8763+유형화!$G$74*hourly1!I7218/hourly1!$I$8763+유형화!$H$63*hourly1!P7218/hourly1!$P$8763</f>
        <v>1.0170797258607336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770">
        <f>(유형화!$F$71+유형화!$F$72+유형화!$F$73+유형화!$F$74+유형화!$G$63)*hourly1!O7219/hourly1!$O$8763</f>
        <v>101.50431722609088</v>
      </c>
      <c r="C7218" s="419">
        <f>hourly1!$F7219*유형화!$G$71/hourly1!$F$8763+유형화!$G$72*hourly1!$G7219/hourly1!$F$8763+유형화!$G$74*hourly1!I7219/hourly1!$I$8763+유형화!$H$63*hourly1!P7219/hourly1!$P$8763</f>
        <v>1.3013700413829066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770">
        <f>(유형화!$F$71+유형화!$F$72+유형화!$F$73+유형화!$F$74+유형화!$G$63)*hourly1!O7220/hourly1!$O$8763</f>
        <v>100.36319265947485</v>
      </c>
      <c r="C7219" s="419">
        <f>hourly1!$F7220*유형화!$G$71/hourly1!$F$8763+유형화!$G$72*hourly1!$G7220/hourly1!$F$8763+유형화!$G$74*hourly1!I7220/hourly1!$I$8763+유형화!$H$63*hourly1!P7220/hourly1!$P$8763</f>
        <v>3.0839655350866662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770">
        <f>(유형화!$F$71+유형화!$F$72+유형화!$F$73+유형화!$F$74+유형화!$G$63)*hourly1!O7221/hourly1!$O$8763</f>
        <v>103.14661052922132</v>
      </c>
      <c r="C7220" s="419">
        <f>hourly1!$F7221*유형화!$G$71/hourly1!$F$8763+유형화!$G$72*hourly1!$G7221/hourly1!$F$8763+유형화!$G$74*hourly1!I7221/hourly1!$I$8763+유형화!$H$63*hourly1!P7221/hourly1!$P$8763</f>
        <v>2.0575328481898252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770">
        <f>(유형화!$F$71+유형화!$F$72+유형화!$F$73+유형화!$F$74+유형화!$G$63)*hourly1!O7222/hourly1!$O$8763</f>
        <v>103.09610867657496</v>
      </c>
      <c r="C7221" s="419">
        <f>hourly1!$F7222*유형화!$G$71/hourly1!$F$8763+유형화!$G$72*hourly1!$G7222/hourly1!$F$8763+유형화!$G$74*hourly1!I7222/hourly1!$I$8763+유형화!$H$63*hourly1!P7222/hourly1!$P$8763</f>
        <v>2.0657367200265204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770">
        <f>(유형화!$F$71+유형화!$F$72+유형화!$F$73+유형화!$F$74+유형화!$G$63)*hourly1!O7223/hourly1!$O$8763</f>
        <v>102.4062873419209</v>
      </c>
      <c r="C7222" s="419">
        <f>hourly1!$F7223*유형화!$G$71/hourly1!$F$8763+유형화!$G$72*hourly1!$G7223/hourly1!$F$8763+유형화!$G$74*hourly1!I7223/hourly1!$I$8763+유형화!$H$63*hourly1!P7223/hourly1!$P$8763</f>
        <v>4.7690808142206862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770">
        <f>(유형화!$F$71+유형화!$F$72+유형화!$F$73+유형화!$F$74+유형화!$G$63)*hourly1!O7224/hourly1!$O$8763</f>
        <v>102.39362388896097</v>
      </c>
      <c r="C7223" s="419">
        <f>hourly1!$F7224*유형화!$G$71/hourly1!$F$8763+유형화!$G$72*hourly1!$G7224/hourly1!$F$8763+유형화!$G$74*hourly1!I7224/hourly1!$I$8763+유형화!$H$63*hourly1!P7224/hourly1!$P$8763</f>
        <v>1.3491014355439734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770">
        <f>(유형화!$F$71+유형화!$F$72+유형화!$F$73+유형화!$F$74+유형화!$G$63)*hourly1!O7225/hourly1!$O$8763</f>
        <v>102.29086344868588</v>
      </c>
      <c r="C7224" s="419">
        <f>hourly1!$F7225*유형화!$G$71/hourly1!$F$8763+유형화!$G$72*hourly1!$G7225/hourly1!$F$8763+유형화!$G$74*hourly1!I7225/hourly1!$I$8763+유형화!$H$63*hourly1!P7225/hourly1!$P$8763</f>
        <v>0.94567773044601533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770">
        <f>(유형화!$F$71+유형화!$F$72+유형화!$F$73+유형화!$F$74+유형화!$G$63)*hourly1!O7226/hourly1!$O$8763</f>
        <v>101.35977709551197</v>
      </c>
      <c r="C7225" s="419">
        <f>hourly1!$F7226*유형화!$G$71/hourly1!$F$8763+유형화!$G$72*hourly1!$G7226/hourly1!$F$8763+유형화!$G$74*hourly1!I7226/hourly1!$I$8763+유형화!$H$63*hourly1!P7226/hourly1!$P$8763</f>
        <v>0.82517990097060856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770">
        <f>(유형화!$F$71+유형화!$F$72+유형화!$F$73+유형화!$F$74+유형화!$G$63)*hourly1!O7227/hourly1!$O$8763</f>
        <v>98.041817774320435</v>
      </c>
      <c r="C7226" s="419">
        <f>hourly1!$F7227*유형화!$G$71/hourly1!$F$8763+유형화!$G$72*hourly1!$G7227/hourly1!$F$8763+유형화!$G$74*hourly1!I7227/hourly1!$I$8763+유형화!$H$63*hourly1!P7227/hourly1!$P$8763</f>
        <v>0.60734894810092654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770">
        <f>(유형화!$F$71+유형화!$F$72+유형화!$F$73+유형화!$F$74+유형화!$G$63)*hourly1!O7228/hourly1!$O$8763</f>
        <v>92.6166652230701</v>
      </c>
      <c r="C7227" s="419">
        <f>hourly1!$F7228*유형화!$G$71/hourly1!$F$8763+유형화!$G$72*hourly1!$G7228/hourly1!$F$8763+유형화!$G$74*hourly1!I7228/hourly1!$I$8763+유형화!$H$63*hourly1!P7228/hourly1!$P$8763</f>
        <v>0.53458282050870776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770">
        <f>(유형화!$F$71+유형화!$F$72+유형화!$F$73+유형화!$F$74+유형화!$G$63)*hourly1!O7229/hourly1!$O$8763</f>
        <v>92.462514365809938</v>
      </c>
      <c r="C7228" s="419">
        <f>hourly1!$F7229*유형화!$G$71/hourly1!$F$8763+유형화!$G$72*hourly1!$G7229/hourly1!$F$8763+유형화!$G$74*hourly1!I7229/hourly1!$I$8763+유형화!$H$63*hourly1!P7229/hourly1!$P$8763</f>
        <v>0.51929333903540742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770">
        <f>(유형화!$F$71+유형화!$F$72+유형화!$F$73+유형화!$F$74+유형화!$G$63)*hourly1!O7230/hourly1!$O$8763</f>
        <v>92.269737477579241</v>
      </c>
      <c r="C7229" s="419">
        <f>hourly1!$F7230*유형화!$G$71/hourly1!$F$8763+유형화!$G$72*hourly1!$G7230/hourly1!$F$8763+유형화!$G$74*hourly1!I7230/hourly1!$I$8763+유형화!$H$63*hourly1!P7230/hourly1!$P$8763</f>
        <v>0.51945981670471153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770">
        <f>(유형화!$F$71+유형화!$F$72+유형화!$F$73+유형화!$F$74+유형화!$G$63)*hourly1!O7231/hourly1!$O$8763</f>
        <v>92.273840346003368</v>
      </c>
      <c r="C7230" s="419">
        <f>hourly1!$F7231*유형화!$G$71/hourly1!$F$8763+유형화!$G$72*hourly1!$G7231/hourly1!$F$8763+유형화!$G$74*hourly1!I7231/hourly1!$I$8763+유형화!$H$63*hourly1!P7231/hourly1!$P$8763</f>
        <v>0.51024230819021554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770">
        <f>(유형화!$F$71+유형화!$F$72+유형화!$F$73+유형화!$F$74+유형화!$G$63)*hourly1!O7232/hourly1!$O$8763</f>
        <v>93.578144649597348</v>
      </c>
      <c r="C7231" s="419">
        <f>hourly1!$F7232*유형화!$G$71/hourly1!$F$8763+유형화!$G$72*hourly1!$G7232/hourly1!$F$8763+유형화!$G$74*hourly1!I7232/hourly1!$I$8763+유형화!$H$63*hourly1!P7232/hourly1!$P$8763</f>
        <v>1.208914621382615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770">
        <f>(유형화!$F$71+유형화!$F$72+유형화!$F$73+유형화!$F$74+유형화!$G$63)*hourly1!O7233/hourly1!$O$8763</f>
        <v>93.936543179095963</v>
      </c>
      <c r="C7232" s="419">
        <f>hourly1!$F7233*유형화!$G$71/hourly1!$F$8763+유형화!$G$72*hourly1!$G7233/hourly1!$F$8763+유형화!$G$74*hourly1!I7233/hourly1!$I$8763+유형화!$H$63*hourly1!P7233/hourly1!$P$8763</f>
        <v>12.031686677783792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770">
        <f>(유형화!$F$71+유형화!$F$72+유형화!$F$73+유형화!$F$74+유형화!$G$63)*hourly1!O7234/hourly1!$O$8763</f>
        <v>94.327990534178284</v>
      </c>
      <c r="C7233" s="419">
        <f>hourly1!$F7234*유형화!$G$71/hourly1!$F$8763+유형화!$G$72*hourly1!$G7234/hourly1!$F$8763+유형화!$G$74*hourly1!I7234/hourly1!$I$8763+유형화!$H$63*hourly1!P7234/hourly1!$P$8763</f>
        <v>12.725844707411136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770">
        <f>(유형화!$F$71+유형화!$F$72+유형화!$F$73+유형화!$F$74+유형화!$G$63)*hourly1!O7235/hourly1!$O$8763</f>
        <v>93.606177615050967</v>
      </c>
      <c r="C7234" s="419">
        <f>hourly1!$F7235*유형화!$G$71/hourly1!$F$8763+유형화!$G$72*hourly1!$G7235/hourly1!$F$8763+유형화!$G$74*hourly1!I7235/hourly1!$I$8763+유형화!$H$63*hourly1!P7235/hourly1!$P$8763</f>
        <v>10.423739183509518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770">
        <f>(유형화!$F$71+유형화!$F$72+유형화!$F$73+유형화!$F$74+유형화!$G$63)*hourly1!O7236/hourly1!$O$8763</f>
        <v>93.58145988115055</v>
      </c>
      <c r="C7235" s="419">
        <f>hourly1!$F7236*유형화!$G$71/hourly1!$F$8763+유형화!$G$72*hourly1!$G7236/hourly1!$F$8763+유형화!$G$74*hourly1!I7236/hourly1!$I$8763+유형화!$H$63*hourly1!P7236/hourly1!$P$8763</f>
        <v>7.0114396258916027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770">
        <f>(유형화!$F$71+유형화!$F$72+유형화!$F$73+유형화!$F$74+유형화!$G$63)*hourly1!O7237/hourly1!$O$8763</f>
        <v>93.596771989238121</v>
      </c>
      <c r="C7236" s="419">
        <f>hourly1!$F7237*유형화!$G$71/hourly1!$F$8763+유형화!$G$72*hourly1!$G7237/hourly1!$F$8763+유형화!$G$74*hourly1!I7237/hourly1!$I$8763+유형화!$H$63*hourly1!P7237/hourly1!$P$8763</f>
        <v>3.8571441444848067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770">
        <f>(유형화!$F$71+유형화!$F$72+유형화!$F$73+유형화!$F$74+유형화!$G$63)*hourly1!O7238/hourly1!$O$8763</f>
        <v>93.097028085020526</v>
      </c>
      <c r="C7237" s="419">
        <f>hourly1!$F7238*유형화!$G$71/hourly1!$F$8763+유형화!$G$72*hourly1!$G7238/hourly1!$F$8763+유형화!$G$74*hourly1!I7238/hourly1!$I$8763+유형화!$H$63*hourly1!P7238/hourly1!$P$8763</f>
        <v>1.3615786445223157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770">
        <f>(유형화!$F$71+유형화!$F$72+유형화!$F$73+유형화!$F$74+유형화!$G$63)*hourly1!O7239/hourly1!$O$8763</f>
        <v>91.699931937980963</v>
      </c>
      <c r="C7238" s="419">
        <f>hourly1!$F7239*유형화!$G$71/hourly1!$F$8763+유형화!$G$72*hourly1!$G7239/hourly1!$F$8763+유형화!$G$74*hourly1!I7239/hourly1!$I$8763+유형화!$H$63*hourly1!P7239/hourly1!$P$8763</f>
        <v>1.7105223015488336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770">
        <f>(유형화!$F$71+유형화!$F$72+유형화!$F$73+유형화!$F$74+유형화!$G$63)*hourly1!O7240/hourly1!$O$8763</f>
        <v>92.258065056521247</v>
      </c>
      <c r="C7239" s="419">
        <f>hourly1!$F7240*유형화!$G$71/hourly1!$F$8763+유형화!$G$72*hourly1!$G7240/hourly1!$F$8763+유형화!$G$74*hourly1!I7240/hourly1!$I$8763+유형화!$H$63*hourly1!P7240/hourly1!$P$8763</f>
        <v>1.5691941460280487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770">
        <f>(유형화!$F$71+유형화!$F$72+유형화!$F$73+유형화!$F$74+유형화!$G$63)*hourly1!O7241/hourly1!$O$8763</f>
        <v>93.550630225174245</v>
      </c>
      <c r="C7240" s="419">
        <f>hourly1!$F7241*유형화!$G$71/hourly1!$F$8763+유형화!$G$72*hourly1!$G7241/hourly1!$F$8763+유형화!$G$74*hourly1!I7241/hourly1!$I$8763+유형화!$H$63*hourly1!P7241/hourly1!$P$8763</f>
        <v>1.0851635536079742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770">
        <f>(유형화!$F$71+유형화!$F$72+유형화!$F$73+유형화!$F$74+유형화!$G$63)*hourly1!O7242/hourly1!$O$8763</f>
        <v>92.271893281661164</v>
      </c>
      <c r="C7241" s="419">
        <f>hourly1!$F7242*유형화!$G$71/hourly1!$F$8763+유형화!$G$72*hourly1!$G7242/hourly1!$F$8763+유형화!$G$74*hourly1!I7242/hourly1!$I$8763+유형화!$H$63*hourly1!P7242/hourly1!$P$8763</f>
        <v>1.00466806169489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770">
        <f>(유형화!$F$71+유형화!$F$72+유형화!$F$73+유형화!$F$74+유형화!$G$63)*hourly1!O7243/hourly1!$O$8763</f>
        <v>92.217577042639249</v>
      </c>
      <c r="C7242" s="419">
        <f>hourly1!$F7243*유형화!$G$71/hourly1!$F$8763+유형화!$G$72*hourly1!$G7243/hourly1!$F$8763+유형화!$G$74*hourly1!I7243/hourly1!$I$8763+유형화!$H$63*hourly1!P7243/hourly1!$P$8763</f>
        <v>1.0854288100792133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770">
        <f>(유형화!$F$71+유형화!$F$72+유형화!$F$73+유형화!$F$74+유형화!$G$63)*hourly1!O7244/hourly1!$O$8763</f>
        <v>93.819247755102268</v>
      </c>
      <c r="C7243" s="419">
        <f>hourly1!$F7244*유형화!$G$71/hourly1!$F$8763+유형화!$G$72*hourly1!$G7244/hourly1!$F$8763+유형화!$G$74*hourly1!I7244/hourly1!$I$8763+유형화!$H$63*hourly1!P7244/hourly1!$P$8763</f>
        <v>1.5702397858067845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770">
        <f>(유형화!$F$71+유형화!$F$72+유형화!$F$73+유형화!$F$74+유형화!$G$63)*hourly1!O7245/hourly1!$O$8763</f>
        <v>99.194589073871867</v>
      </c>
      <c r="C7244" s="419">
        <f>hourly1!$F7245*유형화!$G$71/hourly1!$F$8763+유형화!$G$72*hourly1!$G7245/hourly1!$F$8763+유형화!$G$74*hourly1!I7245/hourly1!$I$8763+유형화!$H$63*hourly1!P7245/hourly1!$P$8763</f>
        <v>2.0344478421389143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770">
        <f>(유형화!$F$71+유형화!$F$72+유형화!$F$73+유형화!$F$74+유형화!$G$63)*hourly1!O7246/hourly1!$O$8763</f>
        <v>98.1749187757203</v>
      </c>
      <c r="C7245" s="419">
        <f>hourly1!$F7246*유형화!$G$71/hourly1!$F$8763+유형화!$G$72*hourly1!$G7246/hourly1!$F$8763+유형화!$G$74*hourly1!I7246/hourly1!$I$8763+유형화!$H$63*hourly1!P7246/hourly1!$P$8763</f>
        <v>2.0548858224756739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770">
        <f>(유형화!$F$71+유형화!$F$72+유형화!$F$73+유형화!$F$74+유형화!$G$63)*hourly1!O7247/hourly1!$O$8763</f>
        <v>98.285949221568998</v>
      </c>
      <c r="C7246" s="419">
        <f>hourly1!$F7247*유형화!$G$71/hourly1!$F$8763+유형화!$G$72*hourly1!$G7247/hourly1!$F$8763+유형화!$G$74*hourly1!I7247/hourly1!$I$8763+유형화!$H$63*hourly1!P7247/hourly1!$P$8763</f>
        <v>1.9133182591420963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770">
        <f>(유형화!$F$71+유형화!$F$72+유형화!$F$73+유형화!$F$74+유형화!$G$63)*hourly1!O7248/hourly1!$O$8763</f>
        <v>97.658477714746169</v>
      </c>
      <c r="C7247" s="419">
        <f>hourly1!$F7248*유형화!$G$71/hourly1!$F$8763+유형화!$G$72*hourly1!$G7248/hourly1!$F$8763+유형화!$G$74*hourly1!I7248/hourly1!$I$8763+유형화!$H$63*hourly1!P7248/hourly1!$P$8763</f>
        <v>1.3487198601097083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770">
        <f>(유형화!$F$71+유형화!$F$72+유형화!$F$73+유형화!$F$74+유형화!$G$63)*hourly1!O7249/hourly1!$O$8763</f>
        <v>97.798264082632855</v>
      </c>
      <c r="C7248" s="419">
        <f>hourly1!$F7249*유형화!$G$71/hourly1!$F$8763+유형화!$G$72*hourly1!$G7249/hourly1!$F$8763+유형화!$G$74*hourly1!I7249/hourly1!$I$8763+유형화!$H$63*hourly1!P7249/hourly1!$P$8763</f>
        <v>0.94547494156603107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770">
        <f>(유형화!$F$71+유형화!$F$72+유형화!$F$73+유형화!$F$74+유형화!$G$63)*hourly1!O7250/hourly1!$O$8763</f>
        <v>98.221871306021626</v>
      </c>
      <c r="C7249" s="419">
        <f>hourly1!$F7250*유형화!$G$71/hourly1!$F$8763+유형화!$G$72*hourly1!$G7250/hourly1!$F$8763+유형화!$G$74*hourly1!I7250/hourly1!$I$8763+유형화!$H$63*hourly1!P7250/hourly1!$P$8763</f>
        <v>0.82504050284824904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770">
        <f>(유형화!$F$71+유형화!$F$72+유형화!$F$73+유형화!$F$74+유형화!$G$63)*hourly1!O7251/hourly1!$O$8763</f>
        <v>94.955994046228113</v>
      </c>
      <c r="C7250" s="419">
        <f>hourly1!$F7251*유형화!$G$71/hourly1!$F$8763+유형화!$G$72*hourly1!$G7251/hourly1!$F$8763+유형화!$G$74*hourly1!I7251/hourly1!$I$8763+유형화!$H$63*hourly1!P7251/hourly1!$P$8763</f>
        <v>0.60725109246536513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770">
        <f>(유형화!$F$71+유형화!$F$72+유형화!$F$73+유형화!$F$74+유형화!$G$63)*hourly1!O7252/hourly1!$O$8763</f>
        <v>89.515223008447705</v>
      </c>
      <c r="C7251" s="419">
        <f>hourly1!$F7252*유형화!$G$71/hourly1!$F$8763+유형화!$G$72*hourly1!$G7252/hourly1!$F$8763+유형화!$G$74*hourly1!I7252/hourly1!$I$8763+유형화!$H$63*hourly1!P7252/hourly1!$P$8763</f>
        <v>0.53444557644122248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770">
        <f>(유형화!$F$71+유형화!$F$72+유형화!$F$73+유형화!$F$74+유형화!$G$63)*hourly1!O7253/hourly1!$O$8763</f>
        <v>89.710207928061877</v>
      </c>
      <c r="C7252" s="419">
        <f>hourly1!$F7253*유형화!$G$71/hourly1!$F$8763+유형화!$G$72*hourly1!$G7253/hourly1!$F$8763+유형화!$G$74*hourly1!I7253/hourly1!$I$8763+유형화!$H$63*hourly1!P7253/hourly1!$P$8763</f>
        <v>0.5188508346205094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770">
        <f>(유형화!$F$71+유형화!$F$72+유형화!$F$73+유형화!$F$74+유형화!$G$63)*hourly1!O7254/hourly1!$O$8763</f>
        <v>90.467187183041247</v>
      </c>
      <c r="C7253" s="419">
        <f>hourly1!$F7254*유형화!$G$71/hourly1!$F$8763+유형화!$G$72*hourly1!$G7254/hourly1!$F$8763+유형화!$G$74*hourly1!I7254/hourly1!$I$8763+유형화!$H$63*hourly1!P7254/hourly1!$P$8763</f>
        <v>0.51903700650577622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770">
        <f>(유형화!$F$71+유형화!$F$72+유형화!$F$73+유형화!$F$74+유형화!$G$63)*hourly1!O7255/hourly1!$O$8763</f>
        <v>91.66349212006385</v>
      </c>
      <c r="C7254" s="419">
        <f>hourly1!$F7255*유형화!$G$71/hourly1!$F$8763+유형화!$G$72*hourly1!$G7255/hourly1!$F$8763+유형화!$G$74*hourly1!I7255/hourly1!$I$8763+유형화!$H$63*hourly1!P7255/hourly1!$P$8763</f>
        <v>0.51002321003763784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770">
        <f>(유형화!$F$71+유형화!$F$72+유형화!$F$73+유형화!$F$74+유형화!$G$63)*hourly1!O7256/hourly1!$O$8763</f>
        <v>94.697299480118446</v>
      </c>
      <c r="C7255" s="419">
        <f>hourly1!$F7256*유형화!$G$71/hourly1!$F$8763+유형화!$G$72*hourly1!$G7256/hourly1!$F$8763+유형화!$G$74*hourly1!I7256/hourly1!$I$8763+유형화!$H$63*hourly1!P7256/hourly1!$P$8763</f>
        <v>1.2087509132124301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770">
        <f>(유형화!$F$71+유형화!$F$72+유형화!$F$73+유형화!$F$74+유형화!$G$63)*hourly1!O7257/hourly1!$O$8763</f>
        <v>97.959222832429987</v>
      </c>
      <c r="C7256" s="419">
        <f>hourly1!$F7257*유형화!$G$71/hourly1!$F$8763+유형화!$G$72*hourly1!$G7257/hourly1!$F$8763+유형화!$G$74*hourly1!I7257/hourly1!$I$8763+유형화!$H$63*hourly1!P7257/hourly1!$P$8763</f>
        <v>9.8064079826280679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770">
        <f>(유형화!$F$71+유형화!$F$72+유형화!$F$73+유형화!$F$74+유형화!$G$63)*hourly1!O7258/hourly1!$O$8763</f>
        <v>103.90315939548056</v>
      </c>
      <c r="C7257" s="419">
        <f>hourly1!$F7258*유형화!$G$71/hourly1!$F$8763+유형화!$G$72*hourly1!$G7258/hourly1!$F$8763+유형화!$G$74*hourly1!I7258/hourly1!$I$8763+유형화!$H$63*hourly1!P7258/hourly1!$P$8763</f>
        <v>10.822844624035667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770">
        <f>(유형화!$F$71+유형화!$F$72+유형화!$F$73+유형화!$F$74+유형화!$G$63)*hourly1!O7259/hourly1!$O$8763</f>
        <v>108.79202683342372</v>
      </c>
      <c r="C7258" s="419">
        <f>hourly1!$F7259*유형화!$G$71/hourly1!$F$8763+유형화!$G$72*hourly1!$G7259/hourly1!$F$8763+유형화!$G$74*hourly1!I7259/hourly1!$I$8763+유형화!$H$63*hourly1!P7259/hourly1!$P$8763</f>
        <v>9.1813455710930132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770">
        <f>(유형화!$F$71+유형화!$F$72+유형화!$F$73+유형화!$F$74+유형화!$G$63)*hourly1!O7260/hourly1!$O$8763</f>
        <v>111.16390567558717</v>
      </c>
      <c r="C7259" s="419">
        <f>hourly1!$F7260*유형화!$G$71/hourly1!$F$8763+유형화!$G$72*hourly1!$G7260/hourly1!$F$8763+유형화!$G$74*hourly1!I7260/hourly1!$I$8763+유형화!$H$63*hourly1!P7260/hourly1!$P$8763</f>
        <v>5.6772832759768805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770">
        <f>(유형화!$F$71+유형화!$F$72+유형화!$F$73+유형화!$F$74+유형화!$G$63)*hourly1!O7261/hourly1!$O$8763</f>
        <v>111.50836072232711</v>
      </c>
      <c r="C7260" s="419">
        <f>hourly1!$F7261*유형화!$G$71/hourly1!$F$8763+유형화!$G$72*hourly1!$G7261/hourly1!$F$8763+유형화!$G$74*hourly1!I7261/hourly1!$I$8763+유형화!$H$63*hourly1!P7261/hourly1!$P$8763</f>
        <v>2.1723885925142241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770">
        <f>(유형화!$F$71+유형화!$F$72+유형화!$F$73+유형화!$F$74+유형화!$G$63)*hourly1!O7262/hourly1!$O$8763</f>
        <v>111.85000690862405</v>
      </c>
      <c r="C7261" s="419">
        <f>hourly1!$F7262*유형화!$G$71/hourly1!$F$8763+유형화!$G$72*hourly1!$G7262/hourly1!$F$8763+유형화!$G$74*hourly1!I7262/hourly1!$I$8763+유형화!$H$63*hourly1!P7262/hourly1!$P$8763</f>
        <v>1.2941914996647335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770">
        <f>(유형화!$F$71+유형화!$F$72+유형화!$F$73+유형화!$F$74+유형화!$G$63)*hourly1!O7263/hourly1!$O$8763</f>
        <v>106.57128863409193</v>
      </c>
      <c r="C7262" s="419">
        <f>hourly1!$F7263*유형화!$G$71/hourly1!$F$8763+유형화!$G$72*hourly1!$G7263/hourly1!$F$8763+유형화!$G$74*hourly1!I7263/hourly1!$I$8763+유형화!$H$63*hourly1!P7263/hourly1!$P$8763</f>
        <v>1.7106850865526453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770">
        <f>(유형화!$F$71+유형화!$F$72+유형화!$F$73+유형화!$F$74+유형화!$G$63)*hourly1!O7264/hourly1!$O$8763</f>
        <v>106.31041905460756</v>
      </c>
      <c r="C7263" s="419">
        <f>hourly1!$F7264*유형화!$G$71/hourly1!$F$8763+유형화!$G$72*hourly1!$G7264/hourly1!$F$8763+유형화!$G$74*hourly1!I7264/hourly1!$I$8763+유형화!$H$63*hourly1!P7264/hourly1!$P$8763</f>
        <v>1.5693627777522237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770">
        <f>(유형화!$F$71+유형화!$F$72+유형화!$F$73+유형화!$F$74+유형화!$G$63)*hourly1!O7265/hourly1!$O$8763</f>
        <v>111.68011520266323</v>
      </c>
      <c r="C7264" s="419">
        <f>hourly1!$F7265*유형화!$G$71/hourly1!$F$8763+유형화!$G$72*hourly1!$G7265/hourly1!$F$8763+유형화!$G$74*hourly1!I7265/hourly1!$I$8763+유형화!$H$63*hourly1!P7265/hourly1!$P$8763</f>
        <v>1.0853604957675949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770">
        <f>(유형화!$F$71+유형화!$F$72+유형화!$F$73+유형화!$F$74+유형화!$G$63)*hourly1!O7266/hourly1!$O$8763</f>
        <v>111.31967112837458</v>
      </c>
      <c r="C7265" s="419">
        <f>hourly1!$F7266*유형화!$G$71/hourly1!$F$8763+유형화!$G$72*hourly1!$G7266/hourly1!$F$8763+유형화!$G$74*hourly1!I7266/hourly1!$I$8763+유형화!$H$63*hourly1!P7266/hourly1!$P$8763</f>
        <v>1.0049250096687701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770">
        <f>(유형화!$F$71+유형화!$F$72+유형화!$F$73+유형화!$F$74+유형화!$G$63)*hourly1!O7267/hourly1!$O$8763</f>
        <v>111.91529119382807</v>
      </c>
      <c r="C7266" s="419">
        <f>hourly1!$F7267*유형화!$G$71/hourly1!$F$8763+유형화!$G$72*hourly1!$G7267/hourly1!$F$8763+유형화!$G$74*hourly1!I7267/hourly1!$I$8763+유형화!$H$63*hourly1!P7267/hourly1!$P$8763</f>
        <v>1.0857125298779138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770">
        <f>(유형화!$F$71+유형화!$F$72+유형화!$F$73+유형화!$F$74+유형화!$G$63)*hourly1!O7268/hourly1!$O$8763</f>
        <v>113.97665744640479</v>
      </c>
      <c r="C7267" s="419">
        <f>hourly1!$F7268*유형화!$G$71/hourly1!$F$8763+유형화!$G$72*hourly1!$G7268/hourly1!$F$8763+유형화!$G$74*hourly1!I7268/hourly1!$I$8763+유형화!$H$63*hourly1!P7268/hourly1!$P$8763</f>
        <v>1.5793520533547332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770">
        <f>(유형화!$F$71+유형화!$F$72+유형화!$F$73+유형화!$F$74+유형화!$G$63)*hourly1!O7269/hourly1!$O$8763</f>
        <v>117.20329244893776</v>
      </c>
      <c r="C7268" s="419">
        <f>hourly1!$F7269*유형화!$G$71/hourly1!$F$8763+유형화!$G$72*hourly1!$G7269/hourly1!$F$8763+유형화!$G$74*hourly1!I7269/hourly1!$I$8763+유형화!$H$63*hourly1!P7269/hourly1!$P$8763</f>
        <v>2.0349725083610259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770">
        <f>(유형화!$F$71+유형화!$F$72+유형화!$F$73+유형화!$F$74+유형화!$G$63)*hourly1!O7270/hourly1!$O$8763</f>
        <v>115.58632497533637</v>
      </c>
      <c r="C7269" s="419">
        <f>hourly1!$F7270*유형화!$G$71/hourly1!$F$8763+유형화!$G$72*hourly1!$G7270/hourly1!$F$8763+유형화!$G$74*hourly1!I7270/hourly1!$I$8763+유형화!$H$63*hourly1!P7270/hourly1!$P$8763</f>
        <v>2.0554215666942666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770">
        <f>(유형화!$F$71+유형화!$F$72+유형화!$F$73+유형화!$F$74+유형화!$G$63)*hourly1!O7271/hourly1!$O$8763</f>
        <v>111.77125664289557</v>
      </c>
      <c r="C7270" s="419">
        <f>hourly1!$F7271*유형화!$G$71/hourly1!$F$8763+유형화!$G$72*hourly1!$G7271/hourly1!$F$8763+유형화!$G$74*hourly1!I7271/hourly1!$I$8763+유형화!$H$63*hourly1!P7271/hourly1!$P$8763</f>
        <v>2.7147445286723322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770">
        <f>(유형화!$F$71+유형화!$F$72+유형화!$F$73+유형화!$F$74+유형화!$G$63)*hourly1!O7272/hourly1!$O$8763</f>
        <v>107.96548021315749</v>
      </c>
      <c r="C7271" s="419">
        <f>hourly1!$F7272*유형화!$G$71/hourly1!$F$8763+유형화!$G$72*hourly1!$G7272/hourly1!$F$8763+유형화!$G$74*hourly1!I7272/hourly1!$I$8763+유형화!$H$63*hourly1!P7272/hourly1!$P$8763</f>
        <v>1.349044506950958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770">
        <f>(유형화!$F$71+유형화!$F$72+유형화!$F$73+유형화!$F$74+유형화!$G$63)*hourly1!O7273/hourly1!$O$8763</f>
        <v>108.87308254017952</v>
      </c>
      <c r="C7272" s="419">
        <f>hourly1!$F7273*유형화!$G$71/hourly1!$F$8763+유형화!$G$72*hourly1!$G7273/hourly1!$F$8763+유형화!$G$74*hourly1!I7273/hourly1!$I$8763+유형화!$H$63*hourly1!P7273/hourly1!$P$8763</f>
        <v>0.94568880844249414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770">
        <f>(유형화!$F$71+유형화!$F$72+유형화!$F$73+유형화!$F$74+유형화!$G$63)*hourly1!O7274/hourly1!$O$8763</f>
        <v>108.41663732972262</v>
      </c>
      <c r="C7273" s="419">
        <f>hourly1!$F7274*유형화!$G$71/hourly1!$F$8763+유형화!$G$72*hourly1!$G7274/hourly1!$F$8763+유형화!$G$74*hourly1!I7274/hourly1!$I$8763+유형화!$H$63*hourly1!P7274/hourly1!$P$8763</f>
        <v>0.8252239052343957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770">
        <f>(유형화!$F$71+유형화!$F$72+유형화!$F$73+유형화!$F$74+유형화!$G$63)*hourly1!O7275/hourly1!$O$8763</f>
        <v>106.34916517019516</v>
      </c>
      <c r="C7274" s="419">
        <f>hourly1!$F7275*유형화!$G$71/hourly1!$F$8763+유형화!$G$72*hourly1!$G7275/hourly1!$F$8763+유형화!$G$74*hourly1!I7275/hourly1!$I$8763+유형화!$H$63*hourly1!P7275/hourly1!$P$8763</f>
        <v>0.60739633730808562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770">
        <f>(유형화!$F$71+유형화!$F$72+유형화!$F$73+유형화!$F$74+유형화!$G$63)*hourly1!O7276/hourly1!$O$8763</f>
        <v>100.19549233808527</v>
      </c>
      <c r="C7275" s="419">
        <f>hourly1!$F7276*유형화!$G$71/hourly1!$F$8763+유형화!$G$72*hourly1!$G7276/hourly1!$F$8763+유형화!$G$74*hourly1!I7276/hourly1!$I$8763+유형화!$H$63*hourly1!P7276/hourly1!$P$8763</f>
        <v>0.53462682477249801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770">
        <f>(유형화!$F$71+유형화!$F$72+유형화!$F$73+유형화!$F$74+유형화!$G$63)*hourly1!O7277/hourly1!$O$8763</f>
        <v>98.966672847085931</v>
      </c>
      <c r="C7276" s="419">
        <f>hourly1!$F7277*유형화!$G$71/hourly1!$F$8763+유형화!$G$72*hourly1!$G7277/hourly1!$F$8763+유형화!$G$74*hourly1!I7277/hourly1!$I$8763+유형화!$H$63*hourly1!P7277/hourly1!$P$8763</f>
        <v>0.51931457186199126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770">
        <f>(유형화!$F$71+유형화!$F$72+유형화!$F$73+유형화!$F$74+유형화!$G$63)*hourly1!O7278/hourly1!$O$8763</f>
        <v>99.813044653049715</v>
      </c>
      <c r="C7277" s="419">
        <f>hourly1!$F7278*유형화!$G$71/hourly1!$F$8763+유형화!$G$72*hourly1!$G7278/hourly1!$F$8763+유형화!$G$74*hourly1!I7278/hourly1!$I$8763+유형화!$H$63*hourly1!P7278/hourly1!$P$8763</f>
        <v>0.51955613372965093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770">
        <f>(유형화!$F$71+유형화!$F$72+유형화!$F$73+유형화!$F$74+유형화!$G$63)*hourly1!O7279/hourly1!$O$8763</f>
        <v>101.00601412311683</v>
      </c>
      <c r="C7278" s="419">
        <f>hourly1!$F7279*유형화!$G$71/hourly1!$F$8763+유형화!$G$72*hourly1!$G7279/hourly1!$F$8763+유형화!$G$74*hourly1!I7279/hourly1!$I$8763+유형화!$H$63*hourly1!P7279/hourly1!$P$8763</f>
        <v>0.51032723949655223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770">
        <f>(유형화!$F$71+유형화!$F$72+유형화!$F$73+유형화!$F$74+유형화!$G$63)*hourly1!O7280/hourly1!$O$8763</f>
        <v>102.10473015627439</v>
      </c>
      <c r="C7279" s="419">
        <f>hourly1!$F7280*유형화!$G$71/hourly1!$F$8763+유형화!$G$72*hourly1!$G7280/hourly1!$F$8763+유형화!$G$74*hourly1!I7280/hourly1!$I$8763+유형화!$H$63*hourly1!P7280/hourly1!$P$8763</f>
        <v>1.2091798778538509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770">
        <f>(유형화!$F$71+유형화!$F$72+유형화!$F$73+유형화!$F$74+유형화!$G$63)*hourly1!O7281/hourly1!$O$8763</f>
        <v>102.59558725318757</v>
      </c>
      <c r="C7280" s="419">
        <f>hourly1!$F7281*유형화!$G$71/hourly1!$F$8763+유형화!$G$72*hourly1!$G7281/hourly1!$F$8763+유형화!$G$74*hourly1!I7281/hourly1!$I$8763+유형화!$H$63*hourly1!P7281/hourly1!$P$8763</f>
        <v>12.166913011299677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770">
        <f>(유형화!$F$71+유형화!$F$72+유형화!$F$73+유형화!$F$74+유형화!$G$63)*hourly1!O7282/hourly1!$O$8763</f>
        <v>106.78927916883713</v>
      </c>
      <c r="C7281" s="419">
        <f>hourly1!$F7282*유형화!$G$71/hourly1!$F$8763+유형화!$G$72*hourly1!$G7282/hourly1!$F$8763+유형화!$G$74*hourly1!I7282/hourly1!$I$8763+유형화!$H$63*hourly1!P7282/hourly1!$P$8763</f>
        <v>13.527404220621207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770">
        <f>(유형화!$F$71+유형화!$F$72+유형화!$F$73+유형화!$F$74+유형화!$G$63)*hourly1!O7283/hourly1!$O$8763</f>
        <v>107.99150343033347</v>
      </c>
      <c r="C7282" s="419">
        <f>hourly1!$F7283*유형화!$G$71/hourly1!$F$8763+유형화!$G$72*hourly1!$G7283/hourly1!$F$8763+유형화!$G$74*hourly1!I7283/hourly1!$I$8763+유형화!$H$63*hourly1!P7283/hourly1!$P$8763</f>
        <v>12.065520417640252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770">
        <f>(유형화!$F$71+유형화!$F$72+유형화!$F$73+유형화!$F$74+유형화!$G$63)*hourly1!O7284/hourly1!$O$8763</f>
        <v>111.48367243088121</v>
      </c>
      <c r="C7283" s="419">
        <f>hourly1!$F7284*유형화!$G$71/hourly1!$F$8763+유형화!$G$72*hourly1!$G7284/hourly1!$F$8763+유형화!$G$74*hourly1!I7284/hourly1!$I$8763+유형화!$H$63*hourly1!P7284/hourly1!$P$8763</f>
        <v>9.6994970081115852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770">
        <f>(유형화!$F$71+유형화!$F$72+유형화!$F$73+유형화!$F$74+유형화!$G$63)*hourly1!O7285/hourly1!$O$8763</f>
        <v>111.62897564246732</v>
      </c>
      <c r="C7284" s="419">
        <f>hourly1!$F7285*유형화!$G$71/hourly1!$F$8763+유형화!$G$72*hourly1!$G7285/hourly1!$F$8763+유형화!$G$74*hourly1!I7285/hourly1!$I$8763+유형화!$H$63*hourly1!P7285/hourly1!$P$8763</f>
        <v>7.8106918386129296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770">
        <f>(유형화!$F$71+유형화!$F$72+유형화!$F$73+유형화!$F$74+유형화!$G$63)*hourly1!O7286/hourly1!$O$8763</f>
        <v>110.57662864640288</v>
      </c>
      <c r="C7285" s="419">
        <f>hourly1!$F7286*유형화!$G$71/hourly1!$F$8763+유형화!$G$72*hourly1!$G7286/hourly1!$F$8763+유형화!$G$74*hourly1!I7286/hourly1!$I$8763+유형화!$H$63*hourly1!P7286/hourly1!$P$8763</f>
        <v>6.8943307401722969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770">
        <f>(유형화!$F$71+유형화!$F$72+유형화!$F$73+유형화!$F$74+유형화!$G$63)*hourly1!O7287/hourly1!$O$8763</f>
        <v>104.45006718995008</v>
      </c>
      <c r="C7286" s="419">
        <f>hourly1!$F7287*유형화!$G$71/hourly1!$F$8763+유형화!$G$72*hourly1!$G7287/hourly1!$F$8763+유형화!$G$74*hourly1!I7287/hourly1!$I$8763+유형화!$H$63*hourly1!P7287/hourly1!$P$8763</f>
        <v>2.5921797296872757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770">
        <f>(유형화!$F$71+유형화!$F$72+유형화!$F$73+유형화!$F$74+유형화!$G$63)*hourly1!O7288/hourly1!$O$8763</f>
        <v>103.71148896996149</v>
      </c>
      <c r="C7287" s="419">
        <f>hourly1!$F7288*유형화!$G$71/hourly1!$F$8763+유형화!$G$72*hourly1!$G7288/hourly1!$F$8763+유형화!$G$74*hourly1!I7288/hourly1!$I$8763+유형화!$H$63*hourly1!P7288/hourly1!$P$8763</f>
        <v>4.4600099437421195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770">
        <f>(유형화!$F$71+유형화!$F$72+유형화!$F$73+유형화!$F$74+유형화!$G$63)*hourly1!O7289/hourly1!$O$8763</f>
        <v>107.90030919480795</v>
      </c>
      <c r="C7288" s="419">
        <f>hourly1!$F7289*유형화!$G$71/hourly1!$F$8763+유형화!$G$72*hourly1!$G7289/hourly1!$F$8763+유형화!$G$74*hourly1!I7289/hourly1!$I$8763+유형화!$H$63*hourly1!P7289/hourly1!$P$8763</f>
        <v>4.230752960671067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770">
        <f>(유형화!$F$71+유형화!$F$72+유형화!$F$73+유형화!$F$74+유형화!$G$63)*hourly1!O7290/hourly1!$O$8763</f>
        <v>108.60204465612495</v>
      </c>
      <c r="C7289" s="419">
        <f>hourly1!$F7290*유형화!$G$71/hourly1!$F$8763+유형화!$G$72*hourly1!$G7290/hourly1!$F$8763+유형화!$G$74*hourly1!I7290/hourly1!$I$8763+유형화!$H$63*hourly1!P7290/hourly1!$P$8763</f>
        <v>3.8908443329392743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770">
        <f>(유형화!$F$71+유형화!$F$72+유형화!$F$73+유형화!$F$74+유형화!$G$63)*hourly1!O7291/hourly1!$O$8763</f>
        <v>110.65464538159024</v>
      </c>
      <c r="C7290" s="419">
        <f>hourly1!$F7291*유형화!$G$71/hourly1!$F$8763+유형화!$G$72*hourly1!$G7291/hourly1!$F$8763+유형화!$G$74*hourly1!I7291/hourly1!$I$8763+유형화!$H$63*hourly1!P7291/hourly1!$P$8763</f>
        <v>4.4363224177716161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770">
        <f>(유형화!$F$71+유형화!$F$72+유형화!$F$73+유형화!$F$74+유형화!$G$63)*hourly1!O7292/hourly1!$O$8763</f>
        <v>112.69545922915395</v>
      </c>
      <c r="C7291" s="419">
        <f>hourly1!$F7292*유형화!$G$71/hourly1!$F$8763+유형화!$G$72*hourly1!$G7292/hourly1!$F$8763+유형화!$G$74*hourly1!I7292/hourly1!$I$8763+유형화!$H$63*hourly1!P7292/hourly1!$P$8763</f>
        <v>5.8229133867968486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770">
        <f>(유형화!$F$71+유형화!$F$72+유형화!$F$73+유형화!$F$74+유형화!$G$63)*hourly1!O7293/hourly1!$O$8763</f>
        <v>114.18101861083213</v>
      </c>
      <c r="C7292" s="419">
        <f>hourly1!$F7293*유형화!$G$71/hourly1!$F$8763+유형화!$G$72*hourly1!$G7293/hourly1!$F$8763+유형화!$G$74*hourly1!I7293/hourly1!$I$8763+유형화!$H$63*hourly1!P7293/hourly1!$P$8763</f>
        <v>4.1467183566051773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770">
        <f>(유형화!$F$71+유형화!$F$72+유형화!$F$73+유형화!$F$74+유형화!$G$63)*hourly1!O7294/hourly1!$O$8763</f>
        <v>114.11157343452494</v>
      </c>
      <c r="C7293" s="419">
        <f>hourly1!$F7294*유형화!$G$71/hourly1!$F$8763+유형화!$G$72*hourly1!$G7294/hourly1!$F$8763+유형화!$G$74*hourly1!I7294/hourly1!$I$8763+유형화!$H$63*hourly1!P7294/hourly1!$P$8763</f>
        <v>4.1417160257508128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770">
        <f>(유형화!$F$71+유형화!$F$72+유형화!$F$73+유형화!$F$74+유형화!$G$63)*hourly1!O7295/hourly1!$O$8763</f>
        <v>112.10012843721289</v>
      </c>
      <c r="C7294" s="419">
        <f>hourly1!$F7295*유형화!$G$71/hourly1!$F$8763+유형화!$G$72*hourly1!$G7295/hourly1!$F$8763+유형화!$G$74*hourly1!I7295/hourly1!$I$8763+유형화!$H$63*hourly1!P7295/hourly1!$P$8763</f>
        <v>8.2221883259225876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770">
        <f>(유형화!$F$71+유형화!$F$72+유형화!$F$73+유형화!$F$74+유형화!$G$63)*hourly1!O7296/hourly1!$O$8763</f>
        <v>108.75296672271816</v>
      </c>
      <c r="C7295" s="419">
        <f>hourly1!$F7296*유형화!$G$71/hourly1!$F$8763+유형화!$G$72*hourly1!$G7296/hourly1!$F$8763+유형화!$G$74*hourly1!I7296/hourly1!$I$8763+유형화!$H$63*hourly1!P7296/hourly1!$P$8763</f>
        <v>1.3501418440465944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770">
        <f>(유형화!$F$71+유형화!$F$72+유형화!$F$73+유형화!$F$74+유형화!$G$63)*hourly1!O7297/hourly1!$O$8763</f>
        <v>107.49948462653317</v>
      </c>
      <c r="C7296" s="419">
        <f>hourly1!$F7297*유형화!$G$71/hourly1!$F$8763+유형화!$G$72*hourly1!$G7297/hourly1!$F$8763+유형화!$G$74*hourly1!I7297/hourly1!$I$8763+유형화!$H$63*hourly1!P7297/hourly1!$P$8763</f>
        <v>0.94638487588790343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770">
        <f>(유형화!$F$71+유형화!$F$72+유형화!$F$73+유형화!$F$74+유형화!$G$63)*hourly1!O7298/hourly1!$O$8763</f>
        <v>107.57779205986787</v>
      </c>
      <c r="C7297" s="419">
        <f>hourly1!$F7298*유형화!$G$71/hourly1!$F$8763+유형화!$G$72*hourly1!$G7298/hourly1!$F$8763+유형화!$G$74*hourly1!I7298/hourly1!$I$8763+유형화!$H$63*hourly1!P7298/hourly1!$P$8763</f>
        <v>0.82582334793274115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770">
        <f>(유형화!$F$71+유형화!$F$72+유형화!$F$73+유형화!$F$74+유형화!$G$63)*hourly1!O7299/hourly1!$O$8763</f>
        <v>103.76884781942321</v>
      </c>
      <c r="C7298" s="419">
        <f>hourly1!$F7299*유형화!$G$71/hourly1!$F$8763+유형화!$G$72*hourly1!$G7299/hourly1!$F$8763+유형화!$G$74*hourly1!I7299/hourly1!$I$8763+유형화!$H$63*hourly1!P7299/hourly1!$P$8763</f>
        <v>0.60783514905749014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770">
        <f>(유형화!$F$71+유형화!$F$72+유형화!$F$73+유형화!$F$74+유형화!$G$63)*hourly1!O7300/hourly1!$O$8763</f>
        <v>99.134608227646595</v>
      </c>
      <c r="C7299" s="419">
        <f>hourly1!$F7300*유형화!$G$71/hourly1!$F$8763+유형화!$G$72*hourly1!$G7300/hourly1!$F$8763+유형화!$G$74*hourly1!I7300/hourly1!$I$8763+유형화!$H$63*hourly1!P7300/hourly1!$P$8763</f>
        <v>0.53511948789367436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770">
        <f>(유형화!$F$71+유형화!$F$72+유형화!$F$73+유형화!$F$74+유형화!$G$63)*hourly1!O7301/hourly1!$O$8763</f>
        <v>98.533430853275831</v>
      </c>
      <c r="C7300" s="419">
        <f>hourly1!$F7301*유형화!$G$71/hourly1!$F$8763+유형화!$G$72*hourly1!$G7301/hourly1!$F$8763+유형화!$G$74*hourly1!I7301/hourly1!$I$8763+유형화!$H$63*hourly1!P7301/hourly1!$P$8763</f>
        <v>0.52059715767652082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770">
        <f>(유형화!$F$71+유형화!$F$72+유형화!$F$73+유형화!$F$74+유형화!$G$63)*hourly1!O7302/hourly1!$O$8763</f>
        <v>98.310348181772213</v>
      </c>
      <c r="C7301" s="419">
        <f>hourly1!$F7302*유형화!$G$71/hourly1!$F$8763+유형화!$G$72*hourly1!$G7302/hourly1!$F$8763+유형화!$G$74*hourly1!I7302/hourly1!$I$8763+유형화!$H$63*hourly1!P7302/hourly1!$P$8763</f>
        <v>0.52083071876894627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770">
        <f>(유형화!$F$71+유형화!$F$72+유형화!$F$73+유형화!$F$74+유형화!$G$63)*hourly1!O7303/hourly1!$O$8763</f>
        <v>99.478821170256211</v>
      </c>
      <c r="C7302" s="419">
        <f>hourly1!$F7303*유형화!$G$71/hourly1!$F$8763+유형화!$G$72*hourly1!$G7303/hourly1!$F$8763+유형화!$G$74*hourly1!I7303/hourly1!$I$8763+유형화!$H$63*hourly1!P7303/hourly1!$P$8763</f>
        <v>0.51108546681109146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770">
        <f>(유형화!$F$71+유형화!$F$72+유형화!$F$73+유형화!$F$74+유형화!$G$63)*hourly1!O7304/hourly1!$O$8763</f>
        <v>100.30575100799824</v>
      </c>
      <c r="C7303" s="419">
        <f>hourly1!$F7304*유형화!$G$71/hourly1!$F$8763+유형화!$G$72*hourly1!$G7304/hourly1!$F$8763+유형화!$G$74*hourly1!I7304/hourly1!$I$8763+유형화!$H$63*hourly1!P7304/hourly1!$P$8763</f>
        <v>1.2100627326287785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770">
        <f>(유형화!$F$71+유형화!$F$72+유형화!$F$73+유형화!$F$74+유형화!$G$63)*hourly1!O7305/hourly1!$O$8763</f>
        <v>101.77295294106437</v>
      </c>
      <c r="C7304" s="419">
        <f>hourly1!$F7305*유형화!$G$71/hourly1!$F$8763+유형화!$G$72*hourly1!$G7305/hourly1!$F$8763+유형화!$G$74*hourly1!I7305/hourly1!$I$8763+유형화!$H$63*hourly1!P7305/hourly1!$P$8763</f>
        <v>18.020343871405149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770">
        <f>(유형화!$F$71+유형화!$F$72+유형화!$F$73+유형화!$F$74+유형화!$G$63)*hourly1!O7306/hourly1!$O$8763</f>
        <v>105.51994603170121</v>
      </c>
      <c r="C7305" s="419">
        <f>hourly1!$F7306*유형화!$G$71/hourly1!$F$8763+유형화!$G$72*hourly1!$G7306/hourly1!$F$8763+유형화!$G$74*hourly1!I7306/hourly1!$I$8763+유형화!$H$63*hourly1!P7306/hourly1!$P$8763</f>
        <v>19.072397502380142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770">
        <f>(유형화!$F$71+유형화!$F$72+유형화!$F$73+유형화!$F$74+유형화!$G$63)*hourly1!O7307/hourly1!$O$8763</f>
        <v>107.050215694988</v>
      </c>
      <c r="C7306" s="419">
        <f>hourly1!$F7307*유형화!$G$71/hourly1!$F$8763+유형화!$G$72*hourly1!$G7307/hourly1!$F$8763+유형화!$G$74*hourly1!I7307/hourly1!$I$8763+유형화!$H$63*hourly1!P7307/hourly1!$P$8763</f>
        <v>17.709632842003519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770">
        <f>(유형화!$F$71+유형화!$F$72+유형화!$F$73+유형화!$F$74+유형화!$G$63)*hourly1!O7308/hourly1!$O$8763</f>
        <v>111.96860935226425</v>
      </c>
      <c r="C7307" s="419">
        <f>hourly1!$F7308*유형화!$G$71/hourly1!$F$8763+유형화!$G$72*hourly1!$G7308/hourly1!$F$8763+유형화!$G$74*hourly1!I7308/hourly1!$I$8763+유형화!$H$63*hourly1!P7308/hourly1!$P$8763</f>
        <v>15.325515371559739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770">
        <f>(유형화!$F$71+유형화!$F$72+유형화!$F$73+유형화!$F$74+유형화!$G$63)*hourly1!O7309/hourly1!$O$8763</f>
        <v>112.22258067452705</v>
      </c>
      <c r="C7308" s="419">
        <f>hourly1!$F7309*유형화!$G$71/hourly1!$F$8763+유형화!$G$72*hourly1!$G7309/hourly1!$F$8763+유형화!$G$74*hourly1!I7309/hourly1!$I$8763+유형화!$H$63*hourly1!P7309/hourly1!$P$8763</f>
        <v>13.377961124957709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770">
        <f>(유형화!$F$71+유형화!$F$72+유형화!$F$73+유형화!$F$74+유형화!$G$63)*hourly1!O7310/hourly1!$O$8763</f>
        <v>111.4179433765248</v>
      </c>
      <c r="C7309" s="419">
        <f>hourly1!$F7310*유형화!$G$71/hourly1!$F$8763+유형화!$G$72*hourly1!$G7310/hourly1!$F$8763+유형화!$G$74*hourly1!I7310/hourly1!$I$8763+유형화!$H$63*hourly1!P7310/hourly1!$P$8763</f>
        <v>11.785935788844482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770">
        <f>(유형화!$F$71+유형화!$F$72+유형화!$F$73+유형화!$F$74+유형화!$G$63)*hourly1!O7311/hourly1!$O$8763</f>
        <v>106.40983590099025</v>
      </c>
      <c r="C7310" s="419">
        <f>hourly1!$F7311*유형화!$G$71/hourly1!$F$8763+유형화!$G$72*hourly1!$G7311/hourly1!$F$8763+유형화!$G$74*hourly1!I7311/hourly1!$I$8763+유형화!$H$63*hourly1!P7311/hourly1!$P$8763</f>
        <v>7.0457598744267473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770">
        <f>(유형화!$F$71+유형화!$F$72+유형화!$F$73+유형화!$F$74+유형화!$G$63)*hourly1!O7312/hourly1!$O$8763</f>
        <v>105.48542047986511</v>
      </c>
      <c r="C7311" s="419">
        <f>hourly1!$F7312*유형화!$G$71/hourly1!$F$8763+유형화!$G$72*hourly1!$G7312/hourly1!$F$8763+유형화!$G$74*hourly1!I7312/hourly1!$I$8763+유형화!$H$63*hourly1!P7312/hourly1!$P$8763</f>
        <v>9.1865205340591736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770">
        <f>(유형화!$F$71+유형화!$F$72+유형화!$F$73+유형화!$F$74+유형화!$G$63)*hourly1!O7313/hourly1!$O$8763</f>
        <v>110.03075923013286</v>
      </c>
      <c r="C7312" s="419">
        <f>hourly1!$F7313*유형화!$G$71/hourly1!$F$8763+유형화!$G$72*hourly1!$G7313/hourly1!$F$8763+유형화!$G$74*hourly1!I7313/hourly1!$I$8763+유형화!$H$63*hourly1!P7313/hourly1!$P$8763</f>
        <v>9.1378579727496181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770">
        <f>(유형화!$F$71+유형화!$F$72+유형화!$F$73+유형화!$F$74+유형화!$G$63)*hourly1!O7314/hourly1!$O$8763</f>
        <v>109.49357202124887</v>
      </c>
      <c r="C7313" s="419">
        <f>hourly1!$F7314*유형화!$G$71/hourly1!$F$8763+유형화!$G$72*hourly1!$G7314/hourly1!$F$8763+유형화!$G$74*hourly1!I7314/hourly1!$I$8763+유형화!$H$63*hourly1!P7314/hourly1!$P$8763</f>
        <v>9.2312147108523064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770">
        <f>(유형화!$F$71+유형화!$F$72+유형화!$F$73+유형화!$F$74+유형화!$G$63)*hourly1!O7315/hourly1!$O$8763</f>
        <v>110.82062642565282</v>
      </c>
      <c r="C7314" s="419">
        <f>hourly1!$F7315*유형화!$G$71/hourly1!$F$8763+유형화!$G$72*hourly1!$G7315/hourly1!$F$8763+유형화!$G$74*hourly1!I7315/hourly1!$I$8763+유형화!$H$63*hourly1!P7315/hourly1!$P$8763</f>
        <v>9.8873312082940785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770">
        <f>(유형화!$F$71+유형화!$F$72+유형화!$F$73+유형화!$F$74+유형화!$G$63)*hourly1!O7316/hourly1!$O$8763</f>
        <v>111.48126230619192</v>
      </c>
      <c r="C7315" s="419">
        <f>hourly1!$F7316*유형화!$G$71/hourly1!$F$8763+유형화!$G$72*hourly1!$G7316/hourly1!$F$8763+유형화!$G$74*hourly1!I7316/hourly1!$I$8763+유형화!$H$63*hourly1!P7316/hourly1!$P$8763</f>
        <v>11.618041059157246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770">
        <f>(유형화!$F$71+유형화!$F$72+유형화!$F$73+유형화!$F$74+유형화!$G$63)*hourly1!O7317/hourly1!$O$8763</f>
        <v>113.19823290161234</v>
      </c>
      <c r="C7316" s="419">
        <f>hourly1!$F7317*유형화!$G$71/hourly1!$F$8763+유형화!$G$72*hourly1!$G7317/hourly1!$F$8763+유형화!$G$74*hourly1!I7317/hourly1!$I$8763+유형화!$H$63*hourly1!P7317/hourly1!$P$8763</f>
        <v>8.540151134908001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770">
        <f>(유형화!$F$71+유형화!$F$72+유형화!$F$73+유형화!$F$74+유형화!$G$63)*hourly1!O7318/hourly1!$O$8763</f>
        <v>112.13394762527105</v>
      </c>
      <c r="C7317" s="419">
        <f>hourly1!$F7318*유형화!$G$71/hourly1!$F$8763+유형화!$G$72*hourly1!$G7318/hourly1!$F$8763+유형화!$G$74*hourly1!I7318/hourly1!$I$8763+유형화!$H$63*hourly1!P7318/hourly1!$P$8763</f>
        <v>7.693096136492807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770">
        <f>(유형화!$F$71+유형화!$F$72+유형화!$F$73+유형화!$F$74+유형화!$G$63)*hourly1!O7319/hourly1!$O$8763</f>
        <v>111.30816641757137</v>
      </c>
      <c r="C7318" s="419">
        <f>hourly1!$F7319*유형화!$G$71/hourly1!$F$8763+유형화!$G$72*hourly1!$G7319/hourly1!$F$8763+유형화!$G$74*hourly1!I7319/hourly1!$I$8763+유형화!$H$63*hourly1!P7319/hourly1!$P$8763</f>
        <v>10.914281176082051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770">
        <f>(유형화!$F$71+유형화!$F$72+유형화!$F$73+유형화!$F$74+유형화!$G$63)*hourly1!O7320/hourly1!$O$8763</f>
        <v>109.72183986468764</v>
      </c>
      <c r="C7319" s="419">
        <f>hourly1!$F7320*유형화!$G$71/hourly1!$F$8763+유형화!$G$72*hourly1!$G7320/hourly1!$F$8763+유형화!$G$74*hourly1!I7320/hourly1!$I$8763+유형화!$H$63*hourly1!P7320/hourly1!$P$8763</f>
        <v>1.350757288295406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770">
        <f>(유형화!$F$71+유형화!$F$72+유형화!$F$73+유형화!$F$74+유형화!$G$63)*hourly1!O7321/hourly1!$O$8763</f>
        <v>109.86974092128571</v>
      </c>
      <c r="C7320" s="419">
        <f>hourly1!$F7321*유형화!$G$71/hourly1!$F$8763+유형화!$G$72*hourly1!$G7321/hourly1!$F$8763+유형화!$G$74*hourly1!I7321/hourly1!$I$8763+유형화!$H$63*hourly1!P7321/hourly1!$P$8763</f>
        <v>0.94665844085649842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770">
        <f>(유형화!$F$71+유형화!$F$72+유형화!$F$73+유형화!$F$74+유형화!$G$63)*hourly1!O7322/hourly1!$O$8763</f>
        <v>108.65510184193307</v>
      </c>
      <c r="C7321" s="419">
        <f>hourly1!$F7322*유형화!$G$71/hourly1!$F$8763+유형화!$G$72*hourly1!$G7322/hourly1!$F$8763+유형화!$G$74*hourly1!I7322/hourly1!$I$8763+유형화!$H$63*hourly1!P7322/hourly1!$P$8763</f>
        <v>0.82598428660380918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770">
        <f>(유형화!$F$71+유형화!$F$72+유형화!$F$73+유형화!$F$74+유형화!$G$63)*hourly1!O7323/hourly1!$O$8763</f>
        <v>104.54662266179901</v>
      </c>
      <c r="C7322" s="419">
        <f>hourly1!$F7323*유형화!$G$71/hourly1!$F$8763+유형화!$G$72*hourly1!$G7323/hourly1!$F$8763+유형화!$G$74*hourly1!I7323/hourly1!$I$8763+유형화!$H$63*hourly1!P7323/hourly1!$P$8763</f>
        <v>0.60240200722895532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770">
        <f>(유형화!$F$71+유형화!$F$72+유형화!$F$73+유형화!$F$74+유형화!$G$63)*hourly1!O7324/hourly1!$O$8763</f>
        <v>98.842204157329945</v>
      </c>
      <c r="C7323" s="419">
        <f>hourly1!$F7324*유형화!$G$71/hourly1!$F$8763+유형화!$G$72*hourly1!$G7324/hourly1!$F$8763+유형화!$G$74*hourly1!I7324/hourly1!$I$8763+유형화!$H$63*hourly1!P7324/hourly1!$P$8763</f>
        <v>0.61896022702118714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770">
        <f>(유형화!$F$71+유형화!$F$72+유형화!$F$73+유형화!$F$74+유형화!$G$63)*hourly1!O7325/hourly1!$O$8763</f>
        <v>98.815802951926216</v>
      </c>
      <c r="C7324" s="419">
        <f>hourly1!$F7325*유형화!$G$71/hourly1!$F$8763+유형화!$G$72*hourly1!$G7325/hourly1!$F$8763+유형화!$G$74*hourly1!I7325/hourly1!$I$8763+유형화!$H$63*hourly1!P7325/hourly1!$P$8763</f>
        <v>0.55468199878649471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770">
        <f>(유형화!$F$71+유형화!$F$72+유형화!$F$73+유형화!$F$74+유형화!$G$63)*hourly1!O7326/hourly1!$O$8763</f>
        <v>99.133782345381093</v>
      </c>
      <c r="C7325" s="419">
        <f>hourly1!$F7326*유형화!$G$71/hourly1!$F$8763+유형화!$G$72*hourly1!$G7326/hourly1!$F$8763+유형화!$G$74*hourly1!I7326/hourly1!$I$8763+유형화!$H$63*hourly1!P7326/hourly1!$P$8763</f>
        <v>0.51032108505406382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770">
        <f>(유형화!$F$71+유형화!$F$72+유형화!$F$73+유형화!$F$74+유형화!$G$63)*hourly1!O7327/hourly1!$O$8763</f>
        <v>99.153753076621555</v>
      </c>
      <c r="C7326" s="419">
        <f>hourly1!$F7327*유형화!$G$71/hourly1!$F$8763+유형화!$G$72*hourly1!$G7327/hourly1!$F$8763+유형화!$G$74*hourly1!I7327/hourly1!$I$8763+유형화!$H$63*hourly1!P7327/hourly1!$P$8763</f>
        <v>0.51037401325946208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770">
        <f>(유형화!$F$71+유형화!$F$72+유형화!$F$73+유형화!$F$74+유형화!$G$63)*hourly1!O7328/hourly1!$O$8763</f>
        <v>101.72792053740092</v>
      </c>
      <c r="C7327" s="419">
        <f>hourly1!$F7328*유형화!$G$71/hourly1!$F$8763+유형화!$G$72*hourly1!$G7328/hourly1!$F$8763+유형화!$G$74*hourly1!I7328/hourly1!$I$8763+유형화!$H$63*hourly1!P7328/hourly1!$P$8763</f>
        <v>0.65246131926116013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770">
        <f>(유형화!$F$71+유형화!$F$72+유형화!$F$73+유형화!$F$74+유형화!$G$63)*hourly1!O7329/hourly1!$O$8763</f>
        <v>103.77369666019993</v>
      </c>
      <c r="C7328" s="419">
        <f>hourly1!$F7329*유형화!$G$71/hourly1!$F$8763+유형화!$G$72*hourly1!$G7329/hourly1!$F$8763+유형화!$G$74*hourly1!I7329/hourly1!$I$8763+유형화!$H$63*hourly1!P7329/hourly1!$P$8763</f>
        <v>15.300852058732746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770">
        <f>(유형화!$F$71+유형화!$F$72+유형화!$F$73+유형화!$F$74+유형화!$G$63)*hourly1!O7330/hourly1!$O$8763</f>
        <v>105.72271817140096</v>
      </c>
      <c r="C7329" s="419">
        <f>hourly1!$F7330*유형화!$G$71/hourly1!$F$8763+유형화!$G$72*hourly1!$G7330/hourly1!$F$8763+유형화!$G$74*hourly1!I7330/hourly1!$I$8763+유형화!$H$63*hourly1!P7330/hourly1!$P$8763</f>
        <v>17.502316446402677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770">
        <f>(유형화!$F$71+유형화!$F$72+유형화!$F$73+유형화!$F$74+유형화!$G$63)*hourly1!O7331/hourly1!$O$8763</f>
        <v>108.85410813154397</v>
      </c>
      <c r="C7330" s="419">
        <f>hourly1!$F7331*유형화!$G$71/hourly1!$F$8763+유형화!$G$72*hourly1!$G7331/hourly1!$F$8763+유형화!$G$74*hourly1!I7331/hourly1!$I$8763+유형화!$H$63*hourly1!P7331/hourly1!$P$8763</f>
        <v>17.257532728100415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770">
        <f>(유형화!$F$71+유형화!$F$72+유형화!$F$73+유형화!$F$74+유형화!$G$63)*hourly1!O7332/hourly1!$O$8763</f>
        <v>112.10124626534518</v>
      </c>
      <c r="C7331" s="419">
        <f>hourly1!$F7332*유형화!$G$71/hourly1!$F$8763+유형화!$G$72*hourly1!$G7332/hourly1!$F$8763+유형화!$G$74*hourly1!I7332/hourly1!$I$8763+유형화!$H$63*hourly1!P7332/hourly1!$P$8763</f>
        <v>15.892375528206523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770">
        <f>(유형화!$F$71+유형화!$F$72+유형화!$F$73+유형화!$F$74+유형화!$G$63)*hourly1!O7333/hourly1!$O$8763</f>
        <v>112.93344515901485</v>
      </c>
      <c r="C7332" s="419">
        <f>hourly1!$F7333*유형화!$G$71/hourly1!$F$8763+유형화!$G$72*hourly1!$G7333/hourly1!$F$8763+유형화!$G$74*hourly1!I7333/hourly1!$I$8763+유형화!$H$63*hourly1!P7333/hourly1!$P$8763</f>
        <v>14.434386256432001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770">
        <f>(유형화!$F$71+유형화!$F$72+유형화!$F$73+유형화!$F$74+유형화!$G$63)*hourly1!O7334/hourly1!$O$8763</f>
        <v>111.63650632398456</v>
      </c>
      <c r="C7333" s="419">
        <f>hourly1!$F7334*유형화!$G$71/hourly1!$F$8763+유형화!$G$72*hourly1!$G7334/hourly1!$F$8763+유형화!$G$74*hourly1!I7334/hourly1!$I$8763+유형화!$H$63*hourly1!P7334/hourly1!$P$8763</f>
        <v>13.896017783561996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770">
        <f>(유형화!$F$71+유형화!$F$72+유형화!$F$73+유형화!$F$74+유형화!$G$63)*hourly1!O7335/hourly1!$O$8763</f>
        <v>105.61652088230926</v>
      </c>
      <c r="C7334" s="419">
        <f>hourly1!$F7335*유형화!$G$71/hourly1!$F$8763+유형화!$G$72*hourly1!$G7335/hourly1!$F$8763+유형화!$G$74*hourly1!I7335/hourly1!$I$8763+유형화!$H$63*hourly1!P7335/hourly1!$P$8763</f>
        <v>10.377781499673505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770">
        <f>(유형화!$F$71+유형화!$F$72+유형화!$F$73+유형화!$F$74+유형화!$G$63)*hourly1!O7336/hourly1!$O$8763</f>
        <v>105.96086311845033</v>
      </c>
      <c r="C7335" s="419">
        <f>hourly1!$F7336*유형화!$G$71/hourly1!$F$8763+유형화!$G$72*hourly1!$G7336/hourly1!$F$8763+유형화!$G$74*hourly1!I7336/hourly1!$I$8763+유형화!$H$63*hourly1!P7336/hourly1!$P$8763</f>
        <v>7.9487378299547551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770">
        <f>(유형화!$F$71+유형화!$F$72+유형화!$F$73+유형화!$F$74+유형화!$G$63)*hourly1!O7337/hourly1!$O$8763</f>
        <v>111.36347147798332</v>
      </c>
      <c r="C7336" s="419">
        <f>hourly1!$F7337*유형화!$G$71/hourly1!$F$8763+유형화!$G$72*hourly1!$G7337/hourly1!$F$8763+유형화!$G$74*hourly1!I7337/hourly1!$I$8763+유형화!$H$63*hourly1!P7337/hourly1!$P$8763</f>
        <v>6.172208154767346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770">
        <f>(유형화!$F$71+유형화!$F$72+유형화!$F$73+유형화!$F$74+유형화!$G$63)*hourly1!O7338/hourly1!$O$8763</f>
        <v>111.08270743271331</v>
      </c>
      <c r="C7337" s="419">
        <f>hourly1!$F7338*유형화!$G$71/hourly1!$F$8763+유형화!$G$72*hourly1!$G7338/hourly1!$F$8763+유형화!$G$74*hourly1!I7338/hourly1!$I$8763+유형화!$H$63*hourly1!P7338/hourly1!$P$8763</f>
        <v>4.8914582104319697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770">
        <f>(유형화!$F$71+유형화!$F$72+유형화!$F$73+유형화!$F$74+유형화!$G$63)*hourly1!O7339/hourly1!$O$8763</f>
        <v>112.87008968979049</v>
      </c>
      <c r="C7338" s="419">
        <f>hourly1!$F7339*유형화!$G$71/hourly1!$F$8763+유형화!$G$72*hourly1!$G7339/hourly1!$F$8763+유형화!$G$74*hourly1!I7339/hourly1!$I$8763+유형화!$H$63*hourly1!P7339/hourly1!$P$8763</f>
        <v>5.7492247082756558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770">
        <f>(유형화!$F$71+유형화!$F$72+유형화!$F$73+유형화!$F$74+유형화!$G$63)*hourly1!O7340/hourly1!$O$8763</f>
        <v>113.53989278116468</v>
      </c>
      <c r="C7339" s="419">
        <f>hourly1!$F7340*유형화!$G$71/hourly1!$F$8763+유형화!$G$72*hourly1!$G7340/hourly1!$F$8763+유형화!$G$74*hourly1!I7340/hourly1!$I$8763+유형화!$H$63*hourly1!P7340/hourly1!$P$8763</f>
        <v>7.1333049724879061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770">
        <f>(유형화!$F$71+유형화!$F$72+유형화!$F$73+유형화!$F$74+유형화!$G$63)*hourly1!O7341/hourly1!$O$8763</f>
        <v>115.10931332209151</v>
      </c>
      <c r="C7340" s="419">
        <f>hourly1!$F7341*유형화!$G$71/hourly1!$F$8763+유형화!$G$72*hourly1!$G7341/hourly1!$F$8763+유형화!$G$74*hourly1!I7341/hourly1!$I$8763+유형화!$H$63*hourly1!P7341/hourly1!$P$8763</f>
        <v>5.1252651728345047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770">
        <f>(유형화!$F$71+유형화!$F$72+유형화!$F$73+유형화!$F$74+유형화!$G$63)*hourly1!O7342/hourly1!$O$8763</f>
        <v>113.64646874379869</v>
      </c>
      <c r="C7341" s="419">
        <f>hourly1!$F7342*유형화!$G$71/hourly1!$F$8763+유형화!$G$72*hourly1!$G7342/hourly1!$F$8763+유형화!$G$74*hourly1!I7342/hourly1!$I$8763+유형화!$H$63*hourly1!P7342/hourly1!$P$8763</f>
        <v>4.4995817780523923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770">
        <f>(유형화!$F$71+유형화!$F$72+유형화!$F$73+유형화!$F$74+유형화!$G$63)*hourly1!O7343/hourly1!$O$8763</f>
        <v>110.69733847329894</v>
      </c>
      <c r="C7342" s="419">
        <f>hourly1!$F7343*유형화!$G$71/hourly1!$F$8763+유형화!$G$72*hourly1!$G7343/hourly1!$F$8763+유형화!$G$74*hourly1!I7343/hourly1!$I$8763+유형화!$H$63*hourly1!P7343/hourly1!$P$8763</f>
        <v>8.2746558713003768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770">
        <f>(유형화!$F$71+유형화!$F$72+유형화!$F$73+유형화!$F$74+유형화!$G$63)*hourly1!O7344/hourly1!$O$8763</f>
        <v>107.9947213658412</v>
      </c>
      <c r="C7343" s="419">
        <f>hourly1!$F7344*유형화!$G$71/hourly1!$F$8763+유형화!$G$72*hourly1!$G7344/hourly1!$F$8763+유형화!$G$74*hourly1!I7344/hourly1!$I$8763+유형화!$H$63*hourly1!P7344/hourly1!$P$8763</f>
        <v>1.1852147865271385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770">
        <f>(유형화!$F$71+유형화!$F$72+유형화!$F$73+유형화!$F$74+유형화!$G$63)*hourly1!O7345/hourly1!$O$8763</f>
        <v>107.20998097319551</v>
      </c>
      <c r="C7344" s="419">
        <f>hourly1!$F7345*유형화!$G$71/hourly1!$F$8763+유형화!$G$72*hourly1!$G7345/hourly1!$F$8763+유형화!$G$74*hourly1!I7345/hourly1!$I$8763+유형화!$H$63*hourly1!P7345/hourly1!$P$8763</f>
        <v>1.0469453889229587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770">
        <f>(유형화!$F$71+유형화!$F$72+유형화!$F$73+유형화!$F$74+유형화!$G$63)*hourly1!O7346/hourly1!$O$8763</f>
        <v>105.69279270977735</v>
      </c>
      <c r="C7345" s="419">
        <f>hourly1!$F7346*유형화!$G$71/hourly1!$F$8763+유형화!$G$72*hourly1!$G7346/hourly1!$F$8763+유형화!$G$74*hourly1!I7346/hourly1!$I$8763+유형화!$H$63*hourly1!P7346/hourly1!$P$8763</f>
        <v>0.80557246264762483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770">
        <f>(유형화!$F$71+유형화!$F$72+유형화!$F$73+유형화!$F$74+유형화!$G$63)*hourly1!O7347/hourly1!$O$8763</f>
        <v>104.30846612585688</v>
      </c>
      <c r="C7346" s="419">
        <f>hourly1!$F7347*유형화!$G$71/hourly1!$F$8763+유형화!$G$72*hourly1!$G7347/hourly1!$F$8763+유형화!$G$74*hourly1!I7347/hourly1!$I$8763+유형화!$H$63*hourly1!P7347/hourly1!$P$8763</f>
        <v>0.65468553477637603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770">
        <f>(유형화!$F$71+유형화!$F$72+유형화!$F$73+유형화!$F$74+유형화!$G$63)*hourly1!O7348/hourly1!$O$8763</f>
        <v>98.78079767989496</v>
      </c>
      <c r="C7347" s="419">
        <f>hourly1!$F7348*유형화!$G$71/hourly1!$F$8763+유형화!$G$72*hourly1!$G7348/hourly1!$F$8763+유형화!$G$74*hourly1!I7348/hourly1!$I$8763+유형화!$H$63*hourly1!P7348/hourly1!$P$8763</f>
        <v>0.59970174558728095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770">
        <f>(유형화!$F$71+유형화!$F$72+유형화!$F$73+유형화!$F$74+유형화!$G$63)*hourly1!O7349/hourly1!$O$8763</f>
        <v>97.500281734263027</v>
      </c>
      <c r="C7348" s="419">
        <f>hourly1!$F7349*유형화!$G$71/hourly1!$F$8763+유형화!$G$72*hourly1!$G7349/hourly1!$F$8763+유형화!$G$74*hourly1!I7349/hourly1!$I$8763+유형화!$H$63*hourly1!P7349/hourly1!$P$8763</f>
        <v>0.56443278974258826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770">
        <f>(유형화!$F$71+유형화!$F$72+유형화!$F$73+유형화!$F$74+유형화!$G$63)*hourly1!O7350/hourly1!$O$8763</f>
        <v>96.333833496486349</v>
      </c>
      <c r="C7349" s="419">
        <f>hourly1!$F7350*유형화!$G$71/hourly1!$F$8763+유형화!$G$72*hourly1!$G7350/hourly1!$F$8763+유형화!$G$74*hourly1!I7350/hourly1!$I$8763+유형화!$H$63*hourly1!P7350/hourly1!$P$8763</f>
        <v>0.51077866785305737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770">
        <f>(유형화!$F$71+유형화!$F$72+유형화!$F$73+유형화!$F$74+유형화!$G$63)*hourly1!O7351/hourly1!$O$8763</f>
        <v>97.983684135773572</v>
      </c>
      <c r="C7350" s="419">
        <f>hourly1!$F7351*유형화!$G$71/hourly1!$F$8763+유형화!$G$72*hourly1!$G7351/hourly1!$F$8763+유형화!$G$74*hourly1!I7351/hourly1!$I$8763+유형화!$H$63*hourly1!P7351/hourly1!$P$8763</f>
        <v>0.51095560807459195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770">
        <f>(유형화!$F$71+유형화!$F$72+유형화!$F$73+유형화!$F$74+유형화!$G$63)*hourly1!O7352/hourly1!$O$8763</f>
        <v>98.884495220795401</v>
      </c>
      <c r="C7351" s="419">
        <f>hourly1!$F7352*유형화!$G$71/hourly1!$F$8763+유형화!$G$72*hourly1!$G7352/hourly1!$F$8763+유형화!$G$74*hourly1!I7352/hourly1!$I$8763+유형화!$H$63*hourly1!P7352/hourly1!$P$8763</f>
        <v>0.56548796890718078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770">
        <f>(유형화!$F$71+유형화!$F$72+유형화!$F$73+유형화!$F$74+유형화!$G$63)*hourly1!O7353/hourly1!$O$8763</f>
        <v>101.99966364925005</v>
      </c>
      <c r="C7352" s="419">
        <f>hourly1!$F7353*유형화!$G$71/hourly1!$F$8763+유형화!$G$72*hourly1!$G7353/hourly1!$F$8763+유형화!$G$74*hourly1!I7353/hourly1!$I$8763+유형화!$H$63*hourly1!P7353/hourly1!$P$8763</f>
        <v>18.937645676380065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770">
        <f>(유형화!$F$71+유형화!$F$72+유형화!$F$73+유형화!$F$74+유형화!$G$63)*hourly1!O7354/hourly1!$O$8763</f>
        <v>104.58186935637059</v>
      </c>
      <c r="C7353" s="419">
        <f>hourly1!$F7354*유형화!$G$71/hourly1!$F$8763+유형화!$G$72*hourly1!$G7354/hourly1!$F$8763+유형화!$G$74*hourly1!I7354/hourly1!$I$8763+유형화!$H$63*hourly1!P7354/hourly1!$P$8763</f>
        <v>20.389353724151182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770">
        <f>(유형화!$F$71+유형화!$F$72+유형화!$F$73+유형화!$F$74+유형화!$G$63)*hourly1!O7355/hourly1!$O$8763</f>
        <v>107.97091016343957</v>
      </c>
      <c r="C7354" s="419">
        <f>hourly1!$F7355*유형화!$G$71/hourly1!$F$8763+유형화!$G$72*hourly1!$G7355/hourly1!$F$8763+유형화!$G$74*hourly1!I7355/hourly1!$I$8763+유형화!$H$63*hourly1!P7355/hourly1!$P$8763</f>
        <v>16.889906337734754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770">
        <f>(유형화!$F$71+유형화!$F$72+유형화!$F$73+유형화!$F$74+유형화!$G$63)*hourly1!O7356/hourly1!$O$8763</f>
        <v>113.64171310580276</v>
      </c>
      <c r="C7355" s="419">
        <f>hourly1!$F7356*유형화!$G$71/hourly1!$F$8763+유형화!$G$72*hourly1!$G7356/hourly1!$F$8763+유형화!$G$74*hourly1!I7356/hourly1!$I$8763+유형화!$H$63*hourly1!P7356/hourly1!$P$8763</f>
        <v>12.816994770159663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770">
        <f>(유형화!$F$71+유형화!$F$72+유형화!$F$73+유형화!$F$74+유형화!$G$63)*hourly1!O7357/hourly1!$O$8763</f>
        <v>113.11717412397687</v>
      </c>
      <c r="C7356" s="419">
        <f>hourly1!$F7357*유형화!$G$71/hourly1!$F$8763+유형화!$G$72*hourly1!$G7357/hourly1!$F$8763+유형화!$G$74*hourly1!I7357/hourly1!$I$8763+유형화!$H$63*hourly1!P7357/hourly1!$P$8763</f>
        <v>9.5436609853134939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770">
        <f>(유형화!$F$71+유형화!$F$72+유형화!$F$73+유형화!$F$74+유형화!$G$63)*hourly1!O7358/hourly1!$O$8763</f>
        <v>112.18925740280747</v>
      </c>
      <c r="C7357" s="419">
        <f>hourly1!$F7358*유형화!$G$71/hourly1!$F$8763+유형화!$G$72*hourly1!$G7358/hourly1!$F$8763+유형화!$G$74*hourly1!I7358/hourly1!$I$8763+유형화!$H$63*hourly1!P7358/hourly1!$P$8763</f>
        <v>6.4753439886324369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770">
        <f>(유형화!$F$71+유형화!$F$72+유형화!$F$73+유형화!$F$74+유형화!$G$63)*hourly1!O7359/hourly1!$O$8763</f>
        <v>106.49424025583333</v>
      </c>
      <c r="C7358" s="419">
        <f>hourly1!$F7359*유형화!$G$71/hourly1!$F$8763+유형화!$G$72*hourly1!$G7359/hourly1!$F$8763+유형화!$G$74*hourly1!I7359/hourly1!$I$8763+유형화!$H$63*hourly1!P7359/hourly1!$P$8763</f>
        <v>2.088130582186015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770">
        <f>(유형화!$F$71+유형화!$F$72+유형화!$F$73+유형화!$F$74+유형화!$G$63)*hourly1!O7360/hourly1!$O$8763</f>
        <v>106.67780549020699</v>
      </c>
      <c r="C7359" s="419">
        <f>hourly1!$F7360*유형화!$G$71/hourly1!$F$8763+유형화!$G$72*hourly1!$G7360/hourly1!$F$8763+유형화!$G$74*hourly1!I7360/hourly1!$I$8763+유형화!$H$63*hourly1!P7360/hourly1!$P$8763</f>
        <v>2.0051443873979813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770">
        <f>(유형화!$F$71+유형화!$F$72+유형화!$F$73+유형화!$F$74+유형화!$G$63)*hourly1!O7361/hourly1!$O$8763</f>
        <v>110.68992560443198</v>
      </c>
      <c r="C7360" s="419">
        <f>hourly1!$F7361*유형화!$G$71/hourly1!$F$8763+유형화!$G$72*hourly1!$G7361/hourly1!$F$8763+유형화!$G$74*hourly1!I7361/hourly1!$I$8763+유형화!$H$63*hourly1!P7361/hourly1!$P$8763</f>
        <v>1.8537155608656484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770">
        <f>(유형화!$F$71+유형화!$F$72+유형화!$F$73+유형화!$F$74+유형화!$G$63)*hourly1!O7362/hourly1!$O$8763</f>
        <v>110.15212984366376</v>
      </c>
      <c r="C7361" s="419">
        <f>hourly1!$F7362*유형화!$G$71/hourly1!$F$8763+유형화!$G$72*hourly1!$G7362/hourly1!$F$8763+유형화!$G$74*hourly1!I7362/hourly1!$I$8763+유형화!$H$63*hourly1!P7362/hourly1!$P$8763</f>
        <v>2.4311610508699166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770">
        <f>(유형화!$F$71+유형화!$F$72+유형화!$F$73+유형화!$F$74+유형화!$G$63)*hourly1!O7363/hourly1!$O$8763</f>
        <v>111.18943155737649</v>
      </c>
      <c r="C7362" s="419">
        <f>hourly1!$F7363*유형화!$G$71/hourly1!$F$8763+유형화!$G$72*hourly1!$G7363/hourly1!$F$8763+유형화!$G$74*hourly1!I7363/hourly1!$I$8763+유형화!$H$63*hourly1!P7363/hourly1!$P$8763</f>
        <v>4.1701064689486325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770">
        <f>(유형화!$F$71+유형화!$F$72+유형화!$F$73+유형화!$F$74+유형화!$G$63)*hourly1!O7364/hourly1!$O$8763</f>
        <v>111.36821819199179</v>
      </c>
      <c r="C7363" s="419">
        <f>hourly1!$F7364*유형화!$G$71/hourly1!$F$8763+유형화!$G$72*hourly1!$G7364/hourly1!$F$8763+유형화!$G$74*hourly1!I7364/hourly1!$I$8763+유형화!$H$63*hourly1!P7364/hourly1!$P$8763</f>
        <v>6.6945363041804988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770">
        <f>(유형화!$F$71+유형화!$F$72+유형화!$F$73+유형화!$F$74+유형화!$G$63)*hourly1!O7365/hourly1!$O$8763</f>
        <v>113.18086018298791</v>
      </c>
      <c r="C7364" s="419">
        <f>hourly1!$F7365*유형화!$G$71/hourly1!$F$8763+유형화!$G$72*hourly1!$G7365/hourly1!$F$8763+유형화!$G$74*hourly1!I7365/hourly1!$I$8763+유형화!$H$63*hourly1!P7365/hourly1!$P$8763</f>
        <v>4.6795204439668119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770">
        <f>(유형화!$F$71+유형화!$F$72+유형화!$F$73+유형화!$F$74+유형화!$G$63)*hourly1!O7366/hourly1!$O$8763</f>
        <v>111.2355388266532</v>
      </c>
      <c r="C7365" s="419">
        <f>hourly1!$F7366*유형화!$G$71/hourly1!$F$8763+유형화!$G$72*hourly1!$G7366/hourly1!$F$8763+유형화!$G$74*hourly1!I7366/hourly1!$I$8763+유형화!$H$63*hourly1!P7366/hourly1!$P$8763</f>
        <v>4.5607412425562233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770">
        <f>(유형화!$F$71+유형화!$F$72+유형화!$F$73+유형화!$F$74+유형화!$G$63)*hourly1!O7367/hourly1!$O$8763</f>
        <v>109.37228353372963</v>
      </c>
      <c r="C7366" s="419">
        <f>hourly1!$F7367*유형화!$G$71/hourly1!$F$8763+유형화!$G$72*hourly1!$G7367/hourly1!$F$8763+유형화!$G$74*hourly1!I7367/hourly1!$I$8763+유형화!$H$63*hourly1!P7367/hourly1!$P$8763</f>
        <v>8.0759726198998436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770">
        <f>(유형화!$F$71+유형화!$F$72+유형화!$F$73+유형화!$F$74+유형화!$G$63)*hourly1!O7368/hourly1!$O$8763</f>
        <v>106.05677713028004</v>
      </c>
      <c r="C7367" s="419">
        <f>hourly1!$F7368*유형화!$G$71/hourly1!$F$8763+유형화!$G$72*hourly1!$G7368/hourly1!$F$8763+유형화!$G$74*hourly1!I7368/hourly1!$I$8763+유형화!$H$63*hourly1!P7368/hourly1!$P$8763</f>
        <v>1.1480748801660494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770">
        <f>(유형화!$F$71+유형화!$F$72+유형화!$F$73+유형화!$F$74+유형화!$G$63)*hourly1!O7369/hourly1!$O$8763</f>
        <v>104.62874277380961</v>
      </c>
      <c r="C7368" s="419">
        <f>hourly1!$F7369*유형화!$G$71/hourly1!$F$8763+유형화!$G$72*hourly1!$G7369/hourly1!$F$8763+유형화!$G$74*hourly1!I7369/hourly1!$I$8763+유형화!$H$63*hourly1!P7369/hourly1!$P$8763</f>
        <v>1.0909398056052233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770">
        <f>(유형화!$F$71+유형화!$F$72+유형화!$F$73+유형화!$F$74+유형화!$G$63)*hourly1!O7370/hourly1!$O$8763</f>
        <v>105.06453578404458</v>
      </c>
      <c r="C7369" s="419">
        <f>hourly1!$F7370*유형화!$G$71/hourly1!$F$8763+유형화!$G$72*hourly1!$G7370/hourly1!$F$8763+유형화!$G$74*hourly1!I7370/hourly1!$I$8763+유형화!$H$63*hourly1!P7370/hourly1!$P$8763</f>
        <v>0.80522042853730291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770">
        <f>(유형화!$F$71+유형화!$F$72+유형화!$F$73+유형화!$F$74+유형화!$G$63)*hourly1!O7371/hourly1!$O$8763</f>
        <v>102.80909881030918</v>
      </c>
      <c r="C7370" s="419">
        <f>hourly1!$F7371*유형화!$G$71/hourly1!$F$8763+유형화!$G$72*hourly1!$G7371/hourly1!$F$8763+유형화!$G$74*hourly1!I7371/hourly1!$I$8763+유형화!$H$63*hourly1!P7371/hourly1!$P$8763</f>
        <v>0.60778560579546081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770">
        <f>(유형화!$F$71+유형화!$F$72+유형화!$F$73+유형화!$F$74+유형화!$G$63)*hourly1!O7372/hourly1!$O$8763</f>
        <v>98.065061854710393</v>
      </c>
      <c r="C7371" s="419">
        <f>hourly1!$F7372*유형화!$G$71/hourly1!$F$8763+유형화!$G$72*hourly1!$G7372/hourly1!$F$8763+유형화!$G$74*hourly1!I7372/hourly1!$I$8763+유형화!$H$63*hourly1!P7372/hourly1!$P$8763</f>
        <v>0.53500963109526067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770">
        <f>(유형화!$F$71+유형화!$F$72+유형화!$F$73+유형화!$F$74+유형화!$G$63)*hourly1!O7373/hourly1!$O$8763</f>
        <v>96.058155850327566</v>
      </c>
      <c r="C7372" s="419">
        <f>hourly1!$F7373*유형화!$G$71/hourly1!$F$8763+유형화!$G$72*hourly1!$G7373/hourly1!$F$8763+유형화!$G$74*hourly1!I7373/hourly1!$I$8763+유형화!$H$63*hourly1!P7373/hourly1!$P$8763</f>
        <v>0.52021835174137543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770">
        <f>(유형화!$F$71+유형화!$F$72+유형화!$F$73+유형화!$F$74+유형화!$G$63)*hourly1!O7374/hourly1!$O$8763</f>
        <v>95.316596398384874</v>
      </c>
      <c r="C7373" s="419">
        <f>hourly1!$F7374*유형화!$G$71/hourly1!$F$8763+유형화!$G$72*hourly1!$G7374/hourly1!$F$8763+유형화!$G$74*hourly1!I7374/hourly1!$I$8763+유형화!$H$63*hourly1!P7374/hourly1!$P$8763</f>
        <v>0.52037375141420117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770">
        <f>(유형화!$F$71+유형화!$F$72+유형화!$F$73+유형화!$F$74+유형화!$G$63)*hourly1!O7375/hourly1!$O$8763</f>
        <v>94.870446743121846</v>
      </c>
      <c r="C7374" s="419">
        <f>hourly1!$F7375*유형화!$G$71/hourly1!$F$8763+유형화!$G$72*hourly1!$G7375/hourly1!$F$8763+유형화!$G$74*hourly1!I7375/hourly1!$I$8763+유형화!$H$63*hourly1!P7375/hourly1!$P$8763</f>
        <v>0.51075958908134445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770">
        <f>(유형화!$F$71+유형화!$F$72+유형화!$F$73+유형화!$F$74+유형화!$G$63)*hourly1!O7376/hourly1!$O$8763</f>
        <v>96.072948059791329</v>
      </c>
      <c r="C7375" s="419">
        <f>hourly1!$F7376*유형화!$G$71/hourly1!$F$8763+유형화!$G$72*hourly1!$G7376/hourly1!$F$8763+유형화!$G$74*hourly1!I7376/hourly1!$I$8763+유형화!$H$63*hourly1!P7376/hourly1!$P$8763</f>
        <v>1.2095294501871807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770">
        <f>(유형화!$F$71+유형화!$F$72+유형화!$F$73+유형화!$F$74+유형화!$G$63)*hourly1!O7377/hourly1!$O$8763</f>
        <v>97.906048629159983</v>
      </c>
      <c r="C7376" s="419">
        <f>hourly1!$F7377*유형화!$G$71/hourly1!$F$8763+유형화!$G$72*hourly1!$G7377/hourly1!$F$8763+유형화!$G$74*hourly1!I7377/hourly1!$I$8763+유형화!$H$63*hourly1!P7377/hourly1!$P$8763</f>
        <v>15.5138034618757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770">
        <f>(유형화!$F$71+유형화!$F$72+유형화!$F$73+유형화!$F$74+유형화!$G$63)*hourly1!O7378/hourly1!$O$8763</f>
        <v>97.094149352542374</v>
      </c>
      <c r="C7377" s="419">
        <f>hourly1!$F7378*유형화!$G$71/hourly1!$F$8763+유형화!$G$72*hourly1!$G7378/hourly1!$F$8763+유형화!$G$74*hourly1!I7378/hourly1!$I$8763+유형화!$H$63*hourly1!P7378/hourly1!$P$8763</f>
        <v>16.370720031211796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770">
        <f>(유형화!$F$71+유형화!$F$72+유형화!$F$73+유형화!$F$74+유형화!$G$63)*hourly1!O7379/hourly1!$O$8763</f>
        <v>97.517443718658853</v>
      </c>
      <c r="C7378" s="419">
        <f>hourly1!$F7379*유형화!$G$71/hourly1!$F$8763+유형화!$G$72*hourly1!$G7379/hourly1!$F$8763+유형화!$G$74*hourly1!I7379/hourly1!$I$8763+유형화!$H$63*hourly1!P7379/hourly1!$P$8763</f>
        <v>12.477909606832815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770">
        <f>(유형화!$F$71+유형화!$F$72+유형화!$F$73+유형화!$F$74+유형화!$G$63)*hourly1!O7380/hourly1!$O$8763</f>
        <v>99.054840217646245</v>
      </c>
      <c r="C7379" s="419">
        <f>hourly1!$F7380*유형화!$G$71/hourly1!$F$8763+유형화!$G$72*hourly1!$G7380/hourly1!$F$8763+유형화!$G$74*hourly1!I7380/hourly1!$I$8763+유형화!$H$63*hourly1!P7380/hourly1!$P$8763</f>
        <v>8.5157284607822898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770">
        <f>(유형화!$F$71+유형화!$F$72+유형화!$F$73+유형화!$F$74+유형화!$G$63)*hourly1!O7381/hourly1!$O$8763</f>
        <v>100.22422160548371</v>
      </c>
      <c r="C7380" s="419">
        <f>hourly1!$F7381*유형화!$G$71/hourly1!$F$8763+유형화!$G$72*hourly1!$G7381/hourly1!$F$8763+유형화!$G$74*hourly1!I7381/hourly1!$I$8763+유형화!$H$63*hourly1!P7381/hourly1!$P$8763</f>
        <v>4.9700562877259555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770">
        <f>(유형화!$F$71+유형화!$F$72+유형화!$F$73+유형화!$F$74+유형화!$G$63)*hourly1!O7382/hourly1!$O$8763</f>
        <v>100.40458958669626</v>
      </c>
      <c r="C7381" s="419">
        <f>hourly1!$F7382*유형화!$G$71/hourly1!$F$8763+유형화!$G$72*hourly1!$G7382/hourly1!$F$8763+유형화!$G$74*hourly1!I7382/hourly1!$I$8763+유형화!$H$63*hourly1!P7382/hourly1!$P$8763</f>
        <v>2.1232912198429137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770">
        <f>(유형화!$F$71+유형화!$F$72+유형화!$F$73+유형화!$F$74+유형화!$G$63)*hourly1!O7383/hourly1!$O$8763</f>
        <v>98.131042898114828</v>
      </c>
      <c r="C7382" s="419">
        <f>hourly1!$F7383*유형화!$G$71/hourly1!$F$8763+유형화!$G$72*hourly1!$G7383/hourly1!$F$8763+유형화!$G$74*hourly1!I7383/hourly1!$I$8763+유형화!$H$63*hourly1!P7383/hourly1!$P$8763</f>
        <v>1.7108986457069837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770">
        <f>(유형화!$F$71+유형화!$F$72+유형화!$F$73+유형화!$F$74+유형화!$G$63)*hourly1!O7384/hourly1!$O$8763</f>
        <v>97.365236342737575</v>
      </c>
      <c r="C7383" s="419">
        <f>hourly1!$F7384*유형화!$G$71/hourly1!$F$8763+유형화!$G$72*hourly1!$G7384/hourly1!$F$8763+유형화!$G$74*hourly1!I7384/hourly1!$I$8763+유형화!$H$63*hourly1!P7384/hourly1!$P$8763</f>
        <v>1.5695843376817973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770">
        <f>(유형화!$F$71+유형화!$F$72+유형화!$F$73+유형화!$F$74+유형화!$G$63)*hourly1!O7385/hourly1!$O$8763</f>
        <v>98.944325750347545</v>
      </c>
      <c r="C7384" s="419">
        <f>hourly1!$F7385*유형화!$G$71/hourly1!$F$8763+유형화!$G$72*hourly1!$G7385/hourly1!$F$8763+유형화!$G$74*hourly1!I7385/hourly1!$I$8763+유형화!$H$63*hourly1!P7385/hourly1!$P$8763</f>
        <v>1.0854774301748666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770">
        <f>(유형화!$F$71+유형화!$F$72+유형화!$F$73+유형화!$F$74+유형화!$G$63)*hourly1!O7386/hourly1!$O$8763</f>
        <v>98.709865441748889</v>
      </c>
      <c r="C7385" s="419">
        <f>hourly1!$F7386*유형화!$G$71/hourly1!$F$8763+유형화!$G$72*hourly1!$G7386/hourly1!$F$8763+유형화!$G$74*hourly1!I7386/hourly1!$I$8763+유형화!$H$63*hourly1!P7386/hourly1!$P$8763</f>
        <v>1.004983169150286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770">
        <f>(유형화!$F$71+유형화!$F$72+유형화!$F$73+유형화!$F$74+유형화!$G$63)*hourly1!O7387/hourly1!$O$8763</f>
        <v>99.668883140145041</v>
      </c>
      <c r="C7386" s="419">
        <f>hourly1!$F7387*유형화!$G$71/hourly1!$F$8763+유형화!$G$72*hourly1!$G7387/hourly1!$F$8763+유형화!$G$74*hourly1!I7387/hourly1!$I$8763+유형화!$H$63*hourly1!P7387/hourly1!$P$8763</f>
        <v>1.0958101236682176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770">
        <f>(유형화!$F$71+유형화!$F$72+유형화!$F$73+유형화!$F$74+유형화!$G$63)*hourly1!O7388/hourly1!$O$8763</f>
        <v>100.50476747304059</v>
      </c>
      <c r="C7387" s="419">
        <f>hourly1!$F7388*유형화!$G$71/hourly1!$F$8763+유형화!$G$72*hourly1!$G7388/hourly1!$F$8763+유형화!$G$74*hourly1!I7388/hourly1!$I$8763+유형화!$H$63*hourly1!P7388/hourly1!$P$8763</f>
        <v>1.8217727734636773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770">
        <f>(유형화!$F$71+유형화!$F$72+유형화!$F$73+유형화!$F$74+유형화!$G$63)*hourly1!O7389/hourly1!$O$8763</f>
        <v>103.48681290112539</v>
      </c>
      <c r="C7388" s="419">
        <f>hourly1!$F7389*유형화!$G$71/hourly1!$F$8763+유형화!$G$72*hourly1!$G7389/hourly1!$F$8763+유형화!$G$74*hourly1!I7389/hourly1!$I$8763+유형화!$H$63*hourly1!P7389/hourly1!$P$8763</f>
        <v>2.0368603835942647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770">
        <f>(유형화!$F$71+유형화!$F$72+유형화!$F$73+유형화!$F$74+유형화!$G$63)*hourly1!O7390/hourly1!$O$8763</f>
        <v>103.57303042139083</v>
      </c>
      <c r="C7389" s="419">
        <f>hourly1!$F7390*유형화!$G$71/hourly1!$F$8763+유형화!$G$72*hourly1!$G7390/hourly1!$F$8763+유형화!$G$74*hourly1!I7390/hourly1!$I$8763+유형화!$H$63*hourly1!P7390/hourly1!$P$8763</f>
        <v>2.0574756118746853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770">
        <f>(유형화!$F$71+유형화!$F$72+유형화!$F$73+유형화!$F$74+유형화!$G$63)*hourly1!O7391/hourly1!$O$8763</f>
        <v>103.15688005363538</v>
      </c>
      <c r="C7390" s="419">
        <f>hourly1!$F7391*유형화!$G$71/hourly1!$F$8763+유형화!$G$72*hourly1!$G7391/hourly1!$F$8763+유형화!$G$74*hourly1!I7391/hourly1!$I$8763+유형화!$H$63*hourly1!P7391/hourly1!$P$8763</f>
        <v>4.0490067349978824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770">
        <f>(유형화!$F$71+유형화!$F$72+유형화!$F$73+유형화!$F$74+유형화!$G$63)*hourly1!O7392/hourly1!$O$8763</f>
        <v>101.6703665781378</v>
      </c>
      <c r="C7391" s="419">
        <f>hourly1!$F7392*유형화!$G$71/hourly1!$F$8763+유형화!$G$72*hourly1!$G7392/hourly1!$F$8763+유형화!$G$74*hourly1!I7392/hourly1!$I$8763+유형화!$H$63*hourly1!P7392/hourly1!$P$8763</f>
        <v>1.3491380544767779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770">
        <f>(유형화!$F$71+유형화!$F$72+유형화!$F$73+유형화!$F$74+유형화!$G$63)*hourly1!O7393/hourly1!$O$8763</f>
        <v>102.52809124186071</v>
      </c>
      <c r="C7392" s="419">
        <f>hourly1!$F7393*유형화!$G$71/hourly1!$F$8763+유형화!$G$72*hourly1!$G7393/hourly1!$F$8763+유형화!$G$74*hourly1!I7393/hourly1!$I$8763+유형화!$H$63*hourly1!P7393/hourly1!$P$8763</f>
        <v>0.94572604281954731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770">
        <f>(유형화!$F$71+유형화!$F$72+유형화!$F$73+유형화!$F$74+유형화!$G$63)*hourly1!O7394/hourly1!$O$8763</f>
        <v>102.86809129140001</v>
      </c>
      <c r="C7393" s="419">
        <f>hourly1!$F7394*유형화!$G$71/hourly1!$F$8763+유형화!$G$72*hourly1!$G7394/hourly1!$F$8763+유형화!$G$74*hourly1!I7394/hourly1!$I$8763+유형화!$H$63*hourly1!P7394/hourly1!$P$8763</f>
        <v>0.82525652377958603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770">
        <f>(유형화!$F$71+유형화!$F$72+유형화!$F$73+유형화!$F$74+유형화!$G$63)*hourly1!O7395/hourly1!$O$8763</f>
        <v>100.2505860385467</v>
      </c>
      <c r="C7394" s="419">
        <f>hourly1!$F7395*유형화!$G$71/hourly1!$F$8763+유형화!$G$72*hourly1!$G7395/hourly1!$F$8763+유형화!$G$74*hourly1!I7395/hourly1!$I$8763+유형화!$H$63*hourly1!P7395/hourly1!$P$8763</f>
        <v>0.60745326590110071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770">
        <f>(유형화!$F$71+유형화!$F$72+유형화!$F$73+유형화!$F$74+유형화!$G$63)*hourly1!O7396/hourly1!$O$8763</f>
        <v>96.780692871333954</v>
      </c>
      <c r="C7395" s="419">
        <f>hourly1!$F7396*유형화!$G$71/hourly1!$F$8763+유형화!$G$72*hourly1!$G7396/hourly1!$F$8763+유형화!$G$74*hourly1!I7396/hourly1!$I$8763+유형화!$H$63*hourly1!P7396/hourly1!$P$8763</f>
        <v>0.53473360434966732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770">
        <f>(유형화!$F$71+유형화!$F$72+유형화!$F$73+유형화!$F$74+유형화!$G$63)*hourly1!O7397/hourly1!$O$8763</f>
        <v>94.515949841660216</v>
      </c>
      <c r="C7396" s="419">
        <f>hourly1!$F7397*유형화!$G$71/hourly1!$F$8763+유형화!$G$72*hourly1!$G7397/hourly1!$F$8763+유형화!$G$74*hourly1!I7397/hourly1!$I$8763+유형화!$H$63*hourly1!P7397/hourly1!$P$8763</f>
        <v>0.51978261721321473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770">
        <f>(유형화!$F$71+유형화!$F$72+유형화!$F$73+유형화!$F$74+유형화!$G$63)*hourly1!O7398/hourly1!$O$8763</f>
        <v>94.106351677067494</v>
      </c>
      <c r="C7397" s="419">
        <f>hourly1!$F7398*유형화!$G$71/hourly1!$F$8763+유형화!$G$72*hourly1!$G7398/hourly1!$F$8763+유형화!$G$74*hourly1!I7398/hourly1!$I$8763+유형화!$H$63*hourly1!P7398/hourly1!$P$8763</f>
        <v>0.52003956518709515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770">
        <f>(유형화!$F$71+유형화!$F$72+유형화!$F$73+유형화!$F$74+유형화!$G$63)*hourly1!O7399/hourly1!$O$8763</f>
        <v>94.666942033811139</v>
      </c>
      <c r="C7398" s="419">
        <f>hourly1!$F7399*유형화!$G$71/hourly1!$F$8763+유형화!$G$72*hourly1!$G7399/hourly1!$F$8763+유형화!$G$74*hourly1!I7399/hourly1!$I$8763+유형화!$H$63*hourly1!P7399/hourly1!$P$8763</f>
        <v>0.51065065544930432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770">
        <f>(유형화!$F$71+유형화!$F$72+유형화!$F$73+유형화!$F$74+유형화!$G$63)*hourly1!O7400/hourly1!$O$8763</f>
        <v>95.182234866992786</v>
      </c>
      <c r="C7399" s="419">
        <f>hourly1!$F7400*유형화!$G$71/hourly1!$F$8763+유형화!$G$72*hourly1!$G7400/hourly1!$F$8763+유형화!$G$74*hourly1!I7400/hourly1!$I$8763+유형화!$H$63*hourly1!P7400/hourly1!$P$8763</f>
        <v>1.2095645305093601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770">
        <f>(유형화!$F$71+유형화!$F$72+유형화!$F$73+유형화!$F$74+유형화!$G$63)*hourly1!O7401/hourly1!$O$8763</f>
        <v>95.559199126725289</v>
      </c>
      <c r="C7400" s="419">
        <f>hourly1!$F7401*유형화!$G$71/hourly1!$F$8763+유형화!$G$72*hourly1!$G7401/hourly1!$F$8763+유형화!$G$74*hourly1!I7401/hourly1!$I$8763+유형화!$H$63*hourly1!P7401/hourly1!$P$8763</f>
        <v>15.403686022822891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770">
        <f>(유형화!$F$71+유형화!$F$72+유형화!$F$73+유형화!$F$74+유형화!$G$63)*hourly1!O7402/hourly1!$O$8763</f>
        <v>95.413083560387221</v>
      </c>
      <c r="C7401" s="419">
        <f>hourly1!$F7402*유형화!$G$71/hourly1!$F$8763+유형화!$G$72*hourly1!$G7402/hourly1!$F$8763+유형화!$G$74*hourly1!I7402/hourly1!$I$8763+유형화!$H$63*hourly1!P7402/hourly1!$P$8763</f>
        <v>16.381977737411113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770">
        <f>(유형화!$F$71+유형화!$F$72+유형화!$F$73+유형화!$F$74+유형화!$G$63)*hourly1!O7403/hourly1!$O$8763</f>
        <v>95.436955234350094</v>
      </c>
      <c r="C7402" s="419">
        <f>hourly1!$F7403*유형화!$G$71/hourly1!$F$8763+유형화!$G$72*hourly1!$G7403/hourly1!$F$8763+유형화!$G$74*hourly1!I7403/hourly1!$I$8763+유형화!$H$63*hourly1!P7403/hourly1!$P$8763</f>
        <v>12.922646238020953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770">
        <f>(유형화!$F$71+유형화!$F$72+유형화!$F$73+유형화!$F$74+유형화!$G$63)*hourly1!O7404/hourly1!$O$8763</f>
        <v>94.090010401557123</v>
      </c>
      <c r="C7403" s="419">
        <f>hourly1!$F7404*유형화!$G$71/hourly1!$F$8763+유형화!$G$72*hourly1!$G7404/hourly1!$F$8763+유형화!$G$74*hourly1!I7404/hourly1!$I$8763+유형화!$H$63*hourly1!P7404/hourly1!$P$8763</f>
        <v>9.0799545160441504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770">
        <f>(유형화!$F$71+유형화!$F$72+유형화!$F$73+유형화!$F$74+유형화!$G$63)*hourly1!O7405/hourly1!$O$8763</f>
        <v>94.458276483094593</v>
      </c>
      <c r="C7404" s="419">
        <f>hourly1!$F7405*유형화!$G$71/hourly1!$F$8763+유형화!$G$72*hourly1!$G7405/hourly1!$F$8763+유형화!$G$74*hourly1!I7405/hourly1!$I$8763+유형화!$H$63*hourly1!P7405/hourly1!$P$8763</f>
        <v>5.8196986137631654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770">
        <f>(유형화!$F$71+유형화!$F$72+유형화!$F$73+유형화!$F$74+유형화!$G$63)*hourly1!O7406/hourly1!$O$8763</f>
        <v>93.3354173504367</v>
      </c>
      <c r="C7405" s="419">
        <f>hourly1!$F7406*유형화!$G$71/hourly1!$F$8763+유형화!$G$72*hourly1!$G7406/hourly1!$F$8763+유형화!$G$74*hourly1!I7406/hourly1!$I$8763+유형화!$H$63*hourly1!P7406/hourly1!$P$8763</f>
        <v>2.7557143445937915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770">
        <f>(유형화!$F$71+유형화!$F$72+유형화!$F$73+유형화!$F$74+유형화!$G$63)*hourly1!O7407/hourly1!$O$8763</f>
        <v>92.714984245801617</v>
      </c>
      <c r="C7406" s="419">
        <f>hourly1!$F7407*유형화!$G$71/hourly1!$F$8763+유형화!$G$72*hourly1!$G7407/hourly1!$F$8763+유형화!$G$74*hourly1!I7407/hourly1!$I$8763+유형화!$H$63*hourly1!P7407/hourly1!$P$8763</f>
        <v>1.7113411501218816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770">
        <f>(유형화!$F$71+유형화!$F$72+유형화!$F$73+유형화!$F$74+유형화!$G$63)*hourly1!O7408/hourly1!$O$8763</f>
        <v>93.59801518710357</v>
      </c>
      <c r="C7407" s="419">
        <f>hourly1!$F7408*유형화!$G$71/hourly1!$F$8763+유형화!$G$72*hourly1!$G7408/hourly1!$F$8763+유형화!$G$74*hourly1!I7408/hourly1!$I$8763+유형화!$H$63*hourly1!P7408/hourly1!$P$8763</f>
        <v>1.5742370962028323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770">
        <f>(유형화!$F$71+유형화!$F$72+유형화!$F$73+유형화!$F$74+유형화!$G$63)*hourly1!O7409/hourly1!$O$8763</f>
        <v>93.526622609383708</v>
      </c>
      <c r="C7408" s="419">
        <f>hourly1!$F7409*유형화!$G$71/hourly1!$F$8763+유형화!$G$72*hourly1!$G7409/hourly1!$F$8763+유형화!$G$74*hourly1!I7409/hourly1!$I$8763+유형화!$H$63*hourly1!P7409/hourly1!$P$8763</f>
        <v>1.102870192368494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770">
        <f>(유형화!$F$71+유형화!$F$72+유형화!$F$73+유형화!$F$74+유형화!$G$63)*hourly1!O7410/hourly1!$O$8763</f>
        <v>93.441571336214366</v>
      </c>
      <c r="C7409" s="419">
        <f>hourly1!$F7410*유형화!$G$71/hourly1!$F$8763+유형화!$G$72*hourly1!$G7410/hourly1!$F$8763+유형화!$G$74*hourly1!I7410/hourly1!$I$8763+유형화!$H$63*hourly1!P7410/hourly1!$P$8763</f>
        <v>1.0773800301932133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770">
        <f>(유형화!$F$71+유형화!$F$72+유형화!$F$73+유형화!$F$74+유형화!$G$63)*hourly1!O7411/hourly1!$O$8763</f>
        <v>94.210989951877878</v>
      </c>
      <c r="C7410" s="419">
        <f>hourly1!$F7411*유형화!$G$71/hourly1!$F$8763+유형화!$G$72*hourly1!$G7411/hourly1!$F$8763+유형화!$G$74*hourly1!I7411/hourly1!$I$8763+유형화!$H$63*hourly1!P7411/hourly1!$P$8763</f>
        <v>2.2176785193402404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770">
        <f>(유형화!$F$71+유형화!$F$72+유형화!$F$73+유형화!$F$74+유형화!$G$63)*hourly1!O7412/hourly1!$O$8763</f>
        <v>94.427936259040266</v>
      </c>
      <c r="C7411" s="419">
        <f>hourly1!$F7412*유형화!$G$71/hourly1!$F$8763+유형화!$G$72*hourly1!$G7412/hourly1!$F$8763+유형화!$G$74*hourly1!I7412/hourly1!$I$8763+유형화!$H$63*hourly1!P7412/hourly1!$P$8763</f>
        <v>4.4637352277801901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770">
        <f>(유형화!$F$71+유형화!$F$72+유형화!$F$73+유형화!$F$74+유형화!$G$63)*hourly1!O7413/hourly1!$O$8763</f>
        <v>100.52471302269535</v>
      </c>
      <c r="C7412" s="419">
        <f>hourly1!$F7413*유형화!$G$71/hourly1!$F$8763+유형화!$G$72*hourly1!$G7413/hourly1!$F$8763+유형화!$G$74*hourly1!I7413/hourly1!$I$8763+유형화!$H$63*hourly1!P7413/hourly1!$P$8763</f>
        <v>3.0943410019553035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770">
        <f>(유형화!$F$71+유형화!$F$72+유형화!$F$73+유형화!$F$74+유형화!$G$63)*hourly1!O7414/hourly1!$O$8763</f>
        <v>100.64076866049825</v>
      </c>
      <c r="C7413" s="419">
        <f>hourly1!$F7414*유형화!$G$71/hourly1!$F$8763+유형화!$G$72*hourly1!$G7414/hourly1!$F$8763+유형화!$G$74*hourly1!I7414/hourly1!$I$8763+유형화!$H$63*hourly1!P7414/hourly1!$P$8763</f>
        <v>3.5155842798334445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770">
        <f>(유형화!$F$71+유형화!$F$72+유형화!$F$73+유형화!$F$74+유형화!$G$63)*hourly1!O7415/hourly1!$O$8763</f>
        <v>100.94025722413168</v>
      </c>
      <c r="C7414" s="419">
        <f>hourly1!$F7415*유형화!$G$71/hourly1!$F$8763+유형화!$G$72*hourly1!$G7415/hourly1!$F$8763+유형화!$G$74*hourly1!I7415/hourly1!$I$8763+유형화!$H$63*hourly1!P7415/hourly1!$P$8763</f>
        <v>7.9248447456051512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770">
        <f>(유형화!$F$71+유형화!$F$72+유형화!$F$73+유형화!$F$74+유형화!$G$63)*hourly1!O7416/hourly1!$O$8763</f>
        <v>100.36187529493048</v>
      </c>
      <c r="C7415" s="419">
        <f>hourly1!$F7416*유형화!$G$71/hourly1!$F$8763+유형화!$G$72*hourly1!$G7416/hourly1!$F$8763+유형화!$G$74*hourly1!I7416/hourly1!$I$8763+유형화!$H$63*hourly1!P7416/hourly1!$P$8763</f>
        <v>1.3501427672129647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770">
        <f>(유형화!$F$71+유형화!$F$72+유형화!$F$73+유형화!$F$74+유형화!$G$63)*hourly1!O7417/hourly1!$O$8763</f>
        <v>100.82403666202674</v>
      </c>
      <c r="C7416" s="419">
        <f>hourly1!$F7417*유형화!$G$71/hourly1!$F$8763+유형화!$G$72*hourly1!$G7417/hourly1!$F$8763+유형화!$G$74*hourly1!I7417/hourly1!$I$8763+유형화!$H$63*hourly1!P7417/hourly1!$P$8763</f>
        <v>0.94644611259066047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770">
        <f>(유형화!$F$71+유형화!$F$72+유형화!$F$73+유형화!$F$74+유형화!$G$63)*hourly1!O7418/hourly1!$O$8763</f>
        <v>101.23839568827671</v>
      </c>
      <c r="C7417" s="419">
        <f>hourly1!$F7418*유형화!$G$71/hourly1!$F$8763+유형화!$G$72*hourly1!$G7418/hourly1!$F$8763+유형화!$G$74*hourly1!I7418/hourly1!$I$8763+유형화!$H$63*hourly1!P7418/hourly1!$P$8763</f>
        <v>0.82591320279307112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770">
        <f>(유형화!$F$71+유형화!$F$72+유형화!$F$73+유형화!$F$74+유형화!$G$63)*hourly1!O7419/hourly1!$O$8763</f>
        <v>98.104160613060458</v>
      </c>
      <c r="C7418" s="419">
        <f>hourly1!$F7419*유형화!$G$71/hourly1!$F$8763+유형화!$G$72*hourly1!$G7419/hourly1!$F$8763+유형화!$G$74*hourly1!I7419/hourly1!$I$8763+유형화!$H$63*hourly1!P7419/hourly1!$P$8763</f>
        <v>0.60793454330367358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770">
        <f>(유형화!$F$71+유형화!$F$72+유형화!$F$73+유형화!$F$74+유형화!$G$63)*hourly1!O7420/hourly1!$O$8763</f>
        <v>95.076449042255433</v>
      </c>
      <c r="C7419" s="419">
        <f>hourly1!$F7420*유형화!$G$71/hourly1!$F$8763+유형화!$G$72*hourly1!$G7420/hourly1!$F$8763+유형화!$G$74*hourly1!I7420/hourly1!$I$8763+유형화!$H$63*hourly1!P7420/hourly1!$P$8763</f>
        <v>0.53527057945675838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770">
        <f>(유형화!$F$71+유형화!$F$72+유형화!$F$73+유형화!$F$74+유형화!$G$63)*hourly1!O7421/hourly1!$O$8763</f>
        <v>93.812029251129616</v>
      </c>
      <c r="C7420" s="419">
        <f>hourly1!$F7421*유형화!$G$71/hourly1!$F$8763+유형화!$G$72*hourly1!$G7421/hourly1!$F$8763+유형화!$G$74*hourly1!I7421/hourly1!$I$8763+유형화!$H$63*hourly1!P7421/hourly1!$P$8763</f>
        <v>0.52108428179945754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770">
        <f>(유형화!$F$71+유형화!$F$72+유형화!$F$73+유형화!$F$74+유형화!$G$63)*hourly1!O7422/hourly1!$O$8763</f>
        <v>92.601825108628432</v>
      </c>
      <c r="C7421" s="419">
        <f>hourly1!$F7422*유형화!$G$71/hourly1!$F$8763+유형화!$G$72*hourly1!$G7422/hourly1!$F$8763+유형화!$G$74*hourly1!I7422/hourly1!$I$8763+유형화!$H$63*hourly1!P7422/hourly1!$P$8763</f>
        <v>0.52134615332732848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770">
        <f>(유형화!$F$71+유형화!$F$72+유형화!$F$73+유형화!$F$74+유형화!$G$63)*hourly1!O7423/hourly1!$O$8763</f>
        <v>92.849777305621743</v>
      </c>
      <c r="C7422" s="419">
        <f>hourly1!$F7423*유형화!$G$71/hourly1!$F$8763+유형화!$G$72*hourly1!$G7423/hourly1!$F$8763+유형화!$G$74*hourly1!I7423/hourly1!$I$8763+유형화!$H$63*hourly1!P7423/hourly1!$P$8763</f>
        <v>0.51143103875680118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770">
        <f>(유형화!$F$71+유형화!$F$72+유형화!$F$73+유형화!$F$74+유형화!$G$63)*hourly1!O7424/hourly1!$O$8763</f>
        <v>95.654437181886308</v>
      </c>
      <c r="C7423" s="419">
        <f>hourly1!$F7424*유형화!$G$71/hourly1!$F$8763+유형화!$G$72*hourly1!$G7424/hourly1!$F$8763+유형화!$G$74*hourly1!I7424/hourly1!$I$8763+유형화!$H$63*hourly1!P7424/hourly1!$P$8763</f>
        <v>1.2122678693722779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770">
        <f>(유형화!$F$71+유형화!$F$72+유형화!$F$73+유형화!$F$74+유형화!$G$63)*hourly1!O7425/hourly1!$O$8763</f>
        <v>97.70500696274145</v>
      </c>
      <c r="C7424" s="419">
        <f>hourly1!$F7425*유형화!$G$71/hourly1!$F$8763+유형화!$G$72*hourly1!$G7425/hourly1!$F$8763+유형화!$G$74*hourly1!I7425/hourly1!$I$8763+유형화!$H$63*hourly1!P7425/hourly1!$P$8763</f>
        <v>21.014890027757826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770">
        <f>(유형화!$F$71+유형화!$F$72+유형화!$F$73+유형화!$F$74+유형화!$G$63)*hourly1!O7426/hourly1!$O$8763</f>
        <v>103.11417292601395</v>
      </c>
      <c r="C7425" s="419">
        <f>hourly1!$F7426*유형화!$G$71/hourly1!$F$8763+유형화!$G$72*hourly1!$G7426/hourly1!$F$8763+유형화!$G$74*hourly1!I7426/hourly1!$I$8763+유형화!$H$63*hourly1!P7426/hourly1!$P$8763</f>
        <v>21.804448070393917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770">
        <f>(유형화!$F$71+유형화!$F$72+유형화!$F$73+유형화!$F$74+유형화!$G$63)*hourly1!O7427/hourly1!$O$8763</f>
        <v>106.86036036420077</v>
      </c>
      <c r="C7426" s="419">
        <f>hourly1!$F7427*유형화!$G$71/hourly1!$F$8763+유형화!$G$72*hourly1!$G7427/hourly1!$F$8763+유형화!$G$74*hourly1!I7427/hourly1!$I$8763+유형화!$H$63*hourly1!P7427/hourly1!$P$8763</f>
        <v>18.241728091645388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770">
        <f>(유형화!$F$71+유형화!$F$72+유형화!$F$73+유형화!$F$74+유형화!$G$63)*hourly1!O7428/hourly1!$O$8763</f>
        <v>112.91864561966487</v>
      </c>
      <c r="C7427" s="419">
        <f>hourly1!$F7428*유형화!$G$71/hourly1!$F$8763+유형화!$G$72*hourly1!$G7428/hourly1!$F$8763+유형화!$G$74*hourly1!I7428/hourly1!$I$8763+유형화!$H$63*hourly1!P7428/hourly1!$P$8763</f>
        <v>14.0946296434297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770">
        <f>(유형화!$F$71+유형화!$F$72+유형화!$F$73+유형화!$F$74+유형화!$G$63)*hourly1!O7429/hourly1!$O$8763</f>
        <v>113.53041827937584</v>
      </c>
      <c r="C7428" s="419">
        <f>hourly1!$F7429*유형화!$G$71/hourly1!$F$8763+유형화!$G$72*hourly1!$G7429/hourly1!$F$8763+유형화!$G$74*hourly1!I7429/hourly1!$I$8763+유형화!$H$63*hourly1!P7429/hourly1!$P$8763</f>
        <v>10.461010794939854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770">
        <f>(유형화!$F$71+유형화!$F$72+유형화!$F$73+유형화!$F$74+유형화!$G$63)*hourly1!O7430/hourly1!$O$8763</f>
        <v>111.86911106704672</v>
      </c>
      <c r="C7429" s="419">
        <f>hourly1!$F7430*유형화!$G$71/hourly1!$F$8763+유형화!$G$72*hourly1!$G7430/hourly1!$F$8763+유형화!$G$74*hourly1!I7430/hourly1!$I$8763+유형화!$H$63*hourly1!P7430/hourly1!$P$8763</f>
        <v>7.3996680124863623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770">
        <f>(유형화!$F$71+유형화!$F$72+유형화!$F$73+유형화!$F$74+유형화!$G$63)*hourly1!O7431/hourly1!$O$8763</f>
        <v>106.96420231279846</v>
      </c>
      <c r="C7430" s="419">
        <f>hourly1!$F7431*유형화!$G$71/hourly1!$F$8763+유형화!$G$72*hourly1!$G7431/hourly1!$F$8763+유형화!$G$74*hourly1!I7431/hourly1!$I$8763+유형화!$H$63*hourly1!P7431/hourly1!$P$8763</f>
        <v>1.9348594232948586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770">
        <f>(유형화!$F$71+유형화!$F$72+유형화!$F$73+유형화!$F$74+유형화!$G$63)*hourly1!O7432/hourly1!$O$8763</f>
        <v>105.79023402146713</v>
      </c>
      <c r="C7431" s="419">
        <f>hourly1!$F7432*유형화!$G$71/hourly1!$F$8763+유형화!$G$72*hourly1!$G7432/hourly1!$F$8763+유형화!$G$74*hourly1!I7432/hourly1!$I$8763+유형화!$H$63*hourly1!P7432/hourly1!$P$8763</f>
        <v>3.2608152863162823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770">
        <f>(유형화!$F$71+유형화!$F$72+유형화!$F$73+유형화!$F$74+유형화!$G$63)*hourly1!O7433/hourly1!$O$8763</f>
        <v>110.05133647221201</v>
      </c>
      <c r="C7432" s="419">
        <f>hourly1!$F7433*유형화!$G$71/hourly1!$F$8763+유형화!$G$72*hourly1!$G7433/hourly1!$F$8763+유형화!$G$74*hourly1!I7433/hourly1!$I$8763+유형화!$H$63*hourly1!P7433/hourly1!$P$8763</f>
        <v>3.400716842068312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770">
        <f>(유형화!$F$71+유형화!$F$72+유형화!$F$73+유형화!$F$74+유형화!$G$63)*hourly1!O7434/hourly1!$O$8763</f>
        <v>110.72913598339171</v>
      </c>
      <c r="C7433" s="419">
        <f>hourly1!$F7434*유형화!$G$71/hourly1!$F$8763+유형화!$G$72*hourly1!$G7434/hourly1!$F$8763+유형화!$G$74*hourly1!I7434/hourly1!$I$8763+유형화!$H$63*hourly1!P7434/hourly1!$P$8763</f>
        <v>4.5182472789525709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770">
        <f>(유형화!$F$71+유형화!$F$72+유형화!$F$73+유형화!$F$74+유형화!$G$63)*hourly1!O7435/hourly1!$O$8763</f>
        <v>112.5055103529287</v>
      </c>
      <c r="C7434" s="419">
        <f>hourly1!$F7435*유형화!$G$71/hourly1!$F$8763+유형화!$G$72*hourly1!$G7435/hourly1!$F$8763+유형화!$G$74*hourly1!I7435/hourly1!$I$8763+유형화!$H$63*hourly1!P7435/hourly1!$P$8763</f>
        <v>6.5827180849461557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770">
        <f>(유형화!$F$71+유형화!$F$72+유형화!$F$73+유형화!$F$74+유형화!$G$63)*hourly1!O7436/hourly1!$O$8763</f>
        <v>114.77131795918586</v>
      </c>
      <c r="C7435" s="419">
        <f>hourly1!$F7436*유형화!$G$71/hourly1!$F$8763+유형화!$G$72*hourly1!$G7436/hourly1!$F$8763+유형화!$G$74*hourly1!I7436/hourly1!$I$8763+유형화!$H$63*hourly1!P7436/hourly1!$P$8763</f>
        <v>8.447550777787141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770">
        <f>(유형화!$F$71+유형화!$F$72+유형화!$F$73+유형화!$F$74+유형화!$G$63)*hourly1!O7437/hourly1!$O$8763</f>
        <v>117.22637336300653</v>
      </c>
      <c r="C7436" s="419">
        <f>hourly1!$F7437*유형화!$G$71/hourly1!$F$8763+유형화!$G$72*hourly1!$G7437/hourly1!$F$8763+유형화!$G$74*hourly1!I7437/hourly1!$I$8763+유형화!$H$63*hourly1!P7437/hourly1!$P$8763</f>
        <v>6.7582667870337474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770">
        <f>(유형화!$F$71+유형화!$F$72+유형화!$F$73+유형화!$F$74+유형화!$G$63)*hourly1!O7438/hourly1!$O$8763</f>
        <v>114.50324425243653</v>
      </c>
      <c r="C7437" s="419">
        <f>hourly1!$F7438*유형화!$G$71/hourly1!$F$8763+유형화!$G$72*hourly1!$G7438/hourly1!$F$8763+유형화!$G$74*hourly1!I7438/hourly1!$I$8763+유형화!$H$63*hourly1!P7438/hourly1!$P$8763</f>
        <v>6.6009130787181096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770">
        <f>(유형화!$F$71+유형화!$F$72+유형화!$F$73+유형화!$F$74+유형화!$G$63)*hourly1!O7439/hourly1!$O$8763</f>
        <v>111.12628409415835</v>
      </c>
      <c r="C7438" s="419">
        <f>hourly1!$F7439*유형화!$G$71/hourly1!$F$8763+유형화!$G$72*hourly1!$G7439/hourly1!$F$8763+유형화!$G$74*hourly1!I7439/hourly1!$I$8763+유형화!$H$63*hourly1!P7439/hourly1!$P$8763</f>
        <v>10.665994041393375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770">
        <f>(유형화!$F$71+유형화!$F$72+유형화!$F$73+유형화!$F$74+유형화!$G$63)*hourly1!O7440/hourly1!$O$8763</f>
        <v>107.56644409056179</v>
      </c>
      <c r="C7439" s="419">
        <f>hourly1!$F7440*유형화!$G$71/hourly1!$F$8763+유형화!$G$72*hourly1!$G7440/hourly1!$F$8763+유형화!$G$74*hourly1!I7440/hourly1!$I$8763+유형화!$H$63*hourly1!P7440/hourly1!$P$8763</f>
        <v>1.3506511241624855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770">
        <f>(유형화!$F$71+유형화!$F$72+유형화!$F$73+유형화!$F$74+유형화!$G$63)*hourly1!O7441/hourly1!$O$8763</f>
        <v>108.51393025591103</v>
      </c>
      <c r="C7440" s="419">
        <f>hourly1!$F7441*유형화!$G$71/hourly1!$F$8763+유형화!$G$72*hourly1!$G7441/hourly1!$F$8763+유형화!$G$74*hourly1!I7441/hourly1!$I$8763+유형화!$H$63*hourly1!P7441/hourly1!$P$8763</f>
        <v>0.94671444628314361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770">
        <f>(유형화!$F$71+유형화!$F$72+유형화!$F$73+유형화!$F$74+유형화!$G$63)*hourly1!O7442/hourly1!$O$8763</f>
        <v>106.62802227554586</v>
      </c>
      <c r="C7441" s="419">
        <f>hourly1!$F7442*유형화!$G$71/hourly1!$F$8763+유형화!$G$72*hourly1!$G7442/hourly1!$F$8763+유형화!$G$74*hourly1!I7442/hourly1!$I$8763+유형화!$H$63*hourly1!P7442/hourly1!$P$8763</f>
        <v>0.82612553105891218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770">
        <f>(유형화!$F$71+유형화!$F$72+유형화!$F$73+유형화!$F$74+유형화!$G$63)*hourly1!O7443/hourly1!$O$8763</f>
        <v>105.98934618845371</v>
      </c>
      <c r="C7442" s="419">
        <f>hourly1!$F7443*유형화!$G$71/hourly1!$F$8763+유형화!$G$72*hourly1!$G7443/hourly1!$F$8763+유형화!$G$74*hourly1!I7443/hourly1!$I$8763+유형화!$H$63*hourly1!P7443/hourly1!$P$8763</f>
        <v>0.60807055648266162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770">
        <f>(유형화!$F$71+유형화!$F$72+유형화!$F$73+유형화!$F$74+유형화!$G$63)*hourly1!O7444/hourly1!$O$8763</f>
        <v>101.22928513694058</v>
      </c>
      <c r="C7443" s="419">
        <f>hourly1!$F7444*유형화!$G$71/hourly1!$F$8763+유형화!$G$72*hourly1!$G7444/hourly1!$F$8763+유형화!$G$74*hourly1!I7444/hourly1!$I$8763+유형화!$H$63*hourly1!P7444/hourly1!$P$8763</f>
        <v>0.53540843896849255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770">
        <f>(유형화!$F$71+유형화!$F$72+유형화!$F$73+유형화!$F$74+유형화!$G$63)*hourly1!O7445/hourly1!$O$8763</f>
        <v>99.604861146638612</v>
      </c>
      <c r="C7444" s="419">
        <f>hourly1!$F7445*유형화!$G$71/hourly1!$F$8763+유형화!$G$72*hourly1!$G7445/hourly1!$F$8763+유형화!$G$74*hourly1!I7445/hourly1!$I$8763+유형화!$H$63*hourly1!P7445/hourly1!$P$8763</f>
        <v>0.52135138460344344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770">
        <f>(유형화!$F$71+유형화!$F$72+유형화!$F$73+유형화!$F$74+유형화!$G$63)*hourly1!O7446/hourly1!$O$8763</f>
        <v>99.292033000185697</v>
      </c>
      <c r="C7445" s="419">
        <f>hourly1!$F7446*유형화!$G$71/hourly1!$F$8763+유형화!$G$72*hourly1!$G7446/hourly1!$F$8763+유형화!$G$74*hourly1!I7446/hourly1!$I$8763+유형화!$H$63*hourly1!P7446/hourly1!$P$8763</f>
        <v>0.5215763294763851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770">
        <f>(유형화!$F$71+유형화!$F$72+유형화!$F$73+유형화!$F$74+유형화!$G$63)*hourly1!O7447/hourly1!$O$8763</f>
        <v>99.32658389934933</v>
      </c>
      <c r="C7446" s="419">
        <f>hourly1!$F7447*유형화!$G$71/hourly1!$F$8763+유형화!$G$72*hourly1!$G7447/hourly1!$F$8763+유형화!$G$74*hourly1!I7447/hourly1!$I$8763+유형화!$H$63*hourly1!P7447/hourly1!$P$8763</f>
        <v>0.51320844174737767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770">
        <f>(유형화!$F$71+유형화!$F$72+유형화!$F$73+유형화!$F$74+유형화!$G$63)*hourly1!O7448/hourly1!$O$8763</f>
        <v>100.68547286180238</v>
      </c>
      <c r="C7447" s="419">
        <f>hourly1!$F7448*유형화!$G$71/hourly1!$F$8763+유형화!$G$72*hourly1!$G7448/hourly1!$F$8763+유형화!$G$74*hourly1!I7448/hourly1!$I$8763+유형화!$H$63*hourly1!P7448/hourly1!$P$8763</f>
        <v>1.2140043453203115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770">
        <f>(유형화!$F$71+유형화!$F$72+유형화!$F$73+유형화!$F$74+유형화!$G$63)*hourly1!O7449/hourly1!$O$8763</f>
        <v>102.91917794456663</v>
      </c>
      <c r="C7448" s="419">
        <f>hourly1!$F7449*유형화!$G$71/hourly1!$F$8763+유형화!$G$72*hourly1!$G7449/hourly1!$F$8763+유형화!$G$74*hourly1!I7449/hourly1!$I$8763+유형화!$H$63*hourly1!P7449/hourly1!$P$8763</f>
        <v>21.722413352414552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770">
        <f>(유형화!$F$71+유형화!$F$72+유형화!$F$73+유형화!$F$74+유형화!$G$63)*hourly1!O7450/hourly1!$O$8763</f>
        <v>106.32756364542178</v>
      </c>
      <c r="C7449" s="419">
        <f>hourly1!$F7450*유형화!$G$71/hourly1!$F$8763+유형화!$G$72*hourly1!$G7450/hourly1!$F$8763+유형화!$G$74*hourly1!I7450/hourly1!$I$8763+유형화!$H$63*hourly1!P7450/hourly1!$P$8763</f>
        <v>22.315994867456372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770">
        <f>(유형화!$F$71+유형화!$F$72+유형화!$F$73+유형화!$F$74+유형화!$G$63)*hourly1!O7451/hourly1!$O$8763</f>
        <v>109.40387934345507</v>
      </c>
      <c r="C7450" s="419">
        <f>hourly1!$F7451*유형화!$G$71/hourly1!$F$8763+유형화!$G$72*hourly1!$G7451/hourly1!$F$8763+유형화!$G$74*hourly1!I7451/hourly1!$I$8763+유형화!$H$63*hourly1!P7451/hourly1!$P$8763</f>
        <v>19.487831294271622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770">
        <f>(유형화!$F$71+유형화!$F$72+유형화!$F$73+유형화!$F$74+유형화!$G$63)*hourly1!O7452/hourly1!$O$8763</f>
        <v>113.96442954995825</v>
      </c>
      <c r="C7451" s="419">
        <f>hourly1!$F7452*유형화!$G$71/hourly1!$F$8763+유형화!$G$72*hourly1!$G7452/hourly1!$F$8763+유형화!$G$74*hourly1!I7452/hourly1!$I$8763+유형화!$H$63*hourly1!P7452/hourly1!$P$8763</f>
        <v>15.340237413435599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770">
        <f>(유형화!$F$71+유형화!$F$72+유형화!$F$73+유형화!$F$74+유형화!$G$63)*hourly1!O7453/hourly1!$O$8763</f>
        <v>115.08301083364366</v>
      </c>
      <c r="C7452" s="419">
        <f>hourly1!$F7453*유형화!$G$71/hourly1!$F$8763+유형화!$G$72*hourly1!$G7453/hourly1!$F$8763+유형화!$G$74*hourly1!I7453/hourly1!$I$8763+유형화!$H$63*hourly1!P7453/hourly1!$P$8763</f>
        <v>11.116986663370705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770">
        <f>(유형화!$F$71+유형화!$F$72+유형화!$F$73+유형화!$F$74+유형화!$G$63)*hourly1!O7454/hourly1!$O$8763</f>
        <v>113.19528179184053</v>
      </c>
      <c r="C7453" s="419">
        <f>hourly1!$F7454*유형화!$G$71/hourly1!$F$8763+유형화!$G$72*hourly1!$G7454/hourly1!$F$8763+유형화!$G$74*hourly1!I7454/hourly1!$I$8763+유형화!$H$63*hourly1!P7454/hourly1!$P$8763</f>
        <v>8.8353738943440199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770">
        <f>(유형화!$F$71+유형화!$F$72+유형화!$F$73+유형화!$F$74+유형화!$G$63)*hourly1!O7455/hourly1!$O$8763</f>
        <v>107.4713652797859</v>
      </c>
      <c r="C7454" s="419">
        <f>hourly1!$F7455*유형화!$G$71/hourly1!$F$8763+유형화!$G$72*hourly1!$G7455/hourly1!$F$8763+유형화!$G$74*hourly1!I7455/hourly1!$I$8763+유형화!$H$63*hourly1!P7455/hourly1!$P$8763</f>
        <v>4.1142047446624277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770">
        <f>(유형화!$F$71+유형화!$F$72+유형화!$F$73+유형화!$F$74+유형화!$G$63)*hourly1!O7456/hourly1!$O$8763</f>
        <v>106.3601594147612</v>
      </c>
      <c r="C7455" s="419">
        <f>hourly1!$F7456*유형화!$G$71/hourly1!$F$8763+유형화!$G$72*hourly1!$G7456/hourly1!$F$8763+유형화!$G$74*hourly1!I7456/hourly1!$I$8763+유형화!$H$63*hourly1!P7456/hourly1!$P$8763</f>
        <v>6.915294925341823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770">
        <f>(유형화!$F$71+유형화!$F$72+유형화!$F$73+유형화!$F$74+유형화!$G$63)*hourly1!O7457/hourly1!$O$8763</f>
        <v>112.22268149398329</v>
      </c>
      <c r="C7456" s="419">
        <f>hourly1!$F7457*유형화!$G$71/hourly1!$F$8763+유형화!$G$72*hourly1!$G7457/hourly1!$F$8763+유형화!$G$74*hourly1!I7457/hourly1!$I$8763+유형화!$H$63*hourly1!P7457/hourly1!$P$8763</f>
        <v>8.4996469025607997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770">
        <f>(유형화!$F$71+유형화!$F$72+유형화!$F$73+유형화!$F$74+유형화!$G$63)*hourly1!O7458/hourly1!$O$8763</f>
        <v>113.1316583013043</v>
      </c>
      <c r="C7457" s="419">
        <f>hourly1!$F7458*유형화!$G$71/hourly1!$F$8763+유형화!$G$72*hourly1!$G7458/hourly1!$F$8763+유형화!$G$74*hourly1!I7458/hourly1!$I$8763+유형화!$H$63*hourly1!P7458/hourly1!$P$8763</f>
        <v>9.541970667684156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770">
        <f>(유형화!$F$71+유형화!$F$72+유형화!$F$73+유형화!$F$74+유형화!$G$63)*hourly1!O7459/hourly1!$O$8763</f>
        <v>113.96099355219799</v>
      </c>
      <c r="C7458" s="419">
        <f>hourly1!$F7459*유형화!$G$71/hourly1!$F$8763+유형화!$G$72*hourly1!$G7459/hourly1!$F$8763+유형화!$G$74*hourly1!I7459/hourly1!$I$8763+유형화!$H$63*hourly1!P7459/hourly1!$P$8763</f>
        <v>10.45447385385107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770">
        <f>(유형화!$F$71+유형화!$F$72+유형화!$F$73+유형화!$F$74+유형화!$G$63)*hourly1!O7460/hourly1!$O$8763</f>
        <v>114.80718673315525</v>
      </c>
      <c r="C7459" s="419">
        <f>hourly1!$F7460*유형화!$G$71/hourly1!$F$8763+유형화!$G$72*hourly1!$G7460/hourly1!$F$8763+유형화!$G$74*hourly1!I7460/hourly1!$I$8763+유형화!$H$63*hourly1!P7460/hourly1!$P$8763</f>
        <v>11.263140824968572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770">
        <f>(유형화!$F$71+유형화!$F$72+유형화!$F$73+유형화!$F$74+유형화!$G$63)*hourly1!O7461/hourly1!$O$8763</f>
        <v>116.12782470117092</v>
      </c>
      <c r="C7460" s="419">
        <f>hourly1!$F7461*유형화!$G$71/hourly1!$F$8763+유형화!$G$72*hourly1!$G7461/hourly1!$F$8763+유형화!$G$74*hourly1!I7461/hourly1!$I$8763+유형화!$H$63*hourly1!P7461/hourly1!$P$8763</f>
        <v>9.3802996179630558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770">
        <f>(유형화!$F$71+유형화!$F$72+유형화!$F$73+유형화!$F$74+유형화!$G$63)*hourly1!O7462/hourly1!$O$8763</f>
        <v>113.21626123162926</v>
      </c>
      <c r="C7461" s="419">
        <f>hourly1!$F7462*유형화!$G$71/hourly1!$F$8763+유형화!$G$72*hourly1!$G7462/hourly1!$F$8763+유형화!$G$74*hourly1!I7462/hourly1!$I$8763+유형화!$H$63*hourly1!P7462/hourly1!$P$8763</f>
        <v>9.0445403153567661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770">
        <f>(유형화!$F$71+유형화!$F$72+유형화!$F$73+유형화!$F$74+유형화!$G$63)*hourly1!O7463/hourly1!$O$8763</f>
        <v>110.80981779332224</v>
      </c>
      <c r="C7462" s="419">
        <f>hourly1!$F7463*유형화!$G$71/hourly1!$F$8763+유형화!$G$72*hourly1!$G7463/hourly1!$F$8763+유형화!$G$74*hourly1!I7463/hourly1!$I$8763+유형화!$H$63*hourly1!P7463/hourly1!$P$8763</f>
        <v>12.608601962567683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770">
        <f>(유형화!$F$71+유형화!$F$72+유형화!$F$73+유형화!$F$74+유형화!$G$63)*hourly1!O7464/hourly1!$O$8763</f>
        <v>107.62241232131144</v>
      </c>
      <c r="C7463" s="419">
        <f>hourly1!$F7464*유형화!$G$71/hourly1!$F$8763+유형화!$G$72*hourly1!$G7464/hourly1!$F$8763+유형화!$G$74*hourly1!I7464/hourly1!$I$8763+유형화!$H$63*hourly1!P7464/hourly1!$P$8763</f>
        <v>1.3511167077367137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770">
        <f>(유형화!$F$71+유형화!$F$72+유형화!$F$73+유형화!$F$74+유형화!$G$63)*hourly1!O7465/hourly1!$O$8763</f>
        <v>107.44474879808232</v>
      </c>
      <c r="C7464" s="419">
        <f>hourly1!$F7465*유형화!$G$71/hourly1!$F$8763+유형화!$G$72*hourly1!$G7465/hourly1!$F$8763+유형화!$G$74*hourly1!I7465/hourly1!$I$8763+유형화!$H$63*hourly1!P7465/hourly1!$P$8763</f>
        <v>0.94701724485355743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770">
        <f>(유형화!$F$71+유형화!$F$72+유형화!$F$73+유형화!$F$74+유형화!$G$63)*hourly1!O7466/hourly1!$O$8763</f>
        <v>106.14817493775207</v>
      </c>
      <c r="C7465" s="419">
        <f>hourly1!$F7466*유형화!$G$71/hourly1!$F$8763+유형화!$G$72*hourly1!$G7466/hourly1!$F$8763+유형화!$G$74*hourly1!I7466/hourly1!$I$8763+유형화!$H$63*hourly1!P7466/hourly1!$P$8763</f>
        <v>0.82635109137610274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770">
        <f>(유형화!$F$71+유형화!$F$72+유형화!$F$73+유형화!$F$74+유형화!$G$63)*hourly1!O7467/hourly1!$O$8763</f>
        <v>105.64346278786849</v>
      </c>
      <c r="C7466" s="419">
        <f>hourly1!$F7467*유형화!$G$71/hourly1!$F$8763+유형화!$G$72*hourly1!$G7467/hourly1!$F$8763+유형화!$G$74*hourly1!I7467/hourly1!$I$8763+유형화!$H$63*hourly1!P7467/hourly1!$P$8763</f>
        <v>0.60825703609005255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770">
        <f>(유형화!$F$71+유형화!$F$72+유형화!$F$73+유형화!$F$74+유형화!$G$63)*hourly1!O7468/hourly1!$O$8763</f>
        <v>101.10830552702728</v>
      </c>
      <c r="C7467" s="419">
        <f>hourly1!$F7468*유형화!$G$71/hourly1!$F$8763+유형화!$G$72*hourly1!$G7468/hourly1!$F$8763+유형화!$G$74*hourly1!I7468/hourly1!$I$8763+유형화!$H$63*hourly1!P7468/hourly1!$P$8763</f>
        <v>0.53563430700780745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770">
        <f>(유형화!$F$71+유형화!$F$72+유형화!$F$73+유형화!$F$74+유형화!$G$63)*hourly1!O7469/hourly1!$O$8763</f>
        <v>100.19606133912517</v>
      </c>
      <c r="C7468" s="419">
        <f>hourly1!$F7469*유형화!$G$71/hourly1!$F$8763+유형화!$G$72*hourly1!$G7469/hourly1!$F$8763+유형화!$G$74*hourly1!I7469/hourly1!$I$8763+유형화!$H$63*hourly1!P7469/hourly1!$P$8763</f>
        <v>0.52326080038539069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770">
        <f>(유형화!$F$71+유형화!$F$72+유형화!$F$73+유형화!$F$74+유형화!$G$63)*hourly1!O7470/hourly1!$O$8763</f>
        <v>100.06184535513827</v>
      </c>
      <c r="C7469" s="419">
        <f>hourly1!$F7470*유형화!$G$71/hourly1!$F$8763+유형화!$G$72*hourly1!$G7470/hourly1!$F$8763+유형화!$G$74*hourly1!I7470/hourly1!$I$8763+유형화!$H$63*hourly1!P7470/hourly1!$P$8763</f>
        <v>0.53174192985617996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770">
        <f>(유형화!$F$71+유형화!$F$72+유형화!$F$73+유형화!$F$74+유형화!$G$63)*hourly1!O7471/hourly1!$O$8763</f>
        <v>99.736339028911331</v>
      </c>
      <c r="C7470" s="419">
        <f>hourly1!$F7471*유형화!$G$71/hourly1!$F$8763+유형화!$G$72*hourly1!$G7471/hourly1!$F$8763+유형화!$G$74*hourly1!I7471/hourly1!$I$8763+유형화!$H$63*hourly1!P7471/hourly1!$P$8763</f>
        <v>0.55391977108433754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770">
        <f>(유형화!$F$71+유형화!$F$72+유형화!$F$73+유형화!$F$74+유형화!$G$63)*hourly1!O7472/hourly1!$O$8763</f>
        <v>101.04507770508964</v>
      </c>
      <c r="C7471" s="419">
        <f>hourly1!$F7472*유형화!$G$71/hourly1!$F$8763+유형화!$G$72*hourly1!$G7472/hourly1!$F$8763+유형화!$G$74*hourly1!I7472/hourly1!$I$8763+유형화!$H$63*hourly1!P7472/hourly1!$P$8763</f>
        <v>1.3241839442422172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770">
        <f>(유형화!$F$71+유형화!$F$72+유형화!$F$73+유형화!$F$74+유형화!$G$63)*hourly1!O7473/hourly1!$O$8763</f>
        <v>104.75385139280068</v>
      </c>
      <c r="C7472" s="419">
        <f>hourly1!$F7473*유형화!$G$71/hourly1!$F$8763+유형화!$G$72*hourly1!$G7473/hourly1!$F$8763+유형화!$G$74*hourly1!I7473/hourly1!$I$8763+유형화!$H$63*hourly1!P7473/hourly1!$P$8763</f>
        <v>24.954080330727471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770">
        <f>(유형화!$F$71+유형화!$F$72+유형화!$F$73+유형화!$F$74+유형화!$G$63)*hourly1!O7474/hourly1!$O$8763</f>
        <v>108.19812235055784</v>
      </c>
      <c r="C7473" s="419">
        <f>hourly1!$F7474*유형화!$G$71/hourly1!$F$8763+유형화!$G$72*hourly1!$G7474/hourly1!$F$8763+유형화!$G$74*hourly1!I7474/hourly1!$I$8763+유형화!$H$63*hourly1!P7474/hourly1!$P$8763</f>
        <v>25.641650337393354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770">
        <f>(유형화!$F$71+유형화!$F$72+유형화!$F$73+유형화!$F$74+유형화!$G$63)*hourly1!O7475/hourly1!$O$8763</f>
        <v>109.15400458025299</v>
      </c>
      <c r="C7474" s="419">
        <f>hourly1!$F7475*유형화!$G$71/hourly1!$F$8763+유형화!$G$72*hourly1!$G7475/hourly1!$F$8763+유형화!$G$74*hourly1!I7475/hourly1!$I$8763+유형화!$H$63*hourly1!P7475/hourly1!$P$8763</f>
        <v>22.602971904846736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770">
        <f>(유형화!$F$71+유형화!$F$72+유형화!$F$73+유형화!$F$74+유형화!$G$63)*hourly1!O7476/hourly1!$O$8763</f>
        <v>113.7848043026145</v>
      </c>
      <c r="C7475" s="419">
        <f>hourly1!$F7476*유형화!$G$71/hourly1!$F$8763+유형화!$G$72*hourly1!$G7476/hourly1!$F$8763+유형화!$G$74*hourly1!I7476/hourly1!$I$8763+유형화!$H$63*hourly1!P7476/hourly1!$P$8763</f>
        <v>18.559592429551021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770">
        <f>(유형화!$F$71+유형화!$F$72+유형화!$F$73+유형화!$F$74+유형화!$G$63)*hourly1!O7477/hourly1!$O$8763</f>
        <v>112.93978265386944</v>
      </c>
      <c r="C7476" s="419">
        <f>hourly1!$F7477*유형화!$G$71/hourly1!$F$8763+유형화!$G$72*hourly1!$G7477/hourly1!$F$8763+유형화!$G$74*hourly1!I7477/hourly1!$I$8763+유형화!$H$63*hourly1!P7477/hourly1!$P$8763</f>
        <v>15.305700836246999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770">
        <f>(유형화!$F$71+유형화!$F$72+유형화!$F$73+유형화!$F$74+유형화!$G$63)*hourly1!O7478/hourly1!$O$8763</f>
        <v>112.11985712205332</v>
      </c>
      <c r="C7477" s="419">
        <f>hourly1!$F7478*유형화!$G$71/hourly1!$F$8763+유형화!$G$72*hourly1!$G7478/hourly1!$F$8763+유형화!$G$74*hourly1!I7478/hourly1!$I$8763+유형화!$H$63*hourly1!P7478/hourly1!$P$8763</f>
        <v>12.348552149673599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770">
        <f>(유형화!$F$71+유형화!$F$72+유형화!$F$73+유형화!$F$74+유형화!$G$63)*hourly1!O7479/hourly1!$O$8763</f>
        <v>105.51230793457503</v>
      </c>
      <c r="C7478" s="419">
        <f>hourly1!$F7479*유형화!$G$71/hourly1!$F$8763+유형화!$G$72*hourly1!$G7479/hourly1!$F$8763+유형화!$G$74*hourly1!I7479/hourly1!$I$8763+유형화!$H$63*hourly1!P7479/hourly1!$P$8763</f>
        <v>7.6270706620357336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770">
        <f>(유형화!$F$71+유형화!$F$72+유형화!$F$73+유형화!$F$74+유형화!$G$63)*hourly1!O7480/hourly1!$O$8763</f>
        <v>104.28857166007123</v>
      </c>
      <c r="C7479" s="419">
        <f>hourly1!$F7480*유형화!$G$71/hourly1!$F$8763+유형화!$G$72*hourly1!$G7480/hourly1!$F$8763+유형화!$G$74*hourly1!I7480/hourly1!$I$8763+유형화!$H$63*hourly1!P7480/hourly1!$P$8763</f>
        <v>9.8511461636850246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770">
        <f>(유형화!$F$71+유형화!$F$72+유형화!$F$73+유형화!$F$74+유형화!$G$63)*hourly1!O7481/hourly1!$O$8763</f>
        <v>109.48386172283084</v>
      </c>
      <c r="C7480" s="419">
        <f>hourly1!$F7481*유형화!$G$71/hourly1!$F$8763+유형화!$G$72*hourly1!$G7481/hourly1!$F$8763+유형화!$G$74*hourly1!I7481/hourly1!$I$8763+유형화!$H$63*hourly1!P7481/hourly1!$P$8763</f>
        <v>9.2378707404032667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770">
        <f>(유형화!$F$71+유형화!$F$72+유형화!$F$73+유형화!$F$74+유형화!$G$63)*hourly1!O7482/hourly1!$O$8763</f>
        <v>109.74354430955542</v>
      </c>
      <c r="C7481" s="419">
        <f>hourly1!$F7482*유형화!$G$71/hourly1!$F$8763+유형화!$G$72*hourly1!$G7482/hourly1!$F$8763+유형화!$G$74*hourly1!I7482/hourly1!$I$8763+유형화!$H$63*hourly1!P7482/hourly1!$P$8763</f>
        <v>9.0185181016283593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770">
        <f>(유형화!$F$71+유형화!$F$72+유형화!$F$73+유형화!$F$74+유형화!$G$63)*hourly1!O7483/hourly1!$O$8763</f>
        <v>111.32600896588647</v>
      </c>
      <c r="C7482" s="419">
        <f>hourly1!$F7483*유형화!$G$71/hourly1!$F$8763+유형화!$G$72*hourly1!$G7483/hourly1!$F$8763+유형화!$G$74*hourly1!I7483/hourly1!$I$8763+유형화!$H$63*hourly1!P7483/hourly1!$P$8763</f>
        <v>10.580548223664954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770">
        <f>(유형화!$F$71+유형화!$F$72+유형화!$F$73+유형화!$F$74+유형화!$G$63)*hourly1!O7484/hourly1!$O$8763</f>
        <v>113.21625668397121</v>
      </c>
      <c r="C7483" s="419">
        <f>hourly1!$F7484*유형화!$G$71/hourly1!$F$8763+유형화!$G$72*hourly1!$G7484/hourly1!$F$8763+유형화!$G$74*hourly1!I7484/hourly1!$I$8763+유형화!$H$63*hourly1!P7484/hourly1!$P$8763</f>
        <v>11.992383177165967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770">
        <f>(유형화!$F$71+유형화!$F$72+유형화!$F$73+유형화!$F$74+유형화!$G$63)*hourly1!O7485/hourly1!$O$8763</f>
        <v>115.02657686646803</v>
      </c>
      <c r="C7484" s="419">
        <f>hourly1!$F7485*유형화!$G$71/hourly1!$F$8763+유형화!$G$72*hourly1!$G7485/hourly1!$F$8763+유형화!$G$74*hourly1!I7485/hourly1!$I$8763+유형화!$H$63*hourly1!P7485/hourly1!$P$8763</f>
        <v>10.270467716896206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770">
        <f>(유형화!$F$71+유형화!$F$72+유형화!$F$73+유형화!$F$74+유형화!$G$63)*hourly1!O7486/hourly1!$O$8763</f>
        <v>113.09568274117251</v>
      </c>
      <c r="C7485" s="419">
        <f>hourly1!$F7486*유형화!$G$71/hourly1!$F$8763+유형화!$G$72*hourly1!$G7486/hourly1!$F$8763+유형화!$G$74*hourly1!I7486/hourly1!$I$8763+유형화!$H$63*hourly1!P7486/hourly1!$P$8763</f>
        <v>9.995050261109224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770">
        <f>(유형화!$F$71+유형화!$F$72+유형화!$F$73+유형화!$F$74+유형화!$G$63)*hourly1!O7487/hourly1!$O$8763</f>
        <v>110.44120378614679</v>
      </c>
      <c r="C7486" s="419">
        <f>hourly1!$F7487*유형화!$G$71/hourly1!$F$8763+유형화!$G$72*hourly1!$G7487/hourly1!$F$8763+유형화!$G$74*hourly1!I7487/hourly1!$I$8763+유형화!$H$63*hourly1!P7487/hourly1!$P$8763</f>
        <v>13.799561052778028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770">
        <f>(유형화!$F$71+유형화!$F$72+유형화!$F$73+유형화!$F$74+유형화!$G$63)*hourly1!O7488/hourly1!$O$8763</f>
        <v>110.62727678205025</v>
      </c>
      <c r="C7487" s="419">
        <f>hourly1!$F7488*유형화!$G$71/hourly1!$F$8763+유형화!$G$72*hourly1!$G7488/hourly1!$F$8763+유형화!$G$74*hourly1!I7488/hourly1!$I$8763+유형화!$H$63*hourly1!P7488/hourly1!$P$8763</f>
        <v>1.3514979754488545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770">
        <f>(유형화!$F$71+유형화!$F$72+유형화!$F$73+유형화!$F$74+유형화!$G$63)*hourly1!O7489/hourly1!$O$8763</f>
        <v>109.99800825380495</v>
      </c>
      <c r="C7488" s="419">
        <f>hourly1!$F7489*유형화!$G$71/hourly1!$F$8763+유형화!$G$72*hourly1!$G7489/hourly1!$F$8763+유형화!$G$74*hourly1!I7489/hourly1!$I$8763+유형화!$H$63*hourly1!P7489/hourly1!$P$8763</f>
        <v>0.94729050210003396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770">
        <f>(유형화!$F$71+유형화!$F$72+유형화!$F$73+유형화!$F$74+유형화!$G$63)*hourly1!O7490/hourly1!$O$8763</f>
        <v>109.07576233187945</v>
      </c>
      <c r="C7489" s="419">
        <f>hourly1!$F7490*유형화!$G$71/hourly1!$F$8763+유형화!$G$72*hourly1!$G7490/hourly1!$F$8763+유형화!$G$74*hourly1!I7490/hourly1!$I$8763+유형화!$H$63*hourly1!P7490/hourly1!$P$8763</f>
        <v>0.82662065595708045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770">
        <f>(유형화!$F$71+유형화!$F$72+유형화!$F$73+유형화!$F$74+유형화!$G$63)*hourly1!O7491/hourly1!$O$8763</f>
        <v>106.79189531249283</v>
      </c>
      <c r="C7490" s="419">
        <f>hourly1!$F7491*유형화!$G$71/hourly1!$F$8763+유형화!$G$72*hourly1!$G7491/hourly1!$F$8763+유형화!$G$74*hourly1!I7491/hourly1!$I$8763+유형화!$H$63*hourly1!P7491/hourly1!$P$8763</f>
        <v>0.6028952857943799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770">
        <f>(유형화!$F$71+유형화!$F$72+유형화!$F$73+유형화!$F$74+유형화!$G$63)*hourly1!O7492/hourly1!$O$8763</f>
        <v>102.6042542924021</v>
      </c>
      <c r="C7491" s="419">
        <f>hourly1!$F7492*유형화!$G$71/hourly1!$F$8763+유형화!$G$72*hourly1!$G7492/hourly1!$F$8763+유형화!$G$74*hourly1!I7492/hourly1!$I$8763+유형화!$H$63*hourly1!P7492/hourly1!$P$8763</f>
        <v>0.62154447742195962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770">
        <f>(유형화!$F$71+유형화!$F$72+유형화!$F$73+유형화!$F$74+유형화!$G$63)*hourly1!O7493/hourly1!$O$8763</f>
        <v>101.08869806651178</v>
      </c>
      <c r="C7492" s="419">
        <f>hourly1!$F7493*유형화!$G$71/hourly1!$F$8763+유형화!$G$72*hourly1!$G7493/hourly1!$F$8763+유형화!$G$74*hourly1!I7493/hourly1!$I$8763+유형화!$H$63*hourly1!P7493/hourly1!$P$8763</f>
        <v>0.5728471435123812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770">
        <f>(유형화!$F$71+유형화!$F$72+유형화!$F$73+유형화!$F$74+유형화!$G$63)*hourly1!O7494/hourly1!$O$8763</f>
        <v>101.51401059090746</v>
      </c>
      <c r="C7493" s="419">
        <f>hourly1!$F7494*유형화!$G$71/hourly1!$F$8763+유형화!$G$72*hourly1!$G7494/hourly1!$F$8763+유형화!$G$74*hourly1!I7494/hourly1!$I$8763+유형화!$H$63*hourly1!P7494/hourly1!$P$8763</f>
        <v>0.58740640038446335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770">
        <f>(유형화!$F$71+유형화!$F$72+유형화!$F$73+유형화!$F$74+유형화!$G$63)*hourly1!O7495/hourly1!$O$8763</f>
        <v>102.07783701233622</v>
      </c>
      <c r="C7494" s="419">
        <f>hourly1!$F7495*유형화!$G$71/hourly1!$F$8763+유형화!$G$72*hourly1!$G7495/hourly1!$F$8763+유형화!$G$74*hourly1!I7495/hourly1!$I$8763+유형화!$H$63*hourly1!P7495/hourly1!$P$8763</f>
        <v>0.82609045073672949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770">
        <f>(유형화!$F$71+유형화!$F$72+유형화!$F$73+유형화!$F$74+유형화!$G$63)*hourly1!O7496/hourly1!$O$8763</f>
        <v>103.88161652469499</v>
      </c>
      <c r="C7495" s="419">
        <f>hourly1!$F7496*유형화!$G$71/hourly1!$F$8763+유형화!$G$72*hourly1!$G7496/hourly1!$F$8763+유형화!$G$74*hourly1!I7496/hourly1!$I$8763+유형화!$H$63*hourly1!P7496/hourly1!$P$8763</f>
        <v>1.2089607797012729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770">
        <f>(유형화!$F$71+유형화!$F$72+유형화!$F$73+유형화!$F$74+유형화!$G$63)*hourly1!O7497/hourly1!$O$8763</f>
        <v>106.31117503106297</v>
      </c>
      <c r="C7496" s="419">
        <f>hourly1!$F7497*유형화!$G$71/hourly1!$F$8763+유형화!$G$72*hourly1!$G7497/hourly1!$F$8763+유형화!$G$74*hourly1!I7497/hourly1!$I$8763+유형화!$H$63*hourly1!P7497/hourly1!$P$8763</f>
        <v>25.154433897819324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770">
        <f>(유형화!$F$71+유형화!$F$72+유형화!$F$73+유형화!$F$74+유형화!$G$63)*hourly1!O7498/hourly1!$O$8763</f>
        <v>108.50026843371384</v>
      </c>
      <c r="C7497" s="419">
        <f>hourly1!$F7498*유형화!$G$71/hourly1!$F$8763+유형화!$G$72*hourly1!$G7498/hourly1!$F$8763+유형화!$G$74*hourly1!I7498/hourly1!$I$8763+유형화!$H$63*hourly1!P7498/hourly1!$P$8763</f>
        <v>26.112942157029373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770">
        <f>(유형화!$F$71+유형화!$F$72+유형화!$F$73+유형화!$F$74+유형화!$G$63)*hourly1!O7499/hourly1!$O$8763</f>
        <v>110.81500989848053</v>
      </c>
      <c r="C7498" s="419">
        <f>hourly1!$F7499*유형화!$G$71/hourly1!$F$8763+유형화!$G$72*hourly1!$G7499/hourly1!$F$8763+유형화!$G$74*hourly1!I7499/hourly1!$I$8763+유형화!$H$63*hourly1!P7499/hourly1!$P$8763</f>
        <v>25.657702662013094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770">
        <f>(유형화!$F$71+유형화!$F$72+유형화!$F$73+유형화!$F$74+유형화!$G$63)*hourly1!O7500/hourly1!$O$8763</f>
        <v>114.77592930122057</v>
      </c>
      <c r="C7499" s="419">
        <f>hourly1!$F7500*유형화!$G$71/hourly1!$F$8763+유형화!$G$72*hourly1!$G7500/hourly1!$F$8763+유형화!$G$74*hourly1!I7500/hourly1!$I$8763+유형화!$H$63*hourly1!P7500/hourly1!$P$8763</f>
        <v>23.525174492374937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770">
        <f>(유형화!$F$71+유형화!$F$72+유형화!$F$73+유형화!$F$74+유형화!$G$63)*hourly1!O7501/hourly1!$O$8763</f>
        <v>114.30435418509917</v>
      </c>
      <c r="C7500" s="419">
        <f>hourly1!$F7501*유형화!$G$71/hourly1!$F$8763+유형화!$G$72*hourly1!$G7501/hourly1!$F$8763+유형화!$G$74*hourly1!I7501/hourly1!$I$8763+유형화!$H$63*hourly1!P7501/hourly1!$P$8763</f>
        <v>21.080177276838423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770">
        <f>(유형화!$F$71+유형화!$F$72+유형화!$F$73+유형화!$F$74+유형화!$G$63)*hourly1!O7502/hourly1!$O$8763</f>
        <v>113.18382902713637</v>
      </c>
      <c r="C7501" s="419">
        <f>hourly1!$F7502*유형화!$G$71/hourly1!$F$8763+유형화!$G$72*hourly1!$G7502/hourly1!$F$8763+유형화!$G$74*hourly1!I7502/hourly1!$I$8763+유형화!$H$63*hourly1!P7502/hourly1!$P$8763</f>
        <v>17.946040056357297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770">
        <f>(유형화!$F$71+유형화!$F$72+유형화!$F$73+유형화!$F$74+유형화!$G$63)*hourly1!O7503/hourly1!$O$8763</f>
        <v>107.53672657348955</v>
      </c>
      <c r="C7502" s="419">
        <f>hourly1!$F7503*유형화!$G$71/hourly1!$F$8763+유형화!$G$72*hourly1!$G7503/hourly1!$F$8763+유형화!$G$74*hourly1!I7503/hourly1!$I$8763+유형화!$H$63*hourly1!P7503/hourly1!$P$8763</f>
        <v>11.321879747241809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770">
        <f>(유형화!$F$71+유형화!$F$72+유형화!$F$73+유형화!$F$74+유형화!$G$63)*hourly1!O7504/hourly1!$O$8763</f>
        <v>106.86317297338891</v>
      </c>
      <c r="C7503" s="419">
        <f>hourly1!$F7504*유형화!$G$71/hourly1!$F$8763+유형화!$G$72*hourly1!$G7504/hourly1!$F$8763+유형화!$G$74*hourly1!I7504/hourly1!$I$8763+유형화!$H$63*hourly1!P7504/hourly1!$P$8763</f>
        <v>11.058770253264745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770">
        <f>(유형화!$F$71+유형화!$F$72+유형화!$F$73+유형화!$F$74+유형화!$G$63)*hourly1!O7505/hourly1!$O$8763</f>
        <v>110.24666465620778</v>
      </c>
      <c r="C7504" s="419">
        <f>hourly1!$F7505*유형화!$G$71/hourly1!$F$8763+유형화!$G$72*hourly1!$G7505/hourly1!$F$8763+유형화!$G$74*hourly1!I7505/hourly1!$I$8763+유형화!$H$63*hourly1!P7505/hourly1!$P$8763</f>
        <v>11.755619928314248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770">
        <f>(유형화!$F$71+유형화!$F$72+유형화!$F$73+유형화!$F$74+유형화!$G$63)*hourly1!O7506/hourly1!$O$8763</f>
        <v>109.33584899534185</v>
      </c>
      <c r="C7505" s="419">
        <f>hourly1!$F7506*유형화!$G$71/hourly1!$F$8763+유형화!$G$72*hourly1!$G7506/hourly1!$F$8763+유형화!$G$74*hourly1!I7506/hourly1!$I$8763+유형화!$H$63*hourly1!P7506/hourly1!$P$8763</f>
        <v>11.190877207605544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770">
        <f>(유형화!$F$71+유형화!$F$72+유형화!$F$73+유형화!$F$74+유형화!$G$63)*hourly1!O7507/hourly1!$O$8763</f>
        <v>111.04738413375419</v>
      </c>
      <c r="C7506" s="419">
        <f>hourly1!$F7507*유형화!$G$71/hourly1!$F$8763+유형화!$G$72*hourly1!$G7507/hourly1!$F$8763+유형화!$G$74*hourly1!I7507/hourly1!$I$8763+유형화!$H$63*hourly1!P7507/hourly1!$P$8763</f>
        <v>12.971150322436399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770">
        <f>(유형화!$F$71+유형화!$F$72+유형화!$F$73+유형화!$F$74+유형화!$G$63)*hourly1!O7508/hourly1!$O$8763</f>
        <v>112.89150554273586</v>
      </c>
      <c r="C7507" s="419">
        <f>hourly1!$F7508*유형화!$G$71/hourly1!$F$8763+유형화!$G$72*hourly1!$G7508/hourly1!$F$8763+유형화!$G$74*hourly1!I7508/hourly1!$I$8763+유형화!$H$63*hourly1!P7508/hourly1!$P$8763</f>
        <v>13.689780261729329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770">
        <f>(유형화!$F$71+유형화!$F$72+유형화!$F$73+유형화!$F$74+유형화!$G$63)*hourly1!O7509/hourly1!$O$8763</f>
        <v>114.96503882539707</v>
      </c>
      <c r="C7508" s="419">
        <f>hourly1!$F7509*유형화!$G$71/hourly1!$F$8763+유형화!$G$72*hourly1!$G7509/hourly1!$F$8763+유형화!$G$74*hourly1!I7509/hourly1!$I$8763+유형화!$H$63*hourly1!P7509/hourly1!$P$8763</f>
        <v>11.779272373962598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770">
        <f>(유형화!$F$71+유형화!$F$72+유형화!$F$73+유형화!$F$74+유형화!$G$63)*hourly1!O7510/hourly1!$O$8763</f>
        <v>115.2847601152841</v>
      </c>
      <c r="C7509" s="419">
        <f>hourly1!$F7510*유형화!$G$71/hourly1!$F$8763+유형화!$G$72*hourly1!$G7510/hourly1!$F$8763+유형화!$G$74*hourly1!I7510/hourly1!$I$8763+유형화!$H$63*hourly1!P7510/hourly1!$P$8763</f>
        <v>11.015052478772329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770">
        <f>(유형화!$F$71+유형화!$F$72+유형화!$F$73+유형화!$F$74+유형화!$G$63)*hourly1!O7511/hourly1!$O$8763</f>
        <v>114.86559549570347</v>
      </c>
      <c r="C7510" s="419">
        <f>hourly1!$F7511*유형화!$G$71/hourly1!$F$8763+유형화!$G$72*hourly1!$G7511/hourly1!$F$8763+유형화!$G$74*hourly1!I7511/hourly1!$I$8763+유형화!$H$63*hourly1!P7511/hourly1!$P$8763</f>
        <v>14.407624586438676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770">
        <f>(유형화!$F$71+유형화!$F$72+유형화!$F$73+유형화!$F$74+유형화!$G$63)*hourly1!O7512/hourly1!$O$8763</f>
        <v>112.94497277385024</v>
      </c>
      <c r="C7511" s="419">
        <f>hourly1!$F7512*유형화!$G$71/hourly1!$F$8763+유형화!$G$72*hourly1!$G7512/hourly1!$F$8763+유형화!$G$74*hourly1!I7512/hourly1!$I$8763+유형화!$H$63*hourly1!P7512/hourly1!$P$8763</f>
        <v>1.1866272310781649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770">
        <f>(유형화!$F$71+유형화!$F$72+유형화!$F$73+유형화!$F$74+유형화!$G$63)*hourly1!O7513/hourly1!$O$8763</f>
        <v>110.98463807305728</v>
      </c>
      <c r="C7512" s="419">
        <f>hourly1!$F7513*유형화!$G$71/hourly1!$F$8763+유형화!$G$72*hourly1!$G7513/hourly1!$F$8763+유형화!$G$74*hourly1!I7513/hourly1!$I$8763+유형화!$H$63*hourly1!P7513/hourly1!$P$8763</f>
        <v>1.0481845859179502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770">
        <f>(유형화!$F$71+유형화!$F$72+유형화!$F$73+유형화!$F$74+유형화!$G$63)*hourly1!O7514/hourly1!$O$8763</f>
        <v>110.61490567162012</v>
      </c>
      <c r="C7513" s="419">
        <f>hourly1!$F7514*유형화!$G$71/hourly1!$F$8763+유형화!$G$72*hourly1!$G7514/hourly1!$F$8763+유형화!$G$74*hourly1!I7514/hourly1!$I$8763+유형화!$H$63*hourly1!P7514/hourly1!$P$8763</f>
        <v>0.80646947264027213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770">
        <f>(유형화!$F$71+유형화!$F$72+유형화!$F$73+유형화!$F$74+유형화!$G$63)*hourly1!O7515/hourly1!$O$8763</f>
        <v>108.22295818017325</v>
      </c>
      <c r="C7514" s="419">
        <f>hourly1!$F7515*유형화!$G$71/hourly1!$F$8763+유형화!$G$72*hourly1!$G7515/hourly1!$F$8763+유형화!$G$74*hourly1!I7515/hourly1!$I$8763+유형화!$H$63*hourly1!P7515/hourly1!$P$8763</f>
        <v>0.65578133326139032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770">
        <f>(유형화!$F$71+유형화!$F$72+유형화!$F$73+유형화!$F$74+유형화!$G$63)*hourly1!O7516/hourly1!$O$8763</f>
        <v>103.66882764481758</v>
      </c>
      <c r="C7515" s="419">
        <f>hourly1!$F7516*유형화!$G$71/hourly1!$F$8763+유형화!$G$72*hourly1!$G7516/hourly1!$F$8763+유형화!$G$74*hourly1!I7516/hourly1!$I$8763+유형화!$H$63*hourly1!P7516/hourly1!$P$8763</f>
        <v>0.60895310353546184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770">
        <f>(유형화!$F$71+유형화!$F$72+유형화!$F$73+유형화!$F$74+유형화!$G$63)*hourly1!O7517/hourly1!$O$8763</f>
        <v>101.78807005667339</v>
      </c>
      <c r="C7516" s="419">
        <f>hourly1!$F7517*유형화!$G$71/hourly1!$F$8763+유형화!$G$72*hourly1!$G7517/hourly1!$F$8763+유형화!$G$74*hourly1!I7517/hourly1!$I$8763+유형화!$H$63*hourly1!P7517/hourly1!$P$8763</f>
        <v>0.62228516457540795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770">
        <f>(유형화!$F$71+유형화!$F$72+유형화!$F$73+유형화!$F$74+유형화!$G$63)*hourly1!O7518/hourly1!$O$8763</f>
        <v>101.56371406698429</v>
      </c>
      <c r="C7517" s="419">
        <f>hourly1!$F7518*유형화!$G$71/hourly1!$F$8763+유형화!$G$72*hourly1!$G7518/hourly1!$F$8763+유형화!$G$74*hourly1!I7518/hourly1!$I$8763+유형화!$H$63*hourly1!P7518/hourly1!$P$8763</f>
        <v>0.75668957229702904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770">
        <f>(유형화!$F$71+유형화!$F$72+유형화!$F$73+유형화!$F$74+유형화!$G$63)*hourly1!O7519/hourly1!$O$8763</f>
        <v>102.35294565745511</v>
      </c>
      <c r="C7518" s="419">
        <f>hourly1!$F7519*유형화!$G$71/hourly1!$F$8763+유형화!$G$72*hourly1!$G7519/hourly1!$F$8763+유형화!$G$74*hourly1!I7519/hourly1!$I$8763+유형화!$H$63*hourly1!P7519/hourly1!$P$8763</f>
        <v>1.3701037782568952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770">
        <f>(유형화!$F$71+유형화!$F$72+유형화!$F$73+유형화!$F$74+유형화!$G$63)*hourly1!O7520/hourly1!$O$8763</f>
        <v>103.54174559735854</v>
      </c>
      <c r="C7519" s="419">
        <f>hourly1!$F7520*유형화!$G$71/hourly1!$F$8763+유형화!$G$72*hourly1!$G7520/hourly1!$F$8763+유형화!$G$74*hourly1!I7520/hourly1!$I$8763+유형화!$H$63*hourly1!P7520/hourly1!$P$8763</f>
        <v>2.2032257343232033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770">
        <f>(유형화!$F$71+유형화!$F$72+유형화!$F$73+유형화!$F$74+유형화!$G$63)*hourly1!O7521/hourly1!$O$8763</f>
        <v>105.51946597071098</v>
      </c>
      <c r="C7520" s="419">
        <f>hourly1!$F7521*유형화!$G$71/hourly1!$F$8763+유형화!$G$72*hourly1!$G7521/hourly1!$F$8763+유형화!$G$74*hourly1!I7521/hourly1!$I$8763+유형화!$H$63*hourly1!P7521/hourly1!$P$8763</f>
        <v>26.232074931160877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770">
        <f>(유형화!$F$71+유형화!$F$72+유형화!$F$73+유형화!$F$74+유형화!$G$63)*hourly1!O7522/hourly1!$O$8763</f>
        <v>106.24973513895618</v>
      </c>
      <c r="C7521" s="419">
        <f>hourly1!$F7522*유형화!$G$71/hourly1!$F$8763+유형화!$G$72*hourly1!$G7522/hourly1!$F$8763+유형화!$G$74*hourly1!I7522/hourly1!$I$8763+유형화!$H$63*hourly1!P7522/hourly1!$P$8763</f>
        <v>27.599201244928881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770">
        <f>(유형화!$F$71+유형화!$F$72+유형화!$F$73+유형화!$F$74+유형화!$G$63)*hourly1!O7523/hourly1!$O$8763</f>
        <v>109.74942720993249</v>
      </c>
      <c r="C7522" s="419">
        <f>hourly1!$F7523*유형화!$G$71/hourly1!$F$8763+유형화!$G$72*hourly1!$G7523/hourly1!$F$8763+유형화!$G$74*hourly1!I7523/hourly1!$I$8763+유형화!$H$63*hourly1!P7523/hourly1!$P$8763</f>
        <v>25.203307248784061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770">
        <f>(유형화!$F$71+유형화!$F$72+유형화!$F$73+유형화!$F$74+유형화!$G$63)*hourly1!O7524/hourly1!$O$8763</f>
        <v>114.38277471209739</v>
      </c>
      <c r="C7523" s="419">
        <f>hourly1!$F7524*유형화!$G$71/hourly1!$F$8763+유형화!$G$72*hourly1!$G7524/hourly1!$F$8763+유형화!$G$74*hourly1!I7524/hourly1!$I$8763+유형화!$H$63*hourly1!P7524/hourly1!$P$8763</f>
        <v>22.004238198275942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770">
        <f>(유형화!$F$71+유형화!$F$72+유형화!$F$73+유형화!$F$74+유형화!$G$63)*hourly1!O7525/hourly1!$O$8763</f>
        <v>114.00453719190973</v>
      </c>
      <c r="C7524" s="419">
        <f>hourly1!$F7525*유형화!$G$71/hourly1!$F$8763+유형화!$G$72*hourly1!$G7525/hourly1!$F$8763+유형화!$G$74*hourly1!I7525/hourly1!$I$8763+유형화!$H$63*hourly1!P7525/hourly1!$P$8763</f>
        <v>19.487688511205896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770">
        <f>(유형화!$F$71+유형화!$F$72+유형화!$F$73+유형화!$F$74+유형화!$G$63)*hourly1!O7526/hourly1!$O$8763</f>
        <v>113.4653324486063</v>
      </c>
      <c r="C7525" s="419">
        <f>hourly1!$F7526*유형화!$G$71/hourly1!$F$8763+유형화!$G$72*hourly1!$G7526/hourly1!$F$8763+유형화!$G$74*hourly1!I7526/hourly1!$I$8763+유형화!$H$63*hourly1!P7526/hourly1!$P$8763</f>
        <v>17.049944306141626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770">
        <f>(유형화!$F$71+유형화!$F$72+유형화!$F$73+유형화!$F$74+유형화!$G$63)*hourly1!O7527/hourly1!$O$8763</f>
        <v>108.82689531070865</v>
      </c>
      <c r="C7526" s="419">
        <f>hourly1!$F7527*유형화!$G$71/hourly1!$F$8763+유형화!$G$72*hourly1!$G7527/hourly1!$F$8763+유형화!$G$74*hourly1!I7527/hourly1!$I$8763+유형화!$H$63*hourly1!P7527/hourly1!$P$8763</f>
        <v>11.528813644242009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770">
        <f>(유형화!$F$71+유형화!$F$72+유형화!$F$73+유형화!$F$74+유형화!$G$63)*hourly1!O7528/hourly1!$O$8763</f>
        <v>109.33694596234982</v>
      </c>
      <c r="C7527" s="419">
        <f>hourly1!$F7528*유형화!$G$71/hourly1!$F$8763+유형화!$G$72*hourly1!$G7528/hourly1!$F$8763+유형화!$G$74*hourly1!I7528/hourly1!$I$8763+유형화!$H$63*hourly1!P7528/hourly1!$P$8763</f>
        <v>13.058608335136322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770">
        <f>(유형화!$F$71+유형화!$F$72+유형화!$F$73+유형화!$F$74+유형화!$G$63)*hourly1!O7529/hourly1!$O$8763</f>
        <v>115.08088219446267</v>
      </c>
      <c r="C7528" s="419">
        <f>hourly1!$F7529*유형화!$G$71/hourly1!$F$8763+유형화!$G$72*hourly1!$G7529/hourly1!$F$8763+유형화!$G$74*hourly1!I7529/hourly1!$I$8763+유형화!$H$63*hourly1!P7529/hourly1!$P$8763</f>
        <v>12.914748549698038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770">
        <f>(유형화!$F$71+유형화!$F$72+유형화!$F$73+유형화!$F$74+유형화!$G$63)*hourly1!O7530/hourly1!$O$8763</f>
        <v>115.20829170868524</v>
      </c>
      <c r="C7529" s="419">
        <f>hourly1!$F7530*유형화!$G$71/hourly1!$F$8763+유형화!$G$72*hourly1!$G7530/hourly1!$F$8763+유형화!$G$74*hourly1!I7530/hourly1!$I$8763+유형화!$H$63*hourly1!P7530/hourly1!$P$8763</f>
        <v>13.082762675569544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770">
        <f>(유형화!$F$71+유형화!$F$72+유형화!$F$73+유형화!$F$74+유형화!$G$63)*hourly1!O7531/hourly1!$O$8763</f>
        <v>116.61713540625418</v>
      </c>
      <c r="C7530" s="419">
        <f>hourly1!$F7531*유형화!$G$71/hourly1!$F$8763+유형화!$G$72*hourly1!$G7531/hourly1!$F$8763+유형화!$G$74*hourly1!I7531/hourly1!$I$8763+유형화!$H$63*hourly1!P7531/hourly1!$P$8763</f>
        <v>13.918388566562122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770">
        <f>(유형화!$F$71+유형화!$F$72+유형화!$F$73+유형화!$F$74+유형화!$G$63)*hourly1!O7532/hourly1!$O$8763</f>
        <v>116.03145001269695</v>
      </c>
      <c r="C7531" s="419">
        <f>hourly1!$F7532*유형화!$G$71/hourly1!$F$8763+유형화!$G$72*hourly1!$G7532/hourly1!$F$8763+유형화!$G$74*hourly1!I7532/hourly1!$I$8763+유형화!$H$63*hourly1!P7532/hourly1!$P$8763</f>
        <v>14.961363163978604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770">
        <f>(유형화!$F$71+유형화!$F$72+유형화!$F$73+유형화!$F$74+유형화!$G$63)*hourly1!O7533/hourly1!$O$8763</f>
        <v>115.12095658748419</v>
      </c>
      <c r="C7532" s="419">
        <f>hourly1!$F7533*유형화!$G$71/hourly1!$F$8763+유형화!$G$72*hourly1!$G7533/hourly1!$F$8763+유형화!$G$74*hourly1!I7533/hourly1!$I$8763+유형화!$H$63*hourly1!P7533/hourly1!$P$8763</f>
        <v>12.825472514687119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770">
        <f>(유형화!$F$71+유형화!$F$72+유형화!$F$73+유형화!$F$74+유형화!$G$63)*hourly1!O7534/hourly1!$O$8763</f>
        <v>112.66080341913165</v>
      </c>
      <c r="C7533" s="419">
        <f>hourly1!$F7534*유형화!$G$71/hourly1!$F$8763+유형화!$G$72*hourly1!$G7534/hourly1!$F$8763+유형화!$G$74*hourly1!I7534/hourly1!$I$8763+유형화!$H$63*hourly1!P7534/hourly1!$P$8763</f>
        <v>12.631195536385945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770">
        <f>(유형화!$F$71+유형화!$F$72+유형화!$F$73+유형화!$F$74+유형화!$G$63)*hourly1!O7535/hourly1!$O$8763</f>
        <v>108.44857492891352</v>
      </c>
      <c r="C7534" s="419">
        <f>hourly1!$F7535*유형화!$G$71/hourly1!$F$8763+유형화!$G$72*hourly1!$G7535/hourly1!$F$8763+유형화!$G$74*hourly1!I7535/hourly1!$I$8763+유형화!$H$63*hourly1!P7535/hourly1!$P$8763</f>
        <v>15.908811274593242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770">
        <f>(유형화!$F$71+유형화!$F$72+유형화!$F$73+유형화!$F$74+유형화!$G$63)*hourly1!O7536/hourly1!$O$8763</f>
        <v>106.25814182754009</v>
      </c>
      <c r="C7535" s="419">
        <f>hourly1!$F7536*유형화!$G$71/hourly1!$F$8763+유형화!$G$72*hourly1!$G7536/hourly1!$F$8763+유형화!$G$74*hourly1!I7536/hourly1!$I$8763+유형화!$H$63*hourly1!P7536/hourly1!$P$8763</f>
        <v>1.1497021147599151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770">
        <f>(유형화!$F$71+유형화!$F$72+유형화!$F$73+유형화!$F$74+유형화!$G$63)*hourly1!O7537/hourly1!$O$8763</f>
        <v>105.19708085380026</v>
      </c>
      <c r="C7536" s="419">
        <f>hourly1!$F7537*유형화!$G$71/hourly1!$F$8763+유형화!$G$72*hourly1!$G7537/hourly1!$F$8763+유형화!$G$74*hourly1!I7537/hourly1!$I$8763+유형화!$H$63*hourly1!P7537/hourly1!$P$8763</f>
        <v>1.0924799548378819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770">
        <f>(유형화!$F$71+유형화!$F$72+유형화!$F$73+유형화!$F$74+유형화!$G$63)*hourly1!O7538/hourly1!$O$8763</f>
        <v>106.36266002145796</v>
      </c>
      <c r="C7537" s="419">
        <f>hourly1!$F7538*유형화!$G$71/hourly1!$F$8763+유형화!$G$72*hourly1!$G7538/hourly1!$F$8763+유형화!$G$74*hourly1!I7538/hourly1!$I$8763+유형화!$H$63*hourly1!P7538/hourly1!$P$8763</f>
        <v>0.80630391813734104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770">
        <f>(유형화!$F$71+유형화!$F$72+유형화!$F$73+유형화!$F$74+유형화!$G$63)*hourly1!O7539/hourly1!$O$8763</f>
        <v>104.39507436481297</v>
      </c>
      <c r="C7538" s="419">
        <f>hourly1!$F7539*유형화!$G$71/hourly1!$F$8763+유형화!$G$72*hourly1!$G7539/hourly1!$F$8763+유형화!$G$74*hourly1!I7539/hourly1!$I$8763+유형화!$H$63*hourly1!P7539/hourly1!$P$8763</f>
        <v>0.611321640727025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770">
        <f>(유형화!$F$71+유형화!$F$72+유형화!$F$73+유형화!$F$74+유형화!$G$63)*hourly1!O7540/hourly1!$O$8763</f>
        <v>100.68999395461314</v>
      </c>
      <c r="C7539" s="419">
        <f>hourly1!$F7540*유형화!$G$71/hourly1!$F$8763+유형화!$G$72*hourly1!$G7540/hourly1!$F$8763+유형화!$G$74*hourly1!I7540/hourly1!$I$8763+유형화!$H$63*hourly1!P7540/hourly1!$P$8763</f>
        <v>0.56636897734935887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770">
        <f>(유형화!$F$71+유형화!$F$72+유형화!$F$73+유형화!$F$74+유형화!$G$63)*hourly1!O7541/hourly1!$O$8763</f>
        <v>98.165750084382267</v>
      </c>
      <c r="C7540" s="419">
        <f>hourly1!$F7541*유형화!$G$71/hourly1!$F$8763+유형화!$G$72*hourly1!$G7541/hourly1!$F$8763+유형화!$G$74*hourly1!I7541/hourly1!$I$8763+유형화!$H$63*hourly1!P7541/hourly1!$P$8763</f>
        <v>0.69624494628820255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770">
        <f>(유형화!$F$71+유형화!$F$72+유형화!$F$73+유형화!$F$74+유형화!$G$63)*hourly1!O7542/hourly1!$O$8763</f>
        <v>98.643320224302812</v>
      </c>
      <c r="C7541" s="419">
        <f>hourly1!$F7542*유형화!$G$71/hourly1!$F$8763+유형화!$G$72*hourly1!$G7542/hourly1!$F$8763+유형화!$G$74*hourly1!I7542/hourly1!$I$8763+유형화!$H$63*hourly1!P7542/hourly1!$P$8763</f>
        <v>1.0918248144350187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770">
        <f>(유형화!$F$71+유형화!$F$72+유형화!$F$73+유형화!$F$74+유형화!$G$63)*hourly1!O7543/hourly1!$O$8763</f>
        <v>99.617384169705389</v>
      </c>
      <c r="C7542" s="419">
        <f>hourly1!$F7543*유형화!$G$71/hourly1!$F$8763+유형화!$G$72*hourly1!$G7543/hourly1!$F$8763+유형화!$G$74*hourly1!I7543/hourly1!$I$8763+유형화!$H$63*hourly1!P7543/hourly1!$P$8763</f>
        <v>2.3882433539009624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770">
        <f>(유형화!$F$71+유형화!$F$72+유형화!$F$73+유형화!$F$74+유형화!$G$63)*hourly1!O7544/hourly1!$O$8763</f>
        <v>100.41473504682688</v>
      </c>
      <c r="C7543" s="419">
        <f>hourly1!$F7544*유형화!$G$71/hourly1!$F$8763+유형화!$G$72*hourly1!$G7544/hourly1!$F$8763+유형화!$G$74*hourly1!I7544/hourly1!$I$8763+유형화!$H$63*hourly1!P7544/hourly1!$P$8763</f>
        <v>3.8510481692003018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770">
        <f>(유형화!$F$71+유형화!$F$72+유형화!$F$73+유형화!$F$74+유형화!$G$63)*hourly1!O7545/hourly1!$O$8763</f>
        <v>100.15982412291301</v>
      </c>
      <c r="C7544" s="419">
        <f>hourly1!$F7545*유형화!$G$71/hourly1!$F$8763+유형화!$G$72*hourly1!$G7545/hourly1!$F$8763+유형화!$G$74*hourly1!I7545/hourly1!$I$8763+유형화!$H$63*hourly1!P7545/hourly1!$P$8763</f>
        <v>28.748733244140869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770">
        <f>(유형화!$F$71+유형화!$F$72+유형화!$F$73+유형화!$F$74+유형화!$G$63)*hourly1!O7546/hourly1!$O$8763</f>
        <v>99.993341821527721</v>
      </c>
      <c r="C7545" s="419">
        <f>hourly1!$F7546*유형화!$G$71/hourly1!$F$8763+유형화!$G$72*hourly1!$G7546/hourly1!$F$8763+유형화!$G$74*hourly1!I7546/hourly1!$I$8763+유형화!$H$63*hourly1!P7546/hourly1!$P$8763</f>
        <v>29.190726840312031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770">
        <f>(유형화!$F$71+유형화!$F$72+유형화!$F$73+유형화!$F$74+유형화!$G$63)*hourly1!O7547/hourly1!$O$8763</f>
        <v>100.51725150580565</v>
      </c>
      <c r="C7546" s="419">
        <f>hourly1!$F7547*유형화!$G$71/hourly1!$F$8763+유형화!$G$72*hourly1!$G7547/hourly1!$F$8763+유형화!$G$74*hourly1!I7547/hourly1!$I$8763+유형화!$H$63*hourly1!P7547/hourly1!$P$8763</f>
        <v>25.638951922084456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770">
        <f>(유형화!$F$71+유형화!$F$72+유형화!$F$73+유형화!$F$74+유형화!$G$63)*hourly1!O7548/hourly1!$O$8763</f>
        <v>101.3873816630098</v>
      </c>
      <c r="C7547" s="419">
        <f>hourly1!$F7548*유형화!$G$71/hourly1!$F$8763+유형화!$G$72*hourly1!$G7548/hourly1!$F$8763+유형화!$G$74*hourly1!I7548/hourly1!$I$8763+유형화!$H$63*hourly1!P7548/hourly1!$P$8763</f>
        <v>22.164665127448064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770">
        <f>(유형화!$F$71+유형화!$F$72+유형화!$F$73+유형화!$F$74+유형화!$G$63)*hourly1!O7549/hourly1!$O$8763</f>
        <v>102.40847457549715</v>
      </c>
      <c r="C7548" s="419">
        <f>hourly1!$F7549*유형화!$G$71/hourly1!$F$8763+유형화!$G$72*hourly1!$G7549/hourly1!$F$8763+유형화!$G$74*hourly1!I7549/hourly1!$I$8763+유형화!$H$63*hourly1!P7549/hourly1!$P$8763</f>
        <v>19.654902559553921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770">
        <f>(유형화!$F$71+유형화!$F$72+유형화!$F$73+유형화!$F$74+유형화!$G$63)*hourly1!O7550/hourly1!$O$8763</f>
        <v>103.89836352318798</v>
      </c>
      <c r="C7549" s="419">
        <f>hourly1!$F7550*유형화!$G$71/hourly1!$F$8763+유형화!$G$72*hourly1!$G7550/hourly1!$F$8763+유형화!$G$74*hourly1!I7550/hourly1!$I$8763+유형화!$H$63*hourly1!P7550/hourly1!$P$8763</f>
        <v>16.662952039320647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770">
        <f>(유형화!$F$71+유형화!$F$72+유형화!$F$73+유형화!$F$74+유형화!$G$63)*hourly1!O7551/hourly1!$O$8763</f>
        <v>101.47631699930587</v>
      </c>
      <c r="C7550" s="419">
        <f>hourly1!$F7551*유형화!$G$71/hourly1!$F$8763+유형화!$G$72*hourly1!$G7551/hourly1!$F$8763+유형화!$G$74*hourly1!I7551/hourly1!$I$8763+유형화!$H$63*hourly1!P7551/hourly1!$P$8763</f>
        <v>10.600555393027575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770">
        <f>(유형화!$F$71+유형화!$F$72+유형화!$F$73+유형화!$F$74+유형화!$G$63)*hourly1!O7552/hourly1!$O$8763</f>
        <v>100.82549286422528</v>
      </c>
      <c r="C7551" s="419">
        <f>hourly1!$F7552*유형화!$G$71/hourly1!$F$8763+유형화!$G$72*hourly1!$G7552/hourly1!$F$8763+유형화!$G$74*hourly1!I7552/hourly1!$I$8763+유형화!$H$63*hourly1!P7552/hourly1!$P$8763</f>
        <v>11.203217787960616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770">
        <f>(유형화!$F$71+유형화!$F$72+유형화!$F$73+유형화!$F$74+유형화!$G$63)*hourly1!O7553/hourly1!$O$8763</f>
        <v>101.38649304094079</v>
      </c>
      <c r="C7552" s="419">
        <f>hourly1!$F7553*유형화!$G$71/hourly1!$F$8763+유형화!$G$72*hourly1!$G7553/hourly1!$F$8763+유형화!$G$74*hourly1!I7553/hourly1!$I$8763+유형화!$H$63*hourly1!P7553/hourly1!$P$8763</f>
        <v>10.361511923233969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770">
        <f>(유형화!$F$71+유형화!$F$72+유형화!$F$73+유형화!$F$74+유형화!$G$63)*hourly1!O7554/hourly1!$O$8763</f>
        <v>100.79110694895625</v>
      </c>
      <c r="C7553" s="419">
        <f>hourly1!$F7554*유형화!$G$71/hourly1!$F$8763+유형화!$G$72*hourly1!$G7554/hourly1!$F$8763+유형화!$G$74*hourly1!I7554/hourly1!$I$8763+유형화!$H$63*hourly1!P7554/hourly1!$P$8763</f>
        <v>10.659864832119426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770">
        <f>(유형화!$F$71+유형화!$F$72+유형화!$F$73+유형화!$F$74+유형화!$G$63)*hourly1!O7555/hourly1!$O$8763</f>
        <v>102.51604225162315</v>
      </c>
      <c r="C7554" s="419">
        <f>hourly1!$F7555*유형화!$G$71/hourly1!$F$8763+유형화!$G$72*hourly1!$G7555/hourly1!$F$8763+유형화!$G$74*hourly1!I7555/hourly1!$I$8763+유형화!$H$63*hourly1!P7555/hourly1!$P$8763</f>
        <v>12.208771220994331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770">
        <f>(유형화!$F$71+유형화!$F$72+유형화!$F$73+유형화!$F$74+유형화!$G$63)*hourly1!O7556/hourly1!$O$8763</f>
        <v>103.04323608061723</v>
      </c>
      <c r="C7555" s="419">
        <f>hourly1!$F7556*유형화!$G$71/hourly1!$F$8763+유형화!$G$72*hourly1!$G7556/hourly1!$F$8763+유형화!$G$74*hourly1!I7556/hourly1!$I$8763+유형화!$H$63*hourly1!P7556/hourly1!$P$8763</f>
        <v>13.797407305629307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770">
        <f>(유형화!$F$71+유형화!$F$72+유형화!$F$73+유형화!$F$74+유형화!$G$63)*hourly1!O7557/hourly1!$O$8763</f>
        <v>105.23744264503047</v>
      </c>
      <c r="C7556" s="419">
        <f>hourly1!$F7557*유형화!$G$71/hourly1!$F$8763+유형화!$G$72*hourly1!$G7557/hourly1!$F$8763+유형화!$G$74*hourly1!I7557/hourly1!$I$8763+유형화!$H$63*hourly1!P7557/hourly1!$P$8763</f>
        <v>11.793993492672087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770">
        <f>(유형화!$F$71+유형화!$F$72+유형화!$F$73+유형화!$F$74+유형화!$G$63)*hourly1!O7558/hourly1!$O$8763</f>
        <v>104.7038446613045</v>
      </c>
      <c r="C7557" s="419">
        <f>hourly1!$F7558*유형화!$G$71/hourly1!$F$8763+유형화!$G$72*hourly1!$G7558/hourly1!$F$8763+유형화!$G$74*hourly1!I7558/hourly1!$I$8763+유형화!$H$63*hourly1!P7558/hourly1!$P$8763</f>
        <v>11.413649870071083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770">
        <f>(유형화!$F$71+유형화!$F$72+유형화!$F$73+유형화!$F$74+유형화!$G$63)*hourly1!O7559/hourly1!$O$8763</f>
        <v>104.55729200021977</v>
      </c>
      <c r="C7558" s="419">
        <f>hourly1!$F7559*유형화!$G$71/hourly1!$F$8763+유형화!$G$72*hourly1!$G7559/hourly1!$F$8763+유형화!$G$74*hourly1!I7559/hourly1!$I$8763+유형화!$H$63*hourly1!P7559/hourly1!$P$8763</f>
        <v>14.905545755554527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770">
        <f>(유형화!$F$71+유형화!$F$72+유형화!$F$73+유형화!$F$74+유형화!$G$63)*hourly1!O7560/hourly1!$O$8763</f>
        <v>103.22869409795014</v>
      </c>
      <c r="C7559" s="419">
        <f>hourly1!$F7560*유형화!$G$71/hourly1!$F$8763+유형화!$G$72*hourly1!$G7560/hourly1!$F$8763+유형화!$G$74*hourly1!I7560/hourly1!$I$8763+유형화!$H$63*hourly1!P7560/hourly1!$P$8763</f>
        <v>1.351769694084709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770">
        <f>(유형화!$F$71+유형화!$F$72+유형화!$F$73+유형화!$F$74+유형화!$G$63)*hourly1!O7561/hourly1!$O$8763</f>
        <v>103.47300917225665</v>
      </c>
      <c r="C7560" s="419">
        <f>hourly1!$F7561*유형화!$G$71/hourly1!$F$8763+유형화!$G$72*hourly1!$G7561/hourly1!$F$8763+유형화!$G$74*hourly1!I7561/hourly1!$I$8763+유형화!$H$63*hourly1!P7561/hourly1!$P$8763</f>
        <v>0.94740959056217666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770">
        <f>(유형화!$F$71+유형화!$F$72+유형화!$F$73+유형화!$F$74+유형화!$G$63)*hourly1!O7562/hourly1!$O$8763</f>
        <v>103.10941694722301</v>
      </c>
      <c r="C7561" s="419">
        <f>hourly1!$F7562*유형화!$G$71/hourly1!$F$8763+유형화!$G$72*hourly1!$G7562/hourly1!$F$8763+유형화!$G$74*hourly1!I7562/hourly1!$I$8763+유형화!$H$63*hourly1!P7562/hourly1!$P$8763</f>
        <v>0.82669173976781851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770">
        <f>(유형화!$F$71+유형화!$F$72+유형화!$F$73+유형화!$F$74+유형화!$G$63)*hourly1!O7563/hourly1!$O$8763</f>
        <v>101.52616312882364</v>
      </c>
      <c r="C7562" s="419">
        <f>hourly1!$F7563*유형화!$G$71/hourly1!$F$8763+유형화!$G$72*hourly1!$G7563/hourly1!$F$8763+유형화!$G$74*hourly1!I7563/hourly1!$I$8763+유형화!$H$63*hourly1!P7563/hourly1!$P$8763</f>
        <v>0.60913465958886237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770">
        <f>(유형화!$F$71+유형화!$F$72+유형화!$F$73+유형화!$F$74+유형화!$G$63)*hourly1!O7564/hourly1!$O$8763</f>
        <v>98.736009028468899</v>
      </c>
      <c r="C7563" s="419">
        <f>hourly1!$F7564*유형화!$G$71/hourly1!$F$8763+유형화!$G$72*hourly1!$G7564/hourly1!$F$8763+유형화!$G$74*hourly1!I7564/hourly1!$I$8763+유형화!$H$63*hourly1!P7564/hourly1!$P$8763</f>
        <v>0.53949529650274608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770">
        <f>(유형화!$F$71+유형화!$F$72+유형화!$F$73+유형화!$F$74+유형화!$G$63)*hourly1!O7565/hourly1!$O$8763</f>
        <v>97.651994558888077</v>
      </c>
      <c r="C7564" s="419">
        <f>hourly1!$F7565*유형화!$G$71/hourly1!$F$8763+유형화!$G$72*hourly1!$G7565/hourly1!$F$8763+유형화!$G$74*hourly1!I7565/hourly1!$I$8763+유형화!$H$63*hourly1!P7565/hourly1!$P$8763</f>
        <v>0.54295593951383014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770">
        <f>(유형화!$F$71+유형화!$F$72+유형화!$F$73+유형화!$F$74+유형화!$G$63)*hourly1!O7566/hourly1!$O$8763</f>
        <v>96.929873721222748</v>
      </c>
      <c r="C7565" s="419">
        <f>hourly1!$F7566*유형화!$G$71/hourly1!$F$8763+유형화!$G$72*hourly1!$G7566/hourly1!$F$8763+유형화!$G$74*hourly1!I7566/hourly1!$I$8763+유형화!$H$63*hourly1!P7566/hourly1!$P$8763</f>
        <v>0.61669816168466918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770">
        <f>(유형화!$F$71+유형화!$F$72+유형화!$F$73+유형화!$F$74+유형화!$G$63)*hourly1!O7567/hourly1!$O$8763</f>
        <v>96.410482626867605</v>
      </c>
      <c r="C7566" s="419">
        <f>hourly1!$F7567*유형화!$G$71/hourly1!$F$8763+유형화!$G$72*hourly1!$G7567/hourly1!$F$8763+유형화!$G$74*hourly1!I7567/hourly1!$I$8763+유형화!$H$63*hourly1!P7567/hourly1!$P$8763</f>
        <v>0.86644020657750787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770">
        <f>(유형화!$F$71+유형화!$F$72+유형화!$F$73+유형화!$F$74+유형화!$G$63)*hourly1!O7568/hourly1!$O$8763</f>
        <v>96.542612885773593</v>
      </c>
      <c r="C7567" s="419">
        <f>hourly1!$F7568*유형화!$G$71/hourly1!$F$8763+유형화!$G$72*hourly1!$G7568/hourly1!$F$8763+유형화!$G$74*hourly1!I7568/hourly1!$I$8763+유형화!$H$63*hourly1!P7568/hourly1!$P$8763</f>
        <v>1.8584052460416156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770">
        <f>(유형화!$F$71+유형화!$F$72+유형화!$F$73+유형화!$F$74+유형화!$G$63)*hourly1!O7569/hourly1!$O$8763</f>
        <v>98.381179090200618</v>
      </c>
      <c r="C7568" s="419">
        <f>hourly1!$F7569*유형화!$G$71/hourly1!$F$8763+유형화!$G$72*hourly1!$G7569/hourly1!$F$8763+유형화!$G$74*hourly1!I7569/hourly1!$I$8763+유형화!$H$63*hourly1!P7569/hourly1!$P$8763</f>
        <v>26.776248581907858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770">
        <f>(유형화!$F$71+유형화!$F$72+유형화!$F$73+유형화!$F$74+유형화!$G$63)*hourly1!O7570/hourly1!$O$8763</f>
        <v>97.998424171941622</v>
      </c>
      <c r="C7569" s="419">
        <f>hourly1!$F7570*유형화!$G$71/hourly1!$F$8763+유형화!$G$72*hourly1!$G7570/hourly1!$F$8763+유형화!$G$74*hourly1!I7570/hourly1!$I$8763+유형화!$H$63*hourly1!P7570/hourly1!$P$8763</f>
        <v>27.177226819283185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770">
        <f>(유형화!$F$71+유형화!$F$72+유형화!$F$73+유형화!$F$74+유형화!$G$63)*hourly1!O7571/hourly1!$O$8763</f>
        <v>97.500333678499857</v>
      </c>
      <c r="C7570" s="419">
        <f>hourly1!$F7571*유형화!$G$71/hourly1!$F$8763+유형화!$G$72*hourly1!$G7571/hourly1!$F$8763+유형화!$G$74*hourly1!I7571/hourly1!$I$8763+유형화!$H$63*hourly1!P7571/hourly1!$P$8763</f>
        <v>23.484305609310312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770">
        <f>(유형화!$F$71+유형화!$F$72+유형화!$F$73+유형화!$F$74+유형화!$G$63)*hourly1!O7572/hourly1!$O$8763</f>
        <v>95.952098028336536</v>
      </c>
      <c r="C7571" s="419">
        <f>hourly1!$F7572*유형화!$G$71/hourly1!$F$8763+유형화!$G$72*hourly1!$G7572/hourly1!$F$8763+유형화!$G$74*hourly1!I7572/hourly1!$I$8763+유형화!$H$63*hourly1!P7572/hourly1!$P$8763</f>
        <v>19.076546827505684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770">
        <f>(유형화!$F$71+유형화!$F$72+유형화!$F$73+유형화!$F$74+유형화!$G$63)*hourly1!O7573/hourly1!$O$8763</f>
        <v>96.509201917999235</v>
      </c>
      <c r="C7572" s="419">
        <f>hourly1!$F7573*유형화!$G$71/hourly1!$F$8763+유형화!$G$72*hourly1!$G7573/hourly1!$F$8763+유형화!$G$74*hourly1!I7573/hourly1!$I$8763+유형화!$H$63*hourly1!P7573/hourly1!$P$8763</f>
        <v>15.464901492753361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770">
        <f>(유형화!$F$71+유형화!$F$72+유형화!$F$73+유형화!$F$74+유형화!$G$63)*hourly1!O7574/hourly1!$O$8763</f>
        <v>95.998729797900864</v>
      </c>
      <c r="C7573" s="419">
        <f>hourly1!$F7574*유형화!$G$71/hourly1!$F$8763+유형화!$G$72*hourly1!$G7574/hourly1!$F$8763+유형화!$G$74*hourly1!I7574/hourly1!$I$8763+유형화!$H$63*hourly1!P7574/hourly1!$P$8763</f>
        <v>12.79577794512606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770">
        <f>(유형화!$F$71+유형화!$F$72+유형화!$F$73+유형화!$F$74+유형화!$G$63)*hourly1!O7575/hourly1!$O$8763</f>
        <v>96.28184298603756</v>
      </c>
      <c r="C7574" s="419">
        <f>hourly1!$F7575*유형화!$G$71/hourly1!$F$8763+유형화!$G$72*hourly1!$G7575/hourly1!$F$8763+유형화!$G$74*hourly1!I7575/hourly1!$I$8763+유형화!$H$63*hourly1!P7575/hourly1!$P$8763</f>
        <v>7.8782765410743814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770">
        <f>(유형화!$F$71+유형화!$F$72+유형화!$F$73+유형화!$F$74+유형화!$G$63)*hourly1!O7576/hourly1!$O$8763</f>
        <v>96.900046064043735</v>
      </c>
      <c r="C7575" s="419">
        <f>hourly1!$F7576*유형화!$G$71/hourly1!$F$8763+유형화!$G$72*hourly1!$G7576/hourly1!$F$8763+유형화!$G$74*hourly1!I7576/hourly1!$I$8763+유형화!$H$63*hourly1!P7576/hourly1!$P$8763</f>
        <v>9.5250308724576627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770">
        <f>(유형화!$F$71+유형화!$F$72+유형화!$F$73+유형화!$F$74+유형화!$G$63)*hourly1!O7577/hourly1!$O$8763</f>
        <v>97.753737193436422</v>
      </c>
      <c r="C7576" s="419">
        <f>hourly1!$F7577*유형화!$G$71/hourly1!$F$8763+유형화!$G$72*hourly1!$G7577/hourly1!$F$8763+유형화!$G$74*hourly1!I7577/hourly1!$I$8763+유형화!$H$63*hourly1!P7577/hourly1!$P$8763</f>
        <v>9.4092858111937261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770">
        <f>(유형화!$F$71+유형화!$F$72+유형화!$F$73+유형화!$F$74+유형화!$G$63)*hourly1!O7578/hourly1!$O$8763</f>
        <v>97.317708332566525</v>
      </c>
      <c r="C7577" s="419">
        <f>hourly1!$F7578*유형화!$G$71/hourly1!$F$8763+유형화!$G$72*hourly1!$G7578/hourly1!$F$8763+유형화!$G$74*hourly1!I7578/hourly1!$I$8763+유형화!$H$63*hourly1!P7578/hourly1!$P$8763</f>
        <v>10.122861722315388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770">
        <f>(유형화!$F$71+유형화!$F$72+유형화!$F$73+유형화!$F$74+유형화!$G$63)*hourly1!O7579/hourly1!$O$8763</f>
        <v>98.414152050717135</v>
      </c>
      <c r="C7578" s="419">
        <f>hourly1!$F7579*유형화!$G$71/hourly1!$F$8763+유형화!$G$72*hourly1!$G7579/hourly1!$F$8763+유형화!$G$74*hourly1!I7579/hourly1!$I$8763+유형화!$H$63*hourly1!P7579/hourly1!$P$8763</f>
        <v>11.510755279093296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770">
        <f>(유형화!$F$71+유형화!$F$72+유형화!$F$73+유형화!$F$74+유형화!$G$63)*hourly1!O7580/hourly1!$O$8763</f>
        <v>99.218057010029625</v>
      </c>
      <c r="C7579" s="419">
        <f>hourly1!$F7580*유형화!$G$71/hourly1!$F$8763+유형화!$G$72*hourly1!$G7580/hourly1!$F$8763+유형화!$G$74*hourly1!I7580/hourly1!$I$8763+유형화!$H$63*hourly1!P7580/hourly1!$P$8763</f>
        <v>12.661374152848692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770">
        <f>(유형화!$F$71+유형화!$F$72+유형화!$F$73+유형화!$F$74+유형화!$G$63)*hourly1!O7581/hourly1!$O$8763</f>
        <v>103.8145415777132</v>
      </c>
      <c r="C7580" s="419">
        <f>hourly1!$F7581*유형화!$G$71/hourly1!$F$8763+유형화!$G$72*hourly1!$G7581/hourly1!$F$8763+유형화!$G$74*hourly1!I7581/hourly1!$I$8763+유형화!$H$63*hourly1!P7581/hourly1!$P$8763</f>
        <v>10.755396550197457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770">
        <f>(유형화!$F$71+유형화!$F$72+유형화!$F$73+유형화!$F$74+유형화!$G$63)*hourly1!O7582/hourly1!$O$8763</f>
        <v>104.15178380225963</v>
      </c>
      <c r="C7581" s="419">
        <f>hourly1!$F7582*유형화!$G$71/hourly1!$F$8763+유형화!$G$72*hourly1!$G7582/hourly1!$F$8763+유형화!$G$74*hourly1!I7582/hourly1!$I$8763+유형화!$H$63*hourly1!P7582/hourly1!$P$8763</f>
        <v>10.534220657835467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770">
        <f>(유형화!$F$71+유형화!$F$72+유형화!$F$73+유형화!$F$74+유형화!$G$63)*hourly1!O7583/hourly1!$O$8763</f>
        <v>103.6763139969112</v>
      </c>
      <c r="C7582" s="419">
        <f>hourly1!$F7583*유형화!$G$71/hourly1!$F$8763+유형화!$G$72*hourly1!$G7583/hourly1!$F$8763+유형화!$G$74*hourly1!I7583/hourly1!$I$8763+유형화!$H$63*hourly1!P7583/hourly1!$P$8763</f>
        <v>14.114577730144401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770">
        <f>(유형화!$F$71+유형화!$F$72+유형화!$F$73+유형화!$F$74+유형화!$G$63)*hourly1!O7584/hourly1!$O$8763</f>
        <v>102.77776033247819</v>
      </c>
      <c r="C7583" s="419">
        <f>hourly1!$F7584*유형화!$G$71/hourly1!$F$8763+유형화!$G$72*hourly1!$G7584/hourly1!$F$8763+유형화!$G$74*hourly1!I7584/hourly1!$I$8763+유형화!$H$63*hourly1!P7584/hourly1!$P$8763</f>
        <v>1.3515804449781985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770">
        <f>(유형화!$F$71+유형화!$F$72+유형화!$F$73+유형화!$F$74+유형화!$G$63)*hourly1!O7585/hourly1!$O$8763</f>
        <v>103.22724147875493</v>
      </c>
      <c r="C7584" s="419">
        <f>hourly1!$F7585*유형화!$G$71/hourly1!$F$8763+유형화!$G$72*hourly1!$G7585/hourly1!$F$8763+유형화!$G$74*hourly1!I7585/hourly1!$I$8763+유형화!$H$63*hourly1!P7585/hourly1!$P$8763</f>
        <v>0.94732373608946996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770">
        <f>(유형화!$F$71+유형화!$F$72+유형화!$F$73+유형화!$F$74+유형화!$G$63)*hourly1!O7586/hourly1!$O$8763</f>
        <v>103.84288967426819</v>
      </c>
      <c r="C7585" s="419">
        <f>hourly1!$F7586*유형화!$G$71/hourly1!$F$8763+유형화!$G$72*hourly1!$G7586/hourly1!$F$8763+유형화!$G$74*hourly1!I7586/hourly1!$I$8763+유형화!$H$63*hourly1!P7586/hourly1!$P$8763</f>
        <v>0.8266298876208158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770">
        <f>(유형화!$F$71+유형화!$F$72+유형화!$F$73+유형화!$F$74+유형화!$G$63)*hourly1!O7587/hourly1!$O$8763</f>
        <v>100.81692000175759</v>
      </c>
      <c r="C7586" s="419">
        <f>hourly1!$F7587*유형화!$G$71/hourly1!$F$8763+유형화!$G$72*hourly1!$G7587/hourly1!$F$8763+유형화!$G$74*hourly1!I7587/hourly1!$I$8763+유형화!$H$63*hourly1!P7587/hourly1!$P$8763</f>
        <v>0.60847182613288908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770">
        <f>(유형화!$F$71+유형화!$F$72+유형화!$F$73+유형화!$F$74+유형화!$G$63)*hourly1!O7588/hourly1!$O$8763</f>
        <v>97.338171227675872</v>
      </c>
      <c r="C7587" s="419">
        <f>hourly1!$F7588*유형화!$G$71/hourly1!$F$8763+유형화!$G$72*hourly1!$G7588/hourly1!$F$8763+유형화!$G$74*hourly1!I7588/hourly1!$I$8763+유형화!$H$63*hourly1!P7588/hourly1!$P$8763</f>
        <v>0.5382945647733085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770">
        <f>(유형화!$F$71+유형화!$F$72+유형화!$F$73+유형화!$F$74+유형화!$G$63)*hourly1!O7589/hourly1!$O$8763</f>
        <v>95.919466341437314</v>
      </c>
      <c r="C7588" s="419">
        <f>hourly1!$F7589*유형화!$G$71/hourly1!$F$8763+유형화!$G$72*hourly1!$G7589/hourly1!$F$8763+유형화!$G$74*hourly1!I7589/hourly1!$I$8763+유형화!$H$63*hourly1!P7589/hourly1!$P$8763</f>
        <v>0.55023541408880938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770">
        <f>(유형화!$F$71+유형화!$F$72+유형화!$F$73+유형화!$F$74+유형화!$G$63)*hourly1!O7590/hourly1!$O$8763</f>
        <v>96.05032271044162</v>
      </c>
      <c r="C7589" s="419">
        <f>hourly1!$F7590*유형화!$G$71/hourly1!$F$8763+유형화!$G$72*hourly1!$G7590/hourly1!$F$8763+유형화!$G$74*hourly1!I7590/hourly1!$I$8763+유형화!$H$63*hourly1!P7590/hourly1!$P$8763</f>
        <v>0.68093484743256671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770">
        <f>(유형화!$F$71+유형화!$F$72+유형화!$F$73+유형화!$F$74+유형화!$G$63)*hourly1!O7591/hourly1!$O$8763</f>
        <v>95.78461599639617</v>
      </c>
      <c r="C7590" s="419">
        <f>hourly1!$F7591*유형화!$G$71/hourly1!$F$8763+유형화!$G$72*hourly1!$G7591/hourly1!$F$8763+유형화!$G$74*hourly1!I7591/hourly1!$I$8763+유형화!$H$63*hourly1!P7591/hourly1!$P$8763</f>
        <v>1.2704898184765134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770">
        <f>(유형화!$F$71+유형화!$F$72+유형화!$F$73+유형화!$F$74+유형화!$G$63)*hourly1!O7592/hourly1!$O$8763</f>
        <v>98.367859509999974</v>
      </c>
      <c r="C7591" s="419">
        <f>hourly1!$F7592*유형화!$G$71/hourly1!$F$8763+유형화!$G$72*hourly1!$G7592/hourly1!$F$8763+유형화!$G$74*hourly1!I7592/hourly1!$I$8763+유형화!$H$63*hourly1!P7592/hourly1!$P$8763</f>
        <v>2.8661591999869369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770">
        <f>(유형화!$F$71+유형화!$F$72+유형화!$F$73+유형화!$F$74+유형화!$G$63)*hourly1!O7593/hourly1!$O$8763</f>
        <v>101.39494258030764</v>
      </c>
      <c r="C7592" s="419">
        <f>hourly1!$F7593*유형화!$G$71/hourly1!$F$8763+유형화!$G$72*hourly1!$G7593/hourly1!$F$8763+유형화!$G$74*hourly1!I7593/hourly1!$I$8763+유형화!$H$63*hourly1!P7593/hourly1!$P$8763</f>
        <v>28.03076306108267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770">
        <f>(유형화!$F$71+유형화!$F$72+유형화!$F$73+유형화!$F$74+유형화!$G$63)*hourly1!O7594/hourly1!$O$8763</f>
        <v>105.57387359680257</v>
      </c>
      <c r="C7593" s="419">
        <f>hourly1!$F7594*유형화!$G$71/hourly1!$F$8763+유형화!$G$72*hourly1!$G7594/hourly1!$F$8763+유형화!$G$74*hourly1!I7594/hourly1!$I$8763+유형화!$H$63*hourly1!P7594/hourly1!$P$8763</f>
        <v>28.618609251169755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770">
        <f>(유형화!$F$71+유형화!$F$72+유형화!$F$73+유형화!$F$74+유형화!$G$63)*hourly1!O7595/hourly1!$O$8763</f>
        <v>111.28724653869487</v>
      </c>
      <c r="C7594" s="419">
        <f>hourly1!$F7595*유형화!$G$71/hourly1!$F$8763+유형화!$G$72*hourly1!$G7595/hourly1!$F$8763+유형화!$G$74*hourly1!I7595/hourly1!$I$8763+유형화!$H$63*hourly1!P7595/hourly1!$P$8763</f>
        <v>24.823782167033947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770">
        <f>(유형화!$F$71+유형화!$F$72+유형화!$F$73+유형화!$F$74+유형화!$G$63)*hourly1!O7596/hourly1!$O$8763</f>
        <v>118.93987817741713</v>
      </c>
      <c r="C7595" s="419">
        <f>hourly1!$F7596*유형화!$G$71/hourly1!$F$8763+유형화!$G$72*hourly1!$G7596/hourly1!$F$8763+유형화!$G$74*hourly1!I7596/hourly1!$I$8763+유형화!$H$63*hourly1!P7596/hourly1!$P$8763</f>
        <v>20.671408130717381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770">
        <f>(유형화!$F$71+유형화!$F$72+유형화!$F$73+유형화!$F$74+유형화!$G$63)*hourly1!O7597/hourly1!$O$8763</f>
        <v>119.71254331998648</v>
      </c>
      <c r="C7596" s="419">
        <f>hourly1!$F7597*유형화!$G$71/hourly1!$F$8763+유형화!$G$72*hourly1!$G7597/hourly1!$F$8763+유형화!$G$74*hourly1!I7597/hourly1!$I$8763+유형화!$H$63*hourly1!P7597/hourly1!$P$8763</f>
        <v>17.571253587600932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770">
        <f>(유형화!$F$71+유형화!$F$72+유형화!$F$73+유형화!$F$74+유형화!$G$63)*hourly1!O7598/hourly1!$O$8763</f>
        <v>120.26162141256854</v>
      </c>
      <c r="C7597" s="419">
        <f>hourly1!$F7598*유형화!$G$71/hourly1!$F$8763+유형화!$G$72*hourly1!$G7598/hourly1!$F$8763+유형화!$G$74*hourly1!I7598/hourly1!$I$8763+유형화!$H$63*hourly1!P7598/hourly1!$P$8763</f>
        <v>15.190125022151483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770">
        <f>(유형화!$F$71+유형화!$F$72+유형화!$F$73+유형화!$F$74+유형화!$G$63)*hourly1!O7599/hourly1!$O$8763</f>
        <v>115.08633248815863</v>
      </c>
      <c r="C7598" s="419">
        <f>hourly1!$F7599*유형화!$G$71/hourly1!$F$8763+유형화!$G$72*hourly1!$G7599/hourly1!$F$8763+유형화!$G$74*hourly1!I7599/hourly1!$I$8763+유형화!$H$63*hourly1!P7599/hourly1!$P$8763</f>
        <v>9.8846675655852092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770">
        <f>(유형화!$F$71+유형화!$F$72+유형화!$F$73+유형화!$F$74+유형화!$G$63)*hourly1!O7600/hourly1!$O$8763</f>
        <v>114.22319868127218</v>
      </c>
      <c r="C7599" s="419">
        <f>hourly1!$F7600*유형화!$G$71/hourly1!$F$8763+유형화!$G$72*hourly1!$G7600/hourly1!$F$8763+유형화!$G$74*hourly1!I7600/hourly1!$I$8763+유형화!$H$63*hourly1!P7600/hourly1!$P$8763</f>
        <v>11.126693450063049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770">
        <f>(유형화!$F$71+유형화!$F$72+유형화!$F$73+유형화!$F$74+유형화!$G$63)*hourly1!O7601/hourly1!$O$8763</f>
        <v>117.7321153619029</v>
      </c>
      <c r="C7600" s="419">
        <f>hourly1!$F7601*유형화!$G$71/hourly1!$F$8763+유형화!$G$72*hourly1!$G7601/hourly1!$F$8763+유형화!$G$74*hourly1!I7601/hourly1!$I$8763+유형화!$H$63*hourly1!P7601/hourly1!$P$8763</f>
        <v>10.557175497427753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770">
        <f>(유형화!$F$71+유형화!$F$72+유형화!$F$73+유형화!$F$74+유형화!$G$63)*hourly1!O7602/hourly1!$O$8763</f>
        <v>116.89202882535443</v>
      </c>
      <c r="C7601" s="419">
        <f>hourly1!$F7602*유형화!$G$71/hourly1!$F$8763+유형화!$G$72*hourly1!$G7602/hourly1!$F$8763+유형화!$G$74*hourly1!I7602/hourly1!$I$8763+유형화!$H$63*hourly1!P7602/hourly1!$P$8763</f>
        <v>10.589137979045656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770">
        <f>(유형화!$F$71+유형화!$F$72+유형화!$F$73+유형화!$F$74+유형화!$G$63)*hourly1!O7603/hourly1!$O$8763</f>
        <v>116.34297205015233</v>
      </c>
      <c r="C7602" s="419">
        <f>hourly1!$F7603*유형화!$G$71/hourly1!$F$8763+유형화!$G$72*hourly1!$G7603/hourly1!$F$8763+유형화!$G$74*hourly1!I7603/hourly1!$I$8763+유형화!$H$63*hourly1!P7603/hourly1!$P$8763</f>
        <v>12.459882321618659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770">
        <f>(유형화!$F$71+유형화!$F$72+유형화!$F$73+유형화!$F$74+유형화!$G$63)*hourly1!O7604/hourly1!$O$8763</f>
        <v>116.20354161937986</v>
      </c>
      <c r="C7603" s="419">
        <f>hourly1!$F7604*유형화!$G$71/hourly1!$F$8763+유형화!$G$72*hourly1!$G7604/hourly1!$F$8763+유형화!$G$74*hourly1!I7604/hourly1!$I$8763+유형화!$H$63*hourly1!P7604/hourly1!$P$8763</f>
        <v>13.786765659123056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770">
        <f>(유형화!$F$71+유형화!$F$72+유형화!$F$73+유형화!$F$74+유형화!$G$63)*hourly1!O7605/hourly1!$O$8763</f>
        <v>118.08040957062968</v>
      </c>
      <c r="C7604" s="419">
        <f>hourly1!$F7605*유형화!$G$71/hourly1!$F$8763+유형화!$G$72*hourly1!$G7605/hourly1!$F$8763+유형화!$G$74*hourly1!I7605/hourly1!$I$8763+유형화!$H$63*hourly1!P7605/hourly1!$P$8763</f>
        <v>11.932227194509865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770">
        <f>(유형화!$F$71+유형화!$F$72+유형화!$F$73+유형화!$F$74+유형화!$G$63)*hourly1!O7606/hourly1!$O$8763</f>
        <v>118.39278806878853</v>
      </c>
      <c r="C7605" s="419">
        <f>hourly1!$F7606*유형화!$G$71/hourly1!$F$8763+유형화!$G$72*hourly1!$G7606/hourly1!$F$8763+유형화!$G$74*hourly1!I7606/hourly1!$I$8763+유형화!$H$63*hourly1!P7606/hourly1!$P$8763</f>
        <v>11.742476808658722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770">
        <f>(유형화!$F$71+유형화!$F$72+유형화!$F$73+유형화!$F$74+유형화!$G$63)*hourly1!O7607/hourly1!$O$8763</f>
        <v>114.86533531826375</v>
      </c>
      <c r="C7606" s="419">
        <f>hourly1!$F7607*유형화!$G$71/hourly1!$F$8763+유형화!$G$72*hourly1!$G7607/hourly1!$F$8763+유형화!$G$74*hourly1!I7607/hourly1!$I$8763+유형화!$H$63*hourly1!P7607/hourly1!$P$8763</f>
        <v>15.316736982516739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770">
        <f>(유형화!$F$71+유형화!$F$72+유형화!$F$73+유형화!$F$74+유형화!$G$63)*hourly1!O7608/hourly1!$O$8763</f>
        <v>111.08803951709594</v>
      </c>
      <c r="C7607" s="419">
        <f>hourly1!$F7608*유형화!$G$71/hourly1!$F$8763+유형화!$G$72*hourly1!$G7608/hourly1!$F$8763+유형화!$G$74*hourly1!I7608/hourly1!$I$8763+유형화!$H$63*hourly1!P7608/hourly1!$P$8763</f>
        <v>1.3519530964708559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770">
        <f>(유형화!$F$71+유형화!$F$72+유형화!$F$73+유형화!$F$74+유형화!$G$63)*hourly1!O7609/hourly1!$O$8763</f>
        <v>110.27692270210694</v>
      </c>
      <c r="C7608" s="419">
        <f>hourly1!$F7609*유형화!$G$71/hourly1!$F$8763+유형화!$G$72*hourly1!$G7609/hourly1!$F$8763+유형화!$G$74*hourly1!I7609/hourly1!$I$8763+유형화!$H$63*hourly1!P7609/hourly1!$P$8763</f>
        <v>0.94754683462966227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770">
        <f>(유형화!$F$71+유형화!$F$72+유형화!$F$73+유형화!$F$74+유형화!$G$63)*hourly1!O7610/hourly1!$O$8763</f>
        <v>109.8093827665605</v>
      </c>
      <c r="C7609" s="419">
        <f>hourly1!$F7610*유형화!$G$71/hourly1!$F$8763+유형화!$G$72*hourly1!$G7610/hourly1!$F$8763+유형화!$G$74*hourly1!I7610/hourly1!$I$8763+유형화!$H$63*hourly1!P7610/hourly1!$P$8763</f>
        <v>0.8268219062264428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770">
        <f>(유형화!$F$71+유형화!$F$72+유형화!$F$73+유형화!$F$74+유형화!$G$63)*hourly1!O7611/hourly1!$O$8763</f>
        <v>107.69961886197751</v>
      </c>
      <c r="C7610" s="419">
        <f>hourly1!$F7611*유형화!$G$71/hourly1!$F$8763+유형화!$G$72*hourly1!$G7611/hourly1!$F$8763+유형화!$G$74*hourly1!I7611/hourly1!$I$8763+유형화!$H$63*hourly1!P7611/hourly1!$P$8763</f>
        <v>0.6105209477593172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770">
        <f>(유형화!$F$71+유형화!$F$72+유형화!$F$73+유형화!$F$74+유형화!$G$63)*hourly1!O7612/hourly1!$O$8763</f>
        <v>102.23977429821812</v>
      </c>
      <c r="C7611" s="419">
        <f>hourly1!$F7612*유형화!$G$71/hourly1!$F$8763+유형화!$G$72*hourly1!$G7612/hourly1!$F$8763+유형화!$G$74*hourly1!I7612/hourly1!$I$8763+유형화!$H$63*hourly1!P7612/hourly1!$P$8763</f>
        <v>0.54809920710117388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770">
        <f>(유형화!$F$71+유형화!$F$72+유형화!$F$73+유형화!$F$74+유형화!$G$63)*hourly1!O7613/hourly1!$O$8763</f>
        <v>100.27654668166102</v>
      </c>
      <c r="C7612" s="419">
        <f>hourly1!$F7613*유형화!$G$71/hourly1!$F$8763+유형화!$G$72*hourly1!$G7613/hourly1!$F$8763+유형화!$G$74*hourly1!I7613/hourly1!$I$8763+유형화!$H$63*hourly1!P7613/hourly1!$P$8763</f>
        <v>0.60295375299801723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770">
        <f>(유형화!$F$71+유형화!$F$72+유형화!$F$73+유형화!$F$74+유형화!$G$63)*hourly1!O7614/hourly1!$O$8763</f>
        <v>101.12556327482216</v>
      </c>
      <c r="C7613" s="419">
        <f>hourly1!$F7614*유형화!$G$71/hourly1!$F$8763+유형화!$G$72*hourly1!$G7614/hourly1!$F$8763+유형화!$G$74*hourly1!I7614/hourly1!$I$8763+유형화!$H$63*hourly1!P7614/hourly1!$P$8763</f>
        <v>0.86666453600620419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770">
        <f>(유형화!$F$71+유형화!$F$72+유형화!$F$73+유형화!$F$74+유형화!$G$63)*hourly1!O7615/hourly1!$O$8763</f>
        <v>101.25598686767894</v>
      </c>
      <c r="C7614" s="419">
        <f>hourly1!$F7615*유형화!$G$71/hourly1!$F$8763+유형화!$G$72*hourly1!$G7615/hourly1!$F$8763+유형화!$G$74*hourly1!I7615/hourly1!$I$8763+유형화!$H$63*hourly1!P7615/hourly1!$P$8763</f>
        <v>1.6739615282258791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770">
        <f>(유형화!$F$71+유형화!$F$72+유형화!$F$73+유형화!$F$74+유형화!$G$63)*hourly1!O7616/hourly1!$O$8763</f>
        <v>102.39848517527365</v>
      </c>
      <c r="C7615" s="419">
        <f>hourly1!$F7616*유형화!$G$71/hourly1!$F$8763+유형화!$G$72*hourly1!$G7616/hourly1!$F$8763+유형화!$G$74*hourly1!I7616/hourly1!$I$8763+유형화!$H$63*hourly1!P7616/hourly1!$P$8763</f>
        <v>3.3771982555441142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770">
        <f>(유형화!$F$71+유형화!$F$72+유형화!$F$73+유형화!$F$74+유형화!$G$63)*hourly1!O7617/hourly1!$O$8763</f>
        <v>105.04733788022669</v>
      </c>
      <c r="C7616" s="419">
        <f>hourly1!$F7617*유형화!$G$71/hourly1!$F$8763+유형화!$G$72*hourly1!$G7617/hourly1!$F$8763+유형화!$G$74*hourly1!I7617/hourly1!$I$8763+유형화!$H$63*hourly1!P7617/hourly1!$P$8763</f>
        <v>28.231076008854092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770">
        <f>(유형화!$F$71+유형화!$F$72+유형화!$F$73+유형화!$F$74+유형화!$G$63)*hourly1!O7618/hourly1!$O$8763</f>
        <v>109.88033643196033</v>
      </c>
      <c r="C7617" s="419">
        <f>hourly1!$F7618*유형화!$G$71/hourly1!$F$8763+유형화!$G$72*hourly1!$G7618/hourly1!$F$8763+유형화!$G$74*hourly1!I7618/hourly1!$I$8763+유형화!$H$63*hourly1!P7618/hourly1!$P$8763</f>
        <v>28.914372370656235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770">
        <f>(유형화!$F$71+유형화!$F$72+유형화!$F$73+유형화!$F$74+유형화!$G$63)*hourly1!O7619/hourly1!$O$8763</f>
        <v>114.50394794944691</v>
      </c>
      <c r="C7618" s="419">
        <f>hourly1!$F7619*유형화!$G$71/hourly1!$F$8763+유형화!$G$72*hourly1!$G7619/hourly1!$F$8763+유형화!$G$74*hourly1!I7619/hourly1!$I$8763+유형화!$H$63*hourly1!P7619/hourly1!$P$8763</f>
        <v>24.890950213738922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770">
        <f>(유형화!$F$71+유형화!$F$72+유형화!$F$73+유형화!$F$74+유형화!$G$63)*hourly1!O7620/hourly1!$O$8763</f>
        <v>118.35189364847155</v>
      </c>
      <c r="C7619" s="419">
        <f>hourly1!$F7620*유형화!$G$71/hourly1!$F$8763+유형화!$G$72*hourly1!$G7620/hourly1!$F$8763+유형화!$G$74*hourly1!I7620/hourly1!$I$8763+유형화!$H$63*hourly1!P7620/hourly1!$P$8763</f>
        <v>20.275574391817962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770">
        <f>(유형화!$F$71+유형화!$F$72+유형화!$F$73+유형화!$F$74+유형화!$G$63)*hourly1!O7621/hourly1!$O$8763</f>
        <v>117.83102515558534</v>
      </c>
      <c r="C7620" s="419">
        <f>hourly1!$F7621*유형화!$G$71/hourly1!$F$8763+유형화!$G$72*hourly1!$G7621/hourly1!$F$8763+유형화!$G$74*hourly1!I7621/hourly1!$I$8763+유형화!$H$63*hourly1!P7621/hourly1!$P$8763</f>
        <v>16.642902712027045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770">
        <f>(유형화!$F$71+유형화!$F$72+유형화!$F$73+유형화!$F$74+유형화!$G$63)*hourly1!O7622/hourly1!$O$8763</f>
        <v>115.87597281103692</v>
      </c>
      <c r="C7621" s="419">
        <f>hourly1!$F7622*유형화!$G$71/hourly1!$F$8763+유형화!$G$72*hourly1!$G7622/hourly1!$F$8763+유형화!$G$74*hourly1!I7622/hourly1!$I$8763+유형화!$H$63*hourly1!P7622/hourly1!$P$8763</f>
        <v>13.644795595250756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770">
        <f>(유형화!$F$71+유형화!$F$72+유형화!$F$73+유형화!$F$74+유형화!$G$63)*hourly1!O7623/hourly1!$O$8763</f>
        <v>109.14430905520571</v>
      </c>
      <c r="C7622" s="419">
        <f>hourly1!$F7623*유형화!$G$71/hourly1!$F$8763+유형화!$G$72*hourly1!$G7623/hourly1!$F$8763+유형화!$G$74*hourly1!I7623/hourly1!$I$8763+유형화!$H$63*hourly1!P7623/hourly1!$P$8763</f>
        <v>7.9360076733901836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770">
        <f>(유형화!$F$71+유형화!$F$72+유형화!$F$73+유형화!$F$74+유형화!$G$63)*hourly1!O7624/hourly1!$O$8763</f>
        <v>106.95077981064122</v>
      </c>
      <c r="C7623" s="419">
        <f>hourly1!$F7624*유형화!$G$71/hourly1!$F$8763+유형화!$G$72*hourly1!$G7624/hourly1!$F$8763+유형화!$G$74*hourly1!I7624/hourly1!$I$8763+유형화!$H$63*hourly1!P7624/hourly1!$P$8763</f>
        <v>9.2295440874388994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770">
        <f>(유형화!$F$71+유형화!$F$72+유형화!$F$73+유형화!$F$74+유형화!$G$63)*hourly1!O7625/hourly1!$O$8763</f>
        <v>112.26879132015372</v>
      </c>
      <c r="C7624" s="419">
        <f>hourly1!$F7625*유형화!$G$71/hourly1!$F$8763+유형화!$G$72*hourly1!$G7625/hourly1!$F$8763+유형화!$G$74*hourly1!I7625/hourly1!$I$8763+유형화!$H$63*hourly1!P7625/hourly1!$P$8763</f>
        <v>8.4271035657866484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770">
        <f>(유형화!$F$71+유형화!$F$72+유형화!$F$73+유형화!$F$74+유형화!$G$63)*hourly1!O7626/hourly1!$O$8763</f>
        <v>113.03778546538427</v>
      </c>
      <c r="C7625" s="419">
        <f>hourly1!$F7626*유형화!$G$71/hourly1!$F$8763+유형화!$G$72*hourly1!$G7626/hourly1!$F$8763+유형화!$G$74*hourly1!I7626/hourly1!$I$8763+유형화!$H$63*hourly1!P7626/hourly1!$P$8763</f>
        <v>8.7830272837610988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770">
        <f>(유형화!$F$71+유형화!$F$72+유형화!$F$73+유형화!$F$74+유형화!$G$63)*hourly1!O7627/hourly1!$O$8763</f>
        <v>116.32981466603135</v>
      </c>
      <c r="C7626" s="419">
        <f>hourly1!$F7627*유형화!$G$71/hourly1!$F$8763+유형화!$G$72*hourly1!$G7627/hourly1!$F$8763+유형화!$G$74*hourly1!I7627/hourly1!$I$8763+유형화!$H$63*hourly1!P7627/hourly1!$P$8763</f>
        <v>10.607894873416782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770">
        <f>(유형화!$F$71+유형화!$F$72+유형화!$F$73+유형화!$F$74+유형화!$G$63)*hourly1!O7628/hourly1!$O$8763</f>
        <v>117.80434234921272</v>
      </c>
      <c r="C7627" s="419">
        <f>hourly1!$F7628*유형화!$G$71/hourly1!$F$8763+유형화!$G$72*hourly1!$G7628/hourly1!$F$8763+유형화!$G$74*hourly1!I7628/hourly1!$I$8763+유형화!$H$63*hourly1!P7628/hourly1!$P$8763</f>
        <v>12.58780548595602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770">
        <f>(유형화!$F$71+유형화!$F$72+유형화!$F$73+유형화!$F$74+유형화!$G$63)*hourly1!O7629/hourly1!$O$8763</f>
        <v>119.65389495619591</v>
      </c>
      <c r="C7628" s="419">
        <f>hourly1!$F7629*유형화!$G$71/hourly1!$F$8763+유형화!$G$72*hourly1!$G7629/hourly1!$F$8763+유형화!$G$74*hourly1!I7629/hourly1!$I$8763+유형화!$H$63*hourly1!P7629/hourly1!$P$8763</f>
        <v>10.629223093859483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770">
        <f>(유형화!$F$71+유형화!$F$72+유형화!$F$73+유형화!$F$74+유형화!$G$63)*hourly1!O7630/hourly1!$O$8763</f>
        <v>117.26381785766206</v>
      </c>
      <c r="C7629" s="419">
        <f>hourly1!$F7630*유형화!$G$71/hourly1!$F$8763+유형화!$G$72*hourly1!$G7630/hourly1!$F$8763+유형화!$G$74*hourly1!I7630/hourly1!$I$8763+유형화!$H$63*hourly1!P7630/hourly1!$P$8763</f>
        <v>10.440724521610427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770">
        <f>(유형화!$F$71+유형화!$F$72+유형화!$F$73+유형화!$F$74+유형화!$G$63)*hourly1!O7631/hourly1!$O$8763</f>
        <v>114.6858011712004</v>
      </c>
      <c r="C7630" s="419">
        <f>hourly1!$F7631*유형화!$G$71/hourly1!$F$8763+유형화!$G$72*hourly1!$G7631/hourly1!$F$8763+유형화!$G$74*hourly1!I7631/hourly1!$I$8763+유형화!$H$63*hourly1!P7631/hourly1!$P$8763</f>
        <v>13.987903917632106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770">
        <f>(유형화!$F$71+유형화!$F$72+유형화!$F$73+유형화!$F$74+유형화!$G$63)*hourly1!O7632/hourly1!$O$8763</f>
        <v>111.40298840298966</v>
      </c>
      <c r="C7631" s="419">
        <f>hourly1!$F7632*유형화!$G$71/hourly1!$F$8763+유형화!$G$72*hourly1!$G7632/hourly1!$F$8763+유형화!$G$74*hourly1!I7632/hourly1!$I$8763+유형화!$H$63*hourly1!P7632/hourly1!$P$8763</f>
        <v>1.3514985908931032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770">
        <f>(유형화!$F$71+유형화!$F$72+유형화!$F$73+유형화!$F$74+유형화!$G$63)*hourly1!O7633/hourly1!$O$8763</f>
        <v>109.42559060980992</v>
      </c>
      <c r="C7632" s="419">
        <f>hourly1!$F7633*유형화!$G$71/hourly1!$F$8763+유형화!$G$72*hourly1!$G7633/hourly1!$F$8763+유형화!$G$74*hourly1!I7633/hourly1!$I$8763+유형화!$H$63*hourly1!P7633/hourly1!$P$8763</f>
        <v>0.94725172911235567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770">
        <f>(유형화!$F$71+유형화!$F$72+유형화!$F$73+유형화!$F$74+유형화!$G$63)*hourly1!O7634/hourly1!$O$8763</f>
        <v>108.79143555221142</v>
      </c>
      <c r="C7633" s="419">
        <f>hourly1!$F7634*유형화!$G$71/hourly1!$F$8763+유형화!$G$72*hourly1!$G7634/hourly1!$F$8763+유형화!$G$74*hourly1!I7634/hourly1!$I$8763+유형화!$H$63*hourly1!P7634/hourly1!$P$8763</f>
        <v>0.82653757098349057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770">
        <f>(유형화!$F$71+유형화!$F$72+유형화!$F$73+유형화!$F$74+유형화!$G$63)*hourly1!O7635/hourly1!$O$8763</f>
        <v>105.89878045528778</v>
      </c>
      <c r="C7634" s="419">
        <f>hourly1!$F7635*유형화!$G$71/hourly1!$F$8763+유형화!$G$72*hourly1!$G7635/hourly1!$F$8763+유형화!$G$74*hourly1!I7635/hourly1!$I$8763+유형화!$H$63*hourly1!P7635/hourly1!$P$8763</f>
        <v>0.6083896643256721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770">
        <f>(유형화!$F$71+유형화!$F$72+유형화!$F$73+유형화!$F$74+유형화!$G$63)*hourly1!O7636/hourly1!$O$8763</f>
        <v>101.00796180945646</v>
      </c>
      <c r="C7635" s="419">
        <f>hourly1!$F7636*유형화!$G$71/hourly1!$F$8763+유형화!$G$72*hourly1!$G7636/hourly1!$F$8763+유형화!$G$74*hourly1!I7636/hourly1!$I$8763+유형화!$H$63*hourly1!P7636/hourly1!$P$8763</f>
        <v>0.53794406927360894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770">
        <f>(유형화!$F$71+유형화!$F$72+유형화!$F$73+유형화!$F$74+유형화!$G$63)*hourly1!O7637/hourly1!$O$8763</f>
        <v>99.489065514946788</v>
      </c>
      <c r="C7636" s="419">
        <f>hourly1!$F7637*유형화!$G$71/hourly1!$F$8763+유형화!$G$72*hourly1!$G7637/hourly1!$F$8763+유형화!$G$74*hourly1!I7637/hourly1!$I$8763+유형화!$H$63*hourly1!P7637/hourly1!$P$8763</f>
        <v>0.53276049008796811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770">
        <f>(유형화!$F$71+유형화!$F$72+유형화!$F$73+유형화!$F$74+유형화!$G$63)*hourly1!O7638/hourly1!$O$8763</f>
        <v>99.982500173050624</v>
      </c>
      <c r="C7637" s="419">
        <f>hourly1!$F7638*유형화!$G$71/hourly1!$F$8763+유형화!$G$72*hourly1!$G7638/hourly1!$F$8763+유형화!$G$74*hourly1!I7638/hourly1!$I$8763+유형화!$H$63*hourly1!P7638/hourly1!$P$8763</f>
        <v>0.54928301411376879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770">
        <f>(유형화!$F$71+유형화!$F$72+유형화!$F$73+유형화!$F$74+유형화!$G$63)*hourly1!O7639/hourly1!$O$8763</f>
        <v>100.44317134597351</v>
      </c>
      <c r="C7638" s="419">
        <f>hourly1!$F7639*유형화!$G$71/hourly1!$F$8763+유형화!$G$72*hourly1!$G7639/hourly1!$F$8763+유형화!$G$74*hourly1!I7639/hourly1!$I$8763+유형화!$H$63*hourly1!P7639/hourly1!$P$8763</f>
        <v>0.65760920268036971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770">
        <f>(유형화!$F$71+유형화!$F$72+유형화!$F$73+유형화!$F$74+유형화!$G$63)*hourly1!O7640/hourly1!$O$8763</f>
        <v>103.08325313068747</v>
      </c>
      <c r="C7639" s="419">
        <f>hourly1!$F7640*유형화!$G$71/hourly1!$F$8763+유형화!$G$72*hourly1!$G7640/hourly1!$F$8763+유형화!$G$74*hourly1!I7640/hourly1!$I$8763+유형화!$H$63*hourly1!P7640/hourly1!$P$8763</f>
        <v>1.5364952853664056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770">
        <f>(유형화!$F$71+유형화!$F$72+유형화!$F$73+유형화!$F$74+유형화!$G$63)*hourly1!O7641/hourly1!$O$8763</f>
        <v>106.35967521022508</v>
      </c>
      <c r="C7640" s="419">
        <f>hourly1!$F7641*유형화!$G$71/hourly1!$F$8763+유형화!$G$72*hourly1!$G7641/hourly1!$F$8763+유형화!$G$74*hourly1!I7641/hourly1!$I$8763+유형화!$H$63*hourly1!P7641/hourly1!$P$8763</f>
        <v>25.640267126444176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770">
        <f>(유형화!$F$71+유형화!$F$72+유형화!$F$73+유형화!$F$74+유형화!$G$63)*hourly1!O7642/hourly1!$O$8763</f>
        <v>111.6439786960335</v>
      </c>
      <c r="C7641" s="419">
        <f>hourly1!$F7642*유형화!$G$71/hourly1!$F$8763+유형화!$G$72*hourly1!$G7642/hourly1!$F$8763+유형화!$G$74*hourly1!I7642/hourly1!$I$8763+유형화!$H$63*hourly1!P7642/hourly1!$P$8763</f>
        <v>26.380765030785987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770">
        <f>(유형화!$F$71+유형화!$F$72+유형화!$F$73+유형화!$F$74+유형화!$G$63)*hourly1!O7643/hourly1!$O$8763</f>
        <v>115.51135505372731</v>
      </c>
      <c r="C7642" s="419">
        <f>hourly1!$F7643*유형화!$G$71/hourly1!$F$8763+유형화!$G$72*hourly1!$G7643/hourly1!$F$8763+유형화!$G$74*hourly1!I7643/hourly1!$I$8763+유형화!$H$63*hourly1!P7643/hourly1!$P$8763</f>
        <v>22.53734431509649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770">
        <f>(유형화!$F$71+유형화!$F$72+유형화!$F$73+유형화!$F$74+유형화!$G$63)*hourly1!O7644/hourly1!$O$8763</f>
        <v>121.99050988712165</v>
      </c>
      <c r="C7643" s="419">
        <f>hourly1!$F7644*유형화!$G$71/hourly1!$F$8763+유형화!$G$72*hourly1!$G7644/hourly1!$F$8763+유형화!$G$74*hourly1!I7644/hourly1!$I$8763+유형화!$H$63*hourly1!P7644/hourly1!$P$8763</f>
        <v>18.040996334062648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770">
        <f>(유형화!$F$71+유형화!$F$72+유형화!$F$73+유형화!$F$74+유형화!$G$63)*hourly1!O7645/hourly1!$O$8763</f>
        <v>120.57157125274854</v>
      </c>
      <c r="C7644" s="419">
        <f>hourly1!$F7645*유형화!$G$71/hourly1!$F$8763+유형화!$G$72*hourly1!$G7645/hourly1!$F$8763+유형화!$G$74*hourly1!I7645/hourly1!$I$8763+유형화!$H$63*hourly1!P7645/hourly1!$P$8763</f>
        <v>14.490860343869631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770">
        <f>(유형화!$F$71+유형화!$F$72+유형화!$F$73+유형화!$F$74+유형화!$G$63)*hourly1!O7646/hourly1!$O$8763</f>
        <v>120.29821274832155</v>
      </c>
      <c r="C7645" s="419">
        <f>hourly1!$F7646*유형화!$G$71/hourly1!$F$8763+유형화!$G$72*hourly1!$G7646/hourly1!$F$8763+유형화!$G$74*hourly1!I7646/hourly1!$I$8763+유형화!$H$63*hourly1!P7646/hourly1!$P$8763</f>
        <v>11.377541140548852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770">
        <f>(유형화!$F$71+유형화!$F$72+유형화!$F$73+유형화!$F$74+유형화!$G$63)*hourly1!O7647/hourly1!$O$8763</f>
        <v>113.89786234285353</v>
      </c>
      <c r="C7646" s="419">
        <f>hourly1!$F7647*유형화!$G$71/hourly1!$F$8763+유형화!$G$72*hourly1!$G7647/hourly1!$F$8763+유형화!$G$74*hourly1!I7647/hourly1!$I$8763+유형화!$H$63*hourly1!P7647/hourly1!$P$8763</f>
        <v>5.8815215271672088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770">
        <f>(유형화!$F$71+유형화!$F$72+유형화!$F$73+유형화!$F$74+유형화!$G$63)*hourly1!O7648/hourly1!$O$8763</f>
        <v>113.0294357230886</v>
      </c>
      <c r="C7647" s="419">
        <f>hourly1!$F7648*유형화!$G$71/hourly1!$F$8763+유형화!$G$72*hourly1!$G7648/hourly1!$F$8763+유형화!$G$74*hourly1!I7648/hourly1!$I$8763+유형화!$H$63*hourly1!P7648/hourly1!$P$8763</f>
        <v>7.5244191771653233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770">
        <f>(유형화!$F$71+유형화!$F$72+유형화!$F$73+유형화!$F$74+유형화!$G$63)*hourly1!O7649/hourly1!$O$8763</f>
        <v>117.37119844291193</v>
      </c>
      <c r="C7648" s="419">
        <f>hourly1!$F7649*유형화!$G$71/hourly1!$F$8763+유형화!$G$72*hourly1!$G7649/hourly1!$F$8763+유형화!$G$74*hourly1!I7649/hourly1!$I$8763+유형화!$H$63*hourly1!P7649/hourly1!$P$8763</f>
        <v>7.2943371910787107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770">
        <f>(유형화!$F$71+유형화!$F$72+유형화!$F$73+유형화!$F$74+유형화!$G$63)*hourly1!O7650/hourly1!$O$8763</f>
        <v>117.09102858026749</v>
      </c>
      <c r="C7649" s="419">
        <f>hourly1!$F7650*유형화!$G$71/hourly1!$F$8763+유형화!$G$72*hourly1!$G7650/hourly1!$F$8763+유형화!$G$74*hourly1!I7650/hourly1!$I$8763+유형화!$H$63*hourly1!P7650/hourly1!$P$8763</f>
        <v>7.8404230271067883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770">
        <f>(유형화!$F$71+유형화!$F$72+유형화!$F$73+유형화!$F$74+유형화!$G$63)*hourly1!O7651/hourly1!$O$8763</f>
        <v>119.2211101174816</v>
      </c>
      <c r="C7650" s="419">
        <f>hourly1!$F7651*유형화!$G$71/hourly1!$F$8763+유형화!$G$72*hourly1!$G7651/hourly1!$F$8763+유형화!$G$74*hourly1!I7651/hourly1!$I$8763+유형화!$H$63*hourly1!P7651/hourly1!$P$8763</f>
        <v>9.5377958016223214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770">
        <f>(유형화!$F$71+유형화!$F$72+유형화!$F$73+유형화!$F$74+유형화!$G$63)*hourly1!O7652/hourly1!$O$8763</f>
        <v>121.96936552116856</v>
      </c>
      <c r="C7651" s="419">
        <f>hourly1!$F7652*유형화!$G$71/hourly1!$F$8763+유형화!$G$72*hourly1!$G7652/hourly1!$F$8763+유형화!$G$74*hourly1!I7652/hourly1!$I$8763+유형화!$H$63*hourly1!P7652/hourly1!$P$8763</f>
        <v>11.262542920880881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770">
        <f>(유형화!$F$71+유형화!$F$72+유형화!$F$73+유형화!$F$74+유형화!$G$63)*hourly1!O7653/hourly1!$O$8763</f>
        <v>122.7909894729119</v>
      </c>
      <c r="C7652" s="419">
        <f>hourly1!$F7653*유형화!$G$71/hourly1!$F$8763+유형화!$G$72*hourly1!$G7653/hourly1!$F$8763+유형화!$G$74*hourly1!I7653/hourly1!$I$8763+유형화!$H$63*hourly1!P7653/hourly1!$P$8763</f>
        <v>9.2997776619472461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770">
        <f>(유형화!$F$71+유형화!$F$72+유형화!$F$73+유형화!$F$74+유형화!$G$63)*hourly1!O7654/hourly1!$O$8763</f>
        <v>121.00524374887711</v>
      </c>
      <c r="C7653" s="419">
        <f>hourly1!$F7654*유형화!$G$71/hourly1!$F$8763+유형화!$G$72*hourly1!$G7654/hourly1!$F$8763+유형화!$G$74*hourly1!I7654/hourly1!$I$8763+유형화!$H$63*hourly1!P7654/hourly1!$P$8763</f>
        <v>8.9793423056921888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770">
        <f>(유형화!$F$71+유형화!$F$72+유형화!$F$73+유형화!$F$74+유형화!$G$63)*hourly1!O7655/hourly1!$O$8763</f>
        <v>117.38097012354018</v>
      </c>
      <c r="C7654" s="419">
        <f>hourly1!$F7655*유형화!$G$71/hourly1!$F$8763+유형화!$G$72*hourly1!$G7655/hourly1!$F$8763+유형화!$G$74*hourly1!I7655/hourly1!$I$8763+유형화!$H$63*hourly1!P7655/hourly1!$P$8763</f>
        <v>12.6732974620031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770">
        <f>(유형화!$F$71+유형화!$F$72+유형화!$F$73+유형화!$F$74+유형화!$G$63)*hourly1!O7656/hourly1!$O$8763</f>
        <v>114.54961238074297</v>
      </c>
      <c r="C7655" s="419">
        <f>hourly1!$F7656*유형화!$G$71/hourly1!$F$8763+유형화!$G$72*hourly1!$G7656/hourly1!$F$8763+유형화!$G$74*hourly1!I7656/hourly1!$I$8763+유형화!$H$63*hourly1!P7656/hourly1!$P$8763</f>
        <v>1.3511767135509731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770">
        <f>(유형화!$F$71+유형화!$F$72+유형화!$F$73+유형화!$F$74+유형화!$G$63)*hourly1!O7657/hourly1!$O$8763</f>
        <v>114.2682769507302</v>
      </c>
      <c r="C7656" s="419">
        <f>hourly1!$F7657*유형화!$G$71/hourly1!$F$8763+유형화!$G$72*hourly1!$G7657/hourly1!$F$8763+유형화!$G$74*hourly1!I7657/hourly1!$I$8763+유형화!$H$63*hourly1!P7657/hourly1!$P$8763</f>
        <v>0.94706063367310178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770">
        <f>(유형화!$F$71+유형화!$F$72+유형화!$F$73+유형화!$F$74+유형화!$G$63)*hourly1!O7658/hourly1!$O$8763</f>
        <v>114.1930965239515</v>
      </c>
      <c r="C7657" s="419">
        <f>hourly1!$F7658*유형화!$G$71/hourly1!$F$8763+유형화!$G$72*hourly1!$G7658/hourly1!$F$8763+유형화!$G$74*hourly1!I7658/hourly1!$I$8763+유형화!$H$63*hourly1!P7658/hourly1!$P$8763</f>
        <v>0.82638924891952925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770">
        <f>(유형화!$F$71+유형화!$F$72+유형화!$F$73+유형화!$F$74+유형화!$G$63)*hourly1!O7659/hourly1!$O$8763</f>
        <v>111.68249998747403</v>
      </c>
      <c r="C7658" s="419">
        <f>hourly1!$F7659*유형화!$G$71/hourly1!$F$8763+유형화!$G$72*hourly1!$G7659/hourly1!$F$8763+유형화!$G$74*hourly1!I7659/hourly1!$I$8763+유형화!$H$63*hourly1!P7659/hourly1!$P$8763</f>
        <v>0.60274265562067408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770">
        <f>(유형화!$F$71+유형화!$F$72+유형화!$F$73+유형화!$F$74+유형화!$G$63)*hourly1!O7660/hourly1!$O$8763</f>
        <v>105.18738249251909</v>
      </c>
      <c r="C7659" s="419">
        <f>hourly1!$F7660*유형화!$G$71/hourly1!$F$8763+유형화!$G$72*hourly1!$G7660/hourly1!$F$8763+유형화!$G$74*hourly1!I7660/hourly1!$I$8763+유형화!$H$63*hourly1!P7660/hourly1!$P$8763</f>
        <v>0.61935072639706001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770">
        <f>(유형화!$F$71+유형화!$F$72+유형화!$F$73+유형화!$F$74+유형화!$G$63)*hourly1!O7661/hourly1!$O$8763</f>
        <v>103.62159442419627</v>
      </c>
      <c r="C7660" s="419">
        <f>hourly1!$F7661*유형화!$G$71/hourly1!$F$8763+유형화!$G$72*hourly1!$G7661/hourly1!$F$8763+유형화!$G$74*hourly1!I7661/hourly1!$I$8763+유형화!$H$63*hourly1!P7661/hourly1!$P$8763</f>
        <v>0.55712777423128346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770">
        <f>(유형화!$F$71+유형화!$F$72+유형화!$F$73+유형화!$F$74+유형화!$G$63)*hourly1!O7662/hourly1!$O$8763</f>
        <v>102.09094660135312</v>
      </c>
      <c r="C7661" s="419">
        <f>hourly1!$F7662*유형화!$G$71/hourly1!$F$8763+유형화!$G$72*hourly1!$G7662/hourly1!$F$8763+유형화!$G$74*hourly1!I7662/hourly1!$I$8763+유형화!$H$63*hourly1!P7662/hourly1!$P$8763</f>
        <v>0.5216074094109503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770">
        <f>(유형화!$F$71+유형화!$F$72+유형화!$F$73+유형화!$F$74+유형화!$G$63)*hourly1!O7663/hourly1!$O$8763</f>
        <v>103.03601541641387</v>
      </c>
      <c r="C7662" s="419">
        <f>hourly1!$F7663*유형화!$G$71/hourly1!$F$8763+유형화!$G$72*hourly1!$G7663/hourly1!$F$8763+유형화!$G$74*hourly1!I7663/hourly1!$I$8763+유형화!$H$63*hourly1!P7663/hourly1!$P$8763</f>
        <v>0.55221683684786793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770">
        <f>(유형화!$F$71+유형화!$F$72+유형화!$F$73+유형화!$F$74+유형화!$G$63)*hourly1!O7664/hourly1!$O$8763</f>
        <v>104.87504594380562</v>
      </c>
      <c r="C7663" s="419">
        <f>hourly1!$F7664*유형화!$G$71/hourly1!$F$8763+유형화!$G$72*hourly1!$G7664/hourly1!$F$8763+유형화!$G$74*hourly1!I7664/hourly1!$I$8763+유형화!$H$63*hourly1!P7664/hourly1!$P$8763</f>
        <v>0.76652252506033935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770">
        <f>(유형화!$F$71+유형화!$F$72+유형화!$F$73+유형화!$F$74+유형화!$G$63)*hourly1!O7665/hourly1!$O$8763</f>
        <v>109.52053307837058</v>
      </c>
      <c r="C7664" s="419">
        <f>hourly1!$F7665*유형화!$G$71/hourly1!$F$8763+유형화!$G$72*hourly1!$G7665/hourly1!$F$8763+유형화!$G$74*hourly1!I7665/hourly1!$I$8763+유형화!$H$63*hourly1!P7665/hourly1!$P$8763</f>
        <v>23.480496317132278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770">
        <f>(유형화!$F$71+유형화!$F$72+유형화!$F$73+유형화!$F$74+유형화!$G$63)*hourly1!O7666/hourly1!$O$8763</f>
        <v>114.10588512623883</v>
      </c>
      <c r="C7665" s="419">
        <f>hourly1!$F7666*유형화!$G$71/hourly1!$F$8763+유형화!$G$72*hourly1!$G7666/hourly1!$F$8763+유형화!$G$74*hourly1!I7666/hourly1!$I$8763+유형화!$H$63*hourly1!P7666/hourly1!$P$8763</f>
        <v>24.884818234965884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770">
        <f>(유형화!$F$71+유형화!$F$72+유형화!$F$73+유형화!$F$74+유형화!$G$63)*hourly1!O7667/hourly1!$O$8763</f>
        <v>118.4303470221499</v>
      </c>
      <c r="C7666" s="419">
        <f>hourly1!$F7667*유형화!$G$71/hourly1!$F$8763+유형화!$G$72*hourly1!$G7667/hourly1!$F$8763+유형화!$G$74*hourly1!I7667/hourly1!$I$8763+유형화!$H$63*hourly1!P7667/hourly1!$P$8763</f>
        <v>21.65080456773223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770">
        <f>(유형화!$F$71+유형화!$F$72+유형화!$F$73+유형화!$F$74+유형화!$G$63)*hourly1!O7668/hourly1!$O$8763</f>
        <v>125.07506751331636</v>
      </c>
      <c r="C7667" s="419">
        <f>hourly1!$F7668*유형화!$G$71/hourly1!$F$8763+유형화!$G$72*hourly1!$G7668/hourly1!$F$8763+유형화!$G$74*hourly1!I7668/hourly1!$I$8763+유형화!$H$63*hourly1!P7668/hourly1!$P$8763</f>
        <v>17.142079079688287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770">
        <f>(유형화!$F$71+유형화!$F$72+유형화!$F$73+유형화!$F$74+유형화!$G$63)*hourly1!O7669/hourly1!$O$8763</f>
        <v>123.54282123335905</v>
      </c>
      <c r="C7668" s="419">
        <f>hourly1!$F7669*유형화!$G$71/hourly1!$F$8763+유형화!$G$72*hourly1!$G7669/hourly1!$F$8763+유형화!$G$74*hourly1!I7669/hourly1!$I$8763+유형화!$H$63*hourly1!P7669/hourly1!$P$8763</f>
        <v>13.033341579223332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770">
        <f>(유형화!$F$71+유형화!$F$72+유형화!$F$73+유형화!$F$74+유형화!$G$63)*hourly1!O7670/hourly1!$O$8763</f>
        <v>122.49317063352053</v>
      </c>
      <c r="C7669" s="419">
        <f>hourly1!$F7670*유형화!$G$71/hourly1!$F$8763+유형화!$G$72*hourly1!$G7670/hourly1!$F$8763+유형화!$G$74*hourly1!I7670/hourly1!$I$8763+유형화!$H$63*hourly1!P7670/hourly1!$P$8763</f>
        <v>9.9648337948251395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770">
        <f>(유형화!$F$71+유형화!$F$72+유형화!$F$73+유형화!$F$74+유형화!$G$63)*hourly1!O7671/hourly1!$O$8763</f>
        <v>116.81652383136324</v>
      </c>
      <c r="C7670" s="419">
        <f>hourly1!$F7671*유형화!$G$71/hourly1!$F$8763+유형화!$G$72*hourly1!$G7671/hourly1!$F$8763+유형화!$G$74*hourly1!I7671/hourly1!$I$8763+유형화!$H$63*hourly1!P7671/hourly1!$P$8763</f>
        <v>3.6753329894433717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770">
        <f>(유형화!$F$71+유형화!$F$72+유형화!$F$73+유형화!$F$74+유형화!$G$63)*hourly1!O7672/hourly1!$O$8763</f>
        <v>114.64571195080235</v>
      </c>
      <c r="C7671" s="419">
        <f>hourly1!$F7672*유형화!$G$71/hourly1!$F$8763+유형화!$G$72*hourly1!$G7672/hourly1!$F$8763+유형화!$G$74*hourly1!I7672/hourly1!$I$8763+유형화!$H$63*hourly1!P7672/hourly1!$P$8763</f>
        <v>5.189724649400473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770">
        <f>(유형화!$F$71+유형화!$F$72+유형화!$F$73+유형화!$F$74+유형화!$G$63)*hourly1!O7673/hourly1!$O$8763</f>
        <v>119.45864247152551</v>
      </c>
      <c r="C7672" s="419">
        <f>hourly1!$F7673*유형화!$G$71/hourly1!$F$8763+유형화!$G$72*hourly1!$G7673/hourly1!$F$8763+유형화!$G$74*hourly1!I7673/hourly1!$I$8763+유형화!$H$63*hourly1!P7673/hourly1!$P$8763</f>
        <v>5.1934360859429187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770">
        <f>(유형화!$F$71+유형화!$F$72+유형화!$F$73+유형화!$F$74+유형화!$G$63)*hourly1!O7674/hourly1!$O$8763</f>
        <v>119.84538801187696</v>
      </c>
      <c r="C7673" s="419">
        <f>hourly1!$F7674*유형화!$G$71/hourly1!$F$8763+유형화!$G$72*hourly1!$G7674/hourly1!$F$8763+유형화!$G$74*hourly1!I7674/hourly1!$I$8763+유형화!$H$63*hourly1!P7674/hourly1!$P$8763</f>
        <v>5.8540924078860446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770">
        <f>(유형화!$F$71+유형화!$F$72+유형화!$F$73+유형화!$F$74+유형화!$G$63)*hourly1!O7675/hourly1!$O$8763</f>
        <v>121.87822487612462</v>
      </c>
      <c r="C7674" s="419">
        <f>hourly1!$F7675*유형화!$G$71/hourly1!$F$8763+유형화!$G$72*hourly1!$G7675/hourly1!$F$8763+유형화!$G$74*hourly1!I7675/hourly1!$I$8763+유형화!$H$63*hourly1!P7675/hourly1!$P$8763</f>
        <v>8.0590885223778344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770">
        <f>(유형화!$F$71+유형화!$F$72+유형화!$F$73+유형화!$F$74+유형화!$G$63)*hourly1!O7676/hourly1!$O$8763</f>
        <v>124.93108917121401</v>
      </c>
      <c r="C7675" s="419">
        <f>hourly1!$F7676*유형화!$G$71/hourly1!$F$8763+유형화!$G$72*hourly1!$G7676/hourly1!$F$8763+유형화!$G$74*hourly1!I7676/hourly1!$I$8763+유형화!$H$63*hourly1!P7676/hourly1!$P$8763</f>
        <v>9.9599567068754133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770">
        <f>(유형화!$F$71+유형화!$F$72+유형화!$F$73+유형화!$F$74+유형화!$G$63)*hourly1!O7677/hourly1!$O$8763</f>
        <v>124.85439019537181</v>
      </c>
      <c r="C7676" s="419">
        <f>hourly1!$F7677*유형화!$G$71/hourly1!$F$8763+유형화!$G$72*hourly1!$G7677/hourly1!$F$8763+유형화!$G$74*hourly1!I7677/hourly1!$I$8763+유형화!$H$63*hourly1!P7677/hourly1!$P$8763</f>
        <v>8.5196642267534894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770">
        <f>(유형화!$F$71+유형화!$F$72+유형화!$F$73+유형화!$F$74+유형화!$G$63)*hourly1!O7678/hourly1!$O$8763</f>
        <v>123.71571844034845</v>
      </c>
      <c r="C7677" s="419">
        <f>hourly1!$F7678*유형화!$G$71/hourly1!$F$8763+유형화!$G$72*hourly1!$G7678/hourly1!$F$8763+유형화!$G$74*hourly1!I7678/hourly1!$I$8763+유형화!$H$63*hourly1!P7678/hourly1!$P$8763</f>
        <v>8.4807604571753021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770">
        <f>(유형화!$F$71+유형화!$F$72+유형화!$F$73+유형화!$F$74+유형화!$G$63)*hourly1!O7679/hourly1!$O$8763</f>
        <v>121.57038509155484</v>
      </c>
      <c r="C7678" s="419">
        <f>hourly1!$F7679*유형화!$G$71/hourly1!$F$8763+유형화!$G$72*hourly1!$G7679/hourly1!$F$8763+유형화!$G$74*hourly1!I7679/hourly1!$I$8763+유형화!$H$63*hourly1!P7679/hourly1!$P$8763</f>
        <v>12.594339042101431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770">
        <f>(유형화!$F$71+유형화!$F$72+유형화!$F$73+유형화!$F$74+유형화!$G$63)*hourly1!O7680/hourly1!$O$8763</f>
        <v>117.99403724376339</v>
      </c>
      <c r="C7679" s="419">
        <f>hourly1!$F7680*유형화!$G$71/hourly1!$F$8763+유형화!$G$72*hourly1!$G7680/hourly1!$F$8763+유형화!$G$74*hourly1!I7680/hourly1!$I$8763+유형화!$H$63*hourly1!P7680/hourly1!$P$8763</f>
        <v>1.1862373471465411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770">
        <f>(유형화!$F$71+유형화!$F$72+유형화!$F$73+유형화!$F$74+유형화!$G$63)*hourly1!O7681/hourly1!$O$8763</f>
        <v>118.86495491679106</v>
      </c>
      <c r="C7680" s="419">
        <f>hourly1!$F7681*유형화!$G$71/hourly1!$F$8763+유형화!$G$72*hourly1!$G7681/hourly1!$F$8763+유형화!$G$74*hourly1!I7681/hourly1!$I$8763+유형화!$H$63*hourly1!P7681/hourly1!$P$8763</f>
        <v>1.0479433317724147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770">
        <f>(유형화!$F$71+유형화!$F$72+유형화!$F$73+유형화!$F$74+유형화!$G$63)*hourly1!O7682/hourly1!$O$8763</f>
        <v>118.92334287780751</v>
      </c>
      <c r="C7681" s="419">
        <f>hourly1!$F7682*유형화!$G$71/hourly1!$F$8763+유형화!$G$72*hourly1!$G7682/hourly1!$F$8763+유형화!$G$74*hourly1!I7682/hourly1!$I$8763+유형화!$H$63*hourly1!P7682/hourly1!$P$8763</f>
        <v>0.80636176989672648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770">
        <f>(유형화!$F$71+유형화!$F$72+유형화!$F$73+유형화!$F$74+유형화!$G$63)*hourly1!O7683/hourly1!$O$8763</f>
        <v>115.1496436260971</v>
      </c>
      <c r="C7682" s="419">
        <f>hourly1!$F7683*유형화!$G$71/hourly1!$F$8763+유형화!$G$72*hourly1!$G7683/hourly1!$F$8763+유형화!$G$74*hourly1!I7683/hourly1!$I$8763+유형화!$H$63*hourly1!P7683/hourly1!$P$8763</f>
        <v>0.65609921021590278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770">
        <f>(유형화!$F$71+유형화!$F$72+유형화!$F$73+유형화!$F$74+유형화!$G$63)*hourly1!O7684/hourly1!$O$8763</f>
        <v>109.91900542544994</v>
      </c>
      <c r="C7683" s="419">
        <f>hourly1!$F7684*유형화!$G$71/hourly1!$F$8763+유형화!$G$72*hourly1!$G7684/hourly1!$F$8763+유형화!$G$74*hourly1!I7684/hourly1!$I$8763+유형화!$H$63*hourly1!P7684/hourly1!$P$8763</f>
        <v>0.61470596865125637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770">
        <f>(유형화!$F$71+유형화!$F$72+유형화!$F$73+유형화!$F$74+유형화!$G$63)*hourly1!O7685/hourly1!$O$8763</f>
        <v>106.8332268219696</v>
      </c>
      <c r="C7684" s="419">
        <f>hourly1!$F7685*유형화!$G$71/hourly1!$F$8763+유형화!$G$72*hourly1!$G7685/hourly1!$F$8763+유형화!$G$74*hourly1!I7685/hourly1!$I$8763+유형화!$H$63*hourly1!P7685/hourly1!$P$8763</f>
        <v>0.77973765169301035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770">
        <f>(유형화!$F$71+유형화!$F$72+유형화!$F$73+유형화!$F$74+유형화!$G$63)*hourly1!O7686/hourly1!$O$8763</f>
        <v>106.80649843845391</v>
      </c>
      <c r="C7685" s="419">
        <f>hourly1!$F7686*유형화!$G$71/hourly1!$F$8763+유형화!$G$72*hourly1!$G7686/hourly1!$F$8763+유형화!$G$74*hourly1!I7686/hourly1!$I$8763+유형화!$H$63*hourly1!P7686/hourly1!$P$8763</f>
        <v>1.8358664467615278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770">
        <f>(유형화!$F$71+유형화!$F$72+유형화!$F$73+유형화!$F$74+유형화!$G$63)*hourly1!O7687/hourly1!$O$8763</f>
        <v>107.76886381842036</v>
      </c>
      <c r="C7686" s="419">
        <f>hourly1!$F7687*유형화!$G$71/hourly1!$F$8763+유형화!$G$72*hourly1!$G7687/hourly1!$F$8763+유형화!$G$74*hourly1!I7687/hourly1!$I$8763+유형화!$H$63*hourly1!P7687/hourly1!$P$8763</f>
        <v>3.6752268253104234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770">
        <f>(유형화!$F$71+유형화!$F$72+유형화!$F$73+유형화!$F$74+유형화!$G$63)*hourly1!O7688/hourly1!$O$8763</f>
        <v>109.94866565730118</v>
      </c>
      <c r="C7687" s="419">
        <f>hourly1!$F7688*유형화!$G$71/hourly1!$F$8763+유형화!$G$72*hourly1!$G7688/hourly1!$F$8763+유형화!$G$74*hourly1!I7688/hourly1!$I$8763+유형화!$H$63*hourly1!P7688/hourly1!$P$8763</f>
        <v>4.8368652283408755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770">
        <f>(유형화!$F$71+유형화!$F$72+유형화!$F$73+유형화!$F$74+유형화!$G$63)*hourly1!O7689/hourly1!$O$8763</f>
        <v>113.01690911888078</v>
      </c>
      <c r="C7688" s="419">
        <f>hourly1!$F7689*유형화!$G$71/hourly1!$F$8763+유형화!$G$72*hourly1!$G7689/hourly1!$F$8763+유형화!$G$74*hourly1!I7689/hourly1!$I$8763+유형화!$H$63*hourly1!P7689/hourly1!$P$8763</f>
        <v>28.948316582755325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770">
        <f>(유형화!$F$71+유형화!$F$72+유형화!$F$73+유형화!$F$74+유형화!$G$63)*hourly1!O7690/hourly1!$O$8763</f>
        <v>115.41050593156329</v>
      </c>
      <c r="C7689" s="419">
        <f>hourly1!$F7690*유형화!$G$71/hourly1!$F$8763+유형화!$G$72*hourly1!$G7690/hourly1!$F$8763+유형화!$G$74*hourly1!I7690/hourly1!$I$8763+유형화!$H$63*hourly1!P7690/hourly1!$P$8763</f>
        <v>30.242137947491297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770">
        <f>(유형화!$F$71+유형화!$F$72+유형화!$F$73+유형화!$F$74+유형화!$G$63)*hourly1!O7691/hourly1!$O$8763</f>
        <v>120.58322878497512</v>
      </c>
      <c r="C7690" s="419">
        <f>hourly1!$F7691*유형화!$G$71/hourly1!$F$8763+유형화!$G$72*hourly1!$G7691/hourly1!$F$8763+유형화!$G$74*hourly1!I7691/hourly1!$I$8763+유형화!$H$63*hourly1!P7691/hourly1!$P$8763</f>
        <v>27.464718983509787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770">
        <f>(유형화!$F$71+유형화!$F$72+유형화!$F$73+유형화!$F$74+유형화!$G$63)*hourly1!O7692/hourly1!$O$8763</f>
        <v>128.53473156732713</v>
      </c>
      <c r="C7691" s="419">
        <f>hourly1!$F7692*유형화!$G$71/hourly1!$F$8763+유형화!$G$72*hourly1!$G7692/hourly1!$F$8763+유형화!$G$74*hourly1!I7692/hourly1!$I$8763+유형화!$H$63*hourly1!P7692/hourly1!$P$8763</f>
        <v>23.909953006232964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770">
        <f>(유형화!$F$71+유형화!$F$72+유형화!$F$73+유형화!$F$74+유형화!$G$63)*hourly1!O7693/hourly1!$O$8763</f>
        <v>130.47469589233924</v>
      </c>
      <c r="C7692" s="419">
        <f>hourly1!$F7693*유형화!$G$71/hourly1!$F$8763+유형화!$G$72*hourly1!$G7693/hourly1!$F$8763+유형화!$G$74*hourly1!I7693/hourly1!$I$8763+유형화!$H$63*hourly1!P7693/hourly1!$P$8763</f>
        <v>20.485462113490318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770">
        <f>(유형화!$F$71+유형화!$F$72+유형화!$F$73+유형화!$F$74+유형화!$G$63)*hourly1!O7694/hourly1!$O$8763</f>
        <v>129.36841581886065</v>
      </c>
      <c r="C7693" s="419">
        <f>hourly1!$F7694*유형화!$G$71/hourly1!$F$8763+유형화!$G$72*hourly1!$G7694/hourly1!$F$8763+유형화!$G$74*hourly1!I7694/hourly1!$I$8763+유형화!$H$63*hourly1!P7694/hourly1!$P$8763</f>
        <v>18.048536449276966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770">
        <f>(유형화!$F$71+유형화!$F$72+유형화!$F$73+유형화!$F$74+유형화!$G$63)*hourly1!O7695/hourly1!$O$8763</f>
        <v>124.96081828090357</v>
      </c>
      <c r="C7694" s="419">
        <f>hourly1!$F7695*유형화!$G$71/hourly1!$F$8763+유형화!$G$72*hourly1!$G7695/hourly1!$F$8763+유형화!$G$74*hourly1!I7695/hourly1!$I$8763+유형화!$H$63*hourly1!P7695/hourly1!$P$8763</f>
        <v>12.250286320520242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770">
        <f>(유형화!$F$71+유형화!$F$72+유형화!$F$73+유형화!$F$74+유형화!$G$63)*hourly1!O7696/hourly1!$O$8763</f>
        <v>122.88910793870858</v>
      </c>
      <c r="C7695" s="419">
        <f>hourly1!$F7696*유형화!$G$71/hourly1!$F$8763+유형화!$G$72*hourly1!$G7696/hourly1!$F$8763+유형화!$G$74*hourly1!I7696/hourly1!$I$8763+유형화!$H$63*hourly1!P7696/hourly1!$P$8763</f>
        <v>13.936037353563254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770">
        <f>(유형화!$F$71+유형화!$F$72+유형화!$F$73+유형화!$F$74+유형화!$G$63)*hourly1!O7697/hourly1!$O$8763</f>
        <v>128.70672832125996</v>
      </c>
      <c r="C7696" s="419">
        <f>hourly1!$F7697*유형화!$G$71/hourly1!$F$8763+유형화!$G$72*hourly1!$G7697/hourly1!$F$8763+유형화!$G$74*hourly1!I7697/hourly1!$I$8763+유형화!$H$63*hourly1!P7697/hourly1!$P$8763</f>
        <v>13.851328222600667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770">
        <f>(유형화!$F$71+유형화!$F$72+유형화!$F$73+유형화!$F$74+유형화!$G$63)*hourly1!O7698/hourly1!$O$8763</f>
        <v>127.33465191582076</v>
      </c>
      <c r="C7697" s="419">
        <f>hourly1!$F7698*유형화!$G$71/hourly1!$F$8763+유형화!$G$72*hourly1!$G7698/hourly1!$F$8763+유형화!$G$74*hourly1!I7698/hourly1!$I$8763+유형화!$H$63*hourly1!P7698/hourly1!$P$8763</f>
        <v>14.181664538208558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770">
        <f>(유형화!$F$71+유형화!$F$72+유형화!$F$73+유형화!$F$74+유형화!$G$63)*hourly1!O7699/hourly1!$O$8763</f>
        <v>127.85897953769604</v>
      </c>
      <c r="C7698" s="419">
        <f>hourly1!$F7699*유형화!$G$71/hourly1!$F$8763+유형화!$G$72*hourly1!$G7699/hourly1!$F$8763+유형화!$G$74*hourly1!I7699/hourly1!$I$8763+유형화!$H$63*hourly1!P7699/hourly1!$P$8763</f>
        <v>15.121029404059225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770">
        <f>(유형화!$F$71+유형화!$F$72+유형화!$F$73+유형화!$F$74+유형화!$G$63)*hourly1!O7700/hourly1!$O$8763</f>
        <v>126.68838677628821</v>
      </c>
      <c r="C7699" s="419">
        <f>hourly1!$F7700*유형화!$G$71/hourly1!$F$8763+유형화!$G$72*hourly1!$G7700/hourly1!$F$8763+유형화!$G$74*hourly1!I7700/hourly1!$I$8763+유형화!$H$63*hourly1!P7700/hourly1!$P$8763</f>
        <v>16.520863194708358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770">
        <f>(유형화!$F$71+유형화!$F$72+유형화!$F$73+유형화!$F$74+유형화!$G$63)*hourly1!O7701/hourly1!$O$8763</f>
        <v>125.48205925156694</v>
      </c>
      <c r="C7700" s="419">
        <f>hourly1!$F7701*유형화!$G$71/hourly1!$F$8763+유형화!$G$72*hourly1!$G7701/hourly1!$F$8763+유형화!$G$74*hourly1!I7701/hourly1!$I$8763+유형화!$H$63*hourly1!P7701/hourly1!$P$8763</f>
        <v>14.655752321066874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770">
        <f>(유형화!$F$71+유형화!$F$72+유형화!$F$73+유형화!$F$74+유형화!$G$63)*hourly1!O7702/hourly1!$O$8763</f>
        <v>121.44518372603862</v>
      </c>
      <c r="C7701" s="419">
        <f>hourly1!$F7702*유형화!$G$71/hourly1!$F$8763+유형화!$G$72*hourly1!$G7702/hourly1!$F$8763+유형화!$G$74*hourly1!I7702/hourly1!$I$8763+유형화!$H$63*hourly1!P7702/hourly1!$P$8763</f>
        <v>14.505211888307706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770">
        <f>(유형화!$F$71+유형화!$F$72+유형화!$F$73+유형화!$F$74+유형화!$G$63)*hourly1!O7703/hourly1!$O$8763</f>
        <v>119.69701355003394</v>
      </c>
      <c r="C7702" s="419">
        <f>hourly1!$F7703*유형화!$G$71/hourly1!$F$8763+유형화!$G$72*hourly1!$G7703/hourly1!$F$8763+유형화!$G$74*hourly1!I7703/hourly1!$I$8763+유형화!$H$63*hourly1!P7703/hourly1!$P$8763</f>
        <v>17.751876012075776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770">
        <f>(유형화!$F$71+유형화!$F$72+유형화!$F$73+유형화!$F$74+유형화!$G$63)*hourly1!O7704/hourly1!$O$8763</f>
        <v>116.38205904083186</v>
      </c>
      <c r="C7703" s="419">
        <f>hourly1!$F7704*유형화!$G$71/hourly1!$F$8763+유형화!$G$72*hourly1!$G7704/hourly1!$F$8763+유형화!$G$74*hourly1!I7704/hourly1!$I$8763+유형화!$H$63*hourly1!P7704/hourly1!$P$8763</f>
        <v>1.1502800169095522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770">
        <f>(유형화!$F$71+유형화!$F$72+유형화!$F$73+유형화!$F$74+유형화!$G$63)*hourly1!O7705/hourly1!$O$8763</f>
        <v>114.97946867292259</v>
      </c>
      <c r="C7704" s="419">
        <f>hourly1!$F7705*유형화!$G$71/hourly1!$F$8763+유형화!$G$72*hourly1!$G7705/hourly1!$F$8763+유형화!$G$74*hourly1!I7705/hourly1!$I$8763+유형화!$H$63*hourly1!P7705/hourly1!$P$8763</f>
        <v>1.0939597905341565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770">
        <f>(유형화!$F$71+유형화!$F$72+유형화!$F$73+유형화!$F$74+유형화!$G$63)*hourly1!O7706/hourly1!$O$8763</f>
        <v>114.27274609930413</v>
      </c>
      <c r="C7705" s="419">
        <f>hourly1!$F7706*유형화!$G$71/hourly1!$F$8763+유형화!$G$72*hourly1!$G7706/hourly1!$F$8763+유형화!$G$74*hourly1!I7706/hourly1!$I$8763+유형화!$H$63*hourly1!P7706/hourly1!$P$8763</f>
        <v>0.82370960466019061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770">
        <f>(유형화!$F$71+유형화!$F$72+유형화!$F$73+유형화!$F$74+유형화!$G$63)*hourly1!O7707/hourly1!$O$8763</f>
        <v>111.39889201711991</v>
      </c>
      <c r="C7706" s="419">
        <f>hourly1!$F7707*유형화!$G$71/hourly1!$F$8763+유형화!$G$72*hourly1!$G7707/hourly1!$F$8763+유형화!$G$74*hourly1!I7707/hourly1!$I$8763+유형화!$H$63*hourly1!P7707/hourly1!$P$8763</f>
        <v>0.76607140442595822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770">
        <f>(유형화!$F$71+유형화!$F$72+유형화!$F$73+유형화!$F$74+유형화!$G$63)*hourly1!O7708/hourly1!$O$8763</f>
        <v>104.9338853185461</v>
      </c>
      <c r="C7707" s="419">
        <f>hourly1!$F7708*유형화!$G$71/hourly1!$F$8763+유형화!$G$72*hourly1!$G7708/hourly1!$F$8763+유형화!$G$74*hourly1!I7708/hourly1!$I$8763+유형화!$H$63*hourly1!P7708/hourly1!$P$8763</f>
        <v>1.4870452631405271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770">
        <f>(유형화!$F$71+유형화!$F$72+유형화!$F$73+유형화!$F$74+유형화!$G$63)*hourly1!O7709/hourly1!$O$8763</f>
        <v>103.40841687039828</v>
      </c>
      <c r="C7708" s="419">
        <f>hourly1!$F7709*유형화!$G$71/hourly1!$F$8763+유형화!$G$72*hourly1!$G7709/hourly1!$F$8763+유형화!$G$74*hourly1!I7709/hourly1!$I$8763+유형화!$H$63*hourly1!P7709/hourly1!$P$8763</f>
        <v>3.2445570955953507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770">
        <f>(유형화!$F$71+유형화!$F$72+유형화!$F$73+유형화!$F$74+유형화!$G$63)*hourly1!O7710/hourly1!$O$8763</f>
        <v>103.80506065482483</v>
      </c>
      <c r="C7709" s="419">
        <f>hourly1!$F7710*유형화!$G$71/hourly1!$F$8763+유형화!$G$72*hourly1!$G7710/hourly1!$F$8763+유형화!$G$74*hourly1!I7710/hourly1!$I$8763+유형화!$H$63*hourly1!P7710/hourly1!$P$8763</f>
        <v>4.4956337031962219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770">
        <f>(유형화!$F$71+유형화!$F$72+유형화!$F$73+유형화!$F$74+유형화!$G$63)*hourly1!O7711/hourly1!$O$8763</f>
        <v>103.33795036681596</v>
      </c>
      <c r="C7710" s="419">
        <f>hourly1!$F7711*유형화!$G$71/hourly1!$F$8763+유형화!$G$72*hourly1!$G7711/hourly1!$F$8763+유형화!$G$74*hourly1!I7711/hourly1!$I$8763+유형화!$H$63*hourly1!P7711/hourly1!$P$8763</f>
        <v>5.8094708535142408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770">
        <f>(유형화!$F$71+유형화!$F$72+유형화!$F$73+유형화!$F$74+유형화!$G$63)*hourly1!O7712/hourly1!$O$8763</f>
        <v>104.96873469641206</v>
      </c>
      <c r="C7711" s="419">
        <f>hourly1!$F7712*유형화!$G$71/hourly1!$F$8763+유형화!$G$72*hourly1!$G7712/hourly1!$F$8763+유형화!$G$74*hourly1!I7712/hourly1!$I$8763+유형화!$H$63*hourly1!P7712/hourly1!$P$8763</f>
        <v>7.1606183882503007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770">
        <f>(유형화!$F$71+유형화!$F$72+유형화!$F$73+유형화!$F$74+유형화!$G$63)*hourly1!O7713/hourly1!$O$8763</f>
        <v>106.91019552123645</v>
      </c>
      <c r="C7712" s="419">
        <f>hourly1!$F7713*유형화!$G$71/hourly1!$F$8763+유형화!$G$72*hourly1!$G7713/hourly1!$F$8763+유형화!$G$74*hourly1!I7713/hourly1!$I$8763+유형화!$H$63*hourly1!P7713/hourly1!$P$8763</f>
        <v>31.661837970770012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770">
        <f>(유형화!$F$71+유형화!$F$72+유형화!$F$73+유형화!$F$74+유형화!$G$63)*hourly1!O7714/hourly1!$O$8763</f>
        <v>106.58129065118004</v>
      </c>
      <c r="C7713" s="419">
        <f>hourly1!$F7714*유형화!$G$71/hourly1!$F$8763+유형화!$G$72*hourly1!$G7714/hourly1!$F$8763+유형화!$G$74*hourly1!I7714/hourly1!$I$8763+유형화!$H$63*hourly1!P7714/hourly1!$P$8763</f>
        <v>32.177232525276047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770">
        <f>(유형화!$F$71+유형화!$F$72+유형화!$F$73+유형화!$F$74+유형화!$G$63)*hourly1!O7715/hourly1!$O$8763</f>
        <v>108.13061287130998</v>
      </c>
      <c r="C7714" s="419">
        <f>hourly1!$F7715*유형화!$G$71/hourly1!$F$8763+유형화!$G$72*hourly1!$G7715/hourly1!$F$8763+유형화!$G$74*hourly1!I7715/hourly1!$I$8763+유형화!$H$63*hourly1!P7715/hourly1!$P$8763</f>
        <v>28.487687950174333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770">
        <f>(유형화!$F$71+유형화!$F$72+유형화!$F$73+유형화!$F$74+유형화!$G$63)*hourly1!O7716/hourly1!$O$8763</f>
        <v>110.61324550081204</v>
      </c>
      <c r="C7715" s="419">
        <f>hourly1!$F7716*유형화!$G$71/hourly1!$F$8763+유형화!$G$72*hourly1!$G7716/hourly1!$F$8763+유형화!$G$74*hourly1!I7716/hourly1!$I$8763+유형화!$H$63*hourly1!P7716/hourly1!$P$8763</f>
        <v>23.981957829289399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770">
        <f>(유형화!$F$71+유형화!$F$72+유형화!$F$73+유형화!$F$74+유형화!$G$63)*hourly1!O7717/hourly1!$O$8763</f>
        <v>111.8430755179331</v>
      </c>
      <c r="C7716" s="419">
        <f>hourly1!$F7717*유형화!$G$71/hourly1!$F$8763+유형화!$G$72*hourly1!$G7717/hourly1!$F$8763+유형화!$G$74*hourly1!I7717/hourly1!$I$8763+유형화!$H$63*hourly1!P7717/hourly1!$P$8763</f>
        <v>20.291493165035671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770">
        <f>(유형화!$F$71+유형화!$F$72+유형화!$F$73+유형화!$F$74+유형화!$G$63)*hourly1!O7718/hourly1!$O$8763</f>
        <v>110.70801815475531</v>
      </c>
      <c r="C7717" s="419">
        <f>hourly1!$F7718*유형화!$G$71/hourly1!$F$8763+유형화!$G$72*hourly1!$G7718/hourly1!$F$8763+유형화!$G$74*hourly1!I7718/hourly1!$I$8763+유형화!$H$63*hourly1!P7718/hourly1!$P$8763</f>
        <v>17.408106394849046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770">
        <f>(유형화!$F$71+유형화!$F$72+유형화!$F$73+유형화!$F$74+유형화!$G$63)*hourly1!O7719/hourly1!$O$8763</f>
        <v>106.14018448465274</v>
      </c>
      <c r="C7718" s="419">
        <f>hourly1!$F7719*유형화!$G$71/hourly1!$F$8763+유형화!$G$72*hourly1!$G7719/hourly1!$F$8763+유형화!$G$74*hourly1!I7719/hourly1!$I$8763+유형화!$H$63*hourly1!P7719/hourly1!$P$8763</f>
        <v>12.114820579191514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770">
        <f>(유형화!$F$71+유형화!$F$72+유형화!$F$73+유형화!$F$74+유형화!$G$63)*hourly1!O7720/hourly1!$O$8763</f>
        <v>105.30078106705506</v>
      </c>
      <c r="C7719" s="419">
        <f>hourly1!$F7720*유형화!$G$71/hourly1!$F$8763+유형화!$G$72*hourly1!$G7720/hourly1!$F$8763+유형화!$G$74*hourly1!I7720/hourly1!$I$8763+유형화!$H$63*hourly1!P7720/hourly1!$P$8763</f>
        <v>13.578107287337675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770">
        <f>(유형화!$F$71+유형화!$F$72+유형화!$F$73+유형화!$F$74+유형화!$G$63)*hourly1!O7721/hourly1!$O$8763</f>
        <v>107.05235865500865</v>
      </c>
      <c r="C7720" s="419">
        <f>hourly1!$F7721*유형화!$G$71/hourly1!$F$8763+유형화!$G$72*hourly1!$G7721/hourly1!$F$8763+유형화!$G$74*hourly1!I7721/hourly1!$I$8763+유형화!$H$63*hourly1!P7721/hourly1!$P$8763</f>
        <v>13.300999206199199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770">
        <f>(유형화!$F$71+유형화!$F$72+유형화!$F$73+유형화!$F$74+유형화!$G$63)*hourly1!O7722/hourly1!$O$8763</f>
        <v>107.05217360890262</v>
      </c>
      <c r="C7721" s="419">
        <f>hourly1!$F7722*유형화!$G$71/hourly1!$F$8763+유형화!$G$72*hourly1!$G7722/hourly1!$F$8763+유형화!$G$74*hourly1!I7722/hourly1!$I$8763+유형화!$H$63*hourly1!P7722/hourly1!$P$8763</f>
        <v>13.695995633198136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770">
        <f>(유형화!$F$71+유형화!$F$72+유형화!$F$73+유형화!$F$74+유형화!$G$63)*hourly1!O7723/hourly1!$O$8763</f>
        <v>108.70516972658051</v>
      </c>
      <c r="C7722" s="419">
        <f>hourly1!$F7723*유형화!$G$71/hourly1!$F$8763+유형화!$G$72*hourly1!$G7723/hourly1!$F$8763+유형화!$G$74*hourly1!I7723/hourly1!$I$8763+유형화!$H$63*hourly1!P7723/hourly1!$P$8763</f>
        <v>15.007306077152613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770">
        <f>(유형화!$F$71+유형화!$F$72+유형화!$F$73+유형화!$F$74+유형화!$G$63)*hourly1!O7724/hourly1!$O$8763</f>
        <v>109.71252608220006</v>
      </c>
      <c r="C7723" s="419">
        <f>hourly1!$F7724*유형화!$G$71/hourly1!$F$8763+유형화!$G$72*hourly1!$G7724/hourly1!$F$8763+유형화!$G$74*hourly1!I7724/hourly1!$I$8763+유형화!$H$63*hourly1!P7724/hourly1!$P$8763</f>
        <v>16.32657113802308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770">
        <f>(유형화!$F$71+유형화!$F$72+유형화!$F$73+유형화!$F$74+유형화!$G$63)*hourly1!O7725/hourly1!$O$8763</f>
        <v>112.41392801333653</v>
      </c>
      <c r="C7724" s="419">
        <f>hourly1!$F7725*유형화!$G$71/hourly1!$F$8763+유형화!$G$72*hourly1!$G7725/hourly1!$F$8763+유형화!$G$74*hourly1!I7725/hourly1!$I$8763+유형화!$H$63*hourly1!P7725/hourly1!$P$8763</f>
        <v>14.85845688518922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770">
        <f>(유형화!$F$71+유형화!$F$72+유형화!$F$73+유형화!$F$74+유형화!$G$63)*hourly1!O7726/hourly1!$O$8763</f>
        <v>110.76408220477208</v>
      </c>
      <c r="C7725" s="419">
        <f>hourly1!$F7726*유형화!$G$71/hourly1!$F$8763+유형화!$G$72*hourly1!$G7726/hourly1!$F$8763+유형화!$G$74*hourly1!I7726/hourly1!$I$8763+유형화!$H$63*hourly1!P7726/hourly1!$P$8763</f>
        <v>15.120000381275176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770">
        <f>(유형화!$F$71+유형화!$F$72+유형화!$F$73+유형화!$F$74+유형화!$G$63)*hourly1!O7727/hourly1!$O$8763</f>
        <v>110.39009599437794</v>
      </c>
      <c r="C7726" s="419">
        <f>hourly1!$F7727*유형화!$G$71/hourly1!$F$8763+유형화!$G$72*hourly1!$G7727/hourly1!$F$8763+유형화!$G$74*hourly1!I7727/hourly1!$I$8763+유형화!$H$63*hourly1!P7727/hourly1!$P$8763</f>
        <v>19.026473052533628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770">
        <f>(유형화!$F$71+유형화!$F$72+유형화!$F$73+유형화!$F$74+유형화!$G$63)*hourly1!O7728/hourly1!$O$8763</f>
        <v>108.78732507642317</v>
      </c>
      <c r="C7727" s="419">
        <f>hourly1!$F7728*유형화!$G$71/hourly1!$F$8763+유형화!$G$72*hourly1!$G7728/hourly1!$F$8763+유형화!$G$74*hourly1!I7728/hourly1!$I$8763+유형화!$H$63*hourly1!P7728/hourly1!$P$8763</f>
        <v>1.3530402787363869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770">
        <f>(유형화!$F$71+유형화!$F$72+유형화!$F$73+유형화!$F$74+유형화!$G$63)*hourly1!O7729/hourly1!$O$8763</f>
        <v>108.55453057013054</v>
      </c>
      <c r="C7728" s="419">
        <f>hourly1!$F7729*유형화!$G$71/hourly1!$F$8763+유형화!$G$72*hourly1!$G7729/hourly1!$F$8763+유형화!$G$74*hourly1!I7729/hourly1!$I$8763+유형화!$H$63*hourly1!P7729/hourly1!$P$8763</f>
        <v>0.95404807995201812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770">
        <f>(유형화!$F$71+유형화!$F$72+유형화!$F$73+유형화!$F$74+유형화!$G$63)*hourly1!O7730/hourly1!$O$8763</f>
        <v>108.86332171843503</v>
      </c>
      <c r="C7729" s="419">
        <f>hourly1!$F7730*유형화!$G$71/hourly1!$F$8763+유형화!$G$72*hourly1!$G7730/hourly1!$F$8763+유형화!$G$74*hourly1!I7730/hourly1!$I$8763+유형화!$H$63*hourly1!P7730/hourly1!$P$8763</f>
        <v>0.9775466645381321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770">
        <f>(유형화!$F$71+유형화!$F$72+유형화!$F$73+유형화!$F$74+유형화!$G$63)*hourly1!O7731/hourly1!$O$8763</f>
        <v>108.1507952995715</v>
      </c>
      <c r="C7730" s="419">
        <f>hourly1!$F7731*유형화!$G$71/hourly1!$F$8763+유형화!$G$72*hourly1!$G7731/hourly1!$F$8763+유형화!$G$74*hourly1!I7731/hourly1!$I$8763+유형화!$H$63*hourly1!P7731/hourly1!$P$8763</f>
        <v>2.2953558920379997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770">
        <f>(유형화!$F$71+유형화!$F$72+유형화!$F$73+유형화!$F$74+유형화!$G$63)*hourly1!O7732/hourly1!$O$8763</f>
        <v>105.58553283300422</v>
      </c>
      <c r="C7731" s="419">
        <f>hourly1!$F7732*유형화!$G$71/hourly1!$F$8763+유형화!$G$72*hourly1!$G7732/hourly1!$F$8763+유형화!$G$74*hourly1!I7732/hourly1!$I$8763+유형화!$H$63*hourly1!P7732/hourly1!$P$8763</f>
        <v>4.9717324501375746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770">
        <f>(유형화!$F$71+유형화!$F$72+유형화!$F$73+유형화!$F$74+유형화!$G$63)*hourly1!O7733/hourly1!$O$8763</f>
        <v>104.62950108368662</v>
      </c>
      <c r="C7732" s="419">
        <f>hourly1!$F7733*유형화!$G$71/hourly1!$F$8763+유형화!$G$72*hourly1!$G7733/hourly1!$F$8763+유형화!$G$74*hourly1!I7733/hourly1!$I$8763+유형화!$H$63*hourly1!P7733/hourly1!$P$8763</f>
        <v>7.6390964426575385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770">
        <f>(유형화!$F$71+유형화!$F$72+유형화!$F$73+유형화!$F$74+유형화!$G$63)*hourly1!O7734/hourly1!$O$8763</f>
        <v>103.50530907193097</v>
      </c>
      <c r="C7733" s="419">
        <f>hourly1!$F7734*유형화!$G$71/hourly1!$F$8763+유형화!$G$72*hourly1!$G7734/hourly1!$F$8763+유형화!$G$74*hourly1!I7734/hourly1!$I$8763+유형화!$H$63*hourly1!P7734/hourly1!$P$8763</f>
        <v>9.4892415585005647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770">
        <f>(유형화!$F$71+유형화!$F$72+유형화!$F$73+유형화!$F$74+유형화!$G$63)*hourly1!O7735/hourly1!$O$8763</f>
        <v>102.97505365040101</v>
      </c>
      <c r="C7734" s="419">
        <f>hourly1!$F7735*유형화!$G$71/hourly1!$F$8763+유형화!$G$72*hourly1!$G7735/hourly1!$F$8763+유형화!$G$74*hourly1!I7735/hourly1!$I$8763+유형화!$H$63*hourly1!P7735/hourly1!$P$8763</f>
        <v>11.234609445037782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770">
        <f>(유형화!$F$71+유형화!$F$72+유형화!$F$73+유형화!$F$74+유형화!$G$63)*hourly1!O7736/hourly1!$O$8763</f>
        <v>103.27383817995357</v>
      </c>
      <c r="C7735" s="419">
        <f>hourly1!$F7736*유형화!$G$71/hourly1!$F$8763+유형화!$G$72*hourly1!$G7736/hourly1!$F$8763+유형화!$G$74*hourly1!I7736/hourly1!$I$8763+유형화!$H$63*hourly1!P7736/hourly1!$P$8763</f>
        <v>12.847290321029687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770">
        <f>(유형화!$F$71+유형화!$F$72+유형화!$F$73+유형화!$F$74+유형화!$G$63)*hourly1!O7737/hourly1!$O$8763</f>
        <v>103.18960545730127</v>
      </c>
      <c r="C7736" s="419">
        <f>hourly1!$F7737*유형화!$G$71/hourly1!$F$8763+유형화!$G$72*hourly1!$G7737/hourly1!$F$8763+유형화!$G$74*hourly1!I7737/hourly1!$I$8763+유형화!$H$63*hourly1!P7737/hourly1!$P$8763</f>
        <v>37.539233922201923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770">
        <f>(유형화!$F$71+유형화!$F$72+유형화!$F$73+유형화!$F$74+유형화!$G$63)*hourly1!O7738/hourly1!$O$8763</f>
        <v>103.50295867575807</v>
      </c>
      <c r="C7737" s="419">
        <f>hourly1!$F7738*유형화!$G$71/hourly1!$F$8763+유형화!$G$72*hourly1!$G7738/hourly1!$F$8763+유형화!$G$74*hourly1!I7738/hourly1!$I$8763+유형화!$H$63*hourly1!P7738/hourly1!$P$8763</f>
        <v>38.036791979211245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770">
        <f>(유형화!$F$71+유형화!$F$72+유형화!$F$73+유형화!$F$74+유형화!$G$63)*hourly1!O7739/hourly1!$O$8763</f>
        <v>102.30147965101847</v>
      </c>
      <c r="C7738" s="419">
        <f>hourly1!$F7739*유형화!$G$71/hourly1!$F$8763+유형화!$G$72*hourly1!$G7739/hourly1!$F$8763+유형화!$G$74*hourly1!I7739/hourly1!$I$8763+유형화!$H$63*hourly1!P7739/hourly1!$P$8763</f>
        <v>34.590908552101617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770">
        <f>(유형화!$F$71+유형화!$F$72+유형화!$F$73+유형화!$F$74+유형화!$G$63)*hourly1!O7740/hourly1!$O$8763</f>
        <v>102.70427872415202</v>
      </c>
      <c r="C7739" s="419">
        <f>hourly1!$F7740*유형화!$G$71/hourly1!$F$8763+유형화!$G$72*hourly1!$G7740/hourly1!$F$8763+유형화!$G$74*hourly1!I7740/hourly1!$I$8763+유형화!$H$63*hourly1!P7740/hourly1!$P$8763</f>
        <v>30.395398951552323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770">
        <f>(유형화!$F$71+유형화!$F$72+유형화!$F$73+유형화!$F$74+유형화!$G$63)*hourly1!O7741/hourly1!$O$8763</f>
        <v>101.68775202908741</v>
      </c>
      <c r="C7740" s="419">
        <f>hourly1!$F7741*유형화!$G$71/hourly1!$F$8763+유형화!$G$72*hourly1!$G7741/hourly1!$F$8763+유형화!$G$74*hourly1!I7741/hourly1!$I$8763+유형화!$H$63*hourly1!P7741/hourly1!$P$8763</f>
        <v>27.009639503998226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770">
        <f>(유형화!$F$71+유형화!$F$72+유형화!$F$73+유형화!$F$74+유형화!$G$63)*hourly1!O7742/hourly1!$O$8763</f>
        <v>101.53720903083726</v>
      </c>
      <c r="C7741" s="419">
        <f>hourly1!$F7742*유형화!$G$71/hourly1!$F$8763+유형화!$G$72*hourly1!$G7742/hourly1!$F$8763+유형화!$G$74*hourly1!I7742/hourly1!$I$8763+유형화!$H$63*hourly1!P7742/hourly1!$P$8763</f>
        <v>24.193659265162985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770">
        <f>(유형화!$F$71+유형화!$F$72+유형화!$F$73+유형화!$F$74+유형화!$G$63)*hourly1!O7743/hourly1!$O$8763</f>
        <v>101.75260388266346</v>
      </c>
      <c r="C7742" s="419">
        <f>hourly1!$F7743*유형화!$G$71/hourly1!$F$8763+유형화!$G$72*hourly1!$G7743/hourly1!$F$8763+유형화!$G$74*hourly1!I7743/hourly1!$I$8763+유형화!$H$63*hourly1!P7743/hourly1!$P$8763</f>
        <v>19.271286927604088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770">
        <f>(유형화!$F$71+유형화!$F$72+유형화!$F$73+유형화!$F$74+유형화!$G$63)*hourly1!O7744/hourly1!$O$8763</f>
        <v>102.82074207570186</v>
      </c>
      <c r="C7743" s="419">
        <f>hourly1!$F7744*유형화!$G$71/hourly1!$F$8763+유형화!$G$72*hourly1!$G7744/hourly1!$F$8763+유형화!$G$74*hourly1!I7744/hourly1!$I$8763+유형화!$H$63*hourly1!P7744/hourly1!$P$8763</f>
        <v>20.615753199574986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770">
        <f>(유형화!$F$71+유형화!$F$72+유형화!$F$73+유형화!$F$74+유형화!$G$63)*hourly1!O7745/hourly1!$O$8763</f>
        <v>103.5701123910826</v>
      </c>
      <c r="C7744" s="419">
        <f>hourly1!$F7745*유형화!$G$71/hourly1!$F$8763+유형화!$G$72*hourly1!$G7745/hourly1!$F$8763+유형화!$G$74*hourly1!I7745/hourly1!$I$8763+유형화!$H$63*hourly1!P7745/hourly1!$P$8763</f>
        <v>20.17075592774745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770">
        <f>(유형화!$F$71+유형화!$F$72+유형화!$F$73+유형화!$F$74+유형화!$G$63)*hourly1!O7746/hourly1!$O$8763</f>
        <v>102.83729811538841</v>
      </c>
      <c r="C7745" s="419">
        <f>hourly1!$F7746*유형화!$G$71/hourly1!$F$8763+유형화!$G$72*hourly1!$G7746/hourly1!$F$8763+유형화!$G$74*hourly1!I7746/hourly1!$I$8763+유형화!$H$63*hourly1!P7746/hourly1!$P$8763</f>
        <v>20.489699754865526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770">
        <f>(유형화!$F$71+유형화!$F$72+유형화!$F$73+유형화!$F$74+유형화!$G$63)*hourly1!O7747/hourly1!$O$8763</f>
        <v>101.84919834295182</v>
      </c>
      <c r="C7746" s="419">
        <f>hourly1!$F7747*유형화!$G$71/hourly1!$F$8763+유형화!$G$72*hourly1!$G7747/hourly1!$F$8763+유형화!$G$74*hourly1!I7747/hourly1!$I$8763+유형화!$H$63*hourly1!P7747/hourly1!$P$8763</f>
        <v>21.866169435496911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770">
        <f>(유형화!$F$71+유형화!$F$72+유형화!$F$73+유형화!$F$74+유형화!$G$63)*hourly1!O7748/hourly1!$O$8763</f>
        <v>102.74155965954783</v>
      </c>
      <c r="C7747" s="419">
        <f>hourly1!$F7748*유형화!$G$71/hourly1!$F$8763+유형화!$G$72*hourly1!$G7748/hourly1!$F$8763+유형화!$G$74*hourly1!I7748/hourly1!$I$8763+유형화!$H$63*hourly1!P7748/hourly1!$P$8763</f>
        <v>23.170485047841492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770">
        <f>(유형화!$F$71+유형화!$F$72+유형화!$F$73+유형화!$F$74+유형화!$G$63)*hourly1!O7749/hourly1!$O$8763</f>
        <v>108.27032257149202</v>
      </c>
      <c r="C7748" s="419">
        <f>hourly1!$F7749*유형화!$G$71/hourly1!$F$8763+유형화!$G$72*hourly1!$G7749/hourly1!$F$8763+유형화!$G$74*hourly1!I7749/hourly1!$I$8763+유형화!$H$63*hourly1!P7749/hourly1!$P$8763</f>
        <v>20.980519312794275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770">
        <f>(유형화!$F$71+유형화!$F$72+유형화!$F$73+유형화!$F$74+유형화!$G$63)*hourly1!O7750/hourly1!$O$8763</f>
        <v>107.60459409980112</v>
      </c>
      <c r="C7749" s="419">
        <f>hourly1!$F7750*유형화!$G$71/hourly1!$F$8763+유형화!$G$72*hourly1!$G7750/hourly1!$F$8763+유형화!$G$74*hourly1!I7750/hourly1!$I$8763+유형화!$H$63*hourly1!P7750/hourly1!$P$8763</f>
        <v>20.345305148375029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770">
        <f>(유형화!$F$71+유형화!$F$72+유형화!$F$73+유형화!$F$74+유형화!$G$63)*hourly1!O7751/hourly1!$O$8763</f>
        <v>106.97746210489017</v>
      </c>
      <c r="C7750" s="419">
        <f>hourly1!$F7751*유형화!$G$71/hourly1!$F$8763+유형화!$G$72*hourly1!$G7751/hourly1!$F$8763+유형화!$G$74*hourly1!I7751/hourly1!$I$8763+유형화!$H$63*hourly1!P7751/hourly1!$P$8763</f>
        <v>23.314192818550342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770">
        <f>(유형화!$F$71+유형화!$F$72+유형화!$F$73+유형화!$F$74+유형화!$G$63)*hourly1!O7752/hourly1!$O$8763</f>
        <v>105.73663204410101</v>
      </c>
      <c r="C7751" s="419">
        <f>hourly1!$F7752*유형화!$G$71/hourly1!$F$8763+유형화!$G$72*hourly1!$G7752/hourly1!$F$8763+유형화!$G$74*hourly1!I7752/hourly1!$I$8763+유형화!$H$63*hourly1!P7752/hourly1!$P$8763</f>
        <v>1.380526942054819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770">
        <f>(유형화!$F$71+유형화!$F$72+유형화!$F$73+유형화!$F$74+유형화!$G$63)*hourly1!O7753/hourly1!$O$8763</f>
        <v>106.30700306132843</v>
      </c>
      <c r="C7752" s="419">
        <f>hourly1!$F7753*유형화!$G$71/hourly1!$F$8763+유형화!$G$72*hourly1!$G7753/hourly1!$F$8763+유형화!$G$74*hourly1!I7753/hourly1!$I$8763+유형화!$H$63*hourly1!P7753/hourly1!$P$8763</f>
        <v>1.2080951573653154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770">
        <f>(유형화!$F$71+유형화!$F$72+유형화!$F$73+유형화!$F$74+유형화!$G$63)*hourly1!O7754/hourly1!$O$8763</f>
        <v>108.21859394432023</v>
      </c>
      <c r="C7753" s="419">
        <f>hourly1!$F7754*유형화!$G$71/hourly1!$F$8763+유형화!$G$72*hourly1!$G7754/hourly1!$F$8763+유형화!$G$74*hourly1!I7754/hourly1!$I$8763+유형화!$H$63*hourly1!P7754/hourly1!$P$8763</f>
        <v>2.7950560027550146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770">
        <f>(유형화!$F$71+유형화!$F$72+유형화!$F$73+유형화!$F$74+유형화!$G$63)*hourly1!O7755/hourly1!$O$8763</f>
        <v>106.78755113512675</v>
      </c>
      <c r="C7754" s="419">
        <f>hourly1!$F7755*유형화!$G$71/hourly1!$F$8763+유형화!$G$72*hourly1!$G7755/hourly1!$F$8763+유형화!$G$74*hourly1!I7755/hourly1!$I$8763+유형화!$H$63*hourly1!P7755/hourly1!$P$8763</f>
        <v>3.8427064378518376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770">
        <f>(유형화!$F$71+유형화!$F$72+유형화!$F$73+유형화!$F$74+유형화!$G$63)*hourly1!O7756/hourly1!$O$8763</f>
        <v>102.32126204180111</v>
      </c>
      <c r="C7755" s="419">
        <f>hourly1!$F7756*유형화!$G$71/hourly1!$F$8763+유형화!$G$72*hourly1!$G7756/hourly1!$F$8763+유형화!$G$74*hourly1!I7756/hourly1!$I$8763+유형화!$H$63*hourly1!P7756/hourly1!$P$8763</f>
        <v>4.882117613067714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770">
        <f>(유형화!$F$71+유형화!$F$72+유형화!$F$73+유형화!$F$74+유형화!$G$63)*hourly1!O7757/hourly1!$O$8763</f>
        <v>100.3723088944524</v>
      </c>
      <c r="C7756" s="419">
        <f>hourly1!$F7757*유형화!$G$71/hourly1!$F$8763+유형화!$G$72*hourly1!$G7757/hourly1!$F$8763+유형화!$G$74*hourly1!I7757/hourly1!$I$8763+유형화!$H$63*hourly1!P7757/hourly1!$P$8763</f>
        <v>5.7720776918447951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770">
        <f>(유형화!$F$71+유형화!$F$72+유형화!$F$73+유형화!$F$74+유형화!$G$63)*hourly1!O7758/hourly1!$O$8763</f>
        <v>102.59721776179353</v>
      </c>
      <c r="C7757" s="419">
        <f>hourly1!$F7758*유형화!$G$71/hourly1!$F$8763+유형화!$G$72*hourly1!$G7758/hourly1!$F$8763+유형화!$G$74*hourly1!I7758/hourly1!$I$8763+유형화!$H$63*hourly1!P7758/hourly1!$P$8763</f>
        <v>6.7953873069010289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770">
        <f>(유형화!$F$71+유형화!$F$72+유형화!$F$73+유형화!$F$74+유형화!$G$63)*hourly1!O7759/hourly1!$O$8763</f>
        <v>102.58882982624674</v>
      </c>
      <c r="C7758" s="419">
        <f>hourly1!$F7759*유형화!$G$71/hourly1!$F$8763+유형화!$G$72*hourly1!$G7759/hourly1!$F$8763+유형화!$G$74*hourly1!I7759/hourly1!$I$8763+유형화!$H$63*hourly1!P7759/hourly1!$P$8763</f>
        <v>7.7508235761431195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770">
        <f>(유형화!$F$71+유형화!$F$72+유형화!$F$73+유형화!$F$74+유형화!$G$63)*hourly1!O7760/hourly1!$O$8763</f>
        <v>104.06423135440183</v>
      </c>
      <c r="C7759" s="419">
        <f>hourly1!$F7760*유형화!$G$71/hourly1!$F$8763+유형화!$G$72*hourly1!$G7760/hourly1!$F$8763+유형화!$G$74*hourly1!I7760/hourly1!$I$8763+유형화!$H$63*hourly1!P7760/hourly1!$P$8763</f>
        <v>8.8259160548503655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770">
        <f>(유형화!$F$71+유형화!$F$72+유형화!$F$73+유형화!$F$74+유형화!$G$63)*hourly1!O7761/hourly1!$O$8763</f>
        <v>108.63205207243162</v>
      </c>
      <c r="C7760" s="419">
        <f>hourly1!$F7761*유형화!$G$71/hourly1!$F$8763+유형화!$G$72*hourly1!$G7761/hourly1!$F$8763+유형화!$G$74*hourly1!I7761/hourly1!$I$8763+유형화!$H$63*hourly1!P7761/hourly1!$P$8763</f>
        <v>32.909827817741011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770">
        <f>(유형화!$F$71+유형화!$F$72+유형화!$F$73+유형화!$F$74+유형화!$G$63)*hourly1!O7762/hourly1!$O$8763</f>
        <v>112.96568635069559</v>
      </c>
      <c r="C7761" s="419">
        <f>hourly1!$F7762*유형화!$G$71/hourly1!$F$8763+유형화!$G$72*hourly1!$G7762/hourly1!$F$8763+유형화!$G$74*hourly1!I7762/hourly1!$I$8763+유형화!$H$63*hourly1!P7762/hourly1!$P$8763</f>
        <v>33.273155022306582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770">
        <f>(유형화!$F$71+유형화!$F$72+유형화!$F$73+유형화!$F$74+유형화!$G$63)*hourly1!O7763/hourly1!$O$8763</f>
        <v>119.03212766887562</v>
      </c>
      <c r="C7762" s="419">
        <f>hourly1!$F7763*유형화!$G$71/hourly1!$F$8763+유형화!$G$72*hourly1!$G7763/hourly1!$F$8763+유형화!$G$74*hourly1!I7763/hourly1!$I$8763+유형화!$H$63*hourly1!P7763/hourly1!$P$8763</f>
        <v>29.307496923972405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770">
        <f>(유형화!$F$71+유형화!$F$72+유형화!$F$73+유형화!$F$74+유형화!$G$63)*hourly1!O7764/hourly1!$O$8763</f>
        <v>128.22702181188464</v>
      </c>
      <c r="C7763" s="419">
        <f>hourly1!$F7764*유형화!$G$71/hourly1!$F$8763+유형화!$G$72*hourly1!$G7764/hourly1!$F$8763+유형화!$G$74*hourly1!I7764/hourly1!$I$8763+유형화!$H$63*hourly1!P7764/hourly1!$P$8763</f>
        <v>24.418041314339206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770">
        <f>(유형화!$F$71+유형화!$F$72+유형화!$F$73+유형화!$F$74+유형화!$G$63)*hourly1!O7765/hourly1!$O$8763</f>
        <v>129.45277436936396</v>
      </c>
      <c r="C7764" s="419">
        <f>hourly1!$F7765*유형화!$G$71/hourly1!$F$8763+유형화!$G$72*hourly1!$G7765/hourly1!$F$8763+유형화!$G$74*hourly1!I7765/hourly1!$I$8763+유형화!$H$63*hourly1!P7765/hourly1!$P$8763</f>
        <v>20.503361386300718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770">
        <f>(유형화!$F$71+유형화!$F$72+유형화!$F$73+유형화!$F$74+유형화!$G$63)*hourly1!O7766/hourly1!$O$8763</f>
        <v>128.39318960416605</v>
      </c>
      <c r="C7765" s="419">
        <f>hourly1!$F7766*유형화!$G$71/hourly1!$F$8763+유형화!$G$72*hourly1!$G7766/hourly1!$F$8763+유형화!$G$74*hourly1!I7766/hourly1!$I$8763+유형화!$H$63*hourly1!P7766/hourly1!$P$8763</f>
        <v>17.255721167954054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770">
        <f>(유형화!$F$71+유형화!$F$72+유형화!$F$73+유형화!$F$74+유형화!$G$63)*hourly1!O7767/hourly1!$O$8763</f>
        <v>121.57236522977385</v>
      </c>
      <c r="C7766" s="419">
        <f>hourly1!$F7767*유형화!$G$71/hourly1!$F$8763+유형화!$G$72*hourly1!$G7767/hourly1!$F$8763+유형화!$G$74*hourly1!I7767/hourly1!$I$8763+유형화!$H$63*hourly1!P7767/hourly1!$P$8763</f>
        <v>11.881355188347097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770">
        <f>(유형화!$F$71+유형화!$F$72+유형화!$F$73+유형화!$F$74+유형화!$G$63)*hourly1!O7768/hourly1!$O$8763</f>
        <v>120.89208517597109</v>
      </c>
      <c r="C7767" s="419">
        <f>hourly1!$F7768*유형화!$G$71/hourly1!$F$8763+유형화!$G$72*hourly1!$G7768/hourly1!$F$8763+유형화!$G$74*hourly1!I7768/hourly1!$I$8763+유형화!$H$63*hourly1!P7768/hourly1!$P$8763</f>
        <v>13.297574258954516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770">
        <f>(유형화!$F$71+유형화!$F$72+유형화!$F$73+유형화!$F$74+유형화!$G$63)*hourly1!O7769/hourly1!$O$8763</f>
        <v>127.45355272456494</v>
      </c>
      <c r="C7768" s="419">
        <f>hourly1!$F7769*유형화!$G$71/hourly1!$F$8763+유형화!$G$72*hourly1!$G7769/hourly1!$F$8763+유형화!$G$74*hourly1!I7769/hourly1!$I$8763+유형화!$H$63*hourly1!P7769/hourly1!$P$8763</f>
        <v>12.851136847584812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770">
        <f>(유형화!$F$71+유형화!$F$72+유형화!$F$73+유형화!$F$74+유형화!$G$63)*hourly1!O7770/hourly1!$O$8763</f>
        <v>127.36627011373011</v>
      </c>
      <c r="C7769" s="419">
        <f>hourly1!$F7770*유형화!$G$71/hourly1!$F$8763+유형화!$G$72*hourly1!$G7770/hourly1!$F$8763+유형화!$G$74*hourly1!I7770/hourly1!$I$8763+유형화!$H$63*hourly1!P7770/hourly1!$P$8763</f>
        <v>13.51422909786471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770">
        <f>(유형화!$F$71+유형화!$F$72+유형화!$F$73+유형화!$F$74+유형화!$G$63)*hourly1!O7771/hourly1!$O$8763</f>
        <v>127.85982491045675</v>
      </c>
      <c r="C7770" s="419">
        <f>hourly1!$F7771*유형화!$G$71/hourly1!$F$8763+유형화!$G$72*hourly1!$G7771/hourly1!$F$8763+유형화!$G$74*hourly1!I7771/hourly1!$I$8763+유형화!$H$63*hourly1!P7771/hourly1!$P$8763</f>
        <v>15.088563796767883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770">
        <f>(유형화!$F$71+유형화!$F$72+유형화!$F$73+유형화!$F$74+유형화!$G$63)*hourly1!O7772/hourly1!$O$8763</f>
        <v>129.57467892115591</v>
      </c>
      <c r="C7771" s="419">
        <f>hourly1!$F7772*유형화!$G$71/hourly1!$F$8763+유형화!$G$72*hourly1!$G7772/hourly1!$F$8763+유형화!$G$74*hourly1!I7772/hourly1!$I$8763+유형화!$H$63*hourly1!P7772/hourly1!$P$8763</f>
        <v>16.674482079600065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770">
        <f>(유형화!$F$71+유형화!$F$72+유형화!$F$73+유형화!$F$74+유형화!$G$63)*hourly1!O7773/hourly1!$O$8763</f>
        <v>129.28052380136063</v>
      </c>
      <c r="C7772" s="419">
        <f>hourly1!$F7773*유형화!$G$71/hourly1!$F$8763+유형화!$G$72*hourly1!$G7773/hourly1!$F$8763+유형화!$G$74*hourly1!I7773/hourly1!$I$8763+유형화!$H$63*hourly1!P7773/hourly1!$P$8763</f>
        <v>14.356173447237808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770">
        <f>(유형화!$F$71+유형화!$F$72+유형화!$F$73+유형화!$F$74+유형화!$G$63)*hourly1!O7774/hourly1!$O$8763</f>
        <v>124.74548708139207</v>
      </c>
      <c r="C7773" s="419">
        <f>hourly1!$F7774*유형화!$G$71/hourly1!$F$8763+유형화!$G$72*hourly1!$G7774/hourly1!$F$8763+유형화!$G$74*hourly1!I7774/hourly1!$I$8763+유형화!$H$63*hourly1!P7774/hourly1!$P$8763</f>
        <v>13.647726956207856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770">
        <f>(유형화!$F$71+유형화!$F$72+유형화!$F$73+유형화!$F$74+유형화!$G$63)*hourly1!O7775/hourly1!$O$8763</f>
        <v>122.23639931520968</v>
      </c>
      <c r="C7774" s="419">
        <f>hourly1!$F7775*유형화!$G$71/hourly1!$F$8763+유형화!$G$72*hourly1!$G7775/hourly1!$F$8763+유형화!$G$74*hourly1!I7775/hourly1!$I$8763+유형화!$H$63*hourly1!P7775/hourly1!$P$8763</f>
        <v>16.89808989991127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770">
        <f>(유형화!$F$71+유형화!$F$72+유형화!$F$73+유형화!$F$74+유형화!$G$63)*hourly1!O7776/hourly1!$O$8763</f>
        <v>118.28194119040519</v>
      </c>
      <c r="C7775" s="419">
        <f>hourly1!$F7776*유형화!$G$71/hourly1!$F$8763+유형화!$G$72*hourly1!$G7776/hourly1!$F$8763+유형화!$G$74*hourly1!I7776/hourly1!$I$8763+유형화!$H$63*hourly1!P7776/hourly1!$P$8763</f>
        <v>1.3523331332944988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770">
        <f>(유형화!$F$71+유형화!$F$72+유형화!$F$73+유형화!$F$74+유형화!$G$63)*hourly1!O7777/hourly1!$O$8763</f>
        <v>116.39179753026045</v>
      </c>
      <c r="C7776" s="419">
        <f>hourly1!$F7777*유형화!$G$71/hourly1!$F$8763+유형화!$G$72*hourly1!$G7777/hourly1!$F$8763+유형화!$G$74*hourly1!I7777/hourly1!$I$8763+유형화!$H$63*hourly1!P7777/hourly1!$P$8763</f>
        <v>0.9477554702300135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770">
        <f>(유형화!$F$71+유형화!$F$72+유형화!$F$73+유형화!$F$74+유형화!$G$63)*hourly1!O7778/hourly1!$O$8763</f>
        <v>116.06316749927842</v>
      </c>
      <c r="C7777" s="419">
        <f>hourly1!$F7778*유형화!$G$71/hourly1!$F$8763+유형화!$G$72*hourly1!$G7778/hourly1!$F$8763+유형화!$G$74*hourly1!I7778/hourly1!$I$8763+유형화!$H$63*hourly1!P7778/hourly1!$P$8763</f>
        <v>0.82816695963223008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770">
        <f>(유형화!$F$71+유형화!$F$72+유형화!$F$73+유형화!$F$74+유형화!$G$63)*hourly1!O7779/hourly1!$O$8763</f>
        <v>115.17977987967963</v>
      </c>
      <c r="C7778" s="419">
        <f>hourly1!$F7779*유형화!$G$71/hourly1!$F$8763+유형화!$G$72*hourly1!$G7779/hourly1!$F$8763+유형화!$G$74*hourly1!I7779/hourly1!$I$8763+유형화!$H$63*hourly1!P7779/hourly1!$P$8763</f>
        <v>0.61596732163920187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770">
        <f>(유형화!$F$71+유형화!$F$72+유형화!$F$73+유형화!$F$74+유형화!$G$63)*hourly1!O7780/hourly1!$O$8763</f>
        <v>108.85542850551316</v>
      </c>
      <c r="C7779" s="419">
        <f>hourly1!$F7780*유형화!$G$71/hourly1!$F$8763+유형화!$G$72*hourly1!$G7780/hourly1!$F$8763+유형화!$G$74*hourly1!I7780/hourly1!$I$8763+유형화!$H$63*hourly1!P7780/hourly1!$P$8763</f>
        <v>0.57578527435622195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770">
        <f>(유형화!$F$71+유형화!$F$72+유형화!$F$73+유형화!$F$74+유형화!$G$63)*hourly1!O7781/hourly1!$O$8763</f>
        <v>107.50636748093747</v>
      </c>
      <c r="C7780" s="419">
        <f>hourly1!$F7781*유형화!$G$71/hourly1!$F$8763+유형화!$G$72*hourly1!$G7781/hourly1!$F$8763+유형화!$G$74*hourly1!I7781/hourly1!$I$8763+유형화!$H$63*hourly1!P7781/hourly1!$P$8763</f>
        <v>0.76204793764933321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770">
        <f>(유형화!$F$71+유형화!$F$72+유형화!$F$73+유형화!$F$74+유형화!$G$63)*hourly1!O7782/hourly1!$O$8763</f>
        <v>107.16235396486616</v>
      </c>
      <c r="C7781" s="419">
        <f>hourly1!$F7782*유형화!$G$71/hourly1!$F$8763+유형화!$G$72*hourly1!$G7782/hourly1!$F$8763+유형화!$G$74*hourly1!I7782/hourly1!$I$8763+유형화!$H$63*hourly1!P7782/hourly1!$P$8763</f>
        <v>1.2683394562711556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770">
        <f>(유형화!$F$71+유형화!$F$72+유형화!$F$73+유형화!$F$74+유형화!$G$63)*hourly1!O7783/hourly1!$O$8763</f>
        <v>107.70189009128238</v>
      </c>
      <c r="C7782" s="419">
        <f>hourly1!$F7783*유형화!$G$71/hourly1!$F$8763+유형화!$G$72*hourly1!$G7783/hourly1!$F$8763+유형화!$G$74*hourly1!I7783/hourly1!$I$8763+유형화!$H$63*hourly1!P7783/hourly1!$P$8763</f>
        <v>2.7385099083403044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770">
        <f>(유형화!$F$71+유형화!$F$72+유형화!$F$73+유형화!$F$74+유형화!$G$63)*hourly1!O7784/hourly1!$O$8763</f>
        <v>109.81963194569839</v>
      </c>
      <c r="C7783" s="419">
        <f>hourly1!$F7784*유형화!$G$71/hourly1!$F$8763+유형화!$G$72*hourly1!$G7784/hourly1!$F$8763+유형화!$G$74*hourly1!I7784/hourly1!$I$8763+유형화!$H$63*hourly1!P7784/hourly1!$P$8763</f>
        <v>4.1518548543057845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770">
        <f>(유형화!$F$71+유형화!$F$72+유형화!$F$73+유형화!$F$74+유형화!$G$63)*hourly1!O7785/hourly1!$O$8763</f>
        <v>114.95144900964813</v>
      </c>
      <c r="C7784" s="419">
        <f>hourly1!$F7785*유형화!$G$71/hourly1!$F$8763+유형화!$G$72*hourly1!$G7785/hourly1!$F$8763+유형화!$G$74*hourly1!I7785/hourly1!$I$8763+유형화!$H$63*hourly1!P7785/hourly1!$P$8763</f>
        <v>29.077684194744673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770">
        <f>(유형화!$F$71+유형화!$F$72+유형화!$F$73+유형화!$F$74+유형화!$G$63)*hourly1!O7786/hourly1!$O$8763</f>
        <v>118.52949721598762</v>
      </c>
      <c r="C7785" s="419">
        <f>hourly1!$F7786*유형화!$G$71/hourly1!$F$8763+유형화!$G$72*hourly1!$G7786/hourly1!$F$8763+유형화!$G$74*hourly1!I7786/hourly1!$I$8763+유형화!$H$63*hourly1!P7786/hourly1!$P$8763</f>
        <v>29.717136000539139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770">
        <f>(유형화!$F$71+유형화!$F$72+유형화!$F$73+유형화!$F$74+유형화!$G$63)*hourly1!O7787/hourly1!$O$8763</f>
        <v>123.43904140442962</v>
      </c>
      <c r="C7786" s="419">
        <f>hourly1!$F7787*유형화!$G$71/hourly1!$F$8763+유형화!$G$72*hourly1!$G7787/hourly1!$F$8763+유형화!$G$74*hourly1!I7787/hourly1!$I$8763+유형화!$H$63*hourly1!P7787/hourly1!$P$8763</f>
        <v>26.581738042514264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770">
        <f>(유형화!$F$71+유형화!$F$72+유형화!$F$73+유형화!$F$74+유형화!$G$63)*hourly1!O7788/hourly1!$O$8763</f>
        <v>133.48419960305858</v>
      </c>
      <c r="C7787" s="419">
        <f>hourly1!$F7788*유형화!$G$71/hourly1!$F$8763+유형화!$G$72*hourly1!$G7788/hourly1!$F$8763+유형화!$G$74*hourly1!I7788/hourly1!$I$8763+유형화!$H$63*hourly1!P7788/hourly1!$P$8763</f>
        <v>22.566462828840685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770">
        <f>(유형화!$F$71+유형화!$F$72+유형화!$F$73+유형화!$F$74+유형화!$G$63)*hourly1!O7789/hourly1!$O$8763</f>
        <v>132.31008167291967</v>
      </c>
      <c r="C7788" s="419">
        <f>hourly1!$F7789*유형화!$G$71/hourly1!$F$8763+유형화!$G$72*hourly1!$G7789/hourly1!$F$8763+유형화!$G$74*hourly1!I7789/hourly1!$I$8763+유형화!$H$63*hourly1!P7789/hourly1!$P$8763</f>
        <v>21.933583044457158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770">
        <f>(유형화!$F$71+유형화!$F$72+유형화!$F$73+유형화!$F$74+유형화!$G$63)*hourly1!O7790/hourly1!$O$8763</f>
        <v>130.42781957348691</v>
      </c>
      <c r="C7789" s="419">
        <f>hourly1!$F7790*유형화!$G$71/hourly1!$F$8763+유형화!$G$72*hourly1!$G7790/hourly1!$F$8763+유형화!$G$74*hourly1!I7790/hourly1!$I$8763+유형화!$H$63*hourly1!P7790/hourly1!$P$8763</f>
        <v>18.38544017046393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770">
        <f>(유형화!$F$71+유형화!$F$72+유형화!$F$73+유형화!$F$74+유형화!$G$63)*hourly1!O7791/hourly1!$O$8763</f>
        <v>121.85646553346325</v>
      </c>
      <c r="C7790" s="419">
        <f>hourly1!$F7791*유형화!$G$71/hourly1!$F$8763+유형화!$G$72*hourly1!$G7791/hourly1!$F$8763+유형화!$G$74*hourly1!I7791/hourly1!$I$8763+유형화!$H$63*hourly1!P7791/hourly1!$P$8763</f>
        <v>14.762498664246802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770">
        <f>(유형화!$F$71+유형화!$F$72+유형화!$F$73+유형화!$F$74+유형화!$G$63)*hourly1!O7792/hourly1!$O$8763</f>
        <v>118.44531438721522</v>
      </c>
      <c r="C7791" s="419">
        <f>hourly1!$F7792*유형화!$G$71/hourly1!$F$8763+유형화!$G$72*hourly1!$G7792/hourly1!$F$8763+유형화!$G$74*hourly1!I7792/hourly1!$I$8763+유형화!$H$63*hourly1!P7792/hourly1!$P$8763</f>
        <v>15.551032915374961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770">
        <f>(유형화!$F$71+유형화!$F$72+유형화!$F$73+유형화!$F$74+유형화!$G$63)*hourly1!O7793/hourly1!$O$8763</f>
        <v>123.99562192978809</v>
      </c>
      <c r="C7792" s="419">
        <f>hourly1!$F7793*유형화!$G$71/hourly1!$F$8763+유형화!$G$72*hourly1!$G7793/hourly1!$F$8763+유형화!$G$74*hourly1!I7793/hourly1!$I$8763+유형화!$H$63*hourly1!P7793/hourly1!$P$8763</f>
        <v>16.909189744660765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770">
        <f>(유형화!$F$71+유형화!$F$72+유형화!$F$73+유형화!$F$74+유형화!$G$63)*hourly1!O7794/hourly1!$O$8763</f>
        <v>124.03126224073905</v>
      </c>
      <c r="C7793" s="419">
        <f>hourly1!$F7794*유형화!$G$71/hourly1!$F$8763+유형화!$G$72*hourly1!$G7794/hourly1!$F$8763+유형화!$G$74*hourly1!I7794/hourly1!$I$8763+유형화!$H$63*hourly1!P7794/hourly1!$P$8763</f>
        <v>17.099193693542425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770">
        <f>(유형화!$F$71+유형화!$F$72+유형화!$F$73+유형화!$F$74+유형화!$G$63)*hourly1!O7795/hourly1!$O$8763</f>
        <v>125.72002898155992</v>
      </c>
      <c r="C7794" s="419">
        <f>hourly1!$F7795*유형화!$G$71/hourly1!$F$8763+유형화!$G$72*hourly1!$G7795/hourly1!$F$8763+유형화!$G$74*hourly1!I7795/hourly1!$I$8763+유형화!$H$63*hourly1!P7795/hourly1!$P$8763</f>
        <v>17.633495618538422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770">
        <f>(유형화!$F$71+유형화!$F$72+유형화!$F$73+유형화!$F$74+유형화!$G$63)*hourly1!O7796/hourly1!$O$8763</f>
        <v>127.05030586912964</v>
      </c>
      <c r="C7795" s="419">
        <f>hourly1!$F7796*유형화!$G$71/hourly1!$F$8763+유형화!$G$72*hourly1!$G7796/hourly1!$F$8763+유형화!$G$74*hourly1!I7796/hourly1!$I$8763+유형화!$H$63*hourly1!P7796/hourly1!$P$8763</f>
        <v>17.764424304864828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770">
        <f>(유형화!$F$71+유형화!$F$72+유형화!$F$73+유형화!$F$74+유형화!$G$63)*hourly1!O7797/hourly1!$O$8763</f>
        <v>129.15615763503595</v>
      </c>
      <c r="C7796" s="419">
        <f>hourly1!$F7797*유형화!$G$71/hourly1!$F$8763+유형화!$G$72*hourly1!$G7797/hourly1!$F$8763+유형화!$G$74*hourly1!I7797/hourly1!$I$8763+유형화!$H$63*hourly1!P7797/hourly1!$P$8763</f>
        <v>15.898957704447596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770">
        <f>(유형화!$F$71+유형화!$F$72+유형화!$F$73+유형화!$F$74+유형화!$G$63)*hourly1!O7798/hourly1!$O$8763</f>
        <v>126.42757118767302</v>
      </c>
      <c r="C7797" s="419">
        <f>hourly1!$F7798*유형화!$G$71/hourly1!$F$8763+유형화!$G$72*hourly1!$G7798/hourly1!$F$8763+유형화!$G$74*hourly1!I7798/hourly1!$I$8763+유형화!$H$63*hourly1!P7798/hourly1!$P$8763</f>
        <v>15.374759219962266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770">
        <f>(유형화!$F$71+유형화!$F$72+유형화!$F$73+유형화!$F$74+유형화!$G$63)*hourly1!O7799/hourly1!$O$8763</f>
        <v>122.53552199721865</v>
      </c>
      <c r="C7798" s="419">
        <f>hourly1!$F7799*유형화!$G$71/hourly1!$F$8763+유형화!$G$72*hourly1!$G7799/hourly1!$F$8763+유형화!$G$74*hourly1!I7799/hourly1!$I$8763+유형화!$H$63*hourly1!P7799/hourly1!$P$8763</f>
        <v>18.821965236762285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770">
        <f>(유형화!$F$71+유형화!$F$72+유형화!$F$73+유형화!$F$74+유형화!$G$63)*hourly1!O7800/hourly1!$O$8763</f>
        <v>118.5457718241716</v>
      </c>
      <c r="C7799" s="419">
        <f>hourly1!$F7800*유형화!$G$71/hourly1!$F$8763+유형화!$G$72*hourly1!$G7800/hourly1!$F$8763+유형화!$G$74*hourly1!I7800/hourly1!$I$8763+유형화!$H$63*hourly1!P7800/hourly1!$P$8763</f>
        <v>1.352896880226413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770">
        <f>(유형화!$F$71+유형화!$F$72+유형화!$F$73+유형화!$F$74+유형화!$G$63)*hourly1!O7801/hourly1!$O$8763</f>
        <v>116.51270422307651</v>
      </c>
      <c r="C7800" s="419">
        <f>hourly1!$F7801*유형화!$G$71/hourly1!$F$8763+유형화!$G$72*hourly1!$G7801/hourly1!$F$8763+유형화!$G$74*hourly1!I7801/hourly1!$I$8763+유형화!$H$63*hourly1!P7801/hourly1!$P$8763</f>
        <v>0.9500953892640065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770">
        <f>(유형화!$F$71+유형화!$F$72+유형화!$F$73+유형화!$F$74+유형화!$G$63)*hourly1!O7802/hourly1!$O$8763</f>
        <v>116.12632161079276</v>
      </c>
      <c r="C7801" s="419">
        <f>hourly1!$F7802*유형화!$G$71/hourly1!$F$8763+유형화!$G$72*hourly1!$G7802/hourly1!$F$8763+유형화!$G$74*hourly1!I7802/hourly1!$I$8763+유형화!$H$63*hourly1!P7802/hourly1!$P$8763</f>
        <v>0.86090397783729666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770">
        <f>(유형화!$F$71+유형화!$F$72+유형화!$F$73+유형화!$F$74+유형화!$G$63)*hourly1!O7803/hourly1!$O$8763</f>
        <v>114.55983598721892</v>
      </c>
      <c r="C7802" s="419">
        <f>hourly1!$F7803*유형화!$G$71/hourly1!$F$8763+유형화!$G$72*hourly1!$G7803/hourly1!$F$8763+유형화!$G$74*hourly1!I7803/hourly1!$I$8763+유형화!$H$63*hourly1!P7803/hourly1!$P$8763</f>
        <v>0.85633984328809087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770">
        <f>(유형화!$F$71+유형화!$F$72+유형화!$F$73+유형화!$F$74+유형화!$G$63)*hourly1!O7804/hourly1!$O$8763</f>
        <v>107.66509393400119</v>
      </c>
      <c r="C7803" s="419">
        <f>hourly1!$F7804*유형화!$G$71/hourly1!$F$8763+유형화!$G$72*hourly1!$G7804/hourly1!$F$8763+유형화!$G$74*hourly1!I7804/hourly1!$I$8763+유형화!$H$63*hourly1!P7804/hourly1!$P$8763</f>
        <v>1.9378760232804235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770">
        <f>(유형화!$F$71+유형화!$F$72+유형화!$F$73+유형화!$F$74+유형화!$G$63)*hourly1!O7805/hourly1!$O$8763</f>
        <v>106.04533982239896</v>
      </c>
      <c r="C7804" s="419">
        <f>hourly1!$F7805*유형화!$G$71/hourly1!$F$8763+유형화!$G$72*hourly1!$G7805/hourly1!$F$8763+유형화!$G$74*hourly1!I7805/hourly1!$I$8763+유형화!$H$63*hourly1!P7805/hourly1!$P$8763</f>
        <v>4.0390805424308791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770">
        <f>(유형화!$F$71+유형화!$F$72+유형화!$F$73+유형화!$F$74+유형화!$G$63)*hourly1!O7806/hourly1!$O$8763</f>
        <v>105.60985677547208</v>
      </c>
      <c r="C7805" s="419">
        <f>hourly1!$F7806*유형화!$G$71/hourly1!$F$8763+유형화!$G$72*hourly1!$G7806/hourly1!$F$8763+유형화!$G$74*hourly1!I7806/hourly1!$I$8763+유형화!$H$63*hourly1!P7806/hourly1!$P$8763</f>
        <v>5.6313606724630825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770">
        <f>(유형화!$F$71+유형화!$F$72+유형화!$F$73+유형화!$F$74+유형화!$G$63)*hourly1!O7807/hourly1!$O$8763</f>
        <v>106.38997996925066</v>
      </c>
      <c r="C7806" s="419">
        <f>hourly1!$F7807*유형화!$G$71/hourly1!$F$8763+유형화!$G$72*hourly1!$G7807/hourly1!$F$8763+유형화!$G$74*hourly1!I7807/hourly1!$I$8763+유형화!$H$63*hourly1!P7807/hourly1!$P$8763</f>
        <v>7.0849895217347214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770">
        <f>(유형화!$F$71+유형화!$F$72+유형화!$F$73+유형화!$F$74+유형화!$G$63)*hourly1!O7808/hourly1!$O$8763</f>
        <v>108.31261891821136</v>
      </c>
      <c r="C7807" s="419">
        <f>hourly1!$F7808*유형화!$G$71/hourly1!$F$8763+유형화!$G$72*hourly1!$G7808/hourly1!$F$8763+유형화!$G$74*hourly1!I7808/hourly1!$I$8763+유형화!$H$63*hourly1!P7808/hourly1!$P$8763</f>
        <v>8.5592812962160263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770">
        <f>(유형화!$F$71+유형화!$F$72+유형화!$F$73+유형화!$F$74+유형화!$G$63)*hourly1!O7809/hourly1!$O$8763</f>
        <v>113.43317206817616</v>
      </c>
      <c r="C7808" s="419">
        <f>hourly1!$F7809*유형화!$G$71/hourly1!$F$8763+유형화!$G$72*hourly1!$G7809/hourly1!$F$8763+유형화!$G$74*hourly1!I7809/hourly1!$I$8763+유형화!$H$63*hourly1!P7809/hourly1!$P$8763</f>
        <v>33.092688920670895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770">
        <f>(유형화!$F$71+유형화!$F$72+유형화!$F$73+유형화!$F$74+유형화!$G$63)*hourly1!O7810/hourly1!$O$8763</f>
        <v>116.64012998931049</v>
      </c>
      <c r="C7809" s="419">
        <f>hourly1!$F7810*유형화!$G$71/hourly1!$F$8763+유형화!$G$72*hourly1!$G7810/hourly1!$F$8763+유형화!$G$74*hourly1!I7810/hourly1!$I$8763+유형화!$H$63*hourly1!P7810/hourly1!$P$8763</f>
        <v>33.71353369276855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770">
        <f>(유형화!$F$71+유형화!$F$72+유형화!$F$73+유형화!$F$74+유형화!$G$63)*hourly1!O7811/hourly1!$O$8763</f>
        <v>122.4485681585971</v>
      </c>
      <c r="C7810" s="419">
        <f>hourly1!$F7811*유형화!$G$71/hourly1!$F$8763+유형화!$G$72*hourly1!$G7811/hourly1!$F$8763+유형화!$G$74*hourly1!I7811/hourly1!$I$8763+유형화!$H$63*hourly1!P7811/hourly1!$P$8763</f>
        <v>31.135624521814083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770">
        <f>(유형화!$F$71+유형화!$F$72+유형화!$F$73+유형화!$F$74+유형화!$G$63)*hourly1!O7812/hourly1!$O$8763</f>
        <v>133.24891199500857</v>
      </c>
      <c r="C7811" s="419">
        <f>hourly1!$F7812*유형화!$G$71/hourly1!$F$8763+유형화!$G$72*hourly1!$G7812/hourly1!$F$8763+유형화!$G$74*hourly1!I7812/hourly1!$I$8763+유형화!$H$63*hourly1!P7812/hourly1!$P$8763</f>
        <v>27.247228679031817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770">
        <f>(유형화!$F$71+유형화!$F$72+유형화!$F$73+유형화!$F$74+유형화!$G$63)*hourly1!O7813/hourly1!$O$8763</f>
        <v>133.81898384635682</v>
      </c>
      <c r="C7812" s="419">
        <f>hourly1!$F7813*유형화!$G$71/hourly1!$F$8763+유형화!$G$72*hourly1!$G7813/hourly1!$F$8763+유형화!$G$74*hourly1!I7813/hourly1!$I$8763+유형화!$H$63*hourly1!P7813/hourly1!$P$8763</f>
        <v>23.866705738868735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770">
        <f>(유형화!$F$71+유형화!$F$72+유형화!$F$73+유형화!$F$74+유형화!$G$63)*hourly1!O7814/hourly1!$O$8763</f>
        <v>132.08533490308503</v>
      </c>
      <c r="C7813" s="419">
        <f>hourly1!$F7814*유형화!$G$71/hourly1!$F$8763+유형화!$G$72*hourly1!$G7814/hourly1!$F$8763+유형화!$G$74*hourly1!I7814/hourly1!$I$8763+유형화!$H$63*hourly1!P7814/hourly1!$P$8763</f>
        <v>22.018497118354638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770">
        <f>(유형화!$F$71+유형화!$F$72+유형화!$F$73+유형화!$F$74+유형화!$G$63)*hourly1!O7815/hourly1!$O$8763</f>
        <v>124.88168621674735</v>
      </c>
      <c r="C7814" s="419">
        <f>hourly1!$F7815*유형화!$G$71/hourly1!$F$8763+유형화!$G$72*hourly1!$G7815/hourly1!$F$8763+유형화!$G$74*hourly1!I7815/hourly1!$I$8763+유형화!$H$63*hourly1!P7815/hourly1!$P$8763</f>
        <v>18.551067911260692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770">
        <f>(유형화!$F$71+유형화!$F$72+유형화!$F$73+유형화!$F$74+유형화!$G$63)*hourly1!O7816/hourly1!$O$8763</f>
        <v>122.89501766132932</v>
      </c>
      <c r="C7815" s="419">
        <f>hourly1!$F7816*유형화!$G$71/hourly1!$F$8763+유형화!$G$72*hourly1!$G7816/hourly1!$F$8763+유형화!$G$74*hourly1!I7816/hourly1!$I$8763+유형화!$H$63*hourly1!P7816/hourly1!$P$8763</f>
        <v>21.385902592380461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770">
        <f>(유형화!$F$71+유형화!$F$72+유형화!$F$73+유형화!$F$74+유형화!$G$63)*hourly1!O7817/hourly1!$O$8763</f>
        <v>127.07612937670267</v>
      </c>
      <c r="C7816" s="419">
        <f>hourly1!$F7817*유형화!$G$71/hourly1!$F$8763+유형화!$G$72*hourly1!$G7817/hourly1!$F$8763+유형화!$G$74*hourly1!I7817/hourly1!$I$8763+유형화!$H$63*hourly1!P7817/hourly1!$P$8763</f>
        <v>21.241047325869687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770">
        <f>(유형화!$F$71+유형화!$F$72+유형화!$F$73+유형화!$F$74+유형화!$G$63)*hourly1!O7818/hourly1!$O$8763</f>
        <v>126.291936731034</v>
      </c>
      <c r="C7817" s="419">
        <f>hourly1!$F7818*유형화!$G$71/hourly1!$F$8763+유형화!$G$72*hourly1!$G7818/hourly1!$F$8763+유형화!$G$74*hourly1!I7818/hourly1!$I$8763+유형화!$H$63*hourly1!P7818/hourly1!$P$8763</f>
        <v>21.378769593536667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770">
        <f>(유형화!$F$71+유형화!$F$72+유형화!$F$73+유형화!$F$74+유형화!$G$63)*hourly1!O7819/hourly1!$O$8763</f>
        <v>127.42868711728678</v>
      </c>
      <c r="C7818" s="419">
        <f>hourly1!$F7819*유형화!$G$71/hourly1!$F$8763+유형화!$G$72*hourly1!$G7819/hourly1!$F$8763+유형화!$G$74*hourly1!I7819/hourly1!$I$8763+유형화!$H$63*hourly1!P7819/hourly1!$P$8763</f>
        <v>21.880813931397423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770">
        <f>(유형화!$F$71+유형화!$F$72+유형화!$F$73+유형화!$F$74+유형화!$G$63)*hourly1!O7820/hourly1!$O$8763</f>
        <v>127.04329019592086</v>
      </c>
      <c r="C7819" s="419">
        <f>hourly1!$F7820*유형화!$G$71/hourly1!$F$8763+유형화!$G$72*hourly1!$G7820/hourly1!$F$8763+유형화!$G$74*hourly1!I7820/hourly1!$I$8763+유형화!$H$63*hourly1!P7820/hourly1!$P$8763</f>
        <v>22.096259422358727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770">
        <f>(유형화!$F$71+유형화!$F$72+유형화!$F$73+유형화!$F$74+유형화!$G$63)*hourly1!O7821/hourly1!$O$8763</f>
        <v>126.16183202361051</v>
      </c>
      <c r="C7820" s="419">
        <f>hourly1!$F7821*유형화!$G$71/hourly1!$F$8763+유형화!$G$72*hourly1!$G7821/hourly1!$F$8763+유형화!$G$74*hourly1!I7821/hourly1!$I$8763+유형화!$H$63*hourly1!P7821/hourly1!$P$8763</f>
        <v>19.70690698313453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770">
        <f>(유형화!$F$71+유형화!$F$72+유형화!$F$73+유형화!$F$74+유형화!$G$63)*hourly1!O7822/hourly1!$O$8763</f>
        <v>123.15067240108961</v>
      </c>
      <c r="C7821" s="419">
        <f>hourly1!$F7822*유형화!$G$71/hourly1!$F$8763+유형화!$G$72*hourly1!$G7822/hourly1!$F$8763+유형화!$G$74*hourly1!I7822/hourly1!$I$8763+유형화!$H$63*hourly1!P7822/hourly1!$P$8763</f>
        <v>18.83619461551697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770">
        <f>(유형화!$F$71+유형화!$F$72+유형화!$F$73+유형화!$F$74+유형화!$G$63)*hourly1!O7823/hourly1!$O$8763</f>
        <v>118.44588492276382</v>
      </c>
      <c r="C7822" s="419">
        <f>hourly1!$F7823*유형화!$G$71/hourly1!$F$8763+유형화!$G$72*hourly1!$G7823/hourly1!$F$8763+유형화!$G$74*hourly1!I7823/hourly1!$I$8763+유형화!$H$63*hourly1!P7823/hourly1!$P$8763</f>
        <v>21.78315769977252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770">
        <f>(유형화!$F$71+유형화!$F$72+유형화!$F$73+유형화!$F$74+유형화!$G$63)*hourly1!O7824/hourly1!$O$8763</f>
        <v>115.27686553918213</v>
      </c>
      <c r="C7823" s="419">
        <f>hourly1!$F7824*유형화!$G$71/hourly1!$F$8763+유형화!$G$72*hourly1!$G7824/hourly1!$F$8763+유형화!$G$74*hourly1!I7824/hourly1!$I$8763+유형화!$H$63*hourly1!P7824/hourly1!$P$8763</f>
        <v>1.3566200102096138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770">
        <f>(유형화!$F$71+유형화!$F$72+유형화!$F$73+유형화!$F$74+유형화!$G$63)*hourly1!O7825/hourly1!$O$8763</f>
        <v>116.37996870850033</v>
      </c>
      <c r="C7824" s="419">
        <f>hourly1!$F7825*유형화!$G$71/hourly1!$F$8763+유형화!$G$72*hourly1!$G7825/hourly1!$F$8763+유형화!$G$74*hourly1!I7825/hourly1!$I$8763+유형화!$H$63*hourly1!P7825/hourly1!$P$8763</f>
        <v>1.0191411563721411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770">
        <f>(유형화!$F$71+유형화!$F$72+유형화!$F$73+유형화!$F$74+유형화!$G$63)*hourly1!O7826/hourly1!$O$8763</f>
        <v>115.7597267302758</v>
      </c>
      <c r="C7825" s="419">
        <f>hourly1!$F7826*유형화!$G$71/hourly1!$F$8763+유형화!$G$72*hourly1!$G7826/hourly1!$F$8763+유형화!$G$74*hourly1!I7826/hourly1!$I$8763+유형화!$H$63*hourly1!P7826/hourly1!$P$8763</f>
        <v>1.0617437458857084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770">
        <f>(유형화!$F$71+유형화!$F$72+유형화!$F$73+유형화!$F$74+유형화!$G$63)*hourly1!O7827/hourly1!$O$8763</f>
        <v>113.83902836496523</v>
      </c>
      <c r="C7826" s="419">
        <f>hourly1!$F7827*유형화!$G$71/hourly1!$F$8763+유형화!$G$72*hourly1!$G7827/hourly1!$F$8763+유형화!$G$74*hourly1!I7827/hourly1!$I$8763+유형화!$H$63*hourly1!P7827/hourly1!$P$8763</f>
        <v>1.5353961019380225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770">
        <f>(유형화!$F$71+유형화!$F$72+유형화!$F$73+유형화!$F$74+유형화!$G$63)*hourly1!O7828/hourly1!$O$8763</f>
        <v>108.06465666124717</v>
      </c>
      <c r="C7827" s="419">
        <f>hourly1!$F7828*유형화!$G$71/hourly1!$F$8763+유형화!$G$72*hourly1!$G7828/hourly1!$F$8763+유형화!$G$74*hourly1!I7828/hourly1!$I$8763+유형화!$H$63*hourly1!P7828/hourly1!$P$8763</f>
        <v>2.744363706312904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770">
        <f>(유형화!$F$71+유형화!$F$72+유형화!$F$73+유형화!$F$74+유형화!$G$63)*hourly1!O7829/hourly1!$O$8763</f>
        <v>106.27463126507966</v>
      </c>
      <c r="C7828" s="419">
        <f>hourly1!$F7829*유형화!$G$71/hourly1!$F$8763+유형화!$G$72*hourly1!$G7829/hourly1!$F$8763+유형화!$G$74*hourly1!I7829/hourly1!$I$8763+유형화!$H$63*hourly1!P7829/hourly1!$P$8763</f>
        <v>4.080887977974947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770">
        <f>(유형화!$F$71+유형화!$F$72+유형화!$F$73+유형화!$F$74+유형화!$G$63)*hourly1!O7830/hourly1!$O$8763</f>
        <v>105.06128954579026</v>
      </c>
      <c r="C7829" s="419">
        <f>hourly1!$F7830*유형화!$G$71/hourly1!$F$8763+유형화!$G$72*hourly1!$G7830/hourly1!$F$8763+유형화!$G$74*hourly1!I7830/hourly1!$I$8763+유형화!$H$63*hourly1!P7830/hourly1!$P$8763</f>
        <v>5.1805111412735672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770">
        <f>(유형화!$F$71+유형화!$F$72+유형화!$F$73+유형화!$F$74+유형화!$G$63)*hourly1!O7831/hourly1!$O$8763</f>
        <v>106.07030147241632</v>
      </c>
      <c r="C7830" s="419">
        <f>hourly1!$F7831*유형화!$G$71/hourly1!$F$8763+유형화!$G$72*hourly1!$G7831/hourly1!$F$8763+유형화!$G$74*hourly1!I7831/hourly1!$I$8763+유형화!$H$63*hourly1!P7831/hourly1!$P$8763</f>
        <v>6.2065644067910464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770">
        <f>(유형화!$F$71+유형화!$F$72+유형화!$F$73+유형화!$F$74+유형화!$G$63)*hourly1!O7832/hourly1!$O$8763</f>
        <v>108.01492970942196</v>
      </c>
      <c r="C7831" s="419">
        <f>hourly1!$F7832*유형화!$G$71/hourly1!$F$8763+유형화!$G$72*hourly1!$G7832/hourly1!$F$8763+유형화!$G$74*hourly1!I7832/hourly1!$I$8763+유형화!$H$63*hourly1!P7832/hourly1!$P$8763</f>
        <v>6.8347945098747509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770">
        <f>(유형화!$F$71+유형화!$F$72+유형화!$F$73+유형화!$F$74+유형화!$G$63)*hourly1!O7833/hourly1!$O$8763</f>
        <v>110.33533714643433</v>
      </c>
      <c r="C7832" s="419">
        <f>hourly1!$F7833*유형화!$G$71/hourly1!$F$8763+유형화!$G$72*hourly1!$G7833/hourly1!$F$8763+유형화!$G$74*hourly1!I7833/hourly1!$I$8763+유형화!$H$63*hourly1!P7833/hourly1!$P$8763</f>
        <v>30.267136061989618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770">
        <f>(유형화!$F$71+유형화!$F$72+유형화!$F$73+유형화!$F$74+유형화!$G$63)*hourly1!O7834/hourly1!$O$8763</f>
        <v>115.53369158209571</v>
      </c>
      <c r="C7833" s="419">
        <f>hourly1!$F7834*유형화!$G$71/hourly1!$F$8763+유형화!$G$72*hourly1!$G7834/hourly1!$F$8763+유형화!$G$74*hourly1!I7834/hourly1!$I$8763+유형화!$H$63*hourly1!P7834/hourly1!$P$8763</f>
        <v>31.838837582674241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770">
        <f>(유형화!$F$71+유형화!$F$72+유형화!$F$73+유형화!$F$74+유형화!$G$63)*hourly1!O7835/hourly1!$O$8763</f>
        <v>121.54931716424746</v>
      </c>
      <c r="C7834" s="419">
        <f>hourly1!$F7835*유형화!$G$71/hourly1!$F$8763+유형화!$G$72*hourly1!$G7835/hourly1!$F$8763+유형화!$G$74*hourly1!I7835/hourly1!$I$8763+유형화!$H$63*hourly1!P7835/hourly1!$P$8763</f>
        <v>30.371042437683389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770">
        <f>(유형화!$F$71+유형화!$F$72+유형화!$F$73+유형화!$F$74+유형화!$G$63)*hourly1!O7836/hourly1!$O$8763</f>
        <v>130.6430708649477</v>
      </c>
      <c r="C7835" s="419">
        <f>hourly1!$F7836*유형화!$G$71/hourly1!$F$8763+유형화!$G$72*hourly1!$G7836/hourly1!$F$8763+유형화!$G$74*hourly1!I7836/hourly1!$I$8763+유형화!$H$63*hourly1!P7836/hourly1!$P$8763</f>
        <v>27.699349102595132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770">
        <f>(유형화!$F$71+유형화!$F$72+유형화!$F$73+유형화!$F$74+유형화!$G$63)*hourly1!O7837/hourly1!$O$8763</f>
        <v>131.43253944017462</v>
      </c>
      <c r="C7836" s="419">
        <f>hourly1!$F7837*유형화!$G$71/hourly1!$F$8763+유형화!$G$72*hourly1!$G7837/hourly1!$F$8763+유형화!$G$74*hourly1!I7837/hourly1!$I$8763+유형화!$H$63*hourly1!P7837/hourly1!$P$8763</f>
        <v>23.779243725781196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770">
        <f>(유형화!$F$71+유형화!$F$72+유형화!$F$73+유형화!$F$74+유형화!$G$63)*hourly1!O7838/hourly1!$O$8763</f>
        <v>131.00460599913075</v>
      </c>
      <c r="C7837" s="419">
        <f>hourly1!$F7838*유형화!$G$71/hourly1!$F$8763+유형화!$G$72*hourly1!$G7838/hourly1!$F$8763+유형화!$G$74*hourly1!I7838/hourly1!$I$8763+유형화!$H$63*hourly1!P7838/hourly1!$P$8763</f>
        <v>21.083827476678138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770">
        <f>(유형화!$F$71+유형화!$F$72+유형화!$F$73+유형화!$F$74+유형화!$G$63)*hourly1!O7839/hourly1!$O$8763</f>
        <v>123.62497698545155</v>
      </c>
      <c r="C7838" s="419">
        <f>hourly1!$F7839*유형화!$G$71/hourly1!$F$8763+유형화!$G$72*hourly1!$G7839/hourly1!$F$8763+유형화!$G$74*hourly1!I7839/hourly1!$I$8763+유형화!$H$63*hourly1!P7839/hourly1!$P$8763</f>
        <v>15.846932355762521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770">
        <f>(유형화!$F$71+유형화!$F$72+유형화!$F$73+유형화!$F$74+유형화!$G$63)*hourly1!O7840/hourly1!$O$8763</f>
        <v>122.31519578566555</v>
      </c>
      <c r="C7839" s="419">
        <f>hourly1!$F7840*유형화!$G$71/hourly1!$F$8763+유형화!$G$72*hourly1!$G7840/hourly1!$F$8763+유형화!$G$74*hourly1!I7840/hourly1!$I$8763+유형화!$H$63*hourly1!P7840/hourly1!$P$8763</f>
        <v>17.612329567655284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770">
        <f>(유형화!$F$71+유형화!$F$72+유형화!$F$73+유형화!$F$74+유형화!$G$63)*hourly1!O7841/hourly1!$O$8763</f>
        <v>127.43246450598721</v>
      </c>
      <c r="C7840" s="419">
        <f>hourly1!$F7841*유형화!$G$71/hourly1!$F$8763+유형화!$G$72*hourly1!$G7841/hourly1!$F$8763+유형화!$G$74*hourly1!I7841/hourly1!$I$8763+유형화!$H$63*hourly1!P7841/hourly1!$P$8763</f>
        <v>17.437034120876078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770">
        <f>(유형화!$F$71+유형화!$F$72+유형화!$F$73+유형화!$F$74+유형화!$G$63)*hourly1!O7842/hourly1!$O$8763</f>
        <v>127.75906336702464</v>
      </c>
      <c r="C7841" s="419">
        <f>hourly1!$F7842*유형화!$G$71/hourly1!$F$8763+유형화!$G$72*hourly1!$G7842/hourly1!$F$8763+유형화!$G$74*hourly1!I7842/hourly1!$I$8763+유형화!$H$63*hourly1!P7842/hourly1!$P$8763</f>
        <v>17.494129191560731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770">
        <f>(유형화!$F$71+유형화!$F$72+유형화!$F$73+유형화!$F$74+유형화!$G$63)*hourly1!O7843/hourly1!$O$8763</f>
        <v>128.63240628635646</v>
      </c>
      <c r="C7842" s="419">
        <f>hourly1!$F7843*유형화!$G$71/hourly1!$F$8763+유형화!$G$72*hourly1!$G7843/hourly1!$F$8763+유형화!$G$74*hourly1!I7843/hourly1!$I$8763+유형화!$H$63*hourly1!P7843/hourly1!$P$8763</f>
        <v>18.051065617417503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770">
        <f>(유형화!$F$71+유형화!$F$72+유형화!$F$73+유형화!$F$74+유형화!$G$63)*hourly1!O7844/hourly1!$O$8763</f>
        <v>129.45911351418789</v>
      </c>
      <c r="C7843" s="419">
        <f>hourly1!$F7844*유형화!$G$71/hourly1!$F$8763+유형화!$G$72*hourly1!$G7844/hourly1!$F$8763+유형화!$G$74*hourly1!I7844/hourly1!$I$8763+유형화!$H$63*hourly1!P7844/hourly1!$P$8763</f>
        <v>18.635225911898466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770">
        <f>(유형화!$F$71+유형화!$F$72+유형화!$F$73+유형화!$F$74+유형화!$G$63)*hourly1!O7845/hourly1!$O$8763</f>
        <v>130.44878406857626</v>
      </c>
      <c r="C7844" s="419">
        <f>hourly1!$F7845*유형화!$G$71/hourly1!$F$8763+유형화!$G$72*hourly1!$G7845/hourly1!$F$8763+유형화!$G$74*hourly1!I7845/hourly1!$I$8763+유형화!$H$63*hourly1!P7845/hourly1!$P$8763</f>
        <v>16.829939296463035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770">
        <f>(유형화!$F$71+유형화!$F$72+유형화!$F$73+유형화!$F$74+유형화!$G$63)*hourly1!O7846/hourly1!$O$8763</f>
        <v>126.85611625334306</v>
      </c>
      <c r="C7845" s="419">
        <f>hourly1!$F7846*유형화!$G$71/hourly1!$F$8763+유형화!$G$72*hourly1!$G7846/hourly1!$F$8763+유형화!$G$74*hourly1!I7846/hourly1!$I$8763+유형화!$H$63*hourly1!P7846/hourly1!$P$8763</f>
        <v>14.708892854730802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770">
        <f>(유형화!$F$71+유형화!$F$72+유형화!$F$73+유형화!$F$74+유형화!$G$63)*hourly1!O7847/hourly1!$O$8763</f>
        <v>123.63255574327528</v>
      </c>
      <c r="C7846" s="419">
        <f>hourly1!$F7847*유형화!$G$71/hourly1!$F$8763+유형화!$G$72*hourly1!$G7847/hourly1!$F$8763+유형화!$G$74*hourly1!I7847/hourly1!$I$8763+유형화!$H$63*hourly1!P7847/hourly1!$P$8763</f>
        <v>17.372517100272844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770">
        <f>(유형화!$F$71+유형화!$F$72+유형화!$F$73+유형화!$F$74+유형화!$G$63)*hourly1!O7848/hourly1!$O$8763</f>
        <v>118.74787460149317</v>
      </c>
      <c r="C7847" s="419">
        <f>hourly1!$F7848*유형화!$G$71/hourly1!$F$8763+유형화!$G$72*hourly1!$G7848/hourly1!$F$8763+유형화!$G$74*hourly1!I7848/hourly1!$I$8763+유형화!$H$63*hourly1!P7848/hourly1!$P$8763</f>
        <v>1.1872962189766294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770">
        <f>(유형화!$F$71+유형화!$F$72+유형화!$F$73+유형화!$F$74+유형화!$G$63)*hourly1!O7849/hourly1!$O$8763</f>
        <v>118.70343557781787</v>
      </c>
      <c r="C7848" s="419">
        <f>hourly1!$F7849*유형화!$G$71/hourly1!$F$8763+유형화!$G$72*hourly1!$G7849/hourly1!$F$8763+유형화!$G$74*hourly1!I7849/hourly1!$I$8763+유형화!$H$63*hourly1!P7849/hourly1!$P$8763</f>
        <v>1.0486498617700539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770">
        <f>(유형화!$F$71+유형화!$F$72+유형화!$F$73+유형화!$F$74+유형화!$G$63)*hourly1!O7850/hourly1!$O$8763</f>
        <v>118.14875277973977</v>
      </c>
      <c r="C7849" s="419">
        <f>hourly1!$F7850*유형화!$G$71/hourly1!$F$8763+유형화!$G$72*hourly1!$G7850/hourly1!$F$8763+유형화!$G$74*hourly1!I7850/hourly1!$I$8763+유형화!$H$63*hourly1!P7850/hourly1!$P$8763</f>
        <v>0.80721046751584491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770">
        <f>(유형화!$F$71+유형화!$F$72+유형화!$F$73+유형화!$F$74+유형화!$G$63)*hourly1!O7851/hourly1!$O$8763</f>
        <v>119.11429682557201</v>
      </c>
      <c r="C7850" s="419">
        <f>hourly1!$F7851*유형화!$G$71/hourly1!$F$8763+유형화!$G$72*hourly1!$G7851/hourly1!$F$8763+유형화!$G$74*hourly1!I7851/hourly1!$I$8763+유형화!$H$63*hourly1!P7851/hourly1!$P$8763</f>
        <v>0.7292102943095824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770">
        <f>(유형화!$F$71+유형화!$F$72+유형화!$F$73+유형화!$F$74+유형화!$G$63)*hourly1!O7852/hourly1!$O$8763</f>
        <v>113.32344449842806</v>
      </c>
      <c r="C7851" s="419">
        <f>hourly1!$F7852*유형화!$G$71/hourly1!$F$8763+유형화!$G$72*hourly1!$G7852/hourly1!$F$8763+유형화!$G$74*hourly1!I7852/hourly1!$I$8763+유형화!$H$63*hourly1!P7852/hourly1!$P$8763</f>
        <v>0.67181580999788104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770">
        <f>(유형화!$F$71+유형화!$F$72+유형화!$F$73+유형화!$F$74+유형화!$G$63)*hourly1!O7853/hourly1!$O$8763</f>
        <v>109.71210171977863</v>
      </c>
      <c r="C7852" s="419">
        <f>hourly1!$F7853*유형화!$G$71/hourly1!$F$8763+유형화!$G$72*hourly1!$G7853/hourly1!$F$8763+유형화!$G$74*hourly1!I7853/hourly1!$I$8763+유형화!$H$63*hourly1!P7853/hourly1!$P$8763</f>
        <v>0.70994258121194431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770">
        <f>(유형화!$F$71+유형화!$F$72+유형화!$F$73+유형화!$F$74+유형화!$G$63)*hourly1!O7854/hourly1!$O$8763</f>
        <v>111.15907479265924</v>
      </c>
      <c r="C7853" s="419">
        <f>hourly1!$F7854*유형화!$G$71/hourly1!$F$8763+유형화!$G$72*hourly1!$G7854/hourly1!$F$8763+유형화!$G$74*hourly1!I7854/hourly1!$I$8763+유형화!$H$63*hourly1!P7854/hourly1!$P$8763</f>
        <v>0.81902207353909395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770">
        <f>(유형화!$F$71+유형화!$F$72+유형화!$F$73+유형화!$F$74+유형화!$G$63)*hourly1!O7855/hourly1!$O$8763</f>
        <v>111.50356416658224</v>
      </c>
      <c r="C7854" s="419">
        <f>hourly1!$F7855*유형화!$G$71/hourly1!$F$8763+유형화!$G$72*hourly1!$G7855/hourly1!$F$8763+유형화!$G$74*hourly1!I7855/hourly1!$I$8763+유형화!$H$63*hourly1!P7855/hourly1!$P$8763</f>
        <v>0.96491897944095428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770">
        <f>(유형화!$F$71+유형화!$F$72+유형화!$F$73+유형화!$F$74+유형화!$G$63)*hourly1!O7856/hourly1!$O$8763</f>
        <v>113.62003792833636</v>
      </c>
      <c r="C7855" s="419">
        <f>hourly1!$F7856*유형화!$G$71/hourly1!$F$8763+유형화!$G$72*hourly1!$G7856/hourly1!$F$8763+유형화!$G$74*hourly1!I7856/hourly1!$I$8763+유형화!$H$63*hourly1!P7856/hourly1!$P$8763</f>
        <v>1.5088175266087158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770">
        <f>(유형화!$F$71+유형화!$F$72+유형화!$F$73+유형화!$F$74+유형화!$G$63)*hourly1!O7857/hourly1!$O$8763</f>
        <v>115.44852385945617</v>
      </c>
      <c r="C7856" s="419">
        <f>hourly1!$F7857*유형화!$G$71/hourly1!$F$8763+유형화!$G$72*hourly1!$G7857/hourly1!$F$8763+유형화!$G$74*hourly1!I7857/hourly1!$I$8763+유형화!$H$63*hourly1!P7857/hourly1!$P$8763</f>
        <v>25.032803958648191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770">
        <f>(유형화!$F$71+유형화!$F$72+유형화!$F$73+유형화!$F$74+유형화!$G$63)*hourly1!O7858/hourly1!$O$8763</f>
        <v>118.11767664144142</v>
      </c>
      <c r="C7857" s="419">
        <f>hourly1!$F7858*유형화!$G$71/hourly1!$F$8763+유형화!$G$72*hourly1!$G7858/hourly1!$F$8763+유형화!$G$74*hourly1!I7858/hourly1!$I$8763+유형화!$H$63*hourly1!P7858/hourly1!$P$8763</f>
        <v>26.661100809287433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770">
        <f>(유형화!$F$71+유형화!$F$72+유형화!$F$73+유형화!$F$74+유형화!$G$63)*hourly1!O7859/hourly1!$O$8763</f>
        <v>123.4053718551791</v>
      </c>
      <c r="C7858" s="419">
        <f>hourly1!$F7859*유형화!$G$71/hourly1!$F$8763+유형화!$G$72*hourly1!$G7859/hourly1!$F$8763+유형화!$G$74*hourly1!I7859/hourly1!$I$8763+유형화!$H$63*hourly1!P7859/hourly1!$P$8763</f>
        <v>26.639389167077713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770">
        <f>(유형화!$F$71+유형화!$F$72+유형화!$F$73+유형화!$F$74+유형화!$G$63)*hourly1!O7860/hourly1!$O$8763</f>
        <v>131.95172076868042</v>
      </c>
      <c r="C7859" s="419">
        <f>hourly1!$F7860*유형화!$G$71/hourly1!$F$8763+유형화!$G$72*hourly1!$G7860/hourly1!$F$8763+유형화!$G$74*hourly1!I7860/hourly1!$I$8763+유형화!$H$63*hourly1!P7860/hourly1!$P$8763</f>
        <v>25.315438113696835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770">
        <f>(유형화!$F$71+유형화!$F$72+유형화!$F$73+유형화!$F$74+유형화!$G$63)*hourly1!O7861/hourly1!$O$8763</f>
        <v>133.92201019985654</v>
      </c>
      <c r="C7860" s="419">
        <f>hourly1!$F7861*유형화!$G$71/hourly1!$F$8763+유형화!$G$72*hourly1!$G7861/hourly1!$F$8763+유형화!$G$74*hourly1!I7861/hourly1!$I$8763+유형화!$H$63*hourly1!P7861/hourly1!$P$8763</f>
        <v>24.400087882434907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770">
        <f>(유형화!$F$71+유형화!$F$72+유형화!$F$73+유형화!$F$74+유형화!$G$63)*hourly1!O7862/hourly1!$O$8763</f>
        <v>132.16021224577304</v>
      </c>
      <c r="C7861" s="419">
        <f>hourly1!$F7862*유형화!$G$71/hourly1!$F$8763+유형화!$G$72*hourly1!$G7862/hourly1!$F$8763+유형화!$G$74*hourly1!I7862/hourly1!$I$8763+유형화!$H$63*hourly1!P7862/hourly1!$P$8763</f>
        <v>23.239728987997747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770">
        <f>(유형화!$F$71+유형화!$F$72+유형화!$F$73+유형화!$F$74+유형화!$G$63)*hourly1!O7863/hourly1!$O$8763</f>
        <v>126.12037326164781</v>
      </c>
      <c r="C7862" s="419">
        <f>hourly1!$F7863*유형화!$G$71/hourly1!$F$8763+유형화!$G$72*hourly1!$G7863/hourly1!$F$8763+유형화!$G$74*hourly1!I7863/hourly1!$I$8763+유형화!$H$63*hourly1!P7863/hourly1!$P$8763</f>
        <v>18.609094764538018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770">
        <f>(유형화!$F$71+유형화!$F$72+유형화!$F$73+유형화!$F$74+유형화!$G$63)*hourly1!O7864/hourly1!$O$8763</f>
        <v>122.91308116958574</v>
      </c>
      <c r="C7863" s="419">
        <f>hourly1!$F7864*유형화!$G$71/hourly1!$F$8763+유형화!$G$72*hourly1!$G7864/hourly1!$F$8763+유형화!$G$74*hourly1!I7864/hourly1!$I$8763+유형화!$H$63*hourly1!P7864/hourly1!$P$8763</f>
        <v>17.224379977305301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770">
        <f>(유형화!$F$71+유형화!$F$72+유형화!$F$73+유형화!$F$74+유형화!$G$63)*hourly1!O7865/hourly1!$O$8763</f>
        <v>128.31633911793708</v>
      </c>
      <c r="C7864" s="419">
        <f>hourly1!$F7865*유형화!$G$71/hourly1!$F$8763+유형화!$G$72*hourly1!$G7865/hourly1!$F$8763+유형화!$G$74*hourly1!I7865/hourly1!$I$8763+유형화!$H$63*hourly1!P7865/hourly1!$P$8763</f>
        <v>15.387881722235457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770">
        <f>(유형화!$F$71+유형화!$F$72+유형화!$F$73+유형화!$F$74+유형화!$G$63)*hourly1!O7866/hourly1!$O$8763</f>
        <v>127.46203221478542</v>
      </c>
      <c r="C7865" s="419">
        <f>hourly1!$F7866*유형화!$G$71/hourly1!$F$8763+유형화!$G$72*hourly1!$G7866/hourly1!$F$8763+유형화!$G$74*hourly1!I7866/hourly1!$I$8763+유형화!$H$63*hourly1!P7866/hourly1!$P$8763</f>
        <v>13.955373073250421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770">
        <f>(유형화!$F$71+유형화!$F$72+유형화!$F$73+유형화!$F$74+유형화!$G$63)*hourly1!O7867/hourly1!$O$8763</f>
        <v>129.74235838328343</v>
      </c>
      <c r="C7866" s="419">
        <f>hourly1!$F7867*유형화!$G$71/hourly1!$F$8763+유형화!$G$72*hourly1!$G7867/hourly1!$F$8763+유형화!$G$74*hourly1!I7867/hourly1!$I$8763+유형화!$H$63*hourly1!P7867/hourly1!$P$8763</f>
        <v>13.833731440638593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770">
        <f>(유형화!$F$71+유형화!$F$72+유형화!$F$73+유형화!$F$74+유형화!$G$63)*hourly1!O7868/hourly1!$O$8763</f>
        <v>130.36380434373729</v>
      </c>
      <c r="C7867" s="419">
        <f>hourly1!$F7868*유형화!$G$71/hourly1!$F$8763+유형화!$G$72*hourly1!$G7868/hourly1!$F$8763+유형화!$G$74*hourly1!I7868/hourly1!$I$8763+유형화!$H$63*hourly1!P7868/hourly1!$P$8763</f>
        <v>14.590697094468085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770">
        <f>(유형화!$F$71+유형화!$F$72+유형화!$F$73+유형화!$F$74+유형화!$G$63)*hourly1!O7869/hourly1!$O$8763</f>
        <v>129.89180117045504</v>
      </c>
      <c r="C7868" s="419">
        <f>hourly1!$F7869*유형화!$G$71/hourly1!$F$8763+유형화!$G$72*hourly1!$G7869/hourly1!$F$8763+유형화!$G$74*hourly1!I7869/hourly1!$I$8763+유형화!$H$63*hourly1!P7869/hourly1!$P$8763</f>
        <v>12.614091417545012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770">
        <f>(유형화!$F$71+유형화!$F$72+유형화!$F$73+유형화!$F$74+유형화!$G$63)*hourly1!O7870/hourly1!$O$8763</f>
        <v>124.99365132178825</v>
      </c>
      <c r="C7869" s="419">
        <f>hourly1!$F7870*유형화!$G$71/hourly1!$F$8763+유형화!$G$72*hourly1!$G7870/hourly1!$F$8763+유형화!$G$74*hourly1!I7870/hourly1!$I$8763+유형화!$H$63*hourly1!P7870/hourly1!$P$8763</f>
        <v>12.388240918391155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770">
        <f>(유형화!$F$71+유형화!$F$72+유형화!$F$73+유형화!$F$74+유형화!$G$63)*hourly1!O7871/hourly1!$O$8763</f>
        <v>121.56007055798945</v>
      </c>
      <c r="C7870" s="419">
        <f>hourly1!$F7871*유형화!$G$71/hourly1!$F$8763+유형화!$G$72*hourly1!$G7871/hourly1!$F$8763+유형화!$G$74*hourly1!I7871/hourly1!$I$8763+유형화!$H$63*hourly1!P7871/hourly1!$P$8763</f>
        <v>15.412709974121135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770">
        <f>(유형화!$F$71+유형화!$F$72+유형화!$F$73+유형화!$F$74+유형화!$G$63)*hourly1!O7872/hourly1!$O$8763</f>
        <v>118.3256287852831</v>
      </c>
      <c r="C7871" s="419">
        <f>hourly1!$F7872*유형화!$G$71/hourly1!$F$8763+유형화!$G$72*hourly1!$G7872/hourly1!$F$8763+유형화!$G$74*hourly1!I7872/hourly1!$I$8763+유형화!$H$63*hourly1!P7872/hourly1!$P$8763</f>
        <v>1.149717193144008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770">
        <f>(유형화!$F$71+유형화!$F$72+유형화!$F$73+유형화!$F$74+유형화!$G$63)*hourly1!O7873/hourly1!$O$8763</f>
        <v>115.91931037591419</v>
      </c>
      <c r="C7872" s="419">
        <f>hourly1!$F7873*유형화!$G$71/hourly1!$F$8763+유형화!$G$72*hourly1!$G7873/hourly1!$F$8763+유형화!$G$74*hourly1!I7873/hourly1!$I$8763+유형화!$H$63*hourly1!P7873/hourly1!$P$8763</f>
        <v>1.0924919560007307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770">
        <f>(유형화!$F$71+유형화!$F$72+유형화!$F$73+유형화!$F$74+유형화!$G$63)*hourly1!O7874/hourly1!$O$8763</f>
        <v>116.97388898712201</v>
      </c>
      <c r="C7873" s="419">
        <f>hourly1!$F7874*유형화!$G$71/hourly1!$F$8763+유형화!$G$72*hourly1!$G7874/hourly1!$F$8763+유형화!$G$74*hourly1!I7874/hourly1!$I$8763+유형화!$H$63*hourly1!P7874/hourly1!$P$8763</f>
        <v>0.80637469422595465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770">
        <f>(유형화!$F$71+유형화!$F$72+유형화!$F$73+유형화!$F$74+유형화!$G$63)*hourly1!O7875/hourly1!$O$8763</f>
        <v>114.32231147704714</v>
      </c>
      <c r="C7874" s="419">
        <f>hourly1!$F7875*유형화!$G$71/hourly1!$F$8763+유형화!$G$72*hourly1!$G7875/hourly1!$F$8763+유형화!$G$74*hourly1!I7875/hourly1!$I$8763+유형화!$H$63*hourly1!P7875/hourly1!$P$8763</f>
        <v>0.6168541768017437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770">
        <f>(유형화!$F$71+유형화!$F$72+유형화!$F$73+유형화!$F$74+유형화!$G$63)*hourly1!O7876/hourly1!$O$8763</f>
        <v>109.33841808321384</v>
      </c>
      <c r="C7875" s="419">
        <f>hourly1!$F7876*유형화!$G$71/hourly1!$F$8763+유형화!$G$72*hourly1!$G7876/hourly1!$F$8763+유형화!$G$74*hourly1!I7876/hourly1!$I$8763+유형화!$H$63*hourly1!P7876/hourly1!$P$8763</f>
        <v>0.63094723465534885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770">
        <f>(유형화!$F$71+유형화!$F$72+유형화!$F$73+유형화!$F$74+유형화!$G$63)*hourly1!O7877/hourly1!$O$8763</f>
        <v>107.99113987468152</v>
      </c>
      <c r="C7876" s="419">
        <f>hourly1!$F7877*유형화!$G$71/hourly1!$F$8763+유형화!$G$72*hourly1!$G7877/hourly1!$F$8763+유형화!$G$74*hourly1!I7877/hourly1!$I$8763+유형화!$H$63*hourly1!P7877/hourly1!$P$8763</f>
        <v>1.3103456803076186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770">
        <f>(유형화!$F$71+유형화!$F$72+유형화!$F$73+유형화!$F$74+유형화!$G$63)*hourly1!O7878/hourly1!$O$8763</f>
        <v>108.3804227344779</v>
      </c>
      <c r="C7877" s="419">
        <f>hourly1!$F7878*유형화!$G$71/hourly1!$F$8763+유형화!$G$72*hourly1!$G7878/hourly1!$F$8763+유형화!$G$74*hourly1!I7878/hourly1!$I$8763+유형화!$H$63*hourly1!P7878/hourly1!$P$8763</f>
        <v>3.1160237182852959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770">
        <f>(유형화!$F$71+유형화!$F$72+유형화!$F$73+유형화!$F$74+유형화!$G$63)*hourly1!O7879/hourly1!$O$8763</f>
        <v>109.59269629976733</v>
      </c>
      <c r="C7878" s="419">
        <f>hourly1!$F7879*유형화!$G$71/hourly1!$F$8763+유형화!$G$72*hourly1!$G7879/hourly1!$F$8763+유형화!$G$74*hourly1!I7879/hourly1!$I$8763+유형화!$H$63*hourly1!P7879/hourly1!$P$8763</f>
        <v>4.9142976542276067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770">
        <f>(유형화!$F$71+유형화!$F$72+유형화!$F$73+유형화!$F$74+유형화!$G$63)*hourly1!O7880/hourly1!$O$8763</f>
        <v>110.81872022691606</v>
      </c>
      <c r="C7879" s="419">
        <f>hourly1!$F7880*유형화!$G$71/hourly1!$F$8763+유형화!$G$72*hourly1!$G7880/hourly1!$F$8763+유형화!$G$74*hourly1!I7880/hourly1!$I$8763+유형화!$H$63*hourly1!P7880/hourly1!$P$8763</f>
        <v>6.5307342787479072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770">
        <f>(유형화!$F$71+유형화!$F$72+유형화!$F$73+유형화!$F$74+유형화!$G$63)*hourly1!O7881/hourly1!$O$8763</f>
        <v>111.71260003670751</v>
      </c>
      <c r="C7880" s="419">
        <f>hourly1!$F7881*유형화!$G$71/hourly1!$F$8763+유형화!$G$72*hourly1!$G7881/hourly1!$F$8763+유형화!$G$74*hourly1!I7881/hourly1!$I$8763+유형화!$H$63*hourly1!P7881/hourly1!$P$8763</f>
        <v>31.307970452030883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770">
        <f>(유형화!$F$71+유형화!$F$72+유형화!$F$73+유형화!$F$74+유형화!$G$63)*hourly1!O7882/hourly1!$O$8763</f>
        <v>109.45037943392281</v>
      </c>
      <c r="C7881" s="419">
        <f>hourly1!$F7882*유형화!$G$71/hourly1!$F$8763+유형화!$G$72*hourly1!$G7882/hourly1!$F$8763+유형화!$G$74*hourly1!I7882/hourly1!$I$8763+유형화!$H$63*hourly1!P7882/hourly1!$P$8763</f>
        <v>32.274988151147134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770">
        <f>(유형화!$F$71+유형화!$F$72+유형화!$F$73+유형화!$F$74+유형화!$G$63)*hourly1!O7883/hourly1!$O$8763</f>
        <v>110.54775928990632</v>
      </c>
      <c r="C7882" s="419">
        <f>hourly1!$F7883*유형화!$G$71/hourly1!$F$8763+유형화!$G$72*hourly1!$G7883/hourly1!$F$8763+유형화!$G$74*hourly1!I7883/hourly1!$I$8763+유형화!$H$63*hourly1!P7883/hourly1!$P$8763</f>
        <v>30.288737539678763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770">
        <f>(유형화!$F$71+유형화!$F$72+유형화!$F$73+유형화!$F$74+유형화!$G$63)*hourly1!O7884/hourly1!$O$8763</f>
        <v>112.95841897522803</v>
      </c>
      <c r="C7883" s="419">
        <f>hourly1!$F7884*유형화!$G$71/hourly1!$F$8763+유형화!$G$72*hourly1!$G7884/hourly1!$F$8763+유형화!$G$74*hourly1!I7884/hourly1!$I$8763+유형화!$H$63*hourly1!P7884/hourly1!$P$8763</f>
        <v>27.26285296217651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770">
        <f>(유형화!$F$71+유형화!$F$72+유형화!$F$73+유형화!$F$74+유형화!$G$63)*hourly1!O7885/hourly1!$O$8763</f>
        <v>113.55729800567423</v>
      </c>
      <c r="C7884" s="419">
        <f>hourly1!$F7885*유형화!$G$71/hourly1!$F$8763+유형화!$G$72*hourly1!$G7885/hourly1!$F$8763+유형화!$G$74*hourly1!I7885/hourly1!$I$8763+유형화!$H$63*hourly1!P7885/hourly1!$P$8763</f>
        <v>24.60851330857205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770">
        <f>(유형화!$F$71+유형화!$F$72+유형화!$F$73+유형화!$F$74+유형화!$G$63)*hourly1!O7886/hourly1!$O$8763</f>
        <v>114.01397611879607</v>
      </c>
      <c r="C7885" s="419">
        <f>hourly1!$F7886*유형화!$G$71/hourly1!$F$8763+유형화!$G$72*hourly1!$G7886/hourly1!$F$8763+유형화!$G$74*hourly1!I7886/hourly1!$I$8763+유형화!$H$63*hourly1!P7886/hourly1!$P$8763</f>
        <v>22.169349581347944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770">
        <f>(유형화!$F$71+유형화!$F$72+유형화!$F$73+유형화!$F$74+유형화!$G$63)*hourly1!O7887/hourly1!$O$8763</f>
        <v>109.24264148999018</v>
      </c>
      <c r="C7886" s="419">
        <f>hourly1!$F7887*유형화!$G$71/hourly1!$F$8763+유형화!$G$72*hourly1!$G7887/hourly1!$F$8763+유형화!$G$74*hourly1!I7887/hourly1!$I$8763+유형화!$H$63*hourly1!P7887/hourly1!$P$8763</f>
        <v>18.22667309443089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770">
        <f>(유형화!$F$71+유형화!$F$72+유형화!$F$73+유형화!$F$74+유형화!$G$63)*hourly1!O7888/hourly1!$O$8763</f>
        <v>107.09758178841957</v>
      </c>
      <c r="C7887" s="419">
        <f>hourly1!$F7888*유형화!$G$71/hourly1!$F$8763+유형화!$G$72*hourly1!$G7888/hourly1!$F$8763+유형화!$G$74*hourly1!I7888/hourly1!$I$8763+유형화!$H$63*hourly1!P7888/hourly1!$P$8763</f>
        <v>19.444292921777706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770">
        <f>(유형화!$F$71+유형화!$F$72+유형화!$F$73+유형화!$F$74+유형화!$G$63)*hourly1!O7889/hourly1!$O$8763</f>
        <v>109.78583582927649</v>
      </c>
      <c r="C7888" s="419">
        <f>hourly1!$F7889*유형화!$G$71/hourly1!$F$8763+유형화!$G$72*hourly1!$G7889/hourly1!$F$8763+유형화!$G$74*hourly1!I7889/hourly1!$I$8763+유형화!$H$63*hourly1!P7889/hourly1!$P$8763</f>
        <v>19.084815936432722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770">
        <f>(유형화!$F$71+유형화!$F$72+유형화!$F$73+유형화!$F$74+유형화!$G$63)*hourly1!O7890/hourly1!$O$8763</f>
        <v>110.03157596307648</v>
      </c>
      <c r="C7889" s="419">
        <f>hourly1!$F7890*유형화!$G$71/hourly1!$F$8763+유형화!$G$72*hourly1!$G7890/hourly1!$F$8763+유형화!$G$74*hourly1!I7890/hourly1!$I$8763+유형화!$H$63*hourly1!P7890/hourly1!$P$8763</f>
        <v>19.031306136219566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770">
        <f>(유형화!$F$71+유형화!$F$72+유형화!$F$73+유형화!$F$74+유형화!$G$63)*hourly1!O7891/hourly1!$O$8763</f>
        <v>110.58747905126336</v>
      </c>
      <c r="C7890" s="419">
        <f>hourly1!$F7891*유형화!$G$71/hourly1!$F$8763+유형화!$G$72*hourly1!$G7891/hourly1!$F$8763+유형화!$G$74*hourly1!I7891/hourly1!$I$8763+유형화!$H$63*hourly1!P7891/hourly1!$P$8763</f>
        <v>19.76336476129951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770">
        <f>(유형화!$F$71+유형화!$F$72+유형화!$F$73+유형화!$F$74+유형화!$G$63)*hourly1!O7892/hourly1!$O$8763</f>
        <v>109.69621879307776</v>
      </c>
      <c r="C7891" s="419">
        <f>hourly1!$F7892*유형화!$G$71/hourly1!$F$8763+유형화!$G$72*hourly1!$G7892/hourly1!$F$8763+유형화!$G$74*hourly1!I7892/hourly1!$I$8763+유형화!$H$63*hourly1!P7892/hourly1!$P$8763</f>
        <v>20.15555168530264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770">
        <f>(유형화!$F$71+유형화!$F$72+유형화!$F$73+유형화!$F$74+유형화!$G$63)*hourly1!O7893/hourly1!$O$8763</f>
        <v>111.82125905765487</v>
      </c>
      <c r="C7892" s="419">
        <f>hourly1!$F7893*유형화!$G$71/hourly1!$F$8763+유형화!$G$72*hourly1!$G7893/hourly1!$F$8763+유형화!$G$74*hourly1!I7893/hourly1!$I$8763+유형화!$H$63*hourly1!P7893/hourly1!$P$8763</f>
        <v>18.628115069047663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770">
        <f>(유형화!$F$71+유형화!$F$72+유형화!$F$73+유형화!$F$74+유형화!$G$63)*hourly1!O7894/hourly1!$O$8763</f>
        <v>109.91295362669123</v>
      </c>
      <c r="C7893" s="419">
        <f>hourly1!$F7894*유형화!$G$71/hourly1!$F$8763+유형화!$G$72*hourly1!$G7894/hourly1!$F$8763+유형화!$G$74*hourly1!I7894/hourly1!$I$8763+유형화!$H$63*hourly1!P7894/hourly1!$P$8763</f>
        <v>18.450568019484141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770">
        <f>(유형화!$F$71+유형화!$F$72+유형화!$F$73+유형화!$F$74+유형화!$G$63)*hourly1!O7895/hourly1!$O$8763</f>
        <v>108.29856961766959</v>
      </c>
      <c r="C7894" s="419">
        <f>hourly1!$F7895*유형화!$G$71/hourly1!$F$8763+유형화!$G$72*hourly1!$G7895/hourly1!$F$8763+유형화!$G$74*hourly1!I7895/hourly1!$I$8763+유형화!$H$63*hourly1!P7895/hourly1!$P$8763</f>
        <v>22.130194095071964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770">
        <f>(유형화!$F$71+유형화!$F$72+유형화!$F$73+유형화!$F$74+유형화!$G$63)*hourly1!O7896/hourly1!$O$8763</f>
        <v>106.62471193058347</v>
      </c>
      <c r="C7895" s="419">
        <f>hourly1!$F7896*유형화!$G$71/hourly1!$F$8763+유형화!$G$72*hourly1!$G7896/hourly1!$F$8763+유형화!$G$74*hourly1!I7896/hourly1!$I$8763+유형화!$H$63*hourly1!P7896/hourly1!$P$8763</f>
        <v>1.3701736311791328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770">
        <f>(유형화!$F$71+유형화!$F$72+유형화!$F$73+유형화!$F$74+유형화!$G$63)*hourly1!O7897/hourly1!$O$8763</f>
        <v>106.39427561033011</v>
      </c>
      <c r="C7896" s="419">
        <f>hourly1!$F7897*유형화!$G$71/hourly1!$F$8763+유형화!$G$72*hourly1!$G7897/hourly1!$F$8763+유형화!$G$74*hourly1!I7897/hourly1!$I$8763+유형화!$H$63*hourly1!P7897/hourly1!$P$8763</f>
        <v>1.1636511586592946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770">
        <f>(유형화!$F$71+유형화!$F$72+유형화!$F$73+유형화!$F$74+유형화!$G$63)*hourly1!O7898/hourly1!$O$8763</f>
        <v>108.55591948300525</v>
      </c>
      <c r="C7897" s="419">
        <f>hourly1!$F7898*유형화!$G$71/hourly1!$F$8763+유형화!$G$72*hourly1!$G7898/hourly1!$F$8763+유형화!$G$74*hourly1!I7898/hourly1!$I$8763+유형화!$H$63*hourly1!P7898/hourly1!$P$8763</f>
        <v>3.06581300696788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770">
        <f>(유형화!$F$71+유형화!$F$72+유형화!$F$73+유형화!$F$74+유형화!$G$63)*hourly1!O7899/hourly1!$O$8763</f>
        <v>107.57297958918205</v>
      </c>
      <c r="C7898" s="419">
        <f>hourly1!$F7899*유형화!$G$71/hourly1!$F$8763+유형화!$G$72*hourly1!$G7899/hourly1!$F$8763+유형화!$G$74*hourly1!I7899/hourly1!$I$8763+유형화!$H$63*hourly1!P7899/hourly1!$P$8763</f>
        <v>5.0342249668843628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770">
        <f>(유형화!$F$71+유형화!$F$72+유형화!$F$73+유형화!$F$74+유형화!$G$63)*hourly1!O7900/hourly1!$O$8763</f>
        <v>103.03401794793037</v>
      </c>
      <c r="C7899" s="419">
        <f>hourly1!$F7900*유형화!$G$71/hourly1!$F$8763+유형화!$G$72*hourly1!$G7900/hourly1!$F$8763+유형화!$G$74*hourly1!I7900/hourly1!$I$8763+유형화!$H$63*hourly1!P7900/hourly1!$P$8763</f>
        <v>7.1649631169248087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770">
        <f>(유형화!$F$71+유형화!$F$72+유형화!$F$73+유형화!$F$74+유형화!$G$63)*hourly1!O7901/hourly1!$O$8763</f>
        <v>99.827758150038775</v>
      </c>
      <c r="C7900" s="419">
        <f>hourly1!$F7901*유형화!$G$71/hourly1!$F$8763+유형화!$G$72*hourly1!$G7901/hourly1!$F$8763+유형화!$G$74*hourly1!I7901/hourly1!$I$8763+유형화!$H$63*hourly1!P7901/hourly1!$P$8763</f>
        <v>8.9309265375264761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770">
        <f>(유형화!$F$71+유형화!$F$72+유형화!$F$73+유형화!$F$74+유형화!$G$63)*hourly1!O7902/hourly1!$O$8763</f>
        <v>100.25004846700111</v>
      </c>
      <c r="C7901" s="419">
        <f>hourly1!$F7902*유형화!$G$71/hourly1!$F$8763+유형화!$G$72*hourly1!$G7902/hourly1!$F$8763+유형화!$G$74*hourly1!I7902/hourly1!$I$8763+유형화!$H$63*hourly1!P7902/hourly1!$P$8763</f>
        <v>10.383443894484726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770">
        <f>(유형화!$F$71+유형화!$F$72+유형화!$F$73+유형화!$F$74+유형화!$G$63)*hourly1!O7903/hourly1!$O$8763</f>
        <v>100.61411529285562</v>
      </c>
      <c r="C7902" s="419">
        <f>hourly1!$F7903*유형화!$G$71/hourly1!$F$8763+유형화!$G$72*hourly1!$G7903/hourly1!$F$8763+유형화!$G$74*hourly1!I7903/hourly1!$I$8763+유형화!$H$63*hourly1!P7903/hourly1!$P$8763</f>
        <v>11.750284026677061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770">
        <f>(유형화!$F$71+유형화!$F$72+유형화!$F$73+유형화!$F$74+유형화!$G$63)*hourly1!O7904/hourly1!$O$8763</f>
        <v>101.36133810241995</v>
      </c>
      <c r="C7903" s="419">
        <f>hourly1!$F7904*유형화!$G$71/hourly1!$F$8763+유형화!$G$72*hourly1!$G7904/hourly1!$F$8763+유형화!$G$74*hourly1!I7904/hourly1!$I$8763+유형화!$H$63*hourly1!P7904/hourly1!$P$8763</f>
        <v>13.029973252849571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770">
        <f>(유형화!$F$71+유형화!$F$72+유형화!$F$73+유형화!$F$74+유형화!$G$63)*hourly1!O7905/hourly1!$O$8763</f>
        <v>101.03121992575915</v>
      </c>
      <c r="C7904" s="419">
        <f>hourly1!$F7905*유형화!$G$71/hourly1!$F$8763+유형화!$G$72*hourly1!$G7905/hourly1!$F$8763+유형화!$G$74*hourly1!I7905/hourly1!$I$8763+유형화!$H$63*hourly1!P7905/hourly1!$P$8763</f>
        <v>37.326853343599737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770">
        <f>(유형화!$F$71+유형화!$F$72+유형화!$F$73+유형화!$F$74+유형화!$G$63)*hourly1!O7906/hourly1!$O$8763</f>
        <v>99.905243447990799</v>
      </c>
      <c r="C7905" s="419">
        <f>hourly1!$F7906*유형화!$G$71/hourly1!$F$8763+유형화!$G$72*hourly1!$G7906/hourly1!$F$8763+유형화!$G$74*hourly1!I7906/hourly1!$I$8763+유형화!$H$63*hourly1!P7906/hourly1!$P$8763</f>
        <v>37.858465777228723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770">
        <f>(유형화!$F$71+유형화!$F$72+유형화!$F$73+유형화!$F$74+유형화!$G$63)*hourly1!O7907/hourly1!$O$8763</f>
        <v>99.08202604304698</v>
      </c>
      <c r="C7906" s="419">
        <f>hourly1!$F7907*유형화!$G$71/hourly1!$F$8763+유형화!$G$72*hourly1!$G7907/hourly1!$F$8763+유형화!$G$74*hourly1!I7907/hourly1!$I$8763+유형화!$H$63*hourly1!P7907/hourly1!$P$8763</f>
        <v>33.808308722142932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770">
        <f>(유형화!$F$71+유형화!$F$72+유형화!$F$73+유형화!$F$74+유형화!$G$63)*hourly1!O7908/hourly1!$O$8763</f>
        <v>99.306057065136002</v>
      </c>
      <c r="C7907" s="419">
        <f>hourly1!$F7908*유형화!$G$71/hourly1!$F$8763+유형화!$G$72*hourly1!$G7908/hourly1!$F$8763+유형화!$G$74*hourly1!I7908/hourly1!$I$8763+유형화!$H$63*hourly1!P7908/hourly1!$P$8763</f>
        <v>28.613129335578336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770">
        <f>(유형화!$F$71+유형화!$F$72+유형화!$F$73+유형화!$F$74+유형화!$G$63)*hourly1!O7909/hourly1!$O$8763</f>
        <v>99.764151993491595</v>
      </c>
      <c r="C7908" s="419">
        <f>hourly1!$F7909*유형화!$G$71/hourly1!$F$8763+유형화!$G$72*hourly1!$G7909/hourly1!$F$8763+유형화!$G$74*hourly1!I7909/hourly1!$I$8763+유형화!$H$63*hourly1!P7909/hourly1!$P$8763</f>
        <v>24.332132990257762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770">
        <f>(유형화!$F$71+유형화!$F$72+유형화!$F$73+유형화!$F$74+유형화!$G$63)*hourly1!O7910/hourly1!$O$8763</f>
        <v>100.53021708006381</v>
      </c>
      <c r="C7909" s="419">
        <f>hourly1!$F7910*유형화!$G$71/hourly1!$F$8763+유형화!$G$72*hourly1!$G7910/hourly1!$F$8763+유형화!$G$74*hourly1!I7910/hourly1!$I$8763+유형화!$H$63*hourly1!P7910/hourly1!$P$8763</f>
        <v>20.79732186958239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770">
        <f>(유형화!$F$71+유형화!$F$72+유형화!$F$73+유형화!$F$74+유형화!$G$63)*hourly1!O7911/hourly1!$O$8763</f>
        <v>99.557833088340544</v>
      </c>
      <c r="C7910" s="419">
        <f>hourly1!$F7911*유형화!$G$71/hourly1!$F$8763+유형화!$G$72*hourly1!$G7911/hourly1!$F$8763+유형화!$G$74*hourly1!I7911/hourly1!$I$8763+유형화!$H$63*hourly1!P7911/hourly1!$P$8763</f>
        <v>15.193619206874128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770">
        <f>(유형화!$F$71+유형화!$F$72+유형화!$F$73+유형화!$F$74+유형화!$G$63)*hourly1!O7912/hourly1!$O$8763</f>
        <v>99.853712144856956</v>
      </c>
      <c r="C7911" s="419">
        <f>hourly1!$F7912*유형화!$G$71/hourly1!$F$8763+유형화!$G$72*hourly1!$G7912/hourly1!$F$8763+유형화!$G$74*hourly1!I7912/hourly1!$I$8763+유형화!$H$63*hourly1!P7912/hourly1!$P$8763</f>
        <v>16.195867704291704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770">
        <f>(유형화!$F$71+유형화!$F$72+유형화!$F$73+유형화!$F$74+유형화!$G$63)*hourly1!O7913/hourly1!$O$8763</f>
        <v>100.11978383174015</v>
      </c>
      <c r="C7912" s="419">
        <f>hourly1!$F7913*유형화!$G$71/hourly1!$F$8763+유형화!$G$72*hourly1!$G7913/hourly1!$F$8763+유형화!$G$74*hourly1!I7913/hourly1!$I$8763+유형화!$H$63*hourly1!P7913/hourly1!$P$8763</f>
        <v>15.647931227407446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770">
        <f>(유형화!$F$71+유형화!$F$72+유형화!$F$73+유형화!$F$74+유형화!$G$63)*hourly1!O7914/hourly1!$O$8763</f>
        <v>99.081956252697466</v>
      </c>
      <c r="C7913" s="419">
        <f>hourly1!$F7914*유형화!$G$71/hourly1!$F$8763+유형화!$G$72*hourly1!$G7914/hourly1!$F$8763+유형화!$G$74*hourly1!I7914/hourly1!$I$8763+유형화!$H$63*hourly1!P7914/hourly1!$P$8763</f>
        <v>16.268820311491321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770">
        <f>(유형화!$F$71+유형화!$F$72+유형화!$F$73+유형화!$F$74+유형화!$G$63)*hourly1!O7915/hourly1!$O$8763</f>
        <v>101.7231804698264</v>
      </c>
      <c r="C7914" s="419">
        <f>hourly1!$F7915*유형화!$G$71/hourly1!$F$8763+유형화!$G$72*hourly1!$G7915/hourly1!$F$8763+유형화!$G$74*hourly1!I7915/hourly1!$I$8763+유형화!$H$63*hourly1!P7915/hourly1!$P$8763</f>
        <v>18.197329328091659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770">
        <f>(유형화!$F$71+유형화!$F$72+유형화!$F$73+유형화!$F$74+유형화!$G$63)*hourly1!O7916/hourly1!$O$8763</f>
        <v>101.7706884773786</v>
      </c>
      <c r="C7915" s="419">
        <f>hourly1!$F7916*유형화!$G$71/hourly1!$F$8763+유형화!$G$72*hourly1!$G7916/hourly1!$F$8763+유형화!$G$74*hourly1!I7916/hourly1!$I$8763+유형화!$H$63*hourly1!P7916/hourly1!$P$8763</f>
        <v>20.199817512898598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770">
        <f>(유형화!$F$71+유형화!$F$72+유형화!$F$73+유형화!$F$74+유형화!$G$63)*hourly1!O7917/hourly1!$O$8763</f>
        <v>105.67336677009487</v>
      </c>
      <c r="C7916" s="419">
        <f>hourly1!$F7917*유형화!$G$71/hourly1!$F$8763+유형화!$G$72*hourly1!$G7917/hourly1!$F$8763+유형화!$G$74*hourly1!I7917/hourly1!$I$8763+유형화!$H$63*hourly1!P7917/hourly1!$P$8763</f>
        <v>18.525736841423701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770">
        <f>(유형화!$F$71+유형화!$F$72+유형화!$F$73+유형화!$F$74+유형화!$G$63)*hourly1!O7918/hourly1!$O$8763</f>
        <v>106.03678679308375</v>
      </c>
      <c r="C7917" s="419">
        <f>hourly1!$F7918*유형화!$G$71/hourly1!$F$8763+유형화!$G$72*hourly1!$G7918/hourly1!$F$8763+유형화!$G$74*hourly1!I7918/hourly1!$I$8763+유형화!$H$63*hourly1!P7918/hourly1!$P$8763</f>
        <v>18.483941714764576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770">
        <f>(유형화!$F$71+유형화!$F$72+유형화!$F$73+유형화!$F$74+유형화!$G$63)*hourly1!O7919/hourly1!$O$8763</f>
        <v>105.72268947385359</v>
      </c>
      <c r="C7918" s="419">
        <f>hourly1!$F7919*유형화!$G$71/hourly1!$F$8763+유형화!$G$72*hourly1!$G7919/hourly1!$F$8763+유형화!$G$74*hourly1!I7919/hourly1!$I$8763+유형화!$H$63*hourly1!P7919/hourly1!$P$8763</f>
        <v>22.118424031535511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770">
        <f>(유형화!$F$71+유형화!$F$72+유형화!$F$73+유형화!$F$74+유형화!$G$63)*hourly1!O7920/hourly1!$O$8763</f>
        <v>102.47225622471636</v>
      </c>
      <c r="C7919" s="419">
        <f>hourly1!$F7920*유형화!$G$71/hourly1!$F$8763+유형화!$G$72*hourly1!$G7920/hourly1!$F$8763+유형화!$G$74*hourly1!I7920/hourly1!$I$8763+유형화!$H$63*hourly1!P7920/hourly1!$P$8763</f>
        <v>1.3705173567920956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770">
        <f>(유형화!$F$71+유형화!$F$72+유형화!$F$73+유형화!$F$74+유형화!$G$63)*hourly1!O7921/hourly1!$O$8763</f>
        <v>103.85027963910301</v>
      </c>
      <c r="C7920" s="419">
        <f>hourly1!$F7921*유형화!$G$71/hourly1!$F$8763+유형화!$G$72*hourly1!$G7921/hourly1!$F$8763+유형화!$G$74*hourly1!I7921/hourly1!$I$8763+유형화!$H$63*hourly1!P7921/hourly1!$P$8763</f>
        <v>1.1363383583411555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770">
        <f>(유형화!$F$71+유형화!$F$72+유형화!$F$73+유형화!$F$74+유형화!$G$63)*hourly1!O7922/hourly1!$O$8763</f>
        <v>105.82235251576903</v>
      </c>
      <c r="C7921" s="419">
        <f>hourly1!$F7922*유형화!$G$71/hourly1!$F$8763+유형화!$G$72*hourly1!$G7922/hourly1!$F$8763+유형화!$G$74*hourly1!I7922/hourly1!$I$8763+유형화!$H$63*hourly1!P7922/hourly1!$P$8763</f>
        <v>2.8547233226775885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770">
        <f>(유형화!$F$71+유형화!$F$72+유형화!$F$73+유형화!$F$74+유형화!$G$63)*hourly1!O7923/hourly1!$O$8763</f>
        <v>105.18560700636191</v>
      </c>
      <c r="C7922" s="419">
        <f>hourly1!$F7923*유형화!$G$71/hourly1!$F$8763+유형화!$G$72*hourly1!$G7923/hourly1!$F$8763+유형화!$G$74*hourly1!I7923/hourly1!$I$8763+유형화!$H$63*hourly1!P7923/hourly1!$P$8763</f>
        <v>5.0383982943355434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770">
        <f>(유형화!$F$71+유형화!$F$72+유형화!$F$73+유형화!$F$74+유형화!$G$63)*hourly1!O7924/hourly1!$O$8763</f>
        <v>100.69803464797421</v>
      </c>
      <c r="C7923" s="419">
        <f>hourly1!$F7924*유형화!$G$71/hourly1!$F$8763+유형화!$G$72*hourly1!$G7924/hourly1!$F$8763+유형화!$G$74*hourly1!I7924/hourly1!$I$8763+유형화!$H$63*hourly1!P7924/hourly1!$P$8763</f>
        <v>7.4366171311302889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770">
        <f>(유형화!$F$71+유형화!$F$72+유형화!$F$73+유형화!$F$74+유형화!$G$63)*hourly1!O7925/hourly1!$O$8763</f>
        <v>99.924401539552349</v>
      </c>
      <c r="C7924" s="419">
        <f>hourly1!$F7925*유형화!$G$71/hourly1!$F$8763+유형화!$G$72*hourly1!$G7925/hourly1!$F$8763+유형화!$G$74*hourly1!I7925/hourly1!$I$8763+유형화!$H$63*hourly1!P7925/hourly1!$P$8763</f>
        <v>9.5763752320813609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770">
        <f>(유형화!$F$71+유형화!$F$72+유형화!$F$73+유형화!$F$74+유형화!$G$63)*hourly1!O7926/hourly1!$O$8763</f>
        <v>100.2709737464543</v>
      </c>
      <c r="C7925" s="419">
        <f>hourly1!$F7926*유형화!$G$71/hourly1!$F$8763+유형화!$G$72*hourly1!$G7926/hourly1!$F$8763+유형화!$G$74*hourly1!I7926/hourly1!$I$8763+유형화!$H$63*hourly1!P7926/hourly1!$P$8763</f>
        <v>11.010823453616599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770">
        <f>(유형화!$F$71+유형화!$F$72+유형화!$F$73+유형화!$F$74+유형화!$G$63)*hourly1!O7927/hourly1!$O$8763</f>
        <v>102.21661654325378</v>
      </c>
      <c r="C7926" s="419">
        <f>hourly1!$F7927*유형화!$G$71/hourly1!$F$8763+유형화!$G$72*hourly1!$G7927/hourly1!$F$8763+유형화!$G$74*hourly1!I7927/hourly1!$I$8763+유형화!$H$63*hourly1!P7927/hourly1!$P$8763</f>
        <v>12.484629027141374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770">
        <f>(유형화!$F$71+유형화!$F$72+유형화!$F$73+유형화!$F$74+유형화!$G$63)*hourly1!O7928/hourly1!$O$8763</f>
        <v>105.32847468447635</v>
      </c>
      <c r="C7927" s="419">
        <f>hourly1!$F7928*유형화!$G$71/hourly1!$F$8763+유형화!$G$72*hourly1!$G7928/hourly1!$F$8763+유형화!$G$74*hourly1!I7928/hourly1!$I$8763+유형화!$H$63*hourly1!P7928/hourly1!$P$8763</f>
        <v>13.992084322692207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770">
        <f>(유형화!$F$71+유형화!$F$72+유형화!$F$73+유형화!$F$74+유형화!$G$63)*hourly1!O7929/hourly1!$O$8763</f>
        <v>109.31254450670774</v>
      </c>
      <c r="C7928" s="419">
        <f>hourly1!$F7929*유형화!$G$71/hourly1!$F$8763+유형화!$G$72*hourly1!$G7929/hourly1!$F$8763+유형화!$G$74*hourly1!I7929/hourly1!$I$8763+유형화!$H$63*hourly1!P7929/hourly1!$P$8763</f>
        <v>38.345030769065104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770">
        <f>(유형화!$F$71+유형화!$F$72+유형화!$F$73+유형화!$F$74+유형화!$G$63)*hourly1!O7930/hourly1!$O$8763</f>
        <v>115.03780480330056</v>
      </c>
      <c r="C7929" s="419">
        <f>hourly1!$F7930*유형화!$G$71/hourly1!$F$8763+유형화!$G$72*hourly1!$G7930/hourly1!$F$8763+유형화!$G$74*hourly1!I7930/hourly1!$I$8763+유형화!$H$63*hourly1!P7930/hourly1!$P$8763</f>
        <v>38.828356677820601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770">
        <f>(유형화!$F$71+유형화!$F$72+유형화!$F$73+유형화!$F$74+유형화!$G$63)*hourly1!O7931/hourly1!$O$8763</f>
        <v>124.29371390800328</v>
      </c>
      <c r="C7930" s="419">
        <f>hourly1!$F7931*유형화!$G$71/hourly1!$F$8763+유형화!$G$72*hourly1!$G7931/hourly1!$F$8763+유형화!$G$74*hourly1!I7931/hourly1!$I$8763+유형화!$H$63*hourly1!P7931/hourly1!$P$8763</f>
        <v>36.14427783494677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770">
        <f>(유형화!$F$71+유형화!$F$72+유형화!$F$73+유형화!$F$74+유형화!$G$63)*hourly1!O7932/hourly1!$O$8763</f>
        <v>132.43105326576989</v>
      </c>
      <c r="C7931" s="419">
        <f>hourly1!$F7932*유형화!$G$71/hourly1!$F$8763+유형화!$G$72*hourly1!$G7932/hourly1!$F$8763+유형화!$G$74*hourly1!I7932/hourly1!$I$8763+유형화!$H$63*hourly1!P7932/hourly1!$P$8763</f>
        <v>32.306187481896266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770">
        <f>(유형화!$F$71+유형화!$F$72+유형화!$F$73+유형화!$F$74+유형화!$G$63)*hourly1!O7933/hourly1!$O$8763</f>
        <v>132.77128223830775</v>
      </c>
      <c r="C7932" s="419">
        <f>hourly1!$F7933*유형화!$G$71/hourly1!$F$8763+유형화!$G$72*hourly1!$G7933/hourly1!$F$8763+유형화!$G$74*hourly1!I7933/hourly1!$I$8763+유형화!$H$63*hourly1!P7933/hourly1!$P$8763</f>
        <v>28.527955236485766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770">
        <f>(유형화!$F$71+유형화!$F$72+유형화!$F$73+유형화!$F$74+유형화!$G$63)*hourly1!O7934/hourly1!$O$8763</f>
        <v>129.81480172700844</v>
      </c>
      <c r="C7933" s="419">
        <f>hourly1!$F7934*유형화!$G$71/hourly1!$F$8763+유형화!$G$72*hourly1!$G7934/hourly1!$F$8763+유형화!$G$74*hourly1!I7934/hourly1!$I$8763+유형화!$H$63*hourly1!P7934/hourly1!$P$8763</f>
        <v>24.832760883179873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770">
        <f>(유형화!$F$71+유형화!$F$72+유형화!$F$73+유형화!$F$74+유형화!$G$63)*hourly1!O7935/hourly1!$O$8763</f>
        <v>122.8840703589487</v>
      </c>
      <c r="C7934" s="419">
        <f>hourly1!$F7935*유형화!$G$71/hourly1!$F$8763+유형화!$G$72*hourly1!$G7935/hourly1!$F$8763+유형화!$G$74*hourly1!I7935/hourly1!$I$8763+유형화!$H$63*hourly1!P7935/hourly1!$P$8763</f>
        <v>20.081114934296981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770">
        <f>(유형화!$F$71+유형화!$F$72+유형화!$F$73+유형화!$F$74+유형화!$G$63)*hourly1!O7936/hourly1!$O$8763</f>
        <v>119.84077155791701</v>
      </c>
      <c r="C7935" s="419">
        <f>hourly1!$F7936*유형화!$G$71/hourly1!$F$8763+유형화!$G$72*hourly1!$G7936/hourly1!$F$8763+유형화!$G$74*hourly1!I7936/hourly1!$I$8763+유형화!$H$63*hourly1!P7936/hourly1!$P$8763</f>
        <v>21.822803387392682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770">
        <f>(유형화!$F$71+유형화!$F$72+유형화!$F$73+유형화!$F$74+유형화!$G$63)*hourly1!O7937/hourly1!$O$8763</f>
        <v>125.09071515551173</v>
      </c>
      <c r="C7936" s="419">
        <f>hourly1!$F7937*유형화!$G$71/hourly1!$F$8763+유형화!$G$72*hourly1!$G7937/hourly1!$F$8763+유형화!$G$74*hourly1!I7937/hourly1!$I$8763+유형화!$H$63*hourly1!P7937/hourly1!$P$8763</f>
        <v>21.44269948032656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770">
        <f>(유형화!$F$71+유형화!$F$72+유형화!$F$73+유형화!$F$74+유형화!$G$63)*hourly1!O7938/hourly1!$O$8763</f>
        <v>124.33250372543026</v>
      </c>
      <c r="C7937" s="419">
        <f>hourly1!$F7938*유형화!$G$71/hourly1!$F$8763+유형화!$G$72*hourly1!$G7938/hourly1!$F$8763+유형화!$G$74*hourly1!I7938/hourly1!$I$8763+유형화!$H$63*hourly1!P7938/hourly1!$P$8763</f>
        <v>21.432469258300639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770">
        <f>(유형화!$F$71+유형화!$F$72+유형화!$F$73+유형화!$F$74+유형화!$G$63)*hourly1!O7939/hourly1!$O$8763</f>
        <v>126.33846978736699</v>
      </c>
      <c r="C7938" s="419">
        <f>hourly1!$F7939*유형화!$G$71/hourly1!$F$8763+유형화!$G$72*hourly1!$G7939/hourly1!$F$8763+유형화!$G$74*hourly1!I7939/hourly1!$I$8763+유형화!$H$63*hourly1!P7939/hourly1!$P$8763</f>
        <v>22.465024076862569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770">
        <f>(유형화!$F$71+유형화!$F$72+유형화!$F$73+유형화!$F$74+유형화!$G$63)*hourly1!O7940/hourly1!$O$8763</f>
        <v>127.54702534981513</v>
      </c>
      <c r="C7939" s="419">
        <f>hourly1!$F7940*유형화!$G$71/hourly1!$F$8763+유형화!$G$72*hourly1!$G7940/hourly1!$F$8763+유형화!$G$74*hourly1!I7940/hourly1!$I$8763+유형화!$H$63*hourly1!P7940/hourly1!$P$8763</f>
        <v>23.713614597420356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770">
        <f>(유형화!$F$71+유형화!$F$72+유형화!$F$73+유형화!$F$74+유형화!$G$63)*hourly1!O7941/hourly1!$O$8763</f>
        <v>128.15211827081268</v>
      </c>
      <c r="C7940" s="419">
        <f>hourly1!$F7941*유형화!$G$71/hourly1!$F$8763+유형화!$G$72*hourly1!$G7941/hourly1!$F$8763+유형화!$G$74*hourly1!I7941/hourly1!$I$8763+유형화!$H$63*hourly1!P7941/hourly1!$P$8763</f>
        <v>21.591959173603946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770">
        <f>(유형화!$F$71+유형화!$F$72+유형화!$F$73+유형화!$F$74+유형화!$G$63)*hourly1!O7942/hourly1!$O$8763</f>
        <v>124.37872306971001</v>
      </c>
      <c r="C7941" s="419">
        <f>hourly1!$F7942*유형화!$G$71/hourly1!$F$8763+유형화!$G$72*hourly1!$G7942/hourly1!$F$8763+유형화!$G$74*hourly1!I7942/hourly1!$I$8763+유형화!$H$63*hourly1!P7942/hourly1!$P$8763</f>
        <v>21.141122566743658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770">
        <f>(유형화!$F$71+유형화!$F$72+유형화!$F$73+유형화!$F$74+유형화!$G$63)*hourly1!O7943/hourly1!$O$8763</f>
        <v>120.63351808395723</v>
      </c>
      <c r="C7942" s="419">
        <f>hourly1!$F7943*유형화!$G$71/hourly1!$F$8763+유형화!$G$72*hourly1!$G7943/hourly1!$F$8763+유형화!$G$74*hourly1!I7943/hourly1!$I$8763+유형화!$H$63*hourly1!P7943/hourly1!$P$8763</f>
        <v>24.34496623373408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770">
        <f>(유형화!$F$71+유형화!$F$72+유형화!$F$73+유형화!$F$74+유형화!$G$63)*hourly1!O7944/hourly1!$O$8763</f>
        <v>116.86008253123499</v>
      </c>
      <c r="C7943" s="419">
        <f>hourly1!$F7944*유형화!$G$71/hourly1!$F$8763+유형화!$G$72*hourly1!$G7944/hourly1!$F$8763+유형화!$G$74*hourly1!I7944/hourly1!$I$8763+유형화!$H$63*hourly1!P7944/hourly1!$P$8763</f>
        <v>1.4729374346249502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770">
        <f>(유형화!$F$71+유형화!$F$72+유형화!$F$73+유형화!$F$74+유형화!$G$63)*hourly1!O7945/hourly1!$O$8763</f>
        <v>114.12984784461406</v>
      </c>
      <c r="C7944" s="419">
        <f>hourly1!$F7945*유형화!$G$71/hourly1!$F$8763+유형화!$G$72*hourly1!$G7945/hourly1!$F$8763+유형화!$G$74*hourly1!I7945/hourly1!$I$8763+유형화!$H$63*hourly1!P7945/hourly1!$P$8763</f>
        <v>1.7505138688368023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770">
        <f>(유형화!$F$71+유형화!$F$72+유형화!$F$73+유형화!$F$74+유형화!$G$63)*hourly1!O7946/hourly1!$O$8763</f>
        <v>113.69181821532203</v>
      </c>
      <c r="C7945" s="419">
        <f>hourly1!$F7946*유형화!$G$71/hourly1!$F$8763+유형화!$G$72*hourly1!$G7946/hourly1!$F$8763+유형화!$G$74*hourly1!I7946/hourly1!$I$8763+유형화!$H$63*hourly1!P7946/hourly1!$P$8763</f>
        <v>4.032543909064219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770">
        <f>(유형화!$F$71+유형화!$F$72+유형화!$F$73+유형화!$F$74+유형화!$G$63)*hourly1!O7947/hourly1!$O$8763</f>
        <v>113.73014962993376</v>
      </c>
      <c r="C7946" s="419">
        <f>hourly1!$F7947*유형화!$G$71/hourly1!$F$8763+유형화!$G$72*hourly1!$G7947/hourly1!$F$8763+유형화!$G$74*hourly1!I7947/hourly1!$I$8763+유형화!$H$63*hourly1!P7947/hourly1!$P$8763</f>
        <v>5.4595667957374783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770">
        <f>(유형화!$F$71+유형화!$F$72+유형화!$F$73+유형화!$F$74+유형화!$G$63)*hourly1!O7948/hourly1!$O$8763</f>
        <v>106.1904090549293</v>
      </c>
      <c r="C7947" s="419">
        <f>hourly1!$F7948*유형화!$G$71/hourly1!$F$8763+유형화!$G$72*hourly1!$G7948/hourly1!$F$8763+유형화!$G$74*hourly1!I7948/hourly1!$I$8763+유형화!$H$63*hourly1!P7948/hourly1!$P$8763</f>
        <v>6.8580296843223723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770">
        <f>(유형화!$F$71+유형화!$F$72+유형화!$F$73+유형화!$F$74+유형화!$G$63)*hourly1!O7949/hourly1!$O$8763</f>
        <v>105.00819399912696</v>
      </c>
      <c r="C7948" s="419">
        <f>hourly1!$F7949*유형화!$G$71/hourly1!$F$8763+유형화!$G$72*hourly1!$G7949/hourly1!$F$8763+유형화!$G$74*hourly1!I7949/hourly1!$I$8763+유형화!$H$63*hourly1!P7949/hourly1!$P$8763</f>
        <v>8.1438133471687699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770">
        <f>(유형화!$F$71+유형화!$F$72+유형화!$F$73+유형화!$F$74+유형화!$G$63)*hourly1!O7950/hourly1!$O$8763</f>
        <v>104.8749680227947</v>
      </c>
      <c r="C7949" s="419">
        <f>hourly1!$F7950*유형화!$G$71/hourly1!$F$8763+유형화!$G$72*hourly1!$G7950/hourly1!$F$8763+유형화!$G$74*hourly1!I7950/hourly1!$I$8763+유형화!$H$63*hourly1!P7950/hourly1!$P$8763</f>
        <v>9.1965993567998847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770">
        <f>(유형화!$F$71+유형화!$F$72+유형화!$F$73+유형화!$F$74+유형화!$G$63)*hourly1!O7951/hourly1!$O$8763</f>
        <v>105.81984389759606</v>
      </c>
      <c r="C7950" s="419">
        <f>hourly1!$F7951*유형화!$G$71/hourly1!$F$8763+유형화!$G$72*hourly1!$G7951/hourly1!$F$8763+유형화!$G$74*hourly1!I7951/hourly1!$I$8763+유형화!$H$63*hourly1!P7951/hourly1!$P$8763</f>
        <v>10.310056783645452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770">
        <f>(유형화!$F$71+유형화!$F$72+유형화!$F$73+유형화!$F$74+유형화!$G$63)*hourly1!O7952/hourly1!$O$8763</f>
        <v>108.23685534088172</v>
      </c>
      <c r="C7951" s="419">
        <f>hourly1!$F7952*유형화!$G$71/hourly1!$F$8763+유형화!$G$72*hourly1!$G7952/hourly1!$F$8763+유형화!$G$74*hourly1!I7952/hourly1!$I$8763+유형화!$H$63*hourly1!P7952/hourly1!$P$8763</f>
        <v>11.378798800871333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770">
        <f>(유형화!$F$71+유형화!$F$72+유형화!$F$73+유형화!$F$74+유형화!$G$63)*hourly1!O7953/hourly1!$O$8763</f>
        <v>113.06453186447905</v>
      </c>
      <c r="C7952" s="419">
        <f>hourly1!$F7953*유형화!$G$71/hourly1!$F$8763+유형화!$G$72*hourly1!$G7953/hourly1!$F$8763+유형화!$G$74*hourly1!I7953/hourly1!$I$8763+유형화!$H$63*hourly1!P7953/hourly1!$P$8763</f>
        <v>35.434799551633986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770">
        <f>(유형화!$F$71+유형화!$F$72+유형화!$F$73+유형화!$F$74+유형화!$G$63)*hourly1!O7954/hourly1!$O$8763</f>
        <v>118.17876195775179</v>
      </c>
      <c r="C7953" s="419">
        <f>hourly1!$F7954*유형화!$G$71/hourly1!$F$8763+유형화!$G$72*hourly1!$G7954/hourly1!$F$8763+유형화!$G$74*hourly1!I7954/hourly1!$I$8763+유형화!$H$63*hourly1!P7954/hourly1!$P$8763</f>
        <v>35.868777909630722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770">
        <f>(유형화!$F$71+유형화!$F$72+유형화!$F$73+유형화!$F$74+유형화!$G$63)*hourly1!O7955/hourly1!$O$8763</f>
        <v>122.52209727710037</v>
      </c>
      <c r="C7954" s="419">
        <f>hourly1!$F7955*유형화!$G$71/hourly1!$F$8763+유형화!$G$72*hourly1!$G7955/hourly1!$F$8763+유형화!$G$74*hourly1!I7955/hourly1!$I$8763+유형화!$H$63*hourly1!P7955/hourly1!$P$8763</f>
        <v>33.420532071626837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770">
        <f>(유형화!$F$71+유형화!$F$72+유형화!$F$73+유형화!$F$74+유형화!$G$63)*hourly1!O7956/hourly1!$O$8763</f>
        <v>131.31287827492105</v>
      </c>
      <c r="C7955" s="419">
        <f>hourly1!$F7956*유형화!$G$71/hourly1!$F$8763+유형화!$G$72*hourly1!$G7956/hourly1!$F$8763+유형화!$G$74*hourly1!I7956/hourly1!$I$8763+유형화!$H$63*hourly1!P7956/hourly1!$P$8763</f>
        <v>29.661029333318083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770">
        <f>(유형화!$F$71+유형화!$F$72+유형화!$F$73+유형화!$F$74+유형화!$G$63)*hourly1!O7957/hourly1!$O$8763</f>
        <v>132.3200355522464</v>
      </c>
      <c r="C7956" s="419">
        <f>hourly1!$F7957*유형화!$G$71/hourly1!$F$8763+유형화!$G$72*hourly1!$G7957/hourly1!$F$8763+유형화!$G$74*hourly1!I7957/hourly1!$I$8763+유형화!$H$63*hourly1!P7957/hourly1!$P$8763</f>
        <v>25.61265337388836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770">
        <f>(유형화!$F$71+유형화!$F$72+유형화!$F$73+유형화!$F$74+유형화!$G$63)*hourly1!O7958/hourly1!$O$8763</f>
        <v>131.45730519451351</v>
      </c>
      <c r="C7957" s="419">
        <f>hourly1!$F7958*유형화!$G$71/hourly1!$F$8763+유형화!$G$72*hourly1!$G7958/hourly1!$F$8763+유형화!$G$74*hourly1!I7958/hourly1!$I$8763+유형화!$H$63*hourly1!P7958/hourly1!$P$8763</f>
        <v>21.563324399039352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770">
        <f>(유형화!$F$71+유형화!$F$72+유형화!$F$73+유형화!$F$74+유형화!$G$63)*hourly1!O7959/hourly1!$O$8763</f>
        <v>124.42992236214684</v>
      </c>
      <c r="C7958" s="419">
        <f>hourly1!$F7959*유형화!$G$71/hourly1!$F$8763+유형화!$G$72*hourly1!$G7959/hourly1!$F$8763+유형화!$G$74*hourly1!I7959/hourly1!$I$8763+유형화!$H$63*hourly1!P7959/hourly1!$P$8763</f>
        <v>16.378145366073717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770">
        <f>(유형화!$F$71+유형화!$F$72+유형화!$F$73+유형화!$F$74+유형화!$G$63)*hourly1!O7960/hourly1!$O$8763</f>
        <v>120.94552103532146</v>
      </c>
      <c r="C7959" s="419">
        <f>hourly1!$F7960*유형화!$G$71/hourly1!$F$8763+유형화!$G$72*hourly1!$G7960/hourly1!$F$8763+유형화!$G$74*hourly1!I7960/hourly1!$I$8763+유형화!$H$63*hourly1!P7960/hourly1!$P$8763</f>
        <v>16.911383187963544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770">
        <f>(유형화!$F$71+유형화!$F$72+유형화!$F$73+유형화!$F$74+유형화!$G$63)*hourly1!O7961/hourly1!$O$8763</f>
        <v>125.07343797122742</v>
      </c>
      <c r="C7960" s="419">
        <f>hourly1!$F7961*유형화!$G$71/hourly1!$F$8763+유형화!$G$72*hourly1!$G7961/hourly1!$F$8763+유형화!$G$74*hourly1!I7961/hourly1!$I$8763+유형화!$H$63*hourly1!P7961/hourly1!$P$8763</f>
        <v>16.00432576023227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770">
        <f>(유형화!$F$71+유형화!$F$72+유형화!$F$73+유형화!$F$74+유형화!$G$63)*hourly1!O7962/hourly1!$O$8763</f>
        <v>124.8677882031202</v>
      </c>
      <c r="C7961" s="419">
        <f>hourly1!$F7962*유형화!$G$71/hourly1!$F$8763+유형화!$G$72*hourly1!$G7962/hourly1!$F$8763+유형화!$G$74*hourly1!I7962/hourly1!$I$8763+유형화!$H$63*hourly1!P7962/hourly1!$P$8763</f>
        <v>15.762992837833105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770">
        <f>(유형화!$F$71+유형화!$F$72+유형화!$F$73+유형화!$F$74+유형화!$G$63)*hourly1!O7963/hourly1!$O$8763</f>
        <v>125.07395412110607</v>
      </c>
      <c r="C7962" s="419">
        <f>hourly1!$F7963*유형화!$G$71/hourly1!$F$8763+유형화!$G$72*hourly1!$G7963/hourly1!$F$8763+유형화!$G$74*hourly1!I7963/hourly1!$I$8763+유형화!$H$63*hourly1!P7963/hourly1!$P$8763</f>
        <v>17.362077011758043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770">
        <f>(유형화!$F$71+유형화!$F$72+유형화!$F$73+유형화!$F$74+유형화!$G$63)*hourly1!O7964/hourly1!$O$8763</f>
        <v>126.03759316005296</v>
      </c>
      <c r="C7963" s="419">
        <f>hourly1!$F7964*유형화!$G$71/hourly1!$F$8763+유형화!$G$72*hourly1!$G7964/hourly1!$F$8763+유형화!$G$74*hourly1!I7964/hourly1!$I$8763+유형화!$H$63*hourly1!P7964/hourly1!$P$8763</f>
        <v>18.810517050567928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770">
        <f>(유형화!$F$71+유형화!$F$72+유형화!$F$73+유형화!$F$74+유형화!$G$63)*hourly1!O7965/hourly1!$O$8763</f>
        <v>127.83726713535781</v>
      </c>
      <c r="C7964" s="419">
        <f>hourly1!$F7965*유형화!$G$71/hourly1!$F$8763+유형화!$G$72*hourly1!$G7965/hourly1!$F$8763+유형화!$G$74*hourly1!I7965/hourly1!$I$8763+유형화!$H$63*hourly1!P7965/hourly1!$P$8763</f>
        <v>16.807405420736941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770">
        <f>(유형화!$F$71+유형화!$F$72+유형화!$F$73+유형화!$F$74+유형화!$G$63)*hourly1!O7966/hourly1!$O$8763</f>
        <v>123.71337037014806</v>
      </c>
      <c r="C7965" s="419">
        <f>hourly1!$F7966*유형화!$G$71/hourly1!$F$8763+유형화!$G$72*hourly1!$G7966/hourly1!$F$8763+유형화!$G$74*hourly1!I7966/hourly1!$I$8763+유형화!$H$63*hourly1!P7966/hourly1!$P$8763</f>
        <v>16.247219449246394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770">
        <f>(유형화!$F$71+유형화!$F$72+유형화!$F$73+유형화!$F$74+유형화!$G$63)*hourly1!O7967/hourly1!$O$8763</f>
        <v>120.79636854404733</v>
      </c>
      <c r="C7966" s="419">
        <f>hourly1!$F7967*유형화!$G$71/hourly1!$F$8763+유형화!$G$72*hourly1!$G7967/hourly1!$F$8763+유형화!$G$74*hourly1!I7967/hourly1!$I$8763+유형화!$H$63*hourly1!P7967/hourly1!$P$8763</f>
        <v>19.437589503019645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770">
        <f>(유형화!$F$71+유형화!$F$72+유형화!$F$73+유형화!$F$74+유형화!$G$63)*hourly1!O7968/hourly1!$O$8763</f>
        <v>116.08349070009039</v>
      </c>
      <c r="C7967" s="419">
        <f>hourly1!$F7968*유형화!$G$71/hourly1!$F$8763+유형화!$G$72*hourly1!$G7968/hourly1!$F$8763+유형화!$G$74*hourly1!I7968/hourly1!$I$8763+유형화!$H$63*hourly1!P7968/hourly1!$P$8763</f>
        <v>1.3534658584344421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770">
        <f>(유형화!$F$71+유형화!$F$72+유형화!$F$73+유형화!$F$74+유형화!$G$63)*hourly1!O7969/hourly1!$O$8763</f>
        <v>115.68139577277377</v>
      </c>
      <c r="C7968" s="419">
        <f>hourly1!$F7969*유형화!$G$71/hourly1!$F$8763+유형화!$G$72*hourly1!$G7969/hourly1!$F$8763+유형화!$G$74*hourly1!I7969/hourly1!$I$8763+유형화!$H$63*hourly1!P7969/hourly1!$P$8763</f>
        <v>0.95229252523227448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770">
        <f>(유형화!$F$71+유형화!$F$72+유형화!$F$73+유형화!$F$74+유형화!$G$63)*hourly1!O7970/hourly1!$O$8763</f>
        <v>114.32378740066208</v>
      </c>
      <c r="C7969" s="419">
        <f>hourly1!$F7970*유형화!$G$71/hourly1!$F$8763+유형화!$G$72*hourly1!$G7970/hourly1!$F$8763+유형화!$G$74*hourly1!I7970/hourly1!$I$8763+유형화!$H$63*hourly1!P7970/hourly1!$P$8763</f>
        <v>0.86821453234684376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770">
        <f>(유형화!$F$71+유형화!$F$72+유형화!$F$73+유형화!$F$74+유형화!$G$63)*hourly1!O7971/hourly1!$O$8763</f>
        <v>113.53351965367727</v>
      </c>
      <c r="C7970" s="419">
        <f>hourly1!$F7971*유형화!$G$71/hourly1!$F$8763+유형화!$G$72*hourly1!$G7971/hourly1!$F$8763+유형화!$G$74*hourly1!I7971/hourly1!$I$8763+유형화!$H$63*hourly1!P7971/hourly1!$P$8763</f>
        <v>0.96280338983565139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770">
        <f>(유형화!$F$71+유형화!$F$72+유형화!$F$73+유형화!$F$74+유형화!$G$63)*hourly1!O7972/hourly1!$O$8763</f>
        <v>107.67005138037597</v>
      </c>
      <c r="C7971" s="419">
        <f>hourly1!$F7972*유형화!$G$71/hourly1!$F$8763+유형화!$G$72*hourly1!$G7972/hourly1!$F$8763+유형화!$G$74*hourly1!I7972/hourly1!$I$8763+유형화!$H$63*hourly1!P7972/hourly1!$P$8763</f>
        <v>2.1164631736244428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770">
        <f>(유형화!$F$71+유형화!$F$72+유형화!$F$73+유형화!$F$74+유형화!$G$63)*hourly1!O7973/hourly1!$O$8763</f>
        <v>107.14832119940048</v>
      </c>
      <c r="C7972" s="419">
        <f>hourly1!$F7973*유형화!$G$71/hourly1!$F$8763+유형화!$G$72*hourly1!$G7973/hourly1!$F$8763+유형화!$G$74*hourly1!I7973/hourly1!$I$8763+유형화!$H$63*hourly1!P7973/hourly1!$P$8763</f>
        <v>4.1447538585629644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770">
        <f>(유형화!$F$71+유형화!$F$72+유형화!$F$73+유형화!$F$74+유형화!$G$63)*hourly1!O7974/hourly1!$O$8763</f>
        <v>107.16901307337643</v>
      </c>
      <c r="C7973" s="419">
        <f>hourly1!$F7974*유형화!$G$71/hourly1!$F$8763+유형화!$G$72*hourly1!$G7974/hourly1!$F$8763+유형화!$G$74*hourly1!I7974/hourly1!$I$8763+유형화!$H$63*hourly1!P7974/hourly1!$P$8763</f>
        <v>5.7827110298536883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770">
        <f>(유형화!$F$71+유형화!$F$72+유형화!$F$73+유형화!$F$74+유형화!$G$63)*hourly1!O7975/hourly1!$O$8763</f>
        <v>106.20045653928669</v>
      </c>
      <c r="C7974" s="419">
        <f>hourly1!$F7975*유형화!$G$71/hourly1!$F$8763+유형화!$G$72*hourly1!$G7975/hourly1!$F$8763+유형화!$G$74*hourly1!I7975/hourly1!$I$8763+유형화!$H$63*hourly1!P7975/hourly1!$P$8763</f>
        <v>7.1497859540268847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770">
        <f>(유형화!$F$71+유형화!$F$72+유형화!$F$73+유형화!$F$74+유형화!$G$63)*hourly1!O7976/hourly1!$O$8763</f>
        <v>108.28128067130159</v>
      </c>
      <c r="C7975" s="419">
        <f>hourly1!$F7976*유형화!$G$71/hourly1!$F$8763+유형화!$G$72*hourly1!$G7976/hourly1!$F$8763+유형화!$G$74*hourly1!I7976/hourly1!$I$8763+유형화!$H$63*hourly1!P7976/hourly1!$P$8763</f>
        <v>8.6167782519951892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770">
        <f>(유형화!$F$71+유형화!$F$72+유형화!$F$73+유형화!$F$74+유형화!$G$63)*hourly1!O7977/hourly1!$O$8763</f>
        <v>112.15729650478364</v>
      </c>
      <c r="C7976" s="419">
        <f>hourly1!$F7977*유형화!$G$71/hourly1!$F$8763+유형화!$G$72*hourly1!$G7977/hourly1!$F$8763+유형화!$G$74*hourly1!I7977/hourly1!$I$8763+유형화!$H$63*hourly1!P7977/hourly1!$P$8763</f>
        <v>33.080528973202817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770">
        <f>(유형화!$F$71+유형화!$F$72+유형화!$F$73+유형화!$F$74+유형화!$G$63)*hourly1!O7978/hourly1!$O$8763</f>
        <v>117.42766787511627</v>
      </c>
      <c r="C7977" s="419">
        <f>hourly1!$F7978*유형화!$G$71/hourly1!$F$8763+유형화!$G$72*hourly1!$G7978/hourly1!$F$8763+유형화!$G$74*hourly1!I7978/hourly1!$I$8763+유형화!$H$63*hourly1!P7978/hourly1!$P$8763</f>
        <v>33.747144026362996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770">
        <f>(유형화!$F$71+유형화!$F$72+유형화!$F$73+유형화!$F$74+유형화!$G$63)*hourly1!O7979/hourly1!$O$8763</f>
        <v>123.28886218902811</v>
      </c>
      <c r="C7978" s="419">
        <f>hourly1!$F7979*유형화!$G$71/hourly1!$F$8763+유형화!$G$72*hourly1!$G7979/hourly1!$F$8763+유형화!$G$74*hourly1!I7979/hourly1!$I$8763+유형화!$H$63*hourly1!P7979/hourly1!$P$8763</f>
        <v>30.382848504708395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770">
        <f>(유형화!$F$71+유형화!$F$72+유형화!$F$73+유형화!$F$74+유형화!$G$63)*hourly1!O7980/hourly1!$O$8763</f>
        <v>128.47285082800403</v>
      </c>
      <c r="C7979" s="419">
        <f>hourly1!$F7980*유형화!$G$71/hourly1!$F$8763+유형화!$G$72*hourly1!$G7980/hourly1!$F$8763+유형화!$G$74*hourly1!I7980/hourly1!$I$8763+유형화!$H$63*hourly1!P7980/hourly1!$P$8763</f>
        <v>26.071440904999061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770">
        <f>(유형화!$F$71+유형화!$F$72+유형화!$F$73+유형화!$F$74+유형화!$G$63)*hourly1!O7981/hourly1!$O$8763</f>
        <v>127.88931010030481</v>
      </c>
      <c r="C7980" s="419">
        <f>hourly1!$F7981*유형화!$G$71/hourly1!$F$8763+유형화!$G$72*hourly1!$G7981/hourly1!$F$8763+유형화!$G$74*hourly1!I7981/hourly1!$I$8763+유형화!$H$63*hourly1!P7981/hourly1!$P$8763</f>
        <v>22.378052572841341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770">
        <f>(유형화!$F$71+유형화!$F$72+유형화!$F$73+유형화!$F$74+유형화!$G$63)*hourly1!O7982/hourly1!$O$8763</f>
        <v>125.48076643916177</v>
      </c>
      <c r="C7981" s="419">
        <f>hourly1!$F7982*유형화!$G$71/hourly1!$F$8763+유형화!$G$72*hourly1!$G7982/hourly1!$F$8763+유형화!$G$74*hourly1!I7982/hourly1!$I$8763+유형화!$H$63*hourly1!P7982/hourly1!$P$8763</f>
        <v>19.268161086264325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770">
        <f>(유형화!$F$71+유형화!$F$72+유형화!$F$73+유형화!$F$74+유형화!$G$63)*hourly1!O7983/hourly1!$O$8763</f>
        <v>119.23623876983989</v>
      </c>
      <c r="C7982" s="419">
        <f>hourly1!$F7983*유형화!$G$71/hourly1!$F$8763+유형화!$G$72*hourly1!$G7983/hourly1!$F$8763+유형화!$G$74*hourly1!I7983/hourly1!$I$8763+유형화!$H$63*hourly1!P7983/hourly1!$P$8763</f>
        <v>14.408168639154628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770">
        <f>(유형화!$F$71+유형화!$F$72+유형화!$F$73+유형화!$F$74+유형화!$G$63)*hourly1!O7984/hourly1!$O$8763</f>
        <v>118.84185303358643</v>
      </c>
      <c r="C7983" s="419">
        <f>hourly1!$F7984*유형화!$G$71/hourly1!$F$8763+유형화!$G$72*hourly1!$G7984/hourly1!$F$8763+유형화!$G$74*hourly1!I7984/hourly1!$I$8763+유형화!$H$63*hourly1!P7984/hourly1!$P$8763</f>
        <v>15.968453361301615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770">
        <f>(유형화!$F$71+유형화!$F$72+유형화!$F$73+유형화!$F$74+유형화!$G$63)*hourly1!O7985/hourly1!$O$8763</f>
        <v>124.61234266121751</v>
      </c>
      <c r="C7984" s="419">
        <f>hourly1!$F7985*유형화!$G$71/hourly1!$F$8763+유형화!$G$72*hourly1!$G7985/hourly1!$F$8763+유형화!$G$74*hourly1!I7985/hourly1!$I$8763+유형화!$H$63*hourly1!P7985/hourly1!$P$8763</f>
        <v>15.854348151238613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770">
        <f>(유형화!$F$71+유형화!$F$72+유형화!$F$73+유형화!$F$74+유형화!$G$63)*hourly1!O7986/hourly1!$O$8763</f>
        <v>125.65517900701211</v>
      </c>
      <c r="C7985" s="419">
        <f>hourly1!$F7986*유형화!$G$71/hourly1!$F$8763+유형화!$G$72*hourly1!$G7986/hourly1!$F$8763+유형화!$G$74*hourly1!I7986/hourly1!$I$8763+유형화!$H$63*hourly1!P7986/hourly1!$P$8763</f>
        <v>16.291933012533427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770">
        <f>(유형화!$F$71+유형화!$F$72+유형화!$F$73+유형화!$F$74+유형화!$G$63)*hourly1!O7987/hourly1!$O$8763</f>
        <v>127.38143275247644</v>
      </c>
      <c r="C7986" s="419">
        <f>hourly1!$F7987*유형화!$G$71/hourly1!$F$8763+유형화!$G$72*hourly1!$G7987/hourly1!$F$8763+유형화!$G$74*hourly1!I7987/hourly1!$I$8763+유형화!$H$63*hourly1!P7987/hourly1!$P$8763</f>
        <v>17.526940678519875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770">
        <f>(유형화!$F$71+유형화!$F$72+유형화!$F$73+유형화!$F$74+유형화!$G$63)*hourly1!O7988/hourly1!$O$8763</f>
        <v>128.52291268821503</v>
      </c>
      <c r="C7987" s="419">
        <f>hourly1!$F7988*유형화!$G$71/hourly1!$F$8763+유형화!$G$72*hourly1!$G7988/hourly1!$F$8763+유형화!$G$74*hourly1!I7988/hourly1!$I$8763+유형화!$H$63*hourly1!P7988/hourly1!$P$8763</f>
        <v>18.893618025708367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770">
        <f>(유형화!$F$71+유형화!$F$72+유형화!$F$73+유형화!$F$74+유형화!$G$63)*hourly1!O7989/hourly1!$O$8763</f>
        <v>128.32395834284097</v>
      </c>
      <c r="C7988" s="419">
        <f>hourly1!$F7989*유형화!$G$71/hourly1!$F$8763+유형화!$G$72*hourly1!$G7989/hourly1!$F$8763+유형화!$G$74*hourly1!I7989/hourly1!$I$8763+유형화!$H$63*hourly1!P7989/hourly1!$P$8763</f>
        <v>16.693526386435384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770">
        <f>(유형화!$F$71+유형화!$F$72+유형화!$F$73+유형화!$F$74+유형화!$G$63)*hourly1!O7990/hourly1!$O$8763</f>
        <v>123.85493324657698</v>
      </c>
      <c r="C7989" s="419">
        <f>hourly1!$F7990*유형화!$G$71/hourly1!$F$8763+유형화!$G$72*hourly1!$G7990/hourly1!$F$8763+유형화!$G$74*hourly1!I7990/hourly1!$I$8763+유형화!$H$63*hourly1!P7990/hourly1!$P$8763</f>
        <v>16.137249716813361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770">
        <f>(유형화!$F$71+유형화!$F$72+유형화!$F$73+유형화!$F$74+유형화!$G$63)*hourly1!O7991/hourly1!$O$8763</f>
        <v>119.50885499292916</v>
      </c>
      <c r="C7990" s="419">
        <f>hourly1!$F7991*유형화!$G$71/hourly1!$F$8763+유형화!$G$72*hourly1!$G7991/hourly1!$F$8763+유형화!$G$74*hourly1!I7991/hourly1!$I$8763+유형화!$H$63*hourly1!P7991/hourly1!$P$8763</f>
        <v>19.296164415029669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770">
        <f>(유형화!$F$71+유형화!$F$72+유형화!$F$73+유형화!$F$74+유형화!$G$63)*hourly1!O7992/hourly1!$O$8763</f>
        <v>116.37886463321604</v>
      </c>
      <c r="C7991" s="419">
        <f>hourly1!$F7992*유형화!$G$71/hourly1!$F$8763+유형화!$G$72*hourly1!$G7992/hourly1!$F$8763+유형화!$G$74*hourly1!I7992/hourly1!$I$8763+유형화!$H$63*hourly1!P7992/hourly1!$P$8763</f>
        <v>1.3530218154089224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770">
        <f>(유형화!$F$71+유형화!$F$72+유형화!$F$73+유형화!$F$74+유형화!$G$63)*hourly1!O7993/hourly1!$O$8763</f>
        <v>114.56145859422243</v>
      </c>
      <c r="C7992" s="419">
        <f>hourly1!$F7993*유형화!$G$71/hourly1!$F$8763+유형화!$G$72*hourly1!$G7993/hourly1!$F$8763+유형화!$G$74*hourly1!I7993/hourly1!$I$8763+유형화!$H$63*hourly1!P7993/hourly1!$P$8763</f>
        <v>0.95112164254890175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770">
        <f>(유형화!$F$71+유형화!$F$72+유형화!$F$73+유형화!$F$74+유형화!$G$63)*hourly1!O7994/hourly1!$O$8763</f>
        <v>114.46933089321833</v>
      </c>
      <c r="C7993" s="419">
        <f>hourly1!$F7994*유형화!$G$71/hourly1!$F$8763+유형화!$G$72*hourly1!$G7994/hourly1!$F$8763+유형화!$G$74*hourly1!I7994/hourly1!$I$8763+유형화!$H$63*hourly1!P7994/hourly1!$P$8763</f>
        <v>0.85192649257983843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770">
        <f>(유형화!$F$71+유형화!$F$72+유형화!$F$73+유형화!$F$74+유형화!$G$63)*hourly1!O7995/hourly1!$O$8763</f>
        <v>114.37680054197355</v>
      </c>
      <c r="C7994" s="419">
        <f>hourly1!$F7995*유형화!$G$71/hourly1!$F$8763+유형화!$G$72*hourly1!$G7995/hourly1!$F$8763+유형화!$G$74*hourly1!I7995/hourly1!$I$8763+유형화!$H$63*hourly1!P7995/hourly1!$P$8763</f>
        <v>0.73095815597621527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770">
        <f>(유형화!$F$71+유형화!$F$72+유형화!$F$73+유형화!$F$74+유형화!$G$63)*hourly1!O7996/hourly1!$O$8763</f>
        <v>107.57550764384445</v>
      </c>
      <c r="C7995" s="419">
        <f>hourly1!$F7996*유형화!$G$71/hourly1!$F$8763+유형화!$G$72*hourly1!$G7996/hourly1!$F$8763+유형화!$G$74*hourly1!I7996/hourly1!$I$8763+유형화!$H$63*hourly1!P7996/hourly1!$P$8763</f>
        <v>1.1002785566367359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770">
        <f>(유형화!$F$71+유형화!$F$72+유형화!$F$73+유형화!$F$74+유형화!$G$63)*hourly1!O7997/hourly1!$O$8763</f>
        <v>106.50814605746459</v>
      </c>
      <c r="C7996" s="419">
        <f>hourly1!$F7997*유형화!$G$71/hourly1!$F$8763+유형화!$G$72*hourly1!$G7997/hourly1!$F$8763+유형화!$G$74*hourly1!I7997/hourly1!$I$8763+유형화!$H$63*hourly1!P7997/hourly1!$P$8763</f>
        <v>1.9067871647736796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770">
        <f>(유형화!$F$71+유형화!$F$72+유형화!$F$73+유형화!$F$74+유형화!$G$63)*hourly1!O7998/hourly1!$O$8763</f>
        <v>106.1414468936732</v>
      </c>
      <c r="C7997" s="419">
        <f>hourly1!$F7998*유형화!$G$71/hourly1!$F$8763+유형화!$G$72*hourly1!$G7998/hourly1!$F$8763+유형화!$G$74*hourly1!I7998/hourly1!$I$8763+유형화!$H$63*hourly1!P7998/hourly1!$P$8763</f>
        <v>3.0583436678421414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770">
        <f>(유형화!$F$71+유형화!$F$72+유형화!$F$73+유형화!$F$74+유형화!$G$63)*hourly1!O7999/hourly1!$O$8763</f>
        <v>106.92261562234661</v>
      </c>
      <c r="C7998" s="419">
        <f>hourly1!$F7999*유형화!$G$71/hourly1!$F$8763+유형화!$G$72*hourly1!$G7999/hourly1!$F$8763+유형화!$G$74*hourly1!I7999/hourly1!$I$8763+유형화!$H$63*hourly1!P7999/hourly1!$P$8763</f>
        <v>4.3062713549439566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770">
        <f>(유형화!$F$71+유형화!$F$72+유형화!$F$73+유형화!$F$74+유형화!$G$63)*hourly1!O8000/hourly1!$O$8763</f>
        <v>108.68925429213225</v>
      </c>
      <c r="C7999" s="419">
        <f>hourly1!$F8000*유형화!$G$71/hourly1!$F$8763+유형화!$G$72*hourly1!$G8000/hourly1!$F$8763+유형화!$G$74*hourly1!I8000/hourly1!$I$8763+유형화!$H$63*hourly1!P8000/hourly1!$P$8763</f>
        <v>5.051861445000517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770">
        <f>(유형화!$F$71+유형화!$F$72+유형화!$F$73+유형화!$F$74+유형화!$G$63)*hourly1!O8001/hourly1!$O$8763</f>
        <v>114.05205138964024</v>
      </c>
      <c r="C8000" s="419">
        <f>hourly1!$F8001*유형화!$G$71/hourly1!$F$8763+유형화!$G$72*hourly1!$G8001/hourly1!$F$8763+유형화!$G$74*hourly1!I8001/hourly1!$I$8763+유형화!$H$63*hourly1!P8001/hourly1!$P$8763</f>
        <v>28.648090877020721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770">
        <f>(유형화!$F$71+유형화!$F$72+유형화!$F$73+유형화!$F$74+유형화!$G$63)*hourly1!O8002/hourly1!$O$8763</f>
        <v>119.16315907802085</v>
      </c>
      <c r="C8001" s="419">
        <f>hourly1!$F8002*유형화!$G$71/hourly1!$F$8763+유형화!$G$72*hourly1!$G8002/hourly1!$F$8763+유형화!$G$74*hourly1!I8002/hourly1!$I$8763+유형화!$H$63*hourly1!P8002/hourly1!$P$8763</f>
        <v>30.124837658610577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770">
        <f>(유형화!$F$71+유형화!$F$72+유형화!$F$73+유형화!$F$74+유형화!$G$63)*hourly1!O8003/hourly1!$O$8763</f>
        <v>123.40457723294152</v>
      </c>
      <c r="C8002" s="419">
        <f>hourly1!$F8003*유형화!$G$71/hourly1!$F$8763+유형화!$G$72*hourly1!$G8003/hourly1!$F$8763+유형화!$G$74*hourly1!I8003/hourly1!$I$8763+유형화!$H$63*hourly1!P8003/hourly1!$P$8763</f>
        <v>27.608817869038731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770">
        <f>(유형화!$F$71+유형화!$F$72+유형화!$F$73+유형화!$F$74+유형화!$G$63)*hourly1!O8004/hourly1!$O$8763</f>
        <v>133.15276838045256</v>
      </c>
      <c r="C8003" s="419">
        <f>hourly1!$F8004*유형화!$G$71/hourly1!$F$8763+유형화!$G$72*hourly1!$G8004/hourly1!$F$8763+유형화!$G$74*hourly1!I8004/hourly1!$I$8763+유형화!$H$63*hourly1!P8004/hourly1!$P$8763</f>
        <v>23.37131558422616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770">
        <f>(유형화!$F$71+유형화!$F$72+유형화!$F$73+유형화!$F$74+유형화!$G$63)*hourly1!O8005/hourly1!$O$8763</f>
        <v>132.53816594703076</v>
      </c>
      <c r="C8004" s="419">
        <f>hourly1!$F8005*유형화!$G$71/hourly1!$F$8763+유형화!$G$72*hourly1!$G8005/hourly1!$F$8763+유형화!$G$74*hourly1!I8005/hourly1!$I$8763+유형화!$H$63*hourly1!P8005/hourly1!$P$8763</f>
        <v>18.934475523054452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770">
        <f>(유형화!$F$71+유형화!$F$72+유형화!$F$73+유형화!$F$74+유형화!$G$63)*hourly1!O8006/hourly1!$O$8763</f>
        <v>130.44194713211007</v>
      </c>
      <c r="C8005" s="419">
        <f>hourly1!$F8006*유형화!$G$71/hourly1!$F$8763+유형화!$G$72*hourly1!$G8006/hourly1!$F$8763+유형화!$G$74*hourly1!I8006/hourly1!$I$8763+유형화!$H$63*hourly1!P8006/hourly1!$P$8763</f>
        <v>15.617780305935899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770">
        <f>(유형화!$F$71+유형화!$F$72+유형화!$F$73+유형화!$F$74+유형화!$G$63)*hourly1!O8007/hourly1!$O$8763</f>
        <v>122.69958535980098</v>
      </c>
      <c r="C8006" s="419">
        <f>hourly1!$F8007*유형화!$G$71/hourly1!$F$8763+유형화!$G$72*hourly1!$G8007/hourly1!$F$8763+유형화!$G$74*hourly1!I8007/hourly1!$I$8763+유형화!$H$63*hourly1!P8007/hourly1!$P$8763</f>
        <v>9.802999344656012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770">
        <f>(유형화!$F$71+유형화!$F$72+유형화!$F$73+유형화!$F$74+유형화!$G$63)*hourly1!O8008/hourly1!$O$8763</f>
        <v>120.93540427087592</v>
      </c>
      <c r="C8007" s="419">
        <f>hourly1!$F8008*유형화!$G$71/hourly1!$F$8763+유형화!$G$72*hourly1!$G8008/hourly1!$F$8763+유형화!$G$74*hourly1!I8008/hourly1!$I$8763+유형화!$H$63*hourly1!P8008/hourly1!$P$8763</f>
        <v>11.127759091779863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770">
        <f>(유형화!$F$71+유형화!$F$72+유형화!$F$73+유형화!$F$74+유형화!$G$63)*hourly1!O8009/hourly1!$O$8763</f>
        <v>126.2226890463688</v>
      </c>
      <c r="C8008" s="419">
        <f>hourly1!$F8009*유형화!$G$71/hourly1!$F$8763+유형화!$G$72*hourly1!$G8009/hourly1!$F$8763+유형화!$G$74*hourly1!I8009/hourly1!$I$8763+유형화!$H$63*hourly1!P8009/hourly1!$P$8763</f>
        <v>10.865542607407798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770">
        <f>(유형화!$F$71+유형화!$F$72+유형화!$F$73+유형화!$F$74+유형화!$G$63)*hourly1!O8010/hourly1!$O$8763</f>
        <v>124.58590769848473</v>
      </c>
      <c r="C8009" s="419">
        <f>hourly1!$F8010*유형화!$G$71/hourly1!$F$8763+유형화!$G$72*hourly1!$G8010/hourly1!$F$8763+유형화!$G$74*hourly1!I8010/hourly1!$I$8763+유형화!$H$63*hourly1!P8010/hourly1!$P$8763</f>
        <v>11.483610802777202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770">
        <f>(유형화!$F$71+유형화!$F$72+유형화!$F$73+유형화!$F$74+유형화!$G$63)*hourly1!O8011/hourly1!$O$8763</f>
        <v>128.28722123434838</v>
      </c>
      <c r="C8010" s="419">
        <f>hourly1!$F8011*유형화!$G$71/hourly1!$F$8763+유형화!$G$72*hourly1!$G8011/hourly1!$F$8763+유형화!$G$74*hourly1!I8011/hourly1!$I$8763+유형화!$H$63*hourly1!P8011/hourly1!$P$8763</f>
        <v>13.424176679933909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770">
        <f>(유형화!$F$71+유형화!$F$72+유형화!$F$73+유형화!$F$74+유형화!$G$63)*hourly1!O8012/hourly1!$O$8763</f>
        <v>130.62296356615761</v>
      </c>
      <c r="C8011" s="419">
        <f>hourly1!$F8012*유형화!$G$71/hourly1!$F$8763+유형화!$G$72*hourly1!$G8012/hourly1!$F$8763+유형화!$G$74*hourly1!I8012/hourly1!$I$8763+유형화!$H$63*hourly1!P8012/hourly1!$P$8763</f>
        <v>14.729676099291144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770">
        <f>(유형화!$F$71+유형화!$F$72+유형화!$F$73+유형화!$F$74+유형화!$G$63)*hourly1!O8013/hourly1!$O$8763</f>
        <v>131.31737061059184</v>
      </c>
      <c r="C8012" s="419">
        <f>hourly1!$F8013*유형화!$G$71/hourly1!$F$8763+유형화!$G$72*hourly1!$G8013/hourly1!$F$8763+유형화!$G$74*hourly1!I8013/hourly1!$I$8763+유형화!$H$63*hourly1!P8013/hourly1!$P$8763</f>
        <v>12.553897277345456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770">
        <f>(유형화!$F$71+유형화!$F$72+유형화!$F$73+유형화!$F$74+유형화!$G$63)*hourly1!O8014/hourly1!$O$8763</f>
        <v>128.52786360175423</v>
      </c>
      <c r="C8013" s="419">
        <f>hourly1!$F8014*유형화!$G$71/hourly1!$F$8763+유형화!$G$72*hourly1!$G8014/hourly1!$F$8763+유형화!$G$74*hourly1!I8014/hourly1!$I$8763+유형화!$H$63*hourly1!P8014/hourly1!$P$8763</f>
        <v>11.61898330430221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770">
        <f>(유형화!$F$71+유형화!$F$72+유형화!$F$73+유형화!$F$74+유형화!$G$63)*hourly1!O8015/hourly1!$O$8763</f>
        <v>124.24324814424537</v>
      </c>
      <c r="C8014" s="419">
        <f>hourly1!$F8015*유형화!$G$71/hourly1!$F$8763+유형화!$G$72*hourly1!$G8015/hourly1!$F$8763+유형화!$G$74*hourly1!I8015/hourly1!$I$8763+유형화!$H$63*hourly1!P8015/hourly1!$P$8763</f>
        <v>14.601682774309426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770">
        <f>(유형화!$F$71+유형화!$F$72+유형화!$F$73+유형화!$F$74+유형화!$G$63)*hourly1!O8016/hourly1!$O$8763</f>
        <v>120.16421885839702</v>
      </c>
      <c r="C8015" s="419">
        <f>hourly1!$F8016*유형화!$G$71/hourly1!$F$8763+유형화!$G$72*hourly1!$G8016/hourly1!$F$8763+유형화!$G$74*hourly1!I8016/hourly1!$I$8763+유형화!$H$63*hourly1!P8016/hourly1!$P$8763</f>
        <v>1.1866069214179542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770">
        <f>(유형화!$F$71+유형화!$F$72+유형화!$F$73+유형화!$F$74+유형화!$G$63)*hourly1!O8017/hourly1!$O$8763</f>
        <v>117.9313628487197</v>
      </c>
      <c r="C8016" s="419">
        <f>hourly1!$F8017*유형화!$G$71/hourly1!$F$8763+유형화!$G$72*hourly1!$G8017/hourly1!$F$8763+유형화!$G$74*hourly1!I8017/hourly1!$I$8763+유형화!$H$63*hourly1!P8017/hourly1!$P$8763</f>
        <v>1.0481479669851455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770">
        <f>(유형화!$F$71+유형화!$F$72+유형화!$F$73+유형화!$F$74+유형화!$G$63)*hourly1!O8018/hourly1!$O$8763</f>
        <v>117.23483119877662</v>
      </c>
      <c r="C8017" s="419">
        <f>hourly1!$F8018*유형화!$G$71/hourly1!$F$8763+유형화!$G$72*hourly1!$G8018/hourly1!$F$8763+유형화!$G$74*hourly1!I8018/hourly1!$I$8763+유형화!$H$63*hourly1!P8018/hourly1!$P$8763</f>
        <v>0.80640823593751199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770">
        <f>(유형화!$F$71+유형화!$F$72+유형화!$F$73+유형화!$F$74+유형화!$G$63)*hourly1!O8019/hourly1!$O$8763</f>
        <v>117.56230640581344</v>
      </c>
      <c r="C8018" s="419">
        <f>hourly1!$F8019*유형화!$G$71/hourly1!$F$8763+유형화!$G$72*hourly1!$G8019/hourly1!$F$8763+유형화!$G$74*hourly1!I8019/hourly1!$I$8763+유형화!$H$63*hourly1!P8019/hourly1!$P$8763</f>
        <v>0.65532528907301846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770">
        <f>(유형화!$F$71+유형화!$F$72+유형화!$F$73+유형화!$F$74+유형화!$G$63)*hourly1!O8020/hourly1!$O$8763</f>
        <v>110.59900041074106</v>
      </c>
      <c r="C8019" s="419">
        <f>hourly1!$F8020*유형화!$G$71/hourly1!$F$8763+유형화!$G$72*hourly1!$G8020/hourly1!$F$8763+유형화!$G$74*hourly1!I8020/hourly1!$I$8763+유형화!$H$63*hourly1!P8020/hourly1!$P$8763</f>
        <v>0.60340025780053219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770">
        <f>(유형화!$F$71+유형화!$F$72+유형화!$F$73+유형화!$F$74+유형화!$G$63)*hourly1!O8021/hourly1!$O$8763</f>
        <v>110.18566760021936</v>
      </c>
      <c r="C8020" s="419">
        <f>hourly1!$F8021*유형화!$G$71/hourly1!$F$8763+유형화!$G$72*hourly1!$G8021/hourly1!$F$8763+유형화!$G$74*hourly1!I8021/hourly1!$I$8763+유형화!$H$63*hourly1!P8021/hourly1!$P$8763</f>
        <v>0.5826810194420653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770">
        <f>(유형화!$F$71+유형화!$F$72+유형화!$F$73+유형화!$F$74+유형화!$G$63)*hourly1!O8022/hourly1!$O$8763</f>
        <v>109.37937353749693</v>
      </c>
      <c r="C8021" s="419">
        <f>hourly1!$F8022*유형화!$G$71/hourly1!$F$8763+유형화!$G$72*hourly1!$G8022/hourly1!$F$8763+유형화!$G$74*hourly1!I8022/hourly1!$I$8763+유형화!$H$63*hourly1!P8022/hourly1!$P$8763</f>
        <v>0.58403622767795493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770">
        <f>(유형화!$F$71+유형화!$F$72+유형화!$F$73+유형화!$F$74+유형화!$G$63)*hourly1!O8023/hourly1!$O$8763</f>
        <v>110.46740528567203</v>
      </c>
      <c r="C8022" s="419">
        <f>hourly1!$F8023*유형화!$G$71/hourly1!$F$8763+유형화!$G$72*hourly1!$G8023/hourly1!$F$8763+유형화!$G$74*hourly1!I8023/hourly1!$I$8763+유형화!$H$63*hourly1!P8023/hourly1!$P$8763</f>
        <v>0.76767186719500058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770">
        <f>(유형화!$F$71+유형화!$F$72+유형화!$F$73+유형화!$F$74+유형화!$G$63)*hourly1!O8024/hourly1!$O$8763</f>
        <v>112.73660836860358</v>
      </c>
      <c r="C8023" s="419">
        <f>hourly1!$F8024*유형화!$G$71/hourly1!$F$8763+유형화!$G$72*hourly1!$G8024/hourly1!$F$8763+유형화!$G$74*hourly1!I8024/hourly1!$I$8763+유형화!$H$63*hourly1!P8024/hourly1!$P$8763</f>
        <v>1.0343013945531907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770">
        <f>(유형화!$F$71+유형화!$F$72+유형화!$F$73+유형화!$F$74+유형화!$G$63)*hourly1!O8025/hourly1!$O$8763</f>
        <v>117.32983612780058</v>
      </c>
      <c r="C8024" s="419">
        <f>hourly1!$F8025*유형화!$G$71/hourly1!$F$8763+유형화!$G$72*hourly1!$G8025/hourly1!$F$8763+유형화!$G$74*hourly1!I8025/hourly1!$I$8763+유형화!$H$63*hourly1!P8025/hourly1!$P$8763</f>
        <v>24.737808605862138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770">
        <f>(유형화!$F$71+유형화!$F$72+유형화!$F$73+유형화!$F$74+유형화!$G$63)*hourly1!O8026/hourly1!$O$8763</f>
        <v>122.69400236089886</v>
      </c>
      <c r="C8025" s="419">
        <f>hourly1!$F8026*유형화!$G$71/hourly1!$F$8763+유형화!$G$72*hourly1!$G8026/hourly1!$F$8763+유형화!$G$74*hourly1!I8026/hourly1!$I$8763+유형화!$H$63*hourly1!P8026/hourly1!$P$8763</f>
        <v>26.422837415079226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770">
        <f>(유형화!$F$71+유형화!$F$72+유형화!$F$73+유형화!$F$74+유형화!$G$63)*hourly1!O8027/hourly1!$O$8763</f>
        <v>126.23729490241455</v>
      </c>
      <c r="C8026" s="419">
        <f>hourly1!$F8027*유형화!$G$71/hourly1!$F$8763+유형화!$G$72*hourly1!$G8027/hourly1!$F$8763+유형화!$G$74*hourly1!I8027/hourly1!$I$8763+유형화!$H$63*hourly1!P8027/hourly1!$P$8763</f>
        <v>24.938990253190795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770">
        <f>(유형화!$F$71+유형화!$F$72+유형화!$F$73+유형화!$F$74+유형화!$G$63)*hourly1!O8028/hourly1!$O$8763</f>
        <v>133.22126577230381</v>
      </c>
      <c r="C8027" s="419">
        <f>hourly1!$F8028*유형화!$G$71/hourly1!$F$8763+유형화!$G$72*hourly1!$G8028/hourly1!$F$8763+유형화!$G$74*hourly1!I8028/hourly1!$I$8763+유형화!$H$63*hourly1!P8028/hourly1!$P$8763</f>
        <v>22.286843427444897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770">
        <f>(유형화!$F$71+유형화!$F$72+유형화!$F$73+유형화!$F$74+유형화!$G$63)*hourly1!O8029/hourly1!$O$8763</f>
        <v>131.56901012025247</v>
      </c>
      <c r="C8028" s="419">
        <f>hourly1!$F8029*유형화!$G$71/hourly1!$F$8763+유형화!$G$72*hourly1!$G8029/hourly1!$F$8763+유형화!$G$74*hourly1!I8029/hourly1!$I$8763+유형화!$H$63*hourly1!P8029/hourly1!$P$8763</f>
        <v>19.447414762729842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770">
        <f>(유형화!$F$71+유형화!$F$72+유형화!$F$73+유형화!$F$74+유형화!$G$63)*hourly1!O8030/hourly1!$O$8763</f>
        <v>131.16740712960805</v>
      </c>
      <c r="C8029" s="419">
        <f>hourly1!$F8030*유형화!$G$71/hourly1!$F$8763+유형화!$G$72*hourly1!$G8030/hourly1!$F$8763+유형화!$G$74*hourly1!I8030/hourly1!$I$8763+유형화!$H$63*hourly1!P8030/hourly1!$P$8763</f>
        <v>17.013241057475099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770">
        <f>(유형화!$F$71+유형화!$F$72+유형화!$F$73+유형화!$F$74+유형화!$G$63)*hourly1!O8031/hourly1!$O$8763</f>
        <v>124.22898771094962</v>
      </c>
      <c r="C8030" s="419">
        <f>hourly1!$F8031*유형화!$G$71/hourly1!$F$8763+유형화!$G$72*hourly1!$G8031/hourly1!$F$8763+유형화!$G$74*hourly1!I8031/hourly1!$I$8763+유형화!$H$63*hourly1!P8031/hourly1!$P$8763</f>
        <v>11.115077863033038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770">
        <f>(유형화!$F$71+유형화!$F$72+유형화!$F$73+유형화!$F$74+유형화!$G$63)*hourly1!O8032/hourly1!$O$8763</f>
        <v>120.8759047352226</v>
      </c>
      <c r="C8031" s="419">
        <f>hourly1!$F8032*유형화!$G$71/hourly1!$F$8763+유형화!$G$72*hourly1!$G8032/hourly1!$F$8763+유형화!$G$74*hourly1!I8032/hourly1!$I$8763+유형화!$H$63*hourly1!P8032/hourly1!$P$8763</f>
        <v>10.599260498328066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770">
        <f>(유형화!$F$71+유형화!$F$72+유형화!$F$73+유형화!$F$74+유형화!$G$63)*hourly1!O8033/hourly1!$O$8763</f>
        <v>125.74025897959112</v>
      </c>
      <c r="C8032" s="419">
        <f>hourly1!$F8033*유형화!$G$71/hourly1!$F$8763+유형화!$G$72*hourly1!$G8033/hourly1!$F$8763+유형화!$G$74*hourly1!I8033/hourly1!$I$8763+유형화!$H$63*hourly1!P8033/hourly1!$P$8763</f>
        <v>9.8906324512447199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770">
        <f>(유형화!$F$71+유형화!$F$72+유형화!$F$73+유형화!$F$74+유형화!$G$63)*hourly1!O8034/hourly1!$O$8763</f>
        <v>126.0872699274845</v>
      </c>
      <c r="C8033" s="419">
        <f>hourly1!$F8034*유형화!$G$71/hourly1!$F$8763+유형화!$G$72*hourly1!$G8034/hourly1!$F$8763+유형화!$G$74*hourly1!I8034/hourly1!$I$8763+유형화!$H$63*hourly1!P8034/hourly1!$P$8763</f>
        <v>9.696165916114877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770">
        <f>(유형화!$F$71+유형화!$F$72+유형화!$F$73+유형화!$F$74+유형화!$G$63)*hourly1!O8035/hourly1!$O$8763</f>
        <v>128.52250656670708</v>
      </c>
      <c r="C8034" s="419">
        <f>hourly1!$F8035*유형화!$G$71/hourly1!$F$8763+유형화!$G$72*hourly1!$G8035/hourly1!$F$8763+유형화!$G$74*hourly1!I8035/hourly1!$I$8763+유형화!$H$63*hourly1!P8035/hourly1!$P$8763</f>
        <v>10.807509599687952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770">
        <f>(유형화!$F$71+유형화!$F$72+유형화!$F$73+유형화!$F$74+유형화!$G$63)*hourly1!O8036/hourly1!$O$8763</f>
        <v>130.34891029243221</v>
      </c>
      <c r="C8035" s="419">
        <f>hourly1!$F8036*유형화!$G$71/hourly1!$F$8763+유형화!$G$72*hourly1!$G8036/hourly1!$F$8763+유형화!$G$74*hourly1!I8036/hourly1!$I$8763+유형화!$H$63*hourly1!P8036/hourly1!$P$8763</f>
        <v>12.232140870010291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770">
        <f>(유형화!$F$71+유형화!$F$72+유형화!$F$73+유형화!$F$74+유형화!$G$63)*hourly1!O8037/hourly1!$O$8763</f>
        <v>129.92449576848637</v>
      </c>
      <c r="C8036" s="419">
        <f>hourly1!$F8037*유형화!$G$71/hourly1!$F$8763+유형화!$G$72*hourly1!$G8037/hourly1!$F$8763+유형화!$G$74*hourly1!I8037/hourly1!$I$8763+유형화!$H$63*hourly1!P8037/hourly1!$P$8763</f>
        <v>10.115981055613672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770">
        <f>(유형화!$F$71+유형화!$F$72+유형화!$F$73+유형화!$F$74+유형화!$G$63)*hourly1!O8038/hourly1!$O$8763</f>
        <v>125.94374061167879</v>
      </c>
      <c r="C8037" s="419">
        <f>hourly1!$F8038*유형화!$G$71/hourly1!$F$8763+유형화!$G$72*hourly1!$G8038/hourly1!$F$8763+유형화!$G$74*hourly1!I8038/hourly1!$I$8763+유형화!$H$63*hourly1!P8038/hourly1!$P$8763</f>
        <v>9.9433951021398439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770">
        <f>(유형화!$F$71+유형화!$F$72+유형화!$F$73+유형화!$F$74+유형화!$G$63)*hourly1!O8039/hourly1!$O$8763</f>
        <v>123.15308042700306</v>
      </c>
      <c r="C8038" s="419">
        <f>hourly1!$F8039*유형화!$G$71/hourly1!$F$8763+유형화!$G$72*hourly1!$G8039/hourly1!$F$8763+유형화!$G$74*hourly1!I8039/hourly1!$I$8763+유형화!$H$63*hourly1!P8039/hourly1!$P$8763</f>
        <v>13.11416664153168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770">
        <f>(유형화!$F$71+유형화!$F$72+유형화!$F$73+유형화!$F$74+유형화!$G$63)*hourly1!O8040/hourly1!$O$8763</f>
        <v>119.49113747727674</v>
      </c>
      <c r="C8039" s="419">
        <f>hourly1!$F8040*유형화!$G$71/hourly1!$F$8763+유형화!$G$72*hourly1!$G8040/hourly1!$F$8763+유형화!$G$74*hourly1!I8040/hourly1!$I$8763+유형화!$H$63*hourly1!P8040/hourly1!$P$8763</f>
        <v>1.1491291361642657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770">
        <f>(유형화!$F$71+유형화!$F$72+유형화!$F$73+유형화!$F$74+유형화!$G$63)*hourly1!O8041/hourly1!$O$8763</f>
        <v>118.29434441191962</v>
      </c>
      <c r="C8040" s="419">
        <f>hourly1!$F8041*유형화!$G$71/hourly1!$F$8763+유형화!$G$72*hourly1!$G8041/hourly1!$F$8763+유형화!$G$74*hourly1!I8041/hourly1!$I$8763+유형화!$H$63*hourly1!P8041/hourly1!$P$8763</f>
        <v>1.0919254395697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770">
        <f>(유형화!$F$71+유형화!$F$72+유형화!$F$73+유형화!$F$74+유형화!$G$63)*hourly1!O8042/hourly1!$O$8763</f>
        <v>118.8547110804996</v>
      </c>
      <c r="C8041" s="419">
        <f>hourly1!$F8042*유형화!$G$71/hourly1!$F$8763+유형화!$G$72*hourly1!$G8042/hourly1!$F$8763+유형화!$G$74*hourly1!I8042/hourly1!$I$8763+유형화!$H$63*hourly1!P8042/hourly1!$P$8763</f>
        <v>0.80590326393135969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770">
        <f>(유형화!$F$71+유형화!$F$72+유형화!$F$73+유형화!$F$74+유형화!$G$63)*hourly1!O8043/hourly1!$O$8763</f>
        <v>117.54750021816729</v>
      </c>
      <c r="C8042" s="419">
        <f>hourly1!$F8043*유형화!$G$71/hourly1!$F$8763+유형화!$G$72*hourly1!$G8043/hourly1!$F$8763+유형화!$G$74*hourly1!I8043/hourly1!$I$8763+유형화!$H$63*hourly1!P8043/hourly1!$P$8763</f>
        <v>0.60839274154691614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770">
        <f>(유형화!$F$71+유형화!$F$72+유형화!$F$73+유형화!$F$74+유형화!$G$63)*hourly1!O8044/hourly1!$O$8763</f>
        <v>110.10644733533378</v>
      </c>
      <c r="C8043" s="419">
        <f>hourly1!$F8044*유형화!$G$71/hourly1!$F$8763+유형화!$G$72*hourly1!$G8044/hourly1!$F$8763+유형화!$G$74*hourly1!I8044/hourly1!$I$8763+유형화!$H$63*hourly1!P8044/hourly1!$P$8763</f>
        <v>0.53579863062224098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770">
        <f>(유형화!$F$71+유형화!$F$72+유형화!$F$73+유형화!$F$74+유형화!$G$63)*hourly1!O8045/hourly1!$O$8763</f>
        <v>108.38274721533156</v>
      </c>
      <c r="C8044" s="419">
        <f>hourly1!$F8045*유형화!$G$71/hourly1!$F$8763+유형화!$G$72*hourly1!$G8045/hourly1!$F$8763+유형화!$G$74*hourly1!I8045/hourly1!$I$8763+유형화!$H$63*hourly1!P8045/hourly1!$P$8763</f>
        <v>0.5255557919892202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770">
        <f>(유형화!$F$71+유형화!$F$72+유형화!$F$73+유형화!$F$74+유형화!$G$63)*hourly1!O8046/hourly1!$O$8763</f>
        <v>106.92812479350253</v>
      </c>
      <c r="C8045" s="419">
        <f>hourly1!$F8046*유형화!$G$71/hourly1!$F$8763+유형화!$G$72*hourly1!$G8046/hourly1!$F$8763+유형화!$G$74*hourly1!I8046/hourly1!$I$8763+유형화!$H$63*hourly1!P8046/hourly1!$P$8763</f>
        <v>0.54000396117439131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770">
        <f>(유형화!$F$71+유형화!$F$72+유형화!$F$73+유형화!$F$74+유형화!$G$63)*hourly1!O8047/hourly1!$O$8763</f>
        <v>107.80358544285033</v>
      </c>
      <c r="C8046" s="419">
        <f>hourly1!$F8047*유형화!$G$71/hourly1!$F$8763+유형화!$G$72*hourly1!$G8047/hourly1!$F$8763+유형화!$G$74*hourly1!I8047/hourly1!$I$8763+유형화!$H$63*hourly1!P8047/hourly1!$P$8763</f>
        <v>0.59218532497650855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770">
        <f>(유형화!$F$71+유형화!$F$72+유형화!$F$73+유형화!$F$74+유형화!$G$63)*hourly1!O8048/hourly1!$O$8763</f>
        <v>108.83909200671982</v>
      </c>
      <c r="C8047" s="419">
        <f>hourly1!$F8048*유형화!$G$71/hourly1!$F$8763+유형화!$G$72*hourly1!$G8048/hourly1!$F$8763+유형화!$G$74*hourly1!I8048/hourly1!$I$8763+유형화!$H$63*hourly1!P8048/hourly1!$P$8763</f>
        <v>1.4189565118392988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770">
        <f>(유형화!$F$71+유형화!$F$72+유형화!$F$73+유형화!$F$74+유형화!$G$63)*hourly1!O8049/hourly1!$O$8763</f>
        <v>109.79556363301219</v>
      </c>
      <c r="C8048" s="419">
        <f>hourly1!$F8049*유형화!$G$71/hourly1!$F$8763+유형화!$G$72*hourly1!$G8049/hourly1!$F$8763+유형화!$G$74*hourly1!I8049/hourly1!$I$8763+유형화!$H$63*hourly1!P8049/hourly1!$P$8763</f>
        <v>25.48128464492402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770">
        <f>(유형화!$F$71+유형화!$F$72+유형화!$F$73+유형화!$F$74+유형화!$G$63)*hourly1!O8050/hourly1!$O$8763</f>
        <v>109.75031856208615</v>
      </c>
      <c r="C8049" s="419">
        <f>hourly1!$F8050*유형화!$G$71/hourly1!$F$8763+유형화!$G$72*hourly1!$G8050/hourly1!$F$8763+유형화!$G$74*hourly1!I8050/hourly1!$I$8763+유형화!$H$63*hourly1!P8050/hourly1!$P$8763</f>
        <v>26.253976437921313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770">
        <f>(유형화!$F$71+유형화!$F$72+유형화!$F$73+유형화!$F$74+유형화!$G$63)*hourly1!O8051/hourly1!$O$8763</f>
        <v>111.16090108706983</v>
      </c>
      <c r="C8050" s="419">
        <f>hourly1!$F8051*유형화!$G$71/hourly1!$F$8763+유형화!$G$72*hourly1!$G8051/hourly1!$F$8763+유형화!$G$74*hourly1!I8051/hourly1!$I$8763+유형화!$H$63*hourly1!P8051/hourly1!$P$8763</f>
        <v>23.396585109638238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770">
        <f>(유형화!$F$71+유형화!$F$72+유형화!$F$73+유형화!$F$74+유형화!$G$63)*hourly1!O8052/hourly1!$O$8763</f>
        <v>114.34393749436714</v>
      </c>
      <c r="C8051" s="419">
        <f>hourly1!$F8052*유형화!$G$71/hourly1!$F$8763+유형화!$G$72*hourly1!$G8052/hourly1!$F$8763+유형화!$G$74*hourly1!I8052/hourly1!$I$8763+유형화!$H$63*hourly1!P8052/hourly1!$P$8763</f>
        <v>21.182662591761673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770">
        <f>(유형화!$F$71+유형화!$F$72+유형화!$F$73+유형화!$F$74+유형화!$G$63)*hourly1!O8053/hourly1!$O$8763</f>
        <v>115.02828051564332</v>
      </c>
      <c r="C8052" s="419">
        <f>hourly1!$F8053*유형화!$G$71/hourly1!$F$8763+유형화!$G$72*hourly1!$G8053/hourly1!$F$8763+유형화!$G$74*hourly1!I8053/hourly1!$I$8763+유형화!$H$63*hourly1!P8053/hourly1!$P$8763</f>
        <v>17.676843511037301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770">
        <f>(유형화!$F$71+유형화!$F$72+유형화!$F$73+유형화!$F$74+유형화!$G$63)*hourly1!O8054/hourly1!$O$8763</f>
        <v>115.03428372597185</v>
      </c>
      <c r="C8053" s="419">
        <f>hourly1!$F8054*유형화!$G$71/hourly1!$F$8763+유형화!$G$72*hourly1!$G8054/hourly1!$F$8763+유형화!$G$74*hourly1!I8054/hourly1!$I$8763+유형화!$H$63*hourly1!P8054/hourly1!$P$8763</f>
        <v>16.069882881615992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770">
        <f>(유형화!$F$71+유형화!$F$72+유형화!$F$73+유형화!$F$74+유형화!$G$63)*hourly1!O8055/hourly1!$O$8763</f>
        <v>112.0523618481845</v>
      </c>
      <c r="C8054" s="419">
        <f>hourly1!$F8055*유형화!$G$71/hourly1!$F$8763+유형화!$G$72*hourly1!$G8055/hourly1!$F$8763+유형화!$G$74*hourly1!I8055/hourly1!$I$8763+유형화!$H$63*hourly1!P8055/hourly1!$P$8763</f>
        <v>12.788274448844517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770">
        <f>(유형화!$F$71+유형화!$F$72+유형화!$F$73+유형화!$F$74+유형화!$G$63)*hourly1!O8056/hourly1!$O$8763</f>
        <v>108.68549588739018</v>
      </c>
      <c r="C8055" s="419">
        <f>hourly1!$F8056*유형화!$G$71/hourly1!$F$8763+유형화!$G$72*hourly1!$G8056/hourly1!$F$8763+유형화!$G$74*hourly1!I8056/hourly1!$I$8763+유형화!$H$63*hourly1!P8056/hourly1!$P$8763</f>
        <v>14.220707705909071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770">
        <f>(유형화!$F$71+유형화!$F$72+유형화!$F$73+유형화!$F$74+유형화!$G$63)*hourly1!O8057/hourly1!$O$8763</f>
        <v>110.78622470904119</v>
      </c>
      <c r="C8056" s="419">
        <f>hourly1!$F8057*유형화!$G$71/hourly1!$F$8763+유형화!$G$72*hourly1!$G8057/hourly1!$F$8763+유형화!$G$74*hourly1!I8057/hourly1!$I$8763+유형화!$H$63*hourly1!P8057/hourly1!$P$8763</f>
        <v>12.787425751225369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770">
        <f>(유형화!$F$71+유형화!$F$72+유형화!$F$73+유형화!$F$74+유형화!$G$63)*hourly1!O8058/hourly1!$O$8763</f>
        <v>110.0270175299333</v>
      </c>
      <c r="C8057" s="419">
        <f>hourly1!$F8058*유형화!$G$71/hourly1!$F$8763+유형화!$G$72*hourly1!$G8058/hourly1!$F$8763+유형화!$G$74*hourly1!I8058/hourly1!$I$8763+유형화!$H$63*hourly1!P8058/hourly1!$P$8763</f>
        <v>12.894033927171437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770">
        <f>(유형화!$F$71+유형화!$F$72+유형화!$F$73+유형화!$F$74+유형화!$G$63)*hourly1!O8059/hourly1!$O$8763</f>
        <v>110.5694616881417</v>
      </c>
      <c r="C8058" s="419">
        <f>hourly1!$F8059*유형화!$G$71/hourly1!$F$8763+유형화!$G$72*hourly1!$G8059/hourly1!$F$8763+유형화!$G$74*hourly1!I8059/hourly1!$I$8763+유형화!$H$63*hourly1!P8059/hourly1!$P$8763</f>
        <v>13.496439681852726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770">
        <f>(유형화!$F$71+유형화!$F$72+유형화!$F$73+유형화!$F$74+유형화!$G$63)*hourly1!O8060/hourly1!$O$8763</f>
        <v>110.92588513734077</v>
      </c>
      <c r="C8059" s="419">
        <f>hourly1!$F8060*유형화!$G$71/hourly1!$F$8763+유형화!$G$72*hourly1!$G8060/hourly1!$F$8763+유형화!$G$74*hourly1!I8060/hourly1!$I$8763+유형화!$H$63*hourly1!P8060/hourly1!$P$8763</f>
        <v>14.380567810928039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770">
        <f>(유형화!$F$71+유형화!$F$72+유형화!$F$73+유형화!$F$74+유형화!$G$63)*hourly1!O8061/hourly1!$O$8763</f>
        <v>112.70990112555238</v>
      </c>
      <c r="C8060" s="419">
        <f>hourly1!$F8061*유형화!$G$71/hourly1!$F$8763+유형화!$G$72*hourly1!$G8061/hourly1!$F$8763+유형화!$G$74*hourly1!I8061/hourly1!$I$8763+유형화!$H$63*hourly1!P8061/hourly1!$P$8763</f>
        <v>12.513437664706258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770">
        <f>(유형화!$F$71+유형화!$F$72+유형화!$F$73+유형화!$F$74+유형화!$G$63)*hourly1!O8062/hourly1!$O$8763</f>
        <v>111.78418828663368</v>
      </c>
      <c r="C8061" s="419">
        <f>hourly1!$F8062*유형화!$G$71/hourly1!$F$8763+유형화!$G$72*hourly1!$G8062/hourly1!$F$8763+유형화!$G$74*hourly1!I8062/hourly1!$I$8763+유형화!$H$63*hourly1!P8062/hourly1!$P$8763</f>
        <v>12.273479029314698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770">
        <f>(유형화!$F$71+유형화!$F$72+유형화!$F$73+유형화!$F$74+유형화!$G$63)*hourly1!O8063/hourly1!$O$8763</f>
        <v>110.75913044203874</v>
      </c>
      <c r="C8062" s="419">
        <f>hourly1!$F8063*유형화!$G$71/hourly1!$F$8763+유형화!$G$72*hourly1!$G8063/hourly1!$F$8763+유형화!$G$74*hourly1!I8063/hourly1!$I$8763+유형화!$H$63*hourly1!P8063/hourly1!$P$8763</f>
        <v>15.993694268556091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770">
        <f>(유형화!$F$71+유형화!$F$72+유형화!$F$73+유형화!$F$74+유형화!$G$63)*hourly1!O8064/hourly1!$O$8763</f>
        <v>109.28750192625463</v>
      </c>
      <c r="C8063" s="419">
        <f>hourly1!$F8064*유형화!$G$71/hourly1!$F$8763+유형화!$G$72*hourly1!$G8064/hourly1!$F$8763+유형화!$G$74*hourly1!I8064/hourly1!$I$8763+유형화!$H$63*hourly1!P8064/hourly1!$P$8763</f>
        <v>1.3521149583082939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770">
        <f>(유형화!$F$71+유형화!$F$72+유형화!$F$73+유형화!$F$74+유형화!$G$63)*hourly1!O8065/hourly1!$O$8763</f>
        <v>109.98166010093948</v>
      </c>
      <c r="C8064" s="419">
        <f>hourly1!$F8065*유형화!$G$71/hourly1!$F$8763+유형화!$G$72*hourly1!$G8065/hourly1!$F$8763+유형화!$G$74*hourly1!I8065/hourly1!$I$8763+유형화!$H$63*hourly1!P8065/hourly1!$P$8763</f>
        <v>0.94766930803517635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770">
        <f>(유형화!$F$71+유형화!$F$72+유형화!$F$73+유형화!$F$74+유형화!$G$63)*hourly1!O8066/hourly1!$O$8763</f>
        <v>110.98920394596047</v>
      </c>
      <c r="C8065" s="419">
        <f>hourly1!$F8066*유형화!$G$71/hourly1!$F$8763+유형화!$G$72*hourly1!$G8066/hourly1!$F$8763+유형화!$G$74*hourly1!I8066/hourly1!$I$8763+유형화!$H$63*hourly1!P8066/hourly1!$P$8763</f>
        <v>0.82693022441423725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770">
        <f>(유형화!$F$71+유형화!$F$72+유형화!$F$73+유형화!$F$74+유형화!$G$63)*hourly1!O8067/hourly1!$O$8763</f>
        <v>110.6542206783738</v>
      </c>
      <c r="C8066" s="419">
        <f>hourly1!$F8067*유형화!$G$71/hourly1!$F$8763+유형화!$G$72*hourly1!$G8067/hourly1!$F$8763+유형화!$G$74*hourly1!I8067/hourly1!$I$8763+유형화!$H$63*hourly1!P8067/hourly1!$P$8763</f>
        <v>0.6135107759200582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770">
        <f>(유형화!$F$71+유형화!$F$72+유형화!$F$73+유형화!$F$74+유형화!$G$63)*hourly1!O8068/hourly1!$O$8763</f>
        <v>106.16204942348735</v>
      </c>
      <c r="C8067" s="419">
        <f>hourly1!$F8068*유형화!$G$71/hourly1!$F$8763+유형화!$G$72*hourly1!$G8068/hourly1!$F$8763+유형화!$G$74*hourly1!I8068/hourly1!$I$8763+유형화!$H$63*hourly1!P8068/hourly1!$P$8763</f>
        <v>0.57847968927753257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770">
        <f>(유형화!$F$71+유형화!$F$72+유형화!$F$73+유형화!$F$74+유형화!$G$63)*hourly1!O8069/hourly1!$O$8763</f>
        <v>101.94633583123057</v>
      </c>
      <c r="C8068" s="419">
        <f>hourly1!$F8069*유형화!$G$71/hourly1!$F$8763+유형화!$G$72*hourly1!$G8069/hourly1!$F$8763+유형화!$G$74*hourly1!I8069/hourly1!$I$8763+유형화!$H$63*hourly1!P8069/hourly1!$P$8763</f>
        <v>0.84143162952693051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770">
        <f>(유형화!$F$71+유형화!$F$72+유형화!$F$73+유형화!$F$74+유형화!$G$63)*hourly1!O8070/hourly1!$O$8763</f>
        <v>101.7426693262278</v>
      </c>
      <c r="C8069" s="419">
        <f>hourly1!$F8070*유형화!$G$71/hourly1!$F$8763+유형화!$G$72*hourly1!$G8070/hourly1!$F$8763+유형화!$G$74*hourly1!I8070/hourly1!$I$8763+유형화!$H$63*hourly1!P8070/hourly1!$P$8763</f>
        <v>1.5673176565134128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770">
        <f>(유형화!$F$71+유형화!$F$72+유형화!$F$73+유형화!$F$74+유형화!$G$63)*hourly1!O8071/hourly1!$O$8763</f>
        <v>102.85323474989374</v>
      </c>
      <c r="C8070" s="419">
        <f>hourly1!$F8071*유형화!$G$71/hourly1!$F$8763+유형화!$G$72*hourly1!$G8071/hourly1!$F$8763+유형화!$G$74*hourly1!I8071/hourly1!$I$8763+유형화!$H$63*hourly1!P8071/hourly1!$P$8763</f>
        <v>3.1060996797731604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770">
        <f>(유형화!$F$71+유형화!$F$72+유형화!$F$73+유형화!$F$74+유형화!$G$63)*hourly1!O8072/hourly1!$O$8763</f>
        <v>103.89725086843572</v>
      </c>
      <c r="C8071" s="419">
        <f>hourly1!$F8072*유형화!$G$71/hourly1!$F$8763+유형화!$G$72*hourly1!$G8072/hourly1!$F$8763+유형화!$G$74*hourly1!I8072/hourly1!$I$8763+유형화!$H$63*hourly1!P8072/hourly1!$P$8763</f>
        <v>4.7218057719701161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770">
        <f>(유형화!$F$71+유형화!$F$72+유형화!$F$73+유형화!$F$74+유형화!$G$63)*hourly1!O8073/hourly1!$O$8763</f>
        <v>102.28637100127905</v>
      </c>
      <c r="C8072" s="419">
        <f>hourly1!$F8073*유형화!$G$71/hourly1!$F$8763+유형화!$G$72*hourly1!$G8073/hourly1!$F$8763+유형화!$G$74*hourly1!I8073/hourly1!$I$8763+유형화!$H$63*hourly1!P8073/hourly1!$P$8763</f>
        <v>29.418165801072121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770">
        <f>(유형화!$F$71+유형화!$F$72+유형화!$F$73+유형화!$F$74+유형화!$G$63)*hourly1!O8074/hourly1!$O$8763</f>
        <v>102.91725879003253</v>
      </c>
      <c r="C8073" s="419">
        <f>hourly1!$F8074*유형화!$G$71/hourly1!$F$8763+유형화!$G$72*hourly1!$G8074/hourly1!$F$8763+유형화!$G$74*hourly1!I8074/hourly1!$I$8763+유형화!$H$63*hourly1!P8074/hourly1!$P$8763</f>
        <v>30.337010524778783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770">
        <f>(유형화!$F$71+유형화!$F$72+유형화!$F$73+유형화!$F$74+유형화!$G$63)*hourly1!O8075/hourly1!$O$8763</f>
        <v>102.73934480667728</v>
      </c>
      <c r="C8074" s="419">
        <f>hourly1!$F8075*유형화!$G$71/hourly1!$F$8763+유형화!$G$72*hourly1!$G8075/hourly1!$F$8763+유형화!$G$74*hourly1!I8075/hourly1!$I$8763+유형화!$H$63*hourly1!P8075/hourly1!$P$8763</f>
        <v>26.893418396607803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770">
        <f>(유형화!$F$71+유형화!$F$72+유형화!$F$73+유형화!$F$74+유형화!$G$63)*hourly1!O8076/hourly1!$O$8763</f>
        <v>102.36955369724653</v>
      </c>
      <c r="C8075" s="419">
        <f>hourly1!$F8076*유형화!$G$71/hourly1!$F$8763+유형화!$G$72*hourly1!$G8076/hourly1!$F$8763+유형화!$G$74*hourly1!I8076/hourly1!$I$8763+유형화!$H$63*hourly1!P8076/hourly1!$P$8763</f>
        <v>22.943084552346985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770">
        <f>(유형화!$F$71+유형화!$F$72+유형화!$F$73+유형화!$F$74+유형화!$G$63)*hourly1!O8077/hourly1!$O$8763</f>
        <v>104.1813702659573</v>
      </c>
      <c r="C8076" s="419">
        <f>hourly1!$F8077*유형화!$G$71/hourly1!$F$8763+유형화!$G$72*hourly1!$G8077/hourly1!$F$8763+유형화!$G$74*hourly1!I8077/hourly1!$I$8763+유형화!$H$63*hourly1!P8077/hourly1!$P$8763</f>
        <v>19.389119575759974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770">
        <f>(유형화!$F$71+유형화!$F$72+유형화!$F$73+유형화!$F$74+유형화!$G$63)*hourly1!O8078/hourly1!$O$8763</f>
        <v>104.68983650570833</v>
      </c>
      <c r="C8077" s="419">
        <f>hourly1!$F8078*유형화!$G$71/hourly1!$F$8763+유형화!$G$72*hourly1!$G8078/hourly1!$F$8763+유형화!$G$74*hourly1!I8078/hourly1!$I$8763+유형화!$H$63*hourly1!P8078/hourly1!$P$8763</f>
        <v>16.155350547615217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770">
        <f>(유형화!$F$71+유형화!$F$72+유형화!$F$73+유형화!$F$74+유형화!$G$63)*hourly1!O8079/hourly1!$O$8763</f>
        <v>103.30876741186447</v>
      </c>
      <c r="C8078" s="419">
        <f>hourly1!$F8079*유형화!$G$71/hourly1!$F$8763+유형화!$G$72*hourly1!$G8079/hourly1!$F$8763+유형화!$G$74*hourly1!I8079/hourly1!$I$8763+유형화!$H$63*hourly1!P8079/hourly1!$P$8763</f>
        <v>10.199637776910759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770">
        <f>(유형화!$F$71+유형화!$F$72+유형화!$F$73+유형화!$F$74+유형화!$G$63)*hourly1!O8080/hourly1!$O$8763</f>
        <v>104.15613280662396</v>
      </c>
      <c r="C8079" s="419">
        <f>hourly1!$F8080*유형화!$G$71/hourly1!$F$8763+유형화!$G$72*hourly1!$G8080/hourly1!$F$8763+유형화!$G$74*hourly1!I8080/hourly1!$I$8763+유형화!$H$63*hourly1!P8080/hourly1!$P$8763</f>
        <v>11.193894423035355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770">
        <f>(유형화!$F$71+유형화!$F$72+유형화!$F$73+유형화!$F$74+유형화!$G$63)*hourly1!O8081/hourly1!$O$8763</f>
        <v>103.93182074969543</v>
      </c>
      <c r="C8080" s="419">
        <f>hourly1!$F8081*유형화!$G$71/hourly1!$F$8763+유형화!$G$72*hourly1!$G8081/hourly1!$F$8763+유형화!$G$74*hourly1!I8081/hourly1!$I$8763+유형화!$H$63*hourly1!P8081/hourly1!$P$8763</f>
        <v>10.86998519171784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770">
        <f>(유형화!$F$71+유형화!$F$72+유형화!$F$73+유형화!$F$74+유형화!$G$63)*hourly1!O8082/hourly1!$O$8763</f>
        <v>103.17602439607344</v>
      </c>
      <c r="C8081" s="419">
        <f>hourly1!$F8082*유형화!$G$71/hourly1!$F$8763+유형화!$G$72*hourly1!$G8082/hourly1!$F$8763+유형화!$G$74*hourly1!I8082/hourly1!$I$8763+유형화!$H$63*hourly1!P8082/hourly1!$P$8763</f>
        <v>11.238423660769834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770">
        <f>(유형화!$F$71+유형화!$F$72+유형화!$F$73+유형화!$F$74+유형화!$G$63)*hourly1!O8083/hourly1!$O$8763</f>
        <v>104.91432491195208</v>
      </c>
      <c r="C8082" s="419">
        <f>hourly1!$F8083*유형화!$G$71/hourly1!$F$8763+유형화!$G$72*hourly1!$G8083/hourly1!$F$8763+유형화!$G$74*hourly1!I8083/hourly1!$I$8763+유형화!$H$63*hourly1!P8083/hourly1!$P$8763</f>
        <v>12.881239148960702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770">
        <f>(유형화!$F$71+유형화!$F$72+유형화!$F$73+유형화!$F$74+유형화!$G$63)*hourly1!O8084/hourly1!$O$8763</f>
        <v>105.76619531697729</v>
      </c>
      <c r="C8083" s="419">
        <f>hourly1!$F8084*유형화!$G$71/hourly1!$F$8763+유형화!$G$72*hourly1!$G8084/hourly1!$F$8763+유형화!$G$74*hourly1!I8084/hourly1!$I$8763+유형화!$H$63*hourly1!P8084/hourly1!$P$8763</f>
        <v>14.574513680223379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770">
        <f>(유형화!$F$71+유형화!$F$72+유형화!$F$73+유형화!$F$74+유형화!$G$63)*hourly1!O8085/hourly1!$O$8763</f>
        <v>109.69157562861021</v>
      </c>
      <c r="C8084" s="419">
        <f>hourly1!$F8085*유형화!$G$71/hourly1!$F$8763+유형화!$G$72*hourly1!$G8085/hourly1!$F$8763+유형화!$G$74*hourly1!I8085/hourly1!$I$8763+유형화!$H$63*hourly1!P8085/hourly1!$P$8763</f>
        <v>12.743501802909599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770">
        <f>(유형화!$F$71+유형화!$F$72+유형화!$F$73+유형화!$F$74+유형화!$G$63)*hourly1!O8086/hourly1!$O$8763</f>
        <v>108.97012063363692</v>
      </c>
      <c r="C8085" s="419">
        <f>hourly1!$F8086*유형화!$G$71/hourly1!$F$8763+유형화!$G$72*hourly1!$G8086/hourly1!$F$8763+유형화!$G$74*hourly1!I8086/hourly1!$I$8763+유형화!$H$63*hourly1!P8086/hourly1!$P$8763</f>
        <v>12.533804561232284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770">
        <f>(유형화!$F$71+유형화!$F$72+유형화!$F$73+유형화!$F$74+유형화!$G$63)*hourly1!O8087/hourly1!$O$8763</f>
        <v>108.99357277217662</v>
      </c>
      <c r="C8086" s="419">
        <f>hourly1!$F8087*유형화!$G$71/hourly1!$F$8763+유형화!$G$72*hourly1!$G8087/hourly1!$F$8763+유형화!$G$74*hourly1!I8087/hourly1!$I$8763+유형화!$H$63*hourly1!P8087/hourly1!$P$8763</f>
        <v>16.102253095048741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770">
        <f>(유형화!$F$71+유형화!$F$72+유형화!$F$73+유형화!$F$74+유형화!$G$63)*hourly1!O8088/hourly1!$O$8763</f>
        <v>107.75679289066764</v>
      </c>
      <c r="C8087" s="419">
        <f>hourly1!$F8088*유형화!$G$71/hourly1!$F$8763+유형화!$G$72*hourly1!$G8088/hourly1!$F$8763+유형화!$G$74*hourly1!I8088/hourly1!$I$8763+유형화!$H$63*hourly1!P8088/hourly1!$P$8763</f>
        <v>1.3521275749153916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770">
        <f>(유형화!$F$71+유형화!$F$72+유형화!$F$73+유형화!$F$74+유형화!$G$63)*hourly1!O8089/hourly1!$O$8763</f>
        <v>108.30521179071611</v>
      </c>
      <c r="C8088" s="419">
        <f>hourly1!$F8089*유형화!$G$71/hourly1!$F$8763+유형화!$G$72*hourly1!$G8089/hourly1!$F$8763+유형화!$G$74*hourly1!I8089/hourly1!$I$8763+유형화!$H$63*hourly1!P8089/hourly1!$P$8763</f>
        <v>0.94768223236440452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770">
        <f>(유형화!$F$71+유형화!$F$72+유형화!$F$73+유형화!$F$74+유형화!$G$63)*hourly1!O8090/hourly1!$O$8763</f>
        <v>111.06723938017919</v>
      </c>
      <c r="C8089" s="419">
        <f>hourly1!$F8090*유형화!$G$71/hourly1!$F$8763+유형화!$G$72*hourly1!$G8090/hourly1!$F$8763+유형화!$G$74*hourly1!I8090/hourly1!$I$8763+유형화!$H$63*hourly1!P8090/hourly1!$P$8763</f>
        <v>0.82819034651368206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770">
        <f>(유형화!$F$71+유형화!$F$72+유형화!$F$73+유형화!$F$74+유형화!$G$63)*hourly1!O8091/hourly1!$O$8763</f>
        <v>109.3570969648416</v>
      </c>
      <c r="C8090" s="419">
        <f>hourly1!$F8091*유형화!$G$71/hourly1!$F$8763+유형화!$G$72*hourly1!$G8091/hourly1!$F$8763+유형화!$G$74*hourly1!I8091/hourly1!$I$8763+유형화!$H$63*hourly1!P8091/hourly1!$P$8763</f>
        <v>0.61787242931140707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770">
        <f>(유형화!$F$71+유형화!$F$72+유형화!$F$73+유형화!$F$74+유형화!$G$63)*hourly1!O8092/hourly1!$O$8763</f>
        <v>103.67863489848607</v>
      </c>
      <c r="C8091" s="419">
        <f>hourly1!$F8092*유형화!$G$71/hourly1!$F$8763+유형화!$G$72*hourly1!$G8092/hourly1!$F$8763+유형화!$G$74*hourly1!I8092/hourly1!$I$8763+유형화!$H$63*hourly1!P8092/hourly1!$P$8763</f>
        <v>0.60574971622038221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770">
        <f>(유형화!$F$71+유형화!$F$72+유형화!$F$73+유형화!$F$74+유형화!$G$63)*hourly1!O8093/hourly1!$O$8763</f>
        <v>101.54878330479333</v>
      </c>
      <c r="C8092" s="419">
        <f>hourly1!$F8093*유형화!$G$71/hourly1!$F$8763+유형화!$G$72*hourly1!$G8093/hourly1!$F$8763+유형화!$G$74*hourly1!I8093/hourly1!$I$8763+유형화!$H$63*hourly1!P8093/hourly1!$P$8763</f>
        <v>1.0206957685446467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770">
        <f>(유형화!$F$71+유형화!$F$72+유형화!$F$73+유형화!$F$74+유형화!$G$63)*hourly1!O8094/hourly1!$O$8763</f>
        <v>101.8547022848597</v>
      </c>
      <c r="C8093" s="419">
        <f>hourly1!$F8094*유형화!$G$71/hourly1!$F$8763+유형화!$G$72*hourly1!$G8094/hourly1!$F$8763+유형화!$G$74*hourly1!I8094/hourly1!$I$8763+유형화!$H$63*hourly1!P8094/hourly1!$P$8763</f>
        <v>2.3059403022291098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770">
        <f>(유형화!$F$71+유형화!$F$72+유형화!$F$73+유형화!$F$74+유형화!$G$63)*hourly1!O8095/hourly1!$O$8763</f>
        <v>102.52752530983823</v>
      </c>
      <c r="C8094" s="419">
        <f>hourly1!$F8095*유형화!$G$71/hourly1!$F$8763+유형화!$G$72*hourly1!$G8095/hourly1!$F$8763+유형화!$G$74*hourly1!I8095/hourly1!$I$8763+유형화!$H$63*hourly1!P8095/hourly1!$P$8763</f>
        <v>3.9849174481475784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770">
        <f>(유형화!$F$71+유형화!$F$72+유형화!$F$73+유형화!$F$74+유형화!$G$63)*hourly1!O8096/hourly1!$O$8763</f>
        <v>104.05556261493678</v>
      </c>
      <c r="C8095" s="419">
        <f>hourly1!$F8096*유형화!$G$71/hourly1!$F$8763+유형화!$G$72*hourly1!$G8096/hourly1!$F$8763+유형화!$G$74*hourly1!I8096/hourly1!$I$8763+유형화!$H$63*hourly1!P8096/hourly1!$P$8763</f>
        <v>5.4735343029643229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770">
        <f>(유형화!$F$71+유형화!$F$72+유형화!$F$73+유형화!$F$74+유형화!$G$63)*hourly1!O8097/hourly1!$O$8763</f>
        <v>108.90305369999363</v>
      </c>
      <c r="C8096" s="419">
        <f>hourly1!$F8097*유형화!$G$71/hourly1!$F$8763+유형화!$G$72*hourly1!$G8097/hourly1!$F$8763+유형화!$G$74*hourly1!I8097/hourly1!$I$8763+유형화!$H$63*hourly1!P8097/hourly1!$P$8763</f>
        <v>30.218241170476169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770">
        <f>(유형화!$F$71+유형화!$F$72+유형화!$F$73+유형화!$F$74+유형화!$G$63)*hourly1!O8098/hourly1!$O$8763</f>
        <v>113.946100919941</v>
      </c>
      <c r="C8097" s="419">
        <f>hourly1!$F8098*유형화!$G$71/hourly1!$F$8763+유형화!$G$72*hourly1!$G8098/hourly1!$F$8763+유형화!$G$74*hourly1!I8098/hourly1!$I$8763+유형화!$H$63*hourly1!P8098/hourly1!$P$8763</f>
        <v>31.071485076257503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770">
        <f>(유형화!$F$71+유형화!$F$72+유형화!$F$73+유형화!$F$74+유형화!$G$63)*hourly1!O8099/hourly1!$O$8763</f>
        <v>122.39218550993627</v>
      </c>
      <c r="C8098" s="419">
        <f>hourly1!$F8099*유형화!$G$71/hourly1!$F$8763+유형화!$G$72*hourly1!$G8099/hourly1!$F$8763+유형화!$G$74*hourly1!I8099/hourly1!$I$8763+유형화!$H$63*hourly1!P8099/hourly1!$P$8763</f>
        <v>29.291676006390251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770">
        <f>(유형화!$F$71+유형화!$F$72+유형화!$F$73+유형화!$F$74+유형화!$G$63)*hourly1!O8100/hourly1!$O$8763</f>
        <v>133.55020196011844</v>
      </c>
      <c r="C8099" s="419">
        <f>hourly1!$F8100*유형화!$G$71/hourly1!$F$8763+유형화!$G$72*hourly1!$G8100/hourly1!$F$8763+유형화!$G$74*hourly1!I8100/hourly1!$I$8763+유형화!$H$63*hourly1!P8100/hourly1!$P$8763</f>
        <v>27.687607657216255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770">
        <f>(유형화!$F$71+유형화!$F$72+유형화!$F$73+유형화!$F$74+유형화!$G$63)*hourly1!O8101/hourly1!$O$8763</f>
        <v>134.83446312936064</v>
      </c>
      <c r="C8100" s="419">
        <f>hourly1!$F8101*유형화!$G$71/hourly1!$F$8763+유형화!$G$72*hourly1!$G8101/hourly1!$F$8763+유형화!$G$74*hourly1!I8101/hourly1!$I$8763+유형화!$H$63*hourly1!P8101/hourly1!$P$8763</f>
        <v>22.256371551797585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770">
        <f>(유형화!$F$71+유형화!$F$72+유형화!$F$73+유형화!$F$74+유형화!$G$63)*hourly1!O8102/hourly1!$O$8763</f>
        <v>133.65392387624263</v>
      </c>
      <c r="C8101" s="419">
        <f>hourly1!$F8102*유형화!$G$71/hourly1!$F$8763+유형화!$G$72*hourly1!$G8102/hourly1!$F$8763+유형화!$G$74*hourly1!I8102/hourly1!$I$8763+유형화!$H$63*hourly1!P8102/hourly1!$P$8763</f>
        <v>19.680423186219514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770">
        <f>(유형화!$F$71+유형화!$F$72+유형화!$F$73+유형화!$F$74+유형화!$G$63)*hourly1!O8103/hourly1!$O$8763</f>
        <v>126.92787318004096</v>
      </c>
      <c r="C8102" s="419">
        <f>hourly1!$F8103*유형화!$G$71/hourly1!$F$8763+유형화!$G$72*hourly1!$G8103/hourly1!$F$8763+유형화!$G$74*hourly1!I8103/hourly1!$I$8763+유형화!$H$63*hourly1!P8103/hourly1!$P$8763</f>
        <v>14.91699701897006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770">
        <f>(유형화!$F$71+유형화!$F$72+유형화!$F$73+유형화!$F$74+유형화!$G$63)*hourly1!O8104/hourly1!$O$8763</f>
        <v>123.23414255672061</v>
      </c>
      <c r="C8103" s="419">
        <f>hourly1!$F8104*유형화!$G$71/hourly1!$F$8763+유형화!$G$72*hourly1!$G8104/hourly1!$F$8763+유형화!$G$74*hourly1!I8104/hourly1!$I$8763+유형화!$H$63*hourly1!P8104/hourly1!$P$8763</f>
        <v>15.842258672137019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770">
        <f>(유형화!$F$71+유형화!$F$72+유형화!$F$73+유형화!$F$74+유형화!$G$63)*hourly1!O8105/hourly1!$O$8763</f>
        <v>128.52245865800467</v>
      </c>
      <c r="C8104" s="419">
        <f>hourly1!$F8105*유형화!$G$71/hourly1!$F$8763+유형화!$G$72*hourly1!$G8105/hourly1!$F$8763+유형화!$G$74*hourly1!I8105/hourly1!$I$8763+유형화!$H$63*hourly1!P8105/hourly1!$P$8763</f>
        <v>14.52372014320234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770">
        <f>(유형화!$F$71+유형화!$F$72+유형화!$F$73+유형화!$F$74+유형화!$G$63)*hourly1!O8106/hourly1!$O$8763</f>
        <v>129.35829570419526</v>
      </c>
      <c r="C8105" s="419">
        <f>hourly1!$F8106*유형화!$G$71/hourly1!$F$8763+유형화!$G$72*hourly1!$G8106/hourly1!$F$8763+유형화!$G$74*hourly1!I8106/hourly1!$I$8763+유형화!$H$63*hourly1!P8106/hourly1!$P$8763</f>
        <v>14.559984887841614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770">
        <f>(유형화!$F$71+유형화!$F$72+유형화!$F$73+유형화!$F$74+유형화!$G$63)*hourly1!O8107/hourly1!$O$8763</f>
        <v>132.51539528119707</v>
      </c>
      <c r="C8106" s="419">
        <f>hourly1!$F8107*유형화!$G$71/hourly1!$F$8763+유형화!$G$72*hourly1!$G8107/hourly1!$F$8763+유형화!$G$74*hourly1!I8107/hourly1!$I$8763+유형화!$H$63*hourly1!P8107/hourly1!$P$8763</f>
        <v>16.299353423841385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770">
        <f>(유형화!$F$71+유형화!$F$72+유형화!$F$73+유형화!$F$74+유형화!$G$63)*hourly1!O8108/hourly1!$O$8763</f>
        <v>136.04469500847904</v>
      </c>
      <c r="C8107" s="419">
        <f>hourly1!$F8108*유형화!$G$71/hourly1!$F$8763+유형화!$G$72*hourly1!$G8108/hourly1!$F$8763+유형화!$G$74*hourly1!I8108/hourly1!$I$8763+유형화!$H$63*hourly1!P8108/hourly1!$P$8763</f>
        <v>17.070585383080527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770">
        <f>(유형화!$F$71+유형화!$F$72+유형화!$F$73+유형화!$F$74+유형화!$G$63)*hourly1!O8109/hourly1!$O$8763</f>
        <v>136.6265276548055</v>
      </c>
      <c r="C8108" s="419">
        <f>hourly1!$F8109*유형화!$G$71/hourly1!$F$8763+유형화!$G$72*hourly1!$G8109/hourly1!$F$8763+유형화!$G$74*hourly1!I8109/hourly1!$I$8763+유형화!$H$63*hourly1!P8109/hourly1!$P$8763</f>
        <v>15.196631806472107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770">
        <f>(유형화!$F$71+유형화!$F$72+유형화!$F$73+유형화!$F$74+유형화!$G$63)*hourly1!O8110/hourly1!$O$8763</f>
        <v>132.33626367450063</v>
      </c>
      <c r="C8109" s="419">
        <f>hourly1!$F8110*유형화!$G$71/hourly1!$F$8763+유형화!$G$72*hourly1!$G8110/hourly1!$F$8763+유형화!$G$74*hourly1!I8110/hourly1!$I$8763+유형화!$H$63*hourly1!P8110/hourly1!$P$8763</f>
        <v>14.900811142948365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770">
        <f>(유형화!$F$71+유형화!$F$72+유형화!$F$73+유형화!$F$74+유형화!$G$63)*hourly1!O8111/hourly1!$O$8763</f>
        <v>129.18280589075334</v>
      </c>
      <c r="C8110" s="419">
        <f>hourly1!$F8111*유형화!$G$71/hourly1!$F$8763+유형화!$G$72*hourly1!$G8111/hourly1!$F$8763+유형화!$G$74*hourly1!I8111/hourly1!$I$8763+유형화!$H$63*hourly1!P8111/hourly1!$P$8763</f>
        <v>18.432333329558137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770">
        <f>(유형화!$F$71+유형화!$F$72+유형화!$F$73+유형화!$F$74+유형화!$G$63)*hourly1!O8112/hourly1!$O$8763</f>
        <v>124.51024476928271</v>
      </c>
      <c r="C8111" s="419">
        <f>hourly1!$F8112*유형화!$G$71/hourly1!$F$8763+유형화!$G$72*hourly1!$G8112/hourly1!$F$8763+유형화!$G$74*hourly1!I8112/hourly1!$I$8763+유형화!$H$63*hourly1!P8112/hourly1!$P$8763</f>
        <v>1.3527827153182548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770">
        <f>(유형화!$F$71+유형화!$F$72+유형화!$F$73+유형화!$F$74+유형화!$G$63)*hourly1!O8113/hourly1!$O$8763</f>
        <v>121.69898352970895</v>
      </c>
      <c r="C8112" s="419">
        <f>hourly1!$F8113*유형화!$G$71/hourly1!$F$8763+유형화!$G$72*hourly1!$G8113/hourly1!$F$8763+유형화!$G$74*hourly1!I8113/hourly1!$I$8763+유형화!$H$63*hourly1!P8113/hourly1!$P$8763</f>
        <v>0.94993445059293835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770">
        <f>(유형화!$F$71+유형화!$F$72+유형화!$F$73+유형화!$F$74+유형화!$G$63)*hourly1!O8114/hourly1!$O$8763</f>
        <v>123.76595221581498</v>
      </c>
      <c r="C8113" s="419">
        <f>hourly1!$F8114*유형화!$G$71/hourly1!$F$8763+유형화!$G$72*hourly1!$G8114/hourly1!$F$8763+유형화!$G$74*hourly1!I8114/hourly1!$I$8763+유형화!$H$63*hourly1!P8114/hourly1!$P$8763</f>
        <v>0.85222682937326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770">
        <f>(유형화!$F$71+유형화!$F$72+유형화!$F$73+유형화!$F$74+유형화!$G$63)*hourly1!O8115/hourly1!$O$8763</f>
        <v>120.65762447443392</v>
      </c>
      <c r="C8114" s="419">
        <f>hourly1!$F8115*유형화!$G$71/hourly1!$F$8763+유형화!$G$72*hourly1!$G8115/hourly1!$F$8763+유형화!$G$74*hourly1!I8115/hourly1!$I$8763+유형화!$H$63*hourly1!P8115/hourly1!$P$8763</f>
        <v>0.78740577931111577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770">
        <f>(유형화!$F$71+유형화!$F$72+유형화!$F$73+유형화!$F$74+유형화!$G$63)*hourly1!O8116/hourly1!$O$8763</f>
        <v>113.25879837702919</v>
      </c>
      <c r="C8115" s="419">
        <f>hourly1!$F8116*유형화!$G$71/hourly1!$F$8763+유형화!$G$72*hourly1!$G8116/hourly1!$F$8763+유형화!$G$74*hourly1!I8116/hourly1!$I$8763+유형화!$H$63*hourly1!P8116/hourly1!$P$8763</f>
        <v>1.6127555976812689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770">
        <f>(유형화!$F$71+유형화!$F$72+유형화!$F$73+유형화!$F$74+유형화!$G$63)*hourly1!O8117/hourly1!$O$8763</f>
        <v>111.1220261323441</v>
      </c>
      <c r="C8116" s="419">
        <f>hourly1!$F8117*유형화!$G$71/hourly1!$F$8763+유형화!$G$72*hourly1!$G8117/hourly1!$F$8763+유형화!$G$74*hourly1!I8117/hourly1!$I$8763+유형화!$H$63*hourly1!P8117/hourly1!$P$8763</f>
        <v>3.4968735437809841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770">
        <f>(유형화!$F$71+유형화!$F$72+유형화!$F$73+유형화!$F$74+유형화!$G$63)*hourly1!O8118/hourly1!$O$8763</f>
        <v>112.90521470564377</v>
      </c>
      <c r="C8117" s="419">
        <f>hourly1!$F8118*유형화!$G$71/hourly1!$F$8763+유형화!$G$72*hourly1!$G8118/hourly1!$F$8763+유형화!$G$74*hourly1!I8118/hourly1!$I$8763+유형화!$H$63*hourly1!P8118/hourly1!$P$8763</f>
        <v>5.091493900569275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770">
        <f>(유형화!$F$71+유형화!$F$72+유형화!$F$73+유형화!$F$74+유형화!$G$63)*hourly1!O8119/hourly1!$O$8763</f>
        <v>114.38899416710505</v>
      </c>
      <c r="C8118" s="419">
        <f>hourly1!$F8119*유형화!$G$71/hourly1!$F$8763+유형화!$G$72*hourly1!$G8119/hourly1!$F$8763+유형화!$G$74*hourly1!I8119/hourly1!$I$8763+유형화!$H$63*hourly1!P8119/hourly1!$P$8763</f>
        <v>6.5359994042964846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770">
        <f>(유형화!$F$71+유형화!$F$72+유형화!$F$73+유형화!$F$74+유형화!$G$63)*hourly1!O8120/hourly1!$O$8763</f>
        <v>118.77008166872595</v>
      </c>
      <c r="C8119" s="419">
        <f>hourly1!$F8120*유형화!$G$71/hourly1!$F$8763+유형화!$G$72*hourly1!$G8120/hourly1!$F$8763+유형화!$G$74*hourly1!I8120/hourly1!$I$8763+유형화!$H$63*hourly1!P8120/hourly1!$P$8763</f>
        <v>7.9474629371933361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770">
        <f>(유형화!$F$71+유형화!$F$72+유형화!$F$73+유형화!$F$74+유형화!$G$63)*hourly1!O8121/hourly1!$O$8763</f>
        <v>122.69643488308341</v>
      </c>
      <c r="C8120" s="419">
        <f>hourly1!$F8121*유형화!$G$71/hourly1!$F$8763+유형화!$G$72*hourly1!$G8121/hourly1!$F$8763+유형화!$G$74*hourly1!I8121/hourly1!$I$8763+유형화!$H$63*hourly1!P8121/hourly1!$P$8763</f>
        <v>32.466352539540821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770">
        <f>(유형화!$F$71+유형화!$F$72+유형화!$F$73+유형화!$F$74+유형화!$G$63)*hourly1!O8122/hourly1!$O$8763</f>
        <v>127.28153306287541</v>
      </c>
      <c r="C8121" s="419">
        <f>hourly1!$F8122*유형화!$G$71/hourly1!$F$8763+유형화!$G$72*hourly1!$G8122/hourly1!$F$8763+유형화!$G$74*hourly1!I8122/hourly1!$I$8763+유형화!$H$63*hourly1!P8122/hourly1!$P$8763</f>
        <v>33.234295872436427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770">
        <f>(유형화!$F$71+유형화!$F$72+유형화!$F$73+유형화!$F$74+유형화!$G$63)*hourly1!O8123/hourly1!$O$8763</f>
        <v>131.67219435309499</v>
      </c>
      <c r="C8122" s="419">
        <f>hourly1!$F8123*유형화!$G$71/hourly1!$F$8763+유형화!$G$72*hourly1!$G8123/hourly1!$F$8763+유형화!$G$74*hourly1!I8123/hourly1!$I$8763+유형화!$H$63*hourly1!P8123/hourly1!$P$8763</f>
        <v>29.657182191318714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770">
        <f>(유형화!$F$71+유형화!$F$72+유형화!$F$73+유형화!$F$74+유형화!$G$63)*hourly1!O8124/hourly1!$O$8763</f>
        <v>141.13617051660088</v>
      </c>
      <c r="C8123" s="419">
        <f>hourly1!$F8124*유형화!$G$71/hourly1!$F$8763+유형화!$G$72*hourly1!$G8124/hourly1!$F$8763+유형화!$G$74*hourly1!I8124/hourly1!$I$8763+유형화!$H$63*hourly1!P8124/hourly1!$P$8763</f>
        <v>24.732881974650404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770">
        <f>(유형화!$F$71+유형화!$F$72+유형화!$F$73+유형화!$F$74+유형화!$G$63)*hourly1!O8125/hourly1!$O$8763</f>
        <v>140.19245048812974</v>
      </c>
      <c r="C8124" s="419">
        <f>hourly1!$F8125*유형화!$G$71/hourly1!$F$8763+유형화!$G$72*hourly1!$G8125/hourly1!$F$8763+유형화!$G$74*hourly1!I8125/hourly1!$I$8763+유형화!$H$63*hourly1!P8125/hourly1!$P$8763</f>
        <v>21.173255834140665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770">
        <f>(유형화!$F$71+유형화!$F$72+유형화!$F$73+유형화!$F$74+유형화!$G$63)*hourly1!O8126/hourly1!$O$8763</f>
        <v>138.74338662479974</v>
      </c>
      <c r="C8125" s="419">
        <f>hourly1!$F8126*유형화!$G$71/hourly1!$F$8763+유형화!$G$72*hourly1!$G8126/hourly1!$F$8763+유형화!$G$74*hourly1!I8126/hourly1!$I$8763+유형화!$H$63*hourly1!P8126/hourly1!$P$8763</f>
        <v>18.045775874098908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770">
        <f>(유형화!$F$71+유형화!$F$72+유형화!$F$73+유형화!$F$74+유형화!$G$63)*hourly1!O8127/hourly1!$O$8763</f>
        <v>131.96078846550904</v>
      </c>
      <c r="C8126" s="419">
        <f>hourly1!$F8127*유형화!$G$71/hourly1!$F$8763+유형화!$G$72*hourly1!$G8127/hourly1!$F$8763+유형화!$G$74*hourly1!I8127/hourly1!$I$8763+유형화!$H$63*hourly1!P8127/hourly1!$P$8763</f>
        <v>15.235278012632143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770">
        <f>(유형화!$F$71+유형화!$F$72+유형화!$F$73+유형화!$F$74+유형화!$G$63)*hourly1!O8128/hourly1!$O$8763</f>
        <v>129.95317030569529</v>
      </c>
      <c r="C8127" s="419">
        <f>hourly1!$F8128*유형화!$G$71/hourly1!$F$8763+유형화!$G$72*hourly1!$G8128/hourly1!$F$8763+유형화!$G$74*hourly1!I8128/hourly1!$I$8763+유형화!$H$63*hourly1!P8128/hourly1!$P$8763</f>
        <v>16.568481347127609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770">
        <f>(유형화!$F$71+유형화!$F$72+유형화!$F$73+유형화!$F$74+유형화!$G$63)*hourly1!O8129/hourly1!$O$8763</f>
        <v>134.67056094419749</v>
      </c>
      <c r="C8128" s="419">
        <f>hourly1!$F8129*유형화!$G$71/hourly1!$F$8763+유형화!$G$72*hourly1!$G8129/hourly1!$F$8763+유형화!$G$74*hourly1!I8129/hourly1!$I$8763+유형화!$H$63*hourly1!P8129/hourly1!$P$8763</f>
        <v>15.693064831394263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770">
        <f>(유형화!$F$71+유형화!$F$72+유형화!$F$73+유형화!$F$74+유형화!$G$63)*hourly1!O8130/hourly1!$O$8763</f>
        <v>134.51061015990379</v>
      </c>
      <c r="C8129" s="419">
        <f>hourly1!$F8130*유형화!$G$71/hourly1!$F$8763+유형화!$G$72*hourly1!$G8130/hourly1!$F$8763+유형화!$G$74*hourly1!I8130/hourly1!$I$8763+유형화!$H$63*hourly1!P8130/hourly1!$P$8763</f>
        <v>15.622560769138593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770">
        <f>(유형화!$F$71+유형화!$F$72+유형화!$F$73+유형화!$F$74+유형화!$G$63)*hourly1!O8131/hourly1!$O$8763</f>
        <v>136.78730772372805</v>
      </c>
      <c r="C8130" s="419">
        <f>hourly1!$F8131*유형화!$G$71/hourly1!$F$8763+유형화!$G$72*hourly1!$G8131/hourly1!$F$8763+유형화!$G$74*hourly1!I8131/hourly1!$I$8763+유형화!$H$63*hourly1!P8131/hourly1!$P$8763</f>
        <v>17.556859577509655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770">
        <f>(유형화!$F$71+유형화!$F$72+유형화!$F$73+유형화!$F$74+유형화!$G$63)*hourly1!O8132/hourly1!$O$8763</f>
        <v>139.15779316308902</v>
      </c>
      <c r="C8131" s="419">
        <f>hourly1!$F8132*유형화!$G$71/hourly1!$F$8763+유형화!$G$72*hourly1!$G8132/hourly1!$F$8763+유형화!$G$74*hourly1!I8132/hourly1!$I$8763+유형화!$H$63*hourly1!P8132/hourly1!$P$8763</f>
        <v>18.589698731314527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770">
        <f>(유형화!$F$71+유형화!$F$72+유형화!$F$73+유형화!$F$74+유형화!$G$63)*hourly1!O8133/hourly1!$O$8763</f>
        <v>138.024398700804</v>
      </c>
      <c r="C8132" s="419">
        <f>hourly1!$F8133*유형화!$G$71/hourly1!$F$8763+유형화!$G$72*hourly1!$G8133/hourly1!$F$8763+유형화!$G$74*hourly1!I8133/hourly1!$I$8763+유형화!$H$63*hourly1!P8133/hourly1!$P$8763</f>
        <v>16.707091700845631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770">
        <f>(유형화!$F$71+유형화!$F$72+유형화!$F$73+유형화!$F$74+유형화!$G$63)*hourly1!O8134/hourly1!$O$8763</f>
        <v>134.33745062641756</v>
      </c>
      <c r="C8133" s="419">
        <f>hourly1!$F8134*유형화!$G$71/hourly1!$F$8763+유형화!$G$72*hourly1!$G8134/hourly1!$F$8763+유형화!$G$74*hourly1!I8134/hourly1!$I$8763+유형화!$H$63*hourly1!P8134/hourly1!$P$8763</f>
        <v>16.421039060717003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770">
        <f>(유형화!$F$71+유형화!$F$72+유형화!$F$73+유형화!$F$74+유형화!$G$63)*hourly1!O8135/hourly1!$O$8763</f>
        <v>130.83517508899931</v>
      </c>
      <c r="C8134" s="419">
        <f>hourly1!$F8135*유형화!$G$71/hourly1!$F$8763+유형화!$G$72*hourly1!$G8135/hourly1!$F$8763+유형화!$G$74*hourly1!I8135/hourly1!$I$8763+유형화!$H$63*hourly1!P8135/hourly1!$P$8763</f>
        <v>19.853492878872942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770">
        <f>(유형화!$F$71+유형화!$F$72+유형화!$F$73+유형화!$F$74+유형화!$G$63)*hourly1!O8136/hourly1!$O$8763</f>
        <v>127.37325998335574</v>
      </c>
      <c r="C8135" s="419">
        <f>hourly1!$F8136*유형화!$G$71/hourly1!$F$8763+유형화!$G$72*hourly1!$G8136/hourly1!$F$8763+유형화!$G$74*hourly1!I8136/hourly1!$I$8763+유형화!$H$63*hourly1!P8136/hourly1!$P$8763</f>
        <v>1.3534353939441257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770">
        <f>(유형화!$F$71+유형화!$F$72+유형화!$F$73+유형화!$F$74+유형화!$G$63)*hourly1!O8137/hourly1!$O$8763</f>
        <v>124.75832552234945</v>
      </c>
      <c r="C8136" s="419">
        <f>hourly1!$F8137*유형화!$G$71/hourly1!$F$8763+유형화!$G$72*hourly1!$G8137/hourly1!$F$8763+유형화!$G$74*hourly1!I8137/hourly1!$I$8763+유형화!$H$63*hourly1!P8137/hourly1!$P$8763</f>
        <v>0.95902486987005719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770">
        <f>(유형화!$F$71+유형화!$F$72+유형화!$F$73+유형화!$F$74+유형화!$G$63)*hourly1!O8138/hourly1!$O$8763</f>
        <v>124.07877837336585</v>
      </c>
      <c r="C8137" s="419">
        <f>hourly1!$F8138*유형화!$G$71/hourly1!$F$8763+유형화!$G$72*hourly1!$G8138/hourly1!$F$8763+유형화!$G$74*hourly1!I8138/hourly1!$I$8763+유형화!$H$63*hourly1!P8138/hourly1!$P$8763</f>
        <v>0.99456923701609457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770">
        <f>(유형화!$F$71+유형화!$F$72+유형화!$F$73+유형화!$F$74+유형화!$G$63)*hourly1!O8139/hourly1!$O$8763</f>
        <v>122.20184312906767</v>
      </c>
      <c r="C8138" s="419">
        <f>hourly1!$F8139*유형화!$G$71/hourly1!$F$8763+유형화!$G$72*hourly1!$G8139/hourly1!$F$8763+유형화!$G$74*hourly1!I8139/hourly1!$I$8763+유형화!$H$63*hourly1!P8139/hourly1!$P$8763</f>
        <v>1.9515081133916665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770">
        <f>(유형화!$F$71+유형화!$F$72+유형화!$F$73+유형화!$F$74+유형화!$G$63)*hourly1!O8140/hourly1!$O$8763</f>
        <v>116.12922537985385</v>
      </c>
      <c r="C8139" s="419">
        <f>hourly1!$F8140*유형화!$G$71/hourly1!$F$8763+유형화!$G$72*hourly1!$G8140/hourly1!$F$8763+유형화!$G$74*hourly1!I8140/hourly1!$I$8763+유형화!$H$63*hourly1!P8140/hourly1!$P$8763</f>
        <v>4.0395304321767309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770">
        <f>(유형화!$F$71+유형화!$F$72+유형화!$F$73+유형화!$F$74+유형화!$G$63)*hourly1!O8141/hourly1!$O$8763</f>
        <v>115.4128020556646</v>
      </c>
      <c r="C8140" s="419">
        <f>hourly1!$F8141*유형화!$G$71/hourly1!$F$8763+유형화!$G$72*hourly1!$G8141/hourly1!$F$8763+유형화!$G$74*hourly1!I8141/hourly1!$I$8763+유형화!$H$63*hourly1!P8141/hourly1!$P$8763</f>
        <v>5.4756997435537791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770">
        <f>(유형화!$F$71+유형화!$F$72+유형화!$F$73+유형화!$F$74+유형화!$G$63)*hourly1!O8142/hourly1!$O$8763</f>
        <v>114.27305265279982</v>
      </c>
      <c r="C8141" s="419">
        <f>hourly1!$F8142*유형화!$G$71/hourly1!$F$8763+유형화!$G$72*hourly1!$G8142/hourly1!$F$8763+유형화!$G$74*hourly1!I8142/hourly1!$I$8763+유형화!$H$63*hourly1!P8142/hourly1!$P$8763</f>
        <v>6.8108263413267611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770">
        <f>(유형화!$F$71+유형화!$F$72+유형화!$F$73+유형화!$F$74+유형화!$G$63)*hourly1!O8143/hourly1!$O$8763</f>
        <v>113.59776095901796</v>
      </c>
      <c r="C8142" s="419">
        <f>hourly1!$F8143*유형화!$G$71/hourly1!$F$8763+유형화!$G$72*hourly1!$G8143/hourly1!$F$8763+유형화!$G$74*hourly1!I8143/hourly1!$I$8763+유형화!$H$63*hourly1!P8143/hourly1!$P$8763</f>
        <v>8.1533234994236068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770">
        <f>(유형화!$F$71+유형화!$F$72+유형화!$F$73+유형화!$F$74+유형화!$G$63)*hourly1!O8144/hourly1!$O$8763</f>
        <v>114.31723013585534</v>
      </c>
      <c r="C8143" s="419">
        <f>hourly1!$F8144*유형화!$G$71/hourly1!$F$8763+유형화!$G$72*hourly1!$G8144/hourly1!$F$8763+유형화!$G$74*hourly1!I8144/hourly1!$I$8763+유형화!$H$63*hourly1!P8144/hourly1!$P$8763</f>
        <v>9.4163418795063549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770">
        <f>(유형화!$F$71+유형화!$F$72+유형화!$F$73+유형화!$F$74+유형화!$G$63)*hourly1!O8145/hourly1!$O$8763</f>
        <v>118.16005721294832</v>
      </c>
      <c r="C8144" s="419">
        <f>hourly1!$F8145*유형화!$G$71/hourly1!$F$8763+유형화!$G$72*hourly1!$G8145/hourly1!$F$8763+유형화!$G$74*hourly1!I8145/hourly1!$I$8763+유형화!$H$63*hourly1!P8145/hourly1!$P$8763</f>
        <v>33.862261642215266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770">
        <f>(유형화!$F$71+유형화!$F$72+유형화!$F$73+유형화!$F$74+유형화!$G$63)*hourly1!O8146/hourly1!$O$8763</f>
        <v>124.90661075921575</v>
      </c>
      <c r="C8145" s="419">
        <f>hourly1!$F8146*유형화!$G$71/hourly1!$F$8763+유형화!$G$72*hourly1!$G8146/hourly1!$F$8763+유형화!$G$74*hourly1!I8146/hourly1!$I$8763+유형화!$H$63*hourly1!P8146/hourly1!$P$8763</f>
        <v>34.575365199875677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770">
        <f>(유형화!$F$71+유형화!$F$72+유형화!$F$73+유형화!$F$74+유형화!$G$63)*hourly1!O8147/hourly1!$O$8763</f>
        <v>130.73466332037873</v>
      </c>
      <c r="C8146" s="419">
        <f>hourly1!$F8147*유형화!$G$71/hourly1!$F$8763+유형화!$G$72*hourly1!$G8147/hourly1!$F$8763+유형화!$G$74*hourly1!I8147/hourly1!$I$8763+유형화!$H$63*hourly1!P8147/hourly1!$P$8763</f>
        <v>33.320252508891365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770">
        <f>(유형화!$F$71+유형화!$F$72+유형화!$F$73+유형화!$F$74+유형화!$G$63)*hourly1!O8148/hourly1!$O$8763</f>
        <v>140.86231291321957</v>
      </c>
      <c r="C8147" s="419">
        <f>hourly1!$F8148*유형화!$G$71/hourly1!$F$8763+유형화!$G$72*hourly1!$G8148/hourly1!$F$8763+유형화!$G$74*hourly1!I8148/hourly1!$I$8763+유형화!$H$63*hourly1!P8148/hourly1!$P$8763</f>
        <v>28.870856769599524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770">
        <f>(유형화!$F$71+유형화!$F$72+유형화!$F$73+유형화!$F$74+유형화!$G$63)*hourly1!O8149/hourly1!$O$8763</f>
        <v>140.47194342572624</v>
      </c>
      <c r="C8148" s="419">
        <f>hourly1!$F8149*유형화!$G$71/hourly1!$F$8763+유형화!$G$72*hourly1!$G8149/hourly1!$F$8763+유형화!$G$74*hourly1!I8149/hourly1!$I$8763+유형화!$H$63*hourly1!P8149/hourly1!$P$8763</f>
        <v>27.026773471885189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770">
        <f>(유형화!$F$71+유형화!$F$72+유형화!$F$73+유형화!$F$74+유형화!$G$63)*hourly1!O8150/hourly1!$O$8763</f>
        <v>139.48697423726219</v>
      </c>
      <c r="C8149" s="419">
        <f>hourly1!$F8150*유형화!$G$71/hourly1!$F$8763+유형화!$G$72*hourly1!$G8150/hourly1!$F$8763+유형화!$G$74*hourly1!I8150/hourly1!$I$8763+유형화!$H$63*hourly1!P8150/hourly1!$P$8763</f>
        <v>23.935526253381834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770">
        <f>(유형화!$F$71+유형화!$F$72+유형화!$F$73+유형화!$F$74+유형화!$G$63)*hourly1!O8151/hourly1!$O$8763</f>
        <v>131.44649769630405</v>
      </c>
      <c r="C8150" s="419">
        <f>hourly1!$F8151*유형화!$G$71/hourly1!$F$8763+유형화!$G$72*hourly1!$G8151/hourly1!$F$8763+유형화!$G$74*hourly1!I8151/hourly1!$I$8763+유형화!$H$63*hourly1!P8151/hourly1!$P$8763</f>
        <v>19.005054977230628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770">
        <f>(유형화!$F$71+유형화!$F$72+유형화!$F$73+유형화!$F$74+유형화!$G$63)*hourly1!O8152/hourly1!$O$8763</f>
        <v>129.24944254555029</v>
      </c>
      <c r="C8151" s="419">
        <f>hourly1!$F8152*유형화!$G$71/hourly1!$F$8763+유형화!$G$72*hourly1!$G8152/hourly1!$F$8763+유형화!$G$74*hourly1!I8152/hourly1!$I$8763+유형화!$H$63*hourly1!P8152/hourly1!$P$8763</f>
        <v>22.255118507306968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770">
        <f>(유형화!$F$71+유형화!$F$72+유형화!$F$73+유형화!$F$74+유형화!$G$63)*hourly1!O8153/hourly1!$O$8763</f>
        <v>132.91995836146882</v>
      </c>
      <c r="C8152" s="419">
        <f>hourly1!$F8153*유형화!$G$71/hourly1!$F$8763+유형화!$G$72*hourly1!$G8153/hourly1!$F$8763+유형화!$G$74*hourly1!I8153/hourly1!$I$8763+유형화!$H$63*hourly1!P8153/hourly1!$P$8763</f>
        <v>22.538599205919855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770">
        <f>(유형화!$F$71+유형화!$F$72+유형화!$F$73+유형화!$F$74+유형화!$G$63)*hourly1!O8154/hourly1!$O$8763</f>
        <v>132.64601164670918</v>
      </c>
      <c r="C8153" s="419">
        <f>hourly1!$F8154*유형화!$G$71/hourly1!$F$8763+유형화!$G$72*hourly1!$G8154/hourly1!$F$8763+유형화!$G$74*hourly1!I8154/hourly1!$I$8763+유형화!$H$63*hourly1!P8154/hourly1!$P$8763</f>
        <v>22.69924154057906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770">
        <f>(유형화!$F$71+유형화!$F$72+유형화!$F$73+유형화!$F$74+유형화!$G$63)*hourly1!O8155/hourly1!$O$8763</f>
        <v>133.5002066461864</v>
      </c>
      <c r="C8154" s="419">
        <f>hourly1!$F8155*유형화!$G$71/hourly1!$F$8763+유형화!$G$72*hourly1!$G8155/hourly1!$F$8763+유형화!$G$74*hourly1!I8155/hourly1!$I$8763+유형화!$H$63*hourly1!P8155/hourly1!$P$8763</f>
        <v>23.28393080939189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770">
        <f>(유형화!$F$71+유형화!$F$72+유형화!$F$73+유형화!$F$74+유형화!$G$63)*hourly1!O8156/hourly1!$O$8763</f>
        <v>134.60069554715253</v>
      </c>
      <c r="C8155" s="419">
        <f>hourly1!$F8156*유형화!$G$71/hourly1!$F$8763+유형화!$G$72*hourly1!$G8156/hourly1!$F$8763+유형화!$G$74*hourly1!I8156/hourly1!$I$8763+유형화!$H$63*hourly1!P8156/hourly1!$P$8763</f>
        <v>23.169774825178386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770">
        <f>(유형화!$F$71+유형화!$F$72+유형화!$F$73+유형화!$F$74+유형화!$G$63)*hourly1!O8157/hourly1!$O$8763</f>
        <v>133.95262861320512</v>
      </c>
      <c r="C8156" s="419">
        <f>hourly1!$F8157*유형화!$G$71/hourly1!$F$8763+유형화!$G$72*hourly1!$G8157/hourly1!$F$8763+유형화!$G$74*hourly1!I8157/hourly1!$I$8763+유형화!$H$63*hourly1!P8157/hourly1!$P$8763</f>
        <v>20.910100489567039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770">
        <f>(유형화!$F$71+유형화!$F$72+유형화!$F$73+유형화!$F$74+유형화!$G$63)*hourly1!O8158/hourly1!$O$8763</f>
        <v>130.22924219395549</v>
      </c>
      <c r="C8157" s="419">
        <f>hourly1!$F8158*유형화!$G$71/hourly1!$F$8763+유형화!$G$72*hourly1!$G8158/hourly1!$F$8763+유형화!$G$74*hourly1!I8158/hourly1!$I$8763+유형화!$H$63*hourly1!P8158/hourly1!$P$8763</f>
        <v>20.092469265243391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770">
        <f>(유형화!$F$71+유형화!$F$72+유형화!$F$73+유형화!$F$74+유형화!$G$63)*hourly1!O8159/hourly1!$O$8763</f>
        <v>126.71619087647359</v>
      </c>
      <c r="C8158" s="419">
        <f>hourly1!$F8159*유형화!$G$71/hourly1!$F$8763+유형화!$G$72*hourly1!$G8159/hourly1!$F$8763+유형화!$G$74*hourly1!I8159/hourly1!$I$8763+유형화!$H$63*hourly1!P8159/hourly1!$P$8763</f>
        <v>23.232108249586794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770">
        <f>(유형화!$F$71+유형화!$F$72+유형화!$F$73+유형화!$F$74+유형화!$G$63)*hourly1!O8160/hourly1!$O$8763</f>
        <v>122.81799736048295</v>
      </c>
      <c r="C8159" s="419">
        <f>hourly1!$F8160*유형화!$G$71/hourly1!$F$8763+유형화!$G$72*hourly1!$G8160/hourly1!$F$8763+유형화!$G$74*hourly1!I8160/hourly1!$I$8763+유형화!$H$63*hourly1!P8160/hourly1!$P$8763</f>
        <v>1.3885034072415772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770">
        <f>(유형화!$F$71+유형화!$F$72+유형화!$F$73+유형화!$F$74+유형화!$G$63)*hourly1!O8161/hourly1!$O$8763</f>
        <v>122.2271512875372</v>
      </c>
      <c r="C8160" s="419">
        <f>hourly1!$F8161*유형화!$G$71/hourly1!$F$8763+유형화!$G$72*hourly1!$G8161/hourly1!$F$8763+유형화!$G$74*hourly1!I8161/hourly1!$I$8763+유형화!$H$63*hourly1!P8161/hourly1!$P$8763</f>
        <v>1.3744771250889718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770">
        <f>(유형화!$F$71+유형화!$F$72+유형화!$F$73+유형화!$F$74+유형화!$G$63)*hourly1!O8162/hourly1!$O$8763</f>
        <v>121.90571685463345</v>
      </c>
      <c r="C8161" s="419">
        <f>hourly1!$F8162*유형화!$G$71/hourly1!$F$8763+유형화!$G$72*hourly1!$G8162/hourly1!$F$8763+유형화!$G$74*hourly1!I8162/hourly1!$I$8763+유형화!$H$63*hourly1!P8162/hourly1!$P$8763</f>
        <v>2.3201524485448606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770">
        <f>(유형화!$F$71+유형화!$F$72+유형화!$F$73+유형화!$F$74+유형화!$G$63)*hourly1!O8163/hourly1!$O$8763</f>
        <v>122.45717535197234</v>
      </c>
      <c r="C8162" s="419">
        <f>hourly1!$F8163*유형화!$G$71/hourly1!$F$8763+유형화!$G$72*hourly1!$G8163/hourly1!$F$8763+유형화!$G$74*hourly1!I8163/hourly1!$I$8763+유형화!$H$63*hourly1!P8163/hourly1!$P$8763</f>
        <v>3.9284073572214235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770">
        <f>(유형화!$F$71+유형화!$F$72+유형화!$F$73+유형화!$F$74+유형화!$G$63)*hourly1!O8164/hourly1!$O$8763</f>
        <v>115.4175502483137</v>
      </c>
      <c r="C8163" s="419">
        <f>hourly1!$F8164*유형화!$G$71/hourly1!$F$8763+유형화!$G$72*hourly1!$G8164/hourly1!$F$8763+유형화!$G$74*hourly1!I8164/hourly1!$I$8763+유형화!$H$63*hourly1!P8164/hourly1!$P$8763</f>
        <v>5.7299939218329792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770">
        <f>(유형화!$F$71+유형화!$F$72+유형화!$F$73+유형화!$F$74+유형화!$G$63)*hourly1!O8165/hourly1!$O$8763</f>
        <v>112.55109653173018</v>
      </c>
      <c r="C8164" s="419">
        <f>hourly1!$F8165*유형화!$G$71/hourly1!$F$8763+유형화!$G$72*hourly1!$G8165/hourly1!$F$8763+유형화!$G$74*hourly1!I8165/hourly1!$I$8763+유형화!$H$63*hourly1!P8165/hourly1!$P$8763</f>
        <v>7.2671231695625345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770">
        <f>(유형화!$F$71+유형화!$F$72+유형화!$F$73+유형화!$F$74+유형화!$G$63)*hourly1!O8166/hourly1!$O$8763</f>
        <v>113.23058332647538</v>
      </c>
      <c r="C8165" s="419">
        <f>hourly1!$F8166*유형화!$G$71/hourly1!$F$8763+유형화!$G$72*hourly1!$G8166/hourly1!$F$8763+유형화!$G$74*hourly1!I8166/hourly1!$I$8763+유형화!$H$63*hourly1!P8166/hourly1!$P$8763</f>
        <v>8.4331663070817218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770">
        <f>(유형화!$F$71+유형화!$F$72+유형화!$F$73+유형화!$F$74+유형화!$G$63)*hourly1!O8167/hourly1!$O$8763</f>
        <v>113.62236434408631</v>
      </c>
      <c r="C8166" s="419">
        <f>hourly1!$F8167*유형화!$G$71/hourly1!$F$8763+유형화!$G$72*hourly1!$G8167/hourly1!$F$8763+유형화!$G$74*hourly1!I8167/hourly1!$I$8763+유형화!$H$63*hourly1!P8167/hourly1!$P$8763</f>
        <v>9.4945162234350295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770">
        <f>(유형화!$F$71+유형화!$F$72+유형화!$F$73+유형화!$F$74+유형화!$G$63)*hourly1!O8168/hourly1!$O$8763</f>
        <v>115.07328632612202</v>
      </c>
      <c r="C8167" s="419">
        <f>hourly1!$F8168*유형화!$G$71/hourly1!$F$8763+유형화!$G$72*hourly1!$G8168/hourly1!$F$8763+유형화!$G$74*hourly1!I8168/hourly1!$I$8763+유형화!$H$63*hourly1!P8168/hourly1!$P$8763</f>
        <v>10.219187055752259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770">
        <f>(유형화!$F$71+유형화!$F$72+유형화!$F$73+유형화!$F$74+유형화!$G$63)*hourly1!O8169/hourly1!$O$8763</f>
        <v>118.62803714279238</v>
      </c>
      <c r="C8168" s="419">
        <f>hourly1!$F8169*유형화!$G$71/hourly1!$F$8763+유형화!$G$72*hourly1!$G8169/hourly1!$F$8763+유형화!$G$74*hourly1!I8169/hourly1!$I$8763+유형화!$H$63*hourly1!P8169/hourly1!$P$8763</f>
        <v>33.586121039435895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770">
        <f>(유형화!$F$71+유형화!$F$72+유형화!$F$73+유형화!$F$74+유형화!$G$63)*hourly1!O8170/hourly1!$O$8763</f>
        <v>124.51907741438927</v>
      </c>
      <c r="C8169" s="419">
        <f>hourly1!$F8170*유형화!$G$71/hourly1!$F$8763+유형화!$G$72*hourly1!$G8170/hourly1!$F$8763+유형화!$G$74*hourly1!I8170/hourly1!$I$8763+유형화!$H$63*hourly1!P8170/hourly1!$P$8763</f>
        <v>34.96952585358504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770">
        <f>(유형화!$F$71+유형화!$F$72+유형화!$F$73+유형화!$F$74+유형화!$G$63)*hourly1!O8171/hourly1!$O$8763</f>
        <v>131.45911131497661</v>
      </c>
      <c r="C8170" s="419">
        <f>hourly1!$F8171*유형화!$G$71/hourly1!$F$8763+유형화!$G$72*hourly1!$G8171/hourly1!$F$8763+유형화!$G$74*hourly1!I8171/hourly1!$I$8763+유형화!$H$63*hourly1!P8171/hourly1!$P$8763</f>
        <v>32.066752897282875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770">
        <f>(유형화!$F$71+유형화!$F$72+유형화!$F$73+유형화!$F$74+유형화!$G$63)*hourly1!O8172/hourly1!$O$8763</f>
        <v>139.31636827337007</v>
      </c>
      <c r="C8171" s="419">
        <f>hourly1!$F8172*유형화!$G$71/hourly1!$F$8763+유형화!$G$72*hourly1!$G8172/hourly1!$F$8763+유형화!$G$74*hourly1!I8172/hourly1!$I$8763+유형화!$H$63*hourly1!P8172/hourly1!$P$8763</f>
        <v>27.071551041374072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770">
        <f>(유형화!$F$71+유형화!$F$72+유형화!$F$73+유형화!$F$74+유형화!$G$63)*hourly1!O8173/hourly1!$O$8763</f>
        <v>140.47462737269174</v>
      </c>
      <c r="C8172" s="419">
        <f>hourly1!$F8173*유형화!$G$71/hourly1!$F$8763+유형화!$G$72*hourly1!$G8173/hourly1!$F$8763+유형화!$G$74*hourly1!I8173/hourly1!$I$8763+유형화!$H$63*hourly1!P8173/hourly1!$P$8763</f>
        <v>22.666315580989579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770">
        <f>(유형화!$F$71+유형화!$F$72+유형화!$F$73+유형화!$F$74+유형화!$G$63)*hourly1!O8174/hourly1!$O$8763</f>
        <v>139.23850185485585</v>
      </c>
      <c r="C8173" s="419">
        <f>hourly1!$F8174*유형화!$G$71/hourly1!$F$8763+유형화!$G$72*hourly1!$G8174/hourly1!$F$8763+유형화!$G$74*hourly1!I8174/hourly1!$I$8763+유형화!$H$63*hourly1!P8174/hourly1!$P$8763</f>
        <v>19.010235171472875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770">
        <f>(유형화!$F$71+유형화!$F$72+유형화!$F$73+유형화!$F$74+유형화!$G$63)*hourly1!O8175/hourly1!$O$8763</f>
        <v>131.0626031855885</v>
      </c>
      <c r="C8174" s="419">
        <f>hourly1!$F8175*유형화!$G$71/hourly1!$F$8763+유형화!$G$72*hourly1!$G8175/hourly1!$F$8763+유형화!$G$74*hourly1!I8175/hourly1!$I$8763+유형화!$H$63*hourly1!P8175/hourly1!$P$8763</f>
        <v>12.786397036163473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770">
        <f>(유형화!$F$71+유형화!$F$72+유형화!$F$73+유형화!$F$74+유형화!$G$63)*hourly1!O8176/hourly1!$O$8763</f>
        <v>129.74381481267864</v>
      </c>
      <c r="C8175" s="419">
        <f>hourly1!$F8176*유형화!$G$71/hourly1!$F$8763+유형화!$G$72*hourly1!$G8176/hourly1!$F$8763+유형화!$G$74*hourly1!I8176/hourly1!$I$8763+유형화!$H$63*hourly1!P8176/hourly1!$P$8763</f>
        <v>13.744062444474803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770">
        <f>(유형화!$F$71+유형화!$F$72+유형화!$F$73+유형화!$F$74+유형화!$G$63)*hourly1!O8177/hourly1!$O$8763</f>
        <v>133.21146232511074</v>
      </c>
      <c r="C8176" s="419">
        <f>hourly1!$F8177*유형화!$G$71/hourly1!$F$8763+유형화!$G$72*hourly1!$G8177/hourly1!$F$8763+유형화!$G$74*hourly1!I8177/hourly1!$I$8763+유형화!$H$63*hourly1!P8177/hourly1!$P$8763</f>
        <v>13.324837823732782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770">
        <f>(유형화!$F$71+유형화!$F$72+유형화!$F$73+유형화!$F$74+유형화!$G$63)*hourly1!O8178/hourly1!$O$8763</f>
        <v>133.19507195090884</v>
      </c>
      <c r="C8177" s="419">
        <f>hourly1!$F8178*유형화!$G$71/hourly1!$F$8763+유형화!$G$72*hourly1!$G8178/hourly1!$F$8763+유형화!$G$74*hourly1!I8178/hourly1!$I$8763+유형화!$H$63*hourly1!P8178/hourly1!$P$8763</f>
        <v>13.677789869151797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770">
        <f>(유형화!$F$71+유형화!$F$72+유형화!$F$73+유형화!$F$74+유형화!$G$63)*hourly1!O8179/hourly1!$O$8763</f>
        <v>134.32160963985069</v>
      </c>
      <c r="C8178" s="419">
        <f>hourly1!$F8179*유형화!$G$71/hourly1!$F$8763+유형화!$G$72*hourly1!$G8179/hourly1!$F$8763+유형화!$G$74*hourly1!I8179/hourly1!$I$8763+유형화!$H$63*hourly1!P8179/hourly1!$P$8763</f>
        <v>15.739993378532782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770">
        <f>(유형화!$F$71+유형화!$F$72+유형화!$F$73+유형화!$F$74+유형화!$G$63)*hourly1!O8180/hourly1!$O$8763</f>
        <v>136.64524228638896</v>
      </c>
      <c r="C8179" s="419">
        <f>hourly1!$F8180*유형화!$G$71/hourly1!$F$8763+유형화!$G$72*hourly1!$G8180/hourly1!$F$8763+유형화!$G$74*hourly1!I8180/hourly1!$I$8763+유형화!$H$63*hourly1!P8180/hourly1!$P$8763</f>
        <v>17.424382125731036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770">
        <f>(유형화!$F$71+유형화!$F$72+유형화!$F$73+유형화!$F$74+유형화!$G$63)*hourly1!O8181/hourly1!$O$8763</f>
        <v>136.22138153199433</v>
      </c>
      <c r="C8180" s="419">
        <f>hourly1!$F8181*유형화!$G$71/hourly1!$F$8763+유형화!$G$72*hourly1!$G8181/hourly1!$F$8763+유형화!$G$74*hourly1!I8181/hourly1!$I$8763+유형화!$H$63*hourly1!P8181/hourly1!$P$8763</f>
        <v>15.636688907314381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770">
        <f>(유형화!$F$71+유형화!$F$72+유형화!$F$73+유형화!$F$74+유형화!$G$63)*hourly1!O8182/hourly1!$O$8763</f>
        <v>131.88582173024028</v>
      </c>
      <c r="C8181" s="419">
        <f>hourly1!$F8182*유형화!$G$71/hourly1!$F$8763+유형화!$G$72*hourly1!$G8182/hourly1!$F$8763+유형화!$G$74*hourly1!I8182/hourly1!$I$8763+유형화!$H$63*hourly1!P8182/hourly1!$P$8763</f>
        <v>14.906254439607034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770">
        <f>(유형화!$F$71+유형화!$F$72+유형화!$F$73+유형화!$F$74+유형화!$G$63)*hourly1!O8183/hourly1!$O$8763</f>
        <v>128.0319033360079</v>
      </c>
      <c r="C8182" s="419">
        <f>hourly1!$F8183*유형화!$G$71/hourly1!$F$8763+유형화!$G$72*hourly1!$G8183/hourly1!$F$8763+유형화!$G$74*hourly1!I8183/hourly1!$I$8763+유형화!$H$63*hourly1!P8183/hourly1!$P$8763</f>
        <v>18.064970657053095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770">
        <f>(유형화!$F$71+유형화!$F$72+유형화!$F$73+유형화!$F$74+유형화!$G$63)*hourly1!O8184/hourly1!$O$8763</f>
        <v>124.83004670467847</v>
      </c>
      <c r="C8183" s="419">
        <f>hourly1!$F8184*유형화!$G$71/hourly1!$F$8763+유형화!$G$72*hourly1!$G8184/hourly1!$F$8763+유형화!$G$74*hourly1!I8184/hourly1!$I$8763+유형화!$H$63*hourly1!P8184/hourly1!$P$8763</f>
        <v>1.187577784720462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770">
        <f>(유형화!$F$71+유형화!$F$72+유형화!$F$73+유형화!$F$74+유형화!$G$63)*hourly1!O8185/hourly1!$O$8763</f>
        <v>124.0872478036155</v>
      </c>
      <c r="C8184" s="419">
        <f>hourly1!$F8185*유형화!$G$71/hourly1!$F$8763+유형화!$G$72*hourly1!$G8185/hourly1!$F$8763+유형화!$G$74*hourly1!I8185/hourly1!$I$8763+유형화!$H$63*hourly1!P8185/hourly1!$P$8763</f>
        <v>1.0512254959513427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770">
        <f>(유형화!$F$71+유형화!$F$72+유형화!$F$73+유형화!$F$74+유형화!$G$63)*hourly1!O8186/hourly1!$O$8763</f>
        <v>125.78736199975648</v>
      </c>
      <c r="C8185" s="419">
        <f>hourly1!$F8186*유형화!$G$71/hourly1!$F$8763+유형화!$G$72*hourly1!$G8186/hourly1!$F$8763+유형화!$G$74*hourly1!I8186/hourly1!$I$8763+유형화!$H$63*hourly1!P8186/hourly1!$P$8763</f>
        <v>0.82511558704660748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770">
        <f>(유형화!$F$71+유형화!$F$72+유형화!$F$73+유형화!$F$74+유형화!$G$63)*hourly1!O8187/hourly1!$O$8763</f>
        <v>123.01433510594566</v>
      </c>
      <c r="C8186" s="419">
        <f>hourly1!$F8187*유형화!$G$71/hourly1!$F$8763+유형화!$G$72*hourly1!$G8187/hourly1!$F$8763+유형화!$G$74*hourly1!I8187/hourly1!$I$8763+유형화!$H$63*hourly1!P8187/hourly1!$P$8763</f>
        <v>0.79975897627332238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770">
        <f>(유형화!$F$71+유형화!$F$72+유형화!$F$73+유형화!$F$74+유형화!$G$63)*hourly1!O8188/hourly1!$O$8763</f>
        <v>117.75985740201253</v>
      </c>
      <c r="C8187" s="419">
        <f>hourly1!$F8188*유형화!$G$71/hourly1!$F$8763+유형화!$G$72*hourly1!$G8188/hourly1!$F$8763+유형화!$G$74*hourly1!I8188/hourly1!$I$8763+유형화!$H$63*hourly1!P8188/hourly1!$P$8763</f>
        <v>1.6360036964581155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770">
        <f>(유형화!$F$71+유형화!$F$72+유형화!$F$73+유형화!$F$74+유형화!$G$63)*hourly1!O8189/hourly1!$O$8763</f>
        <v>115.79991006782811</v>
      </c>
      <c r="C8188" s="419">
        <f>hourly1!$F8189*유형화!$G$71/hourly1!$F$8763+유형화!$G$72*hourly1!$G8189/hourly1!$F$8763+유형화!$G$74*hourly1!I8189/hourly1!$I$8763+유형화!$H$63*hourly1!P8189/hourly1!$P$8763</f>
        <v>3.5862625128115599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770">
        <f>(유형화!$F$71+유형화!$F$72+유형화!$F$73+유형화!$F$74+유형화!$G$63)*hourly1!O8190/hourly1!$O$8763</f>
        <v>113.61429370359613</v>
      </c>
      <c r="C8189" s="419">
        <f>hourly1!$F8190*유형화!$G$71/hourly1!$F$8763+유형화!$G$72*hourly1!$G8190/hourly1!$F$8763+유형화!$G$74*hourly1!I8190/hourly1!$I$8763+유형화!$H$63*hourly1!P8190/hourly1!$P$8763</f>
        <v>5.1005704723508227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770">
        <f>(유형화!$F$71+유형화!$F$72+유형화!$F$73+유형화!$F$74+유형화!$G$63)*hourly1!O8191/hourly1!$O$8763</f>
        <v>114.24346562111047</v>
      </c>
      <c r="C8190" s="419">
        <f>hourly1!$F8191*유형화!$G$71/hourly1!$F$8763+유형화!$G$72*hourly1!$G8191/hourly1!$F$8763+유형화!$G$74*hourly1!I8191/hourly1!$I$8763+유형화!$H$63*hourly1!P8191/hourly1!$P$8763</f>
        <v>6.7088669235141483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770">
        <f>(유형화!$F$71+유형화!$F$72+유형화!$F$73+유형화!$F$74+유형화!$G$63)*hourly1!O8192/hourly1!$O$8763</f>
        <v>116.34110744889229</v>
      </c>
      <c r="C8191" s="419">
        <f>hourly1!$F8192*유형화!$G$71/hourly1!$F$8763+유형화!$G$72*hourly1!$G8192/hourly1!$F$8763+유형화!$G$74*hourly1!I8192/hourly1!$I$8763+유형화!$H$63*hourly1!P8192/hourly1!$P$8763</f>
        <v>7.5869990869954149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770">
        <f>(유형화!$F$71+유형화!$F$72+유형화!$F$73+유형화!$F$74+유형화!$G$63)*hourly1!O8193/hourly1!$O$8763</f>
        <v>118.45085612384888</v>
      </c>
      <c r="C8192" s="419">
        <f>hourly1!$F8193*유형화!$G$71/hourly1!$F$8763+유형화!$G$72*hourly1!$G8193/hourly1!$F$8763+유형화!$G$74*hourly1!I8193/hourly1!$I$8763+유형화!$H$63*hourly1!P8193/hourly1!$P$8763</f>
        <v>31.216153863160855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770">
        <f>(유형화!$F$71+유형화!$F$72+유형화!$F$73+유형화!$F$74+유형화!$G$63)*hourly1!O8194/hourly1!$O$8763</f>
        <v>123.56199944300002</v>
      </c>
      <c r="C8193" s="419">
        <f>hourly1!$F8194*유형화!$G$71/hourly1!$F$8763+유형화!$G$72*hourly1!$G8194/hourly1!$F$8763+유형화!$G$74*hourly1!I8194/hourly1!$I$8763+유형화!$H$63*hourly1!P8194/hourly1!$P$8763</f>
        <v>32.711025477878302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770">
        <f>(유형화!$F$71+유형화!$F$72+유형화!$F$73+유형화!$F$74+유형화!$G$63)*hourly1!O8195/hourly1!$O$8763</f>
        <v>132.53257766859932</v>
      </c>
      <c r="C8194" s="419">
        <f>hourly1!$F8195*유형화!$G$71/hourly1!$F$8763+유형화!$G$72*hourly1!$G8195/hourly1!$F$8763+유형화!$G$74*hourly1!I8195/hourly1!$I$8763+유형화!$H$63*hourly1!P8195/hourly1!$P$8763</f>
        <v>29.832355780136684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770">
        <f>(유형화!$F$71+유형화!$F$72+유형화!$F$73+유형화!$F$74+유형화!$G$63)*hourly1!O8196/hourly1!$O$8763</f>
        <v>140.38333845388246</v>
      </c>
      <c r="C8195" s="419">
        <f>hourly1!$F8196*유형화!$G$71/hourly1!$F$8763+유형화!$G$72*hourly1!$G8196/hourly1!$F$8763+유형화!$G$74*hourly1!I8196/hourly1!$I$8763+유형화!$H$63*hourly1!P8196/hourly1!$P$8763</f>
        <v>25.830361237908253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770">
        <f>(유형화!$F$71+유형화!$F$72+유형화!$F$73+유형화!$F$74+유형화!$G$63)*hourly1!O8197/hourly1!$O$8763</f>
        <v>140.80752320563562</v>
      </c>
      <c r="C8196" s="419">
        <f>hourly1!$F8197*유형화!$G$71/hourly1!$F$8763+유형화!$G$72*hourly1!$G8197/hourly1!$F$8763+유형화!$G$74*hourly1!I8197/hourly1!$I$8763+유형화!$H$63*hourly1!P8197/hourly1!$P$8763</f>
        <v>21.715703163769732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770">
        <f>(유형화!$F$71+유형화!$F$72+유형화!$F$73+유형화!$F$74+유형화!$G$63)*hourly1!O8198/hourly1!$O$8763</f>
        <v>139.62371407091072</v>
      </c>
      <c r="C8197" s="419">
        <f>hourly1!$F8198*유형화!$G$71/hourly1!$F$8763+유형화!$G$72*hourly1!$G8198/hourly1!$F$8763+유형화!$G$74*hourly1!I8198/hourly1!$I$8763+유형화!$H$63*hourly1!P8198/hourly1!$P$8763</f>
        <v>18.370181153480978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770">
        <f>(유형화!$F$71+유형화!$F$72+유형화!$F$73+유형화!$F$74+유형화!$G$63)*hourly1!O8199/hourly1!$O$8763</f>
        <v>133.11331021744559</v>
      </c>
      <c r="C8198" s="419">
        <f>hourly1!$F8199*유형화!$G$71/hourly1!$F$8763+유형화!$G$72*hourly1!$G8199/hourly1!$F$8763+유형화!$G$74*hourly1!I8199/hourly1!$I$8763+유형화!$H$63*hourly1!P8199/hourly1!$P$8763</f>
        <v>12.687946266013354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770">
        <f>(유형화!$F$71+유형화!$F$72+유형화!$F$73+유형화!$F$74+유형화!$G$63)*hourly1!O8200/hourly1!$O$8763</f>
        <v>130.98796220938365</v>
      </c>
      <c r="C8199" s="419">
        <f>hourly1!$F8200*유형화!$G$71/hourly1!$F$8763+유형화!$G$72*hourly1!$G8200/hourly1!$F$8763+유형화!$G$74*hourly1!I8200/hourly1!$I$8763+유형화!$H$63*hourly1!P8200/hourly1!$P$8763</f>
        <v>14.657285392690701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770">
        <f>(유형화!$F$71+유형화!$F$72+유형화!$F$73+유형화!$F$74+유형화!$G$63)*hourly1!O8201/hourly1!$O$8763</f>
        <v>135.40470047672719</v>
      </c>
      <c r="C8200" s="419">
        <f>hourly1!$F8201*유형화!$G$71/hourly1!$F$8763+유형화!$G$72*hourly1!$G8201/hourly1!$F$8763+유형화!$G$74*hourly1!I8201/hourly1!$I$8763+유형화!$H$63*hourly1!P8201/hourly1!$P$8763</f>
        <v>14.890775093582972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770">
        <f>(유형화!$F$71+유형화!$F$72+유형화!$F$73+유형화!$F$74+유형화!$G$63)*hourly1!O8202/hourly1!$O$8763</f>
        <v>135.8519156769529</v>
      </c>
      <c r="C8201" s="419">
        <f>hourly1!$F8202*유형화!$G$71/hourly1!$F$8763+유형화!$G$72*hourly1!$G8202/hourly1!$F$8763+유형화!$G$74*hourly1!I8202/hourly1!$I$8763+유형화!$H$63*hourly1!P8202/hourly1!$P$8763</f>
        <v>15.678238471718222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770">
        <f>(유형화!$F$71+유형화!$F$72+유형화!$F$73+유형화!$F$74+유형화!$G$63)*hourly1!O8203/hourly1!$O$8763</f>
        <v>137.16221830614688</v>
      </c>
      <c r="C8202" s="419">
        <f>hourly1!$F8203*유형화!$G$71/hourly1!$F$8763+유형화!$G$72*hourly1!$G8203/hourly1!$F$8763+유형화!$G$74*hourly1!I8203/hourly1!$I$8763+유형화!$H$63*hourly1!P8203/hourly1!$P$8763</f>
        <v>16.914122838037109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770">
        <f>(유형화!$F$71+유형화!$F$72+유형화!$F$73+유형화!$F$74+유형화!$G$63)*hourly1!O8204/hourly1!$O$8763</f>
        <v>138.92265797793706</v>
      </c>
      <c r="C8203" s="419">
        <f>hourly1!$F8204*유형화!$G$71/hourly1!$F$8763+유형화!$G$72*hourly1!$G8204/hourly1!$F$8763+유형화!$G$74*hourly1!I8204/hourly1!$I$8763+유형화!$H$63*hourly1!P8204/hourly1!$P$8763</f>
        <v>18.019007126496753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770">
        <f>(유형화!$F$71+유형화!$F$72+유형화!$F$73+유형화!$F$74+유형화!$G$63)*hourly1!O8205/hourly1!$O$8763</f>
        <v>136.73262463656462</v>
      </c>
      <c r="C8204" s="419">
        <f>hourly1!$F8205*유형화!$G$71/hourly1!$F$8763+유형화!$G$72*hourly1!$G8205/hourly1!$F$8763+유형화!$G$74*hourly1!I8205/hourly1!$I$8763+유형화!$H$63*hourly1!P8205/hourly1!$P$8763</f>
        <v>15.814767392986726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770">
        <f>(유형화!$F$71+유형화!$F$72+유형화!$F$73+유형화!$F$74+유형화!$G$63)*hourly1!O8206/hourly1!$O$8763</f>
        <v>132.24972482364416</v>
      </c>
      <c r="C8205" s="419">
        <f>hourly1!$F8206*유형화!$G$71/hourly1!$F$8763+유형화!$G$72*hourly1!$G8206/hourly1!$F$8763+유형화!$G$74*hourly1!I8206/hourly1!$I$8763+유형화!$H$63*hourly1!P8206/hourly1!$P$8763</f>
        <v>15.26904559223185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770">
        <f>(유형화!$F$71+유형화!$F$72+유형화!$F$73+유형화!$F$74+유형화!$G$63)*hourly1!O8207/hourly1!$O$8763</f>
        <v>127.89525022631031</v>
      </c>
      <c r="C8206" s="419">
        <f>hourly1!$F8207*유형화!$G$71/hourly1!$F$8763+유형화!$G$72*hourly1!$G8207/hourly1!$F$8763+유형화!$G$74*hourly1!I8207/hourly1!$I$8763+유형화!$H$63*hourly1!P8207/hourly1!$P$8763</f>
        <v>18.006404674613776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770">
        <f>(유형화!$F$71+유형화!$F$72+유형화!$F$73+유형화!$F$74+유형화!$G$63)*hourly1!O8208/hourly1!$O$8763</f>
        <v>124.32016256585376</v>
      </c>
      <c r="C8207" s="419">
        <f>hourly1!$F8208*유형화!$G$71/hourly1!$F$8763+유형화!$G$72*hourly1!$G8208/hourly1!$F$8763+유형화!$G$74*hourly1!I8208/hourly1!$I$8763+유형화!$H$63*hourly1!P8208/hourly1!$P$8763</f>
        <v>1.1502443211431177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770">
        <f>(유형화!$F$71+유형화!$F$72+유형화!$F$73+유형화!$F$74+유형화!$G$63)*hourly1!O8209/hourly1!$O$8763</f>
        <v>121.72076299231205</v>
      </c>
      <c r="C8208" s="419">
        <f>hourly1!$F8209*유형화!$G$71/hourly1!$F$8763+유형화!$G$72*hourly1!$G8209/hourly1!$F$8763+유형화!$G$74*hourly1!I8209/hourly1!$I$8763+유형화!$H$63*hourly1!P8209/hourly1!$P$8763</f>
        <v>1.0936231425300551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770">
        <f>(유형화!$F$71+유형화!$F$72+유형화!$F$73+유형화!$F$74+유형화!$G$63)*hourly1!O8210/hourly1!$O$8763</f>
        <v>122.01098159075785</v>
      </c>
      <c r="C8209" s="419">
        <f>hourly1!$F8210*유형화!$G$71/hourly1!$F$8763+유형화!$G$72*hourly1!$G8210/hourly1!$F$8763+유형화!$G$74*hourly1!I8210/hourly1!$I$8763+유형화!$H$63*hourly1!P8210/hourly1!$P$8763</f>
        <v>0.81679631941325326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770">
        <f>(유형화!$F$71+유형화!$F$72+유형화!$F$73+유형화!$F$74+유형화!$G$63)*hourly1!O8211/hourly1!$O$8763</f>
        <v>119.69647648874977</v>
      </c>
      <c r="C8210" s="419">
        <f>hourly1!$F8211*유형화!$G$71/hourly1!$F$8763+유형화!$G$72*hourly1!$G8211/hourly1!$F$8763+유형화!$G$74*hourly1!I8211/hourly1!$I$8763+유형화!$H$63*hourly1!P8211/hourly1!$P$8763</f>
        <v>0.6538106807766858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770">
        <f>(유형화!$F$71+유형화!$F$72+유형화!$F$73+유형화!$F$74+유형화!$G$63)*hourly1!O8212/hourly1!$O$8763</f>
        <v>114.89375172652758</v>
      </c>
      <c r="C8211" s="419">
        <f>hourly1!$F8212*유형화!$G$71/hourly1!$F$8763+유형화!$G$72*hourly1!$G8212/hourly1!$F$8763+유형화!$G$74*hourly1!I8212/hourly1!$I$8763+유형화!$H$63*hourly1!P8212/hourly1!$P$8763</f>
        <v>0.7626886151123492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770">
        <f>(유형화!$F$71+유형화!$F$72+유형화!$F$73+유형화!$F$74+유형화!$G$63)*hourly1!O8213/hourly1!$O$8763</f>
        <v>112.32924660145804</v>
      </c>
      <c r="C8212" s="419">
        <f>hourly1!$F8213*유형화!$G$71/hourly1!$F$8763+유형화!$G$72*hourly1!$G8213/hourly1!$F$8763+유형화!$G$74*hourly1!I8213/hourly1!$I$8763+유형화!$H$63*hourly1!P8213/hourly1!$P$8763</f>
        <v>1.256718945687163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770">
        <f>(유형화!$F$71+유형화!$F$72+유형화!$F$73+유형화!$F$74+유형화!$G$63)*hourly1!O8214/hourly1!$O$8763</f>
        <v>112.24224661583946</v>
      </c>
      <c r="C8213" s="419">
        <f>hourly1!$F8214*유형화!$G$71/hourly1!$F$8763+유형화!$G$72*hourly1!$G8214/hourly1!$F$8763+유형화!$G$74*hourly1!I8214/hourly1!$I$8763+유형화!$H$63*hourly1!P8214/hourly1!$P$8763</f>
        <v>2.5039613356179511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770">
        <f>(유형화!$F$71+유형화!$F$72+유형화!$F$73+유형화!$F$74+유형화!$G$63)*hourly1!O8215/hourly1!$O$8763</f>
        <v>111.40186404388406</v>
      </c>
      <c r="C8214" s="419">
        <f>hourly1!$F8215*유형화!$G$71/hourly1!$F$8763+유형화!$G$72*hourly1!$G8215/hourly1!$F$8763+유형화!$G$74*hourly1!I8215/hourly1!$I$8763+유형화!$H$63*hourly1!P8215/hourly1!$P$8763</f>
        <v>3.9655411091400241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770">
        <f>(유형화!$F$71+유형화!$F$72+유형화!$F$73+유형화!$F$74+유형화!$G$63)*hourly1!O8216/hourly1!$O$8763</f>
        <v>112.7156940020399</v>
      </c>
      <c r="C8215" s="419">
        <f>hourly1!$F8216*유형화!$G$71/hourly1!$F$8763+유형화!$G$72*hourly1!$G8216/hourly1!$F$8763+유형화!$G$74*hourly1!I8216/hourly1!$I$8763+유형화!$H$63*hourly1!P8216/hourly1!$P$8763</f>
        <v>5.1362671619484113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770">
        <f>(유형화!$F$71+유형화!$F$72+유형화!$F$73+유형화!$F$74+유형화!$G$63)*hourly1!O8217/hourly1!$O$8763</f>
        <v>114.29422457659237</v>
      </c>
      <c r="C8216" s="419">
        <f>hourly1!$F8217*유형화!$G$71/hourly1!$F$8763+유형화!$G$72*hourly1!$G8217/hourly1!$F$8763+유형화!$G$74*hourly1!I8217/hourly1!$I$8763+유형화!$H$63*hourly1!P8217/hourly1!$P$8763</f>
        <v>29.670664113033244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770">
        <f>(유형화!$F$71+유형화!$F$72+유형화!$F$73+유형화!$F$74+유형화!$G$63)*hourly1!O8218/hourly1!$O$8763</f>
        <v>115.76615521367469</v>
      </c>
      <c r="C8217" s="419">
        <f>hourly1!$F8218*유형화!$G$71/hourly1!$F$8763+유형화!$G$72*hourly1!$G8218/hourly1!$F$8763+유형화!$G$74*hourly1!I8218/hourly1!$I$8763+유형화!$H$63*hourly1!P8218/hourly1!$P$8763</f>
        <v>30.372205935035741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770">
        <f>(유형화!$F$71+유형화!$F$72+유형화!$F$73+유형화!$F$74+유형화!$G$63)*hourly1!O8219/hourly1!$O$8763</f>
        <v>115.77114687177193</v>
      </c>
      <c r="C8218" s="419">
        <f>hourly1!$F8219*유형화!$G$71/hourly1!$F$8763+유형화!$G$72*hourly1!$G8219/hourly1!$F$8763+유형화!$G$74*hourly1!I8219/hourly1!$I$8763+유형화!$H$63*hourly1!P8219/hourly1!$P$8763</f>
        <v>27.551706489081486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770">
        <f>(유형화!$F$71+유형화!$F$72+유형화!$F$73+유형화!$F$74+유형화!$G$63)*hourly1!O8220/hourly1!$O$8763</f>
        <v>118.38501335196918</v>
      </c>
      <c r="C8219" s="419">
        <f>hourly1!$F8220*유형화!$G$71/hourly1!$F$8763+유형화!$G$72*hourly1!$G8220/hourly1!$F$8763+유형화!$G$74*hourly1!I8220/hourly1!$I$8763+유형화!$H$63*hourly1!P8220/hourly1!$P$8763</f>
        <v>24.828549090463138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770">
        <f>(유형화!$F$71+유형화!$F$72+유형화!$F$73+유형화!$F$74+유형화!$G$63)*hourly1!O8221/hourly1!$O$8763</f>
        <v>119.8671716794808</v>
      </c>
      <c r="C8220" s="419">
        <f>hourly1!$F8221*유형화!$G$71/hourly1!$F$8763+유형화!$G$72*hourly1!$G8221/hourly1!$F$8763+유형화!$G$74*hourly1!I8221/hourly1!$I$8763+유형화!$H$63*hourly1!P8221/hourly1!$P$8763</f>
        <v>21.714725530580484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770">
        <f>(유형화!$F$71+유형화!$F$72+유형화!$F$73+유형화!$F$74+유형화!$G$63)*hourly1!O8222/hourly1!$O$8763</f>
        <v>119.85271785153235</v>
      </c>
      <c r="C8221" s="419">
        <f>hourly1!$F8222*유형화!$G$71/hourly1!$F$8763+유형화!$G$72*hourly1!$G8222/hourly1!$F$8763+유형화!$G$74*hourly1!I8222/hourly1!$I$8763+유형화!$H$63*hourly1!P8222/hourly1!$P$8763</f>
        <v>20.655485049389959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770">
        <f>(유형화!$F$71+유형화!$F$72+유형화!$F$73+유형화!$F$74+유형화!$G$63)*hourly1!O8223/hourly1!$O$8763</f>
        <v>113.72774780164769</v>
      </c>
      <c r="C8222" s="419">
        <f>hourly1!$F8223*유형화!$G$71/hourly1!$F$8763+유형화!$G$72*hourly1!$G8223/hourly1!$F$8763+유형화!$G$74*hourly1!I8223/hourly1!$I$8763+유형화!$H$63*hourly1!P8223/hourly1!$P$8763</f>
        <v>17.105407526400548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770">
        <f>(유형화!$F$71+유형화!$F$72+유형화!$F$73+유형화!$F$74+유형화!$G$63)*hourly1!O8224/hourly1!$O$8763</f>
        <v>113.05667292473446</v>
      </c>
      <c r="C8223" s="419">
        <f>hourly1!$F8224*유형화!$G$71/hourly1!$F$8763+유형화!$G$72*hourly1!$G8224/hourly1!$F$8763+유형화!$G$74*hourly1!I8224/hourly1!$I$8763+유형화!$H$63*hourly1!P8224/hourly1!$P$8763</f>
        <v>16.113386481509831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770">
        <f>(유형화!$F$71+유형화!$F$72+유형화!$F$73+유형화!$F$74+유형화!$G$63)*hourly1!O8225/hourly1!$O$8763</f>
        <v>114.13078773119211</v>
      </c>
      <c r="C8224" s="419">
        <f>hourly1!$F8225*유형화!$G$71/hourly1!$F$8763+유형화!$G$72*hourly1!$G8225/hourly1!$F$8763+유형화!$G$74*hourly1!I8225/hourly1!$I$8763+유형화!$H$63*hourly1!P8225/hourly1!$P$8763</f>
        <v>14.697573296384448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770">
        <f>(유형화!$F$71+유형화!$F$72+유형화!$F$73+유형화!$F$74+유형화!$G$63)*hourly1!O8226/hourly1!$O$8763</f>
        <v>112.38895863118309</v>
      </c>
      <c r="C8225" s="419">
        <f>hourly1!$F8226*유형화!$G$71/hourly1!$F$8763+유형화!$G$72*hourly1!$G8226/hourly1!$F$8763+유형화!$G$74*hourly1!I8226/hourly1!$I$8763+유형화!$H$63*hourly1!P8226/hourly1!$P$8763</f>
        <v>13.938692380052675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770">
        <f>(유형화!$F$71+유형화!$F$72+유형화!$F$73+유형화!$F$74+유형화!$G$63)*hourly1!O8227/hourly1!$O$8763</f>
        <v>112.87493518034736</v>
      </c>
      <c r="C8226" s="419">
        <f>hourly1!$F8227*유형화!$G$71/hourly1!$F$8763+유형화!$G$72*hourly1!$G8227/hourly1!$F$8763+유형화!$G$74*hourly1!I8227/hourly1!$I$8763+유형화!$H$63*hourly1!P8227/hourly1!$P$8763</f>
        <v>15.426862730066903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770">
        <f>(유형화!$F$71+유형화!$F$72+유형화!$F$73+유형화!$F$74+유형화!$G$63)*hourly1!O8228/hourly1!$O$8763</f>
        <v>114.63185871726766</v>
      </c>
      <c r="C8227" s="419">
        <f>hourly1!$F8228*유형화!$G$71/hourly1!$F$8763+유형화!$G$72*hourly1!$G8228/hourly1!$F$8763+유형화!$G$74*hourly1!I8228/hourly1!$I$8763+유형화!$H$63*hourly1!P8228/hourly1!$P$8763</f>
        <v>16.192453835043501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770">
        <f>(유형화!$F$71+유형화!$F$72+유형화!$F$73+유형화!$F$74+유형화!$G$63)*hourly1!O8229/hourly1!$O$8763</f>
        <v>115.16876096937607</v>
      </c>
      <c r="C8228" s="419">
        <f>hourly1!$F8229*유형화!$G$71/hourly1!$F$8763+유형화!$G$72*hourly1!$G8229/hourly1!$F$8763+유형화!$G$74*hourly1!I8229/hourly1!$I$8763+유형화!$H$63*hourly1!P8229/hourly1!$P$8763</f>
        <v>14.110065600634185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770">
        <f>(유형화!$F$71+유형화!$F$72+유형화!$F$73+유형화!$F$74+유형화!$G$63)*hourly1!O8230/hourly1!$O$8763</f>
        <v>112.33047337225888</v>
      </c>
      <c r="C8229" s="419">
        <f>hourly1!$F8230*유형화!$G$71/hourly1!$F$8763+유형화!$G$72*hourly1!$G8230/hourly1!$F$8763+유형화!$G$74*hourly1!I8230/hourly1!$I$8763+유형화!$H$63*hourly1!P8230/hourly1!$P$8763</f>
        <v>13.601304611963995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770">
        <f>(유형화!$F$71+유형화!$F$72+유형화!$F$73+유형화!$F$74+유형화!$G$63)*hourly1!O8231/hourly1!$O$8763</f>
        <v>110.7383712247332</v>
      </c>
      <c r="C8230" s="419">
        <f>hourly1!$F8231*유형화!$G$71/hourly1!$F$8763+유형화!$G$72*hourly1!$G8231/hourly1!$F$8763+유형화!$G$74*hourly1!I8231/hourly1!$I$8763+유형화!$H$63*hourly1!P8231/hourly1!$P$8763</f>
        <v>16.834791458920662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770">
        <f>(유형화!$F$71+유형화!$F$72+유형화!$F$73+유형화!$F$74+유형화!$G$63)*hourly1!O8232/hourly1!$O$8763</f>
        <v>110.19549218973917</v>
      </c>
      <c r="C8231" s="419">
        <f>hourly1!$F8232*유형화!$G$71/hourly1!$F$8763+유형화!$G$72*hourly1!$G8232/hourly1!$F$8763+유형화!$G$74*hourly1!I8232/hourly1!$I$8763+유형화!$H$63*hourly1!P8232/hourly1!$P$8763</f>
        <v>1.3523229784643933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770">
        <f>(유형화!$F$71+유형화!$F$72+유형화!$F$73+유형화!$F$74+유형화!$G$63)*hourly1!O8233/hourly1!$O$8763</f>
        <v>110.12923914535652</v>
      </c>
      <c r="C8232" s="419">
        <f>hourly1!$F8233*유형화!$G$71/hourly1!$F$8763+유형화!$G$72*hourly1!$G8233/hourly1!$F$8763+유형화!$G$74*hourly1!I8233/hourly1!$I$8763+유형화!$H$63*hourly1!P8233/hourly1!$P$8763</f>
        <v>0.94776562506011897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770">
        <f>(유형화!$F$71+유형화!$F$72+유형화!$F$73+유형화!$F$74+유형화!$G$63)*hourly1!O8234/hourly1!$O$8763</f>
        <v>111.65607360420917</v>
      </c>
      <c r="C8233" s="419">
        <f>hourly1!$F8234*유형화!$G$71/hourly1!$F$8763+유형화!$G$72*hourly1!$G8234/hourly1!$F$8763+유형화!$G$74*hourly1!I8234/hourly1!$I$8763+유형화!$H$63*hourly1!P8234/hourly1!$P$8763</f>
        <v>0.82802202251163126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770">
        <f>(유형화!$F$71+유형화!$F$72+유형화!$F$73+유형화!$F$74+유형화!$G$63)*hourly1!O8235/hourly1!$O$8763</f>
        <v>112.97648844832831</v>
      </c>
      <c r="C8234" s="419">
        <f>hourly1!$F8235*유형화!$G$71/hourly1!$F$8763+유형화!$G$72*hourly1!$G8235/hourly1!$F$8763+유형화!$G$74*hourly1!I8235/hourly1!$I$8763+유형화!$H$63*hourly1!P8235/hourly1!$P$8763</f>
        <v>0.61959228826471946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770">
        <f>(유형화!$F$71+유형화!$F$72+유형화!$F$73+유형화!$F$74+유형화!$G$63)*hourly1!O8236/hourly1!$O$8763</f>
        <v>108.38968866413111</v>
      </c>
      <c r="C8235" s="419">
        <f>hourly1!$F8236*유형화!$G$71/hourly1!$F$8763+유형화!$G$72*hourly1!$G8236/hourly1!$F$8763+유형화!$G$74*hourly1!I8236/hourly1!$I$8763+유형화!$H$63*hourly1!P8236/hourly1!$P$8763</f>
        <v>0.58991648975325384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770">
        <f>(유형화!$F$71+유형화!$F$72+유형화!$F$73+유형화!$F$74+유형화!$G$63)*hourly1!O8237/hourly1!$O$8763</f>
        <v>107.20917907880201</v>
      </c>
      <c r="C8236" s="419">
        <f>hourly1!$F8237*유형화!$G$71/hourly1!$F$8763+유형화!$G$72*hourly1!$G8237/hourly1!$F$8763+유형화!$G$74*hourly1!I8237/hourly1!$I$8763+유형화!$H$63*hourly1!P8237/hourly1!$P$8763</f>
        <v>0.85426641161383143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770">
        <f>(유형화!$F$71+유형화!$F$72+유형화!$F$73+유형화!$F$74+유형화!$G$63)*hourly1!O8238/hourly1!$O$8763</f>
        <v>106.00818522511555</v>
      </c>
      <c r="C8237" s="419">
        <f>hourly1!$F8238*유형화!$G$71/hourly1!$F$8763+유형화!$G$72*hourly1!$G8238/hourly1!$F$8763+유형화!$G$74*hourly1!I8238/hourly1!$I$8763+유형화!$H$63*hourly1!P8238/hourly1!$P$8763</f>
        <v>1.5447046962013402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770">
        <f>(유형화!$F$71+유형화!$F$72+유형화!$F$73+유형화!$F$74+유형화!$G$63)*hourly1!O8239/hourly1!$O$8763</f>
        <v>105.99022213965235</v>
      </c>
      <c r="C8238" s="419">
        <f>hourly1!$F8239*유형화!$G$71/hourly1!$F$8763+유형화!$G$72*hourly1!$G8239/hourly1!$F$8763+유형화!$G$74*hourly1!I8239/hourly1!$I$8763+유형화!$H$63*hourly1!P8239/hourly1!$P$8763</f>
        <v>2.8997895355191639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770">
        <f>(유형화!$F$71+유형화!$F$72+유형화!$F$73+유형화!$F$74+유형화!$G$63)*hourly1!O8240/hourly1!$O$8763</f>
        <v>106.56287717251556</v>
      </c>
      <c r="C8239" s="419">
        <f>hourly1!$F8240*유형화!$G$71/hourly1!$F$8763+유형화!$G$72*hourly1!$G8240/hourly1!$F$8763+유형화!$G$74*hourly1!I8240/hourly1!$I$8763+유형화!$H$63*hourly1!P8240/hourly1!$P$8763</f>
        <v>4.4786646743679066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770">
        <f>(유형화!$F$71+유형화!$F$72+유형화!$F$73+유형화!$F$74+유형화!$G$63)*hourly1!O8241/hourly1!$O$8763</f>
        <v>106.5432213433175</v>
      </c>
      <c r="C8240" s="419">
        <f>hourly1!$F8241*유형화!$G$71/hourly1!$F$8763+유형화!$G$72*hourly1!$G8241/hourly1!$F$8763+유형화!$G$74*hourly1!I8241/hourly1!$I$8763+유형화!$H$63*hourly1!P8241/hourly1!$P$8763</f>
        <v>29.233116486115541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770">
        <f>(유형화!$F$71+유형화!$F$72+유형화!$F$73+유형화!$F$74+유형화!$G$63)*hourly1!O8242/hourly1!$O$8763</f>
        <v>106.28196667291587</v>
      </c>
      <c r="C8241" s="419">
        <f>hourly1!$F8242*유형화!$G$71/hourly1!$F$8763+유형화!$G$72*hourly1!$G8242/hourly1!$F$8763+유형화!$G$74*hourly1!I8242/hourly1!$I$8763+유형화!$H$63*hourly1!P8242/hourly1!$P$8763</f>
        <v>30.13599874006286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770">
        <f>(유형화!$F$71+유형화!$F$72+유형화!$F$73+유형화!$F$74+유형화!$G$63)*hourly1!O8243/hourly1!$O$8763</f>
        <v>105.62490802080538</v>
      </c>
      <c r="C8242" s="419">
        <f>hourly1!$F8243*유형화!$G$71/hourly1!$F$8763+유형화!$G$72*hourly1!$G8243/hourly1!$F$8763+유형화!$G$74*hourly1!I8243/hourly1!$I$8763+유형화!$H$63*hourly1!P8243/hourly1!$P$8763</f>
        <v>27.603233020202897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770">
        <f>(유형화!$F$71+유형화!$F$72+유형화!$F$73+유형화!$F$74+유형화!$G$63)*hourly1!O8244/hourly1!$O$8763</f>
        <v>105.60577271967766</v>
      </c>
      <c r="C8243" s="419">
        <f>hourly1!$F8244*유형화!$G$71/hourly1!$F$8763+유형화!$G$72*hourly1!$G8244/hourly1!$F$8763+유형화!$G$74*hourly1!I8244/hourly1!$I$8763+유형화!$H$63*hourly1!P8244/hourly1!$P$8763</f>
        <v>23.948348111139509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770">
        <f>(유형화!$F$71+유형화!$F$72+유형화!$F$73+유형화!$F$74+유형화!$G$63)*hourly1!O8245/hourly1!$O$8763</f>
        <v>108.90454434297358</v>
      </c>
      <c r="C8244" s="419">
        <f>hourly1!$F8245*유형화!$G$71/hourly1!$F$8763+유형화!$G$72*hourly1!$G8245/hourly1!$F$8763+유형화!$G$74*hourly1!I8245/hourly1!$I$8763+유형화!$H$63*hourly1!P8245/hourly1!$P$8763</f>
        <v>20.595173051616715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770">
        <f>(유형화!$F$71+유형화!$F$72+유형화!$F$73+유형화!$F$74+유형화!$G$63)*hourly1!O8246/hourly1!$O$8763</f>
        <v>108.37888571357971</v>
      </c>
      <c r="C8245" s="419">
        <f>hourly1!$F8246*유형화!$G$71/hourly1!$F$8763+유형화!$G$72*hourly1!$G8246/hourly1!$F$8763+유형화!$G$74*hourly1!I8246/hourly1!$I$8763+유형화!$H$63*hourly1!P8246/hourly1!$P$8763</f>
        <v>17.671277125528867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770">
        <f>(유형화!$F$71+유형화!$F$72+유형화!$F$73+유형화!$F$74+유형화!$G$63)*hourly1!O8247/hourly1!$O$8763</f>
        <v>107.91481690188952</v>
      </c>
      <c r="C8246" s="419">
        <f>hourly1!$F8247*유형화!$G$71/hourly1!$F$8763+유형화!$G$72*hourly1!$G8247/hourly1!$F$8763+유형화!$G$74*hourly1!I8247/hourly1!$I$8763+유형화!$H$63*hourly1!P8247/hourly1!$P$8763</f>
        <v>11.875510314316077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770">
        <f>(유형화!$F$71+유형화!$F$72+유형화!$F$73+유형화!$F$74+유형화!$G$63)*hourly1!O8248/hourly1!$O$8763</f>
        <v>106.60964010905282</v>
      </c>
      <c r="C8247" s="419">
        <f>hourly1!$F8248*유형화!$G$71/hourly1!$F$8763+유형화!$G$72*hourly1!$G8248/hourly1!$F$8763+유형화!$G$74*hourly1!I8248/hourly1!$I$8763+유형화!$H$63*hourly1!P8248/hourly1!$P$8763</f>
        <v>12.877466475715439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770">
        <f>(유형화!$F$71+유형화!$F$72+유형화!$F$73+유형화!$F$74+유형화!$G$63)*hourly1!O8249/hourly1!$O$8763</f>
        <v>107.00274076689941</v>
      </c>
      <c r="C8248" s="419">
        <f>hourly1!$F8249*유형화!$G$71/hourly1!$F$8763+유형화!$G$72*hourly1!$G8249/hourly1!$F$8763+유형화!$G$74*hourly1!I8249/hourly1!$I$8763+유형화!$H$63*hourly1!P8249/hourly1!$P$8763</f>
        <v>12.26020635864476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770">
        <f>(유형화!$F$71+유형화!$F$72+유형화!$F$73+유형화!$F$74+유형화!$G$63)*hourly1!O8250/hourly1!$O$8763</f>
        <v>107.91414423957266</v>
      </c>
      <c r="C8249" s="419">
        <f>hourly1!$F8250*유형화!$G$71/hourly1!$F$8763+유형화!$G$72*hourly1!$G8250/hourly1!$F$8763+유형화!$G$74*hourly1!I8250/hourly1!$I$8763+유형화!$H$63*hourly1!P8250/hourly1!$P$8763</f>
        <v>12.643806604488404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770">
        <f>(유형화!$F$71+유형화!$F$72+유형화!$F$73+유형화!$F$74+유형화!$G$63)*hourly1!O8251/hourly1!$O$8763</f>
        <v>109.37491740803745</v>
      </c>
      <c r="C8250" s="419">
        <f>hourly1!$F8251*유형화!$G$71/hourly1!$F$8763+유형화!$G$72*hourly1!$G8251/hourly1!$F$8763+유형화!$G$74*hourly1!I8251/hourly1!$I$8763+유형화!$H$63*hourly1!P8251/hourly1!$P$8763</f>
        <v>13.888738001264862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770">
        <f>(유형화!$F$71+유형화!$F$72+유형화!$F$73+유형화!$F$74+유형화!$G$63)*hourly1!O8252/hourly1!$O$8763</f>
        <v>109.81606597095437</v>
      </c>
      <c r="C8251" s="419">
        <f>hourly1!$F8252*유형화!$G$71/hourly1!$F$8763+유형화!$G$72*hourly1!$G8252/hourly1!$F$8763+유형화!$G$74*hourly1!I8252/hourly1!$I$8763+유형화!$H$63*hourly1!P8252/hourly1!$P$8763</f>
        <v>15.165514945252045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770">
        <f>(유형화!$F$71+유형화!$F$72+유형화!$F$73+유형화!$F$74+유형화!$G$63)*hourly1!O8253/hourly1!$O$8763</f>
        <v>111.88668070745919</v>
      </c>
      <c r="C8252" s="419">
        <f>hourly1!$F8253*유형화!$G$71/hourly1!$F$8763+유형화!$G$72*hourly1!$G8253/hourly1!$F$8763+유형화!$G$74*hourly1!I8253/hourly1!$I$8763+유형화!$H$63*hourly1!P8253/hourly1!$P$8763</f>
        <v>13.173814574960423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770">
        <f>(유형화!$F$71+유형화!$F$72+유형화!$F$73+유형화!$F$74+유형화!$G$63)*hourly1!O8254/hourly1!$O$8763</f>
        <v>109.34156634197038</v>
      </c>
      <c r="C8253" s="419">
        <f>hourly1!$F8254*유형화!$G$71/hourly1!$F$8763+유형화!$G$72*hourly1!$G8254/hourly1!$F$8763+유형화!$G$74*hourly1!I8254/hourly1!$I$8763+유형화!$H$63*hourly1!P8254/hourly1!$P$8763</f>
        <v>12.843662277182958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770">
        <f>(유형화!$F$71+유형화!$F$72+유형화!$F$73+유형화!$F$74+유형화!$G$63)*hourly1!O8255/hourly1!$O$8763</f>
        <v>108.71441639107294</v>
      </c>
      <c r="C8254" s="419">
        <f>hourly1!$F8255*유형화!$G$71/hourly1!$F$8763+유형화!$G$72*hourly1!$G8255/hourly1!$F$8763+유형화!$G$74*hourly1!I8255/hourly1!$I$8763+유형화!$H$63*hourly1!P8255/hourly1!$P$8763</f>
        <v>16.294165228823879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770">
        <f>(유형화!$F$71+유형화!$F$72+유형화!$F$73+유형화!$F$74+유형화!$G$63)*hourly1!O8256/hourly1!$O$8763</f>
        <v>107.37046995475677</v>
      </c>
      <c r="C8255" s="419">
        <f>hourly1!$F8256*유형화!$G$71/hourly1!$F$8763+유형화!$G$72*hourly1!$G8256/hourly1!$F$8763+유형화!$G$74*hourly1!I8256/hourly1!$I$8763+유형화!$H$63*hourly1!P8256/hourly1!$P$8763</f>
        <v>1.3522066595013673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770">
        <f>(유형화!$F$71+유형화!$F$72+유형화!$F$73+유형화!$F$74+유형화!$G$63)*hourly1!O8257/hourly1!$O$8763</f>
        <v>109.04713593429416</v>
      </c>
      <c r="C8256" s="419">
        <f>hourly1!$F8257*유형화!$G$71/hourly1!$F$8763+유형화!$G$72*hourly1!$G8257/hourly1!$F$8763+유형화!$G$74*hourly1!I8257/hourly1!$I$8763+유형화!$H$63*hourly1!P8257/hourly1!$P$8763</f>
        <v>0.94771762040871121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770">
        <f>(유형화!$F$71+유형화!$F$72+유형화!$F$73+유형화!$F$74+유형화!$G$63)*hourly1!O8258/hourly1!$O$8763</f>
        <v>111.59156740616662</v>
      </c>
      <c r="C8257" s="419">
        <f>hourly1!$F8258*유형화!$G$71/hourly1!$F$8763+유형화!$G$72*hourly1!$G8258/hourly1!$F$8763+유형화!$G$74*hourly1!I8258/hourly1!$I$8763+유형화!$H$63*hourly1!P8258/hourly1!$P$8763</f>
        <v>0.82806510360904828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770">
        <f>(유형화!$F$71+유형화!$F$72+유형화!$F$73+유형화!$F$74+유형화!$G$63)*hourly1!O8259/hourly1!$O$8763</f>
        <v>110.16442832192365</v>
      </c>
      <c r="C8258" s="419">
        <f>hourly1!$F8259*유형화!$G$71/hourly1!$F$8763+유형화!$G$72*hourly1!$G8259/hourly1!$F$8763+유형화!$G$74*hourly1!I8259/hourly1!$I$8763+유형화!$H$63*hourly1!P8259/hourly1!$P$8763</f>
        <v>0.61977969103848352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770">
        <f>(유형화!$F$71+유형화!$F$72+유형화!$F$73+유형화!$F$74+유형화!$G$63)*hourly1!O8260/hourly1!$O$8763</f>
        <v>105.22638094353651</v>
      </c>
      <c r="C8259" s="419">
        <f>hourly1!$F8260*유형화!$G$71/hourly1!$F$8763+유형화!$G$72*hourly1!$G8260/hourly1!$F$8763+유형화!$G$74*hourly1!I8260/hourly1!$I$8763+유형화!$H$63*hourly1!P8260/hourly1!$P$8763</f>
        <v>0.6059537359888636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770">
        <f>(유형화!$F$71+유형화!$F$72+유형화!$F$73+유형화!$F$74+유형화!$G$63)*hourly1!O8261/hourly1!$O$8763</f>
        <v>103.14478724796008</v>
      </c>
      <c r="C8260" s="419">
        <f>hourly1!$F8261*유형화!$G$71/hourly1!$F$8763+유형화!$G$72*hourly1!$G8261/hourly1!$F$8763+유형화!$G$74*hourly1!I8261/hourly1!$I$8763+유형화!$H$63*hourly1!P8261/hourly1!$P$8763</f>
        <v>0.9782824281375897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770">
        <f>(유형화!$F$71+유형화!$F$72+유형화!$F$73+유형화!$F$74+유형화!$G$63)*hourly1!O8262/hourly1!$O$8763</f>
        <v>103.78476700447892</v>
      </c>
      <c r="C8261" s="419">
        <f>hourly1!$F8262*유형화!$G$71/hourly1!$F$8763+유형화!$G$72*hourly1!$G8262/hourly1!$F$8763+유형화!$G$74*hourly1!I8262/hourly1!$I$8763+유형화!$H$63*hourly1!P8262/hourly1!$P$8763</f>
        <v>2.2403536395214405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770">
        <f>(유형화!$F$71+유형화!$F$72+유형화!$F$73+유형화!$F$74+유형화!$G$63)*hourly1!O8263/hourly1!$O$8763</f>
        <v>106.1508625738701</v>
      </c>
      <c r="C8262" s="419">
        <f>hourly1!$F8263*유형화!$G$71/hourly1!$F$8763+유형화!$G$72*hourly1!$G8263/hourly1!$F$8763+유형화!$G$74*hourly1!I8263/hourly1!$I$8763+유형화!$H$63*hourly1!P8263/hourly1!$P$8763</f>
        <v>3.7855965965052434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770">
        <f>(유형화!$F$71+유형화!$F$72+유형화!$F$73+유형화!$F$74+유형화!$G$63)*hourly1!O8264/hourly1!$O$8763</f>
        <v>110.34202250919661</v>
      </c>
      <c r="C8263" s="419">
        <f>hourly1!$F8264*유형화!$G$71/hourly1!$F$8763+유형화!$G$72*hourly1!$G8264/hourly1!$F$8763+유형화!$G$74*hourly1!I8264/hourly1!$I$8763+유형화!$H$63*hourly1!P8264/hourly1!$P$8763</f>
        <v>5.3580714228884361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770">
        <f>(유형화!$F$71+유형화!$F$72+유형화!$F$73+유형화!$F$74+유형화!$G$63)*hourly1!O8265/hourly1!$O$8763</f>
        <v>116.25915152372565</v>
      </c>
      <c r="C8264" s="419">
        <f>hourly1!$F8265*유형화!$G$71/hourly1!$F$8763+유형화!$G$72*hourly1!$G8265/hourly1!$F$8763+유형화!$G$74*hourly1!I8265/hourly1!$I$8763+유형화!$H$63*hourly1!P8265/hourly1!$P$8763</f>
        <v>29.985890041444236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770">
        <f>(유형화!$F$71+유형화!$F$72+유형화!$F$73+유형화!$F$74+유형화!$G$63)*hourly1!O8266/hourly1!$O$8763</f>
        <v>123.8230559476187</v>
      </c>
      <c r="C8265" s="419">
        <f>hourly1!$F8266*유형화!$G$71/hourly1!$F$8763+유형화!$G$72*hourly1!$G8266/hourly1!$F$8763+유형화!$G$74*hourly1!I8266/hourly1!$I$8763+유형화!$H$63*hourly1!P8266/hourly1!$P$8763</f>
        <v>30.782990968793769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770">
        <f>(유형화!$F$71+유형화!$F$72+유형화!$F$73+유형화!$F$74+유형화!$G$63)*hourly1!O8267/hourly1!$O$8763</f>
        <v>128.93131357474269</v>
      </c>
      <c r="C8266" s="419">
        <f>hourly1!$F8267*유형화!$G$71/hourly1!$F$8763+유형화!$G$72*hourly1!$G8267/hourly1!$F$8763+유형화!$G$74*hourly1!I8267/hourly1!$I$8763+유형화!$H$63*hourly1!P8267/hourly1!$P$8763</f>
        <v>28.145376628095132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770">
        <f>(유형화!$F$71+유형화!$F$72+유형화!$F$73+유형화!$F$74+유형화!$G$63)*hourly1!O8268/hourly1!$O$8763</f>
        <v>142.65037135416213</v>
      </c>
      <c r="C8267" s="419">
        <f>hourly1!$F8268*유형화!$G$71/hourly1!$F$8763+유형화!$G$72*hourly1!$G8268/hourly1!$F$8763+유형화!$G$74*hourly1!I8268/hourly1!$I$8763+유형화!$H$63*hourly1!P8268/hourly1!$P$8763</f>
        <v>24.440461025157145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770">
        <f>(유형화!$F$71+유형화!$F$72+유형화!$F$73+유형화!$F$74+유형화!$G$63)*hourly1!O8269/hourly1!$O$8763</f>
        <v>143.90944530991956</v>
      </c>
      <c r="C8268" s="419">
        <f>hourly1!$F8269*유형화!$G$71/hourly1!$F$8763+유형화!$G$72*hourly1!$G8269/hourly1!$F$8763+유형화!$G$74*hourly1!I8269/hourly1!$I$8763+유형화!$H$63*hourly1!P8269/hourly1!$P$8763</f>
        <v>20.819680651419695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770">
        <f>(유형화!$F$71+유형화!$F$72+유형화!$F$73+유형화!$F$74+유형화!$G$63)*hourly1!O8270/hourly1!$O$8763</f>
        <v>143.95430705163372</v>
      </c>
      <c r="C8269" s="419">
        <f>hourly1!$F8270*유형화!$G$71/hourly1!$F$8763+유형화!$G$72*hourly1!$G8270/hourly1!$F$8763+유형화!$G$74*hourly1!I8270/hourly1!$I$8763+유형화!$H$63*hourly1!P8270/hourly1!$P$8763</f>
        <v>17.924785689224485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770">
        <f>(유형화!$F$71+유형화!$F$72+유형화!$F$73+유형화!$F$74+유형화!$G$63)*hourly1!O8271/hourly1!$O$8763</f>
        <v>136.60615722688112</v>
      </c>
      <c r="C8270" s="419">
        <f>hourly1!$F8271*유형화!$G$71/hourly1!$F$8763+유형화!$G$72*hourly1!$G8271/hourly1!$F$8763+유형화!$G$74*hourly1!I8271/hourly1!$I$8763+유형화!$H$63*hourly1!P8271/hourly1!$P$8763</f>
        <v>12.567642916920605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770">
        <f>(유형화!$F$71+유형화!$F$72+유형화!$F$73+유형화!$F$74+유형화!$G$63)*hourly1!O8272/hourly1!$O$8763</f>
        <v>134.73354620574918</v>
      </c>
      <c r="C8271" s="419">
        <f>hourly1!$F8272*유형화!$G$71/hourly1!$F$8763+유형화!$G$72*hourly1!$G8272/hourly1!$F$8763+유형화!$G$74*hourly1!I8272/hourly1!$I$8763+유형화!$H$63*hourly1!P8272/hourly1!$P$8763</f>
        <v>13.794816285341797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770">
        <f>(유형화!$F$71+유형화!$F$72+유형화!$F$73+유형화!$F$74+유형화!$G$63)*hourly1!O8273/hourly1!$O$8763</f>
        <v>140.68039279508079</v>
      </c>
      <c r="C8272" s="419">
        <f>hourly1!$F8273*유형화!$G$71/hourly1!$F$8763+유형화!$G$72*hourly1!$G8273/hourly1!$F$8763+유형화!$G$74*hourly1!I8273/hourly1!$I$8763+유형화!$H$63*hourly1!P8273/hourly1!$P$8763</f>
        <v>13.063948544883281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770">
        <f>(유형화!$F$71+유형화!$F$72+유형화!$F$73+유형화!$F$74+유형화!$G$63)*hourly1!O8274/hourly1!$O$8763</f>
        <v>141.50646515345886</v>
      </c>
      <c r="C8273" s="419">
        <f>hourly1!$F8274*유형화!$G$71/hourly1!$F$8763+유형화!$G$72*hourly1!$G8274/hourly1!$F$8763+유형화!$G$74*hourly1!I8274/hourly1!$I$8763+유형화!$H$63*hourly1!P8274/hourly1!$P$8763</f>
        <v>13.258637563109042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770">
        <f>(유형화!$F$71+유형화!$F$72+유형화!$F$73+유형화!$F$74+유형화!$G$63)*hourly1!O8275/hourly1!$O$8763</f>
        <v>143.86541200736463</v>
      </c>
      <c r="C8274" s="419">
        <f>hourly1!$F8275*유형화!$G$71/hourly1!$F$8763+유형화!$G$72*hourly1!$G8275/hourly1!$F$8763+유형화!$G$74*hourly1!I8275/hourly1!$I$8763+유형화!$H$63*hourly1!P8275/hourly1!$P$8763</f>
        <v>14.622968836821052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770">
        <f>(유형화!$F$71+유형화!$F$72+유형화!$F$73+유형화!$F$74+유형화!$G$63)*hourly1!O8276/hourly1!$O$8763</f>
        <v>145.68893855907561</v>
      </c>
      <c r="C8275" s="419">
        <f>hourly1!$F8276*유형화!$G$71/hourly1!$F$8763+유형화!$G$72*hourly1!$G8276/hourly1!$F$8763+유형화!$G$74*hourly1!I8276/hourly1!$I$8763+유형화!$H$63*hourly1!P8276/hourly1!$P$8763</f>
        <v>15.71818049574417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770">
        <f>(유형화!$F$71+유형화!$F$72+유형화!$F$73+유형화!$F$74+유형화!$G$63)*hourly1!O8277/hourly1!$O$8763</f>
        <v>144.22173270407345</v>
      </c>
      <c r="C8276" s="419">
        <f>hourly1!$F8277*유형화!$G$71/hourly1!$F$8763+유형화!$G$72*hourly1!$G8277/hourly1!$F$8763+유형화!$G$74*hourly1!I8277/hourly1!$I$8763+유형화!$H$63*hourly1!P8277/hourly1!$P$8763</f>
        <v>13.882478010088073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770">
        <f>(유형화!$F$71+유형화!$F$72+유형화!$F$73+유형화!$F$74+유형화!$G$63)*hourly1!O8278/hourly1!$O$8763</f>
        <v>138.63246813849349</v>
      </c>
      <c r="C8277" s="419">
        <f>hourly1!$F8278*유형화!$G$71/hourly1!$F$8763+유형화!$G$72*hourly1!$G8278/hourly1!$F$8763+유형화!$G$74*hourly1!I8278/hourly1!$I$8763+유형화!$H$63*hourly1!P8278/hourly1!$P$8763</f>
        <v>13.648089145148285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770">
        <f>(유형화!$F$71+유형화!$F$72+유형화!$F$73+유형화!$F$74+유형화!$G$63)*hourly1!O8279/hourly1!$O$8763</f>
        <v>132.84034641137561</v>
      </c>
      <c r="C8278" s="419">
        <f>hourly1!$F8279*유형화!$G$71/hourly1!$F$8763+유형화!$G$72*hourly1!$G8279/hourly1!$F$8763+유형화!$G$74*hourly1!I8279/hourly1!$I$8763+유형화!$H$63*hourly1!P8279/hourly1!$P$8763</f>
        <v>17.166636843826616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770">
        <f>(유형화!$F$71+유형화!$F$72+유형화!$F$73+유형화!$F$74+유형화!$G$63)*hourly1!O8280/hourly1!$O$8763</f>
        <v>128.50320065577364</v>
      </c>
      <c r="C8279" s="419">
        <f>hourly1!$F8280*유형화!$G$71/hourly1!$F$8763+유형화!$G$72*hourly1!$G8280/hourly1!$F$8763+유형화!$G$74*hourly1!I8280/hourly1!$I$8763+유형화!$H$63*hourly1!P8280/hourly1!$P$8763</f>
        <v>1.3524559144221342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770">
        <f>(유형화!$F$71+유형화!$F$72+유형화!$F$73+유형화!$F$74+유형화!$G$63)*hourly1!O8281/hourly1!$O$8763</f>
        <v>125.79846496724346</v>
      </c>
      <c r="C8280" s="419">
        <f>hourly1!$F8281*유형화!$G$71/hourly1!$F$8763+유형화!$G$72*hourly1!$G8281/hourly1!$F$8763+유형화!$G$74*hourly1!I8281/hourly1!$I$8763+유형화!$H$63*hourly1!P8281/hourly1!$P$8763</f>
        <v>0.94789394518599357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770">
        <f>(유형화!$F$71+유형화!$F$72+유형화!$F$73+유형화!$F$74+유형화!$G$63)*hourly1!O8282/hourly1!$O$8763</f>
        <v>125.80537618212468</v>
      </c>
      <c r="C8281" s="419">
        <f>hourly1!$F8282*유형화!$G$71/hourly1!$F$8763+유형화!$G$72*hourly1!$G8282/hourly1!$F$8763+유형화!$G$74*hourly1!I8282/hourly1!$I$8763+유형화!$H$63*hourly1!P8282/hourly1!$P$8763</f>
        <v>0.82993728501394526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770">
        <f>(유형화!$F$71+유형화!$F$72+유형화!$F$73+유형화!$F$74+유형화!$G$63)*hourly1!O8283/hourly1!$O$8763</f>
        <v>124.1070467890668</v>
      </c>
      <c r="C8282" s="419">
        <f>hourly1!$F8283*유형화!$G$71/hourly1!$F$8763+유형화!$G$72*hourly1!$G8283/hourly1!$F$8763+유형화!$G$74*hourly1!I8283/hourly1!$I$8763+유형화!$H$63*hourly1!P8283/hourly1!$P$8763</f>
        <v>0.63608834818782134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770">
        <f>(유형화!$F$71+유형화!$F$72+유형화!$F$73+유형화!$F$74+유형화!$G$63)*hourly1!O8284/hourly1!$O$8763</f>
        <v>119.69038933856066</v>
      </c>
      <c r="C8283" s="419">
        <f>hourly1!$F8284*유형화!$G$71/hourly1!$F$8763+유형화!$G$72*hourly1!$G8284/hourly1!$F$8763+유형화!$G$74*hourly1!I8284/hourly1!$I$8763+유형화!$H$63*hourly1!P8284/hourly1!$P$8763</f>
        <v>0.75193372686431414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770">
        <f>(유형화!$F$71+유형화!$F$72+유형화!$F$73+유형화!$F$74+유형화!$G$63)*hourly1!O8285/hourly1!$O$8763</f>
        <v>117.92650582327583</v>
      </c>
      <c r="C8284" s="419">
        <f>hourly1!$F8285*유형화!$G$71/hourly1!$F$8763+유형화!$G$72*hourly1!$G8285/hourly1!$F$8763+유형화!$G$74*hourly1!I8285/hourly1!$I$8763+유형화!$H$63*hourly1!P8285/hourly1!$P$8763</f>
        <v>1.8156404869684883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770">
        <f>(유형화!$F$71+유형화!$F$72+유형화!$F$73+유형화!$F$74+유형화!$G$63)*hourly1!O8286/hourly1!$O$8763</f>
        <v>117.07839967982504</v>
      </c>
      <c r="C8285" s="419">
        <f>hourly1!$F8286*유형화!$G$71/hourly1!$F$8763+유형화!$G$72*hourly1!$G8286/hourly1!$F$8763+유형화!$G$74*hourly1!I8286/hourly1!$I$8763+유형화!$H$63*hourly1!P8286/hourly1!$P$8763</f>
        <v>3.4085154438671692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770">
        <f>(유형화!$F$71+유형화!$F$72+유형화!$F$73+유형화!$F$74+유형화!$G$63)*hourly1!O8287/hourly1!$O$8763</f>
        <v>116.96795289851319</v>
      </c>
      <c r="C8286" s="419">
        <f>hourly1!$F8287*유형화!$G$71/hourly1!$F$8763+유형화!$G$72*hourly1!$G8287/hourly1!$F$8763+유형화!$G$74*hourly1!I8287/hourly1!$I$8763+유형화!$H$63*hourly1!P8287/hourly1!$P$8763</f>
        <v>4.8895063289968572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770">
        <f>(유형화!$F$71+유형화!$F$72+유형화!$F$73+유형화!$F$74+유형화!$G$63)*hourly1!O8288/hourly1!$O$8763</f>
        <v>118.83843328783759</v>
      </c>
      <c r="C8287" s="419">
        <f>hourly1!$F8288*유형화!$G$71/hourly1!$F$8763+유형화!$G$72*hourly1!$G8288/hourly1!$F$8763+유형화!$G$74*hourly1!I8288/hourly1!$I$8763+유형화!$H$63*hourly1!P8288/hourly1!$P$8763</f>
        <v>6.3033737871295497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770">
        <f>(유형화!$F$71+유형화!$F$72+유형화!$F$73+유형화!$F$74+유형화!$G$63)*hourly1!O8289/hourly1!$O$8763</f>
        <v>122.7893278793312</v>
      </c>
      <c r="C8288" s="419">
        <f>hourly1!$F8289*유형화!$G$71/hourly1!$F$8763+유형화!$G$72*hourly1!$G8289/hourly1!$F$8763+유형화!$G$74*hourly1!I8289/hourly1!$I$8763+유형화!$H$63*hourly1!P8289/hourly1!$P$8763</f>
        <v>31.021037726626389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770">
        <f>(유형화!$F$71+유형화!$F$72+유형화!$F$73+유형화!$F$74+유형화!$G$63)*hourly1!O8290/hourly1!$O$8763</f>
        <v>129.25912357656696</v>
      </c>
      <c r="C8289" s="419">
        <f>hourly1!$F8290*유형화!$G$71/hourly1!$F$8763+유형화!$G$72*hourly1!$G8290/hourly1!$F$8763+유형화!$G$74*hourly1!I8290/hourly1!$I$8763+유형화!$H$63*hourly1!P8290/hourly1!$P$8763</f>
        <v>31.825319349749002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770">
        <f>(유형화!$F$71+유형화!$F$72+유형화!$F$73+유형화!$F$74+유형화!$G$63)*hourly1!O8291/hourly1!$O$8763</f>
        <v>137.05507169622823</v>
      </c>
      <c r="C8290" s="419">
        <f>hourly1!$F8291*유형화!$G$71/hourly1!$F$8763+유형화!$G$72*hourly1!$G8291/hourly1!$F$8763+유형화!$G$74*hourly1!I8291/hourly1!$I$8763+유형화!$H$63*hourly1!P8291/hourly1!$P$8763</f>
        <v>29.179162027432568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770">
        <f>(유형화!$F$71+유형화!$F$72+유형화!$F$73+유형화!$F$74+유형화!$G$63)*hourly1!O8292/hourly1!$O$8763</f>
        <v>147.3732615005124</v>
      </c>
      <c r="C8291" s="419">
        <f>hourly1!$F8292*유형화!$G$71/hourly1!$F$8763+유형화!$G$72*hourly1!$G8292/hourly1!$F$8763+유형화!$G$74*hourly1!I8292/hourly1!$I$8763+유형화!$H$63*hourly1!P8292/hourly1!$P$8763</f>
        <v>25.28784190130208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770">
        <f>(유형화!$F$71+유형화!$F$72+유형화!$F$73+유형화!$F$74+유형화!$G$63)*hourly1!O8293/hourly1!$O$8763</f>
        <v>148.40097487572785</v>
      </c>
      <c r="C8292" s="419">
        <f>hourly1!$F8293*유형화!$G$71/hourly1!$F$8763+유형화!$G$72*hourly1!$G8293/hourly1!$F$8763+유형화!$G$74*hourly1!I8293/hourly1!$I$8763+유형화!$H$63*hourly1!P8293/hourly1!$P$8763</f>
        <v>21.984828933001079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770">
        <f>(유형화!$F$71+유형화!$F$72+유형화!$F$73+유형화!$F$74+유형화!$G$63)*hourly1!O8294/hourly1!$O$8763</f>
        <v>146.168300668086</v>
      </c>
      <c r="C8293" s="419">
        <f>hourly1!$F8294*유형화!$G$71/hourly1!$F$8763+유형화!$G$72*hourly1!$G8294/hourly1!$F$8763+유형화!$G$74*hourly1!I8294/hourly1!$I$8763+유형화!$H$63*hourly1!P8294/hourly1!$P$8763</f>
        <v>19.244155375617193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770">
        <f>(유형화!$F$71+유형화!$F$72+유형화!$F$73+유형화!$F$74+유형화!$G$63)*hourly1!O8295/hourly1!$O$8763</f>
        <v>139.57241725523173</v>
      </c>
      <c r="C8294" s="419">
        <f>hourly1!$F8295*유형화!$G$71/hourly1!$F$8763+유형화!$G$72*hourly1!$G8295/hourly1!$F$8763+유형화!$G$74*hourly1!I8295/hourly1!$I$8763+유형화!$H$63*hourly1!P8295/hourly1!$P$8763</f>
        <v>13.882986982481846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770">
        <f>(유형화!$F$71+유형화!$F$72+유형화!$F$73+유형화!$F$74+유형화!$G$63)*hourly1!O8296/hourly1!$O$8763</f>
        <v>136.73147151659455</v>
      </c>
      <c r="C8295" s="419">
        <f>hourly1!$F8296*유형화!$G$71/hourly1!$F$8763+유형화!$G$72*hourly1!$G8296/hourly1!$F$8763+유형화!$G$74*hourly1!I8296/hourly1!$I$8763+유형화!$H$63*hourly1!P8296/hourly1!$P$8763</f>
        <v>15.151508357315395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770">
        <f>(유형화!$F$71+유형화!$F$72+유형화!$F$73+유형화!$F$74+유형화!$G$63)*hourly1!O8297/hourly1!$O$8763</f>
        <v>142.91373119730764</v>
      </c>
      <c r="C8296" s="419">
        <f>hourly1!$F8297*유형화!$G$71/hourly1!$F$8763+유형화!$G$72*hourly1!$G8297/hourly1!$F$8763+유형화!$G$74*hourly1!I8297/hourly1!$I$8763+유형화!$H$63*hourly1!P8297/hourly1!$P$8763</f>
        <v>14.841784500488838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770">
        <f>(유형화!$F$71+유형화!$F$72+유형화!$F$73+유형화!$F$74+유형화!$G$63)*hourly1!O8298/hourly1!$O$8763</f>
        <v>142.59823421991729</v>
      </c>
      <c r="C8297" s="419">
        <f>hourly1!$F8298*유형화!$G$71/hourly1!$F$8763+유형화!$G$72*hourly1!$G8298/hourly1!$F$8763+유형화!$G$74*hourly1!I8298/hourly1!$I$8763+유형화!$H$63*hourly1!P8298/hourly1!$P$8763</f>
        <v>14.847603525861347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770">
        <f>(유형화!$F$71+유형화!$F$72+유형화!$F$73+유형화!$F$74+유형화!$G$63)*hourly1!O8299/hourly1!$O$8763</f>
        <v>146.82932232113234</v>
      </c>
      <c r="C8298" s="419">
        <f>hourly1!$F8299*유형화!$G$71/hourly1!$F$8763+유형화!$G$72*hourly1!$G8299/hourly1!$F$8763+유형화!$G$74*hourly1!I8299/hourly1!$I$8763+유형화!$H$63*hourly1!P8299/hourly1!$P$8763</f>
        <v>15.943330003898625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770">
        <f>(유형화!$F$71+유형화!$F$72+유형화!$F$73+유형화!$F$74+유형화!$G$63)*hourly1!O8300/hourly1!$O$8763</f>
        <v>148.77101217882912</v>
      </c>
      <c r="C8299" s="419">
        <f>hourly1!$F8300*유형화!$G$71/hourly1!$F$8763+유형화!$G$72*hourly1!$G8300/hourly1!$F$8763+유형화!$G$74*hourly1!I8300/hourly1!$I$8763+유형화!$H$63*hourly1!P8300/hourly1!$P$8763</f>
        <v>17.020050948088205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770">
        <f>(유형화!$F$71+유형화!$F$72+유형화!$F$73+유형화!$F$74+유형화!$G$63)*hourly1!O8301/hourly1!$O$8763</f>
        <v>147.97636337040146</v>
      </c>
      <c r="C8300" s="419">
        <f>hourly1!$F8301*유형화!$G$71/hourly1!$F$8763+유형화!$G$72*hourly1!$G8301/hourly1!$F$8763+유형화!$G$74*hourly1!I8301/hourly1!$I$8763+유형화!$H$63*hourly1!P8301/hourly1!$P$8763</f>
        <v>15.331818751556098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770">
        <f>(유형화!$F$71+유형화!$F$72+유형화!$F$73+유형화!$F$74+유형화!$G$63)*hourly1!O8302/hourly1!$O$8763</f>
        <v>142.07659519881477</v>
      </c>
      <c r="C8301" s="419">
        <f>hourly1!$F8302*유형화!$G$71/hourly1!$F$8763+유형화!$G$72*hourly1!$G8302/hourly1!$F$8763+유형화!$G$74*hourly1!I8302/hourly1!$I$8763+유형화!$H$63*hourly1!P8302/hourly1!$P$8763</f>
        <v>15.187168120258088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770">
        <f>(유형화!$F$71+유형화!$F$72+유형화!$F$73+유형화!$F$74+유형화!$G$63)*hourly1!O8303/hourly1!$O$8763</f>
        <v>136.8792246942281</v>
      </c>
      <c r="C8302" s="419">
        <f>hourly1!$F8303*유형화!$G$71/hourly1!$F$8763+유형화!$G$72*hourly1!$G8303/hourly1!$F$8763+유형화!$G$74*hourly1!I8303/hourly1!$I$8763+유형화!$H$63*hourly1!P8303/hourly1!$P$8763</f>
        <v>18.790079685675451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770">
        <f>(유형화!$F$71+유형화!$F$72+유형화!$F$73+유형화!$F$74+유형화!$G$63)*hourly1!O8304/hourly1!$O$8763</f>
        <v>131.03331054492364</v>
      </c>
      <c r="C8303" s="419">
        <f>hourly1!$F8304*유형화!$G$71/hourly1!$F$8763+유형화!$G$72*hourly1!$G8304/hourly1!$F$8763+유형화!$G$74*hourly1!I8304/hourly1!$I$8763+유형화!$H$63*hourly1!P8304/hourly1!$P$8763</f>
        <v>1.3529768879787556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770">
        <f>(유형화!$F$71+유형화!$F$72+유형화!$F$73+유형화!$F$74+유형화!$G$63)*hourly1!O8305/hourly1!$O$8763</f>
        <v>129.14916742647759</v>
      </c>
      <c r="C8304" s="419">
        <f>hourly1!$F8305*유형화!$G$71/hourly1!$F$8763+유형화!$G$72*hourly1!$G8305/hourly1!$F$8763+유형화!$G$74*hourly1!I8305/hourly1!$I$8763+유형화!$H$63*hourly1!P8305/hourly1!$P$8763</f>
        <v>0.95047604153189535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770">
        <f>(유형화!$F$71+유형화!$F$72+유형화!$F$73+유형화!$F$74+유형화!$G$63)*hourly1!O8306/hourly1!$O$8763</f>
        <v>128.18979225459626</v>
      </c>
      <c r="C8305" s="419">
        <f>hourly1!$F8306*유형화!$G$71/hourly1!$F$8763+유형화!$G$72*hourly1!$G8306/hourly1!$F$8763+유형화!$G$74*hourly1!I8306/hourly1!$I$8763+유형화!$H$63*hourly1!P8306/hourly1!$P$8763</f>
        <v>0.87155424056303299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770">
        <f>(유형화!$F$71+유형화!$F$72+유형화!$F$73+유형화!$F$74+유형화!$G$63)*hourly1!O8307/hourly1!$O$8763</f>
        <v>128.94557144742009</v>
      </c>
      <c r="C8306" s="419">
        <f>hourly1!$F8307*유형화!$G$71/hourly1!$F$8763+유형화!$G$72*hourly1!$G8307/hourly1!$F$8763+유형화!$G$74*hourly1!I8307/hourly1!$I$8763+유형화!$H$63*hourly1!P8307/hourly1!$P$8763</f>
        <v>1.0274555004514982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770">
        <f>(유형화!$F$71+유형화!$F$72+유형화!$F$73+유형화!$F$74+유형화!$G$63)*hourly1!O8308/hourly1!$O$8763</f>
        <v>124.02847611299957</v>
      </c>
      <c r="C8307" s="419">
        <f>hourly1!$F8308*유형화!$G$71/hourly1!$F$8763+유형화!$G$72*hourly1!$G8308/hourly1!$F$8763+유형화!$G$74*hourly1!I8308/hourly1!$I$8763+유형화!$H$63*hourly1!P8308/hourly1!$P$8763</f>
        <v>2.8670860590256515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770">
        <f>(유형화!$F$71+유형화!$F$72+유형화!$F$73+유형화!$F$74+유형화!$G$63)*hourly1!O8309/hourly1!$O$8763</f>
        <v>123.84435426911622</v>
      </c>
      <c r="C8308" s="419">
        <f>hourly1!$F8309*유형화!$G$71/hourly1!$F$8763+유형화!$G$72*hourly1!$G8309/hourly1!$F$8763+유형화!$G$74*hourly1!I8309/hourly1!$I$8763+유형화!$H$63*hourly1!P8309/hourly1!$P$8763</f>
        <v>4.9105699084125369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770">
        <f>(유형화!$F$71+유형화!$F$72+유형화!$F$73+유형화!$F$74+유형화!$G$63)*hourly1!O8310/hourly1!$O$8763</f>
        <v>122.94881008165366</v>
      </c>
      <c r="C8309" s="419">
        <f>hourly1!$F8310*유형화!$G$71/hourly1!$F$8763+유형화!$G$72*hourly1!$G8310/hourly1!$F$8763+유형화!$G$74*hourly1!I8310/hourly1!$I$8763+유형화!$H$63*hourly1!P8310/hourly1!$P$8763</f>
        <v>6.5611753821827437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770">
        <f>(유형화!$F$71+유형화!$F$72+유형화!$F$73+유형화!$F$74+유형화!$G$63)*hourly1!O8311/hourly1!$O$8763</f>
        <v>122.1971303474415</v>
      </c>
      <c r="C8310" s="419">
        <f>hourly1!$F8311*유형화!$G$71/hourly1!$F$8763+유형화!$G$72*hourly1!$G8311/hourly1!$F$8763+유형화!$G$74*hourly1!I8311/hourly1!$I$8763+유형화!$H$63*hourly1!P8311/hourly1!$P$8763</f>
        <v>7.9564745796066063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770">
        <f>(유형화!$F$71+유형화!$F$72+유형화!$F$73+유형화!$F$74+유형화!$G$63)*hourly1!O8312/hourly1!$O$8763</f>
        <v>122.66172570605167</v>
      </c>
      <c r="C8311" s="419">
        <f>hourly1!$F8312*유형화!$G$71/hourly1!$F$8763+유형화!$G$72*hourly1!$G8312/hourly1!$F$8763+유형화!$G$74*hourly1!I8312/hourly1!$I$8763+유형화!$H$63*hourly1!P8312/hourly1!$P$8763</f>
        <v>9.5107861075966937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770">
        <f>(유형화!$F$71+유형화!$F$72+유형화!$F$73+유형화!$F$74+유형화!$G$63)*hourly1!O8313/hourly1!$O$8763</f>
        <v>125.28679767344268</v>
      </c>
      <c r="C8312" s="419">
        <f>hourly1!$F8313*유형화!$G$71/hourly1!$F$8763+유형화!$G$72*hourly1!$G8313/hourly1!$F$8763+유형화!$G$74*hourly1!I8313/hourly1!$I$8763+유형화!$H$63*hourly1!P8313/hourly1!$P$8763</f>
        <v>33.963350514137623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770">
        <f>(유형화!$F$71+유형화!$F$72+유형화!$F$73+유형화!$F$74+유형화!$G$63)*hourly1!O8314/hourly1!$O$8763</f>
        <v>127.40702086380789</v>
      </c>
      <c r="C8313" s="419">
        <f>hourly1!$F8314*유형화!$G$71/hourly1!$F$8763+유형화!$G$72*hourly1!$G8314/hourly1!$F$8763+유형화!$G$74*hourly1!I8314/hourly1!$I$8763+유형화!$H$63*hourly1!P8314/hourly1!$P$8763</f>
        <v>34.741903182716406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770">
        <f>(유형화!$F$71+유형화!$F$72+유형화!$F$73+유형화!$F$74+유형화!$G$63)*hourly1!O8315/hourly1!$O$8763</f>
        <v>138.94153401413632</v>
      </c>
      <c r="C8314" s="419">
        <f>hourly1!$F8315*유형화!$G$71/hourly1!$F$8763+유형화!$G$72*hourly1!$G8315/hourly1!$F$8763+유형화!$G$74*hourly1!I8315/hourly1!$I$8763+유형화!$H$63*hourly1!P8315/hourly1!$P$8763</f>
        <v>31.960821094566256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770">
        <f>(유형화!$F$71+유형화!$F$72+유형화!$F$73+유형화!$F$74+유형화!$G$63)*hourly1!O8316/hourly1!$O$8763</f>
        <v>147.32102320601635</v>
      </c>
      <c r="C8315" s="419">
        <f>hourly1!$F8316*유형화!$G$71/hourly1!$F$8763+유형화!$G$72*hourly1!$G8316/hourly1!$F$8763+유형화!$G$74*hourly1!I8316/hourly1!$I$8763+유형화!$H$63*hourly1!P8316/hourly1!$P$8763</f>
        <v>27.673798319161321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770">
        <f>(유형화!$F$71+유형화!$F$72+유형화!$F$73+유형화!$F$74+유형화!$G$63)*hourly1!O8317/hourly1!$O$8763</f>
        <v>147.21651376661958</v>
      </c>
      <c r="C8316" s="419">
        <f>hourly1!$F8317*유형화!$G$71/hourly1!$F$8763+유형화!$G$72*hourly1!$G8317/hourly1!$F$8763+유형화!$G$74*hourly1!I8317/hourly1!$I$8763+유형화!$H$63*hourly1!P8317/hourly1!$P$8763</f>
        <v>24.002030851186611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770">
        <f>(유형화!$F$71+유형화!$F$72+유형화!$F$73+유형화!$F$74+유형화!$G$63)*hourly1!O8318/hourly1!$O$8763</f>
        <v>146.14744972291581</v>
      </c>
      <c r="C8317" s="419">
        <f>hourly1!$F8318*유형화!$G$71/hourly1!$F$8763+유형화!$G$72*hourly1!$G8318/hourly1!$F$8763+유형화!$G$74*hourly1!I8318/hourly1!$I$8763+유형화!$H$63*hourly1!P8318/hourly1!$P$8763</f>
        <v>20.796304232516977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770">
        <f>(유형화!$F$71+유형화!$F$72+유형화!$F$73+유형화!$F$74+유형화!$G$63)*hourly1!O8319/hourly1!$O$8763</f>
        <v>139.11001236495707</v>
      </c>
      <c r="C8318" s="419">
        <f>hourly1!$F8319*유형화!$G$71/hourly1!$F$8763+유형화!$G$72*hourly1!$G8319/hourly1!$F$8763+유형화!$G$74*hourly1!I8319/hourly1!$I$8763+유형화!$H$63*hourly1!P8319/hourly1!$P$8763</f>
        <v>16.254153351875697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770">
        <f>(유형화!$F$71+유형화!$F$72+유형화!$F$73+유형화!$F$74+유형화!$G$63)*hourly1!O8320/hourly1!$O$8763</f>
        <v>137.14611709185905</v>
      </c>
      <c r="C8319" s="419">
        <f>hourly1!$F8320*유형화!$G$71/hourly1!$F$8763+유형화!$G$72*hourly1!$G8320/hourly1!$F$8763+유형화!$G$74*hourly1!I8320/hourly1!$I$8763+유형화!$H$63*hourly1!P8320/hourly1!$P$8763</f>
        <v>18.879195705181676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770">
        <f>(유형화!$F$71+유형화!$F$72+유형화!$F$73+유형화!$F$74+유형화!$G$63)*hourly1!O8321/hourly1!$O$8763</f>
        <v>142.26690302530366</v>
      </c>
      <c r="C8320" s="419">
        <f>hourly1!$F8321*유형화!$G$71/hourly1!$F$8763+유형화!$G$72*hourly1!$G8321/hourly1!$F$8763+유형화!$G$74*hourly1!I8321/hourly1!$I$8763+유형화!$H$63*hourly1!P8321/hourly1!$P$8763</f>
        <v>19.144198613390216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770">
        <f>(유형화!$F$71+유형화!$F$72+유형화!$F$73+유형화!$F$74+유형화!$G$63)*hourly1!O8322/hourly1!$O$8763</f>
        <v>142.32771953070059</v>
      </c>
      <c r="C8321" s="419">
        <f>hourly1!$F8322*유형화!$G$71/hourly1!$F$8763+유형화!$G$72*hourly1!$G8322/hourly1!$F$8763+유형화!$G$74*hourly1!I8322/hourly1!$I$8763+유형화!$H$63*hourly1!P8322/hourly1!$P$8763</f>
        <v>20.000511739640359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770">
        <f>(유형화!$F$71+유형화!$F$72+유형화!$F$73+유형화!$F$74+유형화!$G$63)*hourly1!O8323/hourly1!$O$8763</f>
        <v>144.29233907141952</v>
      </c>
      <c r="C8322" s="419">
        <f>hourly1!$F8323*유형화!$G$71/hourly1!$F$8763+유형화!$G$72*hourly1!$G8323/hourly1!$F$8763+유형화!$G$74*hourly1!I8323/hourly1!$I$8763+유형화!$H$63*hourly1!P8323/hourly1!$P$8763</f>
        <v>20.890585675603496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770">
        <f>(유형화!$F$71+유형화!$F$72+유형화!$F$73+유형화!$F$74+유형화!$G$63)*hourly1!O8324/hourly1!$O$8763</f>
        <v>145.37807599721859</v>
      </c>
      <c r="C8323" s="419">
        <f>hourly1!$F8324*유형화!$G$71/hourly1!$F$8763+유형화!$G$72*hourly1!$G8324/hourly1!$F$8763+유형화!$G$74*hourly1!I8324/hourly1!$I$8763+유형화!$H$63*hourly1!P8324/hourly1!$P$8763</f>
        <v>21.441360889085363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770">
        <f>(유형화!$F$71+유형화!$F$72+유형화!$F$73+유형화!$F$74+유형화!$G$63)*hourly1!O8325/hourly1!$O$8763</f>
        <v>143.85656339331135</v>
      </c>
      <c r="C8324" s="419">
        <f>hourly1!$F8325*유형화!$G$71/hourly1!$F$8763+유형화!$G$72*hourly1!$G8325/hourly1!$F$8763+유형화!$G$74*hourly1!I8325/hourly1!$I$8763+유형화!$H$63*hourly1!P8325/hourly1!$P$8763</f>
        <v>19.446597452767392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770">
        <f>(유형화!$F$71+유형화!$F$72+유형화!$F$73+유형화!$F$74+유형화!$G$63)*hourly1!O8326/hourly1!$O$8763</f>
        <v>140.16927511983624</v>
      </c>
      <c r="C8325" s="419">
        <f>hourly1!$F8326*유형화!$G$71/hourly1!$F$8763+유형화!$G$72*hourly1!$G8326/hourly1!$F$8763+유형화!$G$74*hourly1!I8326/hourly1!$I$8763+유형화!$H$63*hourly1!P8326/hourly1!$P$8763</f>
        <v>19.040995382750783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770">
        <f>(유형화!$F$71+유형화!$F$72+유형화!$F$73+유형화!$F$74+유형화!$G$63)*hourly1!O8327/hourly1!$O$8763</f>
        <v>135.87414507650163</v>
      </c>
      <c r="C8326" s="419">
        <f>hourly1!$F8327*유형화!$G$71/hourly1!$F$8763+유형화!$G$72*hourly1!$G8327/hourly1!$F$8763+유형화!$G$74*hourly1!I8327/hourly1!$I$8763+유형화!$H$63*hourly1!P8327/hourly1!$P$8763</f>
        <v>22.302030437450739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770">
        <f>(유형화!$F$71+유형화!$F$72+유형화!$F$73+유형화!$F$74+유형화!$G$63)*hourly1!O8328/hourly1!$O$8763</f>
        <v>131.82175660102388</v>
      </c>
      <c r="C8327" s="419">
        <f>hourly1!$F8328*유형화!$G$71/hourly1!$F$8763+유형화!$G$72*hourly1!$G8328/hourly1!$F$8763+유형화!$G$74*hourly1!I8328/hourly1!$I$8763+유형화!$H$63*hourly1!P8328/hourly1!$P$8763</f>
        <v>1.3648894268588139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770">
        <f>(유형화!$F$71+유형화!$F$72+유형화!$F$73+유형화!$F$74+유형화!$G$63)*hourly1!O8329/hourly1!$O$8763</f>
        <v>128.4571208959174</v>
      </c>
      <c r="C8328" s="419">
        <f>hourly1!$F8329*유형화!$G$71/hourly1!$F$8763+유형화!$G$72*hourly1!$G8329/hourly1!$F$8763+유형화!$G$74*hourly1!I8329/hourly1!$I$8763+유형화!$H$63*hourly1!P8329/hourly1!$P$8763</f>
        <v>1.0909062638936597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770">
        <f>(유형화!$F$71+유형화!$F$72+유형화!$F$73+유형화!$F$74+유형화!$G$63)*hourly1!O8330/hourly1!$O$8763</f>
        <v>130.63467213197202</v>
      </c>
      <c r="C8329" s="419">
        <f>hourly1!$F8330*유형화!$G$71/hourly1!$F$8763+유형화!$G$72*hourly1!$G8330/hourly1!$F$8763+유형화!$G$74*hourly1!I8330/hourly1!$I$8763+유형화!$H$63*hourly1!P8330/hourly1!$P$8763</f>
        <v>2.1583943134625478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770">
        <f>(유형화!$F$71+유형화!$F$72+유형화!$F$73+유형화!$F$74+유형화!$G$63)*hourly1!O8331/hourly1!$O$8763</f>
        <v>129.3291269006171</v>
      </c>
      <c r="C8330" s="419">
        <f>hourly1!$F8331*유형화!$G$71/hourly1!$F$8763+유형화!$G$72*hourly1!$G8331/hourly1!$F$8763+유형화!$G$74*hourly1!I8331/hourly1!$I$8763+유형화!$H$63*hourly1!P8331/hourly1!$P$8763</f>
        <v>3.9754903808663302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770">
        <f>(유형화!$F$71+유형화!$F$72+유형화!$F$73+유형화!$F$74+유형화!$G$63)*hourly1!O8332/hourly1!$O$8763</f>
        <v>123.23960955868364</v>
      </c>
      <c r="C8331" s="419">
        <f>hourly1!$F8332*유형화!$G$71/hourly1!$F$8763+유형화!$G$72*hourly1!$G8332/hourly1!$F$8763+유형화!$G$74*hourly1!I8332/hourly1!$I$8763+유형화!$H$63*hourly1!P8332/hourly1!$P$8763</f>
        <v>6.0031330030108503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770">
        <f>(유형화!$F$71+유형화!$F$72+유형화!$F$73+유형화!$F$74+유형화!$G$63)*hourly1!O8333/hourly1!$O$8763</f>
        <v>123.26909088246369</v>
      </c>
      <c r="C8332" s="419">
        <f>hourly1!$F8333*유형화!$G$71/hourly1!$F$8763+유형화!$G$72*hourly1!$G8333/hourly1!$F$8763+유형화!$G$74*hourly1!I8333/hourly1!$I$8763+유형화!$H$63*hourly1!P8333/hourly1!$P$8763</f>
        <v>7.6688574801974978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770">
        <f>(유형화!$F$71+유형화!$F$72+유형화!$F$73+유형화!$F$74+유형화!$G$63)*hourly1!O8334/hourly1!$O$8763</f>
        <v>124.60173419102104</v>
      </c>
      <c r="C8333" s="419">
        <f>hourly1!$F8334*유형화!$G$71/hourly1!$F$8763+유형화!$G$72*hourly1!$G8334/hourly1!$F$8763+유형화!$G$74*hourly1!I8334/hourly1!$I$8763+유형화!$H$63*hourly1!P8334/hourly1!$P$8763</f>
        <v>9.0625315970823657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770">
        <f>(유형화!$F$71+유형화!$F$72+유형화!$F$73+유형화!$F$74+유형화!$G$63)*hourly1!O8335/hourly1!$O$8763</f>
        <v>123.56853028595071</v>
      </c>
      <c r="C8334" s="419">
        <f>hourly1!$F8335*유형화!$G$71/hourly1!$F$8763+유형화!$G$72*hourly1!$G8335/hourly1!$F$8763+유형화!$G$74*hourly1!I8335/hourly1!$I$8763+유형화!$H$63*hourly1!P8335/hourly1!$P$8763</f>
        <v>10.242271138636767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770">
        <f>(유형화!$F$71+유형화!$F$72+유형화!$F$73+유형화!$F$74+유형화!$G$63)*hourly1!O8336/hourly1!$O$8763</f>
        <v>124.69886582619198</v>
      </c>
      <c r="C8335" s="419">
        <f>hourly1!$F8336*유형화!$G$71/hourly1!$F$8763+유형화!$G$72*hourly1!$G8336/hourly1!$F$8763+유형화!$G$74*hourly1!I8336/hourly1!$I$8763+유형화!$H$63*hourly1!P8336/hourly1!$P$8763</f>
        <v>11.0874284147108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770">
        <f>(유형화!$F$71+유형화!$F$72+유형화!$F$73+유형화!$F$74+유형화!$G$63)*hourly1!O8337/hourly1!$O$8763</f>
        <v>127.53361552039054</v>
      </c>
      <c r="C8336" s="419">
        <f>hourly1!$F8337*유형화!$G$71/hourly1!$F$8763+유형화!$G$72*hourly1!$G8337/hourly1!$F$8763+유형화!$G$74*hourly1!I8337/hourly1!$I$8763+유형화!$H$63*hourly1!P8337/hourly1!$P$8763</f>
        <v>34.478440731462619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770">
        <f>(유형화!$F$71+유형화!$F$72+유형화!$F$73+유형화!$F$74+유형화!$G$63)*hourly1!O8338/hourly1!$O$8763</f>
        <v>129.39653442628762</v>
      </c>
      <c r="C8337" s="419">
        <f>hourly1!$F8338*유형화!$G$71/hourly1!$F$8763+유형화!$G$72*hourly1!$G8338/hourly1!$F$8763+유형화!$G$74*hourly1!I8338/hourly1!$I$8763+유형화!$H$63*hourly1!P8338/hourly1!$P$8763</f>
        <v>35.958811556511932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770">
        <f>(유형화!$F$71+유형화!$F$72+유형화!$F$73+유형화!$F$74+유형화!$G$63)*hourly1!O8339/hourly1!$O$8763</f>
        <v>138.9081736870113</v>
      </c>
      <c r="C8338" s="419">
        <f>hourly1!$F8339*유형화!$G$71/hourly1!$F$8763+유형화!$G$72*hourly1!$G8339/hourly1!$F$8763+유형화!$G$74*hourly1!I8339/hourly1!$I$8763+유형화!$H$63*hourly1!P8339/hourly1!$P$8763</f>
        <v>33.618978069269481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770">
        <f>(유형화!$F$71+유형화!$F$72+유형화!$F$73+유형화!$F$74+유형화!$G$63)*hourly1!O8340/hourly1!$O$8763</f>
        <v>146.92615252031962</v>
      </c>
      <c r="C8339" s="419">
        <f>hourly1!$F8340*유형화!$G$71/hourly1!$F$8763+유형화!$G$72*hourly1!$G8340/hourly1!$F$8763+유형화!$G$74*hourly1!I8340/hourly1!$I$8763+유형화!$H$63*hourly1!P8340/hourly1!$P$8763</f>
        <v>30.730776371002218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770">
        <f>(유형화!$F$71+유형화!$F$72+유형화!$F$73+유형화!$F$74+유형화!$G$63)*hourly1!O8341/hourly1!$O$8763</f>
        <v>148.1110494168625</v>
      </c>
      <c r="C8340" s="419">
        <f>hourly1!$F8341*유형화!$G$71/hourly1!$F$8763+유형화!$G$72*hourly1!$G8341/hourly1!$F$8763+유형화!$G$74*hourly1!I8341/hourly1!$I$8763+유형화!$H$63*hourly1!P8341/hourly1!$P$8763</f>
        <v>26.819882655982436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770">
        <f>(유형화!$F$71+유형화!$F$72+유형화!$F$73+유형화!$F$74+유형화!$G$63)*hourly1!O8342/hourly1!$O$8763</f>
        <v>147.33633781326736</v>
      </c>
      <c r="C8341" s="419">
        <f>hourly1!$F8342*유형화!$G$71/hourly1!$F$8763+유형화!$G$72*hourly1!$G8342/hourly1!$F$8763+유형화!$G$74*hourly1!I8342/hourly1!$I$8763+유형화!$H$63*hourly1!P8342/hourly1!$P$8763</f>
        <v>22.84817720245945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770">
        <f>(유형화!$F$71+유형화!$F$72+유형화!$F$73+유형화!$F$74+유형화!$G$63)*hourly1!O8343/hourly1!$O$8763</f>
        <v>142.40049522591767</v>
      </c>
      <c r="C8342" s="419">
        <f>hourly1!$F8343*유형화!$G$71/hourly1!$F$8763+유형화!$G$72*hourly1!$G8343/hourly1!$F$8763+유형화!$G$74*hourly1!I8343/hourly1!$I$8763+유형화!$H$63*hourly1!P8343/hourly1!$P$8763</f>
        <v>18.330312982764887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770">
        <f>(유형화!$F$71+유형화!$F$72+유형화!$F$73+유형화!$F$74+유형화!$G$63)*hourly1!O8344/hourly1!$O$8763</f>
        <v>139.41498071502221</v>
      </c>
      <c r="C8343" s="419">
        <f>hourly1!$F8344*유형화!$G$71/hourly1!$F$8763+유형화!$G$72*hourly1!$G8344/hourly1!$F$8763+유형화!$G$74*hourly1!I8344/hourly1!$I$8763+유형화!$H$63*hourly1!P8344/hourly1!$P$8763</f>
        <v>21.476345201964975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770">
        <f>(유형화!$F$71+유형화!$F$72+유형화!$F$73+유형화!$F$74+유형화!$G$63)*hourly1!O8345/hourly1!$O$8763</f>
        <v>144.23471617845007</v>
      </c>
      <c r="C8344" s="419">
        <f>hourly1!$F8345*유형화!$G$71/hourly1!$F$8763+유형화!$G$72*hourly1!$G8345/hourly1!$F$8763+유형화!$G$74*hourly1!I8345/hourly1!$I$8763+유형화!$H$63*hourly1!P8345/hourly1!$P$8763</f>
        <v>20.866395331681716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770">
        <f>(유형화!$F$71+유형화!$F$72+유형화!$F$73+유형화!$F$74+유형화!$G$63)*hourly1!O8346/hourly1!$O$8763</f>
        <v>144.77211752765052</v>
      </c>
      <c r="C8345" s="419">
        <f>hourly1!$F8346*유형화!$G$71/hourly1!$F$8763+유형화!$G$72*hourly1!$G8346/hourly1!$F$8763+유형화!$G$74*hourly1!I8346/hourly1!$I$8763+유형화!$H$63*hourly1!P8346/hourly1!$P$8763</f>
        <v>19.700186639659602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770">
        <f>(유형화!$F$71+유형화!$F$72+유형화!$F$73+유형화!$F$74+유형화!$G$63)*hourly1!O8347/hourly1!$O$8763</f>
        <v>146.85207713347995</v>
      </c>
      <c r="C8346" s="419">
        <f>hourly1!$F8347*유형화!$G$71/hourly1!$F$8763+유형화!$G$72*hourly1!$G8347/hourly1!$F$8763+유형화!$G$74*hourly1!I8347/hourly1!$I$8763+유형화!$H$63*hourly1!P8347/hourly1!$P$8763</f>
        <v>20.92044733827808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770">
        <f>(유형화!$F$71+유형화!$F$72+유형화!$F$73+유형화!$F$74+유형화!$G$63)*hourly1!O8348/hourly1!$O$8763</f>
        <v>148.03074912043269</v>
      </c>
      <c r="C8347" s="419">
        <f>hourly1!$F8348*유형화!$G$71/hourly1!$F$8763+유형화!$G$72*hourly1!$G8348/hourly1!$F$8763+유형화!$G$74*hourly1!I8348/hourly1!$I$8763+유형화!$H$63*hourly1!P8348/hourly1!$P$8763</f>
        <v>21.900473682481589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770">
        <f>(유형화!$F$71+유형화!$F$72+유형화!$F$73+유형화!$F$74+유형화!$G$63)*hourly1!O8349/hourly1!$O$8763</f>
        <v>146.35449846945545</v>
      </c>
      <c r="C8348" s="419">
        <f>hourly1!$F8349*유형화!$G$71/hourly1!$F$8763+유형화!$G$72*hourly1!$G8349/hourly1!$F$8763+유형화!$G$74*hourly1!I8349/hourly1!$I$8763+유형화!$H$63*hourly1!P8349/hourly1!$P$8763</f>
        <v>19.869497506563331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770">
        <f>(유형화!$F$71+유형화!$F$72+유형화!$F$73+유형화!$F$74+유형화!$G$63)*hourly1!O8350/hourly1!$O$8763</f>
        <v>140.67718105161362</v>
      </c>
      <c r="C8349" s="419">
        <f>hourly1!$F8350*유형화!$G$71/hourly1!$F$8763+유형화!$G$72*hourly1!$G8350/hourly1!$F$8763+유형화!$G$74*hourly1!I8350/hourly1!$I$8763+유형화!$H$63*hourly1!P8350/hourly1!$P$8763</f>
        <v>18.804438307722386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770">
        <f>(유형화!$F$71+유형화!$F$72+유형화!$F$73+유형화!$F$74+유형화!$G$63)*hourly1!O8351/hourly1!$O$8763</f>
        <v>135.89159554108377</v>
      </c>
      <c r="C8350" s="419">
        <f>hourly1!$F8351*유형화!$G$71/hourly1!$F$8763+유형화!$G$72*hourly1!$G8351/hourly1!$F$8763+유형화!$G$74*hourly1!I8351/hourly1!$I$8763+유형화!$H$63*hourly1!P8351/hourly1!$P$8763</f>
        <v>21.690333628667219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770">
        <f>(유형화!$F$71+유형화!$F$72+유형화!$F$73+유형화!$F$74+유형화!$G$63)*hourly1!O8352/hourly1!$O$8763</f>
        <v>131.66267205433979</v>
      </c>
      <c r="C8351" s="419">
        <f>hourly1!$F8352*유형화!$G$71/hourly1!$F$8763+유형화!$G$72*hourly1!$G8352/hourly1!$F$8763+유형화!$G$74*hourly1!I8352/hourly1!$I$8763+유형화!$H$63*hourly1!P8352/hourly1!$P$8763</f>
        <v>1.1991899868070925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770">
        <f>(유형화!$F$71+유형화!$F$72+유형화!$F$73+유형화!$F$74+유형화!$G$63)*hourly1!O8353/hourly1!$O$8763</f>
        <v>129.62024457776582</v>
      </c>
      <c r="C8352" s="419">
        <f>hourly1!$F8353*유형화!$G$71/hourly1!$F$8763+유형화!$G$72*hourly1!$G8353/hourly1!$F$8763+유형화!$G$74*hourly1!I8353/hourly1!$I$8763+유형화!$H$63*hourly1!P8353/hourly1!$P$8763</f>
        <v>1.1406646236881941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770">
        <f>(유형화!$F$71+유형화!$F$72+유형화!$F$73+유형화!$F$74+유형화!$G$63)*hourly1!O8354/hourly1!$O$8763</f>
        <v>130.90313206748425</v>
      </c>
      <c r="C8353" s="419">
        <f>hourly1!$F8354*유형화!$G$71/hourly1!$F$8763+유형화!$G$72*hourly1!$G8354/hourly1!$F$8763+유형화!$G$74*hourly1!I8354/hourly1!$I$8763+유형화!$H$63*hourly1!P8354/hourly1!$P$8763</f>
        <v>1.5828096191445704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770">
        <f>(유형화!$F$71+유형화!$F$72+유형화!$F$73+유형화!$F$74+유형화!$G$63)*hourly1!O8355/hourly1!$O$8763</f>
        <v>130.15483911129337</v>
      </c>
      <c r="C8354" s="419">
        <f>hourly1!$F8355*유형화!$G$71/hourly1!$F$8763+유형화!$G$72*hourly1!$G8355/hourly1!$F$8763+유형화!$G$74*hourly1!I8355/hourly1!$I$8763+유형화!$H$63*hourly1!P8355/hourly1!$P$8763</f>
        <v>3.1661836554521821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770">
        <f>(유형화!$F$71+유형화!$F$72+유형화!$F$73+유형화!$F$74+유형화!$G$63)*hourly1!O8356/hourly1!$O$8763</f>
        <v>125.76616444184715</v>
      </c>
      <c r="C8355" s="419">
        <f>hourly1!$F8356*유형화!$G$71/hourly1!$F$8763+유형화!$G$72*hourly1!$G8356/hourly1!$F$8763+유형화!$G$74*hourly1!I8356/hourly1!$I$8763+유형화!$H$63*hourly1!P8356/hourly1!$P$8763</f>
        <v>4.7842201272972771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770">
        <f>(유형화!$F$71+유형화!$F$72+유형화!$F$73+유형화!$F$74+유형화!$G$63)*hourly1!O8357/hourly1!$O$8763</f>
        <v>123.85731819526735</v>
      </c>
      <c r="C8356" s="419">
        <f>hourly1!$F8357*유형화!$G$71/hourly1!$F$8763+유형화!$G$72*hourly1!$G8357/hourly1!$F$8763+유형화!$G$74*hourly1!I8357/hourly1!$I$8763+유형화!$H$63*hourly1!P8357/hourly1!$P$8763</f>
        <v>6.2904891540584922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770">
        <f>(유형화!$F$71+유형화!$F$72+유형화!$F$73+유형화!$F$74+유형화!$G$63)*hourly1!O8358/hourly1!$O$8763</f>
        <v>122.08491137246205</v>
      </c>
      <c r="C8357" s="419">
        <f>hourly1!$F8358*유형화!$G$71/hourly1!$F$8763+유형화!$G$72*hourly1!$G8358/hourly1!$F$8763+유형화!$G$74*hourly1!I8358/hourly1!$I$8763+유형화!$H$63*hourly1!P8358/hourly1!$P$8763</f>
        <v>7.5079575821201283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770">
        <f>(유형화!$F$71+유형화!$F$72+유형화!$F$73+유형화!$F$74+유형화!$G$63)*hourly1!O8359/hourly1!$O$8763</f>
        <v>121.45568012309434</v>
      </c>
      <c r="C8358" s="419">
        <f>hourly1!$F8359*유형화!$G$71/hourly1!$F$8763+유형화!$G$72*hourly1!$G8359/hourly1!$F$8763+유형화!$G$74*hourly1!I8359/hourly1!$I$8763+유형화!$H$63*hourly1!P8359/hourly1!$P$8763</f>
        <v>8.7078436911595372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770">
        <f>(유형화!$F$71+유형화!$F$72+유형화!$F$73+유형화!$F$74+유형화!$G$63)*hourly1!O8360/hourly1!$O$8763</f>
        <v>123.12940379766223</v>
      </c>
      <c r="C8359" s="419">
        <f>hourly1!$F8360*유형화!$G$71/hourly1!$F$8763+유형화!$G$72*hourly1!$G8360/hourly1!$F$8763+유형화!$G$74*hourly1!I8360/hourly1!$I$8763+유형화!$H$63*hourly1!P8360/hourly1!$P$8763</f>
        <v>9.2055340686820522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770">
        <f>(유형화!$F$71+유형화!$F$72+유형화!$F$73+유형화!$F$74+유형화!$G$63)*hourly1!O8361/hourly1!$O$8763</f>
        <v>125.70839173874143</v>
      </c>
      <c r="C8360" s="419">
        <f>hourly1!$F8361*유형화!$G$71/hourly1!$F$8763+유형화!$G$72*hourly1!$G8361/hourly1!$F$8763+유형화!$G$74*hourly1!I8361/hourly1!$I$8763+유형화!$H$63*hourly1!P8361/hourly1!$P$8763</f>
        <v>32.496677939456916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770">
        <f>(유형화!$F$71+유형화!$F$72+유형화!$F$73+유형화!$F$74+유형화!$G$63)*hourly1!O8362/hourly1!$O$8763</f>
        <v>127.38957176426807</v>
      </c>
      <c r="C8361" s="419">
        <f>hourly1!$F8362*유형화!$G$71/hourly1!$F$8763+유형화!$G$72*hourly1!$G8362/hourly1!$F$8763+유형화!$G$74*hourly1!I8362/hourly1!$I$8763+유형화!$H$63*hourly1!P8362/hourly1!$P$8763</f>
        <v>34.198552380930401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770">
        <f>(유형화!$F$71+유형화!$F$72+유형화!$F$73+유형화!$F$74+유형화!$G$63)*hourly1!O8363/hourly1!$O$8763</f>
        <v>136.85490097895692</v>
      </c>
      <c r="C8362" s="419">
        <f>hourly1!$F8363*유형화!$G$71/hourly1!$F$8763+유형화!$G$72*hourly1!$G8363/hourly1!$F$8763+유형화!$G$74*hourly1!I8363/hourly1!$I$8763+유형화!$H$63*hourly1!P8363/hourly1!$P$8763</f>
        <v>33.194043049064831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770">
        <f>(유형화!$F$71+유형화!$F$72+유형화!$F$73+유형화!$F$74+유형화!$G$63)*hourly1!O8364/hourly1!$O$8763</f>
        <v>145.99021744369185</v>
      </c>
      <c r="C8363" s="419">
        <f>hourly1!$F8364*유형화!$G$71/hourly1!$F$8763+유형화!$G$72*hourly1!$G8364/hourly1!$F$8763+유형화!$G$74*hourly1!I8364/hourly1!$I$8763+유형화!$H$63*hourly1!P8364/hourly1!$P$8763</f>
        <v>30.359217599608794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770">
        <f>(유형화!$F$71+유형화!$F$72+유형화!$F$73+유형화!$F$74+유형화!$G$63)*hourly1!O8365/hourly1!$O$8763</f>
        <v>146.32578187665189</v>
      </c>
      <c r="C8364" s="419">
        <f>hourly1!$F8365*유형화!$G$71/hourly1!$F$8763+유형화!$G$72*hourly1!$G8365/hourly1!$F$8763+유형화!$G$74*hourly1!I8365/hourly1!$I$8763+유형화!$H$63*hourly1!P8365/hourly1!$P$8763</f>
        <v>26.771012997683222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770">
        <f>(유형화!$F$71+유형화!$F$72+유형화!$F$73+유형화!$F$74+유형화!$G$63)*hourly1!O8366/hourly1!$O$8763</f>
        <v>145.8850729635131</v>
      </c>
      <c r="C8365" s="419">
        <f>hourly1!$F8366*유형화!$G$71/hourly1!$F$8763+유형화!$G$72*hourly1!$G8366/hourly1!$F$8763+유형화!$G$74*hourly1!I8366/hourly1!$I$8763+유형화!$H$63*hourly1!P8366/hourly1!$P$8763</f>
        <v>22.644715641911088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770">
        <f>(유형화!$F$71+유형화!$F$72+유형화!$F$73+유형화!$F$74+유형화!$G$63)*hourly1!O8367/hourly1!$O$8763</f>
        <v>138.79099357464221</v>
      </c>
      <c r="C8366" s="419">
        <f>hourly1!$F8367*유형화!$G$71/hourly1!$F$8763+유형화!$G$72*hourly1!$G8367/hourly1!$F$8763+유형화!$G$74*hourly1!I8367/hourly1!$I$8763+유형화!$H$63*hourly1!P8367/hourly1!$P$8763</f>
        <v>17.879516379780775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770">
        <f>(유형화!$F$71+유형화!$F$72+유형화!$F$73+유형화!$F$74+유형화!$G$63)*hourly1!O8368/hourly1!$O$8763</f>
        <v>136.08685620855908</v>
      </c>
      <c r="C8367" s="419">
        <f>hourly1!$F8368*유형화!$G$71/hourly1!$F$8763+유형화!$G$72*hourly1!$G8368/hourly1!$F$8763+유형화!$G$74*hourly1!I8368/hourly1!$I$8763+유형화!$H$63*hourly1!P8368/hourly1!$P$8763</f>
        <v>18.935147895896279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770">
        <f>(유형화!$F$71+유형화!$F$72+유형화!$F$73+유형화!$F$74+유형화!$G$63)*hourly1!O8369/hourly1!$O$8763</f>
        <v>140.82598322982244</v>
      </c>
      <c r="C8368" s="419">
        <f>hourly1!$F8369*유형화!$G$71/hourly1!$F$8763+유형화!$G$72*hourly1!$G8369/hourly1!$F$8763+유형화!$G$74*hourly1!I8369/hourly1!$I$8763+유형화!$H$63*hourly1!P8369/hourly1!$P$8763</f>
        <v>18.839326303577092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770">
        <f>(유형화!$F$71+유형화!$F$72+유형화!$F$73+유형화!$F$74+유형화!$G$63)*hourly1!O8370/hourly1!$O$8763</f>
        <v>139.87047092473526</v>
      </c>
      <c r="C8369" s="419">
        <f>hourly1!$F8370*유형화!$G$71/hourly1!$F$8763+유형화!$G$72*hourly1!$G8370/hourly1!$F$8763+유형화!$G$74*hourly1!I8370/hourly1!$I$8763+유형화!$H$63*hourly1!P8370/hourly1!$P$8763</f>
        <v>18.891602138071377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770">
        <f>(유형화!$F$71+유형화!$F$72+유형화!$F$73+유형화!$F$74+유형화!$G$63)*hourly1!O8371/hourly1!$O$8763</f>
        <v>141.94205066981129</v>
      </c>
      <c r="C8370" s="419">
        <f>hourly1!$F8371*유형화!$G$71/hourly1!$F$8763+유형화!$G$72*hourly1!$G8371/hourly1!$F$8763+유형화!$G$74*hourly1!I8371/hourly1!$I$8763+유형화!$H$63*hourly1!P8371/hourly1!$P$8763</f>
        <v>19.791821364754071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770">
        <f>(유형화!$F$71+유형화!$F$72+유형화!$F$73+유형화!$F$74+유형화!$G$63)*hourly1!O8372/hourly1!$O$8763</f>
        <v>141.61772303807868</v>
      </c>
      <c r="C8371" s="419">
        <f>hourly1!$F8372*유형화!$G$71/hourly1!$F$8763+유형화!$G$72*hourly1!$G8372/hourly1!$F$8763+유형화!$G$74*hourly1!I8372/hourly1!$I$8763+유형화!$H$63*hourly1!P8372/hourly1!$P$8763</f>
        <v>20.399608871669148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770">
        <f>(유형화!$F$71+유형화!$F$72+유형화!$F$73+유형화!$F$74+유형화!$G$63)*hourly1!O8373/hourly1!$O$8763</f>
        <v>137.9229251099525</v>
      </c>
      <c r="C8372" s="419">
        <f>hourly1!$F8373*유형화!$G$71/hourly1!$F$8763+유형화!$G$72*hourly1!$G8373/hourly1!$F$8763+유형화!$G$74*hourly1!I8373/hourly1!$I$8763+유형화!$H$63*hourly1!P8373/hourly1!$P$8763</f>
        <v>18.608385465041291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770">
        <f>(유형화!$F$71+유형화!$F$72+유형화!$F$73+유형화!$F$74+유형화!$G$63)*hourly1!O8374/hourly1!$O$8763</f>
        <v>132.13826438946296</v>
      </c>
      <c r="C8373" s="419">
        <f>hourly1!$F8374*유형화!$G$71/hourly1!$F$8763+유형화!$G$72*hourly1!$G8374/hourly1!$F$8763+유형화!$G$74*hourly1!I8374/hourly1!$I$8763+유형화!$H$63*hourly1!P8374/hourly1!$P$8763</f>
        <v>18.418403979874718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770">
        <f>(유형화!$F$71+유형화!$F$72+유형화!$F$73+유형화!$F$74+유형화!$G$63)*hourly1!O8375/hourly1!$O$8763</f>
        <v>128.2562511428921</v>
      </c>
      <c r="C8374" s="419">
        <f>hourly1!$F8375*유형화!$G$71/hourly1!$F$8763+유형화!$G$72*hourly1!$G8375/hourly1!$F$8763+유형화!$G$74*hourly1!I8375/hourly1!$I$8763+유형화!$H$63*hourly1!P8375/hourly1!$P$8763</f>
        <v>21.580454366538735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770">
        <f>(유형화!$F$71+유형화!$F$72+유형화!$F$73+유형화!$F$74+유형화!$G$63)*hourly1!O8376/hourly1!$O$8763</f>
        <v>124.46508892333331</v>
      </c>
      <c r="C8375" s="419">
        <f>hourly1!$F8376*유형화!$G$71/hourly1!$F$8763+유형화!$G$72*hourly1!$G8376/hourly1!$F$8763+유형화!$G$74*hourly1!I8376/hourly1!$I$8763+유형화!$H$63*hourly1!P8376/hourly1!$P$8763</f>
        <v>1.164399538865853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770">
        <f>(유형화!$F$71+유형화!$F$72+유형화!$F$73+유형화!$F$74+유형화!$G$63)*hourly1!O8377/hourly1!$O$8763</f>
        <v>124.26353298420214</v>
      </c>
      <c r="C8376" s="419">
        <f>hourly1!$F8377*유형화!$G$71/hourly1!$F$8763+유형화!$G$72*hourly1!$G8377/hourly1!$F$8763+유형화!$G$74*hourly1!I8377/hourly1!$I$8763+유형화!$H$63*hourly1!P8377/hourly1!$P$8763</f>
        <v>1.2695928084838664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770">
        <f>(유형화!$F$71+유형화!$F$72+유형화!$F$73+유형화!$F$74+유형화!$G$63)*hourly1!O8378/hourly1!$O$8763</f>
        <v>124.88278500691551</v>
      </c>
      <c r="C8377" s="419">
        <f>hourly1!$F8378*유형화!$G$71/hourly1!$F$8763+유형화!$G$72*hourly1!$G8378/hourly1!$F$8763+유형화!$G$74*hourly1!I8378/hourly1!$I$8763+유형화!$H$63*hourly1!P8378/hourly1!$P$8763</f>
        <v>2.4385033007582773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770">
        <f>(유형화!$F$71+유형화!$F$72+유형화!$F$73+유형화!$F$74+유형화!$G$63)*hourly1!O8379/hourly1!$O$8763</f>
        <v>124.58603664749668</v>
      </c>
      <c r="C8378" s="419">
        <f>hourly1!$F8379*유형화!$G$71/hourly1!$F$8763+유형화!$G$72*hourly1!$G8379/hourly1!$F$8763+유형화!$G$74*hourly1!I8379/hourly1!$I$8763+유형화!$H$63*hourly1!P8379/hourly1!$P$8763</f>
        <v>5.0260543290370689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770">
        <f>(유형화!$F$71+유형화!$F$72+유형화!$F$73+유형화!$F$74+유형화!$G$63)*hourly1!O8380/hourly1!$O$8763</f>
        <v>119.9398481512052</v>
      </c>
      <c r="C8379" s="419">
        <f>hourly1!$F8380*유형화!$G$71/hourly1!$F$8763+유형화!$G$72*hourly1!$G8380/hourly1!$F$8763+유형화!$G$74*hourly1!I8380/hourly1!$I$8763+유형화!$H$63*hourly1!P8380/hourly1!$P$8763</f>
        <v>7.4953357437433459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770">
        <f>(유형화!$F$71+유형화!$F$72+유형화!$F$73+유형화!$F$74+유형화!$G$63)*hourly1!O8381/hourly1!$O$8763</f>
        <v>115.76144043755968</v>
      </c>
      <c r="C8380" s="419">
        <f>hourly1!$F8381*유형화!$G$71/hourly1!$F$8763+유형화!$G$72*hourly1!$G8381/hourly1!$F$8763+유형화!$G$74*hourly1!I8381/hourly1!$I$8763+유형화!$H$63*hourly1!P8381/hourly1!$P$8763</f>
        <v>9.9575383186997257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770">
        <f>(유형화!$F$71+유형화!$F$72+유형화!$F$73+유형화!$F$74+유형화!$G$63)*hourly1!O8382/hourly1!$O$8763</f>
        <v>114.94420419183089</v>
      </c>
      <c r="C8381" s="419">
        <f>hourly1!$F8382*유형화!$G$71/hourly1!$F$8763+유형화!$G$72*hourly1!$G8382/hourly1!$F$8763+유형화!$G$74*hourly1!I8382/hourly1!$I$8763+유형화!$H$63*hourly1!P8382/hourly1!$P$8763</f>
        <v>11.669625442038043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770">
        <f>(유형화!$F$71+유형화!$F$72+유형화!$F$73+유형화!$F$74+유형화!$G$63)*hourly1!O8383/hourly1!$O$8763</f>
        <v>113.96763458553664</v>
      </c>
      <c r="C8382" s="419">
        <f>hourly1!$F8383*유형화!$G$71/hourly1!$F$8763+유형화!$G$72*hourly1!$G8383/hourly1!$F$8763+유형화!$G$74*hourly1!I8383/hourly1!$I$8763+유형화!$H$63*hourly1!P8383/hourly1!$P$8763</f>
        <v>13.220214455489145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770">
        <f>(유형화!$F$71+유형화!$F$72+유형화!$F$73+유형화!$F$74+유형화!$G$63)*hourly1!O8384/hourly1!$O$8763</f>
        <v>114.91339993718795</v>
      </c>
      <c r="C8383" s="419">
        <f>hourly1!$F8384*유형화!$G$71/hourly1!$F$8763+유형화!$G$72*hourly1!$G8384/hourly1!$F$8763+유형화!$G$74*hourly1!I8384/hourly1!$I$8763+유형화!$H$63*hourly1!P8384/hourly1!$P$8763</f>
        <v>14.732489910396692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770">
        <f>(유형화!$F$71+유형화!$F$72+유형화!$F$73+유형화!$F$74+유형화!$G$63)*hourly1!O8385/hourly1!$O$8763</f>
        <v>116.81527410066222</v>
      </c>
      <c r="C8384" s="419">
        <f>hourly1!$F8385*유형화!$G$71/hourly1!$F$8763+유형화!$G$72*hourly1!$G8385/hourly1!$F$8763+유형화!$G$74*hourly1!I8385/hourly1!$I$8763+유형화!$H$63*hourly1!P8385/hourly1!$P$8763</f>
        <v>39.134642047629029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770">
        <f>(유형화!$F$71+유형화!$F$72+유형화!$F$73+유형화!$F$74+유형화!$G$63)*hourly1!O8386/hourly1!$O$8763</f>
        <v>116.68650419978368</v>
      </c>
      <c r="C8385" s="419">
        <f>hourly1!$F8386*유형화!$G$71/hourly1!$F$8763+유형화!$G$72*hourly1!$G8386/hourly1!$F$8763+유형화!$G$74*hourly1!I8386/hourly1!$I$8763+유형화!$H$63*hourly1!P8386/hourly1!$P$8763</f>
        <v>39.71079510471079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770">
        <f>(유형화!$F$71+유형화!$F$72+유형화!$F$73+유형화!$F$74+유형화!$G$63)*hourly1!O8387/hourly1!$O$8763</f>
        <v>117.98989186721357</v>
      </c>
      <c r="C8386" s="419">
        <f>hourly1!$F8387*유형화!$G$71/hourly1!$F$8763+유형화!$G$72*hourly1!$G8387/hourly1!$F$8763+유형화!$G$74*hourly1!I8387/hourly1!$I$8763+유형화!$H$63*hourly1!P8387/hourly1!$P$8763</f>
        <v>37.082153941159561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770">
        <f>(유형화!$F$71+유형화!$F$72+유형화!$F$73+유형화!$F$74+유형화!$G$63)*hourly1!O8388/hourly1!$O$8763</f>
        <v>121.67828410237465</v>
      </c>
      <c r="C8387" s="419">
        <f>hourly1!$F8388*유형화!$G$71/hourly1!$F$8763+유형화!$G$72*hourly1!$G8388/hourly1!$F$8763+유형화!$G$74*hourly1!I8388/hourly1!$I$8763+유형화!$H$63*hourly1!P8388/hourly1!$P$8763</f>
        <v>33.246124095454391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770">
        <f>(유형화!$F$71+유형화!$F$72+유형화!$F$73+유형화!$F$74+유형화!$G$63)*hourly1!O8389/hourly1!$O$8763</f>
        <v>123.89079037019876</v>
      </c>
      <c r="C8388" s="419">
        <f>hourly1!$F8389*유형화!$G$71/hourly1!$F$8763+유형화!$G$72*hourly1!$G8389/hourly1!$F$8763+유형화!$G$74*hourly1!I8389/hourly1!$I$8763+유형화!$H$63*hourly1!P8389/hourly1!$P$8763</f>
        <v>30.057340349232462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770">
        <f>(유형화!$F$71+유형화!$F$72+유형화!$F$73+유형화!$F$74+유형화!$G$63)*hourly1!O8390/hourly1!$O$8763</f>
        <v>124.09027813798569</v>
      </c>
      <c r="C8389" s="419">
        <f>hourly1!$F8390*유형화!$G$71/hourly1!$F$8763+유형화!$G$72*hourly1!$G8390/hourly1!$F$8763+유형화!$G$74*hourly1!I8390/hourly1!$I$8763+유형화!$H$63*hourly1!P8390/hourly1!$P$8763</f>
        <v>27.382968600773371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770">
        <f>(유형화!$F$71+유형화!$F$72+유형화!$F$73+유형화!$F$74+유형화!$G$63)*hourly1!O8391/hourly1!$O$8763</f>
        <v>118.79827307592728</v>
      </c>
      <c r="C8390" s="419">
        <f>hourly1!$F8391*유형화!$G$71/hourly1!$F$8763+유형화!$G$72*hourly1!$G8391/hourly1!$F$8763+유형화!$G$74*hourly1!I8391/hourly1!$I$8763+유형화!$H$63*hourly1!P8391/hourly1!$P$8763</f>
        <v>22.314762440348108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770">
        <f>(유형화!$F$71+유형화!$F$72+유형화!$F$73+유형화!$F$74+유형화!$G$63)*hourly1!O8392/hourly1!$O$8763</f>
        <v>117.2766499315257</v>
      </c>
      <c r="C8391" s="419">
        <f>hourly1!$F8392*유형화!$G$71/hourly1!$F$8763+유형화!$G$72*hourly1!$G8392/hourly1!$F$8763+유형화!$G$74*hourly1!I8392/hourly1!$I$8763+유형화!$H$63*hourly1!P8392/hourly1!$P$8763</f>
        <v>23.417010473367903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770">
        <f>(유형화!$F$71+유형화!$F$72+유형화!$F$73+유형화!$F$74+유형화!$G$63)*hourly1!O8393/hourly1!$O$8763</f>
        <v>117.48439549399603</v>
      </c>
      <c r="C8392" s="419">
        <f>hourly1!$F8393*유형화!$G$71/hourly1!$F$8763+유형화!$G$72*hourly1!$G8393/hourly1!$F$8763+유형화!$G$74*hourly1!I8393/hourly1!$I$8763+유형화!$H$63*hourly1!P8393/hourly1!$P$8763</f>
        <v>22.837450624646827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770">
        <f>(유형화!$F$71+유형화!$F$72+유형화!$F$73+유형화!$F$74+유형화!$G$63)*hourly1!O8394/hourly1!$O$8763</f>
        <v>117.394928549136</v>
      </c>
      <c r="C8393" s="419">
        <f>hourly1!$F8394*유형화!$G$71/hourly1!$F$8763+유형화!$G$72*hourly1!$G8394/hourly1!$F$8763+유형화!$G$74*hourly1!I8394/hourly1!$I$8763+유형화!$H$63*hourly1!P8394/hourly1!$P$8763</f>
        <v>22.90375766484777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770">
        <f>(유형화!$F$71+유형화!$F$72+유형화!$F$73+유형화!$F$74+유형화!$G$63)*hourly1!O8395/hourly1!$O$8763</f>
        <v>119.26171571867948</v>
      </c>
      <c r="C8394" s="419">
        <f>hourly1!$F8395*유형화!$G$71/hourly1!$F$8763+유형화!$G$72*hourly1!$G8395/hourly1!$F$8763+유형화!$G$74*hourly1!I8395/hourly1!$I$8763+유형화!$H$63*hourly1!P8395/hourly1!$P$8763</f>
        <v>24.200627324948087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770">
        <f>(유형화!$F$71+유형화!$F$72+유형화!$F$73+유형화!$F$74+유형화!$G$63)*hourly1!O8396/hourly1!$O$8763</f>
        <v>119.50318367969935</v>
      </c>
      <c r="C8395" s="419">
        <f>hourly1!$F8396*유형화!$G$71/hourly1!$F$8763+유형화!$G$72*hourly1!$G8396/hourly1!$F$8763+유형화!$G$74*hourly1!I8396/hourly1!$I$8763+유형화!$H$63*hourly1!P8396/hourly1!$P$8763</f>
        <v>25.064431023150526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770">
        <f>(유형화!$F$71+유형화!$F$72+유형화!$F$73+유형화!$F$74+유형화!$G$63)*hourly1!O8397/hourly1!$O$8763</f>
        <v>121.39533168568272</v>
      </c>
      <c r="C8396" s="419">
        <f>hourly1!$F8397*유형화!$G$71/hourly1!$F$8763+유형화!$G$72*hourly1!$G8397/hourly1!$F$8763+유형화!$G$74*hourly1!I8397/hourly1!$I$8763+유형화!$H$63*hourly1!P8397/hourly1!$P$8763</f>
        <v>23.004497272159234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770">
        <f>(유형화!$F$71+유형화!$F$72+유형화!$F$73+유형화!$F$74+유형화!$G$63)*hourly1!O8398/hourly1!$O$8763</f>
        <v>120.26033320368944</v>
      </c>
      <c r="C8397" s="419">
        <f>hourly1!$F8398*유형화!$G$71/hourly1!$F$8763+유형화!$G$72*hourly1!$G8398/hourly1!$F$8763+유형화!$G$74*hourly1!I8398/hourly1!$I$8763+유형화!$H$63*hourly1!P8398/hourly1!$P$8763</f>
        <v>22.483416628238398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770">
        <f>(유형화!$F$71+유형화!$F$72+유형화!$F$73+유형화!$F$74+유형화!$G$63)*hourly1!O8399/hourly1!$O$8763</f>
        <v>118.79109719740316</v>
      </c>
      <c r="C8398" s="419">
        <f>hourly1!$F8399*유형화!$G$71/hourly1!$F$8763+유형화!$G$72*hourly1!$G8399/hourly1!$F$8763+유형화!$G$74*hourly1!I8399/hourly1!$I$8763+유형화!$H$63*hourly1!P8399/hourly1!$P$8763</f>
        <v>25.552757416427355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770">
        <f>(유형화!$F$71+유형화!$F$72+유형화!$F$73+유형화!$F$74+유형화!$G$63)*hourly1!O8400/hourly1!$O$8763</f>
        <v>117.22480139106555</v>
      </c>
      <c r="C8399" s="419">
        <f>hourly1!$F8400*유형화!$G$71/hourly1!$F$8763+유형화!$G$72*hourly1!$G8400/hourly1!$F$8763+유형화!$G$74*hourly1!I8400/hourly1!$I$8763+유형화!$H$63*hourly1!P8400/hourly1!$P$8763</f>
        <v>1.686800310700397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770">
        <f>(유형화!$F$71+유형화!$F$72+유형화!$F$73+유형화!$F$74+유형화!$G$63)*hourly1!O8401/hourly1!$O$8763</f>
        <v>117.4674435026462</v>
      </c>
      <c r="C8400" s="419">
        <f>hourly1!$F8401*유형화!$G$71/hourly1!$F$8763+유형화!$G$72*hourly1!$G8401/hourly1!$F$8763+유형화!$G$74*hourly1!I8401/hourly1!$I$8763+유형화!$H$63*hourly1!P8401/hourly1!$P$8763</f>
        <v>2.8567625971960355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770">
        <f>(유형화!$F$71+유형화!$F$72+유형화!$F$73+유형화!$F$74+유형화!$G$63)*hourly1!O8402/hourly1!$O$8763</f>
        <v>119.32410339710451</v>
      </c>
      <c r="C8401" s="419">
        <f>hourly1!$F8402*유형화!$G$71/hourly1!$F$8763+유형화!$G$72*hourly1!$G8402/hourly1!$F$8763+유형화!$G$74*hourly1!I8402/hourly1!$I$8763+유형화!$H$63*hourly1!P8402/hourly1!$P$8763</f>
        <v>5.3810121072630333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770">
        <f>(유형화!$F$71+유형화!$F$72+유형화!$F$73+유형화!$F$74+유형화!$G$63)*hourly1!O8403/hourly1!$O$8763</f>
        <v>118.23829496953181</v>
      </c>
      <c r="C8402" s="419">
        <f>hourly1!$F8403*유형화!$G$71/hourly1!$F$8763+유형화!$G$72*hourly1!$G8403/hourly1!$F$8763+유형화!$G$74*hourly1!I8403/hourly1!$I$8763+유형화!$H$63*hourly1!P8403/hourly1!$P$8763</f>
        <v>6.7791263466809752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770">
        <f>(유형화!$F$71+유형화!$F$72+유형화!$F$73+유형화!$F$74+유형화!$G$63)*hourly1!O8404/hourly1!$O$8763</f>
        <v>115.36638539293375</v>
      </c>
      <c r="C8403" s="419">
        <f>hourly1!$F8404*유형화!$G$71/hourly1!$F$8763+유형화!$G$72*hourly1!$G8404/hourly1!$F$8763+유형화!$G$74*hourly1!I8404/hourly1!$I$8763+유형화!$H$63*hourly1!P8404/hourly1!$P$8763</f>
        <v>7.9845683786764932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770">
        <f>(유형화!$F$71+유형화!$F$72+유형화!$F$73+유형화!$F$74+유형화!$G$63)*hourly1!O8405/hourly1!$O$8763</f>
        <v>113.09323481989517</v>
      </c>
      <c r="C8404" s="419">
        <f>hourly1!$F8405*유형화!$G$71/hourly1!$F$8763+유형화!$G$72*hourly1!$G8405/hourly1!$F$8763+유형화!$G$74*hourly1!I8405/hourly1!$I$8763+유형화!$H$63*hourly1!P8405/hourly1!$P$8763</f>
        <v>9.1358559326082283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770">
        <f>(유형화!$F$71+유형화!$F$72+유형화!$F$73+유형화!$F$74+유형화!$G$63)*hourly1!O8406/hourly1!$O$8763</f>
        <v>110.4002799885547</v>
      </c>
      <c r="C8405" s="419">
        <f>hourly1!$F8406*유형화!$G$71/hourly1!$F$8763+유형화!$G$72*hourly1!$G8406/hourly1!$F$8763+유형화!$G$74*hourly1!I8406/hourly1!$I$8763+유형화!$H$63*hourly1!P8406/hourly1!$P$8763</f>
        <v>10.376621694986648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770">
        <f>(유형화!$F$71+유형화!$F$72+유형화!$F$73+유형화!$F$74+유형화!$G$63)*hourly1!O8407/hourly1!$O$8763</f>
        <v>110.80216691172735</v>
      </c>
      <c r="C8406" s="419">
        <f>hourly1!$F8407*유형화!$G$71/hourly1!$F$8763+유형화!$G$72*hourly1!$G8407/hourly1!$F$8763+유형화!$G$74*hourly1!I8407/hourly1!$I$8763+유형화!$H$63*hourly1!P8407/hourly1!$P$8763</f>
        <v>11.322197008752108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770">
        <f>(유형화!$F$71+유형화!$F$72+유형화!$F$73+유형화!$F$74+유형화!$G$63)*hourly1!O8408/hourly1!$O$8763</f>
        <v>110.88392960984535</v>
      </c>
      <c r="C8407" s="419">
        <f>hourly1!$F8408*유형화!$G$71/hourly1!$F$8763+유형화!$G$72*hourly1!$G8408/hourly1!$F$8763+유형화!$G$74*hourly1!I8408/hourly1!$I$8763+유형화!$H$63*hourly1!P8408/hourly1!$P$8763</f>
        <v>12.480173826224206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770">
        <f>(유형화!$F$71+유형화!$F$72+유형화!$F$73+유형화!$F$74+유형화!$G$63)*hourly1!O8409/hourly1!$O$8763</f>
        <v>110.43740866679431</v>
      </c>
      <c r="C8408" s="419">
        <f>hourly1!$F8409*유형화!$G$71/hourly1!$F$8763+유형화!$G$72*hourly1!$G8409/hourly1!$F$8763+유형화!$G$74*hourly1!I8409/hourly1!$I$8763+유형화!$H$63*hourly1!P8409/hourly1!$P$8763</f>
        <v>36.386613623749376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770">
        <f>(유형화!$F$71+유형화!$F$72+유형화!$F$73+유형화!$F$74+유형화!$G$63)*hourly1!O8410/hourly1!$O$8763</f>
        <v>110.95278970070531</v>
      </c>
      <c r="C8409" s="419">
        <f>hourly1!$F8410*유형화!$G$71/hourly1!$F$8763+유형화!$G$72*hourly1!$G8410/hourly1!$F$8763+유형화!$G$74*hourly1!I8410/hourly1!$I$8763+유형화!$H$63*hourly1!P8410/hourly1!$P$8763</f>
        <v>37.138736346784953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770">
        <f>(유형화!$F$71+유형화!$F$72+유형화!$F$73+유형화!$F$74+유형화!$G$63)*hourly1!O8411/hourly1!$O$8763</f>
        <v>110.60722580568861</v>
      </c>
      <c r="C8410" s="419">
        <f>hourly1!$F8411*유형화!$G$71/hourly1!$F$8763+유형화!$G$72*hourly1!$G8411/hourly1!$F$8763+유형화!$G$74*hourly1!I8411/hourly1!$I$8763+유형화!$H$63*hourly1!P8411/hourly1!$P$8763</f>
        <v>34.630415457043952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770">
        <f>(유형화!$F$71+유형화!$F$72+유형화!$F$73+유형화!$F$74+유형화!$G$63)*hourly1!O8412/hourly1!$O$8763</f>
        <v>108.72461271718733</v>
      </c>
      <c r="C8411" s="419">
        <f>hourly1!$F8412*유형화!$G$71/hourly1!$F$8763+유형화!$G$72*hourly1!$G8412/hourly1!$F$8763+유형화!$G$74*hourly1!I8412/hourly1!$I$8763+유형화!$H$63*hourly1!P8412/hourly1!$P$8763</f>
        <v>30.763038881691479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770">
        <f>(유형화!$F$71+유형화!$F$72+유형화!$F$73+유형화!$F$74+유형화!$G$63)*hourly1!O8413/hourly1!$O$8763</f>
        <v>108.95648915895643</v>
      </c>
      <c r="C8412" s="419">
        <f>hourly1!$F8413*유형화!$G$71/hourly1!$F$8763+유형화!$G$72*hourly1!$G8413/hourly1!$F$8763+유형화!$G$74*hourly1!I8413/hourly1!$I$8763+유형화!$H$63*hourly1!P8413/hourly1!$P$8763</f>
        <v>28.037997300505328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770">
        <f>(유형화!$F$71+유형화!$F$72+유형화!$F$73+유형화!$F$74+유형화!$G$63)*hourly1!O8414/hourly1!$O$8763</f>
        <v>108.96609875337882</v>
      </c>
      <c r="C8413" s="419">
        <f>hourly1!$F8414*유형화!$G$71/hourly1!$F$8763+유형화!$G$72*hourly1!$G8414/hourly1!$F$8763+유형화!$G$74*hourly1!I8414/hourly1!$I$8763+유형화!$H$63*hourly1!P8414/hourly1!$P$8763</f>
        <v>24.53732579547804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770">
        <f>(유형화!$F$71+유형화!$F$72+유형화!$F$73+유형화!$F$74+유형화!$G$63)*hourly1!O8415/hourly1!$O$8763</f>
        <v>108.50830190706252</v>
      </c>
      <c r="C8414" s="419">
        <f>hourly1!$F8415*유형화!$G$71/hourly1!$F$8763+유형화!$G$72*hourly1!$G8415/hourly1!$F$8763+유형화!$G$74*hourly1!I8415/hourly1!$I$8763+유형화!$H$63*hourly1!P8415/hourly1!$P$8763</f>
        <v>20.458517964277181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770">
        <f>(유형화!$F$71+유형화!$F$72+유형화!$F$73+유형화!$F$74+유형화!$G$63)*hourly1!O8416/hourly1!$O$8763</f>
        <v>109.06108907477386</v>
      </c>
      <c r="C8415" s="419">
        <f>hourly1!$F8416*유형화!$G$71/hourly1!$F$8763+유형화!$G$72*hourly1!$G8416/hourly1!$F$8763+유형화!$G$74*hourly1!I8416/hourly1!$I$8763+유형화!$H$63*hourly1!P8416/hourly1!$P$8763</f>
        <v>22.641236227850413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770">
        <f>(유형화!$F$71+유형화!$F$72+유형화!$F$73+유형화!$F$74+유형화!$G$63)*hourly1!O8417/hourly1!$O$8763</f>
        <v>110.22737795456705</v>
      </c>
      <c r="C8416" s="419">
        <f>hourly1!$F8417*유형화!$G$71/hourly1!$F$8763+유형화!$G$72*hourly1!$G8417/hourly1!$F$8763+유형화!$G$74*hourly1!I8417/hourly1!$I$8763+유형화!$H$63*hourly1!P8417/hourly1!$P$8763</f>
        <v>23.055154796001283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770">
        <f>(유형화!$F$71+유형화!$F$72+유형화!$F$73+유형화!$F$74+유형화!$G$63)*hourly1!O8418/hourly1!$O$8763</f>
        <v>111.0509347596867</v>
      </c>
      <c r="C8417" s="419">
        <f>hourly1!$F8418*유형화!$G$71/hourly1!$F$8763+유형화!$G$72*hourly1!$G8418/hourly1!$F$8763+유형화!$G$74*hourly1!I8418/hourly1!$I$8763+유형화!$H$63*hourly1!P8418/hourly1!$P$8763</f>
        <v>23.20649469083963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770">
        <f>(유형화!$F$71+유형화!$F$72+유형화!$F$73+유형화!$F$74+유형화!$G$63)*hourly1!O8419/hourly1!$O$8763</f>
        <v>112.74381886110001</v>
      </c>
      <c r="C8418" s="419">
        <f>hourly1!$F8419*유형화!$G$71/hourly1!$F$8763+유형화!$G$72*hourly1!$G8419/hourly1!$F$8763+유형화!$G$74*hourly1!I8419/hourly1!$I$8763+유형화!$H$63*hourly1!P8419/hourly1!$P$8763</f>
        <v>24.075227482030879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770">
        <f>(유형화!$F$71+유형화!$F$72+유형화!$F$73+유형화!$F$74+유형화!$G$63)*hourly1!O8420/hourly1!$O$8763</f>
        <v>114.90261307104383</v>
      </c>
      <c r="C8419" s="419">
        <f>hourly1!$F8420*유형화!$G$71/hourly1!$F$8763+유형화!$G$72*hourly1!$G8420/hourly1!$F$8763+유형화!$G$74*hourly1!I8420/hourly1!$I$8763+유형화!$H$63*hourly1!P8420/hourly1!$P$8763</f>
        <v>24.26797292731888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770">
        <f>(유형화!$F$71+유형화!$F$72+유형화!$F$73+유형화!$F$74+유형화!$G$63)*hourly1!O8421/hourly1!$O$8763</f>
        <v>119.06198646875968</v>
      </c>
      <c r="C8420" s="419">
        <f>hourly1!$F8421*유형화!$G$71/hourly1!$F$8763+유형화!$G$72*hourly1!$G8421/hourly1!$F$8763+유형화!$G$74*hourly1!I8421/hourly1!$I$8763+유형화!$H$63*hourly1!P8421/hourly1!$P$8763</f>
        <v>22.18230222100847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770">
        <f>(유형화!$F$71+유형화!$F$72+유형화!$F$73+유형화!$F$74+유형화!$G$63)*hourly1!O8422/hourly1!$O$8763</f>
        <v>118.71992376205118</v>
      </c>
      <c r="C8421" s="419">
        <f>hourly1!$F8422*유형화!$G$71/hourly1!$F$8763+유형화!$G$72*hourly1!$G8422/hourly1!$F$8763+유형화!$G$74*hourly1!I8422/hourly1!$I$8763+유형화!$H$63*hourly1!P8422/hourly1!$P$8763</f>
        <v>20.819023664684092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770">
        <f>(유형화!$F$71+유형화!$F$72+유형화!$F$73+유형화!$F$74+유형화!$G$63)*hourly1!O8423/hourly1!$O$8763</f>
        <v>118.74220959576448</v>
      </c>
      <c r="C8422" s="419">
        <f>hourly1!$F8423*유형화!$G$71/hourly1!$F$8763+유형화!$G$72*hourly1!$G8423/hourly1!$F$8763+유형화!$G$74*hourly1!I8423/hourly1!$I$8763+유형화!$H$63*hourly1!P8423/hourly1!$P$8763</f>
        <v>23.402464756269321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770">
        <f>(유형화!$F$71+유형화!$F$72+유형화!$F$73+유형화!$F$74+유형화!$G$63)*hourly1!O8424/hourly1!$O$8763</f>
        <v>116.54841295933468</v>
      </c>
      <c r="C8423" s="419">
        <f>hourly1!$F8424*유형화!$G$71/hourly1!$F$8763+유형화!$G$72*hourly1!$G8424/hourly1!$F$8763+유형화!$G$74*hourly1!I8424/hourly1!$I$8763+유형화!$H$63*hourly1!P8424/hourly1!$P$8763</f>
        <v>1.3873023677900187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770">
        <f>(유형화!$F$71+유형화!$F$72+유형화!$F$73+유형화!$F$74+유형화!$G$63)*hourly1!O8425/hourly1!$O$8763</f>
        <v>117.76901563485438</v>
      </c>
      <c r="C8424" s="419">
        <f>hourly1!$F8425*유형화!$G$71/hourly1!$F$8763+유형화!$G$72*hourly1!$G8425/hourly1!$F$8763+유형화!$G$74*hourly1!I8425/hourly1!$I$8763+유형화!$H$63*hourly1!P8425/hourly1!$P$8763</f>
        <v>1.1089590900441413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770">
        <f>(유형화!$F$71+유형화!$F$72+유형화!$F$73+유형화!$F$74+유형화!$G$63)*hourly1!O8426/hourly1!$O$8763</f>
        <v>118.98959080654041</v>
      </c>
      <c r="C8425" s="419">
        <f>hourly1!$F8426*유형화!$G$71/hourly1!$F$8763+유형화!$G$72*hourly1!$G8426/hourly1!$F$8763+유형화!$G$74*hourly1!I8426/hourly1!$I$8763+유형화!$H$63*hourly1!P8426/hourly1!$P$8763</f>
        <v>1.5146233199299055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770">
        <f>(유형화!$F$71+유형화!$F$72+유형화!$F$73+유형화!$F$74+유형화!$G$63)*hourly1!O8427/hourly1!$O$8763</f>
        <v>117.14237615019414</v>
      </c>
      <c r="C8426" s="419">
        <f>hourly1!$F8427*유형화!$G$71/hourly1!$F$8763+유형화!$G$72*hourly1!$G8427/hourly1!$F$8763+유형화!$G$74*hourly1!I8427/hourly1!$I$8763+유형화!$H$63*hourly1!P8427/hourly1!$P$8763</f>
        <v>3.078517930318283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770">
        <f>(유형화!$F$71+유형화!$F$72+유형화!$F$73+유형화!$F$74+유형화!$G$63)*hourly1!O8428/hourly1!$O$8763</f>
        <v>110.77974826107183</v>
      </c>
      <c r="C8427" s="419">
        <f>hourly1!$F8428*유형화!$G$71/hourly1!$F$8763+유형화!$G$72*hourly1!$G8428/hourly1!$F$8763+유형화!$G$74*hourly1!I8428/hourly1!$I$8763+유형화!$H$63*hourly1!P8428/hourly1!$P$8763</f>
        <v>4.4020504816100052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770">
        <f>(유형화!$F$71+유형화!$F$72+유형화!$F$73+유형화!$F$74+유형화!$G$63)*hourly1!O8429/hourly1!$O$8763</f>
        <v>108.96586540004505</v>
      </c>
      <c r="C8428" s="419">
        <f>hourly1!$F8429*유형화!$G$71/hourly1!$F$8763+유형화!$G$72*hourly1!$G8429/hourly1!$F$8763+유형화!$G$74*hourly1!I8429/hourly1!$I$8763+유형화!$H$63*hourly1!P8429/hourly1!$P$8763</f>
        <v>5.7859762693157748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770">
        <f>(유형화!$F$71+유형화!$F$72+유형화!$F$73+유형화!$F$74+유형화!$G$63)*hourly1!O8430/hourly1!$O$8763</f>
        <v>110.12309175080289</v>
      </c>
      <c r="C8429" s="419">
        <f>hourly1!$F8430*유형화!$G$71/hourly1!$F$8763+유형화!$G$72*hourly1!$G8430/hourly1!$F$8763+유형화!$G$74*hourly1!I8430/hourly1!$I$8763+유형화!$H$63*hourly1!P8430/hourly1!$P$8763</f>
        <v>7.0420007409550234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770">
        <f>(유형화!$F$71+유형화!$F$72+유형화!$F$73+유형화!$F$74+유형화!$G$63)*hourly1!O8431/hourly1!$O$8763</f>
        <v>111.74950491504738</v>
      </c>
      <c r="C8430" s="419">
        <f>hourly1!$F8431*유형화!$G$71/hourly1!$F$8763+유형화!$G$72*hourly1!$G8431/hourly1!$F$8763+유형화!$G$74*hourly1!I8431/hourly1!$I$8763+유형화!$H$63*hourly1!P8431/hourly1!$P$8763</f>
        <v>8.0423949048508945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770">
        <f>(유형화!$F$71+유형화!$F$72+유형화!$F$73+유형화!$F$74+유형화!$G$63)*hourly1!O8432/hourly1!$O$8763</f>
        <v>114.78660755990434</v>
      </c>
      <c r="C8431" s="419">
        <f>hourly1!$F8432*유형화!$G$71/hourly1!$F$8763+유형화!$G$72*hourly1!$G8432/hourly1!$F$8763+유형화!$G$74*hourly1!I8432/hourly1!$I$8763+유형화!$H$63*hourly1!P8432/hourly1!$P$8763</f>
        <v>9.2422231621308839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770">
        <f>(유형화!$F$71+유형화!$F$72+유형화!$F$73+유형화!$F$74+유형화!$G$63)*hourly1!O8433/hourly1!$O$8763</f>
        <v>117.48971808453722</v>
      </c>
      <c r="C8432" s="419">
        <f>hourly1!$F8433*유형화!$G$71/hourly1!$F$8763+유형화!$G$72*hourly1!$G8433/hourly1!$F$8763+유형화!$G$74*hourly1!I8433/hourly1!$I$8763+유형화!$H$63*hourly1!P8433/hourly1!$P$8763</f>
        <v>33.584297170404533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770">
        <f>(유형화!$F$71+유형화!$F$72+유형화!$F$73+유형화!$F$74+유형화!$G$63)*hourly1!O8434/hourly1!$O$8763</f>
        <v>125.74353045157464</v>
      </c>
      <c r="C8433" s="419">
        <f>hourly1!$F8434*유형화!$G$71/hourly1!$F$8763+유형화!$G$72*hourly1!$G8434/hourly1!$F$8763+유형화!$G$74*hourly1!I8434/hourly1!$I$8763+유형화!$H$63*hourly1!P8434/hourly1!$P$8763</f>
        <v>34.255780387572493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770">
        <f>(유형화!$F$71+유형화!$F$72+유형화!$F$73+유형화!$F$74+유형화!$G$63)*hourly1!O8435/hourly1!$O$8763</f>
        <v>132.53872574101848</v>
      </c>
      <c r="C8434" s="419">
        <f>hourly1!$F8435*유형화!$G$71/hourly1!$F$8763+유형화!$G$72*hourly1!$G8435/hourly1!$F$8763+유형화!$G$74*hourly1!I8435/hourly1!$I$8763+유형화!$H$63*hourly1!P8435/hourly1!$P$8763</f>
        <v>32.179129632173016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770">
        <f>(유형화!$F$71+유형화!$F$72+유형화!$F$73+유형화!$F$74+유형화!$G$63)*hourly1!O8436/hourly1!$O$8763</f>
        <v>144.1776234154039</v>
      </c>
      <c r="C8435" s="419">
        <f>hourly1!$F8436*유형화!$G$71/hourly1!$F$8763+유형화!$G$72*hourly1!$G8436/hourly1!$F$8763+유형화!$G$74*hourly1!I8436/hourly1!$I$8763+유형화!$H$63*hourly1!P8436/hourly1!$P$8763</f>
        <v>28.693920240730851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770">
        <f>(유형화!$F$71+유형화!$F$72+유형화!$F$73+유형화!$F$74+유형화!$G$63)*hourly1!O8437/hourly1!$O$8763</f>
        <v>147.89502657293809</v>
      </c>
      <c r="C8436" s="419">
        <f>hourly1!$F8437*유형화!$G$71/hourly1!$F$8763+유형화!$G$72*hourly1!$G8437/hourly1!$F$8763+유형화!$G$74*hourly1!I8437/hourly1!$I$8763+유형화!$H$63*hourly1!P8437/hourly1!$P$8763</f>
        <v>24.282454638215608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770">
        <f>(유형화!$F$71+유형화!$F$72+유형화!$F$73+유형화!$F$74+유형화!$G$63)*hourly1!O8438/hourly1!$O$8763</f>
        <v>147.67037415117898</v>
      </c>
      <c r="C8437" s="419">
        <f>hourly1!$F8438*유형화!$G$71/hourly1!$F$8763+유형화!$G$72*hourly1!$G8438/hourly1!$F$8763+유형화!$G$74*hourly1!I8438/hourly1!$I$8763+유형화!$H$63*hourly1!P8438/hourly1!$P$8763</f>
        <v>21.245823788684771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770">
        <f>(유형화!$F$71+유형화!$F$72+유형화!$F$73+유형화!$F$74+유형화!$G$63)*hourly1!O8439/hourly1!$O$8763</f>
        <v>140.97985447501571</v>
      </c>
      <c r="C8438" s="419">
        <f>hourly1!$F8439*유형화!$G$71/hourly1!$F$8763+유형화!$G$72*hourly1!$G8439/hourly1!$F$8763+유형화!$G$74*hourly1!I8439/hourly1!$I$8763+유형화!$H$63*hourly1!P8439/hourly1!$P$8763</f>
        <v>16.499298028229891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770">
        <f>(유형화!$F$71+유형화!$F$72+유형화!$F$73+유형화!$F$74+유형화!$G$63)*hourly1!O8440/hourly1!$O$8763</f>
        <v>138.45374270917299</v>
      </c>
      <c r="C8439" s="419">
        <f>hourly1!$F8440*유형화!$G$71/hourly1!$F$8763+유형화!$G$72*hourly1!$G8440/hourly1!$F$8763+유형화!$G$74*hourly1!I8440/hourly1!$I$8763+유형화!$H$63*hourly1!P8440/hourly1!$P$8763</f>
        <v>17.719202384628307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770">
        <f>(유형화!$F$71+유형화!$F$72+유형화!$F$73+유형화!$F$74+유형화!$G$63)*hourly1!O8441/hourly1!$O$8763</f>
        <v>143.04309277047474</v>
      </c>
      <c r="C8440" s="419">
        <f>hourly1!$F8441*유형화!$G$71/hourly1!$F$8763+유형화!$G$72*hourly1!$G8441/hourly1!$F$8763+유형화!$G$74*hourly1!I8441/hourly1!$I$8763+유형화!$H$63*hourly1!P8441/hourly1!$P$8763</f>
        <v>16.981774316199555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770">
        <f>(유형화!$F$71+유형화!$F$72+유형화!$F$73+유형화!$F$74+유형화!$G$63)*hourly1!O8442/hourly1!$O$8763</f>
        <v>142.01294948956098</v>
      </c>
      <c r="C8441" s="419">
        <f>hourly1!$F8442*유형화!$G$71/hourly1!$F$8763+유형화!$G$72*hourly1!$G8442/hourly1!$F$8763+유형화!$G$74*hourly1!I8442/hourly1!$I$8763+유형화!$H$63*hourly1!P8442/hourly1!$P$8763</f>
        <v>16.295089010641345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770">
        <f>(유형화!$F$71+유형화!$F$72+유형화!$F$73+유형화!$F$74+유형화!$G$63)*hourly1!O8443/hourly1!$O$8763</f>
        <v>141.68692338203311</v>
      </c>
      <c r="C8442" s="419">
        <f>hourly1!$F8443*유형화!$G$71/hourly1!$F$8763+유형화!$G$72*hourly1!$G8443/hourly1!$F$8763+유형화!$G$74*hourly1!I8443/hourly1!$I$8763+유형화!$H$63*hourly1!P8443/hourly1!$P$8763</f>
        <v>17.597101015162643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770">
        <f>(유형화!$F$71+유형화!$F$72+유형화!$F$73+유형화!$F$74+유형화!$G$63)*hourly1!O8444/hourly1!$O$8763</f>
        <v>142.94296132350351</v>
      </c>
      <c r="C8443" s="419">
        <f>hourly1!$F8444*유형화!$G$71/hourly1!$F$8763+유형화!$G$72*hourly1!$G8444/hourly1!$F$8763+유형화!$G$74*hourly1!I8444/hourly1!$I$8763+유형화!$H$63*hourly1!P8444/hourly1!$P$8763</f>
        <v>18.770630108802287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770">
        <f>(유형화!$F$71+유형화!$F$72+유형화!$F$73+유형화!$F$74+유형화!$G$63)*hourly1!O8445/hourly1!$O$8763</f>
        <v>141.10324631398095</v>
      </c>
      <c r="C8444" s="419">
        <f>hourly1!$F8445*유형화!$G$71/hourly1!$F$8763+유형화!$G$72*hourly1!$G8445/hourly1!$F$8763+유형화!$G$74*hourly1!I8445/hourly1!$I$8763+유형화!$H$63*hourly1!P8445/hourly1!$P$8763</f>
        <v>16.880306330619653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770">
        <f>(유형화!$F$71+유형화!$F$72+유형화!$F$73+유형화!$F$74+유형화!$G$63)*hourly1!O8446/hourly1!$O$8763</f>
        <v>135.58110284237978</v>
      </c>
      <c r="C8445" s="419">
        <f>hourly1!$F8446*유형화!$G$71/hourly1!$F$8763+유형화!$G$72*hourly1!$G8446/hourly1!$F$8763+유형화!$G$74*hourly1!I8446/hourly1!$I$8763+유형화!$H$63*hourly1!P8446/hourly1!$P$8763</f>
        <v>16.341727068094364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770">
        <f>(유형화!$F$71+유형화!$F$72+유형화!$F$73+유형화!$F$74+유형화!$G$63)*hourly1!O8447/hourly1!$O$8763</f>
        <v>131.39075446475462</v>
      </c>
      <c r="C8446" s="419">
        <f>hourly1!$F8447*유형화!$G$71/hourly1!$F$8763+유형화!$G$72*hourly1!$G8447/hourly1!$F$8763+유형화!$G$74*hourly1!I8447/hourly1!$I$8763+유형화!$H$63*hourly1!P8447/hourly1!$P$8763</f>
        <v>19.530851462708011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770">
        <f>(유형화!$F$71+유형화!$F$72+유형화!$F$73+유형화!$F$74+유형화!$G$63)*hourly1!O8448/hourly1!$O$8763</f>
        <v>126.9926128468779</v>
      </c>
      <c r="C8447" s="419">
        <f>hourly1!$F8448*유형화!$G$71/hourly1!$F$8763+유형화!$G$72*hourly1!$G8448/hourly1!$F$8763+유형화!$G$74*hourly1!I8448/hourly1!$I$8763+유형화!$H$63*hourly1!P8448/hourly1!$P$8763</f>
        <v>1.3532129108481792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770">
        <f>(유형화!$F$71+유형화!$F$72+유형화!$F$73+유형화!$F$74+유형화!$G$63)*hourly1!O8449/hourly1!$O$8763</f>
        <v>126.77660318780978</v>
      </c>
      <c r="C8448" s="419">
        <f>hourly1!$F8449*유형화!$G$71/hourly1!$F$8763+유형화!$G$72*hourly1!$G8449/hourly1!$F$8763+유형화!$G$74*hourly1!I8449/hourly1!$I$8763+유형화!$H$63*hourly1!P8449/hourly1!$P$8763</f>
        <v>0.95327600514188027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770">
        <f>(유형화!$F$71+유형화!$F$72+유형화!$F$73+유형화!$F$74+유형화!$G$63)*hourly1!O8450/hourly1!$O$8763</f>
        <v>126.83805132231403</v>
      </c>
      <c r="C8449" s="419">
        <f>hourly1!$F8450*유형화!$G$71/hourly1!$F$8763+유형화!$G$72*hourly1!$G8450/hourly1!$F$8763+유형화!$G$74*hourly1!I8450/hourly1!$I$8763+유형화!$H$63*hourly1!P8450/hourly1!$P$8763</f>
        <v>0.90153376081128889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770">
        <f>(유형화!$F$71+유형화!$F$72+유형화!$F$73+유형화!$F$74+유형화!$G$63)*hourly1!O8451/hourly1!$O$8763</f>
        <v>126.36088417529147</v>
      </c>
      <c r="C8450" s="419">
        <f>hourly1!$F8451*유형화!$G$71/hourly1!$F$8763+유형화!$G$72*hourly1!$G8451/hourly1!$F$8763+유형화!$G$74*hourly1!I8451/hourly1!$I$8763+유형화!$H$63*hourly1!P8451/hourly1!$P$8763</f>
        <v>1.1177107072622843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770">
        <f>(유형화!$F$71+유형화!$F$72+유형화!$F$73+유형화!$F$74+유형화!$G$63)*hourly1!O8452/hourly1!$O$8763</f>
        <v>120.83335520201703</v>
      </c>
      <c r="C8451" s="419">
        <f>hourly1!$F8452*유형화!$G$71/hourly1!$F$8763+유형화!$G$72*hourly1!$G8452/hourly1!$F$8763+유형화!$G$74*hourly1!I8452/hourly1!$I$8763+유형화!$H$63*hourly1!P8452/hourly1!$P$8763</f>
        <v>2.823032251973379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770">
        <f>(유형화!$F$71+유형화!$F$72+유형화!$F$73+유형화!$F$74+유형화!$G$63)*hourly1!O8453/hourly1!$O$8763</f>
        <v>118.85277021378477</v>
      </c>
      <c r="C8452" s="419">
        <f>hourly1!$F8453*유형화!$G$71/hourly1!$F$8763+유형화!$G$72*hourly1!$G8453/hourly1!$F$8763+유형화!$G$74*hourly1!I8453/hourly1!$I$8763+유형화!$H$63*hourly1!P8453/hourly1!$P$8763</f>
        <v>4.7918556363701947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770">
        <f>(유형화!$F$71+유형화!$F$72+유형화!$F$73+유형화!$F$74+유형화!$G$63)*hourly1!O8454/hourly1!$O$8763</f>
        <v>118.54185411731413</v>
      </c>
      <c r="C8453" s="419">
        <f>hourly1!$F8454*유형화!$G$71/hourly1!$F$8763+유형화!$G$72*hourly1!$G8454/hourly1!$F$8763+유형화!$G$74*hourly1!I8454/hourly1!$I$8763+유형화!$H$63*hourly1!P8454/hourly1!$P$8763</f>
        <v>6.3367899480632168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770">
        <f>(유형화!$F$71+유형화!$F$72+유형화!$F$73+유형화!$F$74+유형화!$G$63)*hourly1!O8455/hourly1!$O$8763</f>
        <v>117.76999189711015</v>
      </c>
      <c r="C8454" s="419">
        <f>hourly1!$F8455*유형화!$G$71/hourly1!$F$8763+유형화!$G$72*hourly1!$G8455/hourly1!$F$8763+유형화!$G$74*hourly1!I8455/hourly1!$I$8763+유형화!$H$63*hourly1!P8455/hourly1!$P$8763</f>
        <v>7.7303394374877001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770">
        <f>(유형화!$F$71+유형화!$F$72+유형화!$F$73+유형화!$F$74+유형화!$G$63)*hourly1!O8456/hourly1!$O$8763</f>
        <v>119.43707953480398</v>
      </c>
      <c r="C8455" s="419">
        <f>hourly1!$F8456*유형화!$G$71/hourly1!$F$8763+유형화!$G$72*hourly1!$G8456/hourly1!$F$8763+유형화!$G$74*hourly1!I8456/hourly1!$I$8763+유형화!$H$63*hourly1!P8456/hourly1!$P$8763</f>
        <v>9.2060593503484132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770">
        <f>(유형화!$F$71+유형화!$F$72+유형화!$F$73+유형화!$F$74+유형화!$G$63)*hourly1!O8457/hourly1!$O$8763</f>
        <v>121.94326933102732</v>
      </c>
      <c r="C8456" s="419">
        <f>hourly1!$F8457*유형화!$G$71/hourly1!$F$8763+유형화!$G$72*hourly1!$G8457/hourly1!$F$8763+유형화!$G$74*hourly1!I8457/hourly1!$I$8763+유형화!$H$63*hourly1!P8457/hourly1!$P$8763</f>
        <v>33.514043901679912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770">
        <f>(유형화!$F$71+유형화!$F$72+유형화!$F$73+유형화!$F$74+유형화!$G$63)*hourly1!O8458/hourly1!$O$8763</f>
        <v>123.98384045060097</v>
      </c>
      <c r="C8457" s="419">
        <f>hourly1!$F8458*유형화!$G$71/hourly1!$F$8763+유형화!$G$72*hourly1!$G8458/hourly1!$F$8763+유형화!$G$74*hourly1!I8458/hourly1!$I$8763+유형화!$H$63*hourly1!P8458/hourly1!$P$8763</f>
        <v>34.450897447273604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770">
        <f>(유형화!$F$71+유형화!$F$72+유형화!$F$73+유형화!$F$74+유형화!$G$63)*hourly1!O8459/hourly1!$O$8763</f>
        <v>134.89582323073967</v>
      </c>
      <c r="C8458" s="419">
        <f>hourly1!$F8459*유형화!$G$71/hourly1!$F$8763+유형화!$G$72*hourly1!$G8459/hourly1!$F$8763+유형화!$G$74*hourly1!I8459/hourly1!$I$8763+유형화!$H$63*hourly1!P8459/hourly1!$P$8763</f>
        <v>31.731213923717664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770">
        <f>(유형화!$F$71+유형화!$F$72+유형화!$F$73+유형화!$F$74+유형화!$G$63)*hourly1!O8460/hourly1!$O$8763</f>
        <v>144.94687938431889</v>
      </c>
      <c r="C8459" s="419">
        <f>hourly1!$F8460*유형화!$G$71/hourly1!$F$8763+유형화!$G$72*hourly1!$G8460/hourly1!$F$8763+유형화!$G$74*hourly1!I8460/hourly1!$I$8763+유형화!$H$63*hourly1!P8460/hourly1!$P$8763</f>
        <v>27.919222099482383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770">
        <f>(유형화!$F$71+유형화!$F$72+유형화!$F$73+유형화!$F$74+유형화!$G$63)*hourly1!O8461/hourly1!$O$8763</f>
        <v>146.48868734627169</v>
      </c>
      <c r="C8460" s="419">
        <f>hourly1!$F8461*유형화!$G$71/hourly1!$F$8763+유형화!$G$72*hourly1!$G8461/hourly1!$F$8763+유형화!$G$74*hourly1!I8461/hourly1!$I$8763+유형화!$H$63*hourly1!P8461/hourly1!$P$8763</f>
        <v>24.364349034906216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770">
        <f>(유형화!$F$71+유형화!$F$72+유형화!$F$73+유형화!$F$74+유형화!$G$63)*hourly1!O8462/hourly1!$O$8763</f>
        <v>145.92745342142163</v>
      </c>
      <c r="C8461" s="419">
        <f>hourly1!$F8462*유형화!$G$71/hourly1!$F$8763+유형화!$G$72*hourly1!$G8462/hourly1!$F$8763+유형화!$G$74*hourly1!I8462/hourly1!$I$8763+유형화!$H$63*hourly1!P8462/hourly1!$P$8763</f>
        <v>21.560478277110679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770">
        <f>(유형화!$F$71+유형화!$F$72+유형화!$F$73+유형화!$F$74+유형화!$G$63)*hourly1!O8463/hourly1!$O$8763</f>
        <v>138.04223903115809</v>
      </c>
      <c r="C8462" s="419">
        <f>hourly1!$F8463*유형화!$G$71/hourly1!$F$8763+유형화!$G$72*hourly1!$G8463/hourly1!$F$8763+유형화!$G$74*hourly1!I8463/hourly1!$I$8763+유형화!$H$63*hourly1!P8463/hourly1!$P$8763</f>
        <v>16.248374022657174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770">
        <f>(유형화!$F$71+유형화!$F$72+유형화!$F$73+유형화!$F$74+유형화!$G$63)*hourly1!O8464/hourly1!$O$8763</f>
        <v>133.72032013460884</v>
      </c>
      <c r="C8463" s="419">
        <f>hourly1!$F8464*유형화!$G$71/hourly1!$F$8763+유형화!$G$72*hourly1!$G8464/hourly1!$F$8763+유형화!$G$74*hourly1!I8464/hourly1!$I$8763+유형화!$H$63*hourly1!P8464/hourly1!$P$8763</f>
        <v>17.44234140435573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770">
        <f>(유형화!$F$71+유형화!$F$72+유형화!$F$73+유형화!$F$74+유형화!$G$63)*hourly1!O8465/hourly1!$O$8763</f>
        <v>139.24576133617001</v>
      </c>
      <c r="C8464" s="419">
        <f>hourly1!$F8465*유형화!$G$71/hourly1!$F$8763+유형화!$G$72*hourly1!$G8465/hourly1!$F$8763+유형화!$G$74*hourly1!I8465/hourly1!$I$8763+유형화!$H$63*hourly1!P8465/hourly1!$P$8763</f>
        <v>16.875352004416669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770">
        <f>(유형화!$F$71+유형화!$F$72+유형화!$F$73+유형화!$F$74+유형화!$G$63)*hourly1!O8466/hourly1!$O$8763</f>
        <v>139.172366967643</v>
      </c>
      <c r="C8465" s="419">
        <f>hourly1!$F8466*유형화!$G$71/hourly1!$F$8763+유형화!$G$72*hourly1!$G8466/hourly1!$F$8763+유형화!$G$74*hourly1!I8466/hourly1!$I$8763+유형화!$H$63*hourly1!P8466/hourly1!$P$8763</f>
        <v>16.957890463513685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770">
        <f>(유형화!$F$71+유형화!$F$72+유형화!$F$73+유형화!$F$74+유형화!$G$63)*hourly1!O8467/hourly1!$O$8763</f>
        <v>140.43957322357878</v>
      </c>
      <c r="C8466" s="419">
        <f>hourly1!$F8467*유형화!$G$71/hourly1!$F$8763+유형화!$G$72*hourly1!$G8467/hourly1!$F$8763+유형화!$G$74*hourly1!I8467/hourly1!$I$8763+유형화!$H$63*hourly1!P8467/hourly1!$P$8763</f>
        <v>18.010970347773604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770">
        <f>(유형화!$F$71+유형화!$F$72+유형화!$F$73+유형화!$F$74+유형화!$G$63)*hourly1!O8468/hourly1!$O$8763</f>
        <v>142.84008352497148</v>
      </c>
      <c r="C8467" s="419">
        <f>hourly1!$F8468*유형화!$G$71/hourly1!$F$8763+유형화!$G$72*hourly1!$G8468/hourly1!$F$8763+유형화!$G$74*hourly1!I8468/hourly1!$I$8763+유형화!$H$63*hourly1!P8468/hourly1!$P$8763</f>
        <v>19.161264574687749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770">
        <f>(유형화!$F$71+유형화!$F$72+유형화!$F$73+유형화!$F$74+유형화!$G$63)*hourly1!O8469/hourly1!$O$8763</f>
        <v>141.96170916391461</v>
      </c>
      <c r="C8468" s="419">
        <f>hourly1!$F8469*유형화!$G$71/hourly1!$F$8763+유형화!$G$72*hourly1!$G8469/hourly1!$F$8763+유형화!$G$74*hourly1!I8469/hourly1!$I$8763+유형화!$H$63*hourly1!P8469/hourly1!$P$8763</f>
        <v>17.173191632798645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770">
        <f>(유형화!$F$71+유형화!$F$72+유형화!$F$73+유형화!$F$74+유형화!$G$63)*hourly1!O8470/hourly1!$O$8763</f>
        <v>138.00524453117848</v>
      </c>
      <c r="C8469" s="419">
        <f>hourly1!$F8470*유형화!$G$71/hourly1!$F$8763+유형화!$G$72*hourly1!$G8470/hourly1!$F$8763+유형화!$G$74*hourly1!I8470/hourly1!$I$8763+유형화!$H$63*hourly1!P8470/hourly1!$P$8763</f>
        <v>16.648575261668338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770">
        <f>(유형화!$F$71+유형화!$F$72+유형화!$F$73+유형화!$F$74+유형화!$G$63)*hourly1!O8471/hourly1!$O$8763</f>
        <v>135.90025308831915</v>
      </c>
      <c r="C8470" s="419">
        <f>hourly1!$F8471*유형화!$G$71/hourly1!$F$8763+유형화!$G$72*hourly1!$G8471/hourly1!$F$8763+유형화!$G$74*hourly1!I8471/hourly1!$I$8763+유형화!$H$63*hourly1!P8471/hourly1!$P$8763</f>
        <v>19.960503247635547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770">
        <f>(유형화!$F$71+유형화!$F$72+유형화!$F$73+유형화!$F$74+유형화!$G$63)*hourly1!O8472/hourly1!$O$8763</f>
        <v>132.79099506035075</v>
      </c>
      <c r="C8471" s="419">
        <f>hourly1!$F8472*유형화!$G$71/hourly1!$F$8763+유형화!$G$72*hourly1!$G8472/hourly1!$F$8763+유형화!$G$74*hourly1!I8472/hourly1!$I$8763+유형화!$H$63*hourly1!P8472/hourly1!$P$8763</f>
        <v>1.3535446352982874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770">
        <f>(유형화!$F$71+유형화!$F$72+유형화!$F$73+유형화!$F$74+유형화!$G$63)*hourly1!O8473/hourly1!$O$8763</f>
        <v>130.23917538907335</v>
      </c>
      <c r="C8472" s="419">
        <f>hourly1!$F8473*유형화!$G$71/hourly1!$F$8763+유형화!$G$72*hourly1!$G8473/hourly1!$F$8763+유형화!$G$74*hourly1!I8473/hourly1!$I$8763+유형화!$H$63*hourly1!P8473/hourly1!$P$8763</f>
        <v>0.95579686478502479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770">
        <f>(유형화!$F$71+유형화!$F$72+유형화!$F$73+유형화!$F$74+유형화!$G$63)*hourly1!O8474/hourly1!$O$8763</f>
        <v>129.63741645266614</v>
      </c>
      <c r="C8473" s="419">
        <f>hourly1!$F8474*유형화!$G$71/hourly1!$F$8763+유형화!$G$72*hourly1!$G8474/hourly1!$F$8763+유형화!$G$74*hourly1!I8474/hourly1!$I$8763+유형화!$H$63*hourly1!P8474/hourly1!$P$8763</f>
        <v>0.90927020274101222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770">
        <f>(유형화!$F$71+유형화!$F$72+유형화!$F$73+유형화!$F$74+유형화!$G$63)*hourly1!O8475/hourly1!$O$8763</f>
        <v>129.25830889025571</v>
      </c>
      <c r="C8474" s="419">
        <f>hourly1!$F8475*유형화!$G$71/hourly1!$F$8763+유형화!$G$72*hourly1!$G8475/hourly1!$F$8763+유형화!$G$74*hourly1!I8475/hourly1!$I$8763+유형화!$H$63*hourly1!P8475/hourly1!$P$8763</f>
        <v>1.1073438566131242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770">
        <f>(유형화!$F$71+유형화!$F$72+유형화!$F$73+유형화!$F$74+유형화!$G$63)*hourly1!O8476/hourly1!$O$8763</f>
        <v>124.61876728041068</v>
      </c>
      <c r="C8475" s="419">
        <f>hourly1!$F8476*유형화!$G$71/hourly1!$F$8763+유형화!$G$72*hourly1!$G8476/hourly1!$F$8763+유형화!$G$74*hourly1!I8476/hourly1!$I$8763+유형화!$H$63*hourly1!P8476/hourly1!$P$8763</f>
        <v>2.531927737728334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770">
        <f>(유형화!$F$71+유형화!$F$72+유형화!$F$73+유형화!$F$74+유형화!$G$63)*hourly1!O8477/hourly1!$O$8763</f>
        <v>122.28081833440386</v>
      </c>
      <c r="C8476" s="419">
        <f>hourly1!$F8477*유형화!$G$71/hourly1!$F$8763+유형화!$G$72*hourly1!$G8477/hourly1!$F$8763+유형화!$G$74*hourly1!I8477/hourly1!$I$8763+유형화!$H$63*hourly1!P8477/hourly1!$P$8763</f>
        <v>4.2141298115105883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770">
        <f>(유형화!$F$71+유형화!$F$72+유형화!$F$73+유형화!$F$74+유형화!$G$63)*hourly1!O8478/hourly1!$O$8763</f>
        <v>121.99591221438486</v>
      </c>
      <c r="C8477" s="419">
        <f>hourly1!$F8478*유형화!$G$71/hourly1!$F$8763+유형화!$G$72*hourly1!$G8478/hourly1!$F$8763+유형화!$G$74*hourly1!I8478/hourly1!$I$8763+유형화!$H$63*hourly1!P8478/hourly1!$P$8763</f>
        <v>5.6247526475635299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770">
        <f>(유형화!$F$71+유형화!$F$72+유형화!$F$73+유형화!$F$74+유형화!$G$63)*hourly1!O8479/hourly1!$O$8763</f>
        <v>122.80577901188362</v>
      </c>
      <c r="C8478" s="419">
        <f>hourly1!$F8479*유형화!$G$71/hourly1!$F$8763+유형화!$G$72*hourly1!$G8479/hourly1!$F$8763+유형화!$G$74*hourly1!I8479/hourly1!$I$8763+유형화!$H$63*hourly1!P8479/hourly1!$P$8763</f>
        <v>6.7799193465955723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770">
        <f>(유형화!$F$71+유형화!$F$72+유형화!$F$73+유형화!$F$74+유형화!$G$63)*hourly1!O8480/hourly1!$O$8763</f>
        <v>123.75283092430692</v>
      </c>
      <c r="C8479" s="419">
        <f>hourly1!$F8480*유형화!$G$71/hourly1!$F$8763+유형화!$G$72*hourly1!$G8480/hourly1!$F$8763+유형화!$G$74*hourly1!I8480/hourly1!$I$8763+유형화!$H$63*hourly1!P8480/hourly1!$P$8763</f>
        <v>8.1420307129021054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770">
        <f>(유형화!$F$71+유형화!$F$72+유형화!$F$73+유형화!$F$74+유형화!$G$63)*hourly1!O8481/hourly1!$O$8763</f>
        <v>126.28454307332206</v>
      </c>
      <c r="C8480" s="419">
        <f>hourly1!$F8481*유형화!$G$71/hourly1!$F$8763+유형화!$G$72*hourly1!$G8481/hourly1!$F$8763+유형화!$G$74*hourly1!I8481/hourly1!$I$8763+유형화!$H$63*hourly1!P8481/hourly1!$P$8763</f>
        <v>32.573591853564018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770">
        <f>(유형화!$F$71+유형화!$F$72+유형화!$F$73+유형화!$F$74+유형화!$G$63)*hourly1!O8482/hourly1!$O$8763</f>
        <v>129.41544944906408</v>
      </c>
      <c r="C8481" s="419">
        <f>hourly1!$F8482*유형화!$G$71/hourly1!$F$8763+유형화!$G$72*hourly1!$G8482/hourly1!$F$8763+유형화!$G$74*hourly1!I8482/hourly1!$I$8763+유형화!$H$63*hourly1!P8482/hourly1!$P$8763</f>
        <v>33.363146818978556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770">
        <f>(유형화!$F$71+유형화!$F$72+유형화!$F$73+유형화!$F$74+유형화!$G$63)*hourly1!O8483/hourly1!$O$8763</f>
        <v>138.98377807954836</v>
      </c>
      <c r="C8482" s="419">
        <f>hourly1!$F8483*유형화!$G$71/hourly1!$F$8763+유형화!$G$72*hourly1!$G8483/hourly1!$F$8763+유형화!$G$74*hourly1!I8483/hourly1!$I$8763+유형화!$H$63*hourly1!P8483/hourly1!$P$8763</f>
        <v>31.150856459250093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770">
        <f>(유형화!$F$71+유형화!$F$72+유형화!$F$73+유형화!$F$74+유형화!$G$63)*hourly1!O8484/hourly1!$O$8763</f>
        <v>148.20936792747037</v>
      </c>
      <c r="C8483" s="419">
        <f>hourly1!$F8484*유형화!$G$71/hourly1!$F$8763+유형화!$G$72*hourly1!$G8484/hourly1!$F$8763+유형화!$G$74*hourly1!I8484/hourly1!$I$8763+유형화!$H$63*hourly1!P8484/hourly1!$P$8763</f>
        <v>27.04148043537699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770">
        <f>(유형화!$F$71+유형화!$F$72+유형화!$F$73+유형화!$F$74+유형화!$G$63)*hourly1!O8485/hourly1!$O$8763</f>
        <v>148.29060197616798</v>
      </c>
      <c r="C8484" s="419">
        <f>hourly1!$F8485*유형화!$G$71/hourly1!$F$8763+유형화!$G$72*hourly1!$G8485/hourly1!$F$8763+유형화!$G$74*hourly1!I8485/hourly1!$I$8763+유형화!$H$63*hourly1!P8485/hourly1!$P$8763</f>
        <v>23.699352600120452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770">
        <f>(유형화!$F$71+유형화!$F$72+유형화!$F$73+유형화!$F$74+유형화!$G$63)*hourly1!O8486/hourly1!$O$8763</f>
        <v>146.54028696483894</v>
      </c>
      <c r="C8485" s="419">
        <f>hourly1!$F8486*유형화!$G$71/hourly1!$F$8763+유형화!$G$72*hourly1!$G8486/hourly1!$F$8763+유형화!$G$74*hourly1!I8486/hourly1!$I$8763+유형화!$H$63*hourly1!P8486/hourly1!$P$8763</f>
        <v>21.353275123251652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770">
        <f>(유형화!$F$71+유형화!$F$72+유형화!$F$73+유형화!$F$74+유형화!$G$63)*hourly1!O8487/hourly1!$O$8763</f>
        <v>139.91998322039581</v>
      </c>
      <c r="C8486" s="419">
        <f>hourly1!$F8487*유형화!$G$71/hourly1!$F$8763+유형화!$G$72*hourly1!$G8487/hourly1!$F$8763+유형화!$G$74*hourly1!I8487/hourly1!$I$8763+유형화!$H$63*hourly1!P8487/hourly1!$P$8763</f>
        <v>15.143568818783566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770">
        <f>(유형화!$F$71+유형화!$F$72+유형화!$F$73+유형화!$F$74+유형화!$G$63)*hourly1!O8488/hourly1!$O$8763</f>
        <v>137.34057233780555</v>
      </c>
      <c r="C8487" s="419">
        <f>hourly1!$F8488*유형화!$G$71/hourly1!$F$8763+유형화!$G$72*hourly1!$G8488/hourly1!$F$8763+유형화!$G$74*hourly1!I8488/hourly1!$I$8763+유형화!$H$63*hourly1!P8488/hourly1!$P$8763</f>
        <v>15.588534087510135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770">
        <f>(유형화!$F$71+유형화!$F$72+유형화!$F$73+유형화!$F$74+유형화!$G$63)*hourly1!O8489/hourly1!$O$8763</f>
        <v>142.03937564562921</v>
      </c>
      <c r="C8488" s="419">
        <f>hourly1!$F8489*유형화!$G$71/hourly1!$F$8763+유형화!$G$72*hourly1!$G8489/hourly1!$F$8763+유형화!$G$74*hourly1!I8489/hourly1!$I$8763+유형화!$H$63*hourly1!P8489/hourly1!$P$8763</f>
        <v>14.39600407585468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770">
        <f>(유형화!$F$71+유형화!$F$72+유형화!$F$73+유형화!$F$74+유형화!$G$63)*hourly1!O8490/hourly1!$O$8763</f>
        <v>142.24079643812107</v>
      </c>
      <c r="C8489" s="419">
        <f>hourly1!$F8490*유형화!$G$71/hourly1!$F$8763+유형화!$G$72*hourly1!$G8490/hourly1!$F$8763+유형화!$G$74*hourly1!I8490/hourly1!$I$8763+유형화!$H$63*hourly1!P8490/hourly1!$P$8763</f>
        <v>14.402046199767453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770">
        <f>(유형화!$F$71+유형화!$F$72+유형화!$F$73+유형화!$F$74+유형화!$G$63)*hourly1!O8491/hourly1!$O$8763</f>
        <v>144.26258836314759</v>
      </c>
      <c r="C8490" s="419">
        <f>hourly1!$F8491*유형화!$G$71/hourly1!$F$8763+유형화!$G$72*hourly1!$G8491/hourly1!$F$8763+유형화!$G$74*hourly1!I8491/hourly1!$I$8763+유형화!$H$63*hourly1!P8491/hourly1!$P$8763</f>
        <v>15.769390380799532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770">
        <f>(유형화!$F$71+유형화!$F$72+유형화!$F$73+유형화!$F$74+유형화!$G$63)*hourly1!O8492/hourly1!$O$8763</f>
        <v>143.88746869460721</v>
      </c>
      <c r="C8491" s="419">
        <f>hourly1!$F8492*유형화!$G$71/hourly1!$F$8763+유형화!$G$72*hourly1!$G8492/hourly1!$F$8763+유형화!$G$74*hourly1!I8492/hourly1!$I$8763+유형화!$H$63*hourly1!P8492/hourly1!$P$8763</f>
        <v>17.131771003964928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770">
        <f>(유형화!$F$71+유형화!$F$72+유형화!$F$73+유형화!$F$74+유형화!$G$63)*hourly1!O8493/hourly1!$O$8763</f>
        <v>141.33777589708092</v>
      </c>
      <c r="C8492" s="419">
        <f>hourly1!$F8493*유형화!$G$71/hourly1!$F$8763+유형화!$G$72*hourly1!$G8493/hourly1!$F$8763+유형화!$G$74*hourly1!I8493/hourly1!$I$8763+유형화!$H$63*hourly1!P8493/hourly1!$P$8763</f>
        <v>15.564057254290525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770">
        <f>(유형화!$F$71+유형화!$F$72+유형화!$F$73+유형화!$F$74+유형화!$G$63)*hourly1!O8494/hourly1!$O$8763</f>
        <v>136.60571205920343</v>
      </c>
      <c r="C8493" s="419">
        <f>hourly1!$F8494*유형화!$G$71/hourly1!$F$8763+유형화!$G$72*hourly1!$G8494/hourly1!$F$8763+유형화!$G$74*hourly1!I8494/hourly1!$I$8763+유형화!$H$63*hourly1!P8494/hourly1!$P$8763</f>
        <v>15.605872075165612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770">
        <f>(유형화!$F$71+유형화!$F$72+유형화!$F$73+유형화!$F$74+유형화!$G$63)*hourly1!O8495/hourly1!$O$8763</f>
        <v>132.73127405263244</v>
      </c>
      <c r="C8494" s="419">
        <f>hourly1!$F8495*유형화!$G$71/hourly1!$F$8763+유형화!$G$72*hourly1!$G8495/hourly1!$F$8763+유형화!$G$74*hourly1!I8495/hourly1!$I$8763+유형화!$H$63*hourly1!P8495/hourly1!$P$8763</f>
        <v>19.369565681086669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770">
        <f>(유형화!$F$71+유형화!$F$72+유형화!$F$73+유형화!$F$74+유형화!$G$63)*hourly1!O8496/hourly1!$O$8763</f>
        <v>130.27038621961762</v>
      </c>
      <c r="C8495" s="419">
        <f>hourly1!$F8496*유형화!$G$71/hourly1!$F$8763+유형화!$G$72*hourly1!$G8496/hourly1!$F$8763+유형화!$G$74*hourly1!I8496/hourly1!$I$8763+유형화!$H$63*hourly1!P8496/hourly1!$P$8763</f>
        <v>1.3538868223006313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770">
        <f>(유형화!$F$71+유형화!$F$72+유형화!$F$73+유형화!$F$74+유형화!$G$63)*hourly1!O8497/hourly1!$O$8763</f>
        <v>128.76554218106881</v>
      </c>
      <c r="C8496" s="419">
        <f>hourly1!$F8497*유형화!$G$71/hourly1!$F$8763+유형화!$G$72*hourly1!$G8497/hourly1!$F$8763+유형화!$G$74*hourly1!I8497/hourly1!$I$8763+유형화!$H$63*hourly1!P8497/hourly1!$P$8763</f>
        <v>0.96275538518424697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770">
        <f>(유형화!$F$71+유형화!$F$72+유형화!$F$73+유형화!$F$74+유형화!$G$63)*hourly1!O8498/hourly1!$O$8763</f>
        <v>129.14289204942904</v>
      </c>
      <c r="C8497" s="419">
        <f>hourly1!$F8498*유형화!$G$71/hourly1!$F$8763+유형화!$G$72*hourly1!$G8498/hourly1!$F$8763+유형화!$G$74*hourly1!I8498/hourly1!$I$8763+유형화!$H$63*hourly1!P8498/hourly1!$P$8763</f>
        <v>1.0786838488343296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770">
        <f>(유형화!$F$71+유형화!$F$72+유형화!$F$73+유형화!$F$74+유형화!$G$63)*hourly1!O8499/hourly1!$O$8763</f>
        <v>126.80002657293409</v>
      </c>
      <c r="C8498" s="419">
        <f>hourly1!$F8499*유형화!$G$71/hourly1!$F$8763+유형화!$G$72*hourly1!$G8499/hourly1!$F$8763+유형화!$G$74*hourly1!I8499/hourly1!$I$8763+유형화!$H$63*hourly1!P8499/hourly1!$P$8763</f>
        <v>2.716585630142661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770">
        <f>(유형화!$F$71+유형화!$F$72+유형화!$F$73+유형화!$F$74+유형화!$G$63)*hourly1!O8500/hourly1!$O$8763</f>
        <v>119.8041835761084</v>
      </c>
      <c r="C8499" s="419">
        <f>hourly1!$F8500*유형화!$G$71/hourly1!$F$8763+유형화!$G$72*hourly1!$G8500/hourly1!$F$8763+유형화!$G$74*hourly1!I8500/hourly1!$I$8763+유형화!$H$63*hourly1!P8500/hourly1!$P$8763</f>
        <v>5.544596880875825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770">
        <f>(유형화!$F$71+유형화!$F$72+유형화!$F$73+유형화!$F$74+유형화!$G$63)*hourly1!O8501/hourly1!$O$8763</f>
        <v>118.58479596331162</v>
      </c>
      <c r="C8500" s="419">
        <f>hourly1!$F8501*유형화!$G$71/hourly1!$F$8763+유형화!$G$72*hourly1!$G8501/hourly1!$F$8763+유형화!$G$74*hourly1!I8501/hourly1!$I$8763+유형화!$H$63*hourly1!P8501/hourly1!$P$8763</f>
        <v>8.1192100401560641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770">
        <f>(유형화!$F$71+유형화!$F$72+유형화!$F$73+유형화!$F$74+유형화!$G$63)*hourly1!O8502/hourly1!$O$8763</f>
        <v>119.77264868675076</v>
      </c>
      <c r="C8501" s="419">
        <f>hourly1!$F8502*유형화!$G$71/hourly1!$F$8763+유형화!$G$72*hourly1!$G8502/hourly1!$F$8763+유형화!$G$74*hourly1!I8502/hourly1!$I$8763+유형화!$H$63*hourly1!P8502/hourly1!$P$8763</f>
        <v>9.8209992426010615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770">
        <f>(유형화!$F$71+유형화!$F$72+유형화!$F$73+유형화!$F$74+유형화!$G$63)*hourly1!O8503/hourly1!$O$8763</f>
        <v>119.90125036338864</v>
      </c>
      <c r="C8502" s="419">
        <f>hourly1!$F8503*유형화!$G$71/hourly1!$F$8763+유형화!$G$72*hourly1!$G8503/hourly1!$F$8763+유형화!$G$74*hourly1!I8503/hourly1!$I$8763+유형화!$H$63*hourly1!P8503/hourly1!$P$8763</f>
        <v>11.434995322952716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770">
        <f>(유형화!$F$71+유형화!$F$72+유형화!$F$73+유형화!$F$74+유형화!$G$63)*hourly1!O8504/hourly1!$O$8763</f>
        <v>121.62300728697899</v>
      </c>
      <c r="C8503" s="419">
        <f>hourly1!$F8504*유형화!$G$71/hourly1!$F$8763+유형화!$G$72*hourly1!$G8504/hourly1!$F$8763+유형화!$G$74*hourly1!I8504/hourly1!$I$8763+유형화!$H$63*hourly1!P8504/hourly1!$P$8763</f>
        <v>12.491462304635929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770">
        <f>(유형화!$F$71+유형화!$F$72+유형화!$F$73+유형화!$F$74+유형화!$G$63)*hourly1!O8505/hourly1!$O$8763</f>
        <v>124.36309213764396</v>
      </c>
      <c r="C8504" s="419">
        <f>hourly1!$F8505*유형화!$G$71/hourly1!$F$8763+유형화!$G$72*hourly1!$G8505/hourly1!$F$8763+유형화!$G$74*hourly1!I8505/hourly1!$I$8763+유형화!$H$63*hourly1!P8505/hourly1!$P$8763</f>
        <v>36.16614179960834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770">
        <f>(유형화!$F$71+유형화!$F$72+유형화!$F$73+유형화!$F$74+유형화!$G$63)*hourly1!O8506/hourly1!$O$8763</f>
        <v>128.74153547778951</v>
      </c>
      <c r="C8505" s="419">
        <f>hourly1!$F8506*유형화!$G$71/hourly1!$F$8763+유형화!$G$72*hourly1!$G8506/hourly1!$F$8763+유형화!$G$74*hourly1!I8506/hourly1!$I$8763+유형화!$H$63*hourly1!P8506/hourly1!$P$8763</f>
        <v>37.753433446281775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770">
        <f>(유형화!$F$71+유형화!$F$72+유형화!$F$73+유형화!$F$74+유형화!$G$63)*hourly1!O8507/hourly1!$O$8763</f>
        <v>136.60228964110021</v>
      </c>
      <c r="C8506" s="419">
        <f>hourly1!$F8507*유형화!$G$71/hourly1!$F$8763+유형화!$G$72*hourly1!$G8507/hourly1!$F$8763+유형화!$G$74*hourly1!I8507/hourly1!$I$8763+유형화!$H$63*hourly1!P8507/hourly1!$P$8763</f>
        <v>36.010883986681698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770">
        <f>(유형화!$F$71+유형화!$F$72+유형화!$F$73+유형화!$F$74+유형화!$G$63)*hourly1!O8508/hourly1!$O$8763</f>
        <v>146.82538375687506</v>
      </c>
      <c r="C8507" s="419">
        <f>hourly1!$F8508*유형화!$G$71/hourly1!$F$8763+유형화!$G$72*hourly1!$G8508/hourly1!$F$8763+유형화!$G$74*hourly1!I8508/hourly1!$I$8763+유형화!$H$63*hourly1!P8508/hourly1!$P$8763</f>
        <v>32.587929858228655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770">
        <f>(유형화!$F$71+유형화!$F$72+유형화!$F$73+유형화!$F$74+유형화!$G$63)*hourly1!O8509/hourly1!$O$8763</f>
        <v>147.16381456269579</v>
      </c>
      <c r="C8508" s="419">
        <f>hourly1!$F8509*유형화!$G$71/hourly1!$F$8763+유형화!$G$72*hourly1!$G8509/hourly1!$F$8763+유형화!$G$74*hourly1!I8509/hourly1!$I$8763+유형화!$H$63*hourly1!P8509/hourly1!$P$8763</f>
        <v>29.258018899033207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770">
        <f>(유형화!$F$71+유형화!$F$72+유형화!$F$73+유형화!$F$74+유형화!$G$63)*hourly1!O8510/hourly1!$O$8763</f>
        <v>145.81375017428053</v>
      </c>
      <c r="C8509" s="419">
        <f>hourly1!$F8510*유형화!$G$71/hourly1!$F$8763+유형화!$G$72*hourly1!$G8510/hourly1!$F$8763+유형화!$G$74*hourly1!I8510/hourly1!$I$8763+유형화!$H$63*hourly1!P8510/hourly1!$P$8763</f>
        <v>26.246208608334904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770">
        <f>(유형화!$F$71+유형화!$F$72+유형화!$F$73+유형화!$F$74+유형화!$G$63)*hourly1!O8511/hourly1!$O$8763</f>
        <v>137.28756169751981</v>
      </c>
      <c r="C8510" s="419">
        <f>hourly1!$F8511*유형화!$G$71/hourly1!$F$8763+유형화!$G$72*hourly1!$G8511/hourly1!$F$8763+유형화!$G$74*hourly1!I8511/hourly1!$I$8763+유형화!$H$63*hourly1!P8511/hourly1!$P$8763</f>
        <v>20.76289145652667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770">
        <f>(유형화!$F$71+유형화!$F$72+유형화!$F$73+유형화!$F$74+유형화!$G$63)*hourly1!O8512/hourly1!$O$8763</f>
        <v>134.31789317524263</v>
      </c>
      <c r="C8511" s="419">
        <f>hourly1!$F8512*유형화!$G$71/hourly1!$F$8763+유형화!$G$72*hourly1!$G8512/hourly1!$F$8763+유형화!$G$74*hourly1!I8512/hourly1!$I$8763+유형화!$H$63*hourly1!P8512/hourly1!$P$8763</f>
        <v>21.639911204528207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770">
        <f>(유형화!$F$71+유형화!$F$72+유형화!$F$73+유형화!$F$74+유형화!$G$63)*hourly1!O8513/hourly1!$O$8763</f>
        <v>137.08337296419614</v>
      </c>
      <c r="C8512" s="419">
        <f>hourly1!$F8513*유형화!$G$71/hourly1!$F$8763+유형화!$G$72*hourly1!$G8513/hourly1!$F$8763+유형화!$G$74*hourly1!I8513/hourly1!$I$8763+유형화!$H$63*hourly1!P8513/hourly1!$P$8763</f>
        <v>21.366040667860563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770">
        <f>(유형화!$F$71+유형화!$F$72+유형화!$F$73+유형화!$F$74+유형화!$G$63)*hourly1!O8514/hourly1!$O$8763</f>
        <v>136.83965536686705</v>
      </c>
      <c r="C8513" s="419">
        <f>hourly1!$F8514*유형화!$G$71/hourly1!$F$8763+유형화!$G$72*hourly1!$G8514/hourly1!$F$8763+유형화!$G$74*hourly1!I8514/hourly1!$I$8763+유형화!$H$63*hourly1!P8514/hourly1!$P$8763</f>
        <v>21.335870667617328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770">
        <f>(유형화!$F$71+유형화!$F$72+유형화!$F$73+유형화!$F$74+유형화!$G$63)*hourly1!O8515/hourly1!$O$8763</f>
        <v>139.30561362818412</v>
      </c>
      <c r="C8514" s="419">
        <f>hourly1!$F8515*유형화!$G$71/hourly1!$F$8763+유형화!$G$72*hourly1!$G8515/hourly1!$F$8763+유형화!$G$74*hourly1!I8515/hourly1!$I$8763+유형화!$H$63*hourly1!P8515/hourly1!$P$8763</f>
        <v>22.719394570228587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770">
        <f>(유형화!$F$71+유형화!$F$72+유형화!$F$73+유형화!$F$74+유형화!$G$63)*hourly1!O8516/hourly1!$O$8763</f>
        <v>140.14976211354548</v>
      </c>
      <c r="C8515" s="419">
        <f>hourly1!$F8516*유형화!$G$71/hourly1!$F$8763+유형화!$G$72*hourly1!$G8516/hourly1!$F$8763+유형화!$G$74*hourly1!I8516/hourly1!$I$8763+유형화!$H$63*hourly1!P8516/hourly1!$P$8763</f>
        <v>23.45890961010511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770">
        <f>(유형화!$F$71+유형화!$F$72+유형화!$F$73+유형화!$F$74+유형화!$G$63)*hourly1!O8517/hourly1!$O$8763</f>
        <v>139.34157379108541</v>
      </c>
      <c r="C8516" s="419">
        <f>hourly1!$F8517*유형화!$G$71/hourly1!$F$8763+유형화!$G$72*hourly1!$G8517/hourly1!$F$8763+유형화!$G$74*hourly1!I8517/hourly1!$I$8763+유형화!$H$63*hourly1!P8517/hourly1!$P$8763</f>
        <v>21.700922962412285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770">
        <f>(유형화!$F$71+유형화!$F$72+유형화!$F$73+유형화!$F$74+유형화!$G$63)*hourly1!O8518/hourly1!$O$8763</f>
        <v>135.91607577251767</v>
      </c>
      <c r="C8517" s="419">
        <f>hourly1!$F8518*유형화!$G$71/hourly1!$F$8763+유형화!$G$72*hourly1!$G8518/hourly1!$F$8763+유형화!$G$74*hourly1!I8518/hourly1!$I$8763+유형화!$H$63*hourly1!P8518/hourly1!$P$8763</f>
        <v>21.118140032160202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770">
        <f>(유형화!$F$71+유형화!$F$72+유형화!$F$73+유형화!$F$74+유형화!$G$63)*hourly1!O8519/hourly1!$O$8763</f>
        <v>133.71090479706922</v>
      </c>
      <c r="C8518" s="419">
        <f>hourly1!$F8519*유형화!$G$71/hourly1!$F$8763+유형화!$G$72*hourly1!$G8519/hourly1!$F$8763+유형화!$G$74*hourly1!I8519/hourly1!$I$8763+유형화!$H$63*hourly1!P8519/hourly1!$P$8763</f>
        <v>24.371105997313943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770">
        <f>(유형화!$F$71+유형화!$F$72+유형화!$F$73+유형화!$F$74+유형화!$G$63)*hourly1!O8520/hourly1!$O$8763</f>
        <v>129.19662035745847</v>
      </c>
      <c r="C8519" s="419">
        <f>hourly1!$F8520*유형화!$G$71/hourly1!$F$8763+유형화!$G$72*hourly1!$G8520/hourly1!$F$8763+유형화!$G$74*hourly1!I8520/hourly1!$I$8763+유형화!$H$63*hourly1!P8520/hourly1!$P$8763</f>
        <v>1.4412300546481474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770">
        <f>(유형화!$F$71+유형화!$F$72+유형화!$F$73+유형화!$F$74+유형화!$G$63)*hourly1!O8521/hourly1!$O$8763</f>
        <v>127.79021997950304</v>
      </c>
      <c r="C8520" s="419">
        <f>hourly1!$F8521*유형화!$G$71/hourly1!$F$8763+유형화!$G$72*hourly1!$G8521/hourly1!$F$8763+유형화!$G$74*hourly1!I8521/hourly1!$I$8763+유형화!$H$63*hourly1!P8521/hourly1!$P$8763</f>
        <v>3.0130392780762776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770">
        <f>(유형화!$F$71+유형화!$F$72+유형화!$F$73+유형화!$F$74+유형화!$G$63)*hourly1!O8522/hourly1!$O$8763</f>
        <v>128.16287461811149</v>
      </c>
      <c r="C8521" s="419">
        <f>hourly1!$F8522*유형화!$G$71/hourly1!$F$8763+유형화!$G$72*hourly1!$G8522/hourly1!$F$8763+유형화!$G$74*hourly1!I8522/hourly1!$I$8763+유형화!$H$63*hourly1!P8522/hourly1!$P$8763</f>
        <v>5.5122017419509381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770">
        <f>(유형화!$F$71+유형화!$F$72+유형화!$F$73+유형화!$F$74+유형화!$G$63)*hourly1!O8523/hourly1!$O$8763</f>
        <v>126.24562782284482</v>
      </c>
      <c r="C8522" s="419">
        <f>hourly1!$F8523*유형화!$G$71/hourly1!$F$8763+유형화!$G$72*hourly1!$G8523/hourly1!$F$8763+유형화!$G$74*hourly1!I8523/hourly1!$I$8763+유형화!$H$63*hourly1!P8523/hourly1!$P$8763</f>
        <v>7.0544259448943096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770">
        <f>(유형화!$F$71+유형화!$F$72+유형화!$F$73+유형화!$F$74+유형화!$G$63)*hourly1!O8524/hourly1!$O$8763</f>
        <v>119.53878375262914</v>
      </c>
      <c r="C8523" s="419">
        <f>hourly1!$F8524*유형화!$G$71/hourly1!$F$8763+유형화!$G$72*hourly1!$G8524/hourly1!$F$8763+유형화!$G$74*hourly1!I8524/hourly1!$I$8763+유형화!$H$63*hourly1!P8524/hourly1!$P$8763</f>
        <v>8.6583330476751179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770">
        <f>(유형화!$F$71+유형화!$F$72+유형화!$F$73+유형화!$F$74+유형화!$G$63)*hourly1!O8525/hourly1!$O$8763</f>
        <v>119.08483914514446</v>
      </c>
      <c r="C8524" s="419">
        <f>hourly1!$F8525*유형화!$G$71/hourly1!$F$8763+유형화!$G$72*hourly1!$G8525/hourly1!$F$8763+유형화!$G$74*hourly1!I8525/hourly1!$I$8763+유형화!$H$63*hourly1!P8525/hourly1!$P$8763</f>
        <v>10.042771500440182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770">
        <f>(유형화!$F$71+유형화!$F$72+유형화!$F$73+유형화!$F$74+유형화!$G$63)*hourly1!O8526/hourly1!$O$8763</f>
        <v>119.06973527212203</v>
      </c>
      <c r="C8525" s="419">
        <f>hourly1!$F8526*유형화!$G$71/hourly1!$F$8763+유형화!$G$72*hourly1!$G8526/hourly1!$F$8763+유형화!$G$74*hourly1!I8526/hourly1!$I$8763+유형화!$H$63*hourly1!P8526/hourly1!$P$8763</f>
        <v>11.092973567392617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770">
        <f>(유형화!$F$71+유형화!$F$72+유형화!$F$73+유형화!$F$74+유형화!$G$63)*hourly1!O8527/hourly1!$O$8763</f>
        <v>119.33364797230759</v>
      </c>
      <c r="C8526" s="419">
        <f>hourly1!$F8527*유형화!$G$71/hourly1!$F$8763+유형화!$G$72*hourly1!$G8527/hourly1!$F$8763+유형화!$G$74*hourly1!I8527/hourly1!$I$8763+유형화!$H$63*hourly1!P8527/hourly1!$P$8763</f>
        <v>12.383707556054386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770">
        <f>(유형화!$F$71+유형화!$F$72+유형화!$F$73+유형화!$F$74+유형화!$G$63)*hourly1!O8528/hourly1!$O$8763</f>
        <v>120.5203218913786</v>
      </c>
      <c r="C8527" s="419">
        <f>hourly1!$F8528*유형화!$G$71/hourly1!$F$8763+유형화!$G$72*hourly1!$G8528/hourly1!$F$8763+유형화!$G$74*hourly1!I8528/hourly1!$I$8763+유형화!$H$63*hourly1!P8528/hourly1!$P$8763</f>
        <v>12.816096221556396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770">
        <f>(유형화!$F$71+유형화!$F$72+유형화!$F$73+유형화!$F$74+유형화!$G$63)*hourly1!O8529/hourly1!$O$8763</f>
        <v>122.85730003343673</v>
      </c>
      <c r="C8528" s="419">
        <f>hourly1!$F8529*유형화!$G$71/hourly1!$F$8763+유형화!$G$72*hourly1!$G8529/hourly1!$F$8763+유형화!$G$74*hourly1!I8529/hourly1!$I$8763+유형화!$H$63*hourly1!P8529/hourly1!$P$8763</f>
        <v>35.930694986004838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770">
        <f>(유형화!$F$71+유형화!$F$72+유형화!$F$73+유형화!$F$74+유형화!$G$63)*hourly1!O8530/hourly1!$O$8763</f>
        <v>125.15568646984508</v>
      </c>
      <c r="C8529" s="419">
        <f>hourly1!$F8530*유형화!$G$71/hourly1!$F$8763+유형화!$G$72*hourly1!$G8530/hourly1!$F$8763+유형화!$G$74*hourly1!I8530/hourly1!$I$8763+유형화!$H$63*hourly1!P8530/hourly1!$P$8763</f>
        <v>37.290216255189932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770">
        <f>(유형화!$F$71+유형화!$F$72+유형화!$F$73+유형화!$F$74+유형화!$G$63)*hourly1!O8531/hourly1!$O$8763</f>
        <v>132.73581742189108</v>
      </c>
      <c r="C8530" s="419">
        <f>hourly1!$F8531*유형화!$G$71/hourly1!$F$8763+유형화!$G$72*hourly1!$G8531/hourly1!$F$8763+유형화!$G$74*hourly1!I8531/hourly1!$I$8763+유형화!$H$63*hourly1!P8531/hourly1!$P$8763</f>
        <v>34.961723559120692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770">
        <f>(유형화!$F$71+유형화!$F$72+유형화!$F$73+유형화!$F$74+유형화!$G$63)*hourly1!O8532/hourly1!$O$8763</f>
        <v>144.40121581382442</v>
      </c>
      <c r="C8531" s="419">
        <f>hourly1!$F8532*유형화!$G$71/hourly1!$F$8763+유형화!$G$72*hourly1!$G8532/hourly1!$F$8763+유형화!$G$74*hourly1!I8532/hourly1!$I$8763+유형화!$H$63*hourly1!P8532/hourly1!$P$8763</f>
        <v>31.250143002690137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770">
        <f>(유형화!$F$71+유형화!$F$72+유형화!$F$73+유형화!$F$74+유형화!$G$63)*hourly1!O8533/hourly1!$O$8763</f>
        <v>143.91120078973333</v>
      </c>
      <c r="C8532" s="419">
        <f>hourly1!$F8533*유형화!$G$71/hourly1!$F$8763+유형화!$G$72*hourly1!$G8533/hourly1!$F$8763+유형화!$G$74*hourly1!I8533/hourly1!$I$8763+유형화!$H$63*hourly1!P8533/hourly1!$P$8763</f>
        <v>27.165149649066567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770">
        <f>(유형화!$F$71+유형화!$F$72+유형화!$F$73+유형화!$F$74+유형화!$G$63)*hourly1!O8534/hourly1!$O$8763</f>
        <v>141.81454124305691</v>
      </c>
      <c r="C8533" s="419">
        <f>hourly1!$F8534*유형화!$G$71/hourly1!$F$8763+유형화!$G$72*hourly1!$G8534/hourly1!$F$8763+유형화!$G$74*hourly1!I8534/hourly1!$I$8763+유형화!$H$63*hourly1!P8534/hourly1!$P$8763</f>
        <v>23.456921417459309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770">
        <f>(유형화!$F$71+유형화!$F$72+유형화!$F$73+유형화!$F$74+유형화!$G$63)*hourly1!O8535/hourly1!$O$8763</f>
        <v>133.7992971593807</v>
      </c>
      <c r="C8534" s="419">
        <f>hourly1!$F8535*유형화!$G$71/hourly1!$F$8763+유형화!$G$72*hourly1!$G8535/hourly1!$F$8763+유형화!$G$74*hourly1!I8535/hourly1!$I$8763+유형화!$H$63*hourly1!P8535/hourly1!$P$8763</f>
        <v>17.14514214571464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770">
        <f>(유형화!$F$71+유형화!$F$72+유형화!$F$73+유형화!$F$74+유형화!$G$63)*hourly1!O8536/hourly1!$O$8763</f>
        <v>131.09687248192097</v>
      </c>
      <c r="C8535" s="419">
        <f>hourly1!$F8536*유형화!$G$71/hourly1!$F$8763+유형화!$G$72*hourly1!$G8536/hourly1!$F$8763+유형화!$G$74*hourly1!I8536/hourly1!$I$8763+유형화!$H$63*hourly1!P8536/hourly1!$P$8763</f>
        <v>17.792640885062383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770">
        <f>(유형화!$F$71+유형화!$F$72+유형화!$F$73+유형화!$F$74+유형화!$G$63)*hourly1!O8537/hourly1!$O$8763</f>
        <v>134.73569337449516</v>
      </c>
      <c r="C8536" s="419">
        <f>hourly1!$F8537*유형화!$G$71/hourly1!$F$8763+유형화!$G$72*hourly1!$G8537/hourly1!$F$8763+유형화!$G$74*hourly1!I8537/hourly1!$I$8763+유형화!$H$63*hourly1!P8537/hourly1!$P$8763</f>
        <v>17.644489299154966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770">
        <f>(유형화!$F$71+유형화!$F$72+유형화!$F$73+유형화!$F$74+유형화!$G$63)*hourly1!O8538/hourly1!$O$8763</f>
        <v>134.45414675586042</v>
      </c>
      <c r="C8537" s="419">
        <f>hourly1!$F8538*유형화!$G$71/hourly1!$F$8763+유형화!$G$72*hourly1!$G8538/hourly1!$F$8763+유형화!$G$74*hourly1!I8538/hourly1!$I$8763+유형화!$H$63*hourly1!P8538/hourly1!$P$8763</f>
        <v>17.900005134268092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770">
        <f>(유형화!$F$71+유형화!$F$72+유형화!$F$73+유형화!$F$74+유형화!$G$63)*hourly1!O8539/hourly1!$O$8763</f>
        <v>135.48814517143231</v>
      </c>
      <c r="C8538" s="419">
        <f>hourly1!$F8539*유형화!$G$71/hourly1!$F$8763+유형화!$G$72*hourly1!$G8539/hourly1!$F$8763+유형화!$G$74*hourly1!I8539/hourly1!$I$8763+유형화!$H$63*hourly1!P8539/hourly1!$P$8763</f>
        <v>18.901048284124307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770">
        <f>(유형화!$F$71+유형화!$F$72+유형화!$F$73+유형화!$F$74+유형화!$G$63)*hourly1!O8540/hourly1!$O$8763</f>
        <v>135.40143718941079</v>
      </c>
      <c r="C8539" s="419">
        <f>hourly1!$F8540*유형화!$G$71/hourly1!$F$8763+유형화!$G$72*hourly1!$G8540/hourly1!$F$8763+유형화!$G$74*hourly1!I8540/hourly1!$I$8763+유형화!$H$63*hourly1!P8540/hourly1!$P$8763</f>
        <v>20.504062377300087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770">
        <f>(유형화!$F$71+유형화!$F$72+유형화!$F$73+유형화!$F$74+유형화!$G$63)*hourly1!O8541/hourly1!$O$8763</f>
        <v>133.72412150931899</v>
      </c>
      <c r="C8540" s="419">
        <f>hourly1!$F8541*유형화!$G$71/hourly1!$F$8763+유형화!$G$72*hourly1!$G8541/hourly1!$F$8763+유형화!$G$74*hourly1!I8541/hourly1!$I$8763+유형화!$H$63*hourly1!P8541/hourly1!$P$8763</f>
        <v>18.90553641130882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770">
        <f>(유형화!$F$71+유형화!$F$72+유형화!$F$73+유형화!$F$74+유형화!$G$63)*hourly1!O8542/hourly1!$O$8763</f>
        <v>130.77438825325356</v>
      </c>
      <c r="C8541" s="419">
        <f>hourly1!$F8542*유형화!$G$71/hourly1!$F$8763+유형화!$G$72*hourly1!$G8542/hourly1!$F$8763+유형화!$G$74*hourly1!I8542/hourly1!$I$8763+유형화!$H$63*hourly1!P8542/hourly1!$P$8763</f>
        <v>18.969322899588704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770">
        <f>(유형화!$F$71+유형화!$F$72+유형화!$F$73+유형화!$F$74+유형화!$G$63)*hourly1!O8543/hourly1!$O$8763</f>
        <v>126.59794812055506</v>
      </c>
      <c r="C8542" s="419">
        <f>hourly1!$F8543*유형화!$G$71/hourly1!$F$8763+유형화!$G$72*hourly1!$G8543/hourly1!$F$8763+유형화!$G$74*hourly1!I8543/hourly1!$I$8763+유형화!$H$63*hourly1!P8543/hourly1!$P$8763</f>
        <v>22.264905917195897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770">
        <f>(유형화!$F$71+유형화!$F$72+유형화!$F$73+유형화!$F$74+유형화!$G$63)*hourly1!O8544/hourly1!$O$8763</f>
        <v>123.70076755262897</v>
      </c>
      <c r="C8543" s="419">
        <f>hourly1!$F8544*유형화!$G$71/hourly1!$F$8763+유형화!$G$72*hourly1!$G8544/hourly1!$F$8763+유형화!$G$74*hourly1!I8544/hourly1!$I$8763+유형화!$H$63*hourly1!P8544/hourly1!$P$8763</f>
        <v>1.1835198530659001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770">
        <f>(유형화!$F$71+유형화!$F$72+유형화!$F$73+유형화!$F$74+유형화!$G$63)*hourly1!O8545/hourly1!$O$8763</f>
        <v>122.36395511429549</v>
      </c>
      <c r="C8544" s="419">
        <f>hourly1!$F8545*유형화!$G$71/hourly1!$F$8763+유형화!$G$72*hourly1!$G8545/hourly1!$F$8763+유형화!$G$74*hourly1!I8545/hourly1!$I$8763+유형화!$H$63*hourly1!P8545/hourly1!$P$8763</f>
        <v>1.5405359845819977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770">
        <f>(유형화!$F$71+유형화!$F$72+유형화!$F$73+유형화!$F$74+유형화!$G$63)*hourly1!O8546/hourly1!$O$8763</f>
        <v>123.13306331970662</v>
      </c>
      <c r="C8545" s="419">
        <f>hourly1!$F8546*유형화!$G$71/hourly1!$F$8763+유형화!$G$72*hourly1!$G8546/hourly1!$F$8763+유형화!$G$74*hourly1!I8546/hourly1!$I$8763+유형화!$H$63*hourly1!P8546/hourly1!$P$8763</f>
        <v>3.8261669891092258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770">
        <f>(유형화!$F$71+유형화!$F$72+유형화!$F$73+유형화!$F$74+유형화!$G$63)*hourly1!O8547/hourly1!$O$8763</f>
        <v>121.4454318546054</v>
      </c>
      <c r="C8546" s="419">
        <f>hourly1!$F8547*유형화!$G$71/hourly1!$F$8763+유형화!$G$72*hourly1!$G8547/hourly1!$F$8763+유형화!$G$74*hourly1!I8547/hourly1!$I$8763+유형화!$H$63*hourly1!P8547/hourly1!$P$8763</f>
        <v>6.6067382585331087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770">
        <f>(유형화!$F$71+유형화!$F$72+유형화!$F$73+유형화!$F$74+유형화!$G$63)*hourly1!O8548/hourly1!$O$8763</f>
        <v>115.48244182220047</v>
      </c>
      <c r="C8547" s="419">
        <f>hourly1!$F8548*유형화!$G$71/hourly1!$F$8763+유형화!$G$72*hourly1!$G8548/hourly1!$F$8763+유형화!$G$74*hourly1!I8548/hourly1!$I$8763+유형화!$H$63*hourly1!P8548/hourly1!$P$8763</f>
        <v>9.0260517546781003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770">
        <f>(유형화!$F$71+유형화!$F$72+유형화!$F$73+유형화!$F$74+유형화!$G$63)*hourly1!O8549/hourly1!$O$8763</f>
        <v>112.46954468143909</v>
      </c>
      <c r="C8548" s="419">
        <f>hourly1!$F8549*유형화!$G$71/hourly1!$F$8763+유형화!$G$72*hourly1!$G8549/hourly1!$F$8763+유형화!$G$74*hourly1!I8549/hourly1!$I$8763+유형화!$H$63*hourly1!P8549/hourly1!$P$8763</f>
        <v>11.497217044229966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770">
        <f>(유형화!$F$71+유형화!$F$72+유형화!$F$73+유형화!$F$74+유형화!$G$63)*hourly1!O8550/hourly1!$O$8763</f>
        <v>110.21381024579962</v>
      </c>
      <c r="C8549" s="419">
        <f>hourly1!$F8550*유형화!$G$71/hourly1!$F$8763+유형화!$G$72*hourly1!$G8550/hourly1!$F$8763+유형화!$G$74*hourly1!I8550/hourly1!$I$8763+유형화!$H$63*hourly1!P8550/hourly1!$P$8763</f>
        <v>13.124339011798217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770">
        <f>(유형화!$F$71+유형화!$F$72+유형화!$F$73+유형화!$F$74+유형화!$G$63)*hourly1!O8551/hourly1!$O$8763</f>
        <v>110.77063219556067</v>
      </c>
      <c r="C8550" s="419">
        <f>hourly1!$F8551*유형화!$G$71/hourly1!$F$8763+유형화!$G$72*hourly1!$G8551/hourly1!$F$8763+유형화!$G$74*hourly1!I8551/hourly1!$I$8763+유형화!$H$63*hourly1!P8551/hourly1!$P$8763</f>
        <v>14.834804747263028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770">
        <f>(유형화!$F$71+유형화!$F$72+유형화!$F$73+유형화!$F$74+유형화!$G$63)*hourly1!O8552/hourly1!$O$8763</f>
        <v>111.85513200938553</v>
      </c>
      <c r="C8551" s="419">
        <f>hourly1!$F8552*유형화!$G$71/hourly1!$F$8763+유형화!$G$72*hourly1!$G8552/hourly1!$F$8763+유형화!$G$74*hourly1!I8552/hourly1!$I$8763+유형화!$H$63*hourly1!P8552/hourly1!$P$8763</f>
        <v>16.473406904126513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770">
        <f>(유형화!$F$71+유형화!$F$72+유형화!$F$73+유형화!$F$74+유형화!$G$63)*hourly1!O8553/hourly1!$O$8763</f>
        <v>112.18533253553014</v>
      </c>
      <c r="C8552" s="419">
        <f>hourly1!$F8553*유형화!$G$71/hourly1!$F$8763+유형화!$G$72*hourly1!$G8553/hourly1!$F$8763+유형화!$G$74*hourly1!I8553/hourly1!$I$8763+유형화!$H$63*hourly1!P8553/hourly1!$P$8763</f>
        <v>40.776253111424651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770">
        <f>(유형화!$F$71+유형화!$F$72+유형화!$F$73+유형화!$F$74+유형화!$G$63)*hourly1!O8554/hourly1!$O$8763</f>
        <v>111.19051982759366</v>
      </c>
      <c r="C8553" s="419">
        <f>hourly1!$F8554*유형화!$G$71/hourly1!$F$8763+유형화!$G$72*hourly1!$G8554/hourly1!$F$8763+유형화!$G$74*hourly1!I8554/hourly1!$I$8763+유형화!$H$63*hourly1!P8554/hourly1!$P$8763</f>
        <v>41.556725042893376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770">
        <f>(유형화!$F$71+유형화!$F$72+유형화!$F$73+유형화!$F$74+유형화!$G$63)*hourly1!O8555/hourly1!$O$8763</f>
        <v>112.41716964806476</v>
      </c>
      <c r="C8554" s="419">
        <f>hourly1!$F8555*유형화!$G$71/hourly1!$F$8763+유형화!$G$72*hourly1!$G8555/hourly1!$F$8763+유형화!$G$74*hourly1!I8555/hourly1!$I$8763+유형화!$H$63*hourly1!P8555/hourly1!$P$8763</f>
        <v>38.643092265099064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770">
        <f>(유형화!$F$71+유형화!$F$72+유형화!$F$73+유형화!$F$74+유형화!$G$63)*hourly1!O8556/hourly1!$O$8763</f>
        <v>116.43441577183792</v>
      </c>
      <c r="C8555" s="419">
        <f>hourly1!$F8556*유형화!$G$71/hourly1!$F$8763+유형화!$G$72*hourly1!$G8556/hourly1!$F$8763+유형화!$G$74*hourly1!I8556/hourly1!$I$8763+유형화!$H$63*hourly1!P8556/hourly1!$P$8763</f>
        <v>34.302457218013522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770">
        <f>(유형화!$F$71+유형화!$F$72+유형화!$F$73+유형화!$F$74+유형화!$G$63)*hourly1!O8557/hourly1!$O$8763</f>
        <v>117.10290275569852</v>
      </c>
      <c r="C8556" s="419">
        <f>hourly1!$F8557*유형화!$G$71/hourly1!$F$8763+유형화!$G$72*hourly1!$G8557/hourly1!$F$8763+유형화!$G$74*hourly1!I8557/hourly1!$I$8763+유형화!$H$63*hourly1!P8557/hourly1!$P$8763</f>
        <v>30.246401745247084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770">
        <f>(유형화!$F$71+유형화!$F$72+유형화!$F$73+유형화!$F$74+유형화!$G$63)*hourly1!O8558/hourly1!$O$8763</f>
        <v>115.26563947579105</v>
      </c>
      <c r="C8557" s="419">
        <f>hourly1!$F8558*유형화!$G$71/hourly1!$F$8763+유형화!$G$72*hourly1!$G8558/hourly1!$F$8763+유형화!$G$74*hourly1!I8558/hourly1!$I$8763+유형화!$H$63*hourly1!P8558/hourly1!$P$8763</f>
        <v>26.746141356978004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770">
        <f>(유형화!$F$71+유형화!$F$72+유형화!$F$73+유형화!$F$74+유형화!$G$63)*hourly1!O8559/hourly1!$O$8763</f>
        <v>110.8558262860505</v>
      </c>
      <c r="C8558" s="419">
        <f>hourly1!$F8559*유형화!$G$71/hourly1!$F$8763+유형화!$G$72*hourly1!$G8559/hourly1!$F$8763+유형화!$G$74*hourly1!I8559/hourly1!$I$8763+유형화!$H$63*hourly1!P8559/hourly1!$P$8763</f>
        <v>21.216556029710244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770">
        <f>(유형화!$F$71+유형화!$F$72+유형화!$F$73+유형화!$F$74+유형화!$G$63)*hourly1!O8560/hourly1!$O$8763</f>
        <v>108.35178542214081</v>
      </c>
      <c r="C8559" s="419">
        <f>hourly1!$F8560*유형화!$G$71/hourly1!$F$8763+유형화!$G$72*hourly1!$G8560/hourly1!$F$8763+유형화!$G$74*hourly1!I8560/hourly1!$I$8763+유형화!$H$63*hourly1!P8560/hourly1!$P$8763</f>
        <v>22.131922570244782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770">
        <f>(유형화!$F$71+유형화!$F$72+유형화!$F$73+유형화!$F$74+유형화!$G$63)*hourly1!O8561/hourly1!$O$8763</f>
        <v>109.28759115123131</v>
      </c>
      <c r="C8560" s="419">
        <f>hourly1!$F8561*유형화!$G$71/hourly1!$F$8763+유형화!$G$72*hourly1!$G8561/hourly1!$F$8763+유형화!$G$74*hourly1!I8561/hourly1!$I$8763+유형화!$H$63*hourly1!P8561/hourly1!$P$8763</f>
        <v>21.517597199074519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770">
        <f>(유형화!$F$71+유형화!$F$72+유형화!$F$73+유형화!$F$74+유형화!$G$63)*hourly1!O8562/hourly1!$O$8763</f>
        <v>109.46358142866984</v>
      </c>
      <c r="C8561" s="419">
        <f>hourly1!$F8562*유형화!$G$71/hourly1!$F$8763+유형화!$G$72*hourly1!$G8562/hourly1!$F$8763+유형화!$G$74*hourly1!I8562/hourly1!$I$8763+유형화!$H$63*hourly1!P8562/hourly1!$P$8763</f>
        <v>22.049387188368982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770">
        <f>(유형화!$F$71+유형화!$F$72+유형화!$F$73+유형화!$F$74+유형화!$G$63)*hourly1!O8563/hourly1!$O$8763</f>
        <v>110.22703730480951</v>
      </c>
      <c r="C8562" s="419">
        <f>hourly1!$F8563*유형화!$G$71/hourly1!$F$8763+유형화!$G$72*hourly1!$G8563/hourly1!$F$8763+유형화!$G$74*hourly1!I8563/hourly1!$I$8763+유형화!$H$63*hourly1!P8563/hourly1!$P$8763</f>
        <v>23.794483971714623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770">
        <f>(유형화!$F$71+유형화!$F$72+유형화!$F$73+유형화!$F$74+유형화!$G$63)*hourly1!O8564/hourly1!$O$8763</f>
        <v>111.13492833735226</v>
      </c>
      <c r="C8563" s="419">
        <f>hourly1!$F8564*유형화!$G$71/hourly1!$F$8763+유형화!$G$72*hourly1!$G8564/hourly1!$F$8763+유형화!$G$74*hourly1!I8564/hourly1!$I$8763+유형화!$H$63*hourly1!P8564/hourly1!$P$8763</f>
        <v>25.034784150518785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770">
        <f>(유형화!$F$71+유형화!$F$72+유형화!$F$73+유형화!$F$74+유형화!$G$63)*hourly1!O8565/hourly1!$O$8763</f>
        <v>113.32470013996719</v>
      </c>
      <c r="C8564" s="419">
        <f>hourly1!$F8565*유형화!$G$71/hourly1!$F$8763+유형화!$G$72*hourly1!$G8565/hourly1!$F$8763+유형화!$G$74*hourly1!I8565/hourly1!$I$8763+유형화!$H$63*hourly1!P8565/hourly1!$P$8763</f>
        <v>23.515464013017173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770">
        <f>(유형화!$F$71+유형화!$F$72+유형화!$F$73+유형화!$F$74+유형화!$G$63)*hourly1!O8566/hourly1!$O$8763</f>
        <v>111.65168356477301</v>
      </c>
      <c r="C8565" s="419">
        <f>hourly1!$F8566*유형화!$G$71/hourly1!$F$8763+유형화!$G$72*hourly1!$G8566/hourly1!$F$8763+유형화!$G$74*hourly1!I8566/hourly1!$I$8763+유형화!$H$63*hourly1!P8566/hourly1!$P$8763</f>
        <v>23.389539811599935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770">
        <f>(유형화!$F$71+유형화!$F$72+유형화!$F$73+유형화!$F$74+유형화!$G$63)*hourly1!O8567/hourly1!$O$8763</f>
        <v>110.68122072021045</v>
      </c>
      <c r="C8566" s="419">
        <f>hourly1!$F8567*유형화!$G$71/hourly1!$F$8763+유형화!$G$72*hourly1!$G8567/hourly1!$F$8763+유형화!$G$74*hourly1!I8567/hourly1!$I$8763+유형화!$H$63*hourly1!P8567/hourly1!$P$8763</f>
        <v>27.003731854653822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770">
        <f>(유형화!$F$71+유형화!$F$72+유형화!$F$73+유형화!$F$74+유형화!$G$63)*hourly1!O8568/hourly1!$O$8763</f>
        <v>108.32305837270334</v>
      </c>
      <c r="C8567" s="419">
        <f>hourly1!$F8568*유형화!$G$71/hourly1!$F$8763+유형화!$G$72*hourly1!$G8568/hourly1!$F$8763+유형화!$G$74*hourly1!I8568/hourly1!$I$8763+유형화!$H$63*hourly1!P8568/hourly1!$P$8763</f>
        <v>2.946400205703136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770">
        <f>(유형화!$F$71+유형화!$F$72+유형화!$F$73+유형화!$F$74+유형화!$G$63)*hourly1!O8569/hourly1!$O$8763</f>
        <v>109.44342377974418</v>
      </c>
      <c r="C8568" s="419">
        <f>hourly1!$F8569*유형화!$G$71/hourly1!$F$8763+유형화!$G$72*hourly1!$G8569/hourly1!$F$8763+유형화!$G$74*hourly1!I8569/hourly1!$I$8763+유형화!$H$63*hourly1!P8569/hourly1!$P$8763</f>
        <v>5.318238640216693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770">
        <f>(유형화!$F$71+유형화!$F$72+유형화!$F$73+유형화!$F$74+유형화!$G$63)*hourly1!O8570/hourly1!$O$8763</f>
        <v>110.96227619549906</v>
      </c>
      <c r="C8569" s="419">
        <f>hourly1!$F8570*유형화!$G$71/hourly1!$F$8763+유형화!$G$72*hourly1!$G8570/hourly1!$F$8763+유형화!$G$74*hourly1!I8570/hourly1!$I$8763+유형화!$H$63*hourly1!P8570/hourly1!$P$8763</f>
        <v>8.0977294972617777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770">
        <f>(유형화!$F$71+유형화!$F$72+유형화!$F$73+유형화!$F$74+유형화!$G$63)*hourly1!O8571/hourly1!$O$8763</f>
        <v>109.82305669163638</v>
      </c>
      <c r="C8570" s="419">
        <f>hourly1!$F8571*유형화!$G$71/hourly1!$F$8763+유형화!$G$72*hourly1!$G8571/hourly1!$F$8763+유형화!$G$74*hourly1!I8571/hourly1!$I$8763+유형화!$H$63*hourly1!P8571/hourly1!$P$8763</f>
        <v>9.9600444076808987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770">
        <f>(유형화!$F$71+유형화!$F$72+유형화!$F$73+유형화!$F$74+유형화!$G$63)*hourly1!O8572/hourly1!$O$8763</f>
        <v>105.39305533598707</v>
      </c>
      <c r="C8571" s="419">
        <f>hourly1!$F8572*유형화!$G$71/hourly1!$F$8763+유형화!$G$72*hourly1!$G8572/hourly1!$F$8763+유형화!$G$74*hourly1!I8572/hourly1!$I$8763+유형화!$H$63*hourly1!P8572/hourly1!$P$8763</f>
        <v>11.752146360973974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770">
        <f>(유형화!$F$71+유형화!$F$72+유형화!$F$73+유형화!$F$74+유형화!$G$63)*hourly1!O8573/hourly1!$O$8763</f>
        <v>103.86905525250909</v>
      </c>
      <c r="C8572" s="419">
        <f>hourly1!$F8573*유형화!$G$71/hourly1!$F$8763+유형화!$G$72*hourly1!$G8573/hourly1!$F$8763+유형화!$G$74*hourly1!I8573/hourly1!$I$8763+유형화!$H$63*hourly1!P8573/hourly1!$P$8763</f>
        <v>13.429599359210249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770">
        <f>(유형화!$F$71+유형화!$F$72+유형화!$F$73+유형화!$F$74+유형화!$G$63)*hourly1!O8574/hourly1!$O$8763</f>
        <v>104.71675419806114</v>
      </c>
      <c r="C8573" s="419">
        <f>hourly1!$F8574*유형화!$G$71/hourly1!$F$8763+유형화!$G$72*hourly1!$G8574/hourly1!$F$8763+유형화!$G$74*hourly1!I8574/hourly1!$I$8763+유형화!$H$63*hourly1!P8574/hourly1!$P$8763</f>
        <v>14.709271968388071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770">
        <f>(유형화!$F$71+유형화!$F$72+유형화!$F$73+유형화!$F$74+유형화!$G$63)*hourly1!O8575/hourly1!$O$8763</f>
        <v>105.30118690363601</v>
      </c>
      <c r="C8574" s="419">
        <f>hourly1!$F8575*유형화!$G$71/hourly1!$F$8763+유형화!$G$72*hourly1!$G8575/hourly1!$F$8763+유형화!$G$74*hourly1!I8575/hourly1!$I$8763+유형화!$H$63*hourly1!P8575/hourly1!$P$8763</f>
        <v>15.847020364290133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770">
        <f>(유형화!$F$71+유형화!$F$72+유형화!$F$73+유형화!$F$74+유형화!$G$63)*hourly1!O8576/hourly1!$O$8763</f>
        <v>105.76386021002334</v>
      </c>
      <c r="C8575" s="419">
        <f>hourly1!$F8576*유형화!$G$71/hourly1!$F$8763+유형화!$G$72*hourly1!$G8576/hourly1!$F$8763+유형화!$G$74*hourly1!I8576/hourly1!$I$8763+유형화!$H$63*hourly1!P8576/hourly1!$P$8763</f>
        <v>17.201357438845612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770">
        <f>(유형화!$F$71+유형화!$F$72+유형화!$F$73+유형화!$F$74+유형화!$G$63)*hourly1!O8577/hourly1!$O$8763</f>
        <v>106.16310643926336</v>
      </c>
      <c r="C8576" s="419">
        <f>hourly1!$F8577*유형화!$G$71/hourly1!$F$8763+유형화!$G$72*hourly1!$G8577/hourly1!$F$8763+유형화!$G$74*hourly1!I8577/hourly1!$I$8763+유형화!$H$63*hourly1!P8577/hourly1!$P$8763</f>
        <v>41.141533120592015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770">
        <f>(유형화!$F$71+유형화!$F$72+유형화!$F$73+유형화!$F$74+유형화!$G$63)*hourly1!O8578/hourly1!$O$8763</f>
        <v>106.14297788454813</v>
      </c>
      <c r="C8577" s="419">
        <f>hourly1!$F8578*유형화!$G$71/hourly1!$F$8763+유형화!$G$72*hourly1!$G8578/hourly1!$F$8763+유형화!$G$74*hourly1!I8578/hourly1!$I$8763+유형화!$H$63*hourly1!P8578/hourly1!$P$8763</f>
        <v>41.848055425177741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770">
        <f>(유형화!$F$71+유형화!$F$72+유형화!$F$73+유형화!$F$74+유형화!$G$63)*hourly1!O8579/hourly1!$O$8763</f>
        <v>104.30997808062997</v>
      </c>
      <c r="C8578" s="419">
        <f>hourly1!$F8579*유형화!$G$71/hourly1!$F$8763+유형화!$G$72*hourly1!$G8579/hourly1!$F$8763+유형화!$G$74*hourly1!I8579/hourly1!$I$8763+유형화!$H$63*hourly1!P8579/hourly1!$P$8763</f>
        <v>39.586948643077278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770">
        <f>(유형화!$F$71+유형화!$F$72+유형화!$F$73+유형화!$F$74+유형화!$G$63)*hourly1!O8580/hourly1!$O$8763</f>
        <v>105.14943759159722</v>
      </c>
      <c r="C8579" s="419">
        <f>hourly1!$F8580*유형화!$G$71/hourly1!$F$8763+유형화!$G$72*hourly1!$G8580/hourly1!$F$8763+유형화!$G$74*hourly1!I8580/hourly1!$I$8763+유형화!$H$63*hourly1!P8580/hourly1!$P$8763</f>
        <v>36.985454725341562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770">
        <f>(유형화!$F$71+유형화!$F$72+유형화!$F$73+유형화!$F$74+유형화!$G$63)*hourly1!O8581/hourly1!$O$8763</f>
        <v>107.79706147911709</v>
      </c>
      <c r="C8580" s="419">
        <f>hourly1!$F8581*유형화!$G$71/hourly1!$F$8763+유형화!$G$72*hourly1!$G8581/hourly1!$F$8763+유형화!$G$74*hourly1!I8581/hourly1!$I$8763+유형화!$H$63*hourly1!P8581/hourly1!$P$8763</f>
        <v>34.005467825861302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770">
        <f>(유형화!$F$71+유형화!$F$72+유형화!$F$73+유형화!$F$74+유형화!$G$63)*hourly1!O8582/hourly1!$O$8763</f>
        <v>109.2065579462578</v>
      </c>
      <c r="C8581" s="419">
        <f>hourly1!$F8582*유형화!$G$71/hourly1!$F$8763+유형화!$G$72*hourly1!$G8582/hourly1!$F$8763+유형화!$G$74*hourly1!I8582/hourly1!$I$8763+유형화!$H$63*hourly1!P8582/hourly1!$P$8763</f>
        <v>29.764600291896219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770">
        <f>(유형화!$F$71+유형화!$F$72+유형화!$F$73+유형화!$F$74+유형화!$G$63)*hourly1!O8583/hourly1!$O$8763</f>
        <v>108.23240676664287</v>
      </c>
      <c r="C8582" s="419">
        <f>hourly1!$F8583*유형화!$G$71/hourly1!$F$8763+유형화!$G$72*hourly1!$G8583/hourly1!$F$8763+유형화!$G$74*hourly1!I8583/hourly1!$I$8763+유형화!$H$63*hourly1!P8583/hourly1!$P$8763</f>
        <v>23.705612899019393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770">
        <f>(유형화!$F$71+유형화!$F$72+유형화!$F$73+유형화!$F$74+유형화!$G$63)*hourly1!O8584/hourly1!$O$8763</f>
        <v>106.67291283026805</v>
      </c>
      <c r="C8583" s="419">
        <f>hourly1!$F8584*유형화!$G$71/hourly1!$F$8763+유형화!$G$72*hourly1!$G8584/hourly1!$F$8763+유형화!$G$74*hourly1!I8584/hourly1!$I$8763+유형화!$H$63*hourly1!P8584/hourly1!$P$8763</f>
        <v>24.131253526055339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770">
        <f>(유형화!$F$71+유형화!$F$72+유형화!$F$73+유형화!$F$74+유형화!$G$63)*hourly1!O8585/hourly1!$O$8763</f>
        <v>105.04933194448461</v>
      </c>
      <c r="C8584" s="419">
        <f>hourly1!$F8585*유형화!$G$71/hourly1!$F$8763+유형화!$G$72*hourly1!$G8585/hourly1!$F$8763+유형화!$G$74*hourly1!I8585/hourly1!$I$8763+유형화!$H$63*hourly1!P8585/hourly1!$P$8763</f>
        <v>22.755601463108508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770">
        <f>(유형화!$F$71+유형화!$F$72+유형화!$F$73+유형화!$F$74+유형화!$G$63)*hourly1!O8586/hourly1!$O$8763</f>
        <v>105.68626153161848</v>
      </c>
      <c r="C8585" s="419">
        <f>hourly1!$F8586*유형화!$G$71/hourly1!$F$8763+유형화!$G$72*hourly1!$G8586/hourly1!$F$8763+유형화!$G$74*hourly1!I8586/hourly1!$I$8763+유형화!$H$63*hourly1!P8586/hourly1!$P$8763</f>
        <v>23.238693810771235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770">
        <f>(유형화!$F$71+유형화!$F$72+유형화!$F$73+유형화!$F$74+유형화!$G$63)*hourly1!O8587/hourly1!$O$8763</f>
        <v>106.5646895967553</v>
      </c>
      <c r="C8586" s="419">
        <f>hourly1!$F8587*유형화!$G$71/hourly1!$F$8763+유형화!$G$72*hourly1!$G8587/hourly1!$F$8763+유형화!$G$74*hourly1!I8587/hourly1!$I$8763+유형화!$H$63*hourly1!P8587/hourly1!$P$8763</f>
        <v>24.376747159298581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770">
        <f>(유형화!$F$71+유형화!$F$72+유형화!$F$73+유형화!$F$74+유형화!$G$63)*hourly1!O8588/hourly1!$O$8763</f>
        <v>106.81950379261536</v>
      </c>
      <c r="C8587" s="419">
        <f>hourly1!$F8588*유형화!$G$71/hourly1!$F$8763+유형화!$G$72*hourly1!$G8588/hourly1!$F$8763+유형화!$G$74*hourly1!I8588/hourly1!$I$8763+유형화!$H$63*hourly1!P8588/hourly1!$P$8763</f>
        <v>25.732801323308319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770">
        <f>(유형화!$F$71+유형화!$F$72+유형화!$F$73+유형화!$F$74+유형화!$G$63)*hourly1!O8589/hourly1!$O$8763</f>
        <v>109.54319724483116</v>
      </c>
      <c r="C8588" s="419">
        <f>hourly1!$F8589*유형화!$G$71/hourly1!$F$8763+유형화!$G$72*hourly1!$G8589/hourly1!$F$8763+유형화!$G$74*hourly1!I8589/hourly1!$I$8763+유형화!$H$63*hourly1!P8589/hourly1!$P$8763</f>
        <v>23.618524152868787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770">
        <f>(유형화!$F$71+유형화!$F$72+유형화!$F$73+유형화!$F$74+유형화!$G$63)*hourly1!O8590/hourly1!$O$8763</f>
        <v>108.77950420888227</v>
      </c>
      <c r="C8589" s="419">
        <f>hourly1!$F8590*유형화!$G$71/hourly1!$F$8763+유형화!$G$72*hourly1!$G8590/hourly1!$F$8763+유형화!$G$74*hourly1!I8590/hourly1!$I$8763+유형화!$H$63*hourly1!P8590/hourly1!$P$8763</f>
        <v>23.194443061559372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770">
        <f>(유형화!$F$71+유형화!$F$72+유형화!$F$73+유형화!$F$74+유형화!$G$63)*hourly1!O8591/hourly1!$O$8763</f>
        <v>108.74834122931011</v>
      </c>
      <c r="C8590" s="419">
        <f>hourly1!$F8591*유형화!$G$71/hourly1!$F$8763+유형화!$G$72*hourly1!$G8591/hourly1!$F$8763+유형화!$G$74*hourly1!I8591/hourly1!$I$8763+유형화!$H$63*hourly1!P8591/hourly1!$P$8763</f>
        <v>26.354621574540587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770">
        <f>(유형화!$F$71+유형화!$F$72+유형화!$F$73+유형화!$F$74+유형화!$G$63)*hourly1!O8592/hourly1!$O$8763</f>
        <v>107.28406858023672</v>
      </c>
      <c r="C8591" s="419">
        <f>hourly1!$F8592*유형화!$G$71/hourly1!$F$8763+유형화!$G$72*hourly1!$G8592/hourly1!$F$8763+유형화!$G$74*hourly1!I8592/hourly1!$I$8763+유형화!$H$63*hourly1!P8592/hourly1!$P$8763</f>
        <v>2.025826699101517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770">
        <f>(유형화!$F$71+유형화!$F$72+유형화!$F$73+유형화!$F$74+유형화!$G$63)*hourly1!O8593/hourly1!$O$8763</f>
        <v>108.89568260365654</v>
      </c>
      <c r="C8592" s="419">
        <f>hourly1!$F8593*유형화!$G$71/hourly1!$F$8763+유형화!$G$72*hourly1!$G8593/hourly1!$F$8763+유형화!$G$74*hourly1!I8593/hourly1!$I$8763+유형화!$H$63*hourly1!P8593/hourly1!$P$8763</f>
        <v>3.8749021728401054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770">
        <f>(유형화!$F$71+유형화!$F$72+유형화!$F$73+유형화!$F$74+유형화!$G$63)*hourly1!O8594/hourly1!$O$8763</f>
        <v>112.26995126161091</v>
      </c>
      <c r="C8593" s="419">
        <f>hourly1!$F8594*유형화!$G$71/hourly1!$F$8763+유형화!$G$72*hourly1!$G8594/hourly1!$F$8763+유형화!$G$74*hourly1!I8594/hourly1!$I$8763+유형화!$H$63*hourly1!P8594/hourly1!$P$8763</f>
        <v>6.4669130178679586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770">
        <f>(유형화!$F$71+유형화!$F$72+유형화!$F$73+유형화!$F$74+유형화!$G$63)*hourly1!O8595/hourly1!$O$8763</f>
        <v>110.42823992145051</v>
      </c>
      <c r="C8594" s="419">
        <f>hourly1!$F8595*유형화!$G$71/hourly1!$F$8763+유형화!$G$72*hourly1!$G8595/hourly1!$F$8763+유형화!$G$74*hourly1!I8595/hourly1!$I$8763+유형화!$H$63*hourly1!P8595/hourly1!$P$8763</f>
        <v>8.206036607056701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770">
        <f>(유형화!$F$71+유형화!$F$72+유형화!$F$73+유형화!$F$74+유형화!$G$63)*hourly1!O8596/hourly1!$O$8763</f>
        <v>104.31375069633791</v>
      </c>
      <c r="C8595" s="419">
        <f>hourly1!$F8596*유형화!$G$71/hourly1!$F$8763+유형화!$G$72*hourly1!$G8596/hourly1!$F$8763+유형화!$G$74*hourly1!I8596/hourly1!$I$8763+유형화!$H$63*hourly1!P8596/hourly1!$P$8763</f>
        <v>9.8173191937153064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770">
        <f>(유형화!$F$71+유형화!$F$72+유형화!$F$73+유형화!$F$74+유형화!$G$63)*hourly1!O8597/hourly1!$O$8763</f>
        <v>101.73955613211238</v>
      </c>
      <c r="C8596" s="419">
        <f>hourly1!$F8597*유형화!$G$71/hourly1!$F$8763+유형화!$G$72*hourly1!$G8597/hourly1!$F$8763+유형화!$G$74*hourly1!I8597/hourly1!$I$8763+유형화!$H$63*hourly1!P8597/hourly1!$P$8763</f>
        <v>11.575568636102302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770">
        <f>(유형화!$F$71+유형화!$F$72+유형화!$F$73+유형화!$F$74+유형화!$G$63)*hourly1!O8598/hourly1!$O$8763</f>
        <v>100.77006516416481</v>
      </c>
      <c r="C8597" s="419">
        <f>hourly1!$F8598*유형화!$G$71/hourly1!$F$8763+유형화!$G$72*hourly1!$G8598/hourly1!$F$8763+유형화!$G$74*hourly1!I8598/hourly1!$I$8763+유형화!$H$63*hourly1!P8598/hourly1!$P$8763</f>
        <v>12.672227512176539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770">
        <f>(유형화!$F$71+유형화!$F$72+유형화!$F$73+유형화!$F$74+유형화!$G$63)*hourly1!O8599/hourly1!$O$8763</f>
        <v>102.16823770387725</v>
      </c>
      <c r="C8598" s="419">
        <f>hourly1!$F8599*유형화!$G$71/hourly1!$F$8763+유형화!$G$72*hourly1!$G8599/hourly1!$F$8763+유형화!$G$74*hourly1!I8599/hourly1!$I$8763+유형화!$H$63*hourly1!P8599/hourly1!$P$8763</f>
        <v>13.890171063198258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770">
        <f>(유형화!$F$71+유형화!$F$72+유형화!$F$73+유형화!$F$74+유형화!$G$63)*hourly1!O8600/hourly1!$O$8763</f>
        <v>103.75267192447053</v>
      </c>
      <c r="C8599" s="419">
        <f>hourly1!$F8600*유형화!$G$71/hourly1!$F$8763+유형화!$G$72*hourly1!$G8600/hourly1!$F$8763+유형화!$G$74*hourly1!I8600/hourly1!$I$8763+유형화!$H$63*hourly1!P8600/hourly1!$P$8763</f>
        <v>15.11590583068784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770">
        <f>(유형화!$F$71+유형화!$F$72+유형화!$F$73+유형화!$F$74+유형화!$G$63)*hourly1!O8601/hourly1!$O$8763</f>
        <v>103.58107014823489</v>
      </c>
      <c r="C8600" s="419">
        <f>hourly1!$F8601*유형화!$G$71/hourly1!$F$8763+유형화!$G$72*hourly1!$G8601/hourly1!$F$8763+유형화!$G$74*hourly1!I8601/hourly1!$I$8763+유형화!$H$63*hourly1!P8601/hourly1!$P$8763</f>
        <v>39.155618541683502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770">
        <f>(유형화!$F$71+유형화!$F$72+유형화!$F$73+유형화!$F$74+유형화!$G$63)*hourly1!O8602/hourly1!$O$8763</f>
        <v>105.44060818136204</v>
      </c>
      <c r="C8601" s="419">
        <f>hourly1!$F8602*유형화!$G$71/hourly1!$F$8763+유형화!$G$72*hourly1!$G8602/hourly1!$F$8763+유형화!$G$74*hourly1!I8602/hourly1!$I$8763+유형화!$H$63*hourly1!P8602/hourly1!$P$8763</f>
        <v>39.788763582537939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770">
        <f>(유형화!$F$71+유형화!$F$72+유형화!$F$73+유형화!$F$74+유형화!$G$63)*hourly1!O8603/hourly1!$O$8763</f>
        <v>107.73970365390267</v>
      </c>
      <c r="C8602" s="419">
        <f>hourly1!$F8603*유형화!$G$71/hourly1!$F$8763+유형화!$G$72*hourly1!$G8603/hourly1!$F$8763+유형화!$G$74*hourly1!I8603/hourly1!$I$8763+유형화!$H$63*hourly1!P8603/hourly1!$P$8763</f>
        <v>36.987564160504377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770">
        <f>(유형화!$F$71+유형화!$F$72+유형화!$F$73+유형화!$F$74+유형화!$G$63)*hourly1!O8604/hourly1!$O$8763</f>
        <v>107.97704465061483</v>
      </c>
      <c r="C8603" s="419">
        <f>hourly1!$F8604*유형화!$G$71/hourly1!$F$8763+유형화!$G$72*hourly1!$G8604/hourly1!$F$8763+유형화!$G$74*hourly1!I8604/hourly1!$I$8763+유형화!$H$63*hourly1!P8604/hourly1!$P$8763</f>
        <v>32.337147712555307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770">
        <f>(유형화!$F$71+유형화!$F$72+유형화!$F$73+유형화!$F$74+유형화!$G$63)*hourly1!O8605/hourly1!$O$8763</f>
        <v>107.8580108573243</v>
      </c>
      <c r="C8604" s="419">
        <f>hourly1!$F8605*유형화!$G$71/hourly1!$F$8763+유형화!$G$72*hourly1!$G8605/hourly1!$F$8763+유형화!$G$74*hourly1!I8605/hourly1!$I$8763+유형화!$H$63*hourly1!P8605/hourly1!$P$8763</f>
        <v>28.231425581187416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770">
        <f>(유형화!$F$71+유형화!$F$72+유형화!$F$73+유형화!$F$74+유형화!$G$63)*hourly1!O8606/hourly1!$O$8763</f>
        <v>106.80661949145022</v>
      </c>
      <c r="C8605" s="419">
        <f>hourly1!$F8606*유형화!$G$71/hourly1!$F$8763+유형화!$G$72*hourly1!$G8606/hourly1!$F$8763+유형화!$G$74*hourly1!I8606/hourly1!$I$8763+유형화!$H$63*hourly1!P8606/hourly1!$P$8763</f>
        <v>25.462483130844856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770">
        <f>(유형화!$F$71+유형화!$F$72+유형화!$F$73+유형화!$F$74+유형화!$G$63)*hourly1!O8607/hourly1!$O$8763</f>
        <v>105.75853545738917</v>
      </c>
      <c r="C8606" s="419">
        <f>hourly1!$F8607*유형화!$G$71/hourly1!$F$8763+유형화!$G$72*hourly1!$G8607/hourly1!$F$8763+유형화!$G$74*hourly1!I8607/hourly1!$I$8763+유형화!$H$63*hourly1!P8607/hourly1!$P$8763</f>
        <v>19.594909977345878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770">
        <f>(유형화!$F$71+유형화!$F$72+유형화!$F$73+유형화!$F$74+유형화!$G$63)*hourly1!O8608/hourly1!$O$8763</f>
        <v>105.83253417652416</v>
      </c>
      <c r="C8607" s="419">
        <f>hourly1!$F8608*유형화!$G$71/hourly1!$F$8763+유형화!$G$72*hourly1!$G8608/hourly1!$F$8763+유형화!$G$74*hourly1!I8608/hourly1!$I$8763+유형화!$H$63*hourly1!P8608/hourly1!$P$8763</f>
        <v>20.640962719172801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770">
        <f>(유형화!$F$71+유형화!$F$72+유형화!$F$73+유형화!$F$74+유형화!$G$63)*hourly1!O8609/hourly1!$O$8763</f>
        <v>106.27991748366772</v>
      </c>
      <c r="C8608" s="419">
        <f>hourly1!$F8609*유형화!$G$71/hourly1!$F$8763+유형화!$G$72*hourly1!$G8609/hourly1!$F$8763+유형화!$G$74*hourly1!I8609/hourly1!$I$8763+유형화!$H$63*hourly1!P8609/hourly1!$P$8763</f>
        <v>20.867257261352183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770">
        <f>(유형화!$F$71+유형화!$F$72+유형화!$F$73+유형화!$F$74+유형화!$G$63)*hourly1!O8610/hourly1!$O$8763</f>
        <v>106.98495630085591</v>
      </c>
      <c r="C8609" s="419">
        <f>hourly1!$F8610*유형화!$G$71/hourly1!$F$8763+유형화!$G$72*hourly1!$G8610/hourly1!$F$8763+유형화!$G$74*hourly1!I8610/hourly1!$I$8763+유형화!$H$63*hourly1!P8610/hourly1!$P$8763</f>
        <v>21.611455216517868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770">
        <f>(유형화!$F$71+유형화!$F$72+유형화!$F$73+유형화!$F$74+유형화!$G$63)*hourly1!O8611/hourly1!$O$8763</f>
        <v>109.98088241416562</v>
      </c>
      <c r="C8610" s="419">
        <f>hourly1!$F8611*유형화!$G$71/hourly1!$F$8763+유형화!$G$72*hourly1!$G8611/hourly1!$F$8763+유형화!$G$74*hourly1!I8611/hourly1!$I$8763+유형화!$H$63*hourly1!P8611/hourly1!$P$8763</f>
        <v>23.122485935432223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770">
        <f>(유형화!$F$71+유형화!$F$72+유형화!$F$73+유형화!$F$74+유형화!$G$63)*hourly1!O8612/hourly1!$O$8763</f>
        <v>112.22068766250888</v>
      </c>
      <c r="C8611" s="419">
        <f>hourly1!$F8612*유형화!$G$71/hourly1!$F$8763+유형화!$G$72*hourly1!$G8612/hourly1!$F$8763+유형화!$G$74*hourly1!I8612/hourly1!$I$8763+유형화!$H$63*hourly1!P8612/hourly1!$P$8763</f>
        <v>24.110877705587711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770">
        <f>(유형화!$F$71+유형화!$F$72+유형화!$F$73+유형화!$F$74+유형화!$G$63)*hourly1!O8613/hourly1!$O$8763</f>
        <v>116.37421225983401</v>
      </c>
      <c r="C8612" s="419">
        <f>hourly1!$F8613*유형화!$G$71/hourly1!$F$8763+유형화!$G$72*hourly1!$G8613/hourly1!$F$8763+유형화!$G$74*hourly1!I8613/hourly1!$I$8763+유형화!$H$63*hourly1!P8613/hourly1!$P$8763</f>
        <v>22.306182224353268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770">
        <f>(유형화!$F$71+유형화!$F$72+유형화!$F$73+유형화!$F$74+유형화!$G$63)*hourly1!O8614/hourly1!$O$8763</f>
        <v>114.90660494271799</v>
      </c>
      <c r="C8613" s="419">
        <f>hourly1!$F8614*유형화!$G$71/hourly1!$F$8763+유형화!$G$72*hourly1!$G8614/hourly1!$F$8763+유형화!$G$74*hourly1!I8614/hourly1!$I$8763+유형화!$H$63*hourly1!P8614/hourly1!$P$8763</f>
        <v>22.124860039767483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770">
        <f>(유형화!$F$71+유형화!$F$72+유형화!$F$73+유형화!$F$74+유형화!$G$63)*hourly1!O8615/hourly1!$O$8763</f>
        <v>114.36123655471174</v>
      </c>
      <c r="C8614" s="419">
        <f>hourly1!$F8615*유형화!$G$71/hourly1!$F$8763+유형화!$G$72*hourly1!$G8615/hourly1!$F$8763+유형화!$G$74*hourly1!I8615/hourly1!$I$8763+유형화!$H$63*hourly1!P8615/hourly1!$P$8763</f>
        <v>25.570856400896467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770">
        <f>(유형화!$F$71+유형화!$F$72+유형화!$F$73+유형화!$F$74+유형화!$G$63)*hourly1!O8616/hourly1!$O$8763</f>
        <v>113.2750053010886</v>
      </c>
      <c r="C8615" s="419">
        <f>hourly1!$F8616*유형화!$G$71/hourly1!$F$8763+유형화!$G$72*hourly1!$G8616/hourly1!$F$8763+유형화!$G$74*hourly1!I8616/hourly1!$I$8763+유형화!$H$63*hourly1!P8616/hourly1!$P$8763</f>
        <v>1.8343299901943624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770">
        <f>(유형화!$F$71+유형화!$F$72+유형화!$F$73+유형화!$F$74+유형화!$G$63)*hourly1!O8617/hourly1!$O$8763</f>
        <v>113.07221679205453</v>
      </c>
      <c r="C8616" s="419">
        <f>hourly1!$F8617*유형화!$G$71/hourly1!$F$8763+유형화!$G$72*hourly1!$G8617/hourly1!$F$8763+유형화!$G$74*hourly1!I8617/hourly1!$I$8763+유형화!$H$63*hourly1!P8617/hourly1!$P$8763</f>
        <v>3.7205158289700946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770">
        <f>(유형화!$F$71+유형화!$F$72+유형화!$F$73+유형화!$F$74+유형화!$G$63)*hourly1!O8618/hourly1!$O$8763</f>
        <v>116.51715484394772</v>
      </c>
      <c r="C8617" s="419">
        <f>hourly1!$F8618*유형화!$G$71/hourly1!$F$8763+유형화!$G$72*hourly1!$G8618/hourly1!$F$8763+유형화!$G$74*hourly1!I8618/hourly1!$I$8763+유형화!$H$63*hourly1!P8618/hourly1!$P$8763</f>
        <v>6.5766125702757874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770">
        <f>(유형화!$F$71+유형화!$F$72+유형화!$F$73+유형화!$F$74+유형화!$G$63)*hourly1!O8619/hourly1!$O$8763</f>
        <v>113.20049333162596</v>
      </c>
      <c r="C8618" s="419">
        <f>hourly1!$F8619*유형화!$G$71/hourly1!$F$8763+유형화!$G$72*hourly1!$G8619/hourly1!$F$8763+유형화!$G$74*hourly1!I8619/hourly1!$I$8763+유형화!$H$63*hourly1!P8619/hourly1!$P$8763</f>
        <v>8.8975036067060742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770">
        <f>(유형화!$F$71+유형화!$F$72+유형화!$F$73+유형화!$F$74+유형화!$G$63)*hourly1!O8620/hourly1!$O$8763</f>
        <v>110.37145103768341</v>
      </c>
      <c r="C8619" s="419">
        <f>hourly1!$F8620*유형화!$G$71/hourly1!$F$8763+유형화!$G$72*hourly1!$G8620/hourly1!$F$8763+유형화!$G$74*hourly1!I8620/hourly1!$I$8763+유형화!$H$63*hourly1!P8620/hourly1!$P$8763</f>
        <v>11.289193195465176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770">
        <f>(유형화!$F$71+유형화!$F$72+유형화!$F$73+유형화!$F$74+유형화!$G$63)*hourly1!O8621/hourly1!$O$8763</f>
        <v>108.23953831760562</v>
      </c>
      <c r="C8620" s="419">
        <f>hourly1!$F8621*유형화!$G$71/hourly1!$F$8763+유형화!$G$72*hourly1!$G8621/hourly1!$F$8763+유형화!$G$74*hourly1!I8621/hourly1!$I$8763+유형화!$H$63*hourly1!P8621/hourly1!$P$8763</f>
        <v>13.390479260978598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770">
        <f>(유형화!$F$71+유형화!$F$72+유형화!$F$73+유형화!$F$74+유형화!$G$63)*hourly1!O8622/hourly1!$O$8763</f>
        <v>108.20874667982727</v>
      </c>
      <c r="C8621" s="419">
        <f>hourly1!$F8622*유형화!$G$71/hourly1!$F$8763+유형화!$G$72*hourly1!$G8622/hourly1!$F$8763+유형화!$G$74*hourly1!I8622/hourly1!$I$8763+유형화!$H$63*hourly1!P8622/hourly1!$P$8763</f>
        <v>14.900324326547551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770">
        <f>(유형화!$F$71+유형화!$F$72+유형화!$F$73+유형화!$F$74+유형화!$G$63)*hourly1!O8623/hourly1!$O$8763</f>
        <v>109.12398948767829</v>
      </c>
      <c r="C8622" s="419">
        <f>hourly1!$F8623*유형화!$G$71/hourly1!$F$8763+유형화!$G$72*hourly1!$G8623/hourly1!$F$8763+유형화!$G$74*hourly1!I8623/hourly1!$I$8763+유형화!$H$63*hourly1!P8623/hourly1!$P$8763</f>
        <v>16.33459806963825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770">
        <f>(유형화!$F$71+유형화!$F$72+유형화!$F$73+유형화!$F$74+유형화!$G$63)*hourly1!O8624/hourly1!$O$8763</f>
        <v>112.2794130925294</v>
      </c>
      <c r="C8623" s="419">
        <f>hourly1!$F8624*유형화!$G$71/hourly1!$F$8763+유형화!$G$72*hourly1!$G8624/hourly1!$F$8763+유형화!$G$74*hourly1!I8624/hourly1!$I$8763+유형화!$H$63*hourly1!P8624/hourly1!$P$8763</f>
        <v>17.861341695669061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770">
        <f>(유형화!$F$71+유형화!$F$72+유형화!$F$73+유형화!$F$74+유형화!$G$63)*hourly1!O8625/hourly1!$O$8763</f>
        <v>115.14565630021875</v>
      </c>
      <c r="C8624" s="419">
        <f>hourly1!$F8625*유형화!$G$71/hourly1!$F$8763+유형화!$G$72*hourly1!$G8625/hourly1!$F$8763+유형화!$G$74*hourly1!I8625/hourly1!$I$8763+유형화!$H$63*hourly1!P8625/hourly1!$P$8763</f>
        <v>41.90936228857916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770">
        <f>(유형화!$F$71+유형화!$F$72+유형화!$F$73+유형화!$F$74+유형화!$G$63)*hourly1!O8626/hourly1!$O$8763</f>
        <v>121.49429944990069</v>
      </c>
      <c r="C8625" s="419">
        <f>hourly1!$F8626*유형화!$G$71/hourly1!$F$8763+유형화!$G$72*hourly1!$G8626/hourly1!$F$8763+유형화!$G$74*hourly1!I8626/hourly1!$I$8763+유형화!$H$63*hourly1!P8626/hourly1!$P$8763</f>
        <v>42.461905057943952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770">
        <f>(유형화!$F$71+유형화!$F$72+유형화!$F$73+유형화!$F$74+유형화!$G$63)*hourly1!O8627/hourly1!$O$8763</f>
        <v>128.82162424480239</v>
      </c>
      <c r="C8626" s="419">
        <f>hourly1!$F8627*유형화!$G$71/hourly1!$F$8763+유형화!$G$72*hourly1!$G8627/hourly1!$F$8763+유형화!$G$74*hourly1!I8627/hourly1!$I$8763+유형화!$H$63*hourly1!P8627/hourly1!$P$8763</f>
        <v>39.99284612633334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770">
        <f>(유형화!$F$71+유형화!$F$72+유형화!$F$73+유형화!$F$74+유형화!$G$63)*hourly1!O8628/hourly1!$O$8763</f>
        <v>140.23326307108655</v>
      </c>
      <c r="C8627" s="419">
        <f>hourly1!$F8628*유형화!$G$71/hourly1!$F$8763+유형화!$G$72*hourly1!$G8628/hourly1!$F$8763+유형화!$G$74*hourly1!I8628/hourly1!$I$8763+유형화!$H$63*hourly1!P8628/hourly1!$P$8763</f>
        <v>35.97639941453243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770">
        <f>(유형화!$F$71+유형화!$F$72+유형화!$F$73+유형화!$F$74+유형화!$G$63)*hourly1!O8629/hourly1!$O$8763</f>
        <v>141.34179590575982</v>
      </c>
      <c r="C8628" s="419">
        <f>hourly1!$F8629*유형화!$G$71/hourly1!$F$8763+유형화!$G$72*hourly1!$G8629/hourly1!$F$8763+유형화!$G$74*hourly1!I8629/hourly1!$I$8763+유형화!$H$63*hourly1!P8629/hourly1!$P$8763</f>
        <v>32.020031447134116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770">
        <f>(유형화!$F$71+유형화!$F$72+유형화!$F$73+유형화!$F$74+유형화!$G$63)*hourly1!O8630/hourly1!$O$8763</f>
        <v>139.67889677287667</v>
      </c>
      <c r="C8629" s="419">
        <f>hourly1!$F8630*유형화!$G$71/hourly1!$F$8763+유형화!$G$72*hourly1!$G8630/hourly1!$F$8763+유형화!$G$74*hourly1!I8630/hourly1!$I$8763+유형화!$H$63*hourly1!P8630/hourly1!$P$8763</f>
        <v>29.618780624247588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770">
        <f>(유형화!$F$71+유형화!$F$72+유형화!$F$73+유형화!$F$74+유형화!$G$63)*hourly1!O8631/hourly1!$O$8763</f>
        <v>133.16896581439505</v>
      </c>
      <c r="C8630" s="419">
        <f>hourly1!$F8631*유형화!$G$71/hourly1!$F$8763+유형화!$G$72*hourly1!$G8631/hourly1!$F$8763+유형화!$G$74*hourly1!I8631/hourly1!$I$8763+유형화!$H$63*hourly1!P8631/hourly1!$P$8763</f>
        <v>25.521979357266225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770">
        <f>(유형화!$F$71+유형화!$F$72+유형화!$F$73+유형화!$F$74+유형화!$G$63)*hourly1!O8632/hourly1!$O$8763</f>
        <v>129.59851370545519</v>
      </c>
      <c r="C8631" s="419">
        <f>hourly1!$F8632*유형화!$G$71/hourly1!$F$8763+유형화!$G$72*hourly1!$G8632/hourly1!$F$8763+유형화!$G$74*hourly1!I8632/hourly1!$I$8763+유형화!$H$63*hourly1!P8632/hourly1!$P$8763</f>
        <v>26.624399406953614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770">
        <f>(유형화!$F$71+유형화!$F$72+유형화!$F$73+유형화!$F$74+유형화!$G$63)*hourly1!O8633/hourly1!$O$8763</f>
        <v>134.92354833352331</v>
      </c>
      <c r="C8632" s="419">
        <f>hourly1!$F8633*유형화!$G$71/hourly1!$F$8763+유형화!$G$72*hourly1!$G8633/hourly1!$F$8763+유형화!$G$74*hourly1!I8633/hourly1!$I$8763+유형화!$H$63*hourly1!P8633/hourly1!$P$8763</f>
        <v>27.108261983093769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770">
        <f>(유형화!$F$71+유형화!$F$72+유형화!$F$73+유형화!$F$74+유형화!$G$63)*hourly1!O8634/hourly1!$O$8763</f>
        <v>135.19609908672447</v>
      </c>
      <c r="C8633" s="419">
        <f>hourly1!$F8634*유형화!$G$71/hourly1!$F$8763+유형화!$G$72*hourly1!$G8634/hourly1!$F$8763+유형화!$G$74*hourly1!I8634/hourly1!$I$8763+유형화!$H$63*hourly1!P8634/hourly1!$P$8763</f>
        <v>27.99782263855337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770">
        <f>(유형화!$F$71+유형화!$F$72+유형화!$F$73+유형화!$F$74+유형화!$G$63)*hourly1!O8635/hourly1!$O$8763</f>
        <v>137.01737191631062</v>
      </c>
      <c r="C8634" s="419">
        <f>hourly1!$F8635*유형화!$G$71/hourly1!$F$8763+유형화!$G$72*hourly1!$G8635/hourly1!$F$8763+유형화!$G$74*hourly1!I8635/hourly1!$I$8763+유형화!$H$63*hourly1!P8635/hourly1!$P$8763</f>
        <v>28.928315875557381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770">
        <f>(유형화!$F$71+유형화!$F$72+유형화!$F$73+유형화!$F$74+유형화!$G$63)*hourly1!O8636/hourly1!$O$8763</f>
        <v>139.95133783850213</v>
      </c>
      <c r="C8635" s="419">
        <f>hourly1!$F8636*유형화!$G$71/hourly1!$F$8763+유형화!$G$72*hourly1!$G8636/hourly1!$F$8763+유형화!$G$74*hourly1!I8636/hourly1!$I$8763+유형화!$H$63*hourly1!P8636/hourly1!$P$8763</f>
        <v>29.011688877055789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770">
        <f>(유형화!$F$71+유형화!$F$72+유형화!$F$73+유형화!$F$74+유형화!$G$63)*hourly1!O8637/hourly1!$O$8763</f>
        <v>140.45415504333349</v>
      </c>
      <c r="C8636" s="419">
        <f>hourly1!$F8637*유형화!$G$71/hourly1!$F$8763+유형화!$G$72*hourly1!$G8637/hourly1!$F$8763+유형화!$G$74*hourly1!I8637/hourly1!$I$8763+유형화!$H$63*hourly1!P8637/hourly1!$P$8763</f>
        <v>27.142287126111608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770">
        <f>(유형화!$F$71+유형화!$F$72+유형화!$F$73+유형화!$F$74+유형화!$G$63)*hourly1!O8638/hourly1!$O$8763</f>
        <v>136.07850396709998</v>
      </c>
      <c r="C8637" s="419">
        <f>hourly1!$F8638*유형화!$G$71/hourly1!$F$8763+유형화!$G$72*hourly1!$G8638/hourly1!$F$8763+유형화!$G$74*hourly1!I8638/hourly1!$I$8763+유형화!$H$63*hourly1!P8638/hourly1!$P$8763</f>
        <v>26.726595463079903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770">
        <f>(유형화!$F$71+유형화!$F$72+유형화!$F$73+유형화!$F$74+유형화!$G$63)*hourly1!O8639/hourly1!$O$8763</f>
        <v>131.0681998796083</v>
      </c>
      <c r="C8638" s="419">
        <f>hourly1!$F8639*유형화!$G$71/hourly1!$F$8763+유형화!$G$72*hourly1!$G8639/hourly1!$F$8763+유형화!$G$74*hourly1!I8639/hourly1!$I$8763+유형화!$H$63*hourly1!P8639/hourly1!$P$8763</f>
        <v>29.909644192069219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770">
        <f>(유형화!$F$71+유형화!$F$72+유형화!$F$73+유형화!$F$74+유형화!$G$63)*hourly1!O8640/hourly1!$O$8763</f>
        <v>126.58163782200792</v>
      </c>
      <c r="C8639" s="419">
        <f>hourly1!$F8640*유형화!$G$71/hourly1!$F$8763+유형화!$G$72*hourly1!$G8640/hourly1!$F$8763+유형화!$G$74*hourly1!I8640/hourly1!$I$8763+유형화!$H$63*hourly1!P8640/hourly1!$P$8763</f>
        <v>5.7524659454120366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770">
        <f>(유형화!$F$71+유형화!$F$72+유형화!$F$73+유형화!$F$74+유형화!$G$63)*hourly1!O8641/hourly1!$O$8763</f>
        <v>126.486889373822</v>
      </c>
      <c r="C8640" s="419">
        <f>hourly1!$F8641*유형화!$G$71/hourly1!$F$8763+유형화!$G$72*hourly1!$G8641/hourly1!$F$8763+유형화!$G$74*hourly1!I8641/hourly1!$I$8763+유형화!$H$63*hourly1!P8641/hourly1!$P$8763</f>
        <v>7.8599895383871985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770">
        <f>(유형화!$F$71+유형화!$F$72+유형화!$F$73+유형화!$F$74+유형화!$G$63)*hourly1!O8642/hourly1!$O$8763</f>
        <v>126.42541680263919</v>
      </c>
      <c r="C8641" s="419">
        <f>hourly1!$F8642*유형화!$G$71/hourly1!$F$8763+유형화!$G$72*hourly1!$G8642/hourly1!$F$8763+유형화!$G$74*hourly1!I8642/hourly1!$I$8763+유형화!$H$63*hourly1!P8642/hourly1!$P$8763</f>
        <v>10.458336689678754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770">
        <f>(유형화!$F$71+유형화!$F$72+유형화!$F$73+유형화!$F$74+유형화!$G$63)*hourly1!O8643/hourly1!$O$8763</f>
        <v>127.12996595512197</v>
      </c>
      <c r="C8642" s="419">
        <f>hourly1!$F8643*유형화!$G$71/hourly1!$F$8763+유형화!$G$72*hourly1!$G8643/hourly1!$F$8763+유형화!$G$74*hourly1!I8643/hourly1!$I$8763+유형화!$H$63*hourly1!P8643/hourly1!$P$8763</f>
        <v>12.202135193381459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770">
        <f>(유형화!$F$71+유형화!$F$72+유형화!$F$73+유형화!$F$74+유형화!$G$63)*hourly1!O8644/hourly1!$O$8763</f>
        <v>120.61435999612023</v>
      </c>
      <c r="C8643" s="419">
        <f>hourly1!$F8644*유형화!$G$71/hourly1!$F$8763+유형화!$G$72*hourly1!$G8644/hourly1!$F$8763+유형화!$G$74*hourly1!I8644/hourly1!$I$8763+유형화!$H$63*hourly1!P8644/hourly1!$P$8763</f>
        <v>14.050388741325785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770">
        <f>(유형화!$F$71+유형화!$F$72+유형화!$F$73+유형화!$F$74+유형화!$G$63)*hourly1!O8645/hourly1!$O$8763</f>
        <v>119.18836005366494</v>
      </c>
      <c r="C8644" s="419">
        <f>hourly1!$F8645*유형화!$G$71/hourly1!$F$8763+유형화!$G$72*hourly1!$G8645/hourly1!$F$8763+유형화!$G$74*hourly1!I8645/hourly1!$I$8763+유형화!$H$63*hourly1!P8645/hourly1!$P$8763</f>
        <v>15.738870500500818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770">
        <f>(유형화!$F$71+유형화!$F$72+유형화!$F$73+유형화!$F$74+유형화!$G$63)*hourly1!O8646/hourly1!$O$8763</f>
        <v>119.1781163272473</v>
      </c>
      <c r="C8645" s="419">
        <f>hourly1!$F8646*유형화!$G$71/hourly1!$F$8763+유형화!$G$72*hourly1!$G8646/hourly1!$F$8763+유형화!$G$74*hourly1!I8646/hourly1!$I$8763+유형화!$H$63*hourly1!P8646/hourly1!$P$8763</f>
        <v>17.09396180198322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770">
        <f>(유형화!$F$71+유형화!$F$72+유형화!$F$73+유형화!$F$74+유형화!$G$63)*hourly1!O8647/hourly1!$O$8763</f>
        <v>119.7734881523979</v>
      </c>
      <c r="C8646" s="419">
        <f>hourly1!$F8647*유형화!$G$71/hourly1!$F$8763+유형화!$G$72*hourly1!$G8647/hourly1!$F$8763+유형화!$G$74*hourly1!I8647/hourly1!$I$8763+유형화!$H$63*hourly1!P8647/hourly1!$P$8763</f>
        <v>18.38098158460339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770">
        <f>(유형화!$F$71+유형화!$F$72+유형화!$F$73+유형화!$F$74+유형화!$G$63)*hourly1!O8648/hourly1!$O$8763</f>
        <v>121.31914681494906</v>
      </c>
      <c r="C8647" s="419">
        <f>hourly1!$F8648*유형화!$G$71/hourly1!$F$8763+유형화!$G$72*hourly1!$G8648/hourly1!$F$8763+유형화!$G$74*hourly1!I8648/hourly1!$I$8763+유형화!$H$63*hourly1!P8648/hourly1!$P$8763</f>
        <v>19.750700149547434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770">
        <f>(유형화!$F$71+유형화!$F$72+유형화!$F$73+유형화!$F$74+유형화!$G$63)*hourly1!O8649/hourly1!$O$8763</f>
        <v>125.02281472665199</v>
      </c>
      <c r="C8648" s="419">
        <f>hourly1!$F8649*유형화!$G$71/hourly1!$F$8763+유형화!$G$72*hourly1!$G8649/hourly1!$F$8763+유형화!$G$74*hourly1!I8649/hourly1!$I$8763+유형화!$H$63*hourly1!P8649/hourly1!$P$8763</f>
        <v>43.846757396966318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770">
        <f>(유형화!$F$71+유형화!$F$72+유형화!$F$73+유형화!$F$74+유형화!$G$63)*hourly1!O8650/hourly1!$O$8763</f>
        <v>129.5198451690753</v>
      </c>
      <c r="C8649" s="419">
        <f>hourly1!$F8650*유형화!$G$71/hourly1!$F$8763+유형화!$G$72*hourly1!$G8650/hourly1!$F$8763+유형화!$G$74*hourly1!I8650/hourly1!$I$8763+유형화!$H$63*hourly1!P8650/hourly1!$P$8763</f>
        <v>44.546202400412788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770">
        <f>(유형화!$F$71+유형화!$F$72+유형화!$F$73+유형화!$F$74+유형화!$G$63)*hourly1!O8651/hourly1!$O$8763</f>
        <v>136.08115608232123</v>
      </c>
      <c r="C8650" s="419">
        <f>hourly1!$F8651*유형화!$G$71/hourly1!$F$8763+유형화!$G$72*hourly1!$G8651/hourly1!$F$8763+유형화!$G$74*hourly1!I8651/hourly1!$I$8763+유형화!$H$63*hourly1!P8651/hourly1!$P$8763</f>
        <v>42.437731023294774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770">
        <f>(유형화!$F$71+유형화!$F$72+유형화!$F$73+유형화!$F$74+유형화!$G$63)*hourly1!O8652/hourly1!$O$8763</f>
        <v>146.23026278665139</v>
      </c>
      <c r="C8651" s="419">
        <f>hourly1!$F8652*유형화!$G$71/hourly1!$F$8763+유형화!$G$72*hourly1!$G8652/hourly1!$F$8763+유형화!$G$74*hourly1!I8652/hourly1!$I$8763+유형화!$H$63*hourly1!P8652/hourly1!$P$8763</f>
        <v>38.663595790248017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770">
        <f>(유형화!$F$71+유형화!$F$72+유형화!$F$73+유형화!$F$74+유형화!$G$63)*hourly1!O8653/hourly1!$O$8763</f>
        <v>144.78754142395192</v>
      </c>
      <c r="C8652" s="419">
        <f>hourly1!$F8653*유형화!$G$71/hourly1!$F$8763+유형화!$G$72*hourly1!$G8653/hourly1!$F$8763+유형화!$G$74*hourly1!I8653/hourly1!$I$8763+유형화!$H$63*hourly1!P8653/hourly1!$P$8763</f>
        <v>35.490294467271724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770">
        <f>(유형화!$F$71+유형화!$F$72+유형화!$F$73+유형화!$F$74+유형화!$G$63)*hourly1!O8654/hourly1!$O$8763</f>
        <v>143.23906707760838</v>
      </c>
      <c r="C8653" s="419">
        <f>hourly1!$F8654*유형화!$G$71/hourly1!$F$8763+유형화!$G$72*hourly1!$G8654/hourly1!$F$8763+유형화!$G$74*hourly1!I8654/hourly1!$I$8763+유형화!$H$63*hourly1!P8654/hourly1!$P$8763</f>
        <v>32.603007319158237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770">
        <f>(유형화!$F$71+유형화!$F$72+유형화!$F$73+유형화!$F$74+유형화!$G$63)*hourly1!O8655/hourly1!$O$8763</f>
        <v>135.10758839591455</v>
      </c>
      <c r="C8654" s="419">
        <f>hourly1!$F8655*유형화!$G$71/hourly1!$F$8763+유형화!$G$72*hourly1!$G8655/hourly1!$F$8763+유형화!$G$74*hourly1!I8655/hourly1!$I$8763+유형화!$H$63*hourly1!P8655/hourly1!$P$8763</f>
        <v>27.418169550028598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770">
        <f>(유형화!$F$71+유형화!$F$72+유형화!$F$73+유형화!$F$74+유형화!$G$63)*hourly1!O8656/hourly1!$O$8763</f>
        <v>132.35707301846955</v>
      </c>
      <c r="C8655" s="419">
        <f>hourly1!$F8656*유형화!$G$71/hourly1!$F$8763+유형화!$G$72*hourly1!$G8656/hourly1!$F$8763+유형화!$G$74*hourly1!I8656/hourly1!$I$8763+유형화!$H$63*hourly1!P8656/hourly1!$P$8763</f>
        <v>28.523892073555068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770">
        <f>(유형화!$F$71+유형화!$F$72+유형화!$F$73+유형화!$F$74+유형화!$G$63)*hourly1!O8657/hourly1!$O$8763</f>
        <v>137.75368748459999</v>
      </c>
      <c r="C8656" s="419">
        <f>hourly1!$F8657*유형화!$G$71/hourly1!$F$8763+유형화!$G$72*hourly1!$G8657/hourly1!$F$8763+유형화!$G$74*hourly1!I8657/hourly1!$I$8763+유형화!$H$63*hourly1!P8657/hourly1!$P$8763</f>
        <v>28.01424946099845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770">
        <f>(유형화!$F$71+유형화!$F$72+유형화!$F$73+유형화!$F$74+유형화!$G$63)*hourly1!O8658/hourly1!$O$8763</f>
        <v>137.92070230147371</v>
      </c>
      <c r="C8657" s="419">
        <f>hourly1!$F8658*유형화!$G$71/hourly1!$F$8763+유형화!$G$72*hourly1!$G8658/hourly1!$F$8763+유형화!$G$74*hourly1!I8658/hourly1!$I$8763+유형화!$H$63*hourly1!P8658/hourly1!$P$8763</f>
        <v>28.099644504576339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770">
        <f>(유형화!$F$71+유형화!$F$72+유형화!$F$73+유형화!$F$74+유형화!$G$63)*hourly1!O8659/hourly1!$O$8763</f>
        <v>139.06631817578872</v>
      </c>
      <c r="C8658" s="419">
        <f>hourly1!$F8659*유형화!$G$71/hourly1!$F$8763+유형화!$G$72*hourly1!$G8659/hourly1!$F$8763+유형화!$G$74*hourly1!I8659/hourly1!$I$8763+유형화!$H$63*hourly1!P8659/hourly1!$P$8763</f>
        <v>29.265303604884263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770">
        <f>(유형화!$F$71+유형화!$F$72+유형화!$F$73+유형화!$F$74+유형화!$G$63)*hourly1!O8660/hourly1!$O$8763</f>
        <v>141.01598251763809</v>
      </c>
      <c r="C8659" s="419">
        <f>hourly1!$F8660*유형화!$G$71/hourly1!$F$8763+유형화!$G$72*hourly1!$G8660/hourly1!$F$8763+유형화!$G$74*hourly1!I8660/hourly1!$I$8763+유형화!$H$63*hourly1!P8660/hourly1!$P$8763</f>
        <v>30.420040108386385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770">
        <f>(유형화!$F$71+유형화!$F$72+유형화!$F$73+유형화!$F$74+유형화!$G$63)*hourly1!O8661/hourly1!$O$8763</f>
        <v>139.97294828353847</v>
      </c>
      <c r="C8660" s="419">
        <f>hourly1!$F8661*유형화!$G$71/hourly1!$F$8763+유형화!$G$72*hourly1!$G8661/hourly1!$F$8763+유형화!$G$74*hourly1!I8661/hourly1!$I$8763+유형화!$H$63*hourly1!P8661/hourly1!$P$8763</f>
        <v>28.154326110639296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770">
        <f>(유형화!$F$71+유형화!$F$72+유형화!$F$73+유형화!$F$74+유형화!$G$63)*hourly1!O8662/hourly1!$O$8763</f>
        <v>135.40457385741229</v>
      </c>
      <c r="C8661" s="419">
        <f>hourly1!$F8662*유형화!$G$71/hourly1!$F$8763+유형화!$G$72*hourly1!$G8662/hourly1!$F$8763+유형화!$G$74*hourly1!I8662/hourly1!$I$8763+유형화!$H$63*hourly1!P8662/hourly1!$P$8763</f>
        <v>27.594976220160799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770">
        <f>(유형화!$F$71+유형화!$F$72+유형화!$F$73+유형화!$F$74+유형화!$G$63)*hourly1!O8663/hourly1!$O$8763</f>
        <v>131.27173083944649</v>
      </c>
      <c r="C8662" s="419">
        <f>hourly1!$F8663*유형화!$G$71/hourly1!$F$8763+유형화!$G$72*hourly1!$G8663/hourly1!$F$8763+유형화!$G$74*hourly1!I8663/hourly1!$I$8763+유형화!$H$63*hourly1!P8663/hourly1!$P$8763</f>
        <v>30.413905975558457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770">
        <f>(유형화!$F$71+유형화!$F$72+유형화!$F$73+유형화!$F$74+유형화!$G$63)*hourly1!O8664/hourly1!$O$8763</f>
        <v>128.09063910906403</v>
      </c>
      <c r="C8663" s="419">
        <f>hourly1!$F8664*유형화!$G$71/hourly1!$F$8763+유형화!$G$72*hourly1!$G8664/hourly1!$F$8763+유형화!$G$74*hourly1!I8664/hourly1!$I$8763+유형화!$H$63*hourly1!P8664/hourly1!$P$8763</f>
        <v>6.1082730367013367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770">
        <f>(유형화!$F$71+유형화!$F$72+유형화!$F$73+유형화!$F$74+유형화!$G$63)*hourly1!O8665/hourly1!$O$8763</f>
        <v>128.32060588827821</v>
      </c>
      <c r="C8664" s="419">
        <f>hourly1!$F8665*유형화!$G$71/hourly1!$F$8763+유형화!$G$72*hourly1!$G8665/hourly1!$F$8763+유형화!$G$74*hourly1!I8665/hourly1!$I$8763+유형화!$H$63*hourly1!P8665/hourly1!$P$8763</f>
        <v>7.9398249663434228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770">
        <f>(유형화!$F$71+유형화!$F$72+유형화!$F$73+유형화!$F$74+유형화!$G$63)*hourly1!O8666/hourly1!$O$8763</f>
        <v>127.73959366404796</v>
      </c>
      <c r="C8665" s="419">
        <f>hourly1!$F8666*유형화!$G$71/hourly1!$F$8763+유형화!$G$72*hourly1!$G8666/hourly1!$F$8763+유형화!$G$74*hourly1!I8666/hourly1!$I$8763+유형화!$H$63*hourly1!P8666/hourly1!$P$8763</f>
        <v>10.12263093072211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770">
        <f>(유형화!$F$71+유형화!$F$72+유형화!$F$73+유형화!$F$74+유형화!$G$63)*hourly1!O8667/hourly1!$O$8763</f>
        <v>128.20915727204866</v>
      </c>
      <c r="C8666" s="419">
        <f>hourly1!$F8667*유형화!$G$71/hourly1!$F$8763+유형화!$G$72*hourly1!$G8667/hourly1!$F$8763+유형화!$G$74*hourly1!I8667/hourly1!$I$8763+유형화!$H$63*hourly1!P8667/hourly1!$P$8763</f>
        <v>11.227716161728962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770">
        <f>(유형화!$F$71+유형화!$F$72+유형화!$F$73+유형화!$F$74+유형화!$G$63)*hourly1!O8668/hourly1!$O$8763</f>
        <v>121.1351868300749</v>
      </c>
      <c r="C8667" s="419">
        <f>hourly1!$F8668*유형화!$G$71/hourly1!$F$8763+유형화!$G$72*hourly1!$G8668/hourly1!$F$8763+유형화!$G$74*hourly1!I8668/hourly1!$I$8763+유형화!$H$63*hourly1!P8668/hourly1!$P$8763</f>
        <v>12.45075928379636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770">
        <f>(유형화!$F$71+유형화!$F$72+유형화!$F$73+유형화!$F$74+유형화!$G$63)*hourly1!O8669/hourly1!$O$8763</f>
        <v>119.91395399850174</v>
      </c>
      <c r="C8668" s="419">
        <f>hourly1!$F8669*유형화!$G$71/hourly1!$F$8763+유형화!$G$72*hourly1!$G8669/hourly1!$F$8763+유형화!$G$74*hourly1!I8669/hourly1!$I$8763+유형화!$H$63*hourly1!P8669/hourly1!$P$8763</f>
        <v>13.380463521273391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770">
        <f>(유형화!$F$71+유형화!$F$72+유형화!$F$73+유형화!$F$74+유형화!$G$63)*hourly1!O8670/hourly1!$O$8763</f>
        <v>119.96987881420127</v>
      </c>
      <c r="C8669" s="419">
        <f>hourly1!$F8670*유형화!$G$71/hourly1!$F$8763+유형화!$G$72*hourly1!$G8670/hourly1!$F$8763+유형화!$G$74*hourly1!I8670/hourly1!$I$8763+유형화!$H$63*hourly1!P8670/hourly1!$P$8763</f>
        <v>14.289601150565629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770">
        <f>(유형화!$F$71+유형화!$F$72+유형화!$F$73+유형화!$F$74+유형화!$G$63)*hourly1!O8671/hourly1!$O$8763</f>
        <v>120.04492630671486</v>
      </c>
      <c r="C8670" s="419">
        <f>hourly1!$F8671*유형화!$G$71/hourly1!$F$8763+유형화!$G$72*hourly1!$G8671/hourly1!$F$8763+유형화!$G$74*hourly1!I8671/hourly1!$I$8763+유형화!$H$63*hourly1!P8671/hourly1!$P$8763</f>
        <v>15.095824500293247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770">
        <f>(유형화!$F$71+유형화!$F$72+유형화!$F$73+유형화!$F$74+유형화!$G$63)*hourly1!O8672/hourly1!$O$8763</f>
        <v>121.12790041105642</v>
      </c>
      <c r="C8671" s="419">
        <f>hourly1!$F8672*유형화!$G$71/hourly1!$F$8763+유형화!$G$72*hourly1!$G8672/hourly1!$F$8763+유형화!$G$74*hourly1!I8672/hourly1!$I$8763+유형화!$H$63*hourly1!P8672/hourly1!$P$8763</f>
        <v>15.558741046869233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770">
        <f>(유형화!$F$71+유형화!$F$72+유형화!$F$73+유형화!$F$74+유형화!$G$63)*hourly1!O8673/hourly1!$O$8763</f>
        <v>123.8363762075471</v>
      </c>
      <c r="C8672" s="419">
        <f>hourly1!$F8673*유형화!$G$71/hourly1!$F$8763+유형화!$G$72*hourly1!$G8673/hourly1!$F$8763+유형화!$G$74*hourly1!I8673/hourly1!$I$8763+유형화!$H$63*hourly1!P8673/hourly1!$P$8763</f>
        <v>38.57548725297741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770">
        <f>(유형화!$F$71+유형화!$F$72+유형화!$F$73+유형화!$F$74+유형화!$G$63)*hourly1!O8674/hourly1!$O$8763</f>
        <v>128.36700311079508</v>
      </c>
      <c r="C8673" s="419">
        <f>hourly1!$F8674*유형화!$G$71/hourly1!$F$8763+유형화!$G$72*hourly1!$G8674/hourly1!$F$8763+유형화!$G$74*hourly1!I8674/hourly1!$I$8763+유형화!$H$63*hourly1!P8674/hourly1!$P$8763</f>
        <v>40.137587843380182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770">
        <f>(유형화!$F$71+유형화!$F$72+유형화!$F$73+유형화!$F$74+유형화!$G$63)*hourly1!O8675/hourly1!$O$8763</f>
        <v>134.32137708356754</v>
      </c>
      <c r="C8674" s="419">
        <f>hourly1!$F8675*유형화!$G$71/hourly1!$F$8763+유형화!$G$72*hourly1!$G8675/hourly1!$F$8763+유형화!$G$74*hourly1!I8675/hourly1!$I$8763+유형화!$H$63*hourly1!P8675/hourly1!$P$8763</f>
        <v>38.396124335157758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770">
        <f>(유형화!$F$71+유형화!$F$72+유형화!$F$73+유형화!$F$74+유형화!$G$63)*hourly1!O8676/hourly1!$O$8763</f>
        <v>145.26502711375048</v>
      </c>
      <c r="C8675" s="419">
        <f>hourly1!$F8676*유형화!$G$71/hourly1!$F$8763+유형화!$G$72*hourly1!$G8676/hourly1!$F$8763+유형화!$G$74*hourly1!I8676/hourly1!$I$8763+유형화!$H$63*hourly1!P8676/hourly1!$P$8763</f>
        <v>35.959005729172127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770">
        <f>(유형화!$F$71+유형화!$F$72+유형화!$F$73+유형화!$F$74+유형화!$G$63)*hourly1!O8677/hourly1!$O$8763</f>
        <v>144.90373260319487</v>
      </c>
      <c r="C8676" s="419">
        <f>hourly1!$F8677*유형화!$G$71/hourly1!$F$8763+유형화!$G$72*hourly1!$G8677/hourly1!$F$8763+유형화!$G$74*hourly1!I8677/hourly1!$I$8763+유형화!$H$63*hourly1!P8677/hourly1!$P$8763</f>
        <v>34.418744177938542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770">
        <f>(유형화!$F$71+유형화!$F$72+유형화!$F$73+유형화!$F$74+유형화!$G$63)*hourly1!O8678/hourly1!$O$8763</f>
        <v>142.78695694920145</v>
      </c>
      <c r="C8677" s="419">
        <f>hourly1!$F8678*유형화!$G$71/hourly1!$F$8763+유형화!$G$72*hourly1!$G8678/hourly1!$F$8763+유형화!$G$74*hourly1!I8678/hourly1!$I$8763+유형화!$H$63*hourly1!P8678/hourly1!$P$8763</f>
        <v>29.781900737452489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770">
        <f>(유형화!$F$71+유형화!$F$72+유형화!$F$73+유형화!$F$74+유형화!$G$63)*hourly1!O8679/hourly1!$O$8763</f>
        <v>135.41503308360197</v>
      </c>
      <c r="C8678" s="419">
        <f>hourly1!$F8679*유형화!$G$71/hourly1!$F$8763+유형화!$G$72*hourly1!$G8679/hourly1!$F$8763+유형화!$G$74*hourly1!I8679/hourly1!$I$8763+유형화!$H$63*hourly1!P8679/hourly1!$P$8763</f>
        <v>26.86989673286239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770">
        <f>(유형화!$F$71+유형화!$F$72+유형화!$F$73+유형화!$F$74+유형화!$G$63)*hourly1!O8680/hourly1!$O$8763</f>
        <v>132.65121813043746</v>
      </c>
      <c r="C8679" s="419">
        <f>hourly1!$F8680*유형화!$G$71/hourly1!$F$8763+유형화!$G$72*hourly1!$G8680/hourly1!$F$8763+유형화!$G$74*hourly1!I8680/hourly1!$I$8763+유형화!$H$63*hourly1!P8680/hourly1!$P$8763</f>
        <v>27.014531362609901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770">
        <f>(유형화!$F$71+유형화!$F$72+유형화!$F$73+유형화!$F$74+유형화!$G$63)*hourly1!O8681/hourly1!$O$8763</f>
        <v>138.3442353581836</v>
      </c>
      <c r="C8680" s="419">
        <f>hourly1!$F8681*유형화!$G$71/hourly1!$F$8763+유형화!$G$72*hourly1!$G8681/hourly1!$F$8763+유형화!$G$74*hourly1!I8681/hourly1!$I$8763+유형화!$H$63*hourly1!P8681/hourly1!$P$8763</f>
        <v>26.227738510983727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770">
        <f>(유형화!$F$71+유형화!$F$72+유형화!$F$73+유형화!$F$74+유형화!$G$63)*hourly1!O8682/hourly1!$O$8763</f>
        <v>137.15211490347312</v>
      </c>
      <c r="C8681" s="419">
        <f>hourly1!$F8682*유형화!$G$71/hourly1!$F$8763+유형화!$G$72*hourly1!$G8682/hourly1!$F$8763+유형화!$G$74*hourly1!I8682/hourly1!$I$8763+유형화!$H$63*hourly1!P8682/hourly1!$P$8763</f>
        <v>24.625040756151872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770">
        <f>(유형화!$F$71+유형화!$F$72+유형화!$F$73+유형화!$F$74+유형화!$G$63)*hourly1!O8683/hourly1!$O$8763</f>
        <v>138.63039536548538</v>
      </c>
      <c r="C8682" s="419">
        <f>hourly1!$F8683*유형화!$G$71/hourly1!$F$8763+유형화!$G$72*hourly1!$G8683/hourly1!$F$8763+유형화!$G$74*hourly1!I8683/hourly1!$I$8763+유형화!$H$63*hourly1!P8683/hourly1!$P$8763</f>
        <v>25.601727392139125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770">
        <f>(유형화!$F$71+유형화!$F$72+유형화!$F$73+유형화!$F$74+유형화!$G$63)*hourly1!O8684/hourly1!$O$8763</f>
        <v>138.88845869915082</v>
      </c>
      <c r="C8683" s="419">
        <f>hourly1!$F8684*유형화!$G$71/hourly1!$F$8763+유형화!$G$72*hourly1!$G8684/hourly1!$F$8763+유형화!$G$74*hourly1!I8684/hourly1!$I$8763+유형화!$H$63*hourly1!P8684/hourly1!$P$8763</f>
        <v>26.30954059103707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770">
        <f>(유형화!$F$71+유형화!$F$72+유형화!$F$73+유형화!$F$74+유형화!$G$63)*hourly1!O8685/hourly1!$O$8763</f>
        <v>137.73187488852753</v>
      </c>
      <c r="C8684" s="419">
        <f>hourly1!$F8685*유형화!$G$71/hourly1!$F$8763+유형화!$G$72*hourly1!$G8685/hourly1!$F$8763+유형화!$G$74*hourly1!I8685/hourly1!$I$8763+유형화!$H$63*hourly1!P8685/hourly1!$P$8763</f>
        <v>24.172175952769646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770">
        <f>(유형화!$F$71+유형화!$F$72+유형화!$F$73+유형화!$F$74+유형화!$G$63)*hourly1!O8686/hourly1!$O$8763</f>
        <v>132.96760475228183</v>
      </c>
      <c r="C8685" s="419">
        <f>hourly1!$F8686*유형화!$G$71/hourly1!$F$8763+유형화!$G$72*hourly1!$G8686/hourly1!$F$8763+유형화!$G$74*hourly1!I8686/hourly1!$I$8763+유형화!$H$63*hourly1!P8686/hourly1!$P$8763</f>
        <v>23.256293669954619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770">
        <f>(유형화!$F$71+유형화!$F$72+유형화!$F$73+유형화!$F$74+유형화!$G$63)*hourly1!O8687/hourly1!$O$8763</f>
        <v>128.00067784196671</v>
      </c>
      <c r="C8686" s="419">
        <f>hourly1!$F8687*유형화!$G$71/hourly1!$F$8763+유형화!$G$72*hourly1!$G8687/hourly1!$F$8763+유형화!$G$74*hourly1!I8687/hourly1!$I$8763+유형화!$H$63*hourly1!P8687/hourly1!$P$8763</f>
        <v>25.903504017380747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770">
        <f>(유형화!$F$71+유형화!$F$72+유형화!$F$73+유형화!$F$74+유형화!$G$63)*hourly1!O8688/hourly1!$O$8763</f>
        <v>125.00820744969592</v>
      </c>
      <c r="C8687" s="419">
        <f>hourly1!$F8688*유형화!$G$71/hourly1!$F$8763+유형화!$G$72*hourly1!$G8688/hourly1!$F$8763+유형화!$G$74*hourly1!I8688/hourly1!$I$8763+유형화!$H$63*hourly1!P8688/hourly1!$P$8763</f>
        <v>1.8526440724284654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770">
        <f>(유형화!$F$71+유형화!$F$72+유형화!$F$73+유형화!$F$74+유형화!$G$63)*hourly1!O8689/hourly1!$O$8763</f>
        <v>122.99722961344473</v>
      </c>
      <c r="C8688" s="419">
        <f>hourly1!$F8689*유형화!$G$71/hourly1!$F$8763+유형화!$G$72*hourly1!$G8689/hourly1!$F$8763+유형화!$G$74*hourly1!I8689/hourly1!$I$8763+유형화!$H$63*hourly1!P8689/hourly1!$P$8763</f>
        <v>3.7324409844572504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770">
        <f>(유형화!$F$71+유형화!$F$72+유형화!$F$73+유형화!$F$74+유형화!$G$63)*hourly1!O8690/hourly1!$O$8763</f>
        <v>124.15559271856291</v>
      </c>
      <c r="C8689" s="419">
        <f>hourly1!$F8690*유형화!$G$71/hourly1!$F$8763+유형화!$G$72*hourly1!$G8690/hourly1!$F$8763+유형화!$G$74*hourly1!I8690/hourly1!$I$8763+유형화!$H$63*hourly1!P8690/hourly1!$P$8763</f>
        <v>5.9820121872800618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770">
        <f>(유형화!$F$71+유형화!$F$72+유형화!$F$73+유형화!$F$74+유형화!$G$63)*hourly1!O8691/hourly1!$O$8763</f>
        <v>122.04908897454861</v>
      </c>
      <c r="C8690" s="419">
        <f>hourly1!$F8691*유형화!$G$71/hourly1!$F$8763+유형화!$G$72*hourly1!$G8691/hourly1!$F$8763+유형화!$G$74*hourly1!I8691/hourly1!$I$8763+유형화!$H$63*hourly1!P8691/hourly1!$P$8763</f>
        <v>8.0507397134205387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770">
        <f>(유형화!$F$71+유형화!$F$72+유형화!$F$73+유형화!$F$74+유형화!$G$63)*hourly1!O8692/hourly1!$O$8763</f>
        <v>117.73076731090909</v>
      </c>
      <c r="C8691" s="419">
        <f>hourly1!$F8692*유형화!$G$71/hourly1!$F$8763+유형화!$G$72*hourly1!$G8692/hourly1!$F$8763+유형화!$G$74*hourly1!I8692/hourly1!$I$8763+유형화!$H$63*hourly1!P8692/hourly1!$P$8763</f>
        <v>9.9090840852684305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770">
        <f>(유형화!$F$71+유형화!$F$72+유형화!$F$73+유형화!$F$74+유형화!$G$63)*hourly1!O8693/hourly1!$O$8763</f>
        <v>117.25585741128441</v>
      </c>
      <c r="C8692" s="419">
        <f>hourly1!$F8693*유형화!$G$71/hourly1!$F$8763+유형화!$G$72*hourly1!$G8693/hourly1!$F$8763+유형화!$G$74*hourly1!I8693/hourly1!$I$8763+유형화!$H$63*hourly1!P8693/hourly1!$P$8763</f>
        <v>11.729724188379004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770">
        <f>(유형화!$F$71+유형화!$F$72+유형화!$F$73+유형화!$F$74+유형화!$G$63)*hourly1!O8694/hourly1!$O$8763</f>
        <v>115.37362134263154</v>
      </c>
      <c r="C8693" s="419">
        <f>hourly1!$F8694*유형화!$G$71/hourly1!$F$8763+유형화!$G$72*hourly1!$G8694/hourly1!$F$8763+유형화!$G$74*hourly1!I8694/hourly1!$I$8763+유형화!$H$63*hourly1!P8694/hourly1!$P$8763</f>
        <v>13.130717783715054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770">
        <f>(유형화!$F$71+유형화!$F$72+유형화!$F$73+유형화!$F$74+유형화!$G$63)*hourly1!O8695/hourly1!$O$8763</f>
        <v>116.81927301915788</v>
      </c>
      <c r="C8694" s="419">
        <f>hourly1!$F8695*유형화!$G$71/hourly1!$F$8763+유형화!$G$72*hourly1!$G8695/hourly1!$F$8763+유형화!$G$74*hourly1!I8695/hourly1!$I$8763+유형화!$H$63*hourly1!P8695/hourly1!$P$8763</f>
        <v>14.401396290640704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770">
        <f>(유형화!$F$71+유형화!$F$72+유형화!$F$73+유형화!$F$74+유형화!$G$63)*hourly1!O8696/hourly1!$O$8763</f>
        <v>116.79817781148894</v>
      </c>
      <c r="C8695" s="419">
        <f>hourly1!$F8696*유형화!$G$71/hourly1!$F$8763+유형화!$G$72*hourly1!$G8696/hourly1!$F$8763+유형화!$G$74*hourly1!I8696/hourly1!$I$8763+유형화!$H$63*hourly1!P8696/hourly1!$P$8763</f>
        <v>15.158463185049095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770">
        <f>(유형화!$F$71+유형화!$F$72+유형화!$F$73+유형화!$F$74+유형화!$G$63)*hourly1!O8697/hourly1!$O$8763</f>
        <v>118.5711894411579</v>
      </c>
      <c r="C8696" s="419">
        <f>hourly1!$F8697*유형화!$G$71/hourly1!$F$8763+유형화!$G$72*hourly1!$G8697/hourly1!$F$8763+유형화!$G$74*hourly1!I8697/hourly1!$I$8763+유형화!$H$63*hourly1!P8697/hourly1!$P$8763</f>
        <v>38.174121901169613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770">
        <f>(유형화!$F$71+유형화!$F$72+유형화!$F$73+유형화!$F$74+유형화!$G$63)*hourly1!O8698/hourly1!$O$8763</f>
        <v>119.62444011758907</v>
      </c>
      <c r="C8697" s="419">
        <f>hourly1!$F8698*유형화!$G$71/hourly1!$F$8763+유형화!$G$72*hourly1!$G8698/hourly1!$F$8763+유형화!$G$74*hourly1!I8698/hourly1!$I$8763+유형화!$H$63*hourly1!P8698/hourly1!$P$8763</f>
        <v>39.654047144582165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770">
        <f>(유형화!$F$71+유형화!$F$72+유형화!$F$73+유형화!$F$74+유형화!$G$63)*hourly1!O8699/hourly1!$O$8763</f>
        <v>127.09525922138562</v>
      </c>
      <c r="C8698" s="419">
        <f>hourly1!$F8699*유형화!$G$71/hourly1!$F$8763+유형화!$G$72*hourly1!$G8699/hourly1!$F$8763+유형화!$G$74*hourly1!I8699/hourly1!$I$8763+유형화!$H$63*hourly1!P8699/hourly1!$P$8763</f>
        <v>38.290345778058814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770">
        <f>(유형화!$F$71+유형화!$F$72+유형화!$F$73+유형화!$F$74+유형화!$G$63)*hourly1!O8700/hourly1!$O$8763</f>
        <v>136.47949408167418</v>
      </c>
      <c r="C8699" s="419">
        <f>hourly1!$F8700*유형화!$G$71/hourly1!$F$8763+유형화!$G$72*hourly1!$G8700/hourly1!$F$8763+유형화!$G$74*hourly1!I8700/hourly1!$I$8763+유형화!$H$63*hourly1!P8700/hourly1!$P$8763</f>
        <v>35.361828788829037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770">
        <f>(유형화!$F$71+유형화!$F$72+유형화!$F$73+유형화!$F$74+유형화!$G$63)*hourly1!O8701/hourly1!$O$8763</f>
        <v>135.98545707117574</v>
      </c>
      <c r="C8700" s="419">
        <f>hourly1!$F8701*유형화!$G$71/hourly1!$F$8763+유형화!$G$72*hourly1!$G8701/hourly1!$F$8763+유형화!$G$74*hourly1!I8701/hourly1!$I$8763+유형화!$H$63*hourly1!P8701/hourly1!$P$8763</f>
        <v>32.484206577198933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770">
        <f>(유형화!$F$71+유형화!$F$72+유형화!$F$73+유형화!$F$74+유형화!$G$63)*hourly1!O8702/hourly1!$O$8763</f>
        <v>136.28684393008126</v>
      </c>
      <c r="C8701" s="419">
        <f>hourly1!$F8702*유형화!$G$71/hourly1!$F$8763+유형화!$G$72*hourly1!$G8702/hourly1!$F$8763+유형화!$G$74*hourly1!I8702/hourly1!$I$8763+유형화!$H$63*hourly1!P8702/hourly1!$P$8763</f>
        <v>29.184568397436273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770">
        <f>(유형화!$F$71+유형화!$F$72+유형화!$F$73+유형화!$F$74+유형화!$G$63)*hourly1!O8703/hourly1!$O$8763</f>
        <v>128.86611265954525</v>
      </c>
      <c r="C8702" s="419">
        <f>hourly1!$F8703*유형화!$G$71/hourly1!$F$8763+유형화!$G$72*hourly1!$G8703/hourly1!$F$8763+유형화!$G$74*hourly1!I8703/hourly1!$I$8763+유형화!$H$63*hourly1!P8703/hourly1!$P$8763</f>
        <v>23.223408329685579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770">
        <f>(유형화!$F$71+유형화!$F$72+유형화!$F$73+유형화!$F$74+유형화!$G$63)*hourly1!O8704/hourly1!$O$8763</f>
        <v>125.05392411201802</v>
      </c>
      <c r="C8703" s="419">
        <f>hourly1!$F8704*유형화!$G$71/hourly1!$F$8763+유형화!$G$72*hourly1!$G8704/hourly1!$F$8763+유형화!$G$74*hourly1!I8704/hourly1!$I$8763+유형화!$H$63*hourly1!P8704/hourly1!$P$8763</f>
        <v>23.838160819164496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770">
        <f>(유형화!$F$71+유형화!$F$72+유형화!$F$73+유형화!$F$74+유형화!$G$63)*hourly1!O8705/hourly1!$O$8763</f>
        <v>128.75962700572782</v>
      </c>
      <c r="C8704" s="419">
        <f>hourly1!$F8705*유형화!$G$71/hourly1!$F$8763+유형화!$G$72*hourly1!$G8705/hourly1!$F$8763+유형화!$G$74*hourly1!I8705/hourly1!$I$8763+유형화!$H$63*hourly1!P8705/hourly1!$P$8763</f>
        <v>23.498040786333231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770">
        <f>(유형화!$F$71+유형화!$F$72+유형화!$F$73+유형화!$F$74+유형화!$G$63)*hourly1!O8706/hourly1!$O$8763</f>
        <v>127.13670712818909</v>
      </c>
      <c r="C8705" s="419">
        <f>hourly1!$F8706*유형화!$G$71/hourly1!$F$8763+유형화!$G$72*hourly1!$G8706/hourly1!$F$8763+유형화!$G$74*hourly1!I8706/hourly1!$I$8763+유형화!$H$63*hourly1!P8706/hourly1!$P$8763</f>
        <v>23.41126991713708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770">
        <f>(유형화!$F$71+유형화!$F$72+유형화!$F$73+유형화!$F$74+유형화!$G$63)*hourly1!O8707/hourly1!$O$8763</f>
        <v>128.29131307442239</v>
      </c>
      <c r="C8706" s="419">
        <f>hourly1!$F8707*유형화!$G$71/hourly1!$F$8763+유형화!$G$72*hourly1!$G8707/hourly1!$F$8763+유형화!$G$74*hourly1!I8707/hourly1!$I$8763+유형화!$H$63*hourly1!P8707/hourly1!$P$8763</f>
        <v>24.046832730723324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770">
        <f>(유형화!$F$71+유형화!$F$72+유형화!$F$73+유형화!$F$74+유형화!$G$63)*hourly1!O8708/hourly1!$O$8763</f>
        <v>128.20648071269969</v>
      </c>
      <c r="C8707" s="419">
        <f>hourly1!$F8708*유형화!$G$71/hourly1!$F$8763+유형화!$G$72*hourly1!$G8708/hourly1!$F$8763+유형화!$G$74*hourly1!I8708/hourly1!$I$8763+유형화!$H$63*hourly1!P8708/hourly1!$P$8763</f>
        <v>25.15327563174305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770">
        <f>(유형화!$F$71+유형화!$F$72+유형화!$F$73+유형화!$F$74+유형화!$G$63)*hourly1!O8709/hourly1!$O$8763</f>
        <v>126.71486612431268</v>
      </c>
      <c r="C8708" s="419">
        <f>hourly1!$F8709*유형화!$G$71/hourly1!$F$8763+유형화!$G$72*hourly1!$G8709/hourly1!$F$8763+유형화!$G$74*hourly1!I8709/hourly1!$I$8763+유형화!$H$63*hourly1!P8709/hourly1!$P$8763</f>
        <v>23.052208664382206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770">
        <f>(유형화!$F$71+유형화!$F$72+유형화!$F$73+유형화!$F$74+유형화!$G$63)*hourly1!O8710/hourly1!$O$8763</f>
        <v>123.71847228381267</v>
      </c>
      <c r="C8709" s="419">
        <f>hourly1!$F8710*유형화!$G$71/hourly1!$F$8763+유형화!$G$72*hourly1!$G8710/hourly1!$F$8763+유형화!$G$74*hourly1!I8710/hourly1!$I$8763+유형화!$H$63*hourly1!P8710/hourly1!$P$8763</f>
        <v>22.507778373383438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770">
        <f>(유형화!$F$71+유형화!$F$72+유형화!$F$73+유형화!$F$74+유형화!$G$63)*hourly1!O8711/hourly1!$O$8763</f>
        <v>120.4670705082803</v>
      </c>
      <c r="C8710" s="419">
        <f>hourly1!$F8711*유형화!$G$71/hourly1!$F$8763+유형화!$G$72*hourly1!$G8711/hourly1!$F$8763+유형화!$G$74*hourly1!I8711/hourly1!$I$8763+유형화!$H$63*hourly1!P8711/hourly1!$P$8763</f>
        <v>25.291395784116865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770">
        <f>(유형화!$F$71+유형화!$F$72+유형화!$F$73+유형화!$F$74+유형화!$G$63)*hourly1!O8712/hourly1!$O$8763</f>
        <v>119.56147627770434</v>
      </c>
      <c r="C8711" s="419">
        <f>hourly1!$F8712*유형화!$G$71/hourly1!$F$8763+유형화!$G$72*hourly1!$G8712/hourly1!$F$8763+유형화!$G$74*hourly1!I8712/hourly1!$I$8763+유형화!$H$63*hourly1!P8712/hourly1!$P$8763</f>
        <v>1.6423095382314696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770">
        <f>(유형화!$F$71+유형화!$F$72+유형화!$F$73+유형화!$F$74+유형화!$G$63)*hourly1!O8713/hourly1!$O$8763</f>
        <v>117.95488733636492</v>
      </c>
      <c r="C8712" s="419">
        <f>hourly1!$F8713*유형화!$G$71/hourly1!$F$8763+유형화!$G$72*hourly1!$G8713/hourly1!$F$8763+유형화!$G$74*hourly1!I8713/hourly1!$I$8763+유형화!$H$63*hourly1!P8713/hourly1!$P$8763</f>
        <v>3.4352672667525175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770">
        <f>(유형화!$F$71+유형화!$F$72+유형화!$F$73+유형화!$F$74+유형화!$G$63)*hourly1!O8714/hourly1!$O$8763</f>
        <v>119.60217258251956</v>
      </c>
      <c r="C8713" s="419">
        <f>hourly1!$F8714*유형화!$G$71/hourly1!$F$8763+유형화!$G$72*hourly1!$G8714/hourly1!$F$8763+유형화!$G$74*hourly1!I8714/hourly1!$I$8763+유형화!$H$63*hourly1!P8714/hourly1!$P$8763</f>
        <v>5.885855793289517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770">
        <f>(유형화!$F$71+유형화!$F$72+유형화!$F$73+유형화!$F$74+유형화!$G$63)*hourly1!O8715/hourly1!$O$8763</f>
        <v>119.50382735767955</v>
      </c>
      <c r="C8714" s="419">
        <f>hourly1!$F8715*유형화!$G$71/hourly1!$F$8763+유형화!$G$72*hourly1!$G8715/hourly1!$F$8763+유형화!$G$74*hourly1!I8715/hourly1!$I$8763+유형화!$H$63*hourly1!P8715/hourly1!$P$8763</f>
        <v>7.579375271363225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770">
        <f>(유형화!$F$71+유형화!$F$72+유형화!$F$73+유형화!$F$74+유형화!$G$63)*hourly1!O8716/hourly1!$O$8763</f>
        <v>113.06133393531471</v>
      </c>
      <c r="C8715" s="419">
        <f>hourly1!$F8716*유형화!$G$71/hourly1!$F$8763+유형화!$G$72*hourly1!$G8716/hourly1!$F$8763+유형화!$G$74*hourly1!I8716/hourly1!$I$8763+유형화!$H$63*hourly1!P8716/hourly1!$P$8763</f>
        <v>9.2873272247937582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770">
        <f>(유형화!$F$71+유형화!$F$72+유형화!$F$73+유형화!$F$74+유형화!$G$63)*hourly1!O8717/hourly1!$O$8763</f>
        <v>109.02891505509406</v>
      </c>
      <c r="C8716" s="419">
        <f>hourly1!$F8717*유형화!$G$71/hourly1!$F$8763+유형화!$G$72*hourly1!$G8717/hourly1!$F$8763+유형화!$G$74*hourly1!I8717/hourly1!$I$8763+유형화!$H$63*hourly1!P8717/hourly1!$P$8763</f>
        <v>10.721699131242081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770">
        <f>(유형화!$F$71+유형화!$F$72+유형화!$F$73+유형화!$F$74+유형화!$G$63)*hourly1!O8718/hourly1!$O$8763</f>
        <v>108.39612249037647</v>
      </c>
      <c r="C8717" s="419">
        <f>hourly1!$F8718*유형화!$G$71/hourly1!$F$8763+유형화!$G$72*hourly1!$G8718/hourly1!$F$8763+유형화!$G$74*hourly1!I8718/hourly1!$I$8763+유형화!$H$63*hourly1!P8718/hourly1!$P$8763</f>
        <v>11.917663014083793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770">
        <f>(유형화!$F$71+유형화!$F$72+유형화!$F$73+유형화!$F$74+유형화!$G$63)*hourly1!O8719/hourly1!$O$8763</f>
        <v>109.82549631464822</v>
      </c>
      <c r="C8718" s="419">
        <f>hourly1!$F8719*유형화!$G$71/hourly1!$F$8763+유형화!$G$72*hourly1!$G8719/hourly1!$F$8763+유형화!$G$74*hourly1!I8719/hourly1!$I$8763+유형화!$H$63*hourly1!P8719/hourly1!$P$8763</f>
        <v>12.94715076623172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770">
        <f>(유형화!$F$71+유형화!$F$72+유형화!$F$73+유형화!$F$74+유형화!$G$63)*hourly1!O8720/hourly1!$O$8763</f>
        <v>109.62380437782134</v>
      </c>
      <c r="C8719" s="419">
        <f>hourly1!$F8720*유형화!$G$71/hourly1!$F$8763+유형화!$G$72*hourly1!$G8720/hourly1!$F$8763+유형화!$G$74*hourly1!I8720/hourly1!$I$8763+유형화!$H$63*hourly1!P8720/hourly1!$P$8763</f>
        <v>14.293210731084924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770">
        <f>(유형화!$F$71+유형화!$F$72+유형화!$F$73+유형화!$F$74+유형화!$G$63)*hourly1!O8721/hourly1!$O$8763</f>
        <v>110.44959752265788</v>
      </c>
      <c r="C8720" s="419">
        <f>hourly1!$F8721*유형화!$G$71/hourly1!$F$8763+유형화!$G$72*hourly1!$G8721/hourly1!$F$8763+유형화!$G$74*hourly1!I8721/hourly1!$I$8763+유형화!$H$63*hourly1!P8721/hourly1!$P$8763</f>
        <v>38.259734504289455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770">
        <f>(유형화!$F$71+유형화!$F$72+유형화!$F$73+유형화!$F$74+유형화!$G$63)*hourly1!O8722/hourly1!$O$8763</f>
        <v>110.69329408939629</v>
      </c>
      <c r="C8721" s="419">
        <f>hourly1!$F8722*유형화!$G$71/hourly1!$F$8763+유형화!$G$72*hourly1!$G8722/hourly1!$F$8763+유형화!$G$74*hourly1!I8722/hourly1!$I$8763+유형화!$H$63*hourly1!P8722/hourly1!$P$8763</f>
        <v>38.962971875197134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770">
        <f>(유형화!$F$71+유형화!$F$72+유형화!$F$73+유형화!$F$74+유형화!$G$63)*hourly1!O8723/hourly1!$O$8763</f>
        <v>111.85247465932935</v>
      </c>
      <c r="C8722" s="419">
        <f>hourly1!$F8723*유형화!$G$71/hourly1!$F$8763+유형화!$G$72*hourly1!$G8723/hourly1!$F$8763+유형화!$G$74*hourly1!I8723/hourly1!$I$8763+유형화!$H$63*hourly1!P8723/hourly1!$P$8763</f>
        <v>36.238702984265394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770">
        <f>(유형화!$F$71+유형화!$F$72+유형화!$F$73+유형화!$F$74+유형화!$G$63)*hourly1!O8724/hourly1!$O$8763</f>
        <v>115.33709616208125</v>
      </c>
      <c r="C8723" s="419">
        <f>hourly1!$F8724*유형화!$G$71/hourly1!$F$8763+유형화!$G$72*hourly1!$G8724/hourly1!$F$8763+유형화!$G$74*hourly1!I8724/hourly1!$I$8763+유형화!$H$63*hourly1!P8724/hourly1!$P$8763</f>
        <v>32.297172454539933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770">
        <f>(유형화!$F$71+유형화!$F$72+유형화!$F$73+유형화!$F$74+유형화!$G$63)*hourly1!O8725/hourly1!$O$8763</f>
        <v>117.09041939893673</v>
      </c>
      <c r="C8724" s="419">
        <f>hourly1!$F8725*유형화!$G$71/hourly1!$F$8763+유형화!$G$72*hourly1!$G8725/hourly1!$F$8763+유형화!$G$74*hourly1!I8725/hourly1!$I$8763+유형화!$H$63*hourly1!P8725/hourly1!$P$8763</f>
        <v>28.196714525554277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770">
        <f>(유형화!$F$71+유형화!$F$72+유형화!$F$73+유형화!$F$74+유형화!$G$63)*hourly1!O8726/hourly1!$O$8763</f>
        <v>117.12763020132574</v>
      </c>
      <c r="C8725" s="419">
        <f>hourly1!$F8726*유형화!$G$71/hourly1!$F$8763+유형화!$G$72*hourly1!$G8726/hourly1!$F$8763+유형화!$G$74*hourly1!I8726/hourly1!$I$8763+유형화!$H$63*hourly1!P8726/hourly1!$P$8763</f>
        <v>24.612378913898887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770">
        <f>(유형화!$F$71+유형화!$F$72+유형화!$F$73+유형화!$F$74+유형화!$G$63)*hourly1!O8727/hourly1!$O$8763</f>
        <v>112.17689197229426</v>
      </c>
      <c r="C8726" s="419">
        <f>hourly1!$F8727*유형화!$G$71/hourly1!$F$8763+유형화!$G$72*hourly1!$G8727/hourly1!$F$8763+유형화!$G$74*hourly1!I8727/hourly1!$I$8763+유형화!$H$63*hourly1!P8727/hourly1!$P$8763</f>
        <v>18.971191080605951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770">
        <f>(유형화!$F$71+유형화!$F$72+유형화!$F$73+유형화!$F$74+유형화!$G$63)*hourly1!O8728/hourly1!$O$8763</f>
        <v>110.56860318639272</v>
      </c>
      <c r="C8727" s="419">
        <f>hourly1!$F8728*유형화!$G$71/hourly1!$F$8763+유형화!$G$72*hourly1!$G8728/hourly1!$F$8763+유형화!$G$74*hourly1!I8728/hourly1!$I$8763+유형화!$H$63*hourly1!P8728/hourly1!$P$8763</f>
        <v>19.380778152133665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770">
        <f>(유형화!$F$71+유형화!$F$72+유형화!$F$73+유형화!$F$74+유형화!$G$63)*hourly1!O8729/hourly1!$O$8763</f>
        <v>112.0552465792815</v>
      </c>
      <c r="C8728" s="419">
        <f>hourly1!$F8729*유형화!$G$71/hourly1!$F$8763+유형화!$G$72*hourly1!$G8729/hourly1!$F$8763+유형화!$G$74*hourly1!I8729/hourly1!$I$8763+유형화!$H$63*hourly1!P8729/hourly1!$P$8763</f>
        <v>18.592654402319436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770">
        <f>(유형화!$F$71+유형화!$F$72+유형화!$F$73+유형화!$F$74+유형화!$G$63)*hourly1!O8730/hourly1!$O$8763</f>
        <v>111.5032869382182</v>
      </c>
      <c r="C8729" s="419">
        <f>hourly1!$F8730*유형화!$G$71/hourly1!$F$8763+유형화!$G$72*hourly1!$G8730/hourly1!$F$8763+유형화!$G$74*hourly1!I8730/hourly1!$I$8763+유형화!$H$63*hourly1!P8730/hourly1!$P$8763</f>
        <v>18.685628026377263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770">
        <f>(유형화!$F$71+유형화!$F$72+유형화!$F$73+유형화!$F$74+유형화!$G$63)*hourly1!O8731/hourly1!$O$8763</f>
        <v>111.49296672101134</v>
      </c>
      <c r="C8730" s="419">
        <f>hourly1!$F8731*유형화!$G$71/hourly1!$F$8763+유형화!$G$72*hourly1!$G8731/hourly1!$F$8763+유형화!$G$74*hourly1!I8731/hourly1!$I$8763+유형화!$H$63*hourly1!P8731/hourly1!$P$8763</f>
        <v>20.142449492689629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770">
        <f>(유형화!$F$71+유형화!$F$72+유형화!$F$73+유형화!$F$74+유형화!$G$63)*hourly1!O8732/hourly1!$O$8763</f>
        <v>112.16869238279213</v>
      </c>
      <c r="C8731" s="419">
        <f>hourly1!$F8732*유형화!$G$71/hourly1!$F$8763+유형화!$G$72*hourly1!$G8732/hourly1!$F$8763+유형화!$G$74*hourly1!I8732/hourly1!$I$8763+유형화!$H$63*hourly1!P8732/hourly1!$P$8763</f>
        <v>21.552298407599679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770">
        <f>(유형화!$F$71+유형화!$F$72+유형화!$F$73+유형화!$F$74+유형화!$G$63)*hourly1!O8733/hourly1!$O$8763</f>
        <v>114.7395055043937</v>
      </c>
      <c r="C8732" s="419">
        <f>hourly1!$F8733*유형화!$G$71/hourly1!$F$8763+유형화!$G$72*hourly1!$G8733/hourly1!$F$8763+유형화!$G$74*hourly1!I8733/hourly1!$I$8763+유형화!$H$63*hourly1!P8733/hourly1!$P$8763</f>
        <v>20.161975692371765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770">
        <f>(유형화!$F$71+유형화!$F$72+유형화!$F$73+유형화!$F$74+유형화!$G$63)*hourly1!O8734/hourly1!$O$8763</f>
        <v>113.12886956080303</v>
      </c>
      <c r="C8733" s="419">
        <f>hourly1!$F8734*유형화!$G$71/hourly1!$F$8763+유형화!$G$72*hourly1!$G8734/hourly1!$F$8763+유형화!$G$74*hourly1!I8734/hourly1!$I$8763+유형화!$H$63*hourly1!P8734/hourly1!$P$8763</f>
        <v>20.218556867108628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770">
        <f>(유형화!$F$71+유형화!$F$72+유형화!$F$73+유형화!$F$74+유형화!$G$63)*hourly1!O8735/hourly1!$O$8763</f>
        <v>111.93348854141176</v>
      </c>
      <c r="C8734" s="419">
        <f>hourly1!$F8735*유형화!$G$71/hourly1!$F$8763+유형화!$G$72*hourly1!$G8735/hourly1!$F$8763+유형화!$G$74*hourly1!I8735/hourly1!$I$8763+유형화!$H$63*hourly1!P8735/hourly1!$P$8763</f>
        <v>24.099535991248402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770">
        <f>(유형화!$F$71+유형화!$F$72+유형화!$F$73+유형화!$F$74+유형화!$G$63)*hourly1!O8736/hourly1!$O$8763</f>
        <v>109.49180909795055</v>
      </c>
      <c r="C8735" s="419">
        <f>hourly1!$F8736*유형화!$G$71/hourly1!$F$8763+유형화!$G$72*hourly1!$G8736/hourly1!$F$8763+유형화!$G$74*hourly1!I8736/hourly1!$I$8763+유형화!$H$63*hourly1!P8736/hourly1!$P$8763</f>
        <v>1.508019603140125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770">
        <f>(유형화!$F$71+유형화!$F$72+유형화!$F$73+유형화!$F$74+유형화!$G$63)*hourly1!O8737/hourly1!$O$8763</f>
        <v>109.90436507461705</v>
      </c>
      <c r="C8736" s="419">
        <f>hourly1!$F8737*유형화!$G$71/hourly1!$F$8763+유형화!$G$72*hourly1!$G8737/hourly1!$F$8763+유형화!$G$74*hourly1!I8737/hourly1!$I$8763+유형화!$H$63*hourly1!P8737/hourly1!$P$8763</f>
        <v>2.6941006822343452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770">
        <f>(유형화!$F$71+유형화!$F$72+유형화!$F$73+유형화!$F$74+유형화!$G$63)*hourly1!O8738/hourly1!$O$8763</f>
        <v>112.02988932025815</v>
      </c>
      <c r="C8737" s="419">
        <f>hourly1!$F8738*유형화!$G$71/hourly1!$F$8763+유형화!$G$72*hourly1!$G8738/hourly1!$F$8763+유형화!$G$74*hourly1!I8738/hourly1!$I$8763+유형화!$H$63*hourly1!P8738/hourly1!$P$8763</f>
        <v>5.8571043920397745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770">
        <f>(유형화!$F$71+유형화!$F$72+유형화!$F$73+유형화!$F$74+유형화!$G$63)*hourly1!O8739/hourly1!$O$8763</f>
        <v>111.42256165364496</v>
      </c>
      <c r="C8738" s="419">
        <f>hourly1!$F8739*유형화!$G$71/hourly1!$F$8763+유형화!$G$72*hourly1!$G8739/hourly1!$F$8763+유형화!$G$74*hourly1!I8739/hourly1!$I$8763+유형화!$H$63*hourly1!P8739/hourly1!$P$8763</f>
        <v>8.5200522643523406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770">
        <f>(유형화!$F$71+유형화!$F$72+유형화!$F$73+유형화!$F$74+유형화!$G$63)*hourly1!O8740/hourly1!$O$8763</f>
        <v>105.40596242758606</v>
      </c>
      <c r="C8739" s="419">
        <f>hourly1!$F8740*유형화!$G$71/hourly1!$F$8763+유형화!$G$72*hourly1!$G8740/hourly1!$F$8763+유형화!$G$74*hourly1!I8740/hourly1!$I$8763+유형화!$H$63*hourly1!P8740/hourly1!$P$8763</f>
        <v>11.403696597957129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770">
        <f>(유형화!$F$71+유형화!$F$72+유형화!$F$73+유형화!$F$74+유형화!$G$63)*hourly1!O8741/hourly1!$O$8763</f>
        <v>102.32332645881341</v>
      </c>
      <c r="C8740" s="419">
        <f>hourly1!$F8741*유형화!$G$71/hourly1!$F$8763+유형화!$G$72*hourly1!$G8741/hourly1!$F$8763+유형화!$G$74*hourly1!I8741/hourly1!$I$8763+유형화!$H$63*hourly1!P8741/hourly1!$P$8763</f>
        <v>13.971971296918827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770">
        <f>(유형화!$F$71+유형화!$F$72+유형화!$F$73+유형화!$F$74+유형화!$G$63)*hourly1!O8742/hourly1!$O$8763</f>
        <v>102.43365724691066</v>
      </c>
      <c r="C8741" s="419">
        <f>hourly1!$F8742*유형화!$G$71/hourly1!$F$8763+유형화!$G$72*hourly1!$G8742/hourly1!$F$8763+유형화!$G$74*hourly1!I8742/hourly1!$I$8763+유형화!$H$63*hourly1!P8742/hourly1!$P$8763</f>
        <v>15.922282118311266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770">
        <f>(유형화!$F$71+유형화!$F$72+유형화!$F$73+유형화!$F$74+유형화!$G$63)*hourly1!O8743/hourly1!$O$8763</f>
        <v>101.97665644560458</v>
      </c>
      <c r="C8742" s="419">
        <f>hourly1!$F8743*유형화!$G$71/hourly1!$F$8763+유형화!$G$72*hourly1!$G8743/hourly1!$F$8763+유형화!$G$74*hourly1!I8743/hourly1!$I$8763+유형화!$H$63*hourly1!P8743/hourly1!$P$8763</f>
        <v>17.720823772501809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770">
        <f>(유형화!$F$71+유형화!$F$72+유형화!$F$73+유형화!$F$74+유형화!$G$63)*hourly1!O8744/hourly1!$O$8763</f>
        <v>103.20861476297387</v>
      </c>
      <c r="C8743" s="419">
        <f>hourly1!$F8744*유형화!$G$71/hourly1!$F$8763+유형화!$G$72*hourly1!$G8744/hourly1!$F$8763+유형화!$G$74*hourly1!I8744/hourly1!$I$8763+유형화!$H$63*hourly1!P8744/hourly1!$P$8763</f>
        <v>19.459937206860477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770">
        <f>(유형화!$F$71+유형화!$F$72+유형화!$F$73+유형화!$F$74+유형화!$G$63)*hourly1!O8745/hourly1!$O$8763</f>
        <v>104.09820683515061</v>
      </c>
      <c r="C8744" s="419">
        <f>hourly1!$F8745*유형화!$G$71/hourly1!$F$8763+유형화!$G$72*hourly1!$G8745/hourly1!$F$8763+유형화!$G$74*hourly1!I8745/hourly1!$I$8763+유형화!$H$63*hourly1!P8745/hourly1!$P$8763</f>
        <v>43.91760764661197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770">
        <f>(유형화!$F$71+유형화!$F$72+유형화!$F$73+유형화!$F$74+유형화!$G$63)*hourly1!O8746/hourly1!$O$8763</f>
        <v>102.42002975003427</v>
      </c>
      <c r="C8745" s="419">
        <f>hourly1!$F8746*유형화!$G$71/hourly1!$F$8763+유형화!$G$72*hourly1!$G8746/hourly1!$F$8763+유형화!$G$74*hourly1!I8746/hourly1!$I$8763+유형화!$H$63*hourly1!P8746/hourly1!$P$8763</f>
        <v>44.683188596758498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770">
        <f>(유형화!$F$71+유형화!$F$72+유형화!$F$73+유형화!$F$74+유형화!$G$63)*hourly1!O8747/hourly1!$O$8763</f>
        <v>101.25373410834655</v>
      </c>
      <c r="C8746" s="419">
        <f>hourly1!$F8747*유형화!$G$71/hourly1!$F$8763+유형화!$G$72*hourly1!$G8747/hourly1!$F$8763+유형화!$G$74*hourly1!I8747/hourly1!$I$8763+유형화!$H$63*hourly1!P8747/hourly1!$P$8763</f>
        <v>42.481578656523375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770">
        <f>(유형화!$F$71+유형화!$F$72+유형화!$F$73+유형화!$F$74+유형화!$G$63)*hourly1!O8748/hourly1!$O$8763</f>
        <v>100.09922756065913</v>
      </c>
      <c r="C8747" s="419">
        <f>hourly1!$F8748*유형화!$G$71/hourly1!$F$8763+유형화!$G$72*hourly1!$G8748/hourly1!$F$8763+유형화!$G$74*hourly1!I8748/hourly1!$I$8763+유형화!$H$63*hourly1!P8748/hourly1!$P$8763</f>
        <v>38.921420772182664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770">
        <f>(유형화!$F$71+유형화!$F$72+유형화!$F$73+유형화!$F$74+유형화!$G$63)*hourly1!O8749/hourly1!$O$8763</f>
        <v>98.604854860489993</v>
      </c>
      <c r="C8748" s="419">
        <f>hourly1!$F8749*유형화!$G$71/hourly1!$F$8763+유형화!$G$72*hourly1!$G8749/hourly1!$F$8763+유형화!$G$74*hourly1!I8749/hourly1!$I$8763+유형화!$H$63*hourly1!P8749/hourly1!$P$8763</f>
        <v>35.807788615461696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770">
        <f>(유형화!$F$71+유형화!$F$72+유형화!$F$73+유형화!$F$74+유형화!$G$63)*hourly1!O8750/hourly1!$O$8763</f>
        <v>99.24791035719349</v>
      </c>
      <c r="C8749" s="419">
        <f>hourly1!$F8750*유형화!$G$71/hourly1!$F$8763+유형화!$G$72*hourly1!$G8750/hourly1!$F$8763+유형화!$G$74*hourly1!I8750/hourly1!$I$8763+유형화!$H$63*hourly1!P8750/hourly1!$P$8763</f>
        <v>32.936720577359033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770">
        <f>(유형화!$F$71+유형화!$F$72+유형화!$F$73+유형화!$F$74+유형화!$G$63)*hourly1!O8751/hourly1!$O$8763</f>
        <v>96.666033593614856</v>
      </c>
      <c r="C8750" s="419">
        <f>hourly1!$F8751*유형화!$G$71/hourly1!$F$8763+유형화!$G$72*hourly1!$G8751/hourly1!$F$8763+유형화!$G$74*hourly1!I8751/hourly1!$I$8763+유형화!$H$63*hourly1!P8751/hourly1!$P$8763</f>
        <v>27.881508599081371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770">
        <f>(유형화!$F$71+유형화!$F$72+유형화!$F$73+유형화!$F$74+유형화!$G$63)*hourly1!O8752/hourly1!$O$8763</f>
        <v>97.672890736681765</v>
      </c>
      <c r="C8751" s="419">
        <f>hourly1!$F8752*유형화!$G$71/hourly1!$F$8763+유형화!$G$72*hourly1!$G8752/hourly1!$F$8763+유형화!$G$74*hourly1!I8752/hourly1!$I$8763+유형화!$H$63*hourly1!P8752/hourly1!$P$8763</f>
        <v>28.766568510749419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770">
        <f>(유형화!$F$71+유형화!$F$72+유형화!$F$73+유형화!$F$74+유형화!$G$63)*hourly1!O8753/hourly1!$O$8763</f>
        <v>97.150092178234189</v>
      </c>
      <c r="C8752" s="419">
        <f>hourly1!$F8753*유형화!$G$71/hourly1!$F$8763+유형화!$G$72*hourly1!$G8753/hourly1!$F$8763+유형화!$G$74*hourly1!I8753/hourly1!$I$8763+유형화!$H$63*hourly1!P8753/hourly1!$P$8763</f>
        <v>28.15724700904417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770">
        <f>(유형화!$F$71+유형화!$F$72+유형화!$F$73+유형화!$F$74+유형화!$G$63)*hourly1!O8754/hourly1!$O$8763</f>
        <v>97.42542166969605</v>
      </c>
      <c r="C8753" s="419">
        <f>hourly1!$F8754*유형화!$G$71/hourly1!$F$8763+유형화!$G$72*hourly1!$G8754/hourly1!$F$8763+유형화!$G$74*hourly1!I8754/hourly1!$I$8763+유형화!$H$63*hourly1!P8754/hourly1!$P$8763</f>
        <v>28.211238394382054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770">
        <f>(유형화!$F$71+유형화!$F$72+유형화!$F$73+유형화!$F$74+유형화!$G$63)*hourly1!O8755/hourly1!$O$8763</f>
        <v>98.66624820521217</v>
      </c>
      <c r="C8754" s="419">
        <f>hourly1!$F8755*유형화!$G$71/hourly1!$F$8763+유형화!$G$72*hourly1!$G8755/hourly1!$F$8763+유형화!$G$74*hourly1!I8755/hourly1!$I$8763+유형화!$H$63*hourly1!P8755/hourly1!$P$8763</f>
        <v>29.561138731347853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770">
        <f>(유형화!$F$71+유형화!$F$72+유형화!$F$73+유형화!$F$74+유형화!$G$63)*hourly1!O8756/hourly1!$O$8763</f>
        <v>102.64408442106257</v>
      </c>
      <c r="C8755" s="419">
        <f>hourly1!$F8756*유형화!$G$71/hourly1!$F$8763+유형화!$G$72*hourly1!$G8756/hourly1!$F$8763+유형화!$G$74*hourly1!I8756/hourly1!$I$8763+유형화!$H$63*hourly1!P8756/hourly1!$P$8763</f>
        <v>30.907859375602136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770">
        <f>(유형화!$F$71+유형화!$F$72+유형화!$F$73+유형화!$F$74+유형화!$G$63)*hourly1!O8757/hourly1!$O$8763</f>
        <v>108.66328904549179</v>
      </c>
      <c r="C8756" s="419">
        <f>hourly1!$F8757*유형화!$G$71/hourly1!$F$8763+유형화!$G$72*hourly1!$G8757/hourly1!$F$8763+유형화!$G$74*hourly1!I8757/hourly1!$I$8763+유형화!$H$63*hourly1!P8757/hourly1!$P$8763</f>
        <v>27.896881165528288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770">
        <f>(유형화!$F$71+유형화!$F$72+유형화!$F$73+유형화!$F$74+유형화!$G$63)*hourly1!O8758/hourly1!$O$8763</f>
        <v>107.78356310630579</v>
      </c>
      <c r="C8757" s="419">
        <f>hourly1!$F8758*유형화!$G$71/hourly1!$F$8763+유형화!$G$72*hourly1!$G8758/hourly1!$F$8763+유형화!$G$74*hourly1!I8758/hourly1!$I$8763+유형화!$H$63*hourly1!P8758/hourly1!$P$8763</f>
        <v>26.632050917577008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770">
        <f>(유형화!$F$71+유형화!$F$72+유형화!$F$73+유형화!$F$74+유형화!$G$63)*hourly1!O8759/hourly1!$O$8763</f>
        <v>107.58813194262308</v>
      </c>
      <c r="C8758" s="419">
        <f>hourly1!$F8759*유형화!$G$71/hourly1!$F$8763+유형화!$G$72*hourly1!$G8759/hourly1!$F$8763+유형화!$G$74*hourly1!I8759/hourly1!$I$8763+유형화!$H$63*hourly1!P8759/hourly1!$P$8763</f>
        <v>28.983629542863802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770">
        <f>(유형화!$F$71+유형화!$F$72+유형화!$F$73+유형화!$F$74+유형화!$G$63)*hourly1!O8760/hourly1!$O$8763</f>
        <v>106.41556370052815</v>
      </c>
      <c r="C8759" s="419">
        <f>hourly1!$F8760*유형화!$G$71/hourly1!$F$8763+유형화!$G$72*hourly1!$G8760/hourly1!$F$8763+유형화!$G$74*hourly1!I8760/hourly1!$I$8763+유형화!$H$63*hourly1!P8760/hourly1!$P$8763</f>
        <v>4.0665321254271234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770">
        <f>(유형화!$F$71+유형화!$F$72+유형화!$F$73+유형화!$F$74+유형화!$G$63)*hourly1!O8761/hourly1!$O$8763</f>
        <v>108.07166449058383</v>
      </c>
      <c r="C8760" s="419">
        <f>hourly1!$F8761*유형화!$G$71/hourly1!$F$8763+유형화!$G$72*hourly1!$G8761/hourly1!$F$8763+유형화!$G$74*hourly1!I8761/hourly1!$I$8763+유형화!$H$63*hourly1!P8761/hourly1!$P$8763</f>
        <v>5.3351415087882579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770">
        <f>(유형화!$F$71+유형화!$F$72+유형화!$F$73+유형화!$F$74+유형화!$G$63)*hourly1!O8762/hourly1!$O$8763</f>
        <v>111.1960543498017</v>
      </c>
      <c r="C8761" s="419">
        <f>hourly1!$F8762*유형화!$G$71/hourly1!$F$8763+유형화!$G$72*hourly1!$G8762/hourly1!$F$8763+유형화!$G$74*hourly1!I8762/hourly1!$I$8763+유형화!$H$63*hourly1!P8762/hourly1!$P$8763</f>
        <v>7.0657815067292145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8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833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7"/>
      <c r="H8786" s="17"/>
    </row>
  </sheetData>
  <phoneticPr fontId="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rgb="FF92D050"/>
  </sheetPr>
  <dimension ref="A1:K20"/>
  <sheetViews>
    <sheetView zoomScaleNormal="100" workbookViewId="0">
      <selection activeCell="F28" sqref="F28"/>
    </sheetView>
  </sheetViews>
  <sheetFormatPr defaultRowHeight="16.5"/>
  <cols>
    <col min="1" max="11" width="11.625" customWidth="1"/>
  </cols>
  <sheetData>
    <row r="1" spans="1:11">
      <c r="A1" s="21">
        <f>ES!J1</f>
        <v>0</v>
      </c>
      <c r="B1" s="21" t="s">
        <v>659</v>
      </c>
    </row>
    <row r="2" spans="1:11">
      <c r="A2" s="448" t="s">
        <v>633</v>
      </c>
      <c r="B2" s="449">
        <f>K9</f>
        <v>0</v>
      </c>
    </row>
    <row r="3" spans="1:11">
      <c r="A3" s="448" t="s">
        <v>634</v>
      </c>
      <c r="B3" s="449">
        <f>K10</f>
        <v>2623.696281989377</v>
      </c>
    </row>
    <row r="4" spans="1:11">
      <c r="A4" s="448" t="s">
        <v>635</v>
      </c>
      <c r="B4" s="652">
        <f>K11</f>
        <v>46.406041378652375</v>
      </c>
    </row>
    <row r="5" spans="1:11">
      <c r="A5" s="448" t="s">
        <v>12</v>
      </c>
      <c r="B5" s="652">
        <f>Inputdata!$B$25/8760</f>
        <v>33.513289944019483</v>
      </c>
    </row>
    <row r="8" spans="1:11">
      <c r="A8" s="448"/>
      <c r="B8" s="448" t="s">
        <v>458</v>
      </c>
      <c r="C8" s="448" t="s">
        <v>459</v>
      </c>
      <c r="D8" s="448" t="s">
        <v>460</v>
      </c>
      <c r="E8" s="448" t="s">
        <v>461</v>
      </c>
      <c r="F8" s="448" t="s">
        <v>462</v>
      </c>
      <c r="G8" s="448" t="s">
        <v>37</v>
      </c>
      <c r="H8" s="448" t="s">
        <v>737</v>
      </c>
      <c r="I8" s="448" t="s">
        <v>738</v>
      </c>
      <c r="J8" s="448" t="s">
        <v>739</v>
      </c>
      <c r="K8" s="448" t="s">
        <v>740</v>
      </c>
    </row>
    <row r="9" spans="1:11">
      <c r="A9" s="448" t="s">
        <v>633</v>
      </c>
      <c r="B9" s="474">
        <v>0</v>
      </c>
      <c r="C9" s="474">
        <v>0</v>
      </c>
      <c r="D9" s="474">
        <v>0</v>
      </c>
      <c r="E9" s="474">
        <v>0</v>
      </c>
      <c r="F9" s="474">
        <v>0</v>
      </c>
      <c r="G9" s="474">
        <v>0</v>
      </c>
      <c r="H9" s="474">
        <f>유형화!R33*'농어촌지역형(농촌)'!F50</f>
        <v>0</v>
      </c>
      <c r="I9" s="474">
        <v>0</v>
      </c>
      <c r="J9" s="474">
        <v>0</v>
      </c>
      <c r="K9" s="475">
        <f>SUM(B9:J9)</f>
        <v>0</v>
      </c>
    </row>
    <row r="10" spans="1:11">
      <c r="A10" s="448" t="s">
        <v>634</v>
      </c>
      <c r="B10" s="474">
        <v>0</v>
      </c>
      <c r="C10" s="474">
        <v>0</v>
      </c>
      <c r="D10" s="474">
        <v>0</v>
      </c>
      <c r="E10" s="474">
        <v>0</v>
      </c>
      <c r="F10" s="474">
        <v>0</v>
      </c>
      <c r="G10" s="474">
        <v>0</v>
      </c>
      <c r="H10" s="474">
        <f>'농어촌지역형(어촌)'!F30/'농어촌지역형(어촌)'!$T$30*유형화!R34</f>
        <v>0</v>
      </c>
      <c r="I10" s="474">
        <f>유형화!R35*항만인프라형!$E$26/'농어촌지역형(어촌)'!$T$30</f>
        <v>123.69628198937708</v>
      </c>
      <c r="J10" s="474">
        <f>유형화!R36/'농어촌지역형(어촌)'!$T$30</f>
        <v>2500</v>
      </c>
      <c r="K10" s="475">
        <f>SUM(B10:J10)</f>
        <v>2623.696281989377</v>
      </c>
    </row>
    <row r="11" spans="1:11">
      <c r="A11" s="448" t="s">
        <v>635</v>
      </c>
      <c r="B11" s="474">
        <f>(유형화!R23*발전연계형!$M$7*발전연계형!$N$9*1000000)/발전연계형!$R$9</f>
        <v>8.564988730277987</v>
      </c>
      <c r="C11" s="474">
        <f>(유형화!R24*발전연계형!$M$7*발전연계형!$N$9*1000000)/발전연계형!$R$9</f>
        <v>1.7129977460555974</v>
      </c>
      <c r="D11" s="474">
        <f>(유형화!R25*발전연계형!$M$7*발전연계형!$N$9*1000000)/발전연계형!$R$9</f>
        <v>0.17129977460555973</v>
      </c>
      <c r="E11" s="474">
        <f>(유형화!R26*발전연계형!$M$7*발전연계형!$N$9*1000000)/발전연계형!$R$9</f>
        <v>0.17129977460555973</v>
      </c>
      <c r="F11" s="474">
        <f>(유형화!R27*발전연계형!$M$7*발전연계형!$N$9*1000000)/발전연계형!$R$9</f>
        <v>0.13703981968444778</v>
      </c>
      <c r="G11" s="474">
        <f>((유형화!R28*산업중심형!$H$66+유형화!R29*산업중심형!$H$67+유형화!R30*산업중심형!$H$68+유형화!R31*산업중심형!$H$69+유형화!R32*산업중심형!$H$70)*1000000)/발전연계형!$R$9</f>
        <v>0</v>
      </c>
      <c r="H11" s="474">
        <f>((유형화!R33*'농어촌지역형(농촌)'!$F$48+유형화!R34*'농어촌지역형(어촌)'!$F$29)*1000000)/발전연계형!R9</f>
        <v>0</v>
      </c>
      <c r="I11" s="474">
        <f>유형화!R35*항만인프라형!$G$21*1000000/발전연계형!$R$9</f>
        <v>35.648415533423226</v>
      </c>
      <c r="J11" s="474">
        <v>0</v>
      </c>
      <c r="K11" s="475">
        <f>SUM(B11:J11)</f>
        <v>46.406041378652375</v>
      </c>
    </row>
    <row r="12" spans="1:11">
      <c r="A12" s="448" t="s">
        <v>12</v>
      </c>
      <c r="B12" s="476">
        <v>0</v>
      </c>
      <c r="C12" s="476">
        <v>0</v>
      </c>
      <c r="D12" s="476">
        <v>0</v>
      </c>
      <c r="E12" s="476"/>
      <c r="F12" s="476">
        <v>0</v>
      </c>
      <c r="G12" s="476"/>
      <c r="H12" s="476"/>
      <c r="I12" s="476"/>
      <c r="J12" s="476">
        <v>0</v>
      </c>
      <c r="K12" s="477">
        <f>SUM(B12:J12)</f>
        <v>0</v>
      </c>
    </row>
    <row r="18" spans="6:7">
      <c r="F18" t="s">
        <v>741</v>
      </c>
    </row>
    <row r="19" spans="6:7">
      <c r="F19" t="s">
        <v>742</v>
      </c>
    </row>
    <row r="20" spans="6:7">
      <c r="F20" t="s">
        <v>743</v>
      </c>
      <c r="G20" t="s">
        <v>744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8763"/>
  <sheetViews>
    <sheetView topLeftCell="E1" zoomScaleNormal="100" workbookViewId="0">
      <selection activeCell="B7" sqref="B7"/>
    </sheetView>
  </sheetViews>
  <sheetFormatPr defaultRowHeight="16.5"/>
  <cols>
    <col min="1" max="1" width="9" style="29" customWidth="1"/>
    <col min="2" max="2" width="12.625" style="29" bestFit="1" customWidth="1"/>
    <col min="3" max="3" width="13.625" style="29" bestFit="1" customWidth="1"/>
    <col min="4" max="5" width="9.125" style="29" bestFit="1" customWidth="1"/>
    <col min="6" max="6" width="13.625" style="29" bestFit="1" customWidth="1"/>
    <col min="7" max="9" width="9.125" style="29" bestFit="1" customWidth="1"/>
    <col min="10" max="10" width="9" style="29" customWidth="1"/>
    <col min="11" max="11" width="10.25" style="29" bestFit="1" customWidth="1"/>
    <col min="12" max="12" width="9.125" style="29" bestFit="1" customWidth="1"/>
    <col min="13" max="22" width="9" style="29" customWidth="1"/>
    <col min="23" max="16384" width="9" style="29"/>
  </cols>
  <sheetData>
    <row r="1" spans="1:16">
      <c r="B1" s="29" t="s">
        <v>745</v>
      </c>
      <c r="F1" s="29" t="s">
        <v>746</v>
      </c>
      <c r="K1" s="29" t="s">
        <v>125</v>
      </c>
      <c r="O1" s="888" t="s">
        <v>747</v>
      </c>
      <c r="P1" s="832"/>
    </row>
    <row r="2" spans="1:16">
      <c r="B2" s="29" t="s">
        <v>50</v>
      </c>
      <c r="C2" s="29" t="s">
        <v>52</v>
      </c>
      <c r="D2" s="29" t="s">
        <v>468</v>
      </c>
      <c r="E2" s="29" t="s">
        <v>470</v>
      </c>
      <c r="F2" s="29" t="s">
        <v>50</v>
      </c>
      <c r="G2" s="29" t="s">
        <v>52</v>
      </c>
      <c r="H2" s="29" t="s">
        <v>468</v>
      </c>
      <c r="I2" s="29" t="s">
        <v>470</v>
      </c>
      <c r="K2" s="29" t="s">
        <v>748</v>
      </c>
      <c r="L2" s="29" t="s">
        <v>749</v>
      </c>
      <c r="O2" s="29" t="s">
        <v>6</v>
      </c>
      <c r="P2" s="29" t="s">
        <v>11</v>
      </c>
    </row>
    <row r="3" spans="1:16">
      <c r="A3" s="29">
        <v>1</v>
      </c>
      <c r="B3" s="20">
        <v>1032.623999999998</v>
      </c>
      <c r="C3" s="20">
        <v>19197.06899999989</v>
      </c>
      <c r="D3" s="29">
        <v>1</v>
      </c>
      <c r="E3" s="29">
        <v>1</v>
      </c>
      <c r="F3" s="20">
        <v>46992.249999999898</v>
      </c>
      <c r="G3" s="29">
        <v>1</v>
      </c>
      <c r="H3" s="29">
        <v>1</v>
      </c>
      <c r="I3" s="29">
        <v>1</v>
      </c>
      <c r="K3" s="432"/>
      <c r="L3" s="432" t="e">
        <f>IF(K3=0,#REF!,0)</f>
        <v>#REF!</v>
      </c>
      <c r="M3" s="87" t="e">
        <f>L3*1000/#REF!</f>
        <v>#REF!</v>
      </c>
      <c r="O3">
        <v>56792.881348000003</v>
      </c>
      <c r="P3">
        <v>144</v>
      </c>
    </row>
    <row r="4" spans="1:16">
      <c r="A4" s="29">
        <v>2</v>
      </c>
      <c r="B4" s="20">
        <v>1032.623999999998</v>
      </c>
      <c r="C4" s="20">
        <v>19478.836999999901</v>
      </c>
      <c r="D4" s="29">
        <v>1</v>
      </c>
      <c r="E4" s="29">
        <v>1</v>
      </c>
      <c r="F4" s="20">
        <v>55076.088999999898</v>
      </c>
      <c r="G4" s="29">
        <v>1</v>
      </c>
      <c r="H4" s="29">
        <v>1</v>
      </c>
      <c r="I4" s="29">
        <v>1</v>
      </c>
      <c r="K4" s="432"/>
      <c r="L4" s="432" t="e">
        <f>IF(K4=0,#REF!,0)</f>
        <v>#REF!</v>
      </c>
      <c r="O4">
        <v>54386.948364999997</v>
      </c>
      <c r="P4">
        <v>145</v>
      </c>
    </row>
    <row r="5" spans="1:16">
      <c r="A5" s="29">
        <v>3</v>
      </c>
      <c r="B5" s="20">
        <v>1032.623999999998</v>
      </c>
      <c r="C5" s="20">
        <v>19822.987999999899</v>
      </c>
      <c r="D5" s="29">
        <v>1</v>
      </c>
      <c r="E5" s="29">
        <v>1</v>
      </c>
      <c r="F5" s="20">
        <v>62756.241999999897</v>
      </c>
      <c r="G5" s="29">
        <v>1</v>
      </c>
      <c r="H5" s="29">
        <v>1</v>
      </c>
      <c r="I5" s="29">
        <v>1</v>
      </c>
      <c r="K5" s="432"/>
      <c r="L5" s="432" t="e">
        <f>IF(K5=0,#REF!,0)</f>
        <v>#REF!</v>
      </c>
      <c r="O5">
        <v>52896.774048000007</v>
      </c>
      <c r="P5">
        <v>142</v>
      </c>
    </row>
    <row r="6" spans="1:16">
      <c r="A6" s="29">
        <v>4</v>
      </c>
      <c r="B6" s="20">
        <v>1032.623999999998</v>
      </c>
      <c r="C6" s="20">
        <v>20101.538999999892</v>
      </c>
      <c r="D6" s="29">
        <v>1</v>
      </c>
      <c r="E6" s="29">
        <v>1</v>
      </c>
      <c r="F6" s="20">
        <v>68411.118999999904</v>
      </c>
      <c r="G6" s="29">
        <v>1</v>
      </c>
      <c r="H6" s="29">
        <v>1</v>
      </c>
      <c r="I6" s="29">
        <v>1</v>
      </c>
      <c r="K6" s="432"/>
      <c r="L6" s="432" t="e">
        <f>IF(K6=0,#REF!,0)</f>
        <v>#REF!</v>
      </c>
      <c r="O6">
        <v>52149.108460000003</v>
      </c>
      <c r="P6">
        <v>126</v>
      </c>
    </row>
    <row r="7" spans="1:16">
      <c r="A7" s="29">
        <v>5</v>
      </c>
      <c r="B7" s="20">
        <v>1032.623999999998</v>
      </c>
      <c r="C7" s="20">
        <v>20371.989999999889</v>
      </c>
      <c r="D7" s="29">
        <v>1</v>
      </c>
      <c r="E7" s="29">
        <v>1</v>
      </c>
      <c r="F7" s="20">
        <v>73466.696000000011</v>
      </c>
      <c r="G7" s="29">
        <v>1</v>
      </c>
      <c r="H7" s="29">
        <v>1</v>
      </c>
      <c r="I7" s="29">
        <v>1</v>
      </c>
      <c r="K7" s="432"/>
      <c r="L7" s="432" t="e">
        <f>IF(K7=0,#REF!,0)</f>
        <v>#REF!</v>
      </c>
      <c r="O7">
        <v>51434.881439999997</v>
      </c>
      <c r="P7">
        <v>138</v>
      </c>
    </row>
    <row r="8" spans="1:16">
      <c r="A8" s="29">
        <v>6</v>
      </c>
      <c r="B8" s="20">
        <v>1762.222</v>
      </c>
      <c r="C8" s="20">
        <v>20633.7609999999</v>
      </c>
      <c r="D8" s="29">
        <v>1</v>
      </c>
      <c r="E8" s="29">
        <v>1</v>
      </c>
      <c r="F8" s="20">
        <v>78560.92599999989</v>
      </c>
      <c r="G8" s="29">
        <v>1</v>
      </c>
      <c r="H8" s="29">
        <v>1</v>
      </c>
      <c r="I8" s="29">
        <v>1</v>
      </c>
      <c r="K8" s="432"/>
      <c r="L8" s="432" t="e">
        <f>IF(K8=0,#REF!,0)</f>
        <v>#REF!</v>
      </c>
      <c r="O8">
        <v>51918.905150999999</v>
      </c>
      <c r="P8">
        <v>129</v>
      </c>
    </row>
    <row r="9" spans="1:16">
      <c r="A9" s="29">
        <v>7</v>
      </c>
      <c r="B9" s="20">
        <v>6139.8579999999993</v>
      </c>
      <c r="C9" s="20">
        <v>20986.695999999902</v>
      </c>
      <c r="D9" s="29">
        <v>1</v>
      </c>
      <c r="E9" s="29">
        <v>1</v>
      </c>
      <c r="F9" s="20">
        <v>157265.228</v>
      </c>
      <c r="G9" s="29">
        <v>1</v>
      </c>
      <c r="H9" s="29">
        <v>1</v>
      </c>
      <c r="I9" s="29">
        <v>1</v>
      </c>
      <c r="K9" s="432"/>
      <c r="L9" s="432" t="e">
        <f>IF(K9=0,#REF!,0)</f>
        <v>#REF!</v>
      </c>
      <c r="O9">
        <v>52636.588379000001</v>
      </c>
      <c r="P9">
        <v>141</v>
      </c>
    </row>
    <row r="10" spans="1:16">
      <c r="A10" s="29">
        <v>8</v>
      </c>
      <c r="B10" s="20">
        <v>1762.222</v>
      </c>
      <c r="C10" s="20">
        <v>51500.969999999892</v>
      </c>
      <c r="D10" s="29">
        <v>1</v>
      </c>
      <c r="E10" s="29">
        <v>1</v>
      </c>
      <c r="F10" s="20">
        <v>159293.48799999899</v>
      </c>
      <c r="G10" s="29">
        <v>1</v>
      </c>
      <c r="H10" s="29">
        <v>1</v>
      </c>
      <c r="I10" s="29">
        <v>1</v>
      </c>
      <c r="K10" s="432"/>
      <c r="L10" s="432" t="e">
        <f>IF(K10=0,#REF!,0)</f>
        <v>#REF!</v>
      </c>
      <c r="O10">
        <v>52612.380005999999</v>
      </c>
      <c r="P10">
        <v>141</v>
      </c>
    </row>
    <row r="11" spans="1:16">
      <c r="A11" s="29">
        <v>9</v>
      </c>
      <c r="B11" s="20">
        <v>1032.623999999998</v>
      </c>
      <c r="C11" s="20">
        <v>80940.807999999903</v>
      </c>
      <c r="D11" s="29">
        <v>1</v>
      </c>
      <c r="E11" s="29">
        <v>1</v>
      </c>
      <c r="F11" s="20">
        <v>151774.603</v>
      </c>
      <c r="G11" s="29">
        <v>1</v>
      </c>
      <c r="H11" s="29">
        <v>1</v>
      </c>
      <c r="I11" s="29">
        <v>1</v>
      </c>
      <c r="K11" s="432"/>
      <c r="L11" s="432" t="e">
        <f>IF(K11=0,#REF!,0)</f>
        <v>#REF!</v>
      </c>
      <c r="O11">
        <v>51142.294676999998</v>
      </c>
      <c r="P11">
        <v>148</v>
      </c>
    </row>
    <row r="12" spans="1:16">
      <c r="A12" s="29">
        <v>10</v>
      </c>
      <c r="B12" s="20">
        <v>1153.2399999999991</v>
      </c>
      <c r="C12" s="20">
        <v>98806.635999999999</v>
      </c>
      <c r="D12" s="29">
        <v>1</v>
      </c>
      <c r="E12" s="29">
        <v>1</v>
      </c>
      <c r="F12" s="20">
        <v>139847.579</v>
      </c>
      <c r="G12" s="29">
        <v>1</v>
      </c>
      <c r="H12" s="29">
        <v>1</v>
      </c>
      <c r="I12" s="29">
        <v>1</v>
      </c>
      <c r="K12" s="432"/>
      <c r="L12" s="432" t="e">
        <f>IF(K12=0,#REF!,0)</f>
        <v>#REF!</v>
      </c>
      <c r="O12">
        <v>50597.686614999999</v>
      </c>
      <c r="P12">
        <v>140</v>
      </c>
    </row>
    <row r="13" spans="1:16">
      <c r="A13" s="29">
        <v>11</v>
      </c>
      <c r="B13" s="20">
        <v>1213.5469999999989</v>
      </c>
      <c r="C13" s="20">
        <v>116281.8599999998</v>
      </c>
      <c r="D13" s="29">
        <v>1</v>
      </c>
      <c r="E13" s="29">
        <v>1</v>
      </c>
      <c r="F13" s="20">
        <v>129238.105999999</v>
      </c>
      <c r="G13" s="29">
        <v>1</v>
      </c>
      <c r="H13" s="29">
        <v>1</v>
      </c>
      <c r="I13" s="29">
        <v>1</v>
      </c>
      <c r="K13" s="432"/>
      <c r="L13" s="432" t="e">
        <f>IF(K13=0,#REF!,0)</f>
        <v>#REF!</v>
      </c>
      <c r="O13">
        <v>51579.885008999998</v>
      </c>
      <c r="P13">
        <v>123</v>
      </c>
    </row>
    <row r="14" spans="1:16">
      <c r="A14" s="29">
        <v>12</v>
      </c>
      <c r="B14" s="20">
        <v>1213.5469999999989</v>
      </c>
      <c r="C14" s="20">
        <v>98594.885999999999</v>
      </c>
      <c r="D14" s="29">
        <v>1</v>
      </c>
      <c r="E14" s="29">
        <v>1</v>
      </c>
      <c r="F14" s="20">
        <v>119957.147</v>
      </c>
      <c r="G14" s="29">
        <v>1</v>
      </c>
      <c r="H14" s="29">
        <v>1</v>
      </c>
      <c r="I14" s="29">
        <v>1</v>
      </c>
      <c r="K14" s="432"/>
      <c r="L14" s="432" t="e">
        <f>IF(K14=0,#REF!,0)</f>
        <v>#REF!</v>
      </c>
      <c r="O14">
        <v>51172.663086</v>
      </c>
      <c r="P14">
        <v>103</v>
      </c>
    </row>
    <row r="15" spans="1:16">
      <c r="A15" s="29">
        <v>13</v>
      </c>
      <c r="B15" s="20">
        <v>6200.1660000000002</v>
      </c>
      <c r="C15" s="20">
        <v>57303.958999999901</v>
      </c>
      <c r="D15" s="29">
        <v>1</v>
      </c>
      <c r="E15" s="29">
        <v>1</v>
      </c>
      <c r="F15" s="20">
        <v>103725.0509999999</v>
      </c>
      <c r="G15" s="29">
        <v>1</v>
      </c>
      <c r="H15" s="29">
        <v>1</v>
      </c>
      <c r="I15" s="29">
        <v>1</v>
      </c>
      <c r="K15" s="432"/>
      <c r="L15" s="432" t="e">
        <f>IF(K15=0,#REF!,0)</f>
        <v>#REF!</v>
      </c>
      <c r="O15">
        <v>50616.175506</v>
      </c>
      <c r="P15">
        <v>91</v>
      </c>
    </row>
    <row r="16" spans="1:16">
      <c r="A16" s="29">
        <v>14</v>
      </c>
      <c r="B16" s="20">
        <v>1762.222</v>
      </c>
      <c r="C16" s="20">
        <v>79254.837999999902</v>
      </c>
      <c r="D16" s="29">
        <v>1</v>
      </c>
      <c r="E16" s="29">
        <v>1</v>
      </c>
      <c r="F16" s="20">
        <v>107351.916</v>
      </c>
      <c r="G16" s="29">
        <v>1</v>
      </c>
      <c r="H16" s="29">
        <v>1</v>
      </c>
      <c r="I16" s="29">
        <v>1</v>
      </c>
      <c r="K16" s="432"/>
      <c r="L16" s="432" t="e">
        <f>IF(K16=0,#REF!,0)</f>
        <v>#REF!</v>
      </c>
      <c r="O16">
        <v>50231.629608000003</v>
      </c>
      <c r="P16">
        <v>90</v>
      </c>
    </row>
    <row r="17" spans="1:16">
      <c r="A17" s="29">
        <v>15</v>
      </c>
      <c r="B17" s="20">
        <v>1032.623999999998</v>
      </c>
      <c r="C17" s="20">
        <v>113742.9359999998</v>
      </c>
      <c r="D17" s="29">
        <v>1</v>
      </c>
      <c r="E17" s="29">
        <v>1</v>
      </c>
      <c r="F17" s="20">
        <v>105893.859</v>
      </c>
      <c r="G17" s="29">
        <v>1</v>
      </c>
      <c r="H17" s="29">
        <v>1</v>
      </c>
      <c r="I17" s="29">
        <v>1</v>
      </c>
      <c r="K17" s="432"/>
      <c r="L17" s="432" t="e">
        <f>IF(K17=0,#REF!,0)</f>
        <v>#REF!</v>
      </c>
      <c r="O17">
        <v>50018.768982000001</v>
      </c>
      <c r="P17">
        <v>81</v>
      </c>
    </row>
    <row r="18" spans="1:16">
      <c r="A18" s="29">
        <v>16</v>
      </c>
      <c r="B18" s="20">
        <v>1032.623999999998</v>
      </c>
      <c r="C18" s="20">
        <v>96411.795999999988</v>
      </c>
      <c r="D18" s="29">
        <v>1</v>
      </c>
      <c r="E18" s="29">
        <v>1</v>
      </c>
      <c r="F18" s="20">
        <v>106164.02999999899</v>
      </c>
      <c r="G18" s="29">
        <v>1</v>
      </c>
      <c r="H18" s="29">
        <v>1</v>
      </c>
      <c r="I18" s="29">
        <v>1</v>
      </c>
      <c r="K18" s="432"/>
      <c r="L18" s="432" t="e">
        <f>IF(K18=0,#REF!,0)</f>
        <v>#REF!</v>
      </c>
      <c r="O18">
        <v>50515.239564000003</v>
      </c>
      <c r="P18">
        <v>87</v>
      </c>
    </row>
    <row r="19" spans="1:16">
      <c r="A19" s="29">
        <v>17</v>
      </c>
      <c r="B19" s="20">
        <v>1032.623999999998</v>
      </c>
      <c r="C19" s="20">
        <v>84644.649000000005</v>
      </c>
      <c r="D19" s="29">
        <v>1</v>
      </c>
      <c r="E19" s="29">
        <v>1</v>
      </c>
      <c r="F19" s="20">
        <v>109679.42</v>
      </c>
      <c r="G19" s="29">
        <v>1</v>
      </c>
      <c r="H19" s="29">
        <v>1</v>
      </c>
      <c r="I19" s="29">
        <v>1</v>
      </c>
      <c r="K19" s="432"/>
      <c r="L19" s="432" t="e">
        <f>IF(K19=0,#REF!,0)</f>
        <v>#REF!</v>
      </c>
      <c r="O19">
        <v>50753.992430999999</v>
      </c>
      <c r="P19">
        <v>106</v>
      </c>
    </row>
    <row r="20" spans="1:16">
      <c r="A20" s="29">
        <v>18</v>
      </c>
      <c r="B20" s="20">
        <v>1762.222</v>
      </c>
      <c r="C20" s="20">
        <v>50322.270999999892</v>
      </c>
      <c r="D20" s="29">
        <v>1</v>
      </c>
      <c r="E20" s="29">
        <v>1</v>
      </c>
      <c r="F20" s="20">
        <v>113217.97100000001</v>
      </c>
      <c r="G20" s="29">
        <v>1</v>
      </c>
      <c r="H20" s="29">
        <v>1</v>
      </c>
      <c r="I20" s="29">
        <v>1</v>
      </c>
      <c r="K20" s="432"/>
      <c r="L20" s="432" t="e">
        <f>IF(K20=0,#REF!,0)</f>
        <v>#REF!</v>
      </c>
      <c r="O20">
        <v>51623.234986000003</v>
      </c>
      <c r="P20">
        <v>132</v>
      </c>
    </row>
    <row r="21" spans="1:16">
      <c r="A21" s="29">
        <v>19</v>
      </c>
      <c r="B21" s="20">
        <v>6139.8579999999993</v>
      </c>
      <c r="C21" s="20">
        <v>33096.456999999893</v>
      </c>
      <c r="D21" s="29">
        <v>1</v>
      </c>
      <c r="E21" s="29">
        <v>1</v>
      </c>
      <c r="F21" s="20">
        <v>103663.307</v>
      </c>
      <c r="G21" s="29">
        <v>1</v>
      </c>
      <c r="H21" s="29">
        <v>1</v>
      </c>
      <c r="I21" s="29">
        <v>1</v>
      </c>
      <c r="K21" s="432"/>
      <c r="L21" s="432" t="e">
        <f>IF(K21=0,#REF!,0)</f>
        <v>#REF!</v>
      </c>
      <c r="O21">
        <v>54969.939026</v>
      </c>
      <c r="P21">
        <v>153</v>
      </c>
    </row>
    <row r="22" spans="1:16">
      <c r="A22" s="29">
        <v>20</v>
      </c>
      <c r="B22" s="20">
        <v>7599.07</v>
      </c>
      <c r="C22" s="20">
        <v>34368.177999999898</v>
      </c>
      <c r="D22" s="29">
        <v>1</v>
      </c>
      <c r="E22" s="29">
        <v>1</v>
      </c>
      <c r="F22" s="20">
        <v>98942.910999999891</v>
      </c>
      <c r="G22" s="29">
        <v>1</v>
      </c>
      <c r="H22" s="29">
        <v>1</v>
      </c>
      <c r="I22" s="29">
        <v>1</v>
      </c>
      <c r="K22" s="432"/>
      <c r="L22" s="432" t="e">
        <f>IF(K22=0,#REF!,0)</f>
        <v>#REF!</v>
      </c>
      <c r="O22">
        <v>55011.596862999999</v>
      </c>
      <c r="P22">
        <v>162</v>
      </c>
    </row>
    <row r="23" spans="1:16">
      <c r="A23" s="29">
        <v>21</v>
      </c>
      <c r="B23" s="20">
        <v>1762.222</v>
      </c>
      <c r="C23" s="20">
        <v>19476.102999999901</v>
      </c>
      <c r="D23" s="29">
        <v>1</v>
      </c>
      <c r="E23" s="29">
        <v>1</v>
      </c>
      <c r="F23" s="20">
        <v>105841.874999999</v>
      </c>
      <c r="G23" s="29">
        <v>1</v>
      </c>
      <c r="H23" s="29">
        <v>1</v>
      </c>
      <c r="I23" s="29">
        <v>1</v>
      </c>
      <c r="K23" s="432"/>
      <c r="L23" s="432" t="e">
        <f>IF(K23=0,#REF!,0)</f>
        <v>#REF!</v>
      </c>
      <c r="O23">
        <v>55004.447875999998</v>
      </c>
      <c r="P23">
        <v>168</v>
      </c>
    </row>
    <row r="24" spans="1:16">
      <c r="A24" s="29">
        <v>22</v>
      </c>
      <c r="B24" s="20">
        <v>1762.222</v>
      </c>
      <c r="C24" s="20">
        <v>19061.20899999989</v>
      </c>
      <c r="D24" s="29">
        <v>1</v>
      </c>
      <c r="E24" s="29">
        <v>1</v>
      </c>
      <c r="F24" s="20">
        <v>24615.859999999891</v>
      </c>
      <c r="G24" s="29">
        <v>1</v>
      </c>
      <c r="H24" s="29">
        <v>1</v>
      </c>
      <c r="I24" s="29">
        <v>1</v>
      </c>
      <c r="K24" s="432"/>
      <c r="L24" s="432" t="e">
        <f>IF(K24=0,#REF!,0)</f>
        <v>#REF!</v>
      </c>
      <c r="O24">
        <v>54274.925782999999</v>
      </c>
      <c r="P24">
        <v>166</v>
      </c>
    </row>
    <row r="25" spans="1:16">
      <c r="A25" s="29">
        <v>23</v>
      </c>
      <c r="B25" s="20">
        <v>1762.222</v>
      </c>
      <c r="C25" s="20">
        <v>18655.1149999999</v>
      </c>
      <c r="D25" s="29">
        <v>1</v>
      </c>
      <c r="E25" s="29">
        <v>1</v>
      </c>
      <c r="F25" s="20">
        <v>28344.580999999998</v>
      </c>
      <c r="G25" s="29">
        <v>1</v>
      </c>
      <c r="H25" s="29">
        <v>1</v>
      </c>
      <c r="I25" s="29">
        <v>1</v>
      </c>
      <c r="K25" s="432"/>
      <c r="L25" s="432" t="e">
        <f>IF(K25=0,#REF!,0)</f>
        <v>#REF!</v>
      </c>
      <c r="O25">
        <v>54645.632141000002</v>
      </c>
      <c r="P25">
        <v>159</v>
      </c>
    </row>
    <row r="26" spans="1:16">
      <c r="A26" s="29">
        <v>24</v>
      </c>
      <c r="B26" s="20">
        <v>1032.623999999998</v>
      </c>
      <c r="C26" s="20">
        <v>18722.2389999999</v>
      </c>
      <c r="D26" s="29">
        <v>1</v>
      </c>
      <c r="E26" s="29">
        <v>1</v>
      </c>
      <c r="F26" s="20">
        <v>33568.588999999898</v>
      </c>
      <c r="G26" s="29">
        <v>1</v>
      </c>
      <c r="H26" s="29">
        <v>1</v>
      </c>
      <c r="I26" s="29">
        <v>1</v>
      </c>
      <c r="K26" s="432"/>
      <c r="L26" s="432" t="e">
        <f>IF(K26=0,#REF!,0)</f>
        <v>#REF!</v>
      </c>
      <c r="O26">
        <v>55798.045532999997</v>
      </c>
      <c r="P26">
        <v>144</v>
      </c>
    </row>
    <row r="27" spans="1:16">
      <c r="A27" s="29">
        <v>25</v>
      </c>
      <c r="B27" s="29">
        <v>1032.623999999998</v>
      </c>
      <c r="C27" s="29">
        <v>18758.483999999891</v>
      </c>
      <c r="D27" s="29">
        <v>1</v>
      </c>
      <c r="E27" s="29">
        <v>1</v>
      </c>
      <c r="F27" s="29">
        <v>36080.450999999986</v>
      </c>
      <c r="G27" s="29">
        <v>1</v>
      </c>
      <c r="H27" s="29">
        <v>1</v>
      </c>
      <c r="I27" s="29">
        <v>1</v>
      </c>
      <c r="K27" s="432"/>
      <c r="L27" s="432" t="e">
        <f>IF(K27=0,#REF!,0)</f>
        <v>#REF!</v>
      </c>
      <c r="O27">
        <v>54536.613158</v>
      </c>
      <c r="P27">
        <v>135</v>
      </c>
    </row>
    <row r="28" spans="1:16">
      <c r="A28" s="29">
        <v>26</v>
      </c>
      <c r="B28" s="29">
        <v>1032.623999999998</v>
      </c>
      <c r="C28" s="29">
        <v>18678.342999999892</v>
      </c>
      <c r="D28" s="29">
        <v>1</v>
      </c>
      <c r="E28" s="29">
        <v>1</v>
      </c>
      <c r="F28" s="29">
        <v>37745.285000000003</v>
      </c>
      <c r="G28" s="29">
        <v>1</v>
      </c>
      <c r="H28" s="29">
        <v>1</v>
      </c>
      <c r="I28" s="29">
        <v>1</v>
      </c>
      <c r="K28" s="432"/>
      <c r="L28" s="432" t="e">
        <f>IF(K28=0,#REF!,0)</f>
        <v>#REF!</v>
      </c>
      <c r="O28">
        <v>52873.772064999997</v>
      </c>
      <c r="P28">
        <v>127</v>
      </c>
    </row>
    <row r="29" spans="1:16">
      <c r="A29" s="29">
        <v>27</v>
      </c>
      <c r="B29" s="29">
        <v>1032.623999999998</v>
      </c>
      <c r="C29" s="29">
        <v>18670.200999999899</v>
      </c>
      <c r="D29" s="29">
        <v>1</v>
      </c>
      <c r="E29" s="29">
        <v>1</v>
      </c>
      <c r="F29" s="29">
        <v>39256.955000000002</v>
      </c>
      <c r="G29" s="29">
        <v>1</v>
      </c>
      <c r="H29" s="29">
        <v>1</v>
      </c>
      <c r="I29" s="29">
        <v>1</v>
      </c>
      <c r="K29" s="432"/>
      <c r="L29" s="432" t="e">
        <f>IF(K29=0,#REF!,0)</f>
        <v>#REF!</v>
      </c>
      <c r="O29">
        <v>52902.441010000002</v>
      </c>
      <c r="P29">
        <v>117</v>
      </c>
    </row>
    <row r="30" spans="1:16">
      <c r="A30" s="29">
        <v>28</v>
      </c>
      <c r="B30" s="29">
        <v>1032.623999999998</v>
      </c>
      <c r="C30" s="29">
        <v>18714.336999999901</v>
      </c>
      <c r="D30" s="29">
        <v>1</v>
      </c>
      <c r="E30" s="29">
        <v>1</v>
      </c>
      <c r="F30" s="29">
        <v>41263.133999999998</v>
      </c>
      <c r="G30" s="29">
        <v>1</v>
      </c>
      <c r="H30" s="29">
        <v>1</v>
      </c>
      <c r="I30" s="29">
        <v>1</v>
      </c>
      <c r="K30" s="432"/>
      <c r="L30" s="432" t="e">
        <f>IF(K30=0,#REF!,0)</f>
        <v>#REF!</v>
      </c>
      <c r="O30">
        <v>52741.250122999998</v>
      </c>
      <c r="P30">
        <v>123</v>
      </c>
    </row>
    <row r="31" spans="1:16">
      <c r="A31" s="29">
        <v>29</v>
      </c>
      <c r="B31" s="29">
        <v>1032.623999999998</v>
      </c>
      <c r="C31" s="29">
        <v>18774.907999999901</v>
      </c>
      <c r="D31" s="29">
        <v>1</v>
      </c>
      <c r="E31" s="29">
        <v>1</v>
      </c>
      <c r="F31" s="29">
        <v>43363.180999999997</v>
      </c>
      <c r="G31" s="29">
        <v>1</v>
      </c>
      <c r="H31" s="29">
        <v>1</v>
      </c>
      <c r="I31" s="29">
        <v>1</v>
      </c>
      <c r="K31" s="432"/>
      <c r="L31" s="432" t="e">
        <f>IF(K31=0,#REF!,0)</f>
        <v>#REF!</v>
      </c>
      <c r="O31">
        <v>52821.256775999987</v>
      </c>
      <c r="P31">
        <v>121</v>
      </c>
    </row>
    <row r="32" spans="1:16">
      <c r="A32" s="29">
        <v>30</v>
      </c>
      <c r="B32" s="29">
        <v>1762.222</v>
      </c>
      <c r="C32" s="29">
        <v>18874.2069999999</v>
      </c>
      <c r="D32" s="29">
        <v>1</v>
      </c>
      <c r="E32" s="29">
        <v>1</v>
      </c>
      <c r="F32" s="29">
        <v>46811.186000000002</v>
      </c>
      <c r="G32" s="29">
        <v>1</v>
      </c>
      <c r="H32" s="29">
        <v>1</v>
      </c>
      <c r="I32" s="29">
        <v>1</v>
      </c>
      <c r="K32" s="432"/>
      <c r="L32" s="432" t="e">
        <f>IF(K32=0,#REF!,0)</f>
        <v>#REF!</v>
      </c>
      <c r="O32">
        <v>54104.290008999997</v>
      </c>
      <c r="P32">
        <v>121</v>
      </c>
    </row>
    <row r="33" spans="1:16">
      <c r="A33" s="29">
        <v>31</v>
      </c>
      <c r="B33" s="29">
        <v>6139.8579999999993</v>
      </c>
      <c r="C33" s="29">
        <v>19028.986999999899</v>
      </c>
      <c r="D33" s="29">
        <v>1</v>
      </c>
      <c r="E33" s="29">
        <v>1</v>
      </c>
      <c r="F33" s="29">
        <v>123542.031</v>
      </c>
      <c r="G33" s="29">
        <v>1</v>
      </c>
      <c r="H33" s="29">
        <v>1</v>
      </c>
      <c r="I33" s="29">
        <v>1</v>
      </c>
      <c r="K33" s="432"/>
      <c r="L33" s="432" t="e">
        <f>IF(K33=0,#REF!,0)</f>
        <v>#REF!</v>
      </c>
      <c r="O33">
        <v>55752.246765000004</v>
      </c>
      <c r="P33">
        <v>130</v>
      </c>
    </row>
    <row r="34" spans="1:16">
      <c r="A34" s="29">
        <v>32</v>
      </c>
      <c r="B34" s="29">
        <v>1762.222</v>
      </c>
      <c r="C34" s="29">
        <v>50727.007999999892</v>
      </c>
      <c r="D34" s="29">
        <v>1</v>
      </c>
      <c r="E34" s="29">
        <v>1</v>
      </c>
      <c r="F34" s="29">
        <v>126251.374999999</v>
      </c>
      <c r="G34" s="29">
        <v>1</v>
      </c>
      <c r="H34" s="29">
        <v>1</v>
      </c>
      <c r="I34" s="29">
        <v>1</v>
      </c>
      <c r="K34" s="432"/>
      <c r="L34" s="432" t="e">
        <f>IF(K34=0,#REF!,0)</f>
        <v>#REF!</v>
      </c>
      <c r="O34">
        <v>57802.00995</v>
      </c>
      <c r="P34">
        <v>133</v>
      </c>
    </row>
    <row r="35" spans="1:16">
      <c r="A35" s="29">
        <v>33</v>
      </c>
      <c r="B35" s="29">
        <v>1032.623999999998</v>
      </c>
      <c r="C35" s="29">
        <v>79930.302999999883</v>
      </c>
      <c r="D35" s="29">
        <v>1</v>
      </c>
      <c r="E35" s="29">
        <v>1</v>
      </c>
      <c r="F35" s="29">
        <v>116700.865999999</v>
      </c>
      <c r="G35" s="29">
        <v>1</v>
      </c>
      <c r="H35" s="29">
        <v>1</v>
      </c>
      <c r="I35" s="29">
        <v>1</v>
      </c>
      <c r="K35" s="432"/>
      <c r="L35" s="432" t="e">
        <f>IF(K35=0,#REF!,0)</f>
        <v>#REF!</v>
      </c>
      <c r="O35">
        <v>61183.242857999998</v>
      </c>
      <c r="P35">
        <v>140</v>
      </c>
    </row>
    <row r="36" spans="1:16">
      <c r="A36" s="29">
        <v>34</v>
      </c>
      <c r="B36" s="29">
        <v>1153.2399999999991</v>
      </c>
      <c r="C36" s="29">
        <v>97271.561000000002</v>
      </c>
      <c r="D36" s="29">
        <v>1</v>
      </c>
      <c r="E36" s="29">
        <v>1</v>
      </c>
      <c r="F36" s="29">
        <v>101266.2039999999</v>
      </c>
      <c r="G36" s="29">
        <v>1</v>
      </c>
      <c r="H36" s="29">
        <v>1</v>
      </c>
      <c r="I36" s="29">
        <v>1</v>
      </c>
      <c r="K36" s="432"/>
      <c r="L36" s="432" t="e">
        <f>IF(K36=0,#REF!,0)</f>
        <v>#REF!</v>
      </c>
      <c r="O36">
        <v>67478.207276000001</v>
      </c>
      <c r="P36">
        <v>129</v>
      </c>
    </row>
    <row r="37" spans="1:16">
      <c r="A37" s="29">
        <v>35</v>
      </c>
      <c r="B37" s="29">
        <v>1213.5469999999989</v>
      </c>
      <c r="C37" s="29">
        <v>114229.8089999998</v>
      </c>
      <c r="D37" s="29">
        <v>1</v>
      </c>
      <c r="E37" s="29">
        <v>1</v>
      </c>
      <c r="F37" s="29">
        <v>87734.051999999981</v>
      </c>
      <c r="G37" s="29">
        <v>1</v>
      </c>
      <c r="H37" s="29">
        <v>1</v>
      </c>
      <c r="I37" s="29">
        <v>1</v>
      </c>
      <c r="K37" s="432"/>
      <c r="L37" s="432" t="e">
        <f>IF(K37=0,#REF!,0)</f>
        <v>#REF!</v>
      </c>
      <c r="O37">
        <v>69074.743774000002</v>
      </c>
      <c r="P37">
        <v>117</v>
      </c>
    </row>
    <row r="38" spans="1:16">
      <c r="A38" s="29">
        <v>36</v>
      </c>
      <c r="B38" s="29">
        <v>1213.5469999999989</v>
      </c>
      <c r="C38" s="29">
        <v>96086.633000000002</v>
      </c>
      <c r="D38" s="29">
        <v>1</v>
      </c>
      <c r="E38" s="29">
        <v>1</v>
      </c>
      <c r="F38" s="29">
        <v>75854.338999999891</v>
      </c>
      <c r="G38" s="29">
        <v>1</v>
      </c>
      <c r="H38" s="29">
        <v>1</v>
      </c>
      <c r="I38" s="29">
        <v>1</v>
      </c>
      <c r="K38" s="432"/>
      <c r="L38" s="432" t="e">
        <f>IF(K38=0,#REF!,0)</f>
        <v>#REF!</v>
      </c>
      <c r="O38">
        <v>69306.054443000001</v>
      </c>
      <c r="P38">
        <v>105</v>
      </c>
    </row>
    <row r="39" spans="1:16">
      <c r="A39" s="29">
        <v>37</v>
      </c>
      <c r="B39" s="29">
        <v>6200.1660000000002</v>
      </c>
      <c r="C39" s="29">
        <v>54597.304999999913</v>
      </c>
      <c r="D39" s="29">
        <v>1</v>
      </c>
      <c r="E39" s="29">
        <v>1</v>
      </c>
      <c r="F39" s="29">
        <v>57795.273999999998</v>
      </c>
      <c r="G39" s="29">
        <v>1</v>
      </c>
      <c r="H39" s="29">
        <v>1</v>
      </c>
      <c r="I39" s="29">
        <v>1</v>
      </c>
      <c r="K39" s="432"/>
      <c r="L39" s="432" t="e">
        <f>IF(K39=0,#REF!,0)</f>
        <v>#REF!</v>
      </c>
      <c r="O39">
        <v>65576.671264000004</v>
      </c>
      <c r="P39">
        <v>92</v>
      </c>
    </row>
    <row r="40" spans="1:16">
      <c r="A40" s="29">
        <v>38</v>
      </c>
      <c r="B40" s="29">
        <v>1762.222</v>
      </c>
      <c r="C40" s="29">
        <v>76152.174999999886</v>
      </c>
      <c r="D40" s="29">
        <v>1</v>
      </c>
      <c r="E40" s="29">
        <v>1</v>
      </c>
      <c r="F40" s="29">
        <v>60454.922999999988</v>
      </c>
      <c r="G40" s="29">
        <v>1</v>
      </c>
      <c r="H40" s="29">
        <v>1</v>
      </c>
      <c r="I40" s="29">
        <v>1</v>
      </c>
      <c r="K40" s="432"/>
      <c r="L40" s="432" t="e">
        <f>IF(K40=0,#REF!,0)</f>
        <v>#REF!</v>
      </c>
      <c r="O40">
        <v>63957.382325000013</v>
      </c>
      <c r="P40">
        <v>92</v>
      </c>
    </row>
    <row r="41" spans="1:16">
      <c r="A41" s="29">
        <v>39</v>
      </c>
      <c r="B41" s="29">
        <v>1032.623999999998</v>
      </c>
      <c r="C41" s="29">
        <v>110323.8349999998</v>
      </c>
      <c r="D41" s="29">
        <v>1</v>
      </c>
      <c r="E41" s="29">
        <v>1</v>
      </c>
      <c r="F41" s="29">
        <v>58149.166999999987</v>
      </c>
      <c r="G41" s="29">
        <v>1</v>
      </c>
      <c r="H41" s="29">
        <v>1</v>
      </c>
      <c r="I41" s="29">
        <v>1</v>
      </c>
      <c r="K41" s="432"/>
      <c r="L41" s="432" t="e">
        <f>IF(K41=0,#REF!,0)</f>
        <v>#REF!</v>
      </c>
      <c r="O41">
        <v>66135.717529999994</v>
      </c>
      <c r="P41">
        <v>92</v>
      </c>
    </row>
    <row r="42" spans="1:16">
      <c r="A42" s="29">
        <v>40</v>
      </c>
      <c r="B42" s="29">
        <v>1032.623999999998</v>
      </c>
      <c r="C42" s="29">
        <v>93026.46</v>
      </c>
      <c r="D42" s="29">
        <v>1</v>
      </c>
      <c r="E42" s="29">
        <v>1</v>
      </c>
      <c r="F42" s="29">
        <v>58535.218999999903</v>
      </c>
      <c r="G42" s="29">
        <v>1</v>
      </c>
      <c r="H42" s="29">
        <v>1</v>
      </c>
      <c r="I42" s="29">
        <v>1</v>
      </c>
      <c r="K42" s="432"/>
      <c r="L42" s="432" t="e">
        <f>IF(K42=0,#REF!,0)</f>
        <v>#REF!</v>
      </c>
      <c r="O42">
        <v>65856.549071999994</v>
      </c>
      <c r="P42">
        <v>92</v>
      </c>
    </row>
    <row r="43" spans="1:16">
      <c r="A43" s="29">
        <v>41</v>
      </c>
      <c r="B43" s="29">
        <v>1032.623999999998</v>
      </c>
      <c r="C43" s="29">
        <v>81369.774999999994</v>
      </c>
      <c r="D43" s="29">
        <v>1</v>
      </c>
      <c r="E43" s="29">
        <v>1</v>
      </c>
      <c r="F43" s="29">
        <v>63240.633999999998</v>
      </c>
      <c r="G43" s="29">
        <v>1</v>
      </c>
      <c r="H43" s="29">
        <v>1</v>
      </c>
      <c r="I43" s="29">
        <v>1</v>
      </c>
      <c r="K43" s="432"/>
      <c r="L43" s="432" t="e">
        <f>IF(K43=0,#REF!,0)</f>
        <v>#REF!</v>
      </c>
      <c r="O43">
        <v>65706.163329000003</v>
      </c>
      <c r="P43">
        <v>94</v>
      </c>
    </row>
    <row r="44" spans="1:16">
      <c r="A44" s="29">
        <v>42</v>
      </c>
      <c r="B44" s="29">
        <v>1762.222</v>
      </c>
      <c r="C44" s="29">
        <v>47315.437999999878</v>
      </c>
      <c r="D44" s="29">
        <v>1</v>
      </c>
      <c r="E44" s="29">
        <v>1</v>
      </c>
      <c r="F44" s="29">
        <v>68536.960999999908</v>
      </c>
      <c r="G44" s="29">
        <v>1</v>
      </c>
      <c r="H44" s="29">
        <v>1</v>
      </c>
      <c r="I44" s="29">
        <v>1</v>
      </c>
      <c r="K44" s="432"/>
      <c r="L44" s="432" t="e">
        <f>IF(K44=0,#REF!,0)</f>
        <v>#REF!</v>
      </c>
      <c r="O44">
        <v>66239.932432999994</v>
      </c>
      <c r="P44">
        <v>112</v>
      </c>
    </row>
    <row r="45" spans="1:16">
      <c r="A45" s="29">
        <v>43</v>
      </c>
      <c r="B45" s="29">
        <v>6139.8579999999993</v>
      </c>
      <c r="C45" s="29">
        <v>30813.555999999899</v>
      </c>
      <c r="D45" s="29">
        <v>1</v>
      </c>
      <c r="E45" s="29">
        <v>1</v>
      </c>
      <c r="F45" s="29">
        <v>63313.498999999989</v>
      </c>
      <c r="G45" s="29">
        <v>1</v>
      </c>
      <c r="H45" s="29">
        <v>1</v>
      </c>
      <c r="I45" s="29">
        <v>1</v>
      </c>
      <c r="K45" s="432"/>
      <c r="L45" s="432" t="e">
        <f>IF(K45=0,#REF!,0)</f>
        <v>#REF!</v>
      </c>
      <c r="O45">
        <v>66484.099791999994</v>
      </c>
      <c r="P45">
        <v>134</v>
      </c>
    </row>
    <row r="46" spans="1:16">
      <c r="A46" s="29">
        <v>44</v>
      </c>
      <c r="B46" s="29">
        <v>7599.07</v>
      </c>
      <c r="C46" s="29">
        <v>32256.99599999989</v>
      </c>
      <c r="D46" s="29">
        <v>1</v>
      </c>
      <c r="E46" s="29">
        <v>1</v>
      </c>
      <c r="F46" s="29">
        <v>62921.374000000003</v>
      </c>
      <c r="G46" s="29">
        <v>1</v>
      </c>
      <c r="H46" s="29">
        <v>1</v>
      </c>
      <c r="I46" s="29">
        <v>1</v>
      </c>
      <c r="K46" s="432"/>
      <c r="L46" s="432" t="e">
        <f>IF(K46=0,#REF!,0)</f>
        <v>#REF!</v>
      </c>
      <c r="O46">
        <v>65311.994444000004</v>
      </c>
      <c r="P46">
        <v>152</v>
      </c>
    </row>
    <row r="47" spans="1:16">
      <c r="A47" s="29">
        <v>45</v>
      </c>
      <c r="B47" s="29">
        <v>1762.222</v>
      </c>
      <c r="C47" s="29">
        <v>18091.926999999901</v>
      </c>
      <c r="D47" s="29">
        <v>1</v>
      </c>
      <c r="E47" s="29">
        <v>1</v>
      </c>
      <c r="F47" s="29">
        <v>73684.24099999998</v>
      </c>
      <c r="G47" s="29">
        <v>1</v>
      </c>
      <c r="H47" s="29">
        <v>1</v>
      </c>
      <c r="I47" s="29">
        <v>1</v>
      </c>
      <c r="K47" s="432"/>
      <c r="L47" s="432" t="e">
        <f>IF(K47=0,#REF!,0)</f>
        <v>#REF!</v>
      </c>
      <c r="O47">
        <v>63432.820374000003</v>
      </c>
      <c r="P47">
        <v>153</v>
      </c>
    </row>
    <row r="48" spans="1:16">
      <c r="A48" s="29">
        <v>46</v>
      </c>
      <c r="B48" s="29">
        <v>1762.222</v>
      </c>
      <c r="C48" s="29">
        <v>17775.72699999989</v>
      </c>
      <c r="D48" s="29">
        <v>1</v>
      </c>
      <c r="E48" s="29">
        <v>1</v>
      </c>
      <c r="F48" s="29">
        <v>3167.0379999999891</v>
      </c>
      <c r="G48" s="29">
        <v>1</v>
      </c>
      <c r="H48" s="29">
        <v>1</v>
      </c>
      <c r="I48" s="29">
        <v>1</v>
      </c>
      <c r="K48" s="432"/>
      <c r="L48" s="432" t="e">
        <f>IF(K48=0,#REF!,0)</f>
        <v>#REF!</v>
      </c>
      <c r="O48">
        <v>61669.324341</v>
      </c>
      <c r="P48">
        <v>160</v>
      </c>
    </row>
    <row r="49" spans="1:16">
      <c r="A49" s="29">
        <v>47</v>
      </c>
      <c r="B49" s="29">
        <v>1762.222</v>
      </c>
      <c r="C49" s="29">
        <v>17447.411999999898</v>
      </c>
      <c r="D49" s="29">
        <v>1</v>
      </c>
      <c r="E49" s="29">
        <v>1</v>
      </c>
      <c r="F49" s="29">
        <v>3390.8429999999998</v>
      </c>
      <c r="G49" s="29">
        <v>1</v>
      </c>
      <c r="H49" s="29">
        <v>1</v>
      </c>
      <c r="I49" s="29">
        <v>1</v>
      </c>
      <c r="K49" s="432"/>
      <c r="L49" s="432" t="e">
        <f>IF(K49=0,#REF!,0)</f>
        <v>#REF!</v>
      </c>
      <c r="O49">
        <v>61063.727113000001</v>
      </c>
      <c r="P49">
        <v>156</v>
      </c>
    </row>
    <row r="50" spans="1:16">
      <c r="A50" s="29">
        <v>48</v>
      </c>
      <c r="B50" s="29">
        <v>1032.623999999998</v>
      </c>
      <c r="C50" s="29">
        <v>17591.397999999899</v>
      </c>
      <c r="D50" s="29">
        <v>1</v>
      </c>
      <c r="E50" s="29">
        <v>1</v>
      </c>
      <c r="F50" s="29">
        <v>10377.71799999999</v>
      </c>
      <c r="G50" s="29">
        <v>1</v>
      </c>
      <c r="H50" s="29">
        <v>1</v>
      </c>
      <c r="I50" s="29">
        <v>1</v>
      </c>
      <c r="K50" s="432"/>
      <c r="L50" s="432" t="e">
        <f>IF(K50=0,#REF!,0)</f>
        <v>#REF!</v>
      </c>
      <c r="O50">
        <v>61801.649049</v>
      </c>
      <c r="P50">
        <v>146</v>
      </c>
    </row>
    <row r="51" spans="1:16">
      <c r="A51" s="29">
        <v>49</v>
      </c>
      <c r="B51" s="29">
        <v>1032.623999999998</v>
      </c>
      <c r="C51" s="29">
        <v>17853.315999999901</v>
      </c>
      <c r="D51" s="29">
        <v>1</v>
      </c>
      <c r="E51" s="29">
        <v>1</v>
      </c>
      <c r="F51" s="29">
        <v>19600.437999999998</v>
      </c>
      <c r="G51" s="29">
        <v>1</v>
      </c>
      <c r="H51" s="29">
        <v>1</v>
      </c>
      <c r="I51" s="29">
        <v>1</v>
      </c>
      <c r="K51" s="432"/>
      <c r="L51" s="432" t="e">
        <f>IF(K51=0,#REF!,0)</f>
        <v>#REF!</v>
      </c>
      <c r="O51">
        <v>61199.481139000003</v>
      </c>
      <c r="P51">
        <v>140</v>
      </c>
    </row>
    <row r="52" spans="1:16">
      <c r="A52" s="29">
        <v>50</v>
      </c>
      <c r="B52" s="29">
        <v>1032.623999999998</v>
      </c>
      <c r="C52" s="29">
        <v>18032.8669999999</v>
      </c>
      <c r="D52" s="29">
        <v>1</v>
      </c>
      <c r="E52" s="29">
        <v>1</v>
      </c>
      <c r="F52" s="29">
        <v>28552.012999999999</v>
      </c>
      <c r="G52" s="29">
        <v>1</v>
      </c>
      <c r="H52" s="29">
        <v>1</v>
      </c>
      <c r="I52" s="29">
        <v>1</v>
      </c>
      <c r="K52" s="432"/>
      <c r="L52" s="432" t="e">
        <f>IF(K52=0,#REF!,0)</f>
        <v>#REF!</v>
      </c>
      <c r="O52">
        <v>58134.590638000001</v>
      </c>
      <c r="P52">
        <v>127</v>
      </c>
    </row>
    <row r="53" spans="1:16">
      <c r="A53" s="29">
        <v>51</v>
      </c>
      <c r="B53" s="29">
        <v>1032.623999999998</v>
      </c>
      <c r="C53" s="29">
        <v>18262.692999999901</v>
      </c>
      <c r="D53" s="29">
        <v>1</v>
      </c>
      <c r="E53" s="29">
        <v>1</v>
      </c>
      <c r="F53" s="29">
        <v>36956.325999999899</v>
      </c>
      <c r="G53" s="29">
        <v>1</v>
      </c>
      <c r="H53" s="29">
        <v>1</v>
      </c>
      <c r="I53" s="29">
        <v>1</v>
      </c>
      <c r="K53" s="432"/>
      <c r="L53" s="432" t="e">
        <f>IF(K53=0,#REF!,0)</f>
        <v>#REF!</v>
      </c>
      <c r="O53">
        <v>57488.742279999999</v>
      </c>
      <c r="P53">
        <v>126</v>
      </c>
    </row>
    <row r="54" spans="1:16">
      <c r="A54" s="29">
        <v>52</v>
      </c>
      <c r="B54" s="29">
        <v>1032.623999999998</v>
      </c>
      <c r="C54" s="29">
        <v>18414.483999999899</v>
      </c>
      <c r="D54" s="29">
        <v>1</v>
      </c>
      <c r="E54" s="29">
        <v>1</v>
      </c>
      <c r="F54" s="29">
        <v>42727.63</v>
      </c>
      <c r="G54" s="29">
        <v>1</v>
      </c>
      <c r="H54" s="29">
        <v>1</v>
      </c>
      <c r="I54" s="29">
        <v>1</v>
      </c>
      <c r="K54" s="432"/>
      <c r="L54" s="432" t="e">
        <f>IF(K54=0,#REF!,0)</f>
        <v>#REF!</v>
      </c>
      <c r="O54">
        <v>57601.908171000003</v>
      </c>
      <c r="P54">
        <v>122</v>
      </c>
    </row>
    <row r="55" spans="1:16">
      <c r="A55" s="29">
        <v>53</v>
      </c>
      <c r="B55" s="29">
        <v>1032.623999999998</v>
      </c>
      <c r="C55" s="29">
        <v>18620.842999999892</v>
      </c>
      <c r="D55" s="29">
        <v>1</v>
      </c>
      <c r="E55" s="29">
        <v>1</v>
      </c>
      <c r="F55" s="29">
        <v>48454.551999999901</v>
      </c>
      <c r="G55" s="29">
        <v>1</v>
      </c>
      <c r="H55" s="29">
        <v>1</v>
      </c>
      <c r="I55" s="29">
        <v>1</v>
      </c>
      <c r="K55" s="432"/>
      <c r="L55" s="432" t="e">
        <f>IF(K55=0,#REF!,0)</f>
        <v>#REF!</v>
      </c>
      <c r="O55">
        <v>57680.162810000002</v>
      </c>
      <c r="P55">
        <v>123</v>
      </c>
    </row>
    <row r="56" spans="1:16">
      <c r="A56" s="29">
        <v>54</v>
      </c>
      <c r="B56" s="29">
        <v>1762.222</v>
      </c>
      <c r="C56" s="29">
        <v>18813.408999999901</v>
      </c>
      <c r="D56" s="29">
        <v>1</v>
      </c>
      <c r="E56" s="29">
        <v>1</v>
      </c>
      <c r="F56" s="29">
        <v>53426.931999999993</v>
      </c>
      <c r="G56" s="29">
        <v>1</v>
      </c>
      <c r="H56" s="29">
        <v>1</v>
      </c>
      <c r="I56" s="29">
        <v>1</v>
      </c>
      <c r="K56" s="432"/>
      <c r="L56" s="432" t="e">
        <f>IF(K56=0,#REF!,0)</f>
        <v>#REF!</v>
      </c>
      <c r="O56">
        <v>59054.853973999998</v>
      </c>
      <c r="P56">
        <v>124</v>
      </c>
    </row>
    <row r="57" spans="1:16">
      <c r="A57" s="29">
        <v>55</v>
      </c>
      <c r="B57" s="29">
        <v>6139.8579999999993</v>
      </c>
      <c r="C57" s="29">
        <v>19140.7409999999</v>
      </c>
      <c r="D57" s="29">
        <v>1</v>
      </c>
      <c r="E57" s="29">
        <v>1</v>
      </c>
      <c r="F57" s="29">
        <v>132666.182</v>
      </c>
      <c r="G57" s="29">
        <v>1</v>
      </c>
      <c r="H57" s="29">
        <v>1</v>
      </c>
      <c r="I57" s="29">
        <v>1</v>
      </c>
      <c r="K57" s="432"/>
      <c r="L57" s="432" t="e">
        <f>IF(K57=0,#REF!,0)</f>
        <v>#REF!</v>
      </c>
      <c r="O57">
        <v>61049.648651000003</v>
      </c>
      <c r="P57">
        <v>134</v>
      </c>
    </row>
    <row r="58" spans="1:16">
      <c r="A58" s="29">
        <v>56</v>
      </c>
      <c r="B58" s="29">
        <v>1762.222</v>
      </c>
      <c r="C58" s="29">
        <v>50941.301999999887</v>
      </c>
      <c r="D58" s="29">
        <v>1</v>
      </c>
      <c r="E58" s="29">
        <v>1</v>
      </c>
      <c r="F58" s="29">
        <v>135286.834</v>
      </c>
      <c r="G58" s="29">
        <v>1</v>
      </c>
      <c r="H58" s="29">
        <v>1</v>
      </c>
      <c r="I58" s="29">
        <v>1</v>
      </c>
      <c r="K58" s="432"/>
      <c r="L58" s="432" t="e">
        <f>IF(K58=0,#REF!,0)</f>
        <v>#REF!</v>
      </c>
      <c r="O58">
        <v>63400.700683000003</v>
      </c>
      <c r="P58">
        <v>144</v>
      </c>
    </row>
    <row r="59" spans="1:16">
      <c r="A59" s="29">
        <v>57</v>
      </c>
      <c r="B59" s="29">
        <v>1032.623999999998</v>
      </c>
      <c r="C59" s="29">
        <v>80154.930999999895</v>
      </c>
      <c r="D59" s="29">
        <v>1</v>
      </c>
      <c r="E59" s="29">
        <v>1</v>
      </c>
      <c r="F59" s="29">
        <v>127268.144</v>
      </c>
      <c r="G59" s="29">
        <v>1</v>
      </c>
      <c r="H59" s="29">
        <v>1</v>
      </c>
      <c r="I59" s="29">
        <v>1</v>
      </c>
      <c r="K59" s="432"/>
      <c r="L59" s="432" t="e">
        <f>IF(K59=0,#REF!,0)</f>
        <v>#REF!</v>
      </c>
      <c r="O59">
        <v>65532.964232999999</v>
      </c>
      <c r="P59">
        <v>153</v>
      </c>
    </row>
    <row r="60" spans="1:16">
      <c r="A60" s="29">
        <v>58</v>
      </c>
      <c r="B60" s="29">
        <v>1153.2399999999991</v>
      </c>
      <c r="C60" s="29">
        <v>97621.637000000002</v>
      </c>
      <c r="D60" s="29">
        <v>1</v>
      </c>
      <c r="E60" s="29">
        <v>1</v>
      </c>
      <c r="F60" s="29">
        <v>114588.913</v>
      </c>
      <c r="G60" s="29">
        <v>1</v>
      </c>
      <c r="H60" s="29">
        <v>1</v>
      </c>
      <c r="I60" s="29">
        <v>1</v>
      </c>
      <c r="K60" s="432"/>
      <c r="L60" s="432" t="e">
        <f>IF(K60=0,#REF!,0)</f>
        <v>#REF!</v>
      </c>
      <c r="O60">
        <v>70443.99929800001</v>
      </c>
      <c r="P60">
        <v>127</v>
      </c>
    </row>
    <row r="61" spans="1:16">
      <c r="A61" s="29">
        <v>59</v>
      </c>
      <c r="B61" s="29">
        <v>1213.5469999999989</v>
      </c>
      <c r="C61" s="29">
        <v>114788.5189999998</v>
      </c>
      <c r="D61" s="29">
        <v>1</v>
      </c>
      <c r="E61" s="29">
        <v>1</v>
      </c>
      <c r="F61" s="29">
        <v>103588.52599999899</v>
      </c>
      <c r="G61" s="29">
        <v>1</v>
      </c>
      <c r="H61" s="29">
        <v>1</v>
      </c>
      <c r="I61" s="29">
        <v>1</v>
      </c>
      <c r="K61" s="432"/>
      <c r="L61" s="432" t="e">
        <f>IF(K61=0,#REF!,0)</f>
        <v>#REF!</v>
      </c>
      <c r="O61">
        <v>70544.401916999996</v>
      </c>
      <c r="P61">
        <v>101</v>
      </c>
    </row>
    <row r="62" spans="1:16">
      <c r="A62" s="29">
        <v>60</v>
      </c>
      <c r="B62" s="29">
        <v>1213.5469999999989</v>
      </c>
      <c r="C62" s="29">
        <v>96903.22</v>
      </c>
      <c r="D62" s="29">
        <v>1</v>
      </c>
      <c r="E62" s="29">
        <v>1</v>
      </c>
      <c r="F62" s="29">
        <v>93637.306999999899</v>
      </c>
      <c r="G62" s="29">
        <v>1</v>
      </c>
      <c r="H62" s="29">
        <v>1</v>
      </c>
      <c r="I62" s="29">
        <v>1</v>
      </c>
      <c r="K62" s="432"/>
      <c r="L62" s="432" t="e">
        <f>IF(K62=0,#REF!,0)</f>
        <v>#REF!</v>
      </c>
      <c r="O62">
        <v>69748.85220400001</v>
      </c>
      <c r="P62">
        <v>91</v>
      </c>
    </row>
    <row r="63" spans="1:16">
      <c r="A63" s="29">
        <v>61</v>
      </c>
      <c r="B63" s="29">
        <v>6200.1660000000002</v>
      </c>
      <c r="C63" s="29">
        <v>55541.883999999889</v>
      </c>
      <c r="D63" s="29">
        <v>1</v>
      </c>
      <c r="E63" s="29">
        <v>1</v>
      </c>
      <c r="F63" s="29">
        <v>77088.742999999988</v>
      </c>
      <c r="G63" s="29">
        <v>1</v>
      </c>
      <c r="H63" s="29">
        <v>1</v>
      </c>
      <c r="I63" s="29">
        <v>1</v>
      </c>
      <c r="K63" s="432"/>
      <c r="L63" s="432" t="e">
        <f>IF(K63=0,#REF!,0)</f>
        <v>#REF!</v>
      </c>
      <c r="O63">
        <v>66380.427245999992</v>
      </c>
      <c r="P63">
        <v>79</v>
      </c>
    </row>
    <row r="64" spans="1:16">
      <c r="A64" s="29">
        <v>62</v>
      </c>
      <c r="B64" s="29">
        <v>1762.222</v>
      </c>
      <c r="C64" s="29">
        <v>77234.183999999892</v>
      </c>
      <c r="D64" s="29">
        <v>1</v>
      </c>
      <c r="E64" s="29">
        <v>1</v>
      </c>
      <c r="F64" s="29">
        <v>80394.328999999998</v>
      </c>
      <c r="G64" s="29">
        <v>1</v>
      </c>
      <c r="H64" s="29">
        <v>1</v>
      </c>
      <c r="I64" s="29">
        <v>1</v>
      </c>
      <c r="K64" s="432"/>
      <c r="L64" s="432" t="e">
        <f>IF(K64=0,#REF!,0)</f>
        <v>#REF!</v>
      </c>
      <c r="O64">
        <v>64458.626433999998</v>
      </c>
      <c r="P64">
        <v>76</v>
      </c>
    </row>
    <row r="65" spans="1:16">
      <c r="A65" s="29">
        <v>63</v>
      </c>
      <c r="B65" s="29">
        <v>1032.623999999998</v>
      </c>
      <c r="C65" s="29">
        <v>111492.0159999998</v>
      </c>
      <c r="D65" s="29">
        <v>1</v>
      </c>
      <c r="E65" s="29">
        <v>1</v>
      </c>
      <c r="F65" s="29">
        <v>78463.293000000005</v>
      </c>
      <c r="G65" s="29">
        <v>1</v>
      </c>
      <c r="H65" s="29">
        <v>1</v>
      </c>
      <c r="I65" s="29">
        <v>1</v>
      </c>
      <c r="K65" s="432"/>
      <c r="L65" s="432" t="e">
        <f>IF(K65=0,#REF!,0)</f>
        <v>#REF!</v>
      </c>
      <c r="O65">
        <v>67164.878998</v>
      </c>
      <c r="P65">
        <v>77</v>
      </c>
    </row>
    <row r="66" spans="1:16">
      <c r="A66" s="29">
        <v>64</v>
      </c>
      <c r="B66" s="29">
        <v>1032.623999999998</v>
      </c>
      <c r="C66" s="29">
        <v>94155.199999999997</v>
      </c>
      <c r="D66" s="29">
        <v>1</v>
      </c>
      <c r="E66" s="29">
        <v>1</v>
      </c>
      <c r="F66" s="29">
        <v>78215.945999999894</v>
      </c>
      <c r="G66" s="29">
        <v>1</v>
      </c>
      <c r="H66" s="29">
        <v>1</v>
      </c>
      <c r="I66" s="29">
        <v>1</v>
      </c>
      <c r="K66" s="432"/>
      <c r="L66" s="432" t="e">
        <f>IF(K66=0,#REF!,0)</f>
        <v>#REF!</v>
      </c>
      <c r="O66">
        <v>66838.409362999999</v>
      </c>
      <c r="P66">
        <v>82</v>
      </c>
    </row>
    <row r="67" spans="1:16">
      <c r="A67" s="29">
        <v>65</v>
      </c>
      <c r="B67" s="29">
        <v>1032.623999999998</v>
      </c>
      <c r="C67" s="29">
        <v>82446.448000000004</v>
      </c>
      <c r="D67" s="29">
        <v>1</v>
      </c>
      <c r="E67" s="29">
        <v>1</v>
      </c>
      <c r="F67" s="29">
        <v>81878.653999999908</v>
      </c>
      <c r="G67" s="29">
        <v>1</v>
      </c>
      <c r="H67" s="29">
        <v>1</v>
      </c>
      <c r="I67" s="29">
        <v>1</v>
      </c>
      <c r="K67" s="432"/>
      <c r="L67" s="432" t="e">
        <f>IF(K67=0,#REF!,0)</f>
        <v>#REF!</v>
      </c>
      <c r="O67">
        <v>67470.681580000004</v>
      </c>
      <c r="P67">
        <v>95</v>
      </c>
    </row>
    <row r="68" spans="1:16">
      <c r="A68" s="29">
        <v>66</v>
      </c>
      <c r="B68" s="29">
        <v>1762.222</v>
      </c>
      <c r="C68" s="29">
        <v>48271.804999999891</v>
      </c>
      <c r="D68" s="29">
        <v>1</v>
      </c>
      <c r="E68" s="29">
        <v>1</v>
      </c>
      <c r="F68" s="29">
        <v>85412.574999999983</v>
      </c>
      <c r="G68" s="29">
        <v>1</v>
      </c>
      <c r="H68" s="29">
        <v>1</v>
      </c>
      <c r="I68" s="29">
        <v>1</v>
      </c>
      <c r="K68" s="432"/>
      <c r="L68" s="432" t="e">
        <f>IF(K68=0,#REF!,0)</f>
        <v>#REF!</v>
      </c>
      <c r="O68">
        <v>67809.622558999996</v>
      </c>
      <c r="P68">
        <v>108</v>
      </c>
    </row>
    <row r="69" spans="1:16">
      <c r="A69" s="29">
        <v>67</v>
      </c>
      <c r="B69" s="29">
        <v>6139.8579999999993</v>
      </c>
      <c r="C69" s="29">
        <v>31727.299999999901</v>
      </c>
      <c r="D69" s="29">
        <v>1</v>
      </c>
      <c r="E69" s="29">
        <v>1</v>
      </c>
      <c r="F69" s="29">
        <v>81327.855999999898</v>
      </c>
      <c r="G69" s="29">
        <v>1</v>
      </c>
      <c r="H69" s="29">
        <v>1</v>
      </c>
      <c r="I69" s="29">
        <v>1</v>
      </c>
      <c r="K69" s="432"/>
      <c r="L69" s="432" t="e">
        <f>IF(K69=0,#REF!,0)</f>
        <v>#REF!</v>
      </c>
      <c r="O69">
        <v>68696.023375999997</v>
      </c>
      <c r="P69">
        <v>133</v>
      </c>
    </row>
    <row r="70" spans="1:16">
      <c r="A70" s="29">
        <v>68</v>
      </c>
      <c r="B70" s="29">
        <v>7599.07</v>
      </c>
      <c r="C70" s="29">
        <v>33232.110999999903</v>
      </c>
      <c r="D70" s="29">
        <v>1</v>
      </c>
      <c r="E70" s="29">
        <v>1</v>
      </c>
      <c r="F70" s="29">
        <v>81781.811999999991</v>
      </c>
      <c r="G70" s="29">
        <v>1</v>
      </c>
      <c r="H70" s="29">
        <v>1</v>
      </c>
      <c r="I70" s="29">
        <v>1</v>
      </c>
      <c r="K70" s="432"/>
      <c r="L70" s="432" t="e">
        <f>IF(K70=0,#REF!,0)</f>
        <v>#REF!</v>
      </c>
      <c r="O70">
        <v>67381.498657999997</v>
      </c>
      <c r="P70">
        <v>147</v>
      </c>
    </row>
    <row r="71" spans="1:16">
      <c r="A71" s="29">
        <v>69</v>
      </c>
      <c r="B71" s="29">
        <v>1762.222</v>
      </c>
      <c r="C71" s="29">
        <v>18873.632999999889</v>
      </c>
      <c r="D71" s="29">
        <v>1</v>
      </c>
      <c r="E71" s="29">
        <v>1</v>
      </c>
      <c r="F71" s="29">
        <v>94221.46</v>
      </c>
      <c r="G71" s="29">
        <v>1</v>
      </c>
      <c r="H71" s="29">
        <v>1</v>
      </c>
      <c r="I71" s="29">
        <v>1</v>
      </c>
      <c r="K71" s="432"/>
      <c r="L71" s="432" t="e">
        <f>IF(K71=0,#REF!,0)</f>
        <v>#REF!</v>
      </c>
      <c r="O71">
        <v>65327.866698999998</v>
      </c>
      <c r="P71">
        <v>153</v>
      </c>
    </row>
    <row r="72" spans="1:16">
      <c r="A72" s="29">
        <v>70</v>
      </c>
      <c r="B72" s="29">
        <v>1762.222</v>
      </c>
      <c r="C72" s="29">
        <v>18655.6719999999</v>
      </c>
      <c r="D72" s="29">
        <v>1</v>
      </c>
      <c r="E72" s="29">
        <v>1</v>
      </c>
      <c r="F72" s="29">
        <v>17171.847999999889</v>
      </c>
      <c r="G72" s="29">
        <v>1</v>
      </c>
      <c r="H72" s="29">
        <v>1</v>
      </c>
      <c r="I72" s="29">
        <v>1</v>
      </c>
      <c r="K72" s="432"/>
      <c r="L72" s="432" t="e">
        <f>IF(K72=0,#REF!,0)</f>
        <v>#REF!</v>
      </c>
      <c r="O72">
        <v>63581.308654</v>
      </c>
      <c r="P72">
        <v>163</v>
      </c>
    </row>
    <row r="73" spans="1:16">
      <c r="A73" s="29">
        <v>71</v>
      </c>
      <c r="B73" s="29">
        <v>1762.222</v>
      </c>
      <c r="C73" s="29">
        <v>18417.549999999901</v>
      </c>
      <c r="D73" s="29">
        <v>1</v>
      </c>
      <c r="E73" s="29">
        <v>1</v>
      </c>
      <c r="F73" s="29">
        <v>25572.684000000001</v>
      </c>
      <c r="G73" s="29">
        <v>1</v>
      </c>
      <c r="H73" s="29">
        <v>1</v>
      </c>
      <c r="I73" s="29">
        <v>1</v>
      </c>
      <c r="K73" s="432"/>
      <c r="L73" s="432" t="e">
        <f>IF(K73=0,#REF!,0)</f>
        <v>#REF!</v>
      </c>
      <c r="O73">
        <v>62490.600403999997</v>
      </c>
      <c r="P73">
        <v>158</v>
      </c>
    </row>
    <row r="74" spans="1:16">
      <c r="A74" s="29">
        <v>72</v>
      </c>
      <c r="B74" s="29">
        <v>1032.623999999998</v>
      </c>
      <c r="C74" s="29">
        <v>18627.576999999899</v>
      </c>
      <c r="D74" s="29">
        <v>1</v>
      </c>
      <c r="E74" s="29">
        <v>1</v>
      </c>
      <c r="F74" s="29">
        <v>35880.646999999888</v>
      </c>
      <c r="G74" s="29">
        <v>1</v>
      </c>
      <c r="H74" s="29">
        <v>1</v>
      </c>
      <c r="I74" s="29">
        <v>1</v>
      </c>
      <c r="K74" s="432"/>
      <c r="L74" s="432" t="e">
        <f>IF(K74=0,#REF!,0)</f>
        <v>#REF!</v>
      </c>
      <c r="O74">
        <v>62922.714540000001</v>
      </c>
      <c r="P74">
        <v>145</v>
      </c>
    </row>
    <row r="75" spans="1:16">
      <c r="A75" s="29">
        <v>73</v>
      </c>
      <c r="B75" s="29">
        <v>1032.623999999998</v>
      </c>
      <c r="C75" s="29">
        <v>18810.398999999899</v>
      </c>
      <c r="D75" s="29">
        <v>1</v>
      </c>
      <c r="E75" s="29">
        <v>1</v>
      </c>
      <c r="F75" s="29">
        <v>42546.904999999999</v>
      </c>
      <c r="G75" s="29">
        <v>1</v>
      </c>
      <c r="H75" s="29">
        <v>1</v>
      </c>
      <c r="I75" s="29">
        <v>1</v>
      </c>
      <c r="K75" s="432"/>
      <c r="L75" s="432" t="e">
        <f>IF(K75=0,#REF!,0)</f>
        <v>#REF!</v>
      </c>
      <c r="O75">
        <v>61719.325865999999</v>
      </c>
      <c r="P75">
        <v>135</v>
      </c>
    </row>
    <row r="76" spans="1:16">
      <c r="A76" s="29">
        <v>74</v>
      </c>
      <c r="B76" s="29">
        <v>1032.623999999998</v>
      </c>
      <c r="C76" s="29">
        <v>18985.4929999999</v>
      </c>
      <c r="D76" s="29">
        <v>1</v>
      </c>
      <c r="E76" s="29">
        <v>1</v>
      </c>
      <c r="F76" s="29">
        <v>49107.519999999997</v>
      </c>
      <c r="G76" s="29">
        <v>1</v>
      </c>
      <c r="H76" s="29">
        <v>1</v>
      </c>
      <c r="I76" s="29">
        <v>1</v>
      </c>
      <c r="K76" s="432"/>
      <c r="L76" s="432" t="e">
        <f>IF(K76=0,#REF!,0)</f>
        <v>#REF!</v>
      </c>
      <c r="O76">
        <v>58642.293455999999</v>
      </c>
      <c r="P76">
        <v>132</v>
      </c>
    </row>
    <row r="77" spans="1:16">
      <c r="A77" s="29">
        <v>75</v>
      </c>
      <c r="B77" s="29">
        <v>1032.623999999998</v>
      </c>
      <c r="C77" s="29">
        <v>19299.6699999999</v>
      </c>
      <c r="D77" s="29">
        <v>1</v>
      </c>
      <c r="E77" s="29">
        <v>1</v>
      </c>
      <c r="F77" s="29">
        <v>55672.587</v>
      </c>
      <c r="G77" s="29">
        <v>1</v>
      </c>
      <c r="H77" s="29">
        <v>1</v>
      </c>
      <c r="I77" s="29">
        <v>1</v>
      </c>
      <c r="K77" s="432"/>
      <c r="L77" s="432" t="e">
        <f>IF(K77=0,#REF!,0)</f>
        <v>#REF!</v>
      </c>
      <c r="O77">
        <v>58427.619996000001</v>
      </c>
      <c r="P77">
        <v>125</v>
      </c>
    </row>
    <row r="78" spans="1:16">
      <c r="A78" s="29">
        <v>76</v>
      </c>
      <c r="B78" s="29">
        <v>1032.623999999998</v>
      </c>
      <c r="C78" s="29">
        <v>19557.315999999901</v>
      </c>
      <c r="D78" s="29">
        <v>1</v>
      </c>
      <c r="E78" s="29">
        <v>1</v>
      </c>
      <c r="F78" s="29">
        <v>60484.701000000001</v>
      </c>
      <c r="G78" s="29">
        <v>1</v>
      </c>
      <c r="H78" s="29">
        <v>1</v>
      </c>
      <c r="I78" s="29">
        <v>1</v>
      </c>
      <c r="K78" s="432"/>
      <c r="L78" s="432" t="e">
        <f>IF(K78=0,#REF!,0)</f>
        <v>#REF!</v>
      </c>
      <c r="O78">
        <v>58059.354065</v>
      </c>
      <c r="P78">
        <v>116</v>
      </c>
    </row>
    <row r="79" spans="1:16">
      <c r="A79" s="29">
        <v>77</v>
      </c>
      <c r="B79" s="29">
        <v>1032.623999999998</v>
      </c>
      <c r="C79" s="29">
        <v>19785.9039999999</v>
      </c>
      <c r="D79" s="29">
        <v>1</v>
      </c>
      <c r="E79" s="29">
        <v>1</v>
      </c>
      <c r="F79" s="29">
        <v>64486.2579999999</v>
      </c>
      <c r="G79" s="29">
        <v>1</v>
      </c>
      <c r="H79" s="29">
        <v>1</v>
      </c>
      <c r="I79" s="29">
        <v>1</v>
      </c>
      <c r="K79" s="432"/>
      <c r="L79" s="432" t="e">
        <f>IF(K79=0,#REF!,0)</f>
        <v>#REF!</v>
      </c>
      <c r="O79">
        <v>58084.667174000002</v>
      </c>
      <c r="P79">
        <v>113</v>
      </c>
    </row>
    <row r="80" spans="1:16">
      <c r="A80" s="29">
        <v>78</v>
      </c>
      <c r="B80" s="29">
        <v>1762.222</v>
      </c>
      <c r="C80" s="29">
        <v>20017.718999999899</v>
      </c>
      <c r="D80" s="29">
        <v>1</v>
      </c>
      <c r="E80" s="29">
        <v>1</v>
      </c>
      <c r="F80" s="29">
        <v>69486.111999999877</v>
      </c>
      <c r="G80" s="29">
        <v>1</v>
      </c>
      <c r="H80" s="29">
        <v>1</v>
      </c>
      <c r="I80" s="29">
        <v>1</v>
      </c>
      <c r="K80" s="432"/>
      <c r="L80" s="432" t="e">
        <f>IF(K80=0,#REF!,0)</f>
        <v>#REF!</v>
      </c>
      <c r="O80">
        <v>59314.609069999999</v>
      </c>
      <c r="P80">
        <v>109</v>
      </c>
    </row>
    <row r="81" spans="1:16">
      <c r="A81" s="29">
        <v>79</v>
      </c>
      <c r="B81" s="29">
        <v>6139.8579999999993</v>
      </c>
      <c r="C81" s="29">
        <v>20315.844999999899</v>
      </c>
      <c r="D81" s="29">
        <v>1</v>
      </c>
      <c r="E81" s="29">
        <v>1</v>
      </c>
      <c r="F81" s="29">
        <v>147657.367</v>
      </c>
      <c r="G81" s="29">
        <v>1</v>
      </c>
      <c r="H81" s="29">
        <v>1</v>
      </c>
      <c r="I81" s="29">
        <v>1</v>
      </c>
      <c r="K81" s="432"/>
      <c r="L81" s="432" t="e">
        <f>IF(K81=0,#REF!,0)</f>
        <v>#REF!</v>
      </c>
      <c r="O81">
        <v>61014.873718000003</v>
      </c>
      <c r="P81">
        <v>120</v>
      </c>
    </row>
    <row r="82" spans="1:16">
      <c r="A82" s="29">
        <v>80</v>
      </c>
      <c r="B82" s="29">
        <v>1762.222</v>
      </c>
      <c r="C82" s="29">
        <v>51415.591999999888</v>
      </c>
      <c r="D82" s="29">
        <v>1</v>
      </c>
      <c r="E82" s="29">
        <v>1</v>
      </c>
      <c r="F82" s="29">
        <v>150229.04300000001</v>
      </c>
      <c r="G82" s="29">
        <v>1</v>
      </c>
      <c r="H82" s="29">
        <v>1</v>
      </c>
      <c r="I82" s="29">
        <v>1</v>
      </c>
      <c r="K82" s="432"/>
      <c r="L82" s="432" t="e">
        <f>IF(K82=0,#REF!,0)</f>
        <v>#REF!</v>
      </c>
      <c r="O82">
        <v>63352.122192000003</v>
      </c>
      <c r="P82">
        <v>133</v>
      </c>
    </row>
    <row r="83" spans="1:16">
      <c r="A83" s="29">
        <v>81</v>
      </c>
      <c r="B83" s="29">
        <v>1032.623999999998</v>
      </c>
      <c r="C83" s="29">
        <v>80692.245999999897</v>
      </c>
      <c r="D83" s="29">
        <v>1</v>
      </c>
      <c r="E83" s="29">
        <v>1</v>
      </c>
      <c r="F83" s="29">
        <v>141686.71599999999</v>
      </c>
      <c r="G83" s="29">
        <v>1</v>
      </c>
      <c r="H83" s="29">
        <v>1</v>
      </c>
      <c r="I83" s="29">
        <v>1</v>
      </c>
      <c r="K83" s="432"/>
      <c r="L83" s="432" t="e">
        <f>IF(K83=0,#REF!,0)</f>
        <v>#REF!</v>
      </c>
      <c r="O83">
        <v>65726.505311000001</v>
      </c>
      <c r="P83">
        <v>135</v>
      </c>
    </row>
    <row r="84" spans="1:16">
      <c r="A84" s="29">
        <v>82</v>
      </c>
      <c r="B84" s="29">
        <v>1153.2399999999991</v>
      </c>
      <c r="C84" s="29">
        <v>98387.37</v>
      </c>
      <c r="D84" s="29">
        <v>1</v>
      </c>
      <c r="E84" s="29">
        <v>1</v>
      </c>
      <c r="F84" s="29">
        <v>128757.617</v>
      </c>
      <c r="G84" s="29">
        <v>1</v>
      </c>
      <c r="H84" s="29">
        <v>1</v>
      </c>
      <c r="I84" s="29">
        <v>1</v>
      </c>
      <c r="K84" s="432"/>
      <c r="L84" s="432" t="e">
        <f>IF(K84=0,#REF!,0)</f>
        <v>#REF!</v>
      </c>
      <c r="O84">
        <v>71025.016358000008</v>
      </c>
      <c r="P84">
        <v>125</v>
      </c>
    </row>
    <row r="85" spans="1:16">
      <c r="A85" s="29">
        <v>83</v>
      </c>
      <c r="B85" s="29">
        <v>1213.5469999999989</v>
      </c>
      <c r="C85" s="29">
        <v>115647.6099999998</v>
      </c>
      <c r="D85" s="29">
        <v>1</v>
      </c>
      <c r="E85" s="29">
        <v>1</v>
      </c>
      <c r="F85" s="29">
        <v>116714.22900000001</v>
      </c>
      <c r="G85" s="29">
        <v>1</v>
      </c>
      <c r="H85" s="29">
        <v>1</v>
      </c>
      <c r="I85" s="29">
        <v>1</v>
      </c>
      <c r="K85" s="432"/>
      <c r="L85" s="432" t="e">
        <f>IF(K85=0,#REF!,0)</f>
        <v>#REF!</v>
      </c>
      <c r="O85">
        <v>70968.156432999996</v>
      </c>
      <c r="P85">
        <v>111</v>
      </c>
    </row>
    <row r="86" spans="1:16">
      <c r="A86" s="29">
        <v>84</v>
      </c>
      <c r="B86" s="29">
        <v>1213.5469999999989</v>
      </c>
      <c r="C86" s="29">
        <v>97854.512000000002</v>
      </c>
      <c r="D86" s="29">
        <v>1</v>
      </c>
      <c r="E86" s="29">
        <v>1</v>
      </c>
      <c r="F86" s="29">
        <v>106840.065</v>
      </c>
      <c r="G86" s="29">
        <v>1</v>
      </c>
      <c r="H86" s="29">
        <v>1</v>
      </c>
      <c r="I86" s="29">
        <v>1</v>
      </c>
      <c r="K86" s="432"/>
      <c r="L86" s="432" t="e">
        <f>IF(K86=0,#REF!,0)</f>
        <v>#REF!</v>
      </c>
      <c r="O86">
        <v>70814.236023000005</v>
      </c>
      <c r="P86">
        <v>97</v>
      </c>
    </row>
    <row r="87" spans="1:16">
      <c r="A87" s="29">
        <v>85</v>
      </c>
      <c r="B87" s="29">
        <v>6200.1660000000002</v>
      </c>
      <c r="C87" s="29">
        <v>56497.433999999892</v>
      </c>
      <c r="D87" s="29">
        <v>1</v>
      </c>
      <c r="E87" s="29">
        <v>1</v>
      </c>
      <c r="F87" s="29">
        <v>90010.952000000005</v>
      </c>
      <c r="G87" s="29">
        <v>1</v>
      </c>
      <c r="H87" s="29">
        <v>1</v>
      </c>
      <c r="I87" s="29">
        <v>1</v>
      </c>
      <c r="K87" s="432"/>
      <c r="L87" s="432" t="e">
        <f>IF(K87=0,#REF!,0)</f>
        <v>#REF!</v>
      </c>
      <c r="O87">
        <v>66086.305906999987</v>
      </c>
      <c r="P87">
        <v>83</v>
      </c>
    </row>
    <row r="88" spans="1:16">
      <c r="A88" s="29">
        <v>86</v>
      </c>
      <c r="B88" s="29">
        <v>1762.222</v>
      </c>
      <c r="C88" s="29">
        <v>78371.042999999903</v>
      </c>
      <c r="D88" s="29">
        <v>1</v>
      </c>
      <c r="E88" s="29">
        <v>1</v>
      </c>
      <c r="F88" s="29">
        <v>93515.28</v>
      </c>
      <c r="G88" s="29">
        <v>1</v>
      </c>
      <c r="H88" s="29">
        <v>1</v>
      </c>
      <c r="I88" s="29">
        <v>1</v>
      </c>
      <c r="K88" s="432"/>
      <c r="L88" s="432" t="e">
        <f>IF(K88=0,#REF!,0)</f>
        <v>#REF!</v>
      </c>
      <c r="O88">
        <v>64559.854217</v>
      </c>
      <c r="P88">
        <v>81</v>
      </c>
    </row>
    <row r="89" spans="1:16">
      <c r="A89" s="29">
        <v>87</v>
      </c>
      <c r="B89" s="29">
        <v>1032.623999999998</v>
      </c>
      <c r="C89" s="29">
        <v>112687.0659999998</v>
      </c>
      <c r="D89" s="29">
        <v>1</v>
      </c>
      <c r="E89" s="29">
        <v>1</v>
      </c>
      <c r="F89" s="29">
        <v>90809.988999999987</v>
      </c>
      <c r="G89" s="29">
        <v>1</v>
      </c>
      <c r="H89" s="29">
        <v>1</v>
      </c>
      <c r="I89" s="29">
        <v>1</v>
      </c>
      <c r="K89" s="432"/>
      <c r="L89" s="432" t="e">
        <f>IF(K89=0,#REF!,0)</f>
        <v>#REF!</v>
      </c>
      <c r="O89">
        <v>66080.127991000001</v>
      </c>
      <c r="P89">
        <v>75</v>
      </c>
    </row>
    <row r="90" spans="1:16">
      <c r="A90" s="29">
        <v>88</v>
      </c>
      <c r="B90" s="29">
        <v>1032.623999999998</v>
      </c>
      <c r="C90" s="29">
        <v>95324.645999999993</v>
      </c>
      <c r="D90" s="29">
        <v>1</v>
      </c>
      <c r="E90" s="29">
        <v>1</v>
      </c>
      <c r="F90" s="29">
        <v>90666.401000000013</v>
      </c>
      <c r="G90" s="29">
        <v>1</v>
      </c>
      <c r="H90" s="29">
        <v>1</v>
      </c>
      <c r="I90" s="29">
        <v>1</v>
      </c>
      <c r="K90" s="432"/>
      <c r="L90" s="432" t="e">
        <f>IF(K90=0,#REF!,0)</f>
        <v>#REF!</v>
      </c>
      <c r="O90">
        <v>65576.850586</v>
      </c>
      <c r="P90">
        <v>87</v>
      </c>
    </row>
    <row r="91" spans="1:16">
      <c r="A91" s="29">
        <v>89</v>
      </c>
      <c r="B91" s="29">
        <v>1032.623999999998</v>
      </c>
      <c r="C91" s="29">
        <v>83648.842999999993</v>
      </c>
      <c r="D91" s="29">
        <v>1</v>
      </c>
      <c r="E91" s="29">
        <v>1</v>
      </c>
      <c r="F91" s="29">
        <v>95090.981</v>
      </c>
      <c r="G91" s="29">
        <v>1</v>
      </c>
      <c r="H91" s="29">
        <v>1</v>
      </c>
      <c r="I91" s="29">
        <v>1</v>
      </c>
      <c r="K91" s="432"/>
      <c r="L91" s="432" t="e">
        <f>IF(K91=0,#REF!,0)</f>
        <v>#REF!</v>
      </c>
      <c r="O91">
        <v>66678.475953000001</v>
      </c>
      <c r="P91">
        <v>92</v>
      </c>
    </row>
    <row r="92" spans="1:16">
      <c r="A92" s="29">
        <v>90</v>
      </c>
      <c r="B92" s="29">
        <v>1762.222</v>
      </c>
      <c r="C92" s="29">
        <v>49442.200999999892</v>
      </c>
      <c r="D92" s="29">
        <v>1</v>
      </c>
      <c r="E92" s="29">
        <v>1</v>
      </c>
      <c r="F92" s="29">
        <v>99394.050999999992</v>
      </c>
      <c r="G92" s="29">
        <v>1</v>
      </c>
      <c r="H92" s="29">
        <v>1</v>
      </c>
      <c r="I92" s="29">
        <v>1</v>
      </c>
      <c r="K92" s="432"/>
      <c r="L92" s="432" t="e">
        <f>IF(K92=0,#REF!,0)</f>
        <v>#REF!</v>
      </c>
      <c r="O92">
        <v>67285.475951999993</v>
      </c>
      <c r="P92">
        <v>107</v>
      </c>
    </row>
    <row r="93" spans="1:16">
      <c r="A93" s="29">
        <v>91</v>
      </c>
      <c r="B93" s="29">
        <v>6139.8579999999993</v>
      </c>
      <c r="C93" s="29">
        <v>32537.5069999999</v>
      </c>
      <c r="D93" s="29">
        <v>1</v>
      </c>
      <c r="E93" s="29">
        <v>1</v>
      </c>
      <c r="F93" s="29">
        <v>92308.010999999882</v>
      </c>
      <c r="G93" s="29">
        <v>1</v>
      </c>
      <c r="H93" s="29">
        <v>1</v>
      </c>
      <c r="I93" s="29">
        <v>1</v>
      </c>
      <c r="K93" s="432"/>
      <c r="L93" s="432" t="e">
        <f>IF(K93=0,#REF!,0)</f>
        <v>#REF!</v>
      </c>
      <c r="O93">
        <v>67916.797789999997</v>
      </c>
      <c r="P93">
        <v>125</v>
      </c>
    </row>
    <row r="94" spans="1:16">
      <c r="A94" s="29">
        <v>92</v>
      </c>
      <c r="B94" s="29">
        <v>7599.07</v>
      </c>
      <c r="C94" s="29">
        <v>33833.713999999898</v>
      </c>
      <c r="D94" s="29">
        <v>1</v>
      </c>
      <c r="E94" s="29">
        <v>1</v>
      </c>
      <c r="F94" s="29">
        <v>89923.937999999878</v>
      </c>
      <c r="G94" s="29">
        <v>1</v>
      </c>
      <c r="H94" s="29">
        <v>1</v>
      </c>
      <c r="I94" s="29">
        <v>1</v>
      </c>
      <c r="K94" s="432"/>
      <c r="L94" s="432" t="e">
        <f>IF(K94=0,#REF!,0)</f>
        <v>#REF!</v>
      </c>
      <c r="O94">
        <v>66151.08636500001</v>
      </c>
      <c r="P94">
        <v>140</v>
      </c>
    </row>
    <row r="95" spans="1:16">
      <c r="A95" s="29">
        <v>93</v>
      </c>
      <c r="B95" s="29">
        <v>1762.222</v>
      </c>
      <c r="C95" s="29">
        <v>19161.911999999898</v>
      </c>
      <c r="D95" s="29">
        <v>1</v>
      </c>
      <c r="E95" s="29">
        <v>1</v>
      </c>
      <c r="F95" s="29">
        <v>99074.358999999997</v>
      </c>
      <c r="G95" s="29">
        <v>1</v>
      </c>
      <c r="H95" s="29">
        <v>1</v>
      </c>
      <c r="I95" s="29">
        <v>1</v>
      </c>
      <c r="K95" s="432"/>
      <c r="L95" s="432" t="e">
        <f>IF(K95=0,#REF!,0)</f>
        <v>#REF!</v>
      </c>
      <c r="O95">
        <v>64251.563903000002</v>
      </c>
      <c r="P95">
        <v>156</v>
      </c>
    </row>
    <row r="96" spans="1:16">
      <c r="A96" s="29">
        <v>94</v>
      </c>
      <c r="B96" s="29">
        <v>1762.222</v>
      </c>
      <c r="C96" s="29">
        <v>18810.014999999901</v>
      </c>
      <c r="D96" s="29">
        <v>1</v>
      </c>
      <c r="E96" s="29">
        <v>1</v>
      </c>
      <c r="F96" s="29">
        <v>19628.743999999999</v>
      </c>
      <c r="G96" s="29">
        <v>1</v>
      </c>
      <c r="H96" s="29">
        <v>1</v>
      </c>
      <c r="I96" s="29">
        <v>1</v>
      </c>
      <c r="K96" s="432"/>
      <c r="L96" s="432" t="e">
        <f>IF(K96=0,#REF!,0)</f>
        <v>#REF!</v>
      </c>
      <c r="O96">
        <v>62829.767700999997</v>
      </c>
      <c r="P96">
        <v>163</v>
      </c>
    </row>
    <row r="97" spans="1:16">
      <c r="A97" s="29">
        <v>95</v>
      </c>
      <c r="B97" s="29">
        <v>1762.222</v>
      </c>
      <c r="C97" s="29">
        <v>18461.4539999999</v>
      </c>
      <c r="D97" s="29">
        <v>1</v>
      </c>
      <c r="E97" s="29">
        <v>1</v>
      </c>
      <c r="F97" s="29">
        <v>25507.229999999989</v>
      </c>
      <c r="G97" s="29">
        <v>1</v>
      </c>
      <c r="H97" s="29">
        <v>1</v>
      </c>
      <c r="I97" s="29">
        <v>1</v>
      </c>
      <c r="K97" s="432"/>
      <c r="L97" s="432" t="e">
        <f>IF(K97=0,#REF!,0)</f>
        <v>#REF!</v>
      </c>
      <c r="O97">
        <v>62660.468139999997</v>
      </c>
      <c r="P97">
        <v>157</v>
      </c>
    </row>
    <row r="98" spans="1:16">
      <c r="A98" s="29">
        <v>96</v>
      </c>
      <c r="B98" s="29">
        <v>1032.623999999998</v>
      </c>
      <c r="C98" s="29">
        <v>18559.1329999999</v>
      </c>
      <c r="D98" s="29">
        <v>1</v>
      </c>
      <c r="E98" s="29">
        <v>1</v>
      </c>
      <c r="F98" s="29">
        <v>32429.45799999989</v>
      </c>
      <c r="G98" s="29">
        <v>1</v>
      </c>
      <c r="H98" s="29">
        <v>1</v>
      </c>
      <c r="I98" s="29">
        <v>1</v>
      </c>
      <c r="K98" s="432"/>
      <c r="L98" s="432" t="e">
        <f>IF(K98=0,#REF!,0)</f>
        <v>#REF!</v>
      </c>
      <c r="O98">
        <v>62775.829833000003</v>
      </c>
      <c r="P98">
        <v>154</v>
      </c>
    </row>
    <row r="99" spans="1:16">
      <c r="A99" s="29">
        <v>97</v>
      </c>
      <c r="B99" s="29">
        <v>1032.623999999998</v>
      </c>
      <c r="C99" s="29">
        <v>17867.405999999901</v>
      </c>
      <c r="D99" s="29">
        <v>1</v>
      </c>
      <c r="E99" s="29">
        <v>1</v>
      </c>
      <c r="F99" s="29">
        <v>35827.076999999997</v>
      </c>
      <c r="G99" s="29">
        <v>1</v>
      </c>
      <c r="H99" s="29">
        <v>1</v>
      </c>
      <c r="I99" s="29">
        <v>1</v>
      </c>
      <c r="K99" s="432"/>
      <c r="L99" s="432" t="e">
        <f>IF(K99=0,#REF!,0)</f>
        <v>#REF!</v>
      </c>
      <c r="O99">
        <v>61708.024719000001</v>
      </c>
      <c r="P99">
        <v>139</v>
      </c>
    </row>
    <row r="100" spans="1:16">
      <c r="A100" s="29">
        <v>98</v>
      </c>
      <c r="B100" s="29">
        <v>1032.623999999998</v>
      </c>
      <c r="C100" s="29">
        <v>17821.1359999999</v>
      </c>
      <c r="D100" s="29">
        <v>1</v>
      </c>
      <c r="E100" s="29">
        <v>1</v>
      </c>
      <c r="F100" s="29">
        <v>39685.122000000003</v>
      </c>
      <c r="G100" s="29">
        <v>1</v>
      </c>
      <c r="H100" s="29">
        <v>1</v>
      </c>
      <c r="I100" s="29">
        <v>1</v>
      </c>
      <c r="K100" s="432"/>
      <c r="L100" s="432" t="e">
        <f>IF(K100=0,#REF!,0)</f>
        <v>#REF!</v>
      </c>
      <c r="O100">
        <v>58424.378662000003</v>
      </c>
      <c r="P100">
        <v>133</v>
      </c>
    </row>
    <row r="101" spans="1:16">
      <c r="A101" s="29">
        <v>99</v>
      </c>
      <c r="B101" s="29">
        <v>1032.623999999998</v>
      </c>
      <c r="C101" s="29">
        <v>17853.13799999989</v>
      </c>
      <c r="D101" s="29">
        <v>1</v>
      </c>
      <c r="E101" s="29">
        <v>1</v>
      </c>
      <c r="F101" s="29">
        <v>42986.853000000003</v>
      </c>
      <c r="G101" s="29">
        <v>1</v>
      </c>
      <c r="H101" s="29">
        <v>1</v>
      </c>
      <c r="I101" s="29">
        <v>1</v>
      </c>
      <c r="K101" s="432"/>
      <c r="L101" s="432" t="e">
        <f>IF(K101=0,#REF!,0)</f>
        <v>#REF!</v>
      </c>
      <c r="O101">
        <v>57957.408690999997</v>
      </c>
      <c r="P101">
        <v>134</v>
      </c>
    </row>
    <row r="102" spans="1:16">
      <c r="A102" s="29">
        <v>100</v>
      </c>
      <c r="B102" s="29">
        <v>1032.623999999998</v>
      </c>
      <c r="C102" s="29">
        <v>17903.24699999989</v>
      </c>
      <c r="D102" s="29">
        <v>1</v>
      </c>
      <c r="E102" s="29">
        <v>1</v>
      </c>
      <c r="F102" s="29">
        <v>46122.219999999899</v>
      </c>
      <c r="G102" s="29">
        <v>1</v>
      </c>
      <c r="H102" s="29">
        <v>1</v>
      </c>
      <c r="I102" s="29">
        <v>1</v>
      </c>
      <c r="K102" s="432"/>
      <c r="L102" s="432" t="e">
        <f>IF(K102=0,#REF!,0)</f>
        <v>#REF!</v>
      </c>
      <c r="O102">
        <v>57662.851838000002</v>
      </c>
      <c r="P102">
        <v>125</v>
      </c>
    </row>
    <row r="103" spans="1:16">
      <c r="A103" s="29">
        <v>101</v>
      </c>
      <c r="B103" s="29">
        <v>1032.623999999998</v>
      </c>
      <c r="C103" s="29">
        <v>17940.6859999999</v>
      </c>
      <c r="D103" s="29">
        <v>1</v>
      </c>
      <c r="E103" s="29">
        <v>1</v>
      </c>
      <c r="F103" s="29">
        <v>48772.567000000003</v>
      </c>
      <c r="G103" s="29">
        <v>1</v>
      </c>
      <c r="H103" s="29">
        <v>1</v>
      </c>
      <c r="I103" s="29">
        <v>1</v>
      </c>
      <c r="K103" s="432"/>
      <c r="L103" s="432" t="e">
        <f>IF(K103=0,#REF!,0)</f>
        <v>#REF!</v>
      </c>
      <c r="O103">
        <v>58098.086883000004</v>
      </c>
      <c r="P103">
        <v>127</v>
      </c>
    </row>
    <row r="104" spans="1:16">
      <c r="A104" s="29">
        <v>102</v>
      </c>
      <c r="B104" s="29">
        <v>1762.222</v>
      </c>
      <c r="C104" s="29">
        <v>17999.402999999889</v>
      </c>
      <c r="D104" s="29">
        <v>1</v>
      </c>
      <c r="E104" s="29">
        <v>1</v>
      </c>
      <c r="F104" s="29">
        <v>50525.237999999998</v>
      </c>
      <c r="G104" s="29">
        <v>1</v>
      </c>
      <c r="H104" s="29">
        <v>1</v>
      </c>
      <c r="I104" s="29">
        <v>1</v>
      </c>
      <c r="K104" s="432"/>
      <c r="L104" s="432" t="e">
        <f>IF(K104=0,#REF!,0)</f>
        <v>#REF!</v>
      </c>
      <c r="O104">
        <v>59619.282044</v>
      </c>
      <c r="P104">
        <v>122</v>
      </c>
    </row>
    <row r="105" spans="1:16">
      <c r="A105" s="29">
        <v>103</v>
      </c>
      <c r="B105" s="29">
        <v>6139.8579999999993</v>
      </c>
      <c r="C105" s="29">
        <v>18144.910999999891</v>
      </c>
      <c r="D105" s="29">
        <v>1</v>
      </c>
      <c r="E105" s="29">
        <v>1</v>
      </c>
      <c r="F105" s="29">
        <v>124825.664</v>
      </c>
      <c r="G105" s="29">
        <v>1</v>
      </c>
      <c r="H105" s="29">
        <v>1</v>
      </c>
      <c r="I105" s="29">
        <v>1</v>
      </c>
      <c r="K105" s="432"/>
      <c r="L105" s="432" t="e">
        <f>IF(K105=0,#REF!,0)</f>
        <v>#REF!</v>
      </c>
      <c r="O105">
        <v>60917.735596000013</v>
      </c>
      <c r="P105">
        <v>142</v>
      </c>
    </row>
    <row r="106" spans="1:16">
      <c r="A106" s="29">
        <v>104</v>
      </c>
      <c r="B106" s="29">
        <v>1762.222</v>
      </c>
      <c r="C106" s="29">
        <v>32888.682999999903</v>
      </c>
      <c r="D106" s="29">
        <v>1</v>
      </c>
      <c r="E106" s="29">
        <v>1</v>
      </c>
      <c r="F106" s="29">
        <v>130161.859</v>
      </c>
      <c r="G106" s="29">
        <v>1</v>
      </c>
      <c r="H106" s="29">
        <v>1</v>
      </c>
      <c r="I106" s="29">
        <v>1</v>
      </c>
      <c r="K106" s="432"/>
      <c r="L106" s="432" t="e">
        <f>IF(K106=0,#REF!,0)</f>
        <v>#REF!</v>
      </c>
      <c r="O106">
        <v>63590.073608999999</v>
      </c>
      <c r="P106">
        <v>148</v>
      </c>
    </row>
    <row r="107" spans="1:16">
      <c r="A107" s="29">
        <v>105</v>
      </c>
      <c r="B107" s="29">
        <v>1032.623999999998</v>
      </c>
      <c r="C107" s="29">
        <v>33755.640999999887</v>
      </c>
      <c r="D107" s="29">
        <v>1</v>
      </c>
      <c r="E107" s="29">
        <v>1</v>
      </c>
      <c r="F107" s="29">
        <v>125161.96</v>
      </c>
      <c r="G107" s="29">
        <v>1</v>
      </c>
      <c r="H107" s="29">
        <v>1</v>
      </c>
      <c r="I107" s="29">
        <v>1</v>
      </c>
      <c r="K107" s="432"/>
      <c r="L107" s="432" t="e">
        <f>IF(K107=0,#REF!,0)</f>
        <v>#REF!</v>
      </c>
      <c r="O107">
        <v>65974.068908999994</v>
      </c>
      <c r="P107">
        <v>147</v>
      </c>
    </row>
    <row r="108" spans="1:16">
      <c r="A108" s="29">
        <v>106</v>
      </c>
      <c r="B108" s="29">
        <v>1153.2399999999991</v>
      </c>
      <c r="C108" s="29">
        <v>34486.532999999901</v>
      </c>
      <c r="D108" s="29">
        <v>1</v>
      </c>
      <c r="E108" s="29">
        <v>1</v>
      </c>
      <c r="F108" s="29">
        <v>113979.179999999</v>
      </c>
      <c r="G108" s="29">
        <v>1</v>
      </c>
      <c r="H108" s="29">
        <v>1</v>
      </c>
      <c r="I108" s="29">
        <v>1</v>
      </c>
      <c r="K108" s="432"/>
      <c r="L108" s="432" t="e">
        <f>IF(K108=0,#REF!,0)</f>
        <v>#REF!</v>
      </c>
      <c r="O108">
        <v>71322.822813999999</v>
      </c>
      <c r="P108">
        <v>131</v>
      </c>
    </row>
    <row r="109" spans="1:16">
      <c r="A109" s="29">
        <v>107</v>
      </c>
      <c r="B109" s="29">
        <v>1213.5469999999989</v>
      </c>
      <c r="C109" s="29">
        <v>34902.744999999879</v>
      </c>
      <c r="D109" s="29">
        <v>1</v>
      </c>
      <c r="E109" s="29">
        <v>1</v>
      </c>
      <c r="F109" s="29">
        <v>101268.808</v>
      </c>
      <c r="G109" s="29">
        <v>1</v>
      </c>
      <c r="H109" s="29">
        <v>1</v>
      </c>
      <c r="I109" s="29">
        <v>1</v>
      </c>
      <c r="K109" s="432"/>
      <c r="L109" s="432" t="e">
        <f>IF(K109=0,#REF!,0)</f>
        <v>#REF!</v>
      </c>
      <c r="O109">
        <v>71526.273681000006</v>
      </c>
      <c r="P109">
        <v>116</v>
      </c>
    </row>
    <row r="110" spans="1:16">
      <c r="A110" s="29">
        <v>108</v>
      </c>
      <c r="B110" s="29">
        <v>1213.5469999999989</v>
      </c>
      <c r="C110" s="29">
        <v>34110.535999999898</v>
      </c>
      <c r="D110" s="29">
        <v>1</v>
      </c>
      <c r="E110" s="29">
        <v>1</v>
      </c>
      <c r="F110" s="29">
        <v>91791.363999999987</v>
      </c>
      <c r="G110" s="29">
        <v>1</v>
      </c>
      <c r="H110" s="29">
        <v>1</v>
      </c>
      <c r="I110" s="29">
        <v>1</v>
      </c>
      <c r="K110" s="432"/>
      <c r="L110" s="432" t="e">
        <f>IF(K110=0,#REF!,0)</f>
        <v>#REF!</v>
      </c>
      <c r="O110">
        <v>71999.210999000003</v>
      </c>
      <c r="P110">
        <v>104</v>
      </c>
    </row>
    <row r="111" spans="1:16">
      <c r="A111" s="29">
        <v>109</v>
      </c>
      <c r="B111" s="29">
        <v>6200.1660000000002</v>
      </c>
      <c r="C111" s="29">
        <v>31983.256000000001</v>
      </c>
      <c r="D111" s="29">
        <v>1</v>
      </c>
      <c r="E111" s="29">
        <v>1</v>
      </c>
      <c r="F111" s="29">
        <v>72571.881000000008</v>
      </c>
      <c r="G111" s="29">
        <v>1</v>
      </c>
      <c r="H111" s="29">
        <v>1</v>
      </c>
      <c r="I111" s="29">
        <v>1</v>
      </c>
      <c r="K111" s="432"/>
      <c r="L111" s="432" t="e">
        <f>IF(K111=0,#REF!,0)</f>
        <v>#REF!</v>
      </c>
      <c r="O111">
        <v>68037.394897999999</v>
      </c>
      <c r="P111">
        <v>101</v>
      </c>
    </row>
    <row r="112" spans="1:16">
      <c r="A112" s="29">
        <v>110</v>
      </c>
      <c r="B112" s="29">
        <v>1762.222</v>
      </c>
      <c r="C112" s="29">
        <v>31616.253999999899</v>
      </c>
      <c r="D112" s="29">
        <v>1</v>
      </c>
      <c r="E112" s="29">
        <v>1</v>
      </c>
      <c r="F112" s="29">
        <v>73775.968000000008</v>
      </c>
      <c r="G112" s="29">
        <v>1</v>
      </c>
      <c r="H112" s="29">
        <v>1</v>
      </c>
      <c r="I112" s="29">
        <v>1</v>
      </c>
      <c r="K112" s="432"/>
      <c r="L112" s="432" t="e">
        <f>IF(K112=0,#REF!,0)</f>
        <v>#REF!</v>
      </c>
      <c r="O112">
        <v>66726.704833000011</v>
      </c>
      <c r="P112">
        <v>92</v>
      </c>
    </row>
    <row r="113" spans="1:16">
      <c r="A113" s="29">
        <v>111</v>
      </c>
      <c r="B113" s="29">
        <v>1032.623999999998</v>
      </c>
      <c r="C113" s="29">
        <v>32302.771999999892</v>
      </c>
      <c r="D113" s="29">
        <v>1</v>
      </c>
      <c r="E113" s="29">
        <v>1</v>
      </c>
      <c r="F113" s="29">
        <v>72103.066999999995</v>
      </c>
      <c r="G113" s="29">
        <v>1</v>
      </c>
      <c r="H113" s="29">
        <v>1</v>
      </c>
      <c r="I113" s="29">
        <v>1</v>
      </c>
      <c r="K113" s="432"/>
      <c r="L113" s="432" t="e">
        <f>IF(K113=0,#REF!,0)</f>
        <v>#REF!</v>
      </c>
      <c r="O113">
        <v>69925.174804000009</v>
      </c>
      <c r="P113">
        <v>100</v>
      </c>
    </row>
    <row r="114" spans="1:16">
      <c r="A114" s="29">
        <v>112</v>
      </c>
      <c r="B114" s="29">
        <v>1032.623999999998</v>
      </c>
      <c r="C114" s="29">
        <v>31950.012999999901</v>
      </c>
      <c r="D114" s="29">
        <v>1</v>
      </c>
      <c r="E114" s="29">
        <v>1</v>
      </c>
      <c r="F114" s="29">
        <v>71802.676999999981</v>
      </c>
      <c r="G114" s="29">
        <v>1</v>
      </c>
      <c r="H114" s="29">
        <v>1</v>
      </c>
      <c r="I114" s="29">
        <v>1</v>
      </c>
      <c r="K114" s="432"/>
      <c r="L114" s="432" t="e">
        <f>IF(K114=0,#REF!,0)</f>
        <v>#REF!</v>
      </c>
      <c r="O114">
        <v>69185.661682999998</v>
      </c>
      <c r="P114">
        <v>103</v>
      </c>
    </row>
    <row r="115" spans="1:16">
      <c r="A115" s="29">
        <v>113</v>
      </c>
      <c r="B115" s="29">
        <v>1032.623999999998</v>
      </c>
      <c r="C115" s="29">
        <v>31714.8309999999</v>
      </c>
      <c r="D115" s="29">
        <v>1</v>
      </c>
      <c r="E115" s="29">
        <v>1</v>
      </c>
      <c r="F115" s="29">
        <v>76061.254000000001</v>
      </c>
      <c r="G115" s="29">
        <v>1</v>
      </c>
      <c r="H115" s="29">
        <v>1</v>
      </c>
      <c r="I115" s="29">
        <v>1</v>
      </c>
      <c r="K115" s="432"/>
      <c r="L115" s="432" t="e">
        <f>IF(K115=0,#REF!,0)</f>
        <v>#REF!</v>
      </c>
      <c r="O115">
        <v>69208.706727000012</v>
      </c>
      <c r="P115">
        <v>112</v>
      </c>
    </row>
    <row r="116" spans="1:16">
      <c r="A116" s="29">
        <v>114</v>
      </c>
      <c r="B116" s="29">
        <v>1762.222</v>
      </c>
      <c r="C116" s="29">
        <v>31200.485999999892</v>
      </c>
      <c r="D116" s="29">
        <v>1</v>
      </c>
      <c r="E116" s="29">
        <v>1</v>
      </c>
      <c r="F116" s="29">
        <v>79753.481999999887</v>
      </c>
      <c r="G116" s="29">
        <v>1</v>
      </c>
      <c r="H116" s="29">
        <v>1</v>
      </c>
      <c r="I116" s="29">
        <v>1</v>
      </c>
      <c r="K116" s="432"/>
      <c r="L116" s="432" t="e">
        <f>IF(K116=0,#REF!,0)</f>
        <v>#REF!</v>
      </c>
      <c r="O116">
        <v>69850.941344999999</v>
      </c>
      <c r="P116">
        <v>124</v>
      </c>
    </row>
    <row r="117" spans="1:16">
      <c r="A117" s="29">
        <v>115</v>
      </c>
      <c r="B117" s="29">
        <v>6139.8579999999993</v>
      </c>
      <c r="C117" s="29">
        <v>31144.016999999891</v>
      </c>
      <c r="D117" s="29">
        <v>1</v>
      </c>
      <c r="E117" s="29">
        <v>1</v>
      </c>
      <c r="F117" s="29">
        <v>72309.088999999993</v>
      </c>
      <c r="G117" s="29">
        <v>1</v>
      </c>
      <c r="H117" s="29">
        <v>1</v>
      </c>
      <c r="I117" s="29">
        <v>1</v>
      </c>
      <c r="K117" s="432"/>
      <c r="L117" s="432" t="e">
        <f>IF(K117=0,#REF!,0)</f>
        <v>#REF!</v>
      </c>
      <c r="O117">
        <v>69474.667602999994</v>
      </c>
      <c r="P117">
        <v>137</v>
      </c>
    </row>
    <row r="118" spans="1:16">
      <c r="A118" s="29">
        <v>116</v>
      </c>
      <c r="B118" s="29">
        <v>7599.07</v>
      </c>
      <c r="C118" s="29">
        <v>32442.5099999999</v>
      </c>
      <c r="D118" s="29">
        <v>1</v>
      </c>
      <c r="E118" s="29">
        <v>1</v>
      </c>
      <c r="F118" s="29">
        <v>68795.317999999999</v>
      </c>
      <c r="G118" s="29">
        <v>1</v>
      </c>
      <c r="H118" s="29">
        <v>1</v>
      </c>
      <c r="I118" s="29">
        <v>1</v>
      </c>
      <c r="K118" s="432"/>
      <c r="L118" s="432" t="e">
        <f>IF(K118=0,#REF!,0)</f>
        <v>#REF!</v>
      </c>
      <c r="O118">
        <v>67510.149535999997</v>
      </c>
      <c r="P118">
        <v>151</v>
      </c>
    </row>
    <row r="119" spans="1:16">
      <c r="A119" s="29">
        <v>117</v>
      </c>
      <c r="B119" s="29">
        <v>1762.222</v>
      </c>
      <c r="C119" s="29">
        <v>18073.523999999899</v>
      </c>
      <c r="D119" s="29">
        <v>1</v>
      </c>
      <c r="E119" s="29">
        <v>1</v>
      </c>
      <c r="F119" s="29">
        <v>77418.992999999886</v>
      </c>
      <c r="G119" s="29">
        <v>1</v>
      </c>
      <c r="H119" s="29">
        <v>1</v>
      </c>
      <c r="I119" s="29">
        <v>1</v>
      </c>
      <c r="K119" s="432"/>
      <c r="L119" s="432" t="e">
        <f>IF(K119=0,#REF!,0)</f>
        <v>#REF!</v>
      </c>
      <c r="O119">
        <v>65392.898986</v>
      </c>
      <c r="P119">
        <v>160</v>
      </c>
    </row>
    <row r="120" spans="1:16">
      <c r="A120" s="29">
        <v>118</v>
      </c>
      <c r="B120" s="29">
        <v>1762.222</v>
      </c>
      <c r="C120" s="29">
        <v>17641.8679999999</v>
      </c>
      <c r="D120" s="29">
        <v>1</v>
      </c>
      <c r="E120" s="29">
        <v>1</v>
      </c>
      <c r="F120" s="29">
        <v>2992.4739999999988</v>
      </c>
      <c r="G120" s="29">
        <v>1</v>
      </c>
      <c r="H120" s="29">
        <v>1</v>
      </c>
      <c r="I120" s="29">
        <v>1</v>
      </c>
      <c r="K120" s="432"/>
      <c r="L120" s="432" t="e">
        <f>IF(K120=0,#REF!,0)</f>
        <v>#REF!</v>
      </c>
      <c r="O120">
        <v>63338.070800000001</v>
      </c>
      <c r="P120">
        <v>163</v>
      </c>
    </row>
    <row r="121" spans="1:16">
      <c r="A121" s="29">
        <v>119</v>
      </c>
      <c r="B121" s="29">
        <v>1762.222</v>
      </c>
      <c r="C121" s="29">
        <v>17213.213999999902</v>
      </c>
      <c r="D121" s="29">
        <v>1</v>
      </c>
      <c r="E121" s="29">
        <v>1</v>
      </c>
      <c r="F121" s="29">
        <v>4640.2609999999904</v>
      </c>
      <c r="G121" s="29">
        <v>1</v>
      </c>
      <c r="H121" s="29">
        <v>1</v>
      </c>
      <c r="I121" s="29">
        <v>1</v>
      </c>
      <c r="K121" s="432"/>
      <c r="L121" s="432" t="e">
        <f>IF(K121=0,#REF!,0)</f>
        <v>#REF!</v>
      </c>
      <c r="O121">
        <v>63052.115418000001</v>
      </c>
      <c r="P121">
        <v>149</v>
      </c>
    </row>
    <row r="122" spans="1:16">
      <c r="A122" s="29">
        <v>120</v>
      </c>
      <c r="B122" s="29">
        <v>1032.623999999998</v>
      </c>
      <c r="C122" s="29">
        <v>17231.197999999898</v>
      </c>
      <c r="D122" s="29">
        <v>1</v>
      </c>
      <c r="E122" s="29">
        <v>1</v>
      </c>
      <c r="F122" s="29">
        <v>10835.06499999999</v>
      </c>
      <c r="G122" s="29">
        <v>1</v>
      </c>
      <c r="H122" s="29">
        <v>1</v>
      </c>
      <c r="I122" s="29">
        <v>1</v>
      </c>
      <c r="K122" s="432"/>
      <c r="L122" s="432" t="e">
        <f>IF(K122=0,#REF!,0)</f>
        <v>#REF!</v>
      </c>
      <c r="O122">
        <v>62762.338866999999</v>
      </c>
      <c r="P122">
        <v>141</v>
      </c>
    </row>
    <row r="123" spans="1:16">
      <c r="A123" s="29">
        <v>121</v>
      </c>
      <c r="B123" s="29">
        <v>1032.623999999998</v>
      </c>
      <c r="C123" s="29">
        <v>17264.103999999901</v>
      </c>
      <c r="D123" s="29">
        <v>1</v>
      </c>
      <c r="E123" s="29">
        <v>1</v>
      </c>
      <c r="F123" s="29">
        <v>16719.554</v>
      </c>
      <c r="G123" s="29">
        <v>1</v>
      </c>
      <c r="H123" s="29">
        <v>1</v>
      </c>
      <c r="I123" s="29">
        <v>1</v>
      </c>
      <c r="K123" s="432"/>
      <c r="L123" s="432" t="e">
        <f>IF(K123=0,#REF!,0)</f>
        <v>#REF!</v>
      </c>
      <c r="O123">
        <v>61449.382416</v>
      </c>
      <c r="P123">
        <v>129</v>
      </c>
    </row>
    <row r="124" spans="1:16">
      <c r="A124" s="29">
        <v>122</v>
      </c>
      <c r="B124" s="29">
        <v>1032.623999999998</v>
      </c>
      <c r="C124" s="29">
        <v>17235.963999999902</v>
      </c>
      <c r="D124" s="29">
        <v>1</v>
      </c>
      <c r="E124" s="29">
        <v>1</v>
      </c>
      <c r="F124" s="29">
        <v>22499.642999999902</v>
      </c>
      <c r="G124" s="29">
        <v>1</v>
      </c>
      <c r="H124" s="29">
        <v>1</v>
      </c>
      <c r="I124" s="29">
        <v>1</v>
      </c>
      <c r="K124" s="432"/>
      <c r="L124" s="432" t="e">
        <f>IF(K124=0,#REF!,0)</f>
        <v>#REF!</v>
      </c>
      <c r="O124">
        <v>58452.673554000001</v>
      </c>
      <c r="P124">
        <v>117</v>
      </c>
    </row>
    <row r="125" spans="1:16">
      <c r="A125" s="29">
        <v>123</v>
      </c>
      <c r="B125" s="29">
        <v>1032.623999999998</v>
      </c>
      <c r="C125" s="29">
        <v>17272.7069999999</v>
      </c>
      <c r="D125" s="29">
        <v>1</v>
      </c>
      <c r="E125" s="29">
        <v>1</v>
      </c>
      <c r="F125" s="29">
        <v>27822.282999999999</v>
      </c>
      <c r="G125" s="29">
        <v>1</v>
      </c>
      <c r="H125" s="29">
        <v>1</v>
      </c>
      <c r="I125" s="29">
        <v>1</v>
      </c>
      <c r="K125" s="432"/>
      <c r="L125" s="432" t="e">
        <f>IF(K125=0,#REF!,0)</f>
        <v>#REF!</v>
      </c>
      <c r="O125">
        <v>58112.194916</v>
      </c>
      <c r="P125">
        <v>116</v>
      </c>
    </row>
    <row r="126" spans="1:16">
      <c r="A126" s="29">
        <v>124</v>
      </c>
      <c r="B126" s="29">
        <v>1032.623999999998</v>
      </c>
      <c r="C126" s="29">
        <v>17280.588999999902</v>
      </c>
      <c r="D126" s="29">
        <v>1</v>
      </c>
      <c r="E126" s="29">
        <v>1</v>
      </c>
      <c r="F126" s="29">
        <v>31769.607</v>
      </c>
      <c r="G126" s="29">
        <v>1</v>
      </c>
      <c r="H126" s="29">
        <v>1</v>
      </c>
      <c r="I126" s="29">
        <v>1</v>
      </c>
      <c r="K126" s="432"/>
      <c r="L126" s="432" t="e">
        <f>IF(K126=0,#REF!,0)</f>
        <v>#REF!</v>
      </c>
      <c r="O126">
        <v>57539.986571999987</v>
      </c>
      <c r="P126">
        <v>109</v>
      </c>
    </row>
    <row r="127" spans="1:16">
      <c r="A127" s="29">
        <v>125</v>
      </c>
      <c r="B127" s="29">
        <v>1032.623999999998</v>
      </c>
      <c r="C127" s="29">
        <v>17305.058999999899</v>
      </c>
      <c r="D127" s="29">
        <v>1</v>
      </c>
      <c r="E127" s="29">
        <v>1</v>
      </c>
      <c r="F127" s="29">
        <v>36067.713000000003</v>
      </c>
      <c r="G127" s="29">
        <v>1</v>
      </c>
      <c r="H127" s="29">
        <v>1</v>
      </c>
      <c r="I127" s="29">
        <v>1</v>
      </c>
      <c r="K127" s="432"/>
      <c r="L127" s="432" t="e">
        <f>IF(K127=0,#REF!,0)</f>
        <v>#REF!</v>
      </c>
      <c r="O127">
        <v>57778.663574999999</v>
      </c>
      <c r="P127">
        <v>108</v>
      </c>
    </row>
    <row r="128" spans="1:16">
      <c r="A128" s="29">
        <v>126</v>
      </c>
      <c r="B128" s="29">
        <v>1762.222</v>
      </c>
      <c r="C128" s="29">
        <v>17314.448999999899</v>
      </c>
      <c r="D128" s="29">
        <v>1</v>
      </c>
      <c r="E128" s="29">
        <v>1</v>
      </c>
      <c r="F128" s="29">
        <v>38407.726000000002</v>
      </c>
      <c r="G128" s="29">
        <v>1</v>
      </c>
      <c r="H128" s="29">
        <v>1</v>
      </c>
      <c r="I128" s="29">
        <v>1</v>
      </c>
      <c r="K128" s="432"/>
      <c r="L128" s="432" t="e">
        <f>IF(K128=0,#REF!,0)</f>
        <v>#REF!</v>
      </c>
      <c r="O128">
        <v>58795.669615999999</v>
      </c>
      <c r="P128">
        <v>114</v>
      </c>
    </row>
    <row r="129" spans="1:16">
      <c r="A129" s="29">
        <v>127</v>
      </c>
      <c r="B129" s="29">
        <v>6139.8579999999993</v>
      </c>
      <c r="C129" s="29">
        <v>17409.975999999901</v>
      </c>
      <c r="D129" s="29">
        <v>1</v>
      </c>
      <c r="E129" s="29">
        <v>1</v>
      </c>
      <c r="F129" s="29">
        <v>113247.845999999</v>
      </c>
      <c r="G129" s="29">
        <v>1</v>
      </c>
      <c r="H129" s="29">
        <v>1</v>
      </c>
      <c r="I129" s="29">
        <v>1</v>
      </c>
      <c r="K129" s="432"/>
      <c r="L129" s="432" t="e">
        <f>IF(K129=0,#REF!,0)</f>
        <v>#REF!</v>
      </c>
      <c r="O129">
        <v>60787.929749000003</v>
      </c>
      <c r="P129">
        <v>117</v>
      </c>
    </row>
    <row r="130" spans="1:16">
      <c r="A130" s="29">
        <v>128</v>
      </c>
      <c r="B130" s="29">
        <v>1762.222</v>
      </c>
      <c r="C130" s="29">
        <v>17748.610999999899</v>
      </c>
      <c r="D130" s="29">
        <v>1</v>
      </c>
      <c r="E130" s="29">
        <v>1</v>
      </c>
      <c r="F130" s="29">
        <v>118288.56200000001</v>
      </c>
      <c r="G130" s="29">
        <v>1</v>
      </c>
      <c r="H130" s="29">
        <v>1</v>
      </c>
      <c r="I130" s="29">
        <v>1</v>
      </c>
      <c r="K130" s="432"/>
      <c r="L130" s="432" t="e">
        <f>IF(K130=0,#REF!,0)</f>
        <v>#REF!</v>
      </c>
      <c r="O130">
        <v>63763.857147000002</v>
      </c>
      <c r="P130">
        <v>137</v>
      </c>
    </row>
    <row r="131" spans="1:16">
      <c r="A131" s="29">
        <v>129</v>
      </c>
      <c r="B131" s="29">
        <v>1032.623999999998</v>
      </c>
      <c r="C131" s="29">
        <v>18648.816999999901</v>
      </c>
      <c r="D131" s="29">
        <v>1</v>
      </c>
      <c r="E131" s="29">
        <v>1</v>
      </c>
      <c r="F131" s="29">
        <v>113104.49899999901</v>
      </c>
      <c r="G131" s="29">
        <v>1</v>
      </c>
      <c r="H131" s="29">
        <v>1</v>
      </c>
      <c r="I131" s="29">
        <v>1</v>
      </c>
      <c r="K131" s="432"/>
      <c r="L131" s="432" t="e">
        <f>IF(K131=0,#REF!,0)</f>
        <v>#REF!</v>
      </c>
      <c r="O131">
        <v>65059.546141999999</v>
      </c>
      <c r="P131">
        <v>135</v>
      </c>
    </row>
    <row r="132" spans="1:16">
      <c r="A132" s="29">
        <v>130</v>
      </c>
      <c r="B132" s="29">
        <v>1153.2399999999991</v>
      </c>
      <c r="C132" s="29">
        <v>19429.7229999999</v>
      </c>
      <c r="D132" s="29">
        <v>1</v>
      </c>
      <c r="E132" s="29">
        <v>1</v>
      </c>
      <c r="F132" s="29">
        <v>102350.39</v>
      </c>
      <c r="G132" s="29">
        <v>1</v>
      </c>
      <c r="H132" s="29">
        <v>1</v>
      </c>
      <c r="I132" s="29">
        <v>1</v>
      </c>
      <c r="K132" s="432"/>
      <c r="L132" s="432" t="e">
        <f>IF(K132=0,#REF!,0)</f>
        <v>#REF!</v>
      </c>
      <c r="O132">
        <v>69398.232726999995</v>
      </c>
      <c r="P132">
        <v>113</v>
      </c>
    </row>
    <row r="133" spans="1:16">
      <c r="A133" s="29">
        <v>131</v>
      </c>
      <c r="B133" s="29">
        <v>1213.5469999999989</v>
      </c>
      <c r="C133" s="29">
        <v>20032.799999999901</v>
      </c>
      <c r="D133" s="29">
        <v>1</v>
      </c>
      <c r="E133" s="29">
        <v>1</v>
      </c>
      <c r="F133" s="29">
        <v>91046.837</v>
      </c>
      <c r="G133" s="29">
        <v>1</v>
      </c>
      <c r="H133" s="29">
        <v>1</v>
      </c>
      <c r="I133" s="29">
        <v>1</v>
      </c>
      <c r="K133" s="432"/>
      <c r="L133" s="432" t="e">
        <f>IF(K133=0,#REF!,0)</f>
        <v>#REF!</v>
      </c>
      <c r="O133">
        <v>69232.28125</v>
      </c>
      <c r="P133">
        <v>97</v>
      </c>
    </row>
    <row r="134" spans="1:16">
      <c r="A134" s="29">
        <v>132</v>
      </c>
      <c r="B134" s="29">
        <v>1213.5469999999989</v>
      </c>
      <c r="C134" s="29">
        <v>19447.155999999901</v>
      </c>
      <c r="D134" s="29">
        <v>1</v>
      </c>
      <c r="E134" s="29">
        <v>1</v>
      </c>
      <c r="F134" s="29">
        <v>80972.459999999992</v>
      </c>
      <c r="G134" s="29">
        <v>1</v>
      </c>
      <c r="H134" s="29">
        <v>1</v>
      </c>
      <c r="I134" s="29">
        <v>1</v>
      </c>
      <c r="K134" s="432"/>
      <c r="L134" s="432" t="e">
        <f>IF(K134=0,#REF!,0)</f>
        <v>#REF!</v>
      </c>
      <c r="O134">
        <v>68381.960113000008</v>
      </c>
      <c r="P134">
        <v>87</v>
      </c>
    </row>
    <row r="135" spans="1:16">
      <c r="A135" s="29">
        <v>133</v>
      </c>
      <c r="B135" s="29">
        <v>6200.1660000000002</v>
      </c>
      <c r="C135" s="29">
        <v>17555.801999999891</v>
      </c>
      <c r="D135" s="29">
        <v>1</v>
      </c>
      <c r="E135" s="29">
        <v>1</v>
      </c>
      <c r="F135" s="29">
        <v>62256.548000000003</v>
      </c>
      <c r="G135" s="29">
        <v>1</v>
      </c>
      <c r="H135" s="29">
        <v>1</v>
      </c>
      <c r="I135" s="29">
        <v>1</v>
      </c>
      <c r="K135" s="432"/>
      <c r="L135" s="432" t="e">
        <f>IF(K135=0,#REF!,0)</f>
        <v>#REF!</v>
      </c>
      <c r="O135">
        <v>65667.173339000001</v>
      </c>
      <c r="P135">
        <v>82</v>
      </c>
    </row>
    <row r="136" spans="1:16">
      <c r="A136" s="29">
        <v>134</v>
      </c>
      <c r="B136" s="29">
        <v>1762.222</v>
      </c>
      <c r="C136" s="29">
        <v>17384.9739999999</v>
      </c>
      <c r="D136" s="29">
        <v>1</v>
      </c>
      <c r="E136" s="29">
        <v>1</v>
      </c>
      <c r="F136" s="29">
        <v>65831.444000000003</v>
      </c>
      <c r="G136" s="29">
        <v>1</v>
      </c>
      <c r="H136" s="29">
        <v>1</v>
      </c>
      <c r="I136" s="29">
        <v>1</v>
      </c>
      <c r="K136" s="432"/>
      <c r="L136" s="432" t="e">
        <f>IF(K136=0,#REF!,0)</f>
        <v>#REF!</v>
      </c>
      <c r="O136">
        <v>63851.346436</v>
      </c>
      <c r="P136">
        <v>78</v>
      </c>
    </row>
    <row r="137" spans="1:16">
      <c r="A137" s="29">
        <v>135</v>
      </c>
      <c r="B137" s="29">
        <v>1032.623999999998</v>
      </c>
      <c r="C137" s="29">
        <v>18167.173999999901</v>
      </c>
      <c r="D137" s="29">
        <v>1</v>
      </c>
      <c r="E137" s="29">
        <v>1</v>
      </c>
      <c r="F137" s="29">
        <v>64866.165999999997</v>
      </c>
      <c r="G137" s="29">
        <v>1</v>
      </c>
      <c r="H137" s="29">
        <v>1</v>
      </c>
      <c r="I137" s="29">
        <v>1</v>
      </c>
      <c r="K137" s="432"/>
      <c r="L137" s="432" t="e">
        <f>IF(K137=0,#REF!,0)</f>
        <v>#REF!</v>
      </c>
      <c r="O137">
        <v>66058.583649000007</v>
      </c>
      <c r="P137">
        <v>77</v>
      </c>
    </row>
    <row r="138" spans="1:16">
      <c r="A138" s="29">
        <v>136</v>
      </c>
      <c r="B138" s="29">
        <v>1032.623999999998</v>
      </c>
      <c r="C138" s="29">
        <v>17843.583999999901</v>
      </c>
      <c r="D138" s="29">
        <v>1</v>
      </c>
      <c r="E138" s="29">
        <v>1</v>
      </c>
      <c r="F138" s="29">
        <v>64408.62799999999</v>
      </c>
      <c r="G138" s="29">
        <v>1</v>
      </c>
      <c r="H138" s="29">
        <v>1</v>
      </c>
      <c r="I138" s="29">
        <v>1</v>
      </c>
      <c r="K138" s="432"/>
      <c r="L138" s="432" t="e">
        <f>IF(K138=0,#REF!,0)</f>
        <v>#REF!</v>
      </c>
      <c r="O138">
        <v>65976.798217999996</v>
      </c>
      <c r="P138">
        <v>80</v>
      </c>
    </row>
    <row r="139" spans="1:16">
      <c r="A139" s="29">
        <v>137</v>
      </c>
      <c r="B139" s="29">
        <v>1032.623999999998</v>
      </c>
      <c r="C139" s="29">
        <v>17609.7569999999</v>
      </c>
      <c r="D139" s="29">
        <v>1</v>
      </c>
      <c r="E139" s="29">
        <v>1</v>
      </c>
      <c r="F139" s="29">
        <v>66411.904999999999</v>
      </c>
      <c r="G139" s="29">
        <v>1</v>
      </c>
      <c r="H139" s="29">
        <v>1</v>
      </c>
      <c r="I139" s="29">
        <v>1</v>
      </c>
      <c r="K139" s="432"/>
      <c r="L139" s="432" t="e">
        <f>IF(K139=0,#REF!,0)</f>
        <v>#REF!</v>
      </c>
      <c r="O139">
        <v>66170.051879999999</v>
      </c>
      <c r="P139">
        <v>84</v>
      </c>
    </row>
    <row r="140" spans="1:16">
      <c r="A140" s="29">
        <v>138</v>
      </c>
      <c r="B140" s="29">
        <v>1762.222</v>
      </c>
      <c r="C140" s="29">
        <v>17076.638999999901</v>
      </c>
      <c r="D140" s="29">
        <v>1</v>
      </c>
      <c r="E140" s="29">
        <v>1</v>
      </c>
      <c r="F140" s="29">
        <v>70861.963999999978</v>
      </c>
      <c r="G140" s="29">
        <v>1</v>
      </c>
      <c r="H140" s="29">
        <v>1</v>
      </c>
      <c r="I140" s="29">
        <v>1</v>
      </c>
      <c r="K140" s="432"/>
      <c r="L140" s="432" t="e">
        <f>IF(K140=0,#REF!,0)</f>
        <v>#REF!</v>
      </c>
      <c r="O140">
        <v>66490.106018000006</v>
      </c>
      <c r="P140">
        <v>91</v>
      </c>
    </row>
    <row r="141" spans="1:16">
      <c r="A141" s="29">
        <v>139</v>
      </c>
      <c r="B141" s="29">
        <v>6139.8579999999993</v>
      </c>
      <c r="C141" s="29">
        <v>17094.9919999999</v>
      </c>
      <c r="D141" s="29">
        <v>1</v>
      </c>
      <c r="E141" s="29">
        <v>1</v>
      </c>
      <c r="F141" s="29">
        <v>65063.546999999897</v>
      </c>
      <c r="G141" s="29">
        <v>1</v>
      </c>
      <c r="H141" s="29">
        <v>1</v>
      </c>
      <c r="I141" s="29">
        <v>1</v>
      </c>
      <c r="K141" s="432"/>
      <c r="L141" s="432" t="e">
        <f>IF(K141=0,#REF!,0)</f>
        <v>#REF!</v>
      </c>
      <c r="O141">
        <v>67458.028504999995</v>
      </c>
      <c r="P141">
        <v>122</v>
      </c>
    </row>
    <row r="142" spans="1:16">
      <c r="A142" s="29">
        <v>140</v>
      </c>
      <c r="B142" s="29">
        <v>7599.07</v>
      </c>
      <c r="C142" s="29">
        <v>18464.331999999889</v>
      </c>
      <c r="D142" s="29">
        <v>1</v>
      </c>
      <c r="E142" s="29">
        <v>1</v>
      </c>
      <c r="F142" s="29">
        <v>65203.182999999903</v>
      </c>
      <c r="G142" s="29">
        <v>1</v>
      </c>
      <c r="H142" s="29">
        <v>1</v>
      </c>
      <c r="I142" s="29">
        <v>1</v>
      </c>
      <c r="K142" s="432"/>
      <c r="L142" s="432" t="e">
        <f>IF(K142=0,#REF!,0)</f>
        <v>#REF!</v>
      </c>
      <c r="O142">
        <v>65764.417603000009</v>
      </c>
      <c r="P142">
        <v>136</v>
      </c>
    </row>
    <row r="143" spans="1:16">
      <c r="A143" s="29">
        <v>141</v>
      </c>
      <c r="B143" s="29">
        <v>1762.222</v>
      </c>
      <c r="C143" s="29">
        <v>17982.872999999901</v>
      </c>
      <c r="D143" s="29">
        <v>1</v>
      </c>
      <c r="E143" s="29">
        <v>1</v>
      </c>
      <c r="F143" s="29">
        <v>74838.751999999906</v>
      </c>
      <c r="G143" s="29">
        <v>1</v>
      </c>
      <c r="H143" s="29">
        <v>1</v>
      </c>
      <c r="I143" s="29">
        <v>1</v>
      </c>
      <c r="K143" s="432"/>
      <c r="L143" s="432" t="e">
        <f>IF(K143=0,#REF!,0)</f>
        <v>#REF!</v>
      </c>
      <c r="O143">
        <v>64953.556274000002</v>
      </c>
      <c r="P143">
        <v>139</v>
      </c>
    </row>
    <row r="144" spans="1:16">
      <c r="A144" s="29">
        <v>142</v>
      </c>
      <c r="B144" s="29">
        <v>1762.222</v>
      </c>
      <c r="C144" s="29">
        <v>17613.764999999901</v>
      </c>
      <c r="D144" s="29">
        <v>1</v>
      </c>
      <c r="E144" s="29">
        <v>1</v>
      </c>
      <c r="F144" s="29">
        <v>2748.6519999999891</v>
      </c>
      <c r="G144" s="29">
        <v>1</v>
      </c>
      <c r="H144" s="29">
        <v>1</v>
      </c>
      <c r="I144" s="29">
        <v>1</v>
      </c>
      <c r="K144" s="432"/>
      <c r="L144" s="432" t="e">
        <f>IF(K144=0,#REF!,0)</f>
        <v>#REF!</v>
      </c>
      <c r="O144">
        <v>63085.201539000002</v>
      </c>
      <c r="P144">
        <v>151</v>
      </c>
    </row>
    <row r="145" spans="1:16">
      <c r="A145" s="29">
        <v>143</v>
      </c>
      <c r="B145" s="29">
        <v>1762.222</v>
      </c>
      <c r="C145" s="29">
        <v>17225.305999999899</v>
      </c>
      <c r="D145" s="29">
        <v>1</v>
      </c>
      <c r="E145" s="29">
        <v>1</v>
      </c>
      <c r="F145" s="29">
        <v>5497.7829999999904</v>
      </c>
      <c r="G145" s="29">
        <v>1</v>
      </c>
      <c r="H145" s="29">
        <v>1</v>
      </c>
      <c r="I145" s="29">
        <v>1</v>
      </c>
      <c r="K145" s="432"/>
      <c r="L145" s="432" t="e">
        <f>IF(K145=0,#REF!,0)</f>
        <v>#REF!</v>
      </c>
      <c r="O145">
        <v>62440.816099999996</v>
      </c>
      <c r="P145">
        <v>144</v>
      </c>
    </row>
    <row r="146" spans="1:16">
      <c r="A146" s="29">
        <v>144</v>
      </c>
      <c r="B146" s="29">
        <v>1032.623999999998</v>
      </c>
      <c r="C146" s="29">
        <v>17299.219999999899</v>
      </c>
      <c r="D146" s="29">
        <v>1</v>
      </c>
      <c r="E146" s="29">
        <v>1</v>
      </c>
      <c r="F146" s="29">
        <v>14127.325999999999</v>
      </c>
      <c r="G146" s="29">
        <v>1</v>
      </c>
      <c r="H146" s="29">
        <v>1</v>
      </c>
      <c r="I146" s="29">
        <v>1</v>
      </c>
      <c r="K146" s="432"/>
      <c r="L146" s="432" t="e">
        <f>IF(K146=0,#REF!,0)</f>
        <v>#REF!</v>
      </c>
      <c r="O146">
        <v>62651.695435000001</v>
      </c>
      <c r="P146">
        <v>141</v>
      </c>
    </row>
    <row r="147" spans="1:16">
      <c r="A147" s="29">
        <v>145</v>
      </c>
      <c r="B147" s="29">
        <v>1032.623999999998</v>
      </c>
      <c r="C147" s="29">
        <v>21829.624999999902</v>
      </c>
      <c r="D147" s="29">
        <v>1</v>
      </c>
      <c r="E147" s="29">
        <v>1</v>
      </c>
      <c r="F147" s="29">
        <v>21217.855999999902</v>
      </c>
      <c r="G147" s="29">
        <v>1</v>
      </c>
      <c r="H147" s="29">
        <v>1</v>
      </c>
      <c r="I147" s="29">
        <v>1</v>
      </c>
      <c r="K147" s="432"/>
      <c r="L147" s="432" t="e">
        <f>IF(K147=0,#REF!,0)</f>
        <v>#REF!</v>
      </c>
      <c r="O147">
        <v>62046.668700000002</v>
      </c>
      <c r="P147">
        <v>129</v>
      </c>
    </row>
    <row r="148" spans="1:16">
      <c r="A148" s="29">
        <v>146</v>
      </c>
      <c r="B148" s="29">
        <v>1032.623999999998</v>
      </c>
      <c r="C148" s="29">
        <v>21786.834999999901</v>
      </c>
      <c r="D148" s="29">
        <v>1</v>
      </c>
      <c r="E148" s="29">
        <v>1</v>
      </c>
      <c r="F148" s="29">
        <v>28658.077000000001</v>
      </c>
      <c r="G148" s="29">
        <v>1</v>
      </c>
      <c r="H148" s="29">
        <v>1</v>
      </c>
      <c r="I148" s="29">
        <v>1</v>
      </c>
      <c r="K148" s="432"/>
      <c r="L148" s="432" t="e">
        <f>IF(K148=0,#REF!,0)</f>
        <v>#REF!</v>
      </c>
      <c r="O148">
        <v>58543.020629999999</v>
      </c>
      <c r="P148">
        <v>131</v>
      </c>
    </row>
    <row r="149" spans="1:16">
      <c r="A149" s="29">
        <v>147</v>
      </c>
      <c r="B149" s="29">
        <v>1032.623999999998</v>
      </c>
      <c r="C149" s="29">
        <v>21807.702999999889</v>
      </c>
      <c r="D149" s="29">
        <v>1</v>
      </c>
      <c r="E149" s="29">
        <v>1</v>
      </c>
      <c r="F149" s="29">
        <v>35613.303999999996</v>
      </c>
      <c r="G149" s="29">
        <v>1</v>
      </c>
      <c r="H149" s="29">
        <v>1</v>
      </c>
      <c r="I149" s="29">
        <v>1</v>
      </c>
      <c r="K149" s="432"/>
      <c r="L149" s="432" t="e">
        <f>IF(K149=0,#REF!,0)</f>
        <v>#REF!</v>
      </c>
      <c r="O149">
        <v>56873.802186000001</v>
      </c>
      <c r="P149">
        <v>122</v>
      </c>
    </row>
    <row r="150" spans="1:16">
      <c r="A150" s="29">
        <v>148</v>
      </c>
      <c r="B150" s="29">
        <v>1032.623999999998</v>
      </c>
      <c r="C150" s="29">
        <v>21732.770999999899</v>
      </c>
      <c r="D150" s="29">
        <v>1</v>
      </c>
      <c r="E150" s="29">
        <v>1</v>
      </c>
      <c r="F150" s="29">
        <v>40285.834999999999</v>
      </c>
      <c r="G150" s="29">
        <v>1</v>
      </c>
      <c r="H150" s="29">
        <v>1</v>
      </c>
      <c r="I150" s="29">
        <v>1</v>
      </c>
      <c r="K150" s="432"/>
      <c r="L150" s="432" t="e">
        <f>IF(K150=0,#REF!,0)</f>
        <v>#REF!</v>
      </c>
      <c r="O150">
        <v>55830.886292000003</v>
      </c>
      <c r="P150">
        <v>121</v>
      </c>
    </row>
    <row r="151" spans="1:16">
      <c r="A151" s="29">
        <v>149</v>
      </c>
      <c r="B151" s="29">
        <v>1032.623999999998</v>
      </c>
      <c r="C151" s="29">
        <v>21706.417999999889</v>
      </c>
      <c r="D151" s="29">
        <v>1</v>
      </c>
      <c r="E151" s="29">
        <v>1</v>
      </c>
      <c r="F151" s="29">
        <v>45032.056999999899</v>
      </c>
      <c r="G151" s="29">
        <v>1</v>
      </c>
      <c r="H151" s="29">
        <v>1</v>
      </c>
      <c r="I151" s="29">
        <v>1</v>
      </c>
      <c r="K151" s="432"/>
      <c r="L151" s="432" t="e">
        <f>IF(K151=0,#REF!,0)</f>
        <v>#REF!</v>
      </c>
      <c r="O151">
        <v>57113.697235</v>
      </c>
      <c r="P151">
        <v>112</v>
      </c>
    </row>
    <row r="152" spans="1:16">
      <c r="A152" s="29">
        <v>150</v>
      </c>
      <c r="B152" s="29">
        <v>1762.222</v>
      </c>
      <c r="C152" s="29">
        <v>21635.050999999901</v>
      </c>
      <c r="D152" s="29">
        <v>1</v>
      </c>
      <c r="E152" s="29">
        <v>1</v>
      </c>
      <c r="F152" s="29">
        <v>49609.934999999998</v>
      </c>
      <c r="G152" s="29">
        <v>1</v>
      </c>
      <c r="H152" s="29">
        <v>1</v>
      </c>
      <c r="I152" s="29">
        <v>1</v>
      </c>
      <c r="K152" s="432"/>
      <c r="L152" s="432" t="e">
        <f>IF(K152=0,#REF!,0)</f>
        <v>#REF!</v>
      </c>
      <c r="O152">
        <v>57813.331053999987</v>
      </c>
      <c r="P152">
        <v>116</v>
      </c>
    </row>
    <row r="153" spans="1:16">
      <c r="A153" s="29">
        <v>151</v>
      </c>
      <c r="B153" s="29">
        <v>6139.8579999999993</v>
      </c>
      <c r="C153" s="29">
        <v>21684.354999999901</v>
      </c>
      <c r="D153" s="29">
        <v>1</v>
      </c>
      <c r="E153" s="29">
        <v>1</v>
      </c>
      <c r="F153" s="29">
        <v>128596.86199999999</v>
      </c>
      <c r="G153" s="29">
        <v>1</v>
      </c>
      <c r="H153" s="29">
        <v>1</v>
      </c>
      <c r="I153" s="29">
        <v>1</v>
      </c>
      <c r="K153" s="432"/>
      <c r="L153" s="432" t="e">
        <f>IF(K153=0,#REF!,0)</f>
        <v>#REF!</v>
      </c>
      <c r="O153">
        <v>58474.558592999987</v>
      </c>
      <c r="P153">
        <v>123</v>
      </c>
    </row>
    <row r="154" spans="1:16">
      <c r="A154" s="29">
        <v>152</v>
      </c>
      <c r="B154" s="29">
        <v>1762.222</v>
      </c>
      <c r="C154" s="29">
        <v>50852.463999999884</v>
      </c>
      <c r="D154" s="29">
        <v>1</v>
      </c>
      <c r="E154" s="29">
        <v>1</v>
      </c>
      <c r="F154" s="29">
        <v>130747.026999999</v>
      </c>
      <c r="G154" s="29">
        <v>1</v>
      </c>
      <c r="H154" s="29">
        <v>1</v>
      </c>
      <c r="I154" s="29">
        <v>1</v>
      </c>
      <c r="K154" s="432"/>
      <c r="L154" s="432" t="e">
        <f>IF(K154=0,#REF!,0)</f>
        <v>#REF!</v>
      </c>
      <c r="O154">
        <v>58567.549438000002</v>
      </c>
      <c r="P154">
        <v>127</v>
      </c>
    </row>
    <row r="155" spans="1:16">
      <c r="A155" s="29">
        <v>153</v>
      </c>
      <c r="B155" s="29">
        <v>1032.623999999998</v>
      </c>
      <c r="C155" s="29">
        <v>80176.736999999877</v>
      </c>
      <c r="D155" s="29">
        <v>1</v>
      </c>
      <c r="E155" s="29">
        <v>1</v>
      </c>
      <c r="F155" s="29">
        <v>122905.124</v>
      </c>
      <c r="G155" s="29">
        <v>1</v>
      </c>
      <c r="H155" s="29">
        <v>1</v>
      </c>
      <c r="I155" s="29">
        <v>1</v>
      </c>
      <c r="K155" s="432"/>
      <c r="L155" s="432" t="e">
        <f>IF(K155=0,#REF!,0)</f>
        <v>#REF!</v>
      </c>
      <c r="O155">
        <v>58947.808654</v>
      </c>
      <c r="P155">
        <v>133</v>
      </c>
    </row>
    <row r="156" spans="1:16">
      <c r="A156" s="29">
        <v>154</v>
      </c>
      <c r="B156" s="29">
        <v>1153.2399999999991</v>
      </c>
      <c r="C156" s="29">
        <v>97871.745999999985</v>
      </c>
      <c r="D156" s="29">
        <v>1</v>
      </c>
      <c r="E156" s="29">
        <v>1</v>
      </c>
      <c r="F156" s="29">
        <v>109447.541999999</v>
      </c>
      <c r="G156" s="29">
        <v>1</v>
      </c>
      <c r="H156" s="29">
        <v>1</v>
      </c>
      <c r="I156" s="29">
        <v>1</v>
      </c>
      <c r="K156" s="432"/>
      <c r="L156" s="432" t="e">
        <f>IF(K156=0,#REF!,0)</f>
        <v>#REF!</v>
      </c>
      <c r="O156">
        <v>59942.764770999987</v>
      </c>
      <c r="P156">
        <v>114</v>
      </c>
    </row>
    <row r="157" spans="1:16">
      <c r="A157" s="29">
        <v>155</v>
      </c>
      <c r="B157" s="29">
        <v>1213.5469999999989</v>
      </c>
      <c r="C157" s="29">
        <v>115290.7699999998</v>
      </c>
      <c r="D157" s="29">
        <v>1</v>
      </c>
      <c r="E157" s="29">
        <v>1</v>
      </c>
      <c r="F157" s="29">
        <v>97638.836999999883</v>
      </c>
      <c r="G157" s="29">
        <v>1</v>
      </c>
      <c r="H157" s="29">
        <v>1</v>
      </c>
      <c r="I157" s="29">
        <v>1</v>
      </c>
      <c r="K157" s="432"/>
      <c r="L157" s="432" t="e">
        <f>IF(K157=0,#REF!,0)</f>
        <v>#REF!</v>
      </c>
      <c r="O157">
        <v>60988.663697999997</v>
      </c>
      <c r="P157">
        <v>110</v>
      </c>
    </row>
    <row r="158" spans="1:16">
      <c r="A158" s="29">
        <v>156</v>
      </c>
      <c r="B158" s="29">
        <v>1213.5469999999989</v>
      </c>
      <c r="C158" s="29">
        <v>97620.566000000006</v>
      </c>
      <c r="D158" s="29">
        <v>1</v>
      </c>
      <c r="E158" s="29">
        <v>1</v>
      </c>
      <c r="F158" s="29">
        <v>88315.486999999994</v>
      </c>
      <c r="G158" s="29">
        <v>1</v>
      </c>
      <c r="H158" s="29">
        <v>1</v>
      </c>
      <c r="I158" s="29">
        <v>1</v>
      </c>
      <c r="K158" s="432"/>
      <c r="L158" s="432" t="e">
        <f>IF(K158=0,#REF!,0)</f>
        <v>#REF!</v>
      </c>
      <c r="O158">
        <v>61137.761841</v>
      </c>
      <c r="P158">
        <v>86</v>
      </c>
    </row>
    <row r="159" spans="1:16">
      <c r="A159" s="29">
        <v>157</v>
      </c>
      <c r="B159" s="29">
        <v>6200.1660000000002</v>
      </c>
      <c r="C159" s="29">
        <v>56285.321999999898</v>
      </c>
      <c r="D159" s="29">
        <v>1</v>
      </c>
      <c r="E159" s="29">
        <v>1</v>
      </c>
      <c r="F159" s="29">
        <v>71597.064999999988</v>
      </c>
      <c r="G159" s="29">
        <v>1</v>
      </c>
      <c r="H159" s="29">
        <v>1</v>
      </c>
      <c r="I159" s="29">
        <v>1</v>
      </c>
      <c r="K159" s="432"/>
      <c r="L159" s="432" t="e">
        <f>IF(K159=0,#REF!,0)</f>
        <v>#REF!</v>
      </c>
      <c r="O159">
        <v>58619.630004000013</v>
      </c>
      <c r="P159">
        <v>85</v>
      </c>
    </row>
    <row r="160" spans="1:16">
      <c r="A160" s="29">
        <v>158</v>
      </c>
      <c r="B160" s="29">
        <v>1762.222</v>
      </c>
      <c r="C160" s="29">
        <v>78169.269999999902</v>
      </c>
      <c r="D160" s="29">
        <v>1</v>
      </c>
      <c r="E160" s="29">
        <v>1</v>
      </c>
      <c r="F160" s="29">
        <v>74830.008999999904</v>
      </c>
      <c r="G160" s="29">
        <v>1</v>
      </c>
      <c r="H160" s="29">
        <v>1</v>
      </c>
      <c r="I160" s="29">
        <v>1</v>
      </c>
      <c r="K160" s="432"/>
      <c r="L160" s="432" t="e">
        <f>IF(K160=0,#REF!,0)</f>
        <v>#REF!</v>
      </c>
      <c r="O160">
        <v>57319.554014999987</v>
      </c>
      <c r="P160">
        <v>71</v>
      </c>
    </row>
    <row r="161" spans="1:16">
      <c r="A161" s="29">
        <v>159</v>
      </c>
      <c r="B161" s="29">
        <v>1032.623999999998</v>
      </c>
      <c r="C161" s="29">
        <v>112436.8599999998</v>
      </c>
      <c r="D161" s="29">
        <v>1</v>
      </c>
      <c r="E161" s="29">
        <v>1</v>
      </c>
      <c r="F161" s="29">
        <v>72265.826999999888</v>
      </c>
      <c r="G161" s="29">
        <v>1</v>
      </c>
      <c r="H161" s="29">
        <v>1</v>
      </c>
      <c r="I161" s="29">
        <v>1</v>
      </c>
      <c r="K161" s="432"/>
      <c r="L161" s="432" t="e">
        <f>IF(K161=0,#REF!,0)</f>
        <v>#REF!</v>
      </c>
      <c r="O161">
        <v>58293.184569999998</v>
      </c>
      <c r="P161">
        <v>82</v>
      </c>
    </row>
    <row r="162" spans="1:16">
      <c r="A162" s="29">
        <v>160</v>
      </c>
      <c r="B162" s="29">
        <v>1032.623999999998</v>
      </c>
      <c r="C162" s="29">
        <v>95029.686000000002</v>
      </c>
      <c r="D162" s="29">
        <v>1</v>
      </c>
      <c r="E162" s="29">
        <v>1</v>
      </c>
      <c r="F162" s="29">
        <v>72298.969999999899</v>
      </c>
      <c r="G162" s="29">
        <v>1</v>
      </c>
      <c r="H162" s="29">
        <v>1</v>
      </c>
      <c r="I162" s="29">
        <v>1</v>
      </c>
      <c r="K162" s="432"/>
      <c r="L162" s="432" t="e">
        <f>IF(K162=0,#REF!,0)</f>
        <v>#REF!</v>
      </c>
      <c r="O162">
        <v>57176.880980999988</v>
      </c>
      <c r="P162">
        <v>74</v>
      </c>
    </row>
    <row r="163" spans="1:16">
      <c r="A163" s="29">
        <v>161</v>
      </c>
      <c r="B163" s="29">
        <v>1032.623999999998</v>
      </c>
      <c r="C163" s="29">
        <v>83211.419999999984</v>
      </c>
      <c r="D163" s="29">
        <v>1</v>
      </c>
      <c r="E163" s="29">
        <v>1</v>
      </c>
      <c r="F163" s="29">
        <v>76089.549999999988</v>
      </c>
      <c r="G163" s="29">
        <v>1</v>
      </c>
      <c r="H163" s="29">
        <v>1</v>
      </c>
      <c r="I163" s="29">
        <v>1</v>
      </c>
      <c r="K163" s="432"/>
      <c r="L163" s="432" t="e">
        <f>IF(K163=0,#REF!,0)</f>
        <v>#REF!</v>
      </c>
      <c r="O163">
        <v>57830.146179000003</v>
      </c>
      <c r="P163">
        <v>93</v>
      </c>
    </row>
    <row r="164" spans="1:16">
      <c r="A164" s="29">
        <v>162</v>
      </c>
      <c r="B164" s="29">
        <v>1762.222</v>
      </c>
      <c r="C164" s="29">
        <v>48925.182999999888</v>
      </c>
      <c r="D164" s="29">
        <v>1</v>
      </c>
      <c r="E164" s="29">
        <v>1</v>
      </c>
      <c r="F164" s="29">
        <v>80616.926999999981</v>
      </c>
      <c r="G164" s="29">
        <v>1</v>
      </c>
      <c r="H164" s="29">
        <v>1</v>
      </c>
      <c r="I164" s="29">
        <v>1</v>
      </c>
      <c r="K164" s="432"/>
      <c r="L164" s="432" t="e">
        <f>IF(K164=0,#REF!,0)</f>
        <v>#REF!</v>
      </c>
      <c r="O164">
        <v>57559.826173000001</v>
      </c>
      <c r="P164">
        <v>103</v>
      </c>
    </row>
    <row r="165" spans="1:16">
      <c r="A165" s="29">
        <v>163</v>
      </c>
      <c r="B165" s="29">
        <v>6139.8579999999993</v>
      </c>
      <c r="C165" s="29">
        <v>31724.394999999899</v>
      </c>
      <c r="D165" s="29">
        <v>1</v>
      </c>
      <c r="E165" s="29">
        <v>1</v>
      </c>
      <c r="F165" s="29">
        <v>74127.625</v>
      </c>
      <c r="G165" s="29">
        <v>1</v>
      </c>
      <c r="H165" s="29">
        <v>1</v>
      </c>
      <c r="I165" s="29">
        <v>1</v>
      </c>
      <c r="K165" s="432"/>
      <c r="L165" s="432" t="e">
        <f>IF(K165=0,#REF!,0)</f>
        <v>#REF!</v>
      </c>
      <c r="O165">
        <v>59243.162232000002</v>
      </c>
      <c r="P165">
        <v>124</v>
      </c>
    </row>
    <row r="166" spans="1:16">
      <c r="A166" s="29">
        <v>164</v>
      </c>
      <c r="B166" s="29">
        <v>7599.07</v>
      </c>
      <c r="C166" s="29">
        <v>33073.212999999902</v>
      </c>
      <c r="D166" s="29">
        <v>1</v>
      </c>
      <c r="E166" s="29">
        <v>1</v>
      </c>
      <c r="F166" s="29">
        <v>72596.028999999995</v>
      </c>
      <c r="G166" s="29">
        <v>1</v>
      </c>
      <c r="H166" s="29">
        <v>1</v>
      </c>
      <c r="I166" s="29">
        <v>1</v>
      </c>
      <c r="K166" s="432"/>
      <c r="L166" s="432" t="e">
        <f>IF(K166=0,#REF!,0)</f>
        <v>#REF!</v>
      </c>
      <c r="O166">
        <v>58522.212647</v>
      </c>
      <c r="P166">
        <v>125</v>
      </c>
    </row>
    <row r="167" spans="1:16">
      <c r="A167" s="29">
        <v>165</v>
      </c>
      <c r="B167" s="29">
        <v>1762.222</v>
      </c>
      <c r="C167" s="29">
        <v>18543.5629999999</v>
      </c>
      <c r="D167" s="29">
        <v>1</v>
      </c>
      <c r="E167" s="29">
        <v>1</v>
      </c>
      <c r="F167" s="29">
        <v>83462.016999999891</v>
      </c>
      <c r="G167" s="29">
        <v>1</v>
      </c>
      <c r="H167" s="29">
        <v>1</v>
      </c>
      <c r="I167" s="29">
        <v>1</v>
      </c>
      <c r="K167" s="432"/>
      <c r="L167" s="432" t="e">
        <f>IF(K167=0,#REF!,0)</f>
        <v>#REF!</v>
      </c>
      <c r="O167">
        <v>57663.326538000001</v>
      </c>
      <c r="P167">
        <v>137</v>
      </c>
    </row>
    <row r="168" spans="1:16">
      <c r="A168" s="29">
        <v>166</v>
      </c>
      <c r="B168" s="29">
        <v>1762.222</v>
      </c>
      <c r="C168" s="29">
        <v>18210.408999999901</v>
      </c>
      <c r="D168" s="29">
        <v>1</v>
      </c>
      <c r="E168" s="29">
        <v>1</v>
      </c>
      <c r="F168" s="29">
        <v>5018.06699999999</v>
      </c>
      <c r="G168" s="29">
        <v>1</v>
      </c>
      <c r="H168" s="29">
        <v>1</v>
      </c>
      <c r="I168" s="29">
        <v>1</v>
      </c>
      <c r="K168" s="432"/>
      <c r="L168" s="432" t="e">
        <f>IF(K168=0,#REF!,0)</f>
        <v>#REF!</v>
      </c>
      <c r="O168">
        <v>56594.222778000003</v>
      </c>
      <c r="P168">
        <v>121</v>
      </c>
    </row>
    <row r="169" spans="1:16">
      <c r="A169" s="29">
        <v>167</v>
      </c>
      <c r="B169" s="29">
        <v>1762.222</v>
      </c>
      <c r="C169" s="29">
        <v>17919.9369999999</v>
      </c>
      <c r="D169" s="29">
        <v>1</v>
      </c>
      <c r="E169" s="29">
        <v>1</v>
      </c>
      <c r="F169" s="29">
        <v>10869.096</v>
      </c>
      <c r="G169" s="29">
        <v>1</v>
      </c>
      <c r="H169" s="29">
        <v>1</v>
      </c>
      <c r="I169" s="29">
        <v>1</v>
      </c>
      <c r="K169" s="432"/>
      <c r="L169" s="432" t="e">
        <f>IF(K169=0,#REF!,0)</f>
        <v>#REF!</v>
      </c>
      <c r="O169">
        <v>56983.985656999997</v>
      </c>
      <c r="P169">
        <v>129</v>
      </c>
    </row>
    <row r="170" spans="1:16">
      <c r="A170" s="29">
        <v>168</v>
      </c>
      <c r="B170" s="29">
        <v>1032.623999999998</v>
      </c>
      <c r="C170" s="29">
        <v>18086.839999999898</v>
      </c>
      <c r="D170" s="29">
        <v>1</v>
      </c>
      <c r="E170" s="29">
        <v>1</v>
      </c>
      <c r="F170" s="29">
        <v>19109.087999999989</v>
      </c>
      <c r="G170" s="29">
        <v>1</v>
      </c>
      <c r="H170" s="29">
        <v>1</v>
      </c>
      <c r="I170" s="29">
        <v>1</v>
      </c>
      <c r="K170" s="432"/>
      <c r="L170" s="432" t="e">
        <f>IF(K170=0,#REF!,0)</f>
        <v>#REF!</v>
      </c>
      <c r="O170">
        <v>57665.201475999987</v>
      </c>
      <c r="P170">
        <v>123</v>
      </c>
    </row>
    <row r="171" spans="1:16">
      <c r="A171" s="29">
        <v>169</v>
      </c>
      <c r="B171" s="29">
        <v>1032.623999999998</v>
      </c>
      <c r="C171" s="29">
        <v>18247.483999999899</v>
      </c>
      <c r="D171" s="29">
        <v>1</v>
      </c>
      <c r="E171" s="29">
        <v>1</v>
      </c>
      <c r="F171" s="29">
        <v>24792.550999999901</v>
      </c>
      <c r="G171" s="29">
        <v>1</v>
      </c>
      <c r="H171" s="29">
        <v>1</v>
      </c>
      <c r="I171" s="29">
        <v>1</v>
      </c>
      <c r="K171" s="432"/>
      <c r="L171" s="432" t="e">
        <f>IF(K171=0,#REF!,0)</f>
        <v>#REF!</v>
      </c>
      <c r="O171">
        <v>58301.554687000003</v>
      </c>
      <c r="P171">
        <v>106</v>
      </c>
    </row>
    <row r="172" spans="1:16">
      <c r="A172" s="29">
        <v>170</v>
      </c>
      <c r="B172" s="29">
        <v>1032.623999999998</v>
      </c>
      <c r="C172" s="29">
        <v>18311.4189999999</v>
      </c>
      <c r="D172" s="29">
        <v>1</v>
      </c>
      <c r="E172" s="29">
        <v>1</v>
      </c>
      <c r="F172" s="29">
        <v>29772.782999999999</v>
      </c>
      <c r="G172" s="29">
        <v>1</v>
      </c>
      <c r="H172" s="29">
        <v>1</v>
      </c>
      <c r="I172" s="29">
        <v>1</v>
      </c>
      <c r="K172" s="432"/>
      <c r="L172" s="432" t="e">
        <f>IF(K172=0,#REF!,0)</f>
        <v>#REF!</v>
      </c>
      <c r="O172">
        <v>55688.494812999998</v>
      </c>
      <c r="P172">
        <v>104</v>
      </c>
    </row>
    <row r="173" spans="1:16">
      <c r="A173" s="29">
        <v>171</v>
      </c>
      <c r="B173" s="29">
        <v>1032.623999999998</v>
      </c>
      <c r="C173" s="29">
        <v>18440.301999999901</v>
      </c>
      <c r="D173" s="29">
        <v>1</v>
      </c>
      <c r="E173" s="29">
        <v>1</v>
      </c>
      <c r="F173" s="29">
        <v>34320.137000000002</v>
      </c>
      <c r="G173" s="29">
        <v>1</v>
      </c>
      <c r="H173" s="29">
        <v>1</v>
      </c>
      <c r="I173" s="29">
        <v>1</v>
      </c>
      <c r="K173" s="432"/>
      <c r="L173" s="432" t="e">
        <f>IF(K173=0,#REF!,0)</f>
        <v>#REF!</v>
      </c>
      <c r="O173">
        <v>54760.583710000014</v>
      </c>
      <c r="P173">
        <v>94</v>
      </c>
    </row>
    <row r="174" spans="1:16">
      <c r="A174" s="29">
        <v>172</v>
      </c>
      <c r="B174" s="29">
        <v>1032.623999999998</v>
      </c>
      <c r="C174" s="29">
        <v>18590.141999999891</v>
      </c>
      <c r="D174" s="29">
        <v>1</v>
      </c>
      <c r="E174" s="29">
        <v>1</v>
      </c>
      <c r="F174" s="29">
        <v>38902.269999999997</v>
      </c>
      <c r="G174" s="29">
        <v>1</v>
      </c>
      <c r="H174" s="29">
        <v>1</v>
      </c>
      <c r="I174" s="29">
        <v>1</v>
      </c>
      <c r="K174" s="432"/>
      <c r="L174" s="432" t="e">
        <f>IF(K174=0,#REF!,0)</f>
        <v>#REF!</v>
      </c>
      <c r="O174">
        <v>53789.513763000003</v>
      </c>
      <c r="P174">
        <v>88</v>
      </c>
    </row>
    <row r="175" spans="1:16">
      <c r="A175" s="29">
        <v>173</v>
      </c>
      <c r="B175" s="29">
        <v>1032.623999999998</v>
      </c>
      <c r="C175" s="29">
        <v>18727.94299999989</v>
      </c>
      <c r="D175" s="29">
        <v>1</v>
      </c>
      <c r="E175" s="29">
        <v>1</v>
      </c>
      <c r="F175" s="29">
        <v>42649.045999999988</v>
      </c>
      <c r="G175" s="29">
        <v>1</v>
      </c>
      <c r="H175" s="29">
        <v>1</v>
      </c>
      <c r="I175" s="29">
        <v>1</v>
      </c>
      <c r="K175" s="432"/>
      <c r="L175" s="432" t="e">
        <f>IF(K175=0,#REF!,0)</f>
        <v>#REF!</v>
      </c>
      <c r="O175">
        <v>54581.955168</v>
      </c>
      <c r="P175">
        <v>87</v>
      </c>
    </row>
    <row r="176" spans="1:16">
      <c r="A176" s="29">
        <v>174</v>
      </c>
      <c r="B176" s="29">
        <v>1762.222</v>
      </c>
      <c r="C176" s="29">
        <v>18839.4389999999</v>
      </c>
      <c r="D176" s="29">
        <v>1</v>
      </c>
      <c r="E176" s="29">
        <v>1</v>
      </c>
      <c r="F176" s="29">
        <v>46482.869999999901</v>
      </c>
      <c r="G176" s="29">
        <v>1</v>
      </c>
      <c r="H176" s="29">
        <v>1</v>
      </c>
      <c r="I176" s="29">
        <v>1</v>
      </c>
      <c r="K176" s="432"/>
      <c r="L176" s="432" t="e">
        <f>IF(K176=0,#REF!,0)</f>
        <v>#REF!</v>
      </c>
      <c r="O176">
        <v>55530.174193999999</v>
      </c>
      <c r="P176">
        <v>90</v>
      </c>
    </row>
    <row r="177" spans="1:16">
      <c r="A177" s="29">
        <v>175</v>
      </c>
      <c r="B177" s="29">
        <v>6139.8579999999993</v>
      </c>
      <c r="C177" s="29">
        <v>19090.235999999892</v>
      </c>
      <c r="D177" s="29">
        <v>1</v>
      </c>
      <c r="E177" s="29">
        <v>1</v>
      </c>
      <c r="F177" s="29">
        <v>124884.761999999</v>
      </c>
      <c r="G177" s="29">
        <v>1</v>
      </c>
      <c r="H177" s="29">
        <v>1</v>
      </c>
      <c r="I177" s="29">
        <v>1</v>
      </c>
      <c r="K177" s="432"/>
      <c r="L177" s="432" t="e">
        <f>IF(K177=0,#REF!,0)</f>
        <v>#REF!</v>
      </c>
      <c r="O177">
        <v>55738.745057</v>
      </c>
      <c r="P177">
        <v>94</v>
      </c>
    </row>
    <row r="178" spans="1:16">
      <c r="A178" s="29">
        <v>176</v>
      </c>
      <c r="B178" s="29">
        <v>1762.222</v>
      </c>
      <c r="C178" s="29">
        <v>50701.507999999892</v>
      </c>
      <c r="D178" s="29">
        <v>1</v>
      </c>
      <c r="E178" s="29">
        <v>1</v>
      </c>
      <c r="F178" s="29">
        <v>127250.136</v>
      </c>
      <c r="G178" s="29">
        <v>1</v>
      </c>
      <c r="H178" s="29">
        <v>1</v>
      </c>
      <c r="I178" s="29">
        <v>1</v>
      </c>
      <c r="K178" s="432"/>
      <c r="L178" s="432" t="e">
        <f>IF(K178=0,#REF!,0)</f>
        <v>#REF!</v>
      </c>
      <c r="O178">
        <v>55751.726684000001</v>
      </c>
      <c r="P178">
        <v>98</v>
      </c>
    </row>
    <row r="179" spans="1:16">
      <c r="A179" s="29">
        <v>177</v>
      </c>
      <c r="B179" s="29">
        <v>1032.623999999998</v>
      </c>
      <c r="C179" s="29">
        <v>79920.694999999891</v>
      </c>
      <c r="D179" s="29">
        <v>1</v>
      </c>
      <c r="E179" s="29">
        <v>1</v>
      </c>
      <c r="F179" s="29">
        <v>118687.609</v>
      </c>
      <c r="G179" s="29">
        <v>1</v>
      </c>
      <c r="H179" s="29">
        <v>1</v>
      </c>
      <c r="I179" s="29">
        <v>1</v>
      </c>
      <c r="K179" s="432"/>
      <c r="L179" s="432" t="e">
        <f>IF(K179=0,#REF!,0)</f>
        <v>#REF!</v>
      </c>
      <c r="O179">
        <v>54868.886414000001</v>
      </c>
      <c r="P179">
        <v>110</v>
      </c>
    </row>
    <row r="180" spans="1:16">
      <c r="A180" s="29">
        <v>178</v>
      </c>
      <c r="B180" s="29">
        <v>1153.2399999999991</v>
      </c>
      <c r="C180" s="29">
        <v>97448.584999999992</v>
      </c>
      <c r="D180" s="29">
        <v>1</v>
      </c>
      <c r="E180" s="29">
        <v>1</v>
      </c>
      <c r="F180" s="29">
        <v>105262.929</v>
      </c>
      <c r="G180" s="29">
        <v>1</v>
      </c>
      <c r="H180" s="29">
        <v>1</v>
      </c>
      <c r="I180" s="29">
        <v>1</v>
      </c>
      <c r="K180" s="432"/>
      <c r="L180" s="432" t="e">
        <f>IF(K180=0,#REF!,0)</f>
        <v>#REF!</v>
      </c>
      <c r="O180">
        <v>55494.432496000001</v>
      </c>
      <c r="P180">
        <v>96</v>
      </c>
    </row>
    <row r="181" spans="1:16">
      <c r="A181" s="29">
        <v>179</v>
      </c>
      <c r="B181" s="29">
        <v>1213.5469999999989</v>
      </c>
      <c r="C181" s="29">
        <v>114467.75999999981</v>
      </c>
      <c r="D181" s="29">
        <v>1</v>
      </c>
      <c r="E181" s="29">
        <v>1</v>
      </c>
      <c r="F181" s="29">
        <v>92220.794999999984</v>
      </c>
      <c r="G181" s="29">
        <v>1</v>
      </c>
      <c r="H181" s="29">
        <v>1</v>
      </c>
      <c r="I181" s="29">
        <v>1</v>
      </c>
      <c r="K181" s="432"/>
      <c r="L181" s="432" t="e">
        <f>IF(K181=0,#REF!,0)</f>
        <v>#REF!</v>
      </c>
      <c r="O181">
        <v>54726.181519999998</v>
      </c>
      <c r="P181">
        <v>86</v>
      </c>
    </row>
    <row r="182" spans="1:16">
      <c r="A182" s="29">
        <v>180</v>
      </c>
      <c r="B182" s="29">
        <v>1213.5469999999989</v>
      </c>
      <c r="C182" s="29">
        <v>96453.264999999999</v>
      </c>
      <c r="D182" s="29">
        <v>1</v>
      </c>
      <c r="E182" s="29">
        <v>1</v>
      </c>
      <c r="F182" s="29">
        <v>81432.357999999993</v>
      </c>
      <c r="G182" s="29">
        <v>1</v>
      </c>
      <c r="H182" s="29">
        <v>1</v>
      </c>
      <c r="I182" s="29">
        <v>1</v>
      </c>
      <c r="K182" s="432"/>
      <c r="L182" s="432" t="e">
        <f>IF(K182=0,#REF!,0)</f>
        <v>#REF!</v>
      </c>
      <c r="O182">
        <v>53709.619995000001</v>
      </c>
      <c r="P182">
        <v>73</v>
      </c>
    </row>
    <row r="183" spans="1:16">
      <c r="A183" s="29">
        <v>181</v>
      </c>
      <c r="B183" s="29">
        <v>6200.1660000000002</v>
      </c>
      <c r="C183" s="29">
        <v>55011.729999999901</v>
      </c>
      <c r="D183" s="29">
        <v>1</v>
      </c>
      <c r="E183" s="29">
        <v>1</v>
      </c>
      <c r="F183" s="29">
        <v>63696.034</v>
      </c>
      <c r="G183" s="29">
        <v>1</v>
      </c>
      <c r="H183" s="29">
        <v>1</v>
      </c>
      <c r="I183" s="29">
        <v>1</v>
      </c>
      <c r="K183" s="432"/>
      <c r="L183" s="432" t="e">
        <f>IF(K183=0,#REF!,0)</f>
        <v>#REF!</v>
      </c>
      <c r="O183">
        <v>53843.330504999998</v>
      </c>
      <c r="P183">
        <v>65</v>
      </c>
    </row>
    <row r="184" spans="1:16">
      <c r="A184" s="29">
        <v>182</v>
      </c>
      <c r="B184" s="29">
        <v>1762.222</v>
      </c>
      <c r="C184" s="29">
        <v>76635.298999999897</v>
      </c>
      <c r="D184" s="29">
        <v>1</v>
      </c>
      <c r="E184" s="29">
        <v>1</v>
      </c>
      <c r="F184" s="29">
        <v>66653.743999999992</v>
      </c>
      <c r="G184" s="29">
        <v>1</v>
      </c>
      <c r="H184" s="29">
        <v>1</v>
      </c>
      <c r="I184" s="29">
        <v>1</v>
      </c>
      <c r="K184" s="432"/>
      <c r="L184" s="432" t="e">
        <f>IF(K184=0,#REF!,0)</f>
        <v>#REF!</v>
      </c>
      <c r="O184">
        <v>53661.916534000004</v>
      </c>
      <c r="P184">
        <v>63</v>
      </c>
    </row>
    <row r="185" spans="1:16">
      <c r="A185" s="29">
        <v>183</v>
      </c>
      <c r="B185" s="29">
        <v>1032.623999999998</v>
      </c>
      <c r="C185" s="29">
        <v>110787.6669999998</v>
      </c>
      <c r="D185" s="29">
        <v>1</v>
      </c>
      <c r="E185" s="29">
        <v>1</v>
      </c>
      <c r="F185" s="29">
        <v>64030.902999999897</v>
      </c>
      <c r="G185" s="29">
        <v>1</v>
      </c>
      <c r="H185" s="29">
        <v>1</v>
      </c>
      <c r="I185" s="29">
        <v>1</v>
      </c>
      <c r="K185" s="432"/>
      <c r="L185" s="432" t="e">
        <f>IF(K185=0,#REF!,0)</f>
        <v>#REF!</v>
      </c>
      <c r="O185">
        <v>53555.086670999997</v>
      </c>
      <c r="P185">
        <v>64</v>
      </c>
    </row>
    <row r="186" spans="1:16">
      <c r="A186" s="29">
        <v>184</v>
      </c>
      <c r="B186" s="29">
        <v>1032.623999999998</v>
      </c>
      <c r="C186" s="29">
        <v>93444.184000000008</v>
      </c>
      <c r="D186" s="29">
        <v>1</v>
      </c>
      <c r="E186" s="29">
        <v>1</v>
      </c>
      <c r="F186" s="29">
        <v>64109.823999999891</v>
      </c>
      <c r="G186" s="29">
        <v>1</v>
      </c>
      <c r="H186" s="29">
        <v>1</v>
      </c>
      <c r="I186" s="29">
        <v>1</v>
      </c>
      <c r="K186" s="432"/>
      <c r="L186" s="432" t="e">
        <f>IF(K186=0,#REF!,0)</f>
        <v>#REF!</v>
      </c>
      <c r="O186">
        <v>53834.898194000001</v>
      </c>
      <c r="P186">
        <v>73</v>
      </c>
    </row>
    <row r="187" spans="1:16">
      <c r="A187" s="29">
        <v>185</v>
      </c>
      <c r="B187" s="29">
        <v>1032.623999999998</v>
      </c>
      <c r="C187" s="29">
        <v>81709.353000000003</v>
      </c>
      <c r="D187" s="29">
        <v>1</v>
      </c>
      <c r="E187" s="29">
        <v>1</v>
      </c>
      <c r="F187" s="29">
        <v>67772.076999999888</v>
      </c>
      <c r="G187" s="29">
        <v>1</v>
      </c>
      <c r="H187" s="29">
        <v>1</v>
      </c>
      <c r="I187" s="29">
        <v>1</v>
      </c>
      <c r="K187" s="432"/>
      <c r="L187" s="432" t="e">
        <f>IF(K187=0,#REF!,0)</f>
        <v>#REF!</v>
      </c>
      <c r="O187">
        <v>53622.734649999999</v>
      </c>
      <c r="P187">
        <v>85</v>
      </c>
    </row>
    <row r="188" spans="1:16">
      <c r="A188" s="29">
        <v>186</v>
      </c>
      <c r="B188" s="29">
        <v>1762.222</v>
      </c>
      <c r="C188" s="29">
        <v>47600.170999999893</v>
      </c>
      <c r="D188" s="29">
        <v>1</v>
      </c>
      <c r="E188" s="29">
        <v>1</v>
      </c>
      <c r="F188" s="29">
        <v>72459.963000000003</v>
      </c>
      <c r="G188" s="29">
        <v>1</v>
      </c>
      <c r="H188" s="29">
        <v>1</v>
      </c>
      <c r="I188" s="29">
        <v>1</v>
      </c>
      <c r="K188" s="432"/>
      <c r="L188" s="432" t="e">
        <f>IF(K188=0,#REF!,0)</f>
        <v>#REF!</v>
      </c>
      <c r="O188">
        <v>54488.007322999998</v>
      </c>
      <c r="P188">
        <v>107</v>
      </c>
    </row>
    <row r="189" spans="1:16">
      <c r="A189" s="29">
        <v>187</v>
      </c>
      <c r="B189" s="29">
        <v>6139.8579999999993</v>
      </c>
      <c r="C189" s="29">
        <v>30903.396999999899</v>
      </c>
      <c r="D189" s="29">
        <v>1</v>
      </c>
      <c r="E189" s="29">
        <v>1</v>
      </c>
      <c r="F189" s="29">
        <v>66661.799999999886</v>
      </c>
      <c r="G189" s="29">
        <v>1</v>
      </c>
      <c r="H189" s="29">
        <v>1</v>
      </c>
      <c r="I189" s="29">
        <v>1</v>
      </c>
      <c r="K189" s="432"/>
      <c r="L189" s="432" t="e">
        <f>IF(K189=0,#REF!,0)</f>
        <v>#REF!</v>
      </c>
      <c r="O189">
        <v>57115.496703999997</v>
      </c>
      <c r="P189">
        <v>125</v>
      </c>
    </row>
    <row r="190" spans="1:16">
      <c r="A190" s="29">
        <v>188</v>
      </c>
      <c r="B190" s="29">
        <v>7599.07</v>
      </c>
      <c r="C190" s="29">
        <v>32306.577999999899</v>
      </c>
      <c r="D190" s="29">
        <v>1</v>
      </c>
      <c r="E190" s="29">
        <v>1</v>
      </c>
      <c r="F190" s="29">
        <v>65434.362000000001</v>
      </c>
      <c r="G190" s="29">
        <v>1</v>
      </c>
      <c r="H190" s="29">
        <v>1</v>
      </c>
      <c r="I190" s="29">
        <v>1</v>
      </c>
      <c r="K190" s="432"/>
      <c r="L190" s="432" t="e">
        <f>IF(K190=0,#REF!,0)</f>
        <v>#REF!</v>
      </c>
      <c r="O190">
        <v>57249.073729999996</v>
      </c>
      <c r="P190">
        <v>130</v>
      </c>
    </row>
    <row r="191" spans="1:16">
      <c r="A191" s="29">
        <v>189</v>
      </c>
      <c r="B191" s="29">
        <v>1762.222</v>
      </c>
      <c r="C191" s="29">
        <v>18116.146999999892</v>
      </c>
      <c r="D191" s="29">
        <v>1</v>
      </c>
      <c r="E191" s="29">
        <v>1</v>
      </c>
      <c r="F191" s="29">
        <v>75833.108999999997</v>
      </c>
      <c r="G191" s="29">
        <v>1</v>
      </c>
      <c r="H191" s="29">
        <v>1</v>
      </c>
      <c r="I191" s="29">
        <v>1</v>
      </c>
      <c r="K191" s="432"/>
      <c r="L191" s="432" t="e">
        <f>IF(K191=0,#REF!,0)</f>
        <v>#REF!</v>
      </c>
      <c r="O191">
        <v>56568.162414999999</v>
      </c>
      <c r="P191">
        <v>137</v>
      </c>
    </row>
    <row r="192" spans="1:16">
      <c r="A192" s="29">
        <v>190</v>
      </c>
      <c r="B192" s="29">
        <v>1762.222</v>
      </c>
      <c r="C192" s="29">
        <v>17771.930999999899</v>
      </c>
      <c r="D192" s="29">
        <v>1</v>
      </c>
      <c r="E192" s="29">
        <v>1</v>
      </c>
      <c r="F192" s="29">
        <v>3177.9859999999999</v>
      </c>
      <c r="G192" s="29">
        <v>1</v>
      </c>
      <c r="H192" s="29">
        <v>1</v>
      </c>
      <c r="I192" s="29">
        <v>1</v>
      </c>
      <c r="K192" s="432"/>
      <c r="L192" s="432" t="e">
        <f>IF(K192=0,#REF!,0)</f>
        <v>#REF!</v>
      </c>
      <c r="O192">
        <v>55690.066527000003</v>
      </c>
      <c r="P192">
        <v>139</v>
      </c>
    </row>
    <row r="193" spans="1:16">
      <c r="A193" s="29">
        <v>191</v>
      </c>
      <c r="B193" s="29">
        <v>1762.222</v>
      </c>
      <c r="C193" s="29">
        <v>17420.656999999901</v>
      </c>
      <c r="D193" s="29">
        <v>1</v>
      </c>
      <c r="E193" s="29">
        <v>1</v>
      </c>
      <c r="F193" s="29">
        <v>3402.2079999999901</v>
      </c>
      <c r="G193" s="29">
        <v>1</v>
      </c>
      <c r="H193" s="29">
        <v>1</v>
      </c>
      <c r="I193" s="29">
        <v>1</v>
      </c>
      <c r="K193" s="432"/>
      <c r="L193" s="432" t="e">
        <f>IF(K193=0,#REF!,0)</f>
        <v>#REF!</v>
      </c>
      <c r="O193">
        <v>56580.971741000001</v>
      </c>
      <c r="P193">
        <v>115</v>
      </c>
    </row>
    <row r="194" spans="1:16">
      <c r="A194" s="29">
        <v>192</v>
      </c>
      <c r="B194" s="29">
        <v>1032.623999999998</v>
      </c>
      <c r="C194" s="29">
        <v>17576.893999999898</v>
      </c>
      <c r="D194" s="29">
        <v>1</v>
      </c>
      <c r="E194" s="29">
        <v>1</v>
      </c>
      <c r="F194" s="29">
        <v>10961.66899999998</v>
      </c>
      <c r="G194" s="29">
        <v>1</v>
      </c>
      <c r="H194" s="29">
        <v>1</v>
      </c>
      <c r="I194" s="29">
        <v>1</v>
      </c>
      <c r="K194" s="432"/>
      <c r="L194" s="432" t="e">
        <f>IF(K194=0,#REF!,0)</f>
        <v>#REF!</v>
      </c>
      <c r="O194">
        <v>57350.378449999997</v>
      </c>
      <c r="P194">
        <v>115</v>
      </c>
    </row>
    <row r="195" spans="1:16">
      <c r="A195" s="29">
        <v>193</v>
      </c>
      <c r="B195" s="29">
        <v>1032.623999999998</v>
      </c>
      <c r="C195" s="29">
        <v>17709.155999999901</v>
      </c>
      <c r="D195" s="29">
        <v>1</v>
      </c>
      <c r="E195" s="29">
        <v>1</v>
      </c>
      <c r="F195" s="29">
        <v>17207.815999999999</v>
      </c>
      <c r="G195" s="29">
        <v>1</v>
      </c>
      <c r="H195" s="29">
        <v>1</v>
      </c>
      <c r="I195" s="29">
        <v>1</v>
      </c>
      <c r="K195" s="432"/>
      <c r="L195" s="432" t="e">
        <f>IF(K195=0,#REF!,0)</f>
        <v>#REF!</v>
      </c>
      <c r="O195">
        <v>55171.750182999996</v>
      </c>
      <c r="P195">
        <v>105</v>
      </c>
    </row>
    <row r="196" spans="1:16">
      <c r="A196" s="29">
        <v>194</v>
      </c>
      <c r="B196" s="29">
        <v>1032.623999999998</v>
      </c>
      <c r="C196" s="29">
        <v>17786.326999999899</v>
      </c>
      <c r="D196" s="29">
        <v>1</v>
      </c>
      <c r="E196" s="29">
        <v>1</v>
      </c>
      <c r="F196" s="29">
        <v>23633.247999999901</v>
      </c>
      <c r="G196" s="29">
        <v>1</v>
      </c>
      <c r="H196" s="29">
        <v>1</v>
      </c>
      <c r="I196" s="29">
        <v>1</v>
      </c>
      <c r="K196" s="432"/>
      <c r="L196" s="432" t="e">
        <f>IF(K196=0,#REF!,0)</f>
        <v>#REF!</v>
      </c>
      <c r="O196">
        <v>52975.927366999997</v>
      </c>
      <c r="P196">
        <v>96</v>
      </c>
    </row>
    <row r="197" spans="1:16">
      <c r="A197" s="29">
        <v>195</v>
      </c>
      <c r="B197" s="29">
        <v>1032.623999999998</v>
      </c>
      <c r="C197" s="29">
        <v>17936.943999999901</v>
      </c>
      <c r="D197" s="29">
        <v>1</v>
      </c>
      <c r="E197" s="29">
        <v>1</v>
      </c>
      <c r="F197" s="29">
        <v>30175.190999999901</v>
      </c>
      <c r="G197" s="29">
        <v>1</v>
      </c>
      <c r="H197" s="29">
        <v>1</v>
      </c>
      <c r="I197" s="29">
        <v>1</v>
      </c>
      <c r="K197" s="432"/>
      <c r="L197" s="432" t="e">
        <f>IF(K197=0,#REF!,0)</f>
        <v>#REF!</v>
      </c>
      <c r="O197">
        <v>52528.390227999997</v>
      </c>
      <c r="P197">
        <v>87</v>
      </c>
    </row>
    <row r="198" spans="1:16">
      <c r="A198" s="29">
        <v>196</v>
      </c>
      <c r="B198" s="29">
        <v>1032.623999999998</v>
      </c>
      <c r="C198" s="29">
        <v>18008.965999999898</v>
      </c>
      <c r="D198" s="29">
        <v>1</v>
      </c>
      <c r="E198" s="29">
        <v>1</v>
      </c>
      <c r="F198" s="29">
        <v>34532.377</v>
      </c>
      <c r="G198" s="29">
        <v>1</v>
      </c>
      <c r="H198" s="29">
        <v>1</v>
      </c>
      <c r="I198" s="29">
        <v>1</v>
      </c>
      <c r="K198" s="432"/>
      <c r="L198" s="432" t="e">
        <f>IF(K198=0,#REF!,0)</f>
        <v>#REF!</v>
      </c>
      <c r="O198">
        <v>52243.658021000003</v>
      </c>
      <c r="P198">
        <v>94</v>
      </c>
    </row>
    <row r="199" spans="1:16">
      <c r="A199" s="29">
        <v>197</v>
      </c>
      <c r="B199" s="29">
        <v>1032.623999999998</v>
      </c>
      <c r="C199" s="29">
        <v>18128.556999999899</v>
      </c>
      <c r="D199" s="29">
        <v>1</v>
      </c>
      <c r="E199" s="29">
        <v>1</v>
      </c>
      <c r="F199" s="29">
        <v>39153.588000000003</v>
      </c>
      <c r="G199" s="29">
        <v>1</v>
      </c>
      <c r="H199" s="29">
        <v>1</v>
      </c>
      <c r="I199" s="29">
        <v>1</v>
      </c>
      <c r="K199" s="432"/>
      <c r="L199" s="432" t="e">
        <f>IF(K199=0,#REF!,0)</f>
        <v>#REF!</v>
      </c>
      <c r="O199">
        <v>52725.195037999998</v>
      </c>
      <c r="P199">
        <v>94</v>
      </c>
    </row>
    <row r="200" spans="1:16">
      <c r="A200" s="29">
        <v>198</v>
      </c>
      <c r="B200" s="29">
        <v>1762.222</v>
      </c>
      <c r="C200" s="29">
        <v>18240.282999999901</v>
      </c>
      <c r="D200" s="29">
        <v>1</v>
      </c>
      <c r="E200" s="29">
        <v>1</v>
      </c>
      <c r="F200" s="29">
        <v>43892.569999999898</v>
      </c>
      <c r="G200" s="29">
        <v>1</v>
      </c>
      <c r="H200" s="29">
        <v>1</v>
      </c>
      <c r="I200" s="29">
        <v>1</v>
      </c>
      <c r="K200" s="432"/>
      <c r="L200" s="432" t="e">
        <f>IF(K200=0,#REF!,0)</f>
        <v>#REF!</v>
      </c>
      <c r="O200">
        <v>53835.046386000002</v>
      </c>
      <c r="P200">
        <v>105</v>
      </c>
    </row>
    <row r="201" spans="1:16">
      <c r="A201" s="29">
        <v>199</v>
      </c>
      <c r="B201" s="29">
        <v>6139.8579999999993</v>
      </c>
      <c r="C201" s="29">
        <v>18484.199999999899</v>
      </c>
      <c r="D201" s="29">
        <v>1</v>
      </c>
      <c r="E201" s="29">
        <v>1</v>
      </c>
      <c r="F201" s="29">
        <v>122511.37</v>
      </c>
      <c r="G201" s="29">
        <v>1</v>
      </c>
      <c r="H201" s="29">
        <v>1</v>
      </c>
      <c r="I201" s="29">
        <v>1</v>
      </c>
      <c r="K201" s="432"/>
      <c r="L201" s="432" t="e">
        <f>IF(K201=0,#REF!,0)</f>
        <v>#REF!</v>
      </c>
      <c r="O201">
        <v>55397.477629999987</v>
      </c>
      <c r="P201">
        <v>115</v>
      </c>
    </row>
    <row r="202" spans="1:16">
      <c r="A202" s="29">
        <v>200</v>
      </c>
      <c r="B202" s="29">
        <v>1762.222</v>
      </c>
      <c r="C202" s="29">
        <v>50603.920999999878</v>
      </c>
      <c r="D202" s="29">
        <v>1</v>
      </c>
      <c r="E202" s="29">
        <v>1</v>
      </c>
      <c r="F202" s="29">
        <v>124790.26099999899</v>
      </c>
      <c r="G202" s="29">
        <v>1</v>
      </c>
      <c r="H202" s="29">
        <v>1</v>
      </c>
      <c r="I202" s="29">
        <v>1</v>
      </c>
      <c r="K202" s="432"/>
      <c r="L202" s="432" t="e">
        <f>IF(K202=0,#REF!,0)</f>
        <v>#REF!</v>
      </c>
      <c r="O202">
        <v>58365.398713000002</v>
      </c>
      <c r="P202">
        <v>132</v>
      </c>
    </row>
    <row r="203" spans="1:16">
      <c r="A203" s="29">
        <v>201</v>
      </c>
      <c r="B203" s="29">
        <v>1032.623999999998</v>
      </c>
      <c r="C203" s="29">
        <v>79696.419999999896</v>
      </c>
      <c r="D203" s="29">
        <v>1</v>
      </c>
      <c r="E203" s="29">
        <v>1</v>
      </c>
      <c r="F203" s="29">
        <v>116926.52599999899</v>
      </c>
      <c r="G203" s="29">
        <v>1</v>
      </c>
      <c r="H203" s="29">
        <v>1</v>
      </c>
      <c r="I203" s="29">
        <v>1</v>
      </c>
      <c r="K203" s="432"/>
      <c r="L203" s="432" t="e">
        <f>IF(K203=0,#REF!,0)</f>
        <v>#REF!</v>
      </c>
      <c r="O203">
        <v>62573.108916999998</v>
      </c>
      <c r="P203">
        <v>127</v>
      </c>
    </row>
    <row r="204" spans="1:16">
      <c r="A204" s="29">
        <v>202</v>
      </c>
      <c r="B204" s="29">
        <v>1153.2399999999991</v>
      </c>
      <c r="C204" s="29">
        <v>97037.107000000004</v>
      </c>
      <c r="D204" s="29">
        <v>1</v>
      </c>
      <c r="E204" s="29">
        <v>1</v>
      </c>
      <c r="F204" s="29">
        <v>103693.18099999899</v>
      </c>
      <c r="G204" s="29">
        <v>1</v>
      </c>
      <c r="H204" s="29">
        <v>1</v>
      </c>
      <c r="I204" s="29">
        <v>1</v>
      </c>
      <c r="K204" s="432"/>
      <c r="L204" s="432" t="e">
        <f>IF(K204=0,#REF!,0)</f>
        <v>#REF!</v>
      </c>
      <c r="O204">
        <v>69406.863526000001</v>
      </c>
      <c r="P204">
        <v>119</v>
      </c>
    </row>
    <row r="205" spans="1:16">
      <c r="A205" s="29">
        <v>203</v>
      </c>
      <c r="B205" s="29">
        <v>1213.5469999999989</v>
      </c>
      <c r="C205" s="29">
        <v>114063.1869999998</v>
      </c>
      <c r="D205" s="29">
        <v>1</v>
      </c>
      <c r="E205" s="29">
        <v>1</v>
      </c>
      <c r="F205" s="29">
        <v>91859.364999999991</v>
      </c>
      <c r="G205" s="29">
        <v>1</v>
      </c>
      <c r="H205" s="29">
        <v>1</v>
      </c>
      <c r="I205" s="29">
        <v>1</v>
      </c>
      <c r="K205" s="432"/>
      <c r="L205" s="432" t="e">
        <f>IF(K205=0,#REF!,0)</f>
        <v>#REF!</v>
      </c>
      <c r="O205">
        <v>70503.778502999994</v>
      </c>
      <c r="P205">
        <v>109</v>
      </c>
    </row>
    <row r="206" spans="1:16">
      <c r="A206" s="29">
        <v>204</v>
      </c>
      <c r="B206" s="29">
        <v>1213.5469999999989</v>
      </c>
      <c r="C206" s="29">
        <v>96019.733000000007</v>
      </c>
      <c r="D206" s="29">
        <v>1</v>
      </c>
      <c r="E206" s="29">
        <v>1</v>
      </c>
      <c r="F206" s="29">
        <v>81508.881999999998</v>
      </c>
      <c r="G206" s="29">
        <v>1</v>
      </c>
      <c r="H206" s="29">
        <v>1</v>
      </c>
      <c r="I206" s="29">
        <v>1</v>
      </c>
      <c r="K206" s="432"/>
      <c r="L206" s="432" t="e">
        <f>IF(K206=0,#REF!,0)</f>
        <v>#REF!</v>
      </c>
      <c r="O206">
        <v>70267.839600000007</v>
      </c>
      <c r="P206">
        <v>99</v>
      </c>
    </row>
    <row r="207" spans="1:16">
      <c r="A207" s="29">
        <v>205</v>
      </c>
      <c r="B207" s="29">
        <v>6200.1660000000002</v>
      </c>
      <c r="C207" s="29">
        <v>54603.025999999903</v>
      </c>
      <c r="D207" s="29">
        <v>1</v>
      </c>
      <c r="E207" s="29">
        <v>1</v>
      </c>
      <c r="F207" s="29">
        <v>64172.022999999986</v>
      </c>
      <c r="G207" s="29">
        <v>1</v>
      </c>
      <c r="H207" s="29">
        <v>1</v>
      </c>
      <c r="I207" s="29">
        <v>1</v>
      </c>
      <c r="K207" s="432"/>
      <c r="L207" s="432" t="e">
        <f>IF(K207=0,#REF!,0)</f>
        <v>#REF!</v>
      </c>
      <c r="O207">
        <v>66804.986571999994</v>
      </c>
      <c r="P207">
        <v>84</v>
      </c>
    </row>
    <row r="208" spans="1:16">
      <c r="A208" s="29">
        <v>206</v>
      </c>
      <c r="B208" s="29">
        <v>1762.222</v>
      </c>
      <c r="C208" s="29">
        <v>76241.969999999899</v>
      </c>
      <c r="D208" s="29">
        <v>1</v>
      </c>
      <c r="E208" s="29">
        <v>1</v>
      </c>
      <c r="F208" s="29">
        <v>67658.519</v>
      </c>
      <c r="G208" s="29">
        <v>1</v>
      </c>
      <c r="H208" s="29">
        <v>1</v>
      </c>
      <c r="I208" s="29">
        <v>1</v>
      </c>
      <c r="K208" s="432"/>
      <c r="L208" s="432" t="e">
        <f>IF(K208=0,#REF!,0)</f>
        <v>#REF!</v>
      </c>
      <c r="O208">
        <v>64494.622070999998</v>
      </c>
      <c r="P208">
        <v>83</v>
      </c>
    </row>
    <row r="209" spans="1:16">
      <c r="A209" s="29">
        <v>207</v>
      </c>
      <c r="B209" s="29">
        <v>1032.623999999998</v>
      </c>
      <c r="C209" s="29">
        <v>110442.1099999998</v>
      </c>
      <c r="D209" s="29">
        <v>1</v>
      </c>
      <c r="E209" s="29">
        <v>1</v>
      </c>
      <c r="F209" s="29">
        <v>64958.716999999997</v>
      </c>
      <c r="G209" s="29">
        <v>1</v>
      </c>
      <c r="H209" s="29">
        <v>1</v>
      </c>
      <c r="I209" s="29">
        <v>1</v>
      </c>
      <c r="K209" s="432"/>
      <c r="L209" s="432" t="e">
        <f>IF(K209=0,#REF!,0)</f>
        <v>#REF!</v>
      </c>
      <c r="O209">
        <v>67769.951414999989</v>
      </c>
      <c r="P209">
        <v>83</v>
      </c>
    </row>
    <row r="210" spans="1:16">
      <c r="A210" s="29">
        <v>208</v>
      </c>
      <c r="B210" s="29">
        <v>1032.623999999998</v>
      </c>
      <c r="C210" s="29">
        <v>93169.919999999998</v>
      </c>
      <c r="D210" s="29">
        <v>1</v>
      </c>
      <c r="E210" s="29">
        <v>1</v>
      </c>
      <c r="F210" s="29">
        <v>65395.162999999993</v>
      </c>
      <c r="G210" s="29">
        <v>1</v>
      </c>
      <c r="H210" s="29">
        <v>1</v>
      </c>
      <c r="I210" s="29">
        <v>1</v>
      </c>
      <c r="K210" s="432"/>
      <c r="L210" s="432" t="e">
        <f>IF(K210=0,#REF!,0)</f>
        <v>#REF!</v>
      </c>
      <c r="O210">
        <v>66871.225617999997</v>
      </c>
      <c r="P210">
        <v>89</v>
      </c>
    </row>
    <row r="211" spans="1:16">
      <c r="A211" s="29">
        <v>209</v>
      </c>
      <c r="B211" s="29">
        <v>1032.623999999998</v>
      </c>
      <c r="C211" s="29">
        <v>81478.907000000007</v>
      </c>
      <c r="D211" s="29">
        <v>1</v>
      </c>
      <c r="E211" s="29">
        <v>1</v>
      </c>
      <c r="F211" s="29">
        <v>69199.165999999896</v>
      </c>
      <c r="G211" s="29">
        <v>1</v>
      </c>
      <c r="H211" s="29">
        <v>1</v>
      </c>
      <c r="I211" s="29">
        <v>1</v>
      </c>
      <c r="K211" s="432"/>
      <c r="L211" s="432" t="e">
        <f>IF(K211=0,#REF!,0)</f>
        <v>#REF!</v>
      </c>
      <c r="O211">
        <v>67916.916809000002</v>
      </c>
      <c r="P211">
        <v>98</v>
      </c>
    </row>
    <row r="212" spans="1:16">
      <c r="A212" s="29">
        <v>210</v>
      </c>
      <c r="B212" s="29">
        <v>1762.222</v>
      </c>
      <c r="C212" s="29">
        <v>47395.100999999893</v>
      </c>
      <c r="D212" s="29">
        <v>1</v>
      </c>
      <c r="E212" s="29">
        <v>1</v>
      </c>
      <c r="F212" s="29">
        <v>73757.758999999991</v>
      </c>
      <c r="G212" s="29">
        <v>1</v>
      </c>
      <c r="H212" s="29">
        <v>1</v>
      </c>
      <c r="I212" s="29">
        <v>1</v>
      </c>
      <c r="K212" s="432"/>
      <c r="L212" s="432" t="e">
        <f>IF(K212=0,#REF!,0)</f>
        <v>#REF!</v>
      </c>
      <c r="O212">
        <v>69368.033416999999</v>
      </c>
      <c r="P212">
        <v>115</v>
      </c>
    </row>
    <row r="213" spans="1:16">
      <c r="A213" s="29">
        <v>211</v>
      </c>
      <c r="B213" s="29">
        <v>6139.8579999999993</v>
      </c>
      <c r="C213" s="29">
        <v>30834.356999999891</v>
      </c>
      <c r="D213" s="29">
        <v>1</v>
      </c>
      <c r="E213" s="29">
        <v>1</v>
      </c>
      <c r="F213" s="29">
        <v>66901.301999999894</v>
      </c>
      <c r="G213" s="29">
        <v>1</v>
      </c>
      <c r="H213" s="29">
        <v>1</v>
      </c>
      <c r="I213" s="29">
        <v>1</v>
      </c>
      <c r="K213" s="432"/>
      <c r="L213" s="432" t="e">
        <f>IF(K213=0,#REF!,0)</f>
        <v>#REF!</v>
      </c>
      <c r="O213">
        <v>70036.786070999995</v>
      </c>
      <c r="P213">
        <v>146</v>
      </c>
    </row>
    <row r="214" spans="1:16">
      <c r="A214" s="29">
        <v>212</v>
      </c>
      <c r="B214" s="29">
        <v>7599.07</v>
      </c>
      <c r="C214" s="29">
        <v>32192.54699999989</v>
      </c>
      <c r="D214" s="29">
        <v>1</v>
      </c>
      <c r="E214" s="29">
        <v>1</v>
      </c>
      <c r="F214" s="29">
        <v>64656.347999999904</v>
      </c>
      <c r="G214" s="29">
        <v>1</v>
      </c>
      <c r="H214" s="29">
        <v>1</v>
      </c>
      <c r="I214" s="29">
        <v>1</v>
      </c>
      <c r="K214" s="432"/>
      <c r="L214" s="432" t="e">
        <f>IF(K214=0,#REF!,0)</f>
        <v>#REF!</v>
      </c>
      <c r="O214">
        <v>68761.604552000004</v>
      </c>
      <c r="P214">
        <v>154</v>
      </c>
    </row>
    <row r="215" spans="1:16">
      <c r="A215" s="29">
        <v>213</v>
      </c>
      <c r="B215" s="29">
        <v>1762.222</v>
      </c>
      <c r="C215" s="29">
        <v>18064.773999999899</v>
      </c>
      <c r="D215" s="29">
        <v>1</v>
      </c>
      <c r="E215" s="29">
        <v>1</v>
      </c>
      <c r="F215" s="29">
        <v>74669.295999999886</v>
      </c>
      <c r="G215" s="29">
        <v>1</v>
      </c>
      <c r="H215" s="29">
        <v>1</v>
      </c>
      <c r="I215" s="29">
        <v>1</v>
      </c>
      <c r="K215" s="432"/>
      <c r="L215" s="432" t="e">
        <f>IF(K215=0,#REF!,0)</f>
        <v>#REF!</v>
      </c>
      <c r="O215">
        <v>66553.976502000005</v>
      </c>
      <c r="P215">
        <v>164</v>
      </c>
    </row>
    <row r="216" spans="1:16">
      <c r="A216" s="29">
        <v>214</v>
      </c>
      <c r="B216" s="29">
        <v>1762.222</v>
      </c>
      <c r="C216" s="29">
        <v>17694.743999999901</v>
      </c>
      <c r="D216" s="29">
        <v>1</v>
      </c>
      <c r="E216" s="29">
        <v>1</v>
      </c>
      <c r="F216" s="29">
        <v>3086.8219999999901</v>
      </c>
      <c r="G216" s="29">
        <v>1</v>
      </c>
      <c r="H216" s="29">
        <v>1</v>
      </c>
      <c r="I216" s="29">
        <v>1</v>
      </c>
      <c r="K216" s="432"/>
      <c r="L216" s="432" t="e">
        <f>IF(K216=0,#REF!,0)</f>
        <v>#REF!</v>
      </c>
      <c r="O216">
        <v>65080.729308000002</v>
      </c>
      <c r="P216">
        <v>171</v>
      </c>
    </row>
    <row r="217" spans="1:16">
      <c r="A217" s="29">
        <v>215</v>
      </c>
      <c r="B217" s="29">
        <v>1762.222</v>
      </c>
      <c r="C217" s="29">
        <v>17317.148999999899</v>
      </c>
      <c r="D217" s="29">
        <v>1</v>
      </c>
      <c r="E217" s="29">
        <v>1</v>
      </c>
      <c r="F217" s="29">
        <v>2615.95299999999</v>
      </c>
      <c r="G217" s="29">
        <v>1</v>
      </c>
      <c r="H217" s="29">
        <v>1</v>
      </c>
      <c r="I217" s="29">
        <v>1</v>
      </c>
      <c r="K217" s="432"/>
      <c r="L217" s="432" t="e">
        <f>IF(K217=0,#REF!,0)</f>
        <v>#REF!</v>
      </c>
      <c r="O217">
        <v>64461.566465000004</v>
      </c>
      <c r="P217">
        <v>156</v>
      </c>
    </row>
    <row r="218" spans="1:16">
      <c r="A218" s="29">
        <v>216</v>
      </c>
      <c r="B218" s="29">
        <v>1032.623999999998</v>
      </c>
      <c r="C218" s="29">
        <v>17423.7939999999</v>
      </c>
      <c r="D218" s="29">
        <v>1</v>
      </c>
      <c r="E218" s="29">
        <v>1</v>
      </c>
      <c r="F218" s="29">
        <v>7405.2849999999899</v>
      </c>
      <c r="G218" s="29">
        <v>1</v>
      </c>
      <c r="H218" s="29">
        <v>1</v>
      </c>
      <c r="I218" s="29">
        <v>1</v>
      </c>
      <c r="K218" s="432"/>
      <c r="L218" s="432" t="e">
        <f>IF(K218=0,#REF!,0)</f>
        <v>#REF!</v>
      </c>
      <c r="O218">
        <v>64683.413696000003</v>
      </c>
      <c r="P218">
        <v>148</v>
      </c>
    </row>
    <row r="219" spans="1:16">
      <c r="A219" s="29">
        <v>217</v>
      </c>
      <c r="B219" s="29">
        <v>1032.623999999998</v>
      </c>
      <c r="C219" s="29">
        <v>17502.1899999999</v>
      </c>
      <c r="D219" s="29">
        <v>1</v>
      </c>
      <c r="E219" s="29">
        <v>1</v>
      </c>
      <c r="F219" s="29">
        <v>12354.415999999899</v>
      </c>
      <c r="G219" s="29">
        <v>1</v>
      </c>
      <c r="H219" s="29">
        <v>1</v>
      </c>
      <c r="I219" s="29">
        <v>1</v>
      </c>
      <c r="K219" s="432"/>
      <c r="L219" s="432" t="e">
        <f>IF(K219=0,#REF!,0)</f>
        <v>#REF!</v>
      </c>
      <c r="O219">
        <v>63431.893493000003</v>
      </c>
      <c r="P219">
        <v>142</v>
      </c>
    </row>
    <row r="220" spans="1:16">
      <c r="A220" s="29">
        <v>218</v>
      </c>
      <c r="B220" s="29">
        <v>1032.623999999998</v>
      </c>
      <c r="C220" s="29">
        <v>17475.000999999898</v>
      </c>
      <c r="D220" s="29">
        <v>1</v>
      </c>
      <c r="E220" s="29">
        <v>1</v>
      </c>
      <c r="F220" s="29">
        <v>16466.005999999899</v>
      </c>
      <c r="G220" s="29">
        <v>1</v>
      </c>
      <c r="H220" s="29">
        <v>1</v>
      </c>
      <c r="I220" s="29">
        <v>1</v>
      </c>
      <c r="K220" s="432"/>
      <c r="L220" s="432" t="e">
        <f>IF(K220=0,#REF!,0)</f>
        <v>#REF!</v>
      </c>
      <c r="O220">
        <v>60501.462858999999</v>
      </c>
      <c r="P220">
        <v>149</v>
      </c>
    </row>
    <row r="221" spans="1:16">
      <c r="A221" s="29">
        <v>219</v>
      </c>
      <c r="B221" s="29">
        <v>1032.623999999998</v>
      </c>
      <c r="C221" s="29">
        <v>17540.824999999899</v>
      </c>
      <c r="D221" s="29">
        <v>1</v>
      </c>
      <c r="E221" s="29">
        <v>1</v>
      </c>
      <c r="F221" s="29">
        <v>21106.289000000001</v>
      </c>
      <c r="G221" s="29">
        <v>1</v>
      </c>
      <c r="H221" s="29">
        <v>1</v>
      </c>
      <c r="I221" s="29">
        <v>1</v>
      </c>
      <c r="K221" s="432"/>
      <c r="L221" s="432" t="e">
        <f>IF(K221=0,#REF!,0)</f>
        <v>#REF!</v>
      </c>
      <c r="O221">
        <v>60249.531738000012</v>
      </c>
      <c r="P221">
        <v>142</v>
      </c>
    </row>
    <row r="222" spans="1:16">
      <c r="A222" s="29">
        <v>220</v>
      </c>
      <c r="B222" s="29">
        <v>1032.623999999998</v>
      </c>
      <c r="C222" s="29">
        <v>17579.611999999899</v>
      </c>
      <c r="D222" s="29">
        <v>1</v>
      </c>
      <c r="E222" s="29">
        <v>1</v>
      </c>
      <c r="F222" s="29">
        <v>24931.643999999898</v>
      </c>
      <c r="G222" s="29">
        <v>1</v>
      </c>
      <c r="H222" s="29">
        <v>1</v>
      </c>
      <c r="I222" s="29">
        <v>1</v>
      </c>
      <c r="K222" s="432"/>
      <c r="L222" s="432" t="e">
        <f>IF(K222=0,#REF!,0)</f>
        <v>#REF!</v>
      </c>
      <c r="O222">
        <v>60400.275208999999</v>
      </c>
      <c r="P222">
        <v>138</v>
      </c>
    </row>
    <row r="223" spans="1:16">
      <c r="A223" s="29">
        <v>221</v>
      </c>
      <c r="B223" s="29">
        <v>1032.623999999998</v>
      </c>
      <c r="C223" s="29">
        <v>17611.054999999898</v>
      </c>
      <c r="D223" s="29">
        <v>1</v>
      </c>
      <c r="E223" s="29">
        <v>1</v>
      </c>
      <c r="F223" s="29">
        <v>28327.6349999999</v>
      </c>
      <c r="G223" s="29">
        <v>1</v>
      </c>
      <c r="H223" s="29">
        <v>1</v>
      </c>
      <c r="I223" s="29">
        <v>1</v>
      </c>
      <c r="K223" s="432"/>
      <c r="L223" s="432" t="e">
        <f>IF(K223=0,#REF!,0)</f>
        <v>#REF!</v>
      </c>
      <c r="O223">
        <v>60594.995757999997</v>
      </c>
      <c r="P223">
        <v>136</v>
      </c>
    </row>
    <row r="224" spans="1:16">
      <c r="A224" s="29">
        <v>222</v>
      </c>
      <c r="B224" s="29">
        <v>1762.222</v>
      </c>
      <c r="C224" s="29">
        <v>17631.4039999999</v>
      </c>
      <c r="D224" s="29">
        <v>1</v>
      </c>
      <c r="E224" s="29">
        <v>1</v>
      </c>
      <c r="F224" s="29">
        <v>32222.7239999999</v>
      </c>
      <c r="G224" s="29">
        <v>1</v>
      </c>
      <c r="H224" s="29">
        <v>1</v>
      </c>
      <c r="I224" s="29">
        <v>1</v>
      </c>
      <c r="K224" s="432"/>
      <c r="L224" s="432" t="e">
        <f>IF(K224=0,#REF!,0)</f>
        <v>#REF!</v>
      </c>
      <c r="O224">
        <v>61157.378599999996</v>
      </c>
      <c r="P224">
        <v>139</v>
      </c>
    </row>
    <row r="225" spans="1:16">
      <c r="A225" s="29">
        <v>223</v>
      </c>
      <c r="B225" s="29">
        <v>6139.8579999999993</v>
      </c>
      <c r="C225" s="29">
        <v>17757.022999999899</v>
      </c>
      <c r="D225" s="29">
        <v>1</v>
      </c>
      <c r="E225" s="29">
        <v>1</v>
      </c>
      <c r="F225" s="29">
        <v>110819.308</v>
      </c>
      <c r="G225" s="29">
        <v>1</v>
      </c>
      <c r="H225" s="29">
        <v>1</v>
      </c>
      <c r="I225" s="29">
        <v>1</v>
      </c>
      <c r="K225" s="432"/>
      <c r="L225" s="432" t="e">
        <f>IF(K225=0,#REF!,0)</f>
        <v>#REF!</v>
      </c>
      <c r="O225">
        <v>63196.528380000003</v>
      </c>
      <c r="P225">
        <v>153</v>
      </c>
    </row>
    <row r="226" spans="1:16">
      <c r="A226" s="29">
        <v>224</v>
      </c>
      <c r="B226" s="29">
        <v>1762.222</v>
      </c>
      <c r="C226" s="29">
        <v>50033.412999999891</v>
      </c>
      <c r="D226" s="29">
        <v>1</v>
      </c>
      <c r="E226" s="29">
        <v>1</v>
      </c>
      <c r="F226" s="29">
        <v>113549.174999999</v>
      </c>
      <c r="G226" s="29">
        <v>1</v>
      </c>
      <c r="H226" s="29">
        <v>1</v>
      </c>
      <c r="I226" s="29">
        <v>1</v>
      </c>
      <c r="K226" s="432"/>
      <c r="L226" s="432" t="e">
        <f>IF(K226=0,#REF!,0)</f>
        <v>#REF!</v>
      </c>
      <c r="O226">
        <v>64806.132385999997</v>
      </c>
      <c r="P226">
        <v>165</v>
      </c>
    </row>
    <row r="227" spans="1:16">
      <c r="A227" s="29">
        <v>225</v>
      </c>
      <c r="B227" s="29">
        <v>1032.623999999998</v>
      </c>
      <c r="C227" s="29">
        <v>78869.072999999888</v>
      </c>
      <c r="D227" s="29">
        <v>1</v>
      </c>
      <c r="E227" s="29">
        <v>1</v>
      </c>
      <c r="F227" s="29">
        <v>104291.6219999999</v>
      </c>
      <c r="G227" s="29">
        <v>1</v>
      </c>
      <c r="H227" s="29">
        <v>1</v>
      </c>
      <c r="I227" s="29">
        <v>1</v>
      </c>
      <c r="K227" s="432"/>
      <c r="L227" s="432" t="e">
        <f>IF(K227=0,#REF!,0)</f>
        <v>#REF!</v>
      </c>
      <c r="O227">
        <v>67624.007936000009</v>
      </c>
      <c r="P227">
        <v>156</v>
      </c>
    </row>
    <row r="228" spans="1:16">
      <c r="A228" s="29">
        <v>226</v>
      </c>
      <c r="B228" s="29">
        <v>1153.2399999999991</v>
      </c>
      <c r="C228" s="29">
        <v>96005.659999999989</v>
      </c>
      <c r="D228" s="29">
        <v>1</v>
      </c>
      <c r="E228" s="29">
        <v>1</v>
      </c>
      <c r="F228" s="29">
        <v>89952.288</v>
      </c>
      <c r="G228" s="29">
        <v>1</v>
      </c>
      <c r="H228" s="29">
        <v>1</v>
      </c>
      <c r="I228" s="29">
        <v>1</v>
      </c>
      <c r="K228" s="432"/>
      <c r="L228" s="432" t="e">
        <f>IF(K228=0,#REF!,0)</f>
        <v>#REF!</v>
      </c>
      <c r="O228">
        <v>71875.141449000002</v>
      </c>
      <c r="P228">
        <v>134</v>
      </c>
    </row>
    <row r="229" spans="1:16">
      <c r="A229" s="29">
        <v>227</v>
      </c>
      <c r="B229" s="29">
        <v>1213.5469999999989</v>
      </c>
      <c r="C229" s="29">
        <v>112710.0909999998</v>
      </c>
      <c r="D229" s="29">
        <v>1</v>
      </c>
      <c r="E229" s="29">
        <v>1</v>
      </c>
      <c r="F229" s="29">
        <v>77149.872999999992</v>
      </c>
      <c r="G229" s="29">
        <v>1</v>
      </c>
      <c r="H229" s="29">
        <v>1</v>
      </c>
      <c r="I229" s="29">
        <v>1</v>
      </c>
      <c r="K229" s="432"/>
      <c r="L229" s="432" t="e">
        <f>IF(K229=0,#REF!,0)</f>
        <v>#REF!</v>
      </c>
      <c r="O229">
        <v>72221.263428000006</v>
      </c>
      <c r="P229">
        <v>115</v>
      </c>
    </row>
    <row r="230" spans="1:16">
      <c r="A230" s="29">
        <v>228</v>
      </c>
      <c r="B230" s="29">
        <v>1213.5469999999989</v>
      </c>
      <c r="C230" s="29">
        <v>94620.938999999998</v>
      </c>
      <c r="D230" s="29">
        <v>1</v>
      </c>
      <c r="E230" s="29">
        <v>1</v>
      </c>
      <c r="F230" s="29">
        <v>66527.108999999997</v>
      </c>
      <c r="G230" s="29">
        <v>1</v>
      </c>
      <c r="H230" s="29">
        <v>1</v>
      </c>
      <c r="I230" s="29">
        <v>1</v>
      </c>
      <c r="K230" s="432"/>
      <c r="L230" s="432" t="e">
        <f>IF(K230=0,#REF!,0)</f>
        <v>#REF!</v>
      </c>
      <c r="O230">
        <v>71963.991334000006</v>
      </c>
      <c r="P230">
        <v>104</v>
      </c>
    </row>
    <row r="231" spans="1:16">
      <c r="A231" s="29">
        <v>229</v>
      </c>
      <c r="B231" s="29">
        <v>6200.1660000000002</v>
      </c>
      <c r="C231" s="29">
        <v>53262.343999999903</v>
      </c>
      <c r="D231" s="29">
        <v>1</v>
      </c>
      <c r="E231" s="29">
        <v>1</v>
      </c>
      <c r="F231" s="29">
        <v>48905.394</v>
      </c>
      <c r="G231" s="29">
        <v>1</v>
      </c>
      <c r="H231" s="29">
        <v>1</v>
      </c>
      <c r="I231" s="29">
        <v>1</v>
      </c>
      <c r="K231" s="432"/>
      <c r="L231" s="432" t="e">
        <f>IF(K231=0,#REF!,0)</f>
        <v>#REF!</v>
      </c>
      <c r="O231">
        <v>68611.801849999989</v>
      </c>
      <c r="P231">
        <v>94</v>
      </c>
    </row>
    <row r="232" spans="1:16">
      <c r="A232" s="29">
        <v>230</v>
      </c>
      <c r="B232" s="29">
        <v>1762.222</v>
      </c>
      <c r="C232" s="29">
        <v>74851.014999999898</v>
      </c>
      <c r="D232" s="29">
        <v>1</v>
      </c>
      <c r="E232" s="29">
        <v>1</v>
      </c>
      <c r="F232" s="29">
        <v>51765.974999999999</v>
      </c>
      <c r="G232" s="29">
        <v>1</v>
      </c>
      <c r="H232" s="29">
        <v>1</v>
      </c>
      <c r="I232" s="29">
        <v>1</v>
      </c>
      <c r="K232" s="432"/>
      <c r="L232" s="432" t="e">
        <f>IF(K232=0,#REF!,0)</f>
        <v>#REF!</v>
      </c>
      <c r="O232">
        <v>66683.485504000011</v>
      </c>
      <c r="P232">
        <v>98</v>
      </c>
    </row>
    <row r="233" spans="1:16">
      <c r="A233" s="29">
        <v>231</v>
      </c>
      <c r="B233" s="29">
        <v>1032.623999999998</v>
      </c>
      <c r="C233" s="29">
        <v>109000.71899999979</v>
      </c>
      <c r="D233" s="29">
        <v>1</v>
      </c>
      <c r="E233" s="29">
        <v>1</v>
      </c>
      <c r="F233" s="29">
        <v>49455.902999999897</v>
      </c>
      <c r="G233" s="29">
        <v>1</v>
      </c>
      <c r="H233" s="29">
        <v>1</v>
      </c>
      <c r="I233" s="29">
        <v>1</v>
      </c>
      <c r="K233" s="432"/>
      <c r="L233" s="432" t="e">
        <f>IF(K233=0,#REF!,0)</f>
        <v>#REF!</v>
      </c>
      <c r="O233">
        <v>69881.680085</v>
      </c>
      <c r="P233">
        <v>99</v>
      </c>
    </row>
    <row r="234" spans="1:16">
      <c r="A234" s="29">
        <v>232</v>
      </c>
      <c r="B234" s="29">
        <v>1032.623999999998</v>
      </c>
      <c r="C234" s="29">
        <v>91713.775999999998</v>
      </c>
      <c r="D234" s="29">
        <v>1</v>
      </c>
      <c r="E234" s="29">
        <v>1</v>
      </c>
      <c r="F234" s="29">
        <v>48865.192000000003</v>
      </c>
      <c r="G234" s="29">
        <v>1</v>
      </c>
      <c r="H234" s="29">
        <v>1</v>
      </c>
      <c r="I234" s="29">
        <v>1</v>
      </c>
      <c r="K234" s="432"/>
      <c r="L234" s="432" t="e">
        <f>IF(K234=0,#REF!,0)</f>
        <v>#REF!</v>
      </c>
      <c r="O234">
        <v>69456.495422000007</v>
      </c>
      <c r="P234">
        <v>99</v>
      </c>
    </row>
    <row r="235" spans="1:16">
      <c r="A235" s="29">
        <v>233</v>
      </c>
      <c r="B235" s="29">
        <v>1032.623999999998</v>
      </c>
      <c r="C235" s="29">
        <v>80050.073999999993</v>
      </c>
      <c r="D235" s="29">
        <v>1</v>
      </c>
      <c r="E235" s="29">
        <v>1</v>
      </c>
      <c r="F235" s="29">
        <v>52668.431999999892</v>
      </c>
      <c r="G235" s="29">
        <v>1</v>
      </c>
      <c r="H235" s="29">
        <v>1</v>
      </c>
      <c r="I235" s="29">
        <v>1</v>
      </c>
      <c r="K235" s="432"/>
      <c r="L235" s="432" t="e">
        <f>IF(K235=0,#REF!,0)</f>
        <v>#REF!</v>
      </c>
      <c r="O235">
        <v>70137.235260000001</v>
      </c>
      <c r="P235">
        <v>93</v>
      </c>
    </row>
    <row r="236" spans="1:16">
      <c r="A236" s="29">
        <v>234</v>
      </c>
      <c r="B236" s="29">
        <v>1762.222</v>
      </c>
      <c r="C236" s="29">
        <v>46092.784999999887</v>
      </c>
      <c r="D236" s="29">
        <v>1</v>
      </c>
      <c r="E236" s="29">
        <v>1</v>
      </c>
      <c r="F236" s="29">
        <v>57777.519999999888</v>
      </c>
      <c r="G236" s="29">
        <v>1</v>
      </c>
      <c r="H236" s="29">
        <v>1</v>
      </c>
      <c r="I236" s="29">
        <v>1</v>
      </c>
      <c r="K236" s="432"/>
      <c r="L236" s="432" t="e">
        <f>IF(K236=0,#REF!,0)</f>
        <v>#REF!</v>
      </c>
      <c r="O236">
        <v>70429.491454999996</v>
      </c>
      <c r="P236">
        <v>116</v>
      </c>
    </row>
    <row r="237" spans="1:16">
      <c r="A237" s="29">
        <v>235</v>
      </c>
      <c r="B237" s="29">
        <v>6139.8579999999993</v>
      </c>
      <c r="C237" s="29">
        <v>30108.13699999989</v>
      </c>
      <c r="D237" s="29">
        <v>1</v>
      </c>
      <c r="E237" s="29">
        <v>1</v>
      </c>
      <c r="F237" s="29">
        <v>51830.144</v>
      </c>
      <c r="G237" s="29">
        <v>1</v>
      </c>
      <c r="H237" s="29">
        <v>1</v>
      </c>
      <c r="I237" s="29">
        <v>1</v>
      </c>
      <c r="K237" s="432"/>
      <c r="L237" s="432" t="e">
        <f>IF(K237=0,#REF!,0)</f>
        <v>#REF!</v>
      </c>
      <c r="O237">
        <v>71316.224486999999</v>
      </c>
      <c r="P237">
        <v>143</v>
      </c>
    </row>
    <row r="238" spans="1:16">
      <c r="A238" s="29">
        <v>236</v>
      </c>
      <c r="B238" s="29">
        <v>7599.07</v>
      </c>
      <c r="C238" s="29">
        <v>31480.3479999999</v>
      </c>
      <c r="D238" s="29">
        <v>1</v>
      </c>
      <c r="E238" s="29">
        <v>1</v>
      </c>
      <c r="F238" s="29">
        <v>50923.957999999897</v>
      </c>
      <c r="G238" s="29">
        <v>1</v>
      </c>
      <c r="H238" s="29">
        <v>1</v>
      </c>
      <c r="I238" s="29">
        <v>1</v>
      </c>
      <c r="K238" s="432"/>
      <c r="L238" s="432" t="e">
        <f>IF(K238=0,#REF!,0)</f>
        <v>#REF!</v>
      </c>
      <c r="O238">
        <v>70525.514098</v>
      </c>
      <c r="P238">
        <v>173</v>
      </c>
    </row>
    <row r="239" spans="1:16">
      <c r="A239" s="29">
        <v>237</v>
      </c>
      <c r="B239" s="29">
        <v>1762.222</v>
      </c>
      <c r="C239" s="29">
        <v>17589.8829999999</v>
      </c>
      <c r="D239" s="29">
        <v>1</v>
      </c>
      <c r="E239" s="29">
        <v>1</v>
      </c>
      <c r="F239" s="29">
        <v>62073.46</v>
      </c>
      <c r="G239" s="29">
        <v>1</v>
      </c>
      <c r="H239" s="29">
        <v>1</v>
      </c>
      <c r="I239" s="29">
        <v>1</v>
      </c>
      <c r="K239" s="432"/>
      <c r="L239" s="432" t="e">
        <f>IF(K239=0,#REF!,0)</f>
        <v>#REF!</v>
      </c>
      <c r="O239">
        <v>68447.503110999998</v>
      </c>
      <c r="P239">
        <v>183</v>
      </c>
    </row>
    <row r="240" spans="1:16">
      <c r="A240" s="29">
        <v>238</v>
      </c>
      <c r="B240" s="29">
        <v>1762.222</v>
      </c>
      <c r="C240" s="29">
        <v>17202.852999999901</v>
      </c>
      <c r="D240" s="29">
        <v>1</v>
      </c>
      <c r="E240" s="29">
        <v>1</v>
      </c>
      <c r="F240" s="29">
        <v>2986.7749999999901</v>
      </c>
      <c r="G240" s="29">
        <v>1</v>
      </c>
      <c r="H240" s="29">
        <v>1</v>
      </c>
      <c r="I240" s="29">
        <v>1</v>
      </c>
      <c r="K240" s="432"/>
      <c r="L240" s="432" t="e">
        <f>IF(K240=0,#REF!,0)</f>
        <v>#REF!</v>
      </c>
      <c r="O240">
        <v>66816.146057000005</v>
      </c>
      <c r="P240">
        <v>181</v>
      </c>
    </row>
    <row r="241" spans="1:16">
      <c r="A241" s="29">
        <v>239</v>
      </c>
      <c r="B241" s="29">
        <v>1762.222</v>
      </c>
      <c r="C241" s="29">
        <v>16872.516999999902</v>
      </c>
      <c r="D241" s="29">
        <v>1</v>
      </c>
      <c r="E241" s="29">
        <v>1</v>
      </c>
      <c r="F241" s="29">
        <v>1693.29</v>
      </c>
      <c r="G241" s="29">
        <v>1</v>
      </c>
      <c r="H241" s="29">
        <v>1</v>
      </c>
      <c r="I241" s="29">
        <v>1</v>
      </c>
      <c r="K241" s="432"/>
      <c r="L241" s="432" t="e">
        <f>IF(K241=0,#REF!,0)</f>
        <v>#REF!</v>
      </c>
      <c r="O241">
        <v>65752.081177</v>
      </c>
      <c r="P241">
        <v>180</v>
      </c>
    </row>
    <row r="242" spans="1:16">
      <c r="A242" s="29">
        <v>240</v>
      </c>
      <c r="B242" s="29">
        <v>1032.623999999998</v>
      </c>
      <c r="C242" s="29">
        <v>16988.092999999899</v>
      </c>
      <c r="D242" s="29">
        <v>1</v>
      </c>
      <c r="E242" s="29">
        <v>1</v>
      </c>
      <c r="F242" s="29">
        <v>1526.1189999999999</v>
      </c>
      <c r="G242" s="29">
        <v>1</v>
      </c>
      <c r="H242" s="29">
        <v>1</v>
      </c>
      <c r="I242" s="29">
        <v>1</v>
      </c>
      <c r="K242" s="432"/>
      <c r="L242" s="432" t="e">
        <f>IF(K242=0,#REF!,0)</f>
        <v>#REF!</v>
      </c>
      <c r="O242">
        <v>66498.066224000009</v>
      </c>
      <c r="P242">
        <v>166</v>
      </c>
    </row>
    <row r="243" spans="1:16">
      <c r="A243" s="29">
        <v>241</v>
      </c>
      <c r="B243" s="29">
        <v>1032.623999999998</v>
      </c>
      <c r="C243" s="29">
        <v>17118.203999999889</v>
      </c>
      <c r="D243" s="29">
        <v>1</v>
      </c>
      <c r="E243" s="29">
        <v>1</v>
      </c>
      <c r="F243" s="29">
        <v>2858.4239999999991</v>
      </c>
      <c r="G243" s="29">
        <v>1</v>
      </c>
      <c r="H243" s="29">
        <v>1</v>
      </c>
      <c r="I243" s="29">
        <v>1</v>
      </c>
      <c r="K243" s="432"/>
      <c r="L243" s="432" t="e">
        <f>IF(K243=0,#REF!,0)</f>
        <v>#REF!</v>
      </c>
      <c r="O243">
        <v>64825.840333</v>
      </c>
      <c r="P243">
        <v>169</v>
      </c>
    </row>
    <row r="244" spans="1:16">
      <c r="A244" s="29">
        <v>242</v>
      </c>
      <c r="B244" s="29">
        <v>1032.623999999998</v>
      </c>
      <c r="C244" s="29">
        <v>17222.156999999901</v>
      </c>
      <c r="D244" s="29">
        <v>1</v>
      </c>
      <c r="E244" s="29">
        <v>1</v>
      </c>
      <c r="F244" s="29">
        <v>10036.044999999989</v>
      </c>
      <c r="G244" s="29">
        <v>1</v>
      </c>
      <c r="H244" s="29">
        <v>1</v>
      </c>
      <c r="I244" s="29">
        <v>1</v>
      </c>
      <c r="K244" s="432"/>
      <c r="L244" s="432" t="e">
        <f>IF(K244=0,#REF!,0)</f>
        <v>#REF!</v>
      </c>
      <c r="O244">
        <v>62868.391754999997</v>
      </c>
      <c r="P244">
        <v>165</v>
      </c>
    </row>
    <row r="245" spans="1:16">
      <c r="A245" s="29">
        <v>243</v>
      </c>
      <c r="B245" s="29">
        <v>1032.623999999998</v>
      </c>
      <c r="C245" s="29">
        <v>17392.424999999901</v>
      </c>
      <c r="D245" s="29">
        <v>1</v>
      </c>
      <c r="E245" s="29">
        <v>1</v>
      </c>
      <c r="F245" s="29">
        <v>17222.486000000001</v>
      </c>
      <c r="G245" s="29">
        <v>1</v>
      </c>
      <c r="H245" s="29">
        <v>1</v>
      </c>
      <c r="I245" s="29">
        <v>1</v>
      </c>
      <c r="K245" s="432"/>
      <c r="L245" s="432" t="e">
        <f>IF(K245=0,#REF!,0)</f>
        <v>#REF!</v>
      </c>
      <c r="O245">
        <v>61875.742616000003</v>
      </c>
      <c r="P245">
        <v>152</v>
      </c>
    </row>
    <row r="246" spans="1:16">
      <c r="A246" s="29">
        <v>244</v>
      </c>
      <c r="B246" s="29">
        <v>1032.623999999998</v>
      </c>
      <c r="C246" s="29">
        <v>17480.440999999901</v>
      </c>
      <c r="D246" s="29">
        <v>1</v>
      </c>
      <c r="E246" s="29">
        <v>1</v>
      </c>
      <c r="F246" s="29">
        <v>22351.127999999899</v>
      </c>
      <c r="G246" s="29">
        <v>1</v>
      </c>
      <c r="H246" s="29">
        <v>1</v>
      </c>
      <c r="I246" s="29">
        <v>1</v>
      </c>
      <c r="K246" s="432"/>
      <c r="L246" s="432" t="e">
        <f>IF(K246=0,#REF!,0)</f>
        <v>#REF!</v>
      </c>
      <c r="O246">
        <v>62257.623900999999</v>
      </c>
      <c r="P246">
        <v>147</v>
      </c>
    </row>
    <row r="247" spans="1:16">
      <c r="A247" s="29">
        <v>245</v>
      </c>
      <c r="B247" s="29">
        <v>1032.623999999998</v>
      </c>
      <c r="C247" s="29">
        <v>17582.791999999899</v>
      </c>
      <c r="D247" s="29">
        <v>1</v>
      </c>
      <c r="E247" s="29">
        <v>1</v>
      </c>
      <c r="F247" s="29">
        <v>27494.617999999999</v>
      </c>
      <c r="G247" s="29">
        <v>1</v>
      </c>
      <c r="H247" s="29">
        <v>1</v>
      </c>
      <c r="I247" s="29">
        <v>1</v>
      </c>
      <c r="K247" s="432"/>
      <c r="L247" s="432" t="e">
        <f>IF(K247=0,#REF!,0)</f>
        <v>#REF!</v>
      </c>
      <c r="O247">
        <v>62430.493620999987</v>
      </c>
      <c r="P247">
        <v>153</v>
      </c>
    </row>
    <row r="248" spans="1:16">
      <c r="A248" s="29">
        <v>246</v>
      </c>
      <c r="B248" s="29">
        <v>1762.222</v>
      </c>
      <c r="C248" s="29">
        <v>17627.728999999901</v>
      </c>
      <c r="D248" s="29">
        <v>1</v>
      </c>
      <c r="E248" s="29">
        <v>1</v>
      </c>
      <c r="F248" s="29">
        <v>32047.909</v>
      </c>
      <c r="G248" s="29">
        <v>1</v>
      </c>
      <c r="H248" s="29">
        <v>1</v>
      </c>
      <c r="I248" s="29">
        <v>1</v>
      </c>
      <c r="K248" s="432"/>
      <c r="L248" s="432" t="e">
        <f>IF(K248=0,#REF!,0)</f>
        <v>#REF!</v>
      </c>
      <c r="O248">
        <v>63651.267151999993</v>
      </c>
      <c r="P248">
        <v>157</v>
      </c>
    </row>
    <row r="249" spans="1:16">
      <c r="A249" s="29">
        <v>247</v>
      </c>
      <c r="B249" s="29">
        <v>6139.8579999999993</v>
      </c>
      <c r="C249" s="29">
        <v>17799.728999999901</v>
      </c>
      <c r="D249" s="29">
        <v>1</v>
      </c>
      <c r="E249" s="29">
        <v>1</v>
      </c>
      <c r="F249" s="29">
        <v>111859.049</v>
      </c>
      <c r="G249" s="29">
        <v>1</v>
      </c>
      <c r="H249" s="29">
        <v>1</v>
      </c>
      <c r="I249" s="29">
        <v>1</v>
      </c>
      <c r="K249" s="432"/>
      <c r="L249" s="432" t="e">
        <f>IF(K249=0,#REF!,0)</f>
        <v>#REF!</v>
      </c>
      <c r="O249">
        <v>65154.629822000003</v>
      </c>
      <c r="P249">
        <v>167</v>
      </c>
    </row>
    <row r="250" spans="1:16">
      <c r="A250" s="29">
        <v>248</v>
      </c>
      <c r="B250" s="29">
        <v>1762.222</v>
      </c>
      <c r="C250" s="29">
        <v>49936.282999999879</v>
      </c>
      <c r="D250" s="29">
        <v>1</v>
      </c>
      <c r="E250" s="29">
        <v>1</v>
      </c>
      <c r="F250" s="29">
        <v>114363.389</v>
      </c>
      <c r="G250" s="29">
        <v>1</v>
      </c>
      <c r="H250" s="29">
        <v>1</v>
      </c>
      <c r="I250" s="29">
        <v>1</v>
      </c>
      <c r="K250" s="432"/>
      <c r="L250" s="432" t="e">
        <f>IF(K250=0,#REF!,0)</f>
        <v>#REF!</v>
      </c>
      <c r="O250">
        <v>67704.512635000006</v>
      </c>
      <c r="P250">
        <v>178</v>
      </c>
    </row>
    <row r="251" spans="1:16">
      <c r="A251" s="29">
        <v>249</v>
      </c>
      <c r="B251" s="29">
        <v>1032.623999999998</v>
      </c>
      <c r="C251" s="29">
        <v>78793.566999999894</v>
      </c>
      <c r="D251" s="29">
        <v>1</v>
      </c>
      <c r="E251" s="29">
        <v>1</v>
      </c>
      <c r="F251" s="29">
        <v>106353.59600000001</v>
      </c>
      <c r="G251" s="29">
        <v>1</v>
      </c>
      <c r="H251" s="29">
        <v>1</v>
      </c>
      <c r="I251" s="29">
        <v>1</v>
      </c>
      <c r="K251" s="432"/>
      <c r="L251" s="432" t="e">
        <f>IF(K251=0,#REF!,0)</f>
        <v>#REF!</v>
      </c>
      <c r="O251">
        <v>69614.801025000008</v>
      </c>
      <c r="P251">
        <v>180</v>
      </c>
    </row>
    <row r="252" spans="1:16">
      <c r="A252" s="29">
        <v>250</v>
      </c>
      <c r="B252" s="29">
        <v>1153.2399999999991</v>
      </c>
      <c r="C252" s="29">
        <v>96072.695999999996</v>
      </c>
      <c r="D252" s="29">
        <v>1</v>
      </c>
      <c r="E252" s="29">
        <v>1</v>
      </c>
      <c r="F252" s="29">
        <v>94657.997000000003</v>
      </c>
      <c r="G252" s="29">
        <v>1</v>
      </c>
      <c r="H252" s="29">
        <v>1</v>
      </c>
      <c r="I252" s="29">
        <v>1</v>
      </c>
      <c r="K252" s="432"/>
      <c r="L252" s="432" t="e">
        <f>IF(K252=0,#REF!,0)</f>
        <v>#REF!</v>
      </c>
      <c r="O252">
        <v>74094.765626000008</v>
      </c>
      <c r="P252">
        <v>136</v>
      </c>
    </row>
    <row r="253" spans="1:16">
      <c r="A253" s="29">
        <v>251</v>
      </c>
      <c r="B253" s="29">
        <v>1213.5469999999989</v>
      </c>
      <c r="C253" s="29">
        <v>112919.2509999998</v>
      </c>
      <c r="D253" s="29">
        <v>1</v>
      </c>
      <c r="E253" s="29">
        <v>1</v>
      </c>
      <c r="F253" s="29">
        <v>83549.953999999896</v>
      </c>
      <c r="G253" s="29">
        <v>1</v>
      </c>
      <c r="H253" s="29">
        <v>1</v>
      </c>
      <c r="I253" s="29">
        <v>1</v>
      </c>
      <c r="K253" s="432"/>
      <c r="L253" s="432" t="e">
        <f>IF(K253=0,#REF!,0)</f>
        <v>#REF!</v>
      </c>
      <c r="O253">
        <v>73823.491273000007</v>
      </c>
      <c r="P253">
        <v>122</v>
      </c>
    </row>
    <row r="254" spans="1:16">
      <c r="A254" s="29">
        <v>252</v>
      </c>
      <c r="B254" s="29">
        <v>1213.5469999999989</v>
      </c>
      <c r="C254" s="29">
        <v>94903.904999999999</v>
      </c>
      <c r="D254" s="29">
        <v>1</v>
      </c>
      <c r="E254" s="29">
        <v>1</v>
      </c>
      <c r="F254" s="29">
        <v>73609.026999999885</v>
      </c>
      <c r="G254" s="29">
        <v>1</v>
      </c>
      <c r="H254" s="29">
        <v>1</v>
      </c>
      <c r="I254" s="29">
        <v>1</v>
      </c>
      <c r="K254" s="432"/>
      <c r="L254" s="432" t="e">
        <f>IF(K254=0,#REF!,0)</f>
        <v>#REF!</v>
      </c>
      <c r="O254">
        <v>73370.355164000008</v>
      </c>
      <c r="P254">
        <v>109</v>
      </c>
    </row>
    <row r="255" spans="1:16">
      <c r="A255" s="29">
        <v>253</v>
      </c>
      <c r="B255" s="29">
        <v>6200.1660000000002</v>
      </c>
      <c r="C255" s="29">
        <v>53602.610999999888</v>
      </c>
      <c r="D255" s="29">
        <v>1</v>
      </c>
      <c r="E255" s="29">
        <v>1</v>
      </c>
      <c r="F255" s="29">
        <v>56842.204000000012</v>
      </c>
      <c r="G255" s="29">
        <v>1</v>
      </c>
      <c r="H255" s="29">
        <v>1</v>
      </c>
      <c r="I255" s="29">
        <v>1</v>
      </c>
      <c r="K255" s="432"/>
      <c r="L255" s="432" t="e">
        <f>IF(K255=0,#REF!,0)</f>
        <v>#REF!</v>
      </c>
      <c r="O255">
        <v>70120.969146000003</v>
      </c>
      <c r="P255">
        <v>98</v>
      </c>
    </row>
    <row r="256" spans="1:16">
      <c r="A256" s="29">
        <v>254</v>
      </c>
      <c r="B256" s="29">
        <v>1762.222</v>
      </c>
      <c r="C256" s="29">
        <v>75289.328999999881</v>
      </c>
      <c r="D256" s="29">
        <v>1</v>
      </c>
      <c r="E256" s="29">
        <v>1</v>
      </c>
      <c r="F256" s="29">
        <v>60729.040999999888</v>
      </c>
      <c r="G256" s="29">
        <v>1</v>
      </c>
      <c r="H256" s="29">
        <v>1</v>
      </c>
      <c r="I256" s="29">
        <v>1</v>
      </c>
      <c r="K256" s="432"/>
      <c r="L256" s="432" t="e">
        <f>IF(K256=0,#REF!,0)</f>
        <v>#REF!</v>
      </c>
      <c r="O256">
        <v>67747.781128000002</v>
      </c>
      <c r="P256">
        <v>99</v>
      </c>
    </row>
    <row r="257" spans="1:16">
      <c r="A257" s="29">
        <v>255</v>
      </c>
      <c r="B257" s="29">
        <v>1032.623999999998</v>
      </c>
      <c r="C257" s="29">
        <v>109514.46099999981</v>
      </c>
      <c r="D257" s="29">
        <v>1</v>
      </c>
      <c r="E257" s="29">
        <v>1</v>
      </c>
      <c r="F257" s="29">
        <v>58102.487000000001</v>
      </c>
      <c r="G257" s="29">
        <v>1</v>
      </c>
      <c r="H257" s="29">
        <v>1</v>
      </c>
      <c r="I257" s="29">
        <v>1</v>
      </c>
      <c r="K257" s="432"/>
      <c r="L257" s="432" t="e">
        <f>IF(K257=0,#REF!,0)</f>
        <v>#REF!</v>
      </c>
      <c r="O257">
        <v>70537.457396999991</v>
      </c>
      <c r="P257">
        <v>104</v>
      </c>
    </row>
    <row r="258" spans="1:16">
      <c r="A258" s="29">
        <v>256</v>
      </c>
      <c r="B258" s="29">
        <v>1032.623999999998</v>
      </c>
      <c r="C258" s="29">
        <v>92253.764999999985</v>
      </c>
      <c r="D258" s="29">
        <v>1</v>
      </c>
      <c r="E258" s="29">
        <v>1</v>
      </c>
      <c r="F258" s="29">
        <v>57838.294000000002</v>
      </c>
      <c r="G258" s="29">
        <v>1</v>
      </c>
      <c r="H258" s="29">
        <v>1</v>
      </c>
      <c r="I258" s="29">
        <v>1</v>
      </c>
      <c r="K258" s="432"/>
      <c r="L258" s="432" t="e">
        <f>IF(K258=0,#REF!,0)</f>
        <v>#REF!</v>
      </c>
      <c r="O258">
        <v>70107.419951999997</v>
      </c>
      <c r="P258">
        <v>123</v>
      </c>
    </row>
    <row r="259" spans="1:16">
      <c r="A259" s="29">
        <v>257</v>
      </c>
      <c r="B259" s="29">
        <v>1032.623999999998</v>
      </c>
      <c r="C259" s="29">
        <v>80577.047999999995</v>
      </c>
      <c r="D259" s="29">
        <v>1</v>
      </c>
      <c r="E259" s="29">
        <v>1</v>
      </c>
      <c r="F259" s="29">
        <v>61348.408999999891</v>
      </c>
      <c r="G259" s="29">
        <v>1</v>
      </c>
      <c r="H259" s="29">
        <v>1</v>
      </c>
      <c r="I259" s="29">
        <v>1</v>
      </c>
      <c r="K259" s="432"/>
      <c r="L259" s="432" t="e">
        <f>IF(K259=0,#REF!,0)</f>
        <v>#REF!</v>
      </c>
      <c r="O259">
        <v>70637.934082000007</v>
      </c>
      <c r="P259">
        <v>134</v>
      </c>
    </row>
    <row r="260" spans="1:16">
      <c r="A260" s="29">
        <v>258</v>
      </c>
      <c r="B260" s="29">
        <v>1762.222</v>
      </c>
      <c r="C260" s="29">
        <v>46490.381999999881</v>
      </c>
      <c r="D260" s="29">
        <v>1</v>
      </c>
      <c r="E260" s="29">
        <v>1</v>
      </c>
      <c r="F260" s="29">
        <v>65270.146999999997</v>
      </c>
      <c r="G260" s="29">
        <v>1</v>
      </c>
      <c r="H260" s="29">
        <v>1</v>
      </c>
      <c r="I260" s="29">
        <v>1</v>
      </c>
      <c r="K260" s="432"/>
      <c r="L260" s="432" t="e">
        <f>IF(K260=0,#REF!,0)</f>
        <v>#REF!</v>
      </c>
      <c r="O260">
        <v>71487.957519000003</v>
      </c>
      <c r="P260">
        <v>155</v>
      </c>
    </row>
    <row r="261" spans="1:16">
      <c r="A261" s="29">
        <v>259</v>
      </c>
      <c r="B261" s="29">
        <v>6139.8579999999993</v>
      </c>
      <c r="C261" s="29">
        <v>30407.773999999899</v>
      </c>
      <c r="D261" s="29">
        <v>1</v>
      </c>
      <c r="E261" s="29">
        <v>1</v>
      </c>
      <c r="F261" s="29">
        <v>59666.187999999893</v>
      </c>
      <c r="G261" s="29">
        <v>1</v>
      </c>
      <c r="H261" s="29">
        <v>1</v>
      </c>
      <c r="I261" s="29">
        <v>1</v>
      </c>
      <c r="K261" s="432"/>
      <c r="L261" s="432" t="e">
        <f>IF(K261=0,#REF!,0)</f>
        <v>#REF!</v>
      </c>
      <c r="O261">
        <v>71761.042541000003</v>
      </c>
      <c r="P261">
        <v>170</v>
      </c>
    </row>
    <row r="262" spans="1:16">
      <c r="A262" s="29">
        <v>260</v>
      </c>
      <c r="B262" s="29">
        <v>7599.07</v>
      </c>
      <c r="C262" s="29">
        <v>31824.673999999901</v>
      </c>
      <c r="D262" s="29">
        <v>1</v>
      </c>
      <c r="E262" s="29">
        <v>1</v>
      </c>
      <c r="F262" s="29">
        <v>59580.759999999893</v>
      </c>
      <c r="G262" s="29">
        <v>1</v>
      </c>
      <c r="H262" s="29">
        <v>1</v>
      </c>
      <c r="I262" s="29">
        <v>1</v>
      </c>
      <c r="K262" s="432"/>
      <c r="L262" s="432" t="e">
        <f>IF(K262=0,#REF!,0)</f>
        <v>#REF!</v>
      </c>
      <c r="O262">
        <v>70072.604492999992</v>
      </c>
      <c r="P262">
        <v>187</v>
      </c>
    </row>
    <row r="263" spans="1:16">
      <c r="A263" s="29">
        <v>261</v>
      </c>
      <c r="B263" s="29">
        <v>1762.222</v>
      </c>
      <c r="C263" s="29">
        <v>17849.657999999901</v>
      </c>
      <c r="D263" s="29">
        <v>1</v>
      </c>
      <c r="E263" s="29">
        <v>1</v>
      </c>
      <c r="F263" s="29">
        <v>70854.716</v>
      </c>
      <c r="G263" s="29">
        <v>1</v>
      </c>
      <c r="H263" s="29">
        <v>1</v>
      </c>
      <c r="I263" s="29">
        <v>1</v>
      </c>
      <c r="K263" s="432"/>
      <c r="L263" s="432" t="e">
        <f>IF(K263=0,#REF!,0)</f>
        <v>#REF!</v>
      </c>
      <c r="O263">
        <v>68847.745423999993</v>
      </c>
      <c r="P263">
        <v>192</v>
      </c>
    </row>
    <row r="264" spans="1:16">
      <c r="A264" s="29">
        <v>262</v>
      </c>
      <c r="B264" s="29">
        <v>1762.222</v>
      </c>
      <c r="C264" s="29">
        <v>17550.242999999889</v>
      </c>
      <c r="D264" s="29">
        <v>1</v>
      </c>
      <c r="E264" s="29">
        <v>1</v>
      </c>
      <c r="F264" s="29">
        <v>3033.1259999999902</v>
      </c>
      <c r="G264" s="29">
        <v>1</v>
      </c>
      <c r="H264" s="29">
        <v>1</v>
      </c>
      <c r="I264" s="29">
        <v>1</v>
      </c>
      <c r="K264" s="432"/>
      <c r="L264" s="432" t="e">
        <f>IF(K264=0,#REF!,0)</f>
        <v>#REF!</v>
      </c>
      <c r="O264">
        <v>67152.611145000003</v>
      </c>
      <c r="P264">
        <v>191</v>
      </c>
    </row>
    <row r="265" spans="1:16">
      <c r="A265" s="29">
        <v>263</v>
      </c>
      <c r="B265" s="29">
        <v>1762.222</v>
      </c>
      <c r="C265" s="29">
        <v>17257.285999999891</v>
      </c>
      <c r="D265" s="29">
        <v>1</v>
      </c>
      <c r="E265" s="29">
        <v>1</v>
      </c>
      <c r="F265" s="29">
        <v>2334.63</v>
      </c>
      <c r="G265" s="29">
        <v>1</v>
      </c>
      <c r="H265" s="29">
        <v>1</v>
      </c>
      <c r="I265" s="29">
        <v>1</v>
      </c>
      <c r="K265" s="432"/>
      <c r="L265" s="432" t="e">
        <f>IF(K265=0,#REF!,0)</f>
        <v>#REF!</v>
      </c>
      <c r="O265">
        <v>66187.638611000002</v>
      </c>
      <c r="P265">
        <v>191</v>
      </c>
    </row>
    <row r="266" spans="1:16">
      <c r="A266" s="29">
        <v>264</v>
      </c>
      <c r="B266" s="29">
        <v>1032.623999999998</v>
      </c>
      <c r="C266" s="29">
        <v>17390.263999999901</v>
      </c>
      <c r="D266" s="29">
        <v>1</v>
      </c>
      <c r="E266" s="29">
        <v>1</v>
      </c>
      <c r="F266" s="29">
        <v>7756.0119999999997</v>
      </c>
      <c r="G266" s="29">
        <v>1</v>
      </c>
      <c r="H266" s="29">
        <v>1</v>
      </c>
      <c r="I266" s="29">
        <v>1</v>
      </c>
      <c r="K266" s="432"/>
      <c r="L266" s="432" t="e">
        <f>IF(K266=0,#REF!,0)</f>
        <v>#REF!</v>
      </c>
      <c r="O266">
        <v>66231.212281</v>
      </c>
      <c r="P266">
        <v>172</v>
      </c>
    </row>
    <row r="267" spans="1:16">
      <c r="A267" s="29">
        <v>265</v>
      </c>
      <c r="B267" s="29">
        <v>1032.623999999998</v>
      </c>
      <c r="C267" s="29">
        <v>17206.701999999899</v>
      </c>
      <c r="D267" s="29">
        <v>1</v>
      </c>
      <c r="E267" s="29">
        <v>1</v>
      </c>
      <c r="F267" s="29">
        <v>14133.290999999899</v>
      </c>
      <c r="G267" s="29">
        <v>1</v>
      </c>
      <c r="H267" s="29">
        <v>1</v>
      </c>
      <c r="I267" s="29">
        <v>1</v>
      </c>
      <c r="K267" s="432"/>
      <c r="L267" s="432" t="e">
        <f>IF(K267=0,#REF!,0)</f>
        <v>#REF!</v>
      </c>
      <c r="O267">
        <v>65895.773436999996</v>
      </c>
      <c r="P267">
        <v>164</v>
      </c>
    </row>
    <row r="268" spans="1:16">
      <c r="A268" s="29">
        <v>266</v>
      </c>
      <c r="B268" s="29">
        <v>1032.623999999998</v>
      </c>
      <c r="C268" s="29">
        <v>17213.214999999898</v>
      </c>
      <c r="D268" s="29">
        <v>1</v>
      </c>
      <c r="E268" s="29">
        <v>1</v>
      </c>
      <c r="F268" s="29">
        <v>21324.46</v>
      </c>
      <c r="G268" s="29">
        <v>1</v>
      </c>
      <c r="H268" s="29">
        <v>1</v>
      </c>
      <c r="I268" s="29">
        <v>1</v>
      </c>
      <c r="K268" s="432"/>
      <c r="L268" s="432" t="e">
        <f>IF(K268=0,#REF!,0)</f>
        <v>#REF!</v>
      </c>
      <c r="O268">
        <v>62594.236632</v>
      </c>
      <c r="P268">
        <v>150</v>
      </c>
    </row>
    <row r="269" spans="1:16">
      <c r="A269" s="29">
        <v>267</v>
      </c>
      <c r="B269" s="29">
        <v>1032.623999999998</v>
      </c>
      <c r="C269" s="29">
        <v>17277.200999999899</v>
      </c>
      <c r="D269" s="29">
        <v>1</v>
      </c>
      <c r="E269" s="29">
        <v>1</v>
      </c>
      <c r="F269" s="29">
        <v>27308.551999999901</v>
      </c>
      <c r="G269" s="29">
        <v>1</v>
      </c>
      <c r="H269" s="29">
        <v>1</v>
      </c>
      <c r="I269" s="29">
        <v>1</v>
      </c>
      <c r="K269" s="432"/>
      <c r="L269" s="432" t="e">
        <f>IF(K269=0,#REF!,0)</f>
        <v>#REF!</v>
      </c>
      <c r="O269">
        <v>62760.456297999997</v>
      </c>
      <c r="P269">
        <v>146</v>
      </c>
    </row>
    <row r="270" spans="1:16">
      <c r="A270" s="29">
        <v>268</v>
      </c>
      <c r="B270" s="29">
        <v>1032.623999999998</v>
      </c>
      <c r="C270" s="29">
        <v>17315.283999999901</v>
      </c>
      <c r="D270" s="29">
        <v>1</v>
      </c>
      <c r="E270" s="29">
        <v>1</v>
      </c>
      <c r="F270" s="29">
        <v>32067.877999999899</v>
      </c>
      <c r="G270" s="29">
        <v>1</v>
      </c>
      <c r="H270" s="29">
        <v>1</v>
      </c>
      <c r="I270" s="29">
        <v>1</v>
      </c>
      <c r="K270" s="432"/>
      <c r="L270" s="432" t="e">
        <f>IF(K270=0,#REF!,0)</f>
        <v>#REF!</v>
      </c>
      <c r="O270">
        <v>62546.012634000013</v>
      </c>
      <c r="P270">
        <v>150</v>
      </c>
    </row>
    <row r="271" spans="1:16">
      <c r="A271" s="29">
        <v>269</v>
      </c>
      <c r="B271" s="29">
        <v>1032.623999999998</v>
      </c>
      <c r="C271" s="29">
        <v>17353.719999999899</v>
      </c>
      <c r="D271" s="29">
        <v>1</v>
      </c>
      <c r="E271" s="29">
        <v>1</v>
      </c>
      <c r="F271" s="29">
        <v>36617.608999999997</v>
      </c>
      <c r="G271" s="29">
        <v>1</v>
      </c>
      <c r="H271" s="29">
        <v>1</v>
      </c>
      <c r="I271" s="29">
        <v>1</v>
      </c>
      <c r="K271" s="432"/>
      <c r="L271" s="432" t="e">
        <f>IF(K271=0,#REF!,0)</f>
        <v>#REF!</v>
      </c>
      <c r="O271">
        <v>62573.912292000001</v>
      </c>
      <c r="P271">
        <v>136</v>
      </c>
    </row>
    <row r="272" spans="1:16">
      <c r="A272" s="29">
        <v>270</v>
      </c>
      <c r="B272" s="29">
        <v>1762.222</v>
      </c>
      <c r="C272" s="29">
        <v>17378.018999999898</v>
      </c>
      <c r="D272" s="29">
        <v>1</v>
      </c>
      <c r="E272" s="29">
        <v>1</v>
      </c>
      <c r="F272" s="29">
        <v>39405.533000000003</v>
      </c>
      <c r="G272" s="29">
        <v>1</v>
      </c>
      <c r="H272" s="29">
        <v>1</v>
      </c>
      <c r="I272" s="29">
        <v>1</v>
      </c>
      <c r="K272" s="432"/>
      <c r="L272" s="432" t="e">
        <f>IF(K272=0,#REF!,0)</f>
        <v>#REF!</v>
      </c>
      <c r="O272">
        <v>64036.348145999997</v>
      </c>
      <c r="P272">
        <v>145</v>
      </c>
    </row>
    <row r="273" spans="1:16">
      <c r="A273" s="29">
        <v>271</v>
      </c>
      <c r="B273" s="29">
        <v>6139.8579999999993</v>
      </c>
      <c r="C273" s="29">
        <v>17513.618999999901</v>
      </c>
      <c r="D273" s="29">
        <v>1</v>
      </c>
      <c r="E273" s="29">
        <v>1</v>
      </c>
      <c r="F273" s="29">
        <v>115161.815999999</v>
      </c>
      <c r="G273" s="29">
        <v>1</v>
      </c>
      <c r="H273" s="29">
        <v>1</v>
      </c>
      <c r="I273" s="29">
        <v>1</v>
      </c>
      <c r="K273" s="432"/>
      <c r="L273" s="432" t="e">
        <f>IF(K273=0,#REF!,0)</f>
        <v>#REF!</v>
      </c>
      <c r="O273">
        <v>65569.557006999996</v>
      </c>
      <c r="P273">
        <v>152</v>
      </c>
    </row>
    <row r="274" spans="1:16">
      <c r="A274" s="29">
        <v>272</v>
      </c>
      <c r="B274" s="29">
        <v>1762.222</v>
      </c>
      <c r="C274" s="29">
        <v>32480.969999999899</v>
      </c>
      <c r="D274" s="29">
        <v>1</v>
      </c>
      <c r="E274" s="29">
        <v>1</v>
      </c>
      <c r="F274" s="29">
        <v>120735.814</v>
      </c>
      <c r="G274" s="29">
        <v>1</v>
      </c>
      <c r="H274" s="29">
        <v>1</v>
      </c>
      <c r="I274" s="29">
        <v>1</v>
      </c>
      <c r="K274" s="432"/>
      <c r="L274" s="432" t="e">
        <f>IF(K274=0,#REF!,0)</f>
        <v>#REF!</v>
      </c>
      <c r="O274">
        <v>67029.230408000003</v>
      </c>
      <c r="P274">
        <v>167</v>
      </c>
    </row>
    <row r="275" spans="1:16">
      <c r="A275" s="29">
        <v>273</v>
      </c>
      <c r="B275" s="29">
        <v>1032.623999999998</v>
      </c>
      <c r="C275" s="29">
        <v>33281.132999999892</v>
      </c>
      <c r="D275" s="29">
        <v>1</v>
      </c>
      <c r="E275" s="29">
        <v>1</v>
      </c>
      <c r="F275" s="29">
        <v>116382.19599999901</v>
      </c>
      <c r="G275" s="29">
        <v>1</v>
      </c>
      <c r="H275" s="29">
        <v>1</v>
      </c>
      <c r="I275" s="29">
        <v>1</v>
      </c>
      <c r="K275" s="432"/>
      <c r="L275" s="432" t="e">
        <f>IF(K275=0,#REF!,0)</f>
        <v>#REF!</v>
      </c>
      <c r="O275">
        <v>68336.632627999992</v>
      </c>
      <c r="P275">
        <v>163</v>
      </c>
    </row>
    <row r="276" spans="1:16">
      <c r="A276" s="29">
        <v>274</v>
      </c>
      <c r="B276" s="29">
        <v>1153.2399999999991</v>
      </c>
      <c r="C276" s="29">
        <v>33837.515999999887</v>
      </c>
      <c r="D276" s="29">
        <v>1</v>
      </c>
      <c r="E276" s="29">
        <v>1</v>
      </c>
      <c r="F276" s="29">
        <v>104301.9439999999</v>
      </c>
      <c r="G276" s="29">
        <v>1</v>
      </c>
      <c r="H276" s="29">
        <v>1</v>
      </c>
      <c r="I276" s="29">
        <v>1</v>
      </c>
      <c r="K276" s="432"/>
      <c r="L276" s="432" t="e">
        <f>IF(K276=0,#REF!,0)</f>
        <v>#REF!</v>
      </c>
      <c r="O276">
        <v>73250.254333999997</v>
      </c>
      <c r="P276">
        <v>141</v>
      </c>
    </row>
    <row r="277" spans="1:16">
      <c r="A277" s="29">
        <v>275</v>
      </c>
      <c r="B277" s="29">
        <v>1213.5469999999989</v>
      </c>
      <c r="C277" s="29">
        <v>34225.784999999887</v>
      </c>
      <c r="D277" s="29">
        <v>1</v>
      </c>
      <c r="E277" s="29">
        <v>1</v>
      </c>
      <c r="F277" s="29">
        <v>92692.645999999993</v>
      </c>
      <c r="G277" s="29">
        <v>1</v>
      </c>
      <c r="H277" s="29">
        <v>1</v>
      </c>
      <c r="I277" s="29">
        <v>1</v>
      </c>
      <c r="K277" s="432"/>
      <c r="L277" s="432" t="e">
        <f>IF(K277=0,#REF!,0)</f>
        <v>#REF!</v>
      </c>
      <c r="O277">
        <v>73863.978942999995</v>
      </c>
      <c r="P277">
        <v>130</v>
      </c>
    </row>
    <row r="278" spans="1:16">
      <c r="A278" s="29">
        <v>276</v>
      </c>
      <c r="B278" s="29">
        <v>1213.5469999999989</v>
      </c>
      <c r="C278" s="29">
        <v>33441.076999999903</v>
      </c>
      <c r="D278" s="29">
        <v>1</v>
      </c>
      <c r="E278" s="29">
        <v>1</v>
      </c>
      <c r="F278" s="29">
        <v>83237.281999999992</v>
      </c>
      <c r="G278" s="29">
        <v>1</v>
      </c>
      <c r="H278" s="29">
        <v>1</v>
      </c>
      <c r="I278" s="29">
        <v>1</v>
      </c>
      <c r="K278" s="432"/>
      <c r="L278" s="432" t="e">
        <f>IF(K278=0,#REF!,0)</f>
        <v>#REF!</v>
      </c>
      <c r="O278">
        <v>73822.088988999996</v>
      </c>
      <c r="P278">
        <v>129</v>
      </c>
    </row>
    <row r="279" spans="1:16">
      <c r="A279" s="29">
        <v>277</v>
      </c>
      <c r="B279" s="29">
        <v>6200.1660000000002</v>
      </c>
      <c r="C279" s="29">
        <v>31360.50599999999</v>
      </c>
      <c r="D279" s="29">
        <v>1</v>
      </c>
      <c r="E279" s="29">
        <v>1</v>
      </c>
      <c r="F279" s="29">
        <v>64404.682000000001</v>
      </c>
      <c r="G279" s="29">
        <v>1</v>
      </c>
      <c r="H279" s="29">
        <v>1</v>
      </c>
      <c r="I279" s="29">
        <v>1</v>
      </c>
      <c r="K279" s="432"/>
      <c r="L279" s="432" t="e">
        <f>IF(K279=0,#REF!,0)</f>
        <v>#REF!</v>
      </c>
      <c r="O279">
        <v>69895.153258999999</v>
      </c>
      <c r="P279">
        <v>125</v>
      </c>
    </row>
    <row r="280" spans="1:16">
      <c r="A280" s="29">
        <v>278</v>
      </c>
      <c r="B280" s="29">
        <v>1762.222</v>
      </c>
      <c r="C280" s="29">
        <v>31071.811999999889</v>
      </c>
      <c r="D280" s="29">
        <v>1</v>
      </c>
      <c r="E280" s="29">
        <v>1</v>
      </c>
      <c r="F280" s="29">
        <v>67182.663</v>
      </c>
      <c r="G280" s="29">
        <v>1</v>
      </c>
      <c r="H280" s="29">
        <v>1</v>
      </c>
      <c r="I280" s="29">
        <v>1</v>
      </c>
      <c r="K280" s="432"/>
      <c r="L280" s="432" t="e">
        <f>IF(K280=0,#REF!,0)</f>
        <v>#REF!</v>
      </c>
      <c r="O280">
        <v>68457.445617000005</v>
      </c>
      <c r="P280">
        <v>122</v>
      </c>
    </row>
    <row r="281" spans="1:16">
      <c r="A281" s="29">
        <v>279</v>
      </c>
      <c r="B281" s="29">
        <v>1032.623999999998</v>
      </c>
      <c r="C281" s="29">
        <v>31802.251999999899</v>
      </c>
      <c r="D281" s="29">
        <v>1</v>
      </c>
      <c r="E281" s="29">
        <v>1</v>
      </c>
      <c r="F281" s="29">
        <v>66048.812999999995</v>
      </c>
      <c r="G281" s="29">
        <v>1</v>
      </c>
      <c r="H281" s="29">
        <v>1</v>
      </c>
      <c r="I281" s="29">
        <v>1</v>
      </c>
      <c r="K281" s="432"/>
      <c r="L281" s="432" t="e">
        <f>IF(K281=0,#REF!,0)</f>
        <v>#REF!</v>
      </c>
      <c r="O281">
        <v>70382.107848</v>
      </c>
      <c r="P281">
        <v>124</v>
      </c>
    </row>
    <row r="282" spans="1:16">
      <c r="A282" s="29">
        <v>280</v>
      </c>
      <c r="B282" s="29">
        <v>1032.623999999998</v>
      </c>
      <c r="C282" s="29">
        <v>31450.702999999899</v>
      </c>
      <c r="D282" s="29">
        <v>1</v>
      </c>
      <c r="E282" s="29">
        <v>1</v>
      </c>
      <c r="F282" s="29">
        <v>65305.374999999993</v>
      </c>
      <c r="G282" s="29">
        <v>1</v>
      </c>
      <c r="H282" s="29">
        <v>1</v>
      </c>
      <c r="I282" s="29">
        <v>1</v>
      </c>
      <c r="K282" s="432"/>
      <c r="L282" s="432" t="e">
        <f>IF(K282=0,#REF!,0)</f>
        <v>#REF!</v>
      </c>
      <c r="O282">
        <v>70699.948090999998</v>
      </c>
      <c r="P282">
        <v>124</v>
      </c>
    </row>
    <row r="283" spans="1:16">
      <c r="A283" s="29">
        <v>281</v>
      </c>
      <c r="B283" s="29">
        <v>1032.623999999998</v>
      </c>
      <c r="C283" s="29">
        <v>31223.5959999999</v>
      </c>
      <c r="D283" s="29">
        <v>1</v>
      </c>
      <c r="E283" s="29">
        <v>1</v>
      </c>
      <c r="F283" s="29">
        <v>69337.815999999977</v>
      </c>
      <c r="G283" s="29">
        <v>1</v>
      </c>
      <c r="H283" s="29">
        <v>1</v>
      </c>
      <c r="I283" s="29">
        <v>1</v>
      </c>
      <c r="K283" s="432"/>
      <c r="L283" s="432" t="e">
        <f>IF(K283=0,#REF!,0)</f>
        <v>#REF!</v>
      </c>
      <c r="O283">
        <v>70300.177001999997</v>
      </c>
      <c r="P283">
        <v>147</v>
      </c>
    </row>
    <row r="284" spans="1:16">
      <c r="A284" s="29">
        <v>282</v>
      </c>
      <c r="B284" s="29">
        <v>1762.222</v>
      </c>
      <c r="C284" s="29">
        <v>30698.746999999901</v>
      </c>
      <c r="D284" s="29">
        <v>1</v>
      </c>
      <c r="E284" s="29">
        <v>1</v>
      </c>
      <c r="F284" s="29">
        <v>72653.495999999985</v>
      </c>
      <c r="G284" s="29">
        <v>1</v>
      </c>
      <c r="H284" s="29">
        <v>1</v>
      </c>
      <c r="I284" s="29">
        <v>1</v>
      </c>
      <c r="K284" s="432"/>
      <c r="L284" s="432" t="e">
        <f>IF(K284=0,#REF!,0)</f>
        <v>#REF!</v>
      </c>
      <c r="O284">
        <v>71283.424194000007</v>
      </c>
      <c r="P284">
        <v>150</v>
      </c>
    </row>
    <row r="285" spans="1:16">
      <c r="A285" s="29">
        <v>283</v>
      </c>
      <c r="B285" s="29">
        <v>6139.8579999999993</v>
      </c>
      <c r="C285" s="29">
        <v>30686.053999999898</v>
      </c>
      <c r="D285" s="29">
        <v>1</v>
      </c>
      <c r="E285" s="29">
        <v>1</v>
      </c>
      <c r="F285" s="29">
        <v>65741.238999999987</v>
      </c>
      <c r="G285" s="29">
        <v>1</v>
      </c>
      <c r="H285" s="29">
        <v>1</v>
      </c>
      <c r="I285" s="29">
        <v>1</v>
      </c>
      <c r="K285" s="432"/>
      <c r="L285" s="432" t="e">
        <f>IF(K285=0,#REF!,0)</f>
        <v>#REF!</v>
      </c>
      <c r="O285">
        <v>71729.156799000004</v>
      </c>
      <c r="P285">
        <v>177</v>
      </c>
    </row>
    <row r="286" spans="1:16">
      <c r="A286" s="29">
        <v>284</v>
      </c>
      <c r="B286" s="29">
        <v>7599.07</v>
      </c>
      <c r="C286" s="29">
        <v>32055.337999999902</v>
      </c>
      <c r="D286" s="29">
        <v>1</v>
      </c>
      <c r="E286" s="29">
        <v>1</v>
      </c>
      <c r="F286" s="29">
        <v>63459.5459999999</v>
      </c>
      <c r="G286" s="29">
        <v>1</v>
      </c>
      <c r="H286" s="29">
        <v>1</v>
      </c>
      <c r="I286" s="29">
        <v>1</v>
      </c>
      <c r="K286" s="432"/>
      <c r="L286" s="432" t="e">
        <f>IF(K286=0,#REF!,0)</f>
        <v>#REF!</v>
      </c>
      <c r="O286">
        <v>70181.034484999996</v>
      </c>
      <c r="P286">
        <v>194</v>
      </c>
    </row>
    <row r="287" spans="1:16">
      <c r="A287" s="29">
        <v>285</v>
      </c>
      <c r="B287" s="29">
        <v>1762.222</v>
      </c>
      <c r="C287" s="29">
        <v>17904.4199999999</v>
      </c>
      <c r="D287" s="29">
        <v>1</v>
      </c>
      <c r="E287" s="29">
        <v>1</v>
      </c>
      <c r="F287" s="29">
        <v>72619.902999999991</v>
      </c>
      <c r="G287" s="29">
        <v>1</v>
      </c>
      <c r="H287" s="29">
        <v>1</v>
      </c>
      <c r="I287" s="29">
        <v>1</v>
      </c>
      <c r="K287" s="432"/>
      <c r="L287" s="432" t="e">
        <f>IF(K287=0,#REF!,0)</f>
        <v>#REF!</v>
      </c>
      <c r="O287">
        <v>67947.480408000003</v>
      </c>
      <c r="P287">
        <v>198</v>
      </c>
    </row>
    <row r="288" spans="1:16">
      <c r="A288" s="29">
        <v>286</v>
      </c>
      <c r="B288" s="29">
        <v>1762.222</v>
      </c>
      <c r="C288" s="29">
        <v>17498.786999999898</v>
      </c>
      <c r="D288" s="29">
        <v>1</v>
      </c>
      <c r="E288" s="29">
        <v>1</v>
      </c>
      <c r="F288" s="29">
        <v>2559.761</v>
      </c>
      <c r="G288" s="29">
        <v>1</v>
      </c>
      <c r="H288" s="29">
        <v>1</v>
      </c>
      <c r="I288" s="29">
        <v>1</v>
      </c>
      <c r="K288" s="432"/>
      <c r="L288" s="432" t="e">
        <f>IF(K288=0,#REF!,0)</f>
        <v>#REF!</v>
      </c>
      <c r="O288">
        <v>66646.063232999993</v>
      </c>
      <c r="P288">
        <v>204</v>
      </c>
    </row>
    <row r="289" spans="1:16">
      <c r="A289" s="29">
        <v>287</v>
      </c>
      <c r="B289" s="29">
        <v>1762.222</v>
      </c>
      <c r="C289" s="29">
        <v>17090.241999999889</v>
      </c>
      <c r="D289" s="29">
        <v>1</v>
      </c>
      <c r="E289" s="29">
        <v>1</v>
      </c>
      <c r="F289" s="29">
        <v>3074.3270000000002</v>
      </c>
      <c r="G289" s="29">
        <v>1</v>
      </c>
      <c r="H289" s="29">
        <v>1</v>
      </c>
      <c r="I289" s="29">
        <v>1</v>
      </c>
      <c r="K289" s="432"/>
      <c r="L289" s="432" t="e">
        <f>IF(K289=0,#REF!,0)</f>
        <v>#REF!</v>
      </c>
      <c r="O289">
        <v>65831.355895999994</v>
      </c>
      <c r="P289">
        <v>196</v>
      </c>
    </row>
    <row r="290" spans="1:16">
      <c r="A290" s="29">
        <v>288</v>
      </c>
      <c r="B290" s="29">
        <v>1032.623999999998</v>
      </c>
      <c r="C290" s="29">
        <v>17133.6889999999</v>
      </c>
      <c r="D290" s="29">
        <v>1</v>
      </c>
      <c r="E290" s="29">
        <v>1</v>
      </c>
      <c r="F290" s="29">
        <v>7966.4259999999904</v>
      </c>
      <c r="G290" s="29">
        <v>1</v>
      </c>
      <c r="H290" s="29">
        <v>1</v>
      </c>
      <c r="I290" s="29">
        <v>1</v>
      </c>
      <c r="K290" s="432"/>
      <c r="L290" s="432" t="e">
        <f>IF(K290=0,#REF!,0)</f>
        <v>#REF!</v>
      </c>
      <c r="O290">
        <v>65780.683715000006</v>
      </c>
      <c r="P290">
        <v>189</v>
      </c>
    </row>
    <row r="291" spans="1:16">
      <c r="A291" s="29">
        <v>289</v>
      </c>
      <c r="B291" s="29">
        <v>1032.623999999998</v>
      </c>
      <c r="C291" s="29">
        <v>17149.373999999902</v>
      </c>
      <c r="D291" s="29">
        <v>1</v>
      </c>
      <c r="E291" s="29">
        <v>1</v>
      </c>
      <c r="F291" s="29">
        <v>13408.871999999999</v>
      </c>
      <c r="G291" s="29">
        <v>1</v>
      </c>
      <c r="H291" s="29">
        <v>1</v>
      </c>
      <c r="I291" s="29">
        <v>1</v>
      </c>
      <c r="K291" s="432"/>
      <c r="L291" s="432" t="e">
        <f>IF(K291=0,#REF!,0)</f>
        <v>#REF!</v>
      </c>
      <c r="O291">
        <v>65701.135315000007</v>
      </c>
      <c r="P291">
        <v>174</v>
      </c>
    </row>
    <row r="292" spans="1:16">
      <c r="A292" s="29">
        <v>290</v>
      </c>
      <c r="B292" s="29">
        <v>1032.623999999998</v>
      </c>
      <c r="C292" s="29">
        <v>17088.147999999899</v>
      </c>
      <c r="D292" s="29">
        <v>1</v>
      </c>
      <c r="E292" s="29">
        <v>1</v>
      </c>
      <c r="F292" s="29">
        <v>18207.451000000001</v>
      </c>
      <c r="G292" s="29">
        <v>1</v>
      </c>
      <c r="H292" s="29">
        <v>1</v>
      </c>
      <c r="I292" s="29">
        <v>1</v>
      </c>
      <c r="K292" s="432"/>
      <c r="L292" s="432" t="e">
        <f>IF(K292=0,#REF!,0)</f>
        <v>#REF!</v>
      </c>
      <c r="O292">
        <v>62157.461058999987</v>
      </c>
      <c r="P292">
        <v>169</v>
      </c>
    </row>
    <row r="293" spans="1:16">
      <c r="A293" s="29">
        <v>291</v>
      </c>
      <c r="B293" s="29">
        <v>1032.623999999998</v>
      </c>
      <c r="C293" s="29">
        <v>17090.141999999902</v>
      </c>
      <c r="D293" s="29">
        <v>1</v>
      </c>
      <c r="E293" s="29">
        <v>1</v>
      </c>
      <c r="F293" s="29">
        <v>22349.8109999999</v>
      </c>
      <c r="G293" s="29">
        <v>1</v>
      </c>
      <c r="H293" s="29">
        <v>1</v>
      </c>
      <c r="I293" s="29">
        <v>1</v>
      </c>
      <c r="K293" s="432"/>
      <c r="L293" s="432" t="e">
        <f>IF(K293=0,#REF!,0)</f>
        <v>#REF!</v>
      </c>
      <c r="O293">
        <v>62171.096222</v>
      </c>
      <c r="P293">
        <v>161</v>
      </c>
    </row>
    <row r="294" spans="1:16">
      <c r="A294" s="29">
        <v>292</v>
      </c>
      <c r="B294" s="29">
        <v>1032.623999999998</v>
      </c>
      <c r="C294" s="29">
        <v>17091.3289999999</v>
      </c>
      <c r="D294" s="29">
        <v>1</v>
      </c>
      <c r="E294" s="29">
        <v>1</v>
      </c>
      <c r="F294" s="29">
        <v>25939.205999999998</v>
      </c>
      <c r="G294" s="29">
        <v>1</v>
      </c>
      <c r="H294" s="29">
        <v>1</v>
      </c>
      <c r="I294" s="29">
        <v>1</v>
      </c>
      <c r="K294" s="432"/>
      <c r="L294" s="432" t="e">
        <f>IF(K294=0,#REF!,0)</f>
        <v>#REF!</v>
      </c>
      <c r="O294">
        <v>62137.274444000002</v>
      </c>
      <c r="P294">
        <v>159</v>
      </c>
    </row>
    <row r="295" spans="1:16">
      <c r="A295" s="29">
        <v>293</v>
      </c>
      <c r="B295" s="29">
        <v>1032.623999999998</v>
      </c>
      <c r="C295" s="29">
        <v>17087.834999999901</v>
      </c>
      <c r="D295" s="29">
        <v>1</v>
      </c>
      <c r="E295" s="29">
        <v>1</v>
      </c>
      <c r="F295" s="29">
        <v>29355.300999999901</v>
      </c>
      <c r="G295" s="29">
        <v>1</v>
      </c>
      <c r="H295" s="29">
        <v>1</v>
      </c>
      <c r="I295" s="29">
        <v>1</v>
      </c>
      <c r="K295" s="432"/>
      <c r="L295" s="432" t="e">
        <f>IF(K295=0,#REF!,0)</f>
        <v>#REF!</v>
      </c>
      <c r="O295">
        <v>62064.148681999999</v>
      </c>
      <c r="P295">
        <v>155</v>
      </c>
    </row>
    <row r="296" spans="1:16">
      <c r="A296" s="29">
        <v>294</v>
      </c>
      <c r="B296" s="29">
        <v>1762.222</v>
      </c>
      <c r="C296" s="29">
        <v>17093.966999999899</v>
      </c>
      <c r="D296" s="29">
        <v>1</v>
      </c>
      <c r="E296" s="29">
        <v>1</v>
      </c>
      <c r="F296" s="29">
        <v>31444.934999999899</v>
      </c>
      <c r="G296" s="29">
        <v>1</v>
      </c>
      <c r="H296" s="29">
        <v>1</v>
      </c>
      <c r="I296" s="29">
        <v>1</v>
      </c>
      <c r="K296" s="432"/>
      <c r="L296" s="432" t="e">
        <f>IF(K296=0,#REF!,0)</f>
        <v>#REF!</v>
      </c>
      <c r="O296">
        <v>62686.519074000003</v>
      </c>
      <c r="P296">
        <v>160</v>
      </c>
    </row>
    <row r="297" spans="1:16">
      <c r="A297" s="29">
        <v>295</v>
      </c>
      <c r="B297" s="29">
        <v>6139.8579999999993</v>
      </c>
      <c r="C297" s="29">
        <v>17188.122999999901</v>
      </c>
      <c r="D297" s="29">
        <v>1</v>
      </c>
      <c r="E297" s="29">
        <v>1</v>
      </c>
      <c r="F297" s="29">
        <v>106471.18099999899</v>
      </c>
      <c r="G297" s="29">
        <v>1</v>
      </c>
      <c r="H297" s="29">
        <v>1</v>
      </c>
      <c r="I297" s="29">
        <v>1</v>
      </c>
      <c r="K297" s="432"/>
      <c r="L297" s="432" t="e">
        <f>IF(K297=0,#REF!,0)</f>
        <v>#REF!</v>
      </c>
      <c r="O297">
        <v>65021.527344999988</v>
      </c>
      <c r="P297">
        <v>166</v>
      </c>
    </row>
    <row r="298" spans="1:16">
      <c r="A298" s="29">
        <v>296</v>
      </c>
      <c r="B298" s="29">
        <v>1762.222</v>
      </c>
      <c r="C298" s="29">
        <v>17515.243999999901</v>
      </c>
      <c r="D298" s="29">
        <v>1</v>
      </c>
      <c r="E298" s="29">
        <v>1</v>
      </c>
      <c r="F298" s="29">
        <v>111179.474999999</v>
      </c>
      <c r="G298" s="29">
        <v>1</v>
      </c>
      <c r="H298" s="29">
        <v>1</v>
      </c>
      <c r="I298" s="29">
        <v>1</v>
      </c>
      <c r="K298" s="432"/>
      <c r="L298" s="432" t="e">
        <f>IF(K298=0,#REF!,0)</f>
        <v>#REF!</v>
      </c>
      <c r="O298">
        <v>66923.123900000006</v>
      </c>
      <c r="P298">
        <v>177</v>
      </c>
    </row>
    <row r="299" spans="1:16">
      <c r="A299" s="29">
        <v>297</v>
      </c>
      <c r="B299" s="29">
        <v>1032.623999999998</v>
      </c>
      <c r="C299" s="29">
        <v>18418.9379999999</v>
      </c>
      <c r="D299" s="29">
        <v>1</v>
      </c>
      <c r="E299" s="29">
        <v>1</v>
      </c>
      <c r="F299" s="29">
        <v>106125.69899999999</v>
      </c>
      <c r="G299" s="29">
        <v>1</v>
      </c>
      <c r="H299" s="29">
        <v>1</v>
      </c>
      <c r="I299" s="29">
        <v>1</v>
      </c>
      <c r="K299" s="432"/>
      <c r="L299" s="432" t="e">
        <f>IF(K299=0,#REF!,0)</f>
        <v>#REF!</v>
      </c>
      <c r="O299">
        <v>69387.464173</v>
      </c>
      <c r="P299">
        <v>180</v>
      </c>
    </row>
    <row r="300" spans="1:16">
      <c r="A300" s="29">
        <v>298</v>
      </c>
      <c r="B300" s="29">
        <v>1153.2399999999991</v>
      </c>
      <c r="C300" s="29">
        <v>19204.4389999999</v>
      </c>
      <c r="D300" s="29">
        <v>1</v>
      </c>
      <c r="E300" s="29">
        <v>1</v>
      </c>
      <c r="F300" s="29">
        <v>95386.489999999903</v>
      </c>
      <c r="G300" s="29">
        <v>1</v>
      </c>
      <c r="H300" s="29">
        <v>1</v>
      </c>
      <c r="I300" s="29">
        <v>1</v>
      </c>
      <c r="K300" s="432"/>
      <c r="L300" s="432" t="e">
        <f>IF(K300=0,#REF!,0)</f>
        <v>#REF!</v>
      </c>
      <c r="O300">
        <v>74412.257140999995</v>
      </c>
      <c r="P300">
        <v>154</v>
      </c>
    </row>
    <row r="301" spans="1:16">
      <c r="A301" s="29">
        <v>299</v>
      </c>
      <c r="B301" s="29">
        <v>1213.5469999999989</v>
      </c>
      <c r="C301" s="29">
        <v>19780.600999999901</v>
      </c>
      <c r="D301" s="29">
        <v>1</v>
      </c>
      <c r="E301" s="29">
        <v>1</v>
      </c>
      <c r="F301" s="29">
        <v>83202.73599999999</v>
      </c>
      <c r="G301" s="29">
        <v>1</v>
      </c>
      <c r="H301" s="29">
        <v>1</v>
      </c>
      <c r="I301" s="29">
        <v>1</v>
      </c>
      <c r="K301" s="432"/>
      <c r="L301" s="432" t="e">
        <f>IF(K301=0,#REF!,0)</f>
        <v>#REF!</v>
      </c>
      <c r="O301">
        <v>75261.149046000006</v>
      </c>
      <c r="P301">
        <v>125</v>
      </c>
    </row>
    <row r="302" spans="1:16">
      <c r="A302" s="29">
        <v>300</v>
      </c>
      <c r="B302" s="29">
        <v>1213.5469999999989</v>
      </c>
      <c r="C302" s="29">
        <v>19195.500999999898</v>
      </c>
      <c r="D302" s="29">
        <v>1</v>
      </c>
      <c r="E302" s="29">
        <v>1</v>
      </c>
      <c r="F302" s="29">
        <v>73386.650999999896</v>
      </c>
      <c r="G302" s="29">
        <v>1</v>
      </c>
      <c r="H302" s="29">
        <v>1</v>
      </c>
      <c r="I302" s="29">
        <v>1</v>
      </c>
      <c r="K302" s="432"/>
      <c r="L302" s="432" t="e">
        <f>IF(K302=0,#REF!,0)</f>
        <v>#REF!</v>
      </c>
      <c r="O302">
        <v>76310.842131999991</v>
      </c>
      <c r="P302">
        <v>122</v>
      </c>
    </row>
    <row r="303" spans="1:16">
      <c r="A303" s="29">
        <v>301</v>
      </c>
      <c r="B303" s="29">
        <v>6200.1660000000002</v>
      </c>
      <c r="C303" s="29">
        <v>17288.884999999889</v>
      </c>
      <c r="D303" s="29">
        <v>1</v>
      </c>
      <c r="E303" s="29">
        <v>1</v>
      </c>
      <c r="F303" s="29">
        <v>54100.222000000002</v>
      </c>
      <c r="G303" s="29">
        <v>1</v>
      </c>
      <c r="H303" s="29">
        <v>1</v>
      </c>
      <c r="I303" s="29">
        <v>1</v>
      </c>
      <c r="K303" s="432"/>
      <c r="L303" s="432" t="e">
        <f>IF(K303=0,#REF!,0)</f>
        <v>#REF!</v>
      </c>
      <c r="O303">
        <v>71974.130676000001</v>
      </c>
      <c r="P303">
        <v>122</v>
      </c>
    </row>
    <row r="304" spans="1:16">
      <c r="A304" s="29">
        <v>302</v>
      </c>
      <c r="B304" s="29">
        <v>1762.222</v>
      </c>
      <c r="C304" s="29">
        <v>17088.105999999902</v>
      </c>
      <c r="D304" s="29">
        <v>1</v>
      </c>
      <c r="E304" s="29">
        <v>1</v>
      </c>
      <c r="F304" s="29">
        <v>56313.722999999991</v>
      </c>
      <c r="G304" s="29">
        <v>1</v>
      </c>
      <c r="H304" s="29">
        <v>1</v>
      </c>
      <c r="I304" s="29">
        <v>1</v>
      </c>
      <c r="K304" s="432"/>
      <c r="L304" s="432" t="e">
        <f>IF(K304=0,#REF!,0)</f>
        <v>#REF!</v>
      </c>
      <c r="O304">
        <v>70800.560760000008</v>
      </c>
      <c r="P304">
        <v>145</v>
      </c>
    </row>
    <row r="305" spans="1:16">
      <c r="A305" s="29">
        <v>303</v>
      </c>
      <c r="B305" s="29">
        <v>1032.623999999998</v>
      </c>
      <c r="C305" s="29">
        <v>17855.600999999901</v>
      </c>
      <c r="D305" s="29">
        <v>1</v>
      </c>
      <c r="E305" s="29">
        <v>1</v>
      </c>
      <c r="F305" s="29">
        <v>54928.11899999989</v>
      </c>
      <c r="G305" s="29">
        <v>1</v>
      </c>
      <c r="H305" s="29">
        <v>1</v>
      </c>
      <c r="I305" s="29">
        <v>1</v>
      </c>
      <c r="K305" s="432"/>
      <c r="L305" s="432" t="e">
        <f>IF(K305=0,#REF!,0)</f>
        <v>#REF!</v>
      </c>
      <c r="O305">
        <v>73116.865906000006</v>
      </c>
      <c r="P305">
        <v>143</v>
      </c>
    </row>
    <row r="306" spans="1:16">
      <c r="A306" s="29">
        <v>304</v>
      </c>
      <c r="B306" s="29">
        <v>1032.623999999998</v>
      </c>
      <c r="C306" s="29">
        <v>17545.422999999901</v>
      </c>
      <c r="D306" s="29">
        <v>1</v>
      </c>
      <c r="E306" s="29">
        <v>1</v>
      </c>
      <c r="F306" s="29">
        <v>55142.216999999902</v>
      </c>
      <c r="G306" s="29">
        <v>1</v>
      </c>
      <c r="H306" s="29">
        <v>1</v>
      </c>
      <c r="I306" s="29">
        <v>1</v>
      </c>
      <c r="K306" s="432"/>
      <c r="L306" s="432" t="e">
        <f>IF(K306=0,#REF!,0)</f>
        <v>#REF!</v>
      </c>
      <c r="O306">
        <v>72692.129883000001</v>
      </c>
      <c r="P306">
        <v>136</v>
      </c>
    </row>
    <row r="307" spans="1:16">
      <c r="A307" s="29">
        <v>305</v>
      </c>
      <c r="B307" s="29">
        <v>1032.623999999998</v>
      </c>
      <c r="C307" s="29">
        <v>17331.559999999899</v>
      </c>
      <c r="D307" s="29">
        <v>1</v>
      </c>
      <c r="E307" s="29">
        <v>1</v>
      </c>
      <c r="F307" s="29">
        <v>57684.88999999989</v>
      </c>
      <c r="G307" s="29">
        <v>1</v>
      </c>
      <c r="H307" s="29">
        <v>1</v>
      </c>
      <c r="I307" s="29">
        <v>1</v>
      </c>
      <c r="K307" s="432"/>
      <c r="L307" s="432" t="e">
        <f>IF(K307=0,#REF!,0)</f>
        <v>#REF!</v>
      </c>
      <c r="O307">
        <v>72661.785797000004</v>
      </c>
      <c r="P307">
        <v>150</v>
      </c>
    </row>
    <row r="308" spans="1:16">
      <c r="A308" s="29">
        <v>306</v>
      </c>
      <c r="B308" s="29">
        <v>1762.222</v>
      </c>
      <c r="C308" s="29">
        <v>16790.443999999901</v>
      </c>
      <c r="D308" s="29">
        <v>1</v>
      </c>
      <c r="E308" s="29">
        <v>1</v>
      </c>
      <c r="F308" s="29">
        <v>61339.339</v>
      </c>
      <c r="G308" s="29">
        <v>1</v>
      </c>
      <c r="H308" s="29">
        <v>1</v>
      </c>
      <c r="I308" s="29">
        <v>1</v>
      </c>
      <c r="K308" s="432"/>
      <c r="L308" s="432" t="e">
        <f>IF(K308=0,#REF!,0)</f>
        <v>#REF!</v>
      </c>
      <c r="O308">
        <v>73003.896422000005</v>
      </c>
      <c r="P308">
        <v>171</v>
      </c>
    </row>
    <row r="309" spans="1:16">
      <c r="A309" s="29">
        <v>307</v>
      </c>
      <c r="B309" s="29">
        <v>6139.8579999999993</v>
      </c>
      <c r="C309" s="29">
        <v>16790.375999999891</v>
      </c>
      <c r="D309" s="29">
        <v>1</v>
      </c>
      <c r="E309" s="29">
        <v>1</v>
      </c>
      <c r="F309" s="29">
        <v>54674.460999999887</v>
      </c>
      <c r="G309" s="29">
        <v>1</v>
      </c>
      <c r="H309" s="29">
        <v>1</v>
      </c>
      <c r="I309" s="29">
        <v>1</v>
      </c>
      <c r="K309" s="432"/>
      <c r="L309" s="432" t="e">
        <f>IF(K309=0,#REF!,0)</f>
        <v>#REF!</v>
      </c>
      <c r="O309">
        <v>72705.562254999997</v>
      </c>
      <c r="P309">
        <v>200</v>
      </c>
    </row>
    <row r="310" spans="1:16">
      <c r="A310" s="29">
        <v>308</v>
      </c>
      <c r="B310" s="29">
        <v>7599.07</v>
      </c>
      <c r="C310" s="29">
        <v>18142.523999999899</v>
      </c>
      <c r="D310" s="29">
        <v>1</v>
      </c>
      <c r="E310" s="29">
        <v>1</v>
      </c>
      <c r="F310" s="29">
        <v>54071.484999999891</v>
      </c>
      <c r="G310" s="29">
        <v>1</v>
      </c>
      <c r="H310" s="29">
        <v>1</v>
      </c>
      <c r="I310" s="29">
        <v>1</v>
      </c>
      <c r="K310" s="432"/>
      <c r="L310" s="432" t="e">
        <f>IF(K310=0,#REF!,0)</f>
        <v>#REF!</v>
      </c>
      <c r="O310">
        <v>70350.498779999994</v>
      </c>
      <c r="P310">
        <v>206</v>
      </c>
    </row>
    <row r="311" spans="1:16">
      <c r="A311" s="29">
        <v>309</v>
      </c>
      <c r="B311" s="29">
        <v>1762.222</v>
      </c>
      <c r="C311" s="29">
        <v>17667.137999999901</v>
      </c>
      <c r="D311" s="29">
        <v>1</v>
      </c>
      <c r="E311" s="29">
        <v>1</v>
      </c>
      <c r="F311" s="29">
        <v>64055.36099999999</v>
      </c>
      <c r="G311" s="29">
        <v>1</v>
      </c>
      <c r="H311" s="29">
        <v>1</v>
      </c>
      <c r="I311" s="29">
        <v>1</v>
      </c>
      <c r="K311" s="432"/>
      <c r="L311" s="432" t="e">
        <f>IF(K311=0,#REF!,0)</f>
        <v>#REF!</v>
      </c>
      <c r="O311">
        <v>68662.193970000008</v>
      </c>
      <c r="P311">
        <v>203</v>
      </c>
    </row>
    <row r="312" spans="1:16">
      <c r="A312" s="29">
        <v>310</v>
      </c>
      <c r="B312" s="29">
        <v>1762.222</v>
      </c>
      <c r="C312" s="29">
        <v>17283.2779999999</v>
      </c>
      <c r="D312" s="29">
        <v>1</v>
      </c>
      <c r="E312" s="29">
        <v>1</v>
      </c>
      <c r="F312" s="29">
        <v>2336.6259999999902</v>
      </c>
      <c r="G312" s="29">
        <v>1</v>
      </c>
      <c r="H312" s="29">
        <v>1</v>
      </c>
      <c r="I312" s="29">
        <v>1</v>
      </c>
      <c r="K312" s="432"/>
      <c r="L312" s="432" t="e">
        <f>IF(K312=0,#REF!,0)</f>
        <v>#REF!</v>
      </c>
      <c r="O312">
        <v>66839.369111000007</v>
      </c>
      <c r="P312">
        <v>208</v>
      </c>
    </row>
    <row r="313" spans="1:16">
      <c r="A313" s="29">
        <v>311</v>
      </c>
      <c r="B313" s="29">
        <v>1762.222</v>
      </c>
      <c r="C313" s="29">
        <v>16876.9549999999</v>
      </c>
      <c r="D313" s="29">
        <v>1</v>
      </c>
      <c r="E313" s="29">
        <v>1</v>
      </c>
      <c r="F313" s="29">
        <v>2200.2489999999998</v>
      </c>
      <c r="G313" s="29">
        <v>1</v>
      </c>
      <c r="H313" s="29">
        <v>1</v>
      </c>
      <c r="I313" s="29">
        <v>1</v>
      </c>
      <c r="K313" s="432"/>
      <c r="L313" s="432" t="e">
        <f>IF(K313=0,#REF!,0)</f>
        <v>#REF!</v>
      </c>
      <c r="O313">
        <v>66119.431975999993</v>
      </c>
      <c r="P313">
        <v>203</v>
      </c>
    </row>
    <row r="314" spans="1:16">
      <c r="A314" s="29">
        <v>312</v>
      </c>
      <c r="B314" s="29">
        <v>1032.623999999998</v>
      </c>
      <c r="C314" s="29">
        <v>16940.9219999999</v>
      </c>
      <c r="D314" s="29">
        <v>1</v>
      </c>
      <c r="E314" s="29">
        <v>1</v>
      </c>
      <c r="F314" s="29">
        <v>2131.7260000000001</v>
      </c>
      <c r="G314" s="29">
        <v>1</v>
      </c>
      <c r="H314" s="29">
        <v>1</v>
      </c>
      <c r="I314" s="29">
        <v>1</v>
      </c>
      <c r="K314" s="432"/>
      <c r="L314" s="432" t="e">
        <f>IF(K314=0,#REF!,0)</f>
        <v>#REF!</v>
      </c>
      <c r="O314">
        <v>66532.621155999994</v>
      </c>
      <c r="P314">
        <v>199</v>
      </c>
    </row>
    <row r="315" spans="1:16">
      <c r="A315" s="29">
        <v>313</v>
      </c>
      <c r="B315" s="29">
        <v>1032.623999999998</v>
      </c>
      <c r="C315" s="29">
        <v>19963.47999999989</v>
      </c>
      <c r="D315" s="29">
        <v>1</v>
      </c>
      <c r="E315" s="29">
        <v>1</v>
      </c>
      <c r="F315" s="29">
        <v>6316.8639999999896</v>
      </c>
      <c r="G315" s="29">
        <v>1</v>
      </c>
      <c r="H315" s="29">
        <v>1</v>
      </c>
      <c r="I315" s="29">
        <v>1</v>
      </c>
      <c r="K315" s="432"/>
      <c r="L315" s="432" t="e">
        <f>IF(K315=0,#REF!,0)</f>
        <v>#REF!</v>
      </c>
      <c r="O315">
        <v>65028.371399000003</v>
      </c>
      <c r="P315">
        <v>185</v>
      </c>
    </row>
    <row r="316" spans="1:16">
      <c r="A316" s="29">
        <v>314</v>
      </c>
      <c r="B316" s="29">
        <v>1032.623999999998</v>
      </c>
      <c r="C316" s="29">
        <v>19995.245999999901</v>
      </c>
      <c r="D316" s="29">
        <v>1</v>
      </c>
      <c r="E316" s="29">
        <v>1</v>
      </c>
      <c r="F316" s="29">
        <v>13990.837</v>
      </c>
      <c r="G316" s="29">
        <v>1</v>
      </c>
      <c r="H316" s="29">
        <v>1</v>
      </c>
      <c r="I316" s="29">
        <v>1</v>
      </c>
      <c r="K316" s="432"/>
      <c r="L316" s="432" t="e">
        <f>IF(K316=0,#REF!,0)</f>
        <v>#REF!</v>
      </c>
      <c r="O316">
        <v>62277.978851</v>
      </c>
      <c r="P316">
        <v>182</v>
      </c>
    </row>
    <row r="317" spans="1:16">
      <c r="A317" s="29">
        <v>315</v>
      </c>
      <c r="B317" s="29">
        <v>1032.623999999998</v>
      </c>
      <c r="C317" s="29">
        <v>20103.3659999999</v>
      </c>
      <c r="D317" s="29">
        <v>1</v>
      </c>
      <c r="E317" s="29">
        <v>1</v>
      </c>
      <c r="F317" s="29">
        <v>21485.378000000001</v>
      </c>
      <c r="G317" s="29">
        <v>1</v>
      </c>
      <c r="H317" s="29">
        <v>1</v>
      </c>
      <c r="I317" s="29">
        <v>1</v>
      </c>
      <c r="K317" s="432"/>
      <c r="L317" s="432" t="e">
        <f>IF(K317=0,#REF!,0)</f>
        <v>#REF!</v>
      </c>
      <c r="O317">
        <v>61414.456207000003</v>
      </c>
      <c r="P317">
        <v>175</v>
      </c>
    </row>
    <row r="318" spans="1:16">
      <c r="A318" s="29">
        <v>316</v>
      </c>
      <c r="B318" s="29">
        <v>1032.623999999998</v>
      </c>
      <c r="C318" s="29">
        <v>20062.166999999889</v>
      </c>
      <c r="D318" s="29">
        <v>1</v>
      </c>
      <c r="E318" s="29">
        <v>1</v>
      </c>
      <c r="F318" s="29">
        <v>26523.711999999901</v>
      </c>
      <c r="G318" s="29">
        <v>1</v>
      </c>
      <c r="H318" s="29">
        <v>1</v>
      </c>
      <c r="I318" s="29">
        <v>1</v>
      </c>
      <c r="K318" s="432"/>
      <c r="L318" s="432" t="e">
        <f>IF(K318=0,#REF!,0)</f>
        <v>#REF!</v>
      </c>
      <c r="O318">
        <v>61345.353577000002</v>
      </c>
      <c r="P318">
        <v>169</v>
      </c>
    </row>
    <row r="319" spans="1:16">
      <c r="A319" s="29">
        <v>317</v>
      </c>
      <c r="B319" s="29">
        <v>1032.623999999998</v>
      </c>
      <c r="C319" s="29">
        <v>20075.2219999999</v>
      </c>
      <c r="D319" s="29">
        <v>1</v>
      </c>
      <c r="E319" s="29">
        <v>1</v>
      </c>
      <c r="F319" s="29">
        <v>31586.415000000001</v>
      </c>
      <c r="G319" s="29">
        <v>1</v>
      </c>
      <c r="H319" s="29">
        <v>1</v>
      </c>
      <c r="I319" s="29">
        <v>1</v>
      </c>
      <c r="K319" s="432"/>
      <c r="L319" s="432" t="e">
        <f>IF(K319=0,#REF!,0)</f>
        <v>#REF!</v>
      </c>
      <c r="O319">
        <v>61315.141450000003</v>
      </c>
      <c r="P319">
        <v>162</v>
      </c>
    </row>
    <row r="320" spans="1:16">
      <c r="A320" s="29">
        <v>318</v>
      </c>
      <c r="B320" s="29">
        <v>1762.222</v>
      </c>
      <c r="C320" s="29">
        <v>20078.076999999899</v>
      </c>
      <c r="D320" s="29">
        <v>1</v>
      </c>
      <c r="E320" s="29">
        <v>1</v>
      </c>
      <c r="F320" s="29">
        <v>36856.91599999999</v>
      </c>
      <c r="G320" s="29">
        <v>1</v>
      </c>
      <c r="H320" s="29">
        <v>1</v>
      </c>
      <c r="I320" s="29">
        <v>1</v>
      </c>
      <c r="K320" s="432"/>
      <c r="L320" s="432" t="e">
        <f>IF(K320=0,#REF!,0)</f>
        <v>#REF!</v>
      </c>
      <c r="O320">
        <v>61478.332551</v>
      </c>
      <c r="P320">
        <v>158</v>
      </c>
    </row>
    <row r="321" spans="1:16">
      <c r="A321" s="29">
        <v>319</v>
      </c>
      <c r="B321" s="29">
        <v>6139.8579999999993</v>
      </c>
      <c r="C321" s="29">
        <v>20159.9729999999</v>
      </c>
      <c r="D321" s="29">
        <v>1</v>
      </c>
      <c r="E321" s="29">
        <v>1</v>
      </c>
      <c r="F321" s="29">
        <v>116001.97599999901</v>
      </c>
      <c r="G321" s="29">
        <v>1</v>
      </c>
      <c r="H321" s="29">
        <v>1</v>
      </c>
      <c r="I321" s="29">
        <v>1</v>
      </c>
      <c r="K321" s="432"/>
      <c r="L321" s="432" t="e">
        <f>IF(K321=0,#REF!,0)</f>
        <v>#REF!</v>
      </c>
      <c r="O321">
        <v>61951.523834</v>
      </c>
      <c r="P321">
        <v>167</v>
      </c>
    </row>
    <row r="322" spans="1:16">
      <c r="A322" s="29">
        <v>320</v>
      </c>
      <c r="B322" s="29">
        <v>1762.222</v>
      </c>
      <c r="C322" s="29">
        <v>50525.164999999892</v>
      </c>
      <c r="D322" s="29">
        <v>1</v>
      </c>
      <c r="E322" s="29">
        <v>1</v>
      </c>
      <c r="F322" s="29">
        <v>118866.514</v>
      </c>
      <c r="G322" s="29">
        <v>1</v>
      </c>
      <c r="H322" s="29">
        <v>1</v>
      </c>
      <c r="I322" s="29">
        <v>1</v>
      </c>
      <c r="K322" s="432"/>
      <c r="L322" s="432" t="e">
        <f>IF(K322=0,#REF!,0)</f>
        <v>#REF!</v>
      </c>
      <c r="O322">
        <v>62499.089325000001</v>
      </c>
      <c r="P322">
        <v>171</v>
      </c>
    </row>
    <row r="323" spans="1:16">
      <c r="A323" s="29">
        <v>321</v>
      </c>
      <c r="B323" s="29">
        <v>1032.623999999998</v>
      </c>
      <c r="C323" s="29">
        <v>79809.090999999884</v>
      </c>
      <c r="D323" s="29">
        <v>1</v>
      </c>
      <c r="E323" s="29">
        <v>1</v>
      </c>
      <c r="F323" s="29">
        <v>110672.982</v>
      </c>
      <c r="G323" s="29">
        <v>1</v>
      </c>
      <c r="H323" s="29">
        <v>1</v>
      </c>
      <c r="I323" s="29">
        <v>1</v>
      </c>
      <c r="K323" s="432"/>
      <c r="L323" s="432" t="e">
        <f>IF(K323=0,#REF!,0)</f>
        <v>#REF!</v>
      </c>
      <c r="O323">
        <v>63372.270141000001</v>
      </c>
      <c r="P323">
        <v>179</v>
      </c>
    </row>
    <row r="324" spans="1:16">
      <c r="A324" s="29">
        <v>322</v>
      </c>
      <c r="B324" s="29">
        <v>1153.2399999999991</v>
      </c>
      <c r="C324" s="29">
        <v>97451.997999999992</v>
      </c>
      <c r="D324" s="29">
        <v>1</v>
      </c>
      <c r="E324" s="29">
        <v>1</v>
      </c>
      <c r="F324" s="29">
        <v>97439.223999999987</v>
      </c>
      <c r="G324" s="29">
        <v>1</v>
      </c>
      <c r="H324" s="29">
        <v>1</v>
      </c>
      <c r="I324" s="29">
        <v>1</v>
      </c>
      <c r="K324" s="432"/>
      <c r="L324" s="432" t="e">
        <f>IF(K324=0,#REF!,0)</f>
        <v>#REF!</v>
      </c>
      <c r="O324">
        <v>64330.956573000003</v>
      </c>
      <c r="P324">
        <v>163</v>
      </c>
    </row>
    <row r="325" spans="1:16">
      <c r="A325" s="29">
        <v>323</v>
      </c>
      <c r="B325" s="29">
        <v>1213.5469999999989</v>
      </c>
      <c r="C325" s="29">
        <v>114776.24499999981</v>
      </c>
      <c r="D325" s="29">
        <v>1</v>
      </c>
      <c r="E325" s="29">
        <v>1</v>
      </c>
      <c r="F325" s="29">
        <v>85999.208999999901</v>
      </c>
      <c r="G325" s="29">
        <v>1</v>
      </c>
      <c r="H325" s="29">
        <v>1</v>
      </c>
      <c r="I325" s="29">
        <v>1</v>
      </c>
      <c r="K325" s="432"/>
      <c r="L325" s="432" t="e">
        <f>IF(K325=0,#REF!,0)</f>
        <v>#REF!</v>
      </c>
      <c r="O325">
        <v>65016.557708</v>
      </c>
      <c r="P325">
        <v>152</v>
      </c>
    </row>
    <row r="326" spans="1:16">
      <c r="A326" s="29">
        <v>324</v>
      </c>
      <c r="B326" s="29">
        <v>1213.5469999999989</v>
      </c>
      <c r="C326" s="29">
        <v>96896.493000000002</v>
      </c>
      <c r="D326" s="29">
        <v>1</v>
      </c>
      <c r="E326" s="29">
        <v>1</v>
      </c>
      <c r="F326" s="29">
        <v>76724.739999999991</v>
      </c>
      <c r="G326" s="29">
        <v>1</v>
      </c>
      <c r="H326" s="29">
        <v>1</v>
      </c>
      <c r="I326" s="29">
        <v>1</v>
      </c>
      <c r="K326" s="432"/>
      <c r="L326" s="432" t="e">
        <f>IF(K326=0,#REF!,0)</f>
        <v>#REF!</v>
      </c>
      <c r="O326">
        <v>65835.563659000007</v>
      </c>
      <c r="P326">
        <v>150</v>
      </c>
    </row>
    <row r="327" spans="1:16">
      <c r="A327" s="29">
        <v>325</v>
      </c>
      <c r="B327" s="29">
        <v>6200.1660000000002</v>
      </c>
      <c r="C327" s="29">
        <v>55393.335999999901</v>
      </c>
      <c r="D327" s="29">
        <v>1</v>
      </c>
      <c r="E327" s="29">
        <v>1</v>
      </c>
      <c r="F327" s="29">
        <v>59099.864999999903</v>
      </c>
      <c r="G327" s="29">
        <v>1</v>
      </c>
      <c r="H327" s="29">
        <v>1</v>
      </c>
      <c r="I327" s="29">
        <v>1</v>
      </c>
      <c r="K327" s="432"/>
      <c r="L327" s="432" t="e">
        <f>IF(K327=0,#REF!,0)</f>
        <v>#REF!</v>
      </c>
      <c r="O327">
        <v>63223.040192</v>
      </c>
      <c r="P327">
        <v>135</v>
      </c>
    </row>
    <row r="328" spans="1:16">
      <c r="A328" s="29">
        <v>326</v>
      </c>
      <c r="B328" s="29">
        <v>1762.222</v>
      </c>
      <c r="C328" s="29">
        <v>77112.679999999906</v>
      </c>
      <c r="D328" s="29">
        <v>1</v>
      </c>
      <c r="E328" s="29">
        <v>1</v>
      </c>
      <c r="F328" s="29">
        <v>63010.598999999987</v>
      </c>
      <c r="G328" s="29">
        <v>1</v>
      </c>
      <c r="H328" s="29">
        <v>1</v>
      </c>
      <c r="I328" s="29">
        <v>1</v>
      </c>
      <c r="K328" s="432"/>
      <c r="L328" s="432" t="e">
        <f>IF(K328=0,#REF!,0)</f>
        <v>#REF!</v>
      </c>
      <c r="O328">
        <v>62280.969239000013</v>
      </c>
      <c r="P328">
        <v>136</v>
      </c>
    </row>
    <row r="329" spans="1:16">
      <c r="A329" s="29">
        <v>327</v>
      </c>
      <c r="B329" s="29">
        <v>1032.623999999998</v>
      </c>
      <c r="C329" s="29">
        <v>111286.2029999998</v>
      </c>
      <c r="D329" s="29">
        <v>1</v>
      </c>
      <c r="E329" s="29">
        <v>1</v>
      </c>
      <c r="F329" s="29">
        <v>60079.033000000003</v>
      </c>
      <c r="G329" s="29">
        <v>1</v>
      </c>
      <c r="H329" s="29">
        <v>1</v>
      </c>
      <c r="I329" s="29">
        <v>1</v>
      </c>
      <c r="K329" s="432"/>
      <c r="L329" s="432" t="e">
        <f>IF(K329=0,#REF!,0)</f>
        <v>#REF!</v>
      </c>
      <c r="O329">
        <v>62085.923461999999</v>
      </c>
      <c r="P329">
        <v>128</v>
      </c>
    </row>
    <row r="330" spans="1:16">
      <c r="A330" s="29">
        <v>328</v>
      </c>
      <c r="B330" s="29">
        <v>1032.623999999998</v>
      </c>
      <c r="C330" s="29">
        <v>93883.733999999997</v>
      </c>
      <c r="D330" s="29">
        <v>1</v>
      </c>
      <c r="E330" s="29">
        <v>1</v>
      </c>
      <c r="F330" s="29">
        <v>60319.8999999999</v>
      </c>
      <c r="G330" s="29">
        <v>1</v>
      </c>
      <c r="H330" s="29">
        <v>1</v>
      </c>
      <c r="I330" s="29">
        <v>1</v>
      </c>
      <c r="K330" s="432"/>
      <c r="L330" s="432" t="e">
        <f>IF(K330=0,#REF!,0)</f>
        <v>#REF!</v>
      </c>
      <c r="O330">
        <v>61687.618897</v>
      </c>
      <c r="P330">
        <v>138</v>
      </c>
    </row>
    <row r="331" spans="1:16">
      <c r="A331" s="29">
        <v>329</v>
      </c>
      <c r="B331" s="29">
        <v>1032.623999999998</v>
      </c>
      <c r="C331" s="29">
        <v>82113.850999999995</v>
      </c>
      <c r="D331" s="29">
        <v>1</v>
      </c>
      <c r="E331" s="29">
        <v>1</v>
      </c>
      <c r="F331" s="29">
        <v>64607.303</v>
      </c>
      <c r="G331" s="29">
        <v>1</v>
      </c>
      <c r="H331" s="29">
        <v>1</v>
      </c>
      <c r="I331" s="29">
        <v>1</v>
      </c>
      <c r="K331" s="432"/>
      <c r="L331" s="432" t="e">
        <f>IF(K331=0,#REF!,0)</f>
        <v>#REF!</v>
      </c>
      <c r="O331">
        <v>62191.912688999997</v>
      </c>
      <c r="P331">
        <v>155</v>
      </c>
    </row>
    <row r="332" spans="1:16">
      <c r="A332" s="29">
        <v>330</v>
      </c>
      <c r="B332" s="29">
        <v>1762.222</v>
      </c>
      <c r="C332" s="29">
        <v>47884.961999999883</v>
      </c>
      <c r="D332" s="29">
        <v>1</v>
      </c>
      <c r="E332" s="29">
        <v>1</v>
      </c>
      <c r="F332" s="29">
        <v>68690.039999999892</v>
      </c>
      <c r="G332" s="29">
        <v>1</v>
      </c>
      <c r="H332" s="29">
        <v>1</v>
      </c>
      <c r="I332" s="29">
        <v>1</v>
      </c>
      <c r="K332" s="432"/>
      <c r="L332" s="432" t="e">
        <f>IF(K332=0,#REF!,0)</f>
        <v>#REF!</v>
      </c>
      <c r="O332">
        <v>62831.688048999997</v>
      </c>
      <c r="P332">
        <v>174</v>
      </c>
    </row>
    <row r="333" spans="1:16">
      <c r="A333" s="29">
        <v>331</v>
      </c>
      <c r="B333" s="29">
        <v>6139.8579999999993</v>
      </c>
      <c r="C333" s="29">
        <v>30839.12299999989</v>
      </c>
      <c r="D333" s="29">
        <v>1</v>
      </c>
      <c r="E333" s="29">
        <v>1</v>
      </c>
      <c r="F333" s="29">
        <v>62323.601999999977</v>
      </c>
      <c r="G333" s="29">
        <v>1</v>
      </c>
      <c r="H333" s="29">
        <v>1</v>
      </c>
      <c r="I333" s="29">
        <v>1</v>
      </c>
      <c r="K333" s="432"/>
      <c r="L333" s="432" t="e">
        <f>IF(K333=0,#REF!,0)</f>
        <v>#REF!</v>
      </c>
      <c r="O333">
        <v>63615.636719000002</v>
      </c>
      <c r="P333">
        <v>205</v>
      </c>
    </row>
    <row r="334" spans="1:16">
      <c r="A334" s="29">
        <v>332</v>
      </c>
      <c r="B334" s="29">
        <v>7599.07</v>
      </c>
      <c r="C334" s="29">
        <v>32151.127999999899</v>
      </c>
      <c r="D334" s="29">
        <v>1</v>
      </c>
      <c r="E334" s="29">
        <v>1</v>
      </c>
      <c r="F334" s="29">
        <v>60257.815999999897</v>
      </c>
      <c r="G334" s="29">
        <v>1</v>
      </c>
      <c r="H334" s="29">
        <v>1</v>
      </c>
      <c r="I334" s="29">
        <v>1</v>
      </c>
      <c r="K334" s="432"/>
      <c r="L334" s="432" t="e">
        <f>IF(K334=0,#REF!,0)</f>
        <v>#REF!</v>
      </c>
      <c r="O334">
        <v>63829.819092000012</v>
      </c>
      <c r="P334">
        <v>214</v>
      </c>
    </row>
    <row r="335" spans="1:16">
      <c r="A335" s="29">
        <v>333</v>
      </c>
      <c r="B335" s="29">
        <v>1762.222</v>
      </c>
      <c r="C335" s="29">
        <v>17885.696999999898</v>
      </c>
      <c r="D335" s="29">
        <v>1</v>
      </c>
      <c r="E335" s="29">
        <v>1</v>
      </c>
      <c r="F335" s="29">
        <v>70075.383999999991</v>
      </c>
      <c r="G335" s="29">
        <v>1</v>
      </c>
      <c r="H335" s="29">
        <v>1</v>
      </c>
      <c r="I335" s="29">
        <v>1</v>
      </c>
      <c r="K335" s="432"/>
      <c r="L335" s="432" t="e">
        <f>IF(K335=0,#REF!,0)</f>
        <v>#REF!</v>
      </c>
      <c r="O335">
        <v>63272.746459000002</v>
      </c>
      <c r="P335">
        <v>220</v>
      </c>
    </row>
    <row r="336" spans="1:16">
      <c r="A336" s="29">
        <v>334</v>
      </c>
      <c r="B336" s="29">
        <v>1762.222</v>
      </c>
      <c r="C336" s="29">
        <v>17529.67399999989</v>
      </c>
      <c r="D336" s="29">
        <v>1</v>
      </c>
      <c r="E336" s="29">
        <v>1</v>
      </c>
      <c r="F336" s="29">
        <v>3024.0940000000001</v>
      </c>
      <c r="G336" s="29">
        <v>1</v>
      </c>
      <c r="H336" s="29">
        <v>1</v>
      </c>
      <c r="I336" s="29">
        <v>1</v>
      </c>
      <c r="K336" s="432"/>
      <c r="L336" s="432" t="e">
        <f>IF(K336=0,#REF!,0)</f>
        <v>#REF!</v>
      </c>
      <c r="O336">
        <v>62806.468810999999</v>
      </c>
      <c r="P336">
        <v>219</v>
      </c>
    </row>
    <row r="337" spans="1:16">
      <c r="A337" s="29">
        <v>335</v>
      </c>
      <c r="B337" s="29">
        <v>1762.222</v>
      </c>
      <c r="C337" s="29">
        <v>17178.431999999899</v>
      </c>
      <c r="D337" s="29">
        <v>1</v>
      </c>
      <c r="E337" s="29">
        <v>1</v>
      </c>
      <c r="F337" s="29">
        <v>1918.2439999999999</v>
      </c>
      <c r="G337" s="29">
        <v>1</v>
      </c>
      <c r="H337" s="29">
        <v>1</v>
      </c>
      <c r="I337" s="29">
        <v>1</v>
      </c>
      <c r="K337" s="432"/>
      <c r="L337" s="432" t="e">
        <f>IF(K337=0,#REF!,0)</f>
        <v>#REF!</v>
      </c>
      <c r="O337">
        <v>63362.047423999997</v>
      </c>
      <c r="P337">
        <v>209</v>
      </c>
    </row>
    <row r="338" spans="1:16">
      <c r="A338" s="29">
        <v>336</v>
      </c>
      <c r="B338" s="29">
        <v>1032.623999999998</v>
      </c>
      <c r="C338" s="29">
        <v>17250.427999999902</v>
      </c>
      <c r="D338" s="29">
        <v>1</v>
      </c>
      <c r="E338" s="29">
        <v>1</v>
      </c>
      <c r="F338" s="29">
        <v>3503.0909999999899</v>
      </c>
      <c r="G338" s="29">
        <v>1</v>
      </c>
      <c r="H338" s="29">
        <v>1</v>
      </c>
      <c r="I338" s="29">
        <v>1</v>
      </c>
      <c r="K338" s="432"/>
      <c r="L338" s="432" t="e">
        <f>IF(K338=0,#REF!,0)</f>
        <v>#REF!</v>
      </c>
      <c r="O338">
        <v>64511.960143999997</v>
      </c>
      <c r="P338">
        <v>199</v>
      </c>
    </row>
    <row r="339" spans="1:16">
      <c r="A339" s="29">
        <v>337</v>
      </c>
      <c r="B339" s="29">
        <v>1032.623999999998</v>
      </c>
      <c r="C339" s="29">
        <v>17315.3859999999</v>
      </c>
      <c r="D339" s="29">
        <v>1</v>
      </c>
      <c r="E339" s="29">
        <v>1</v>
      </c>
      <c r="F339" s="29">
        <v>7652.5019999999886</v>
      </c>
      <c r="G339" s="29">
        <v>1</v>
      </c>
      <c r="H339" s="29">
        <v>1</v>
      </c>
      <c r="I339" s="29">
        <v>1</v>
      </c>
      <c r="K339" s="432"/>
      <c r="L339" s="432" t="e">
        <f>IF(K339=0,#REF!,0)</f>
        <v>#REF!</v>
      </c>
      <c r="O339">
        <v>63787.025054999998</v>
      </c>
      <c r="P339">
        <v>194</v>
      </c>
    </row>
    <row r="340" spans="1:16">
      <c r="A340" s="29">
        <v>338</v>
      </c>
      <c r="B340" s="29">
        <v>1032.623999999998</v>
      </c>
      <c r="C340" s="29">
        <v>17286.182999999892</v>
      </c>
      <c r="D340" s="29">
        <v>1</v>
      </c>
      <c r="E340" s="29">
        <v>1</v>
      </c>
      <c r="F340" s="29">
        <v>11940.688</v>
      </c>
      <c r="G340" s="29">
        <v>1</v>
      </c>
      <c r="H340" s="29">
        <v>1</v>
      </c>
      <c r="I340" s="29">
        <v>1</v>
      </c>
      <c r="K340" s="432"/>
      <c r="L340" s="432" t="e">
        <f>IF(K340=0,#REF!,0)</f>
        <v>#REF!</v>
      </c>
      <c r="O340">
        <v>61651.991973999997</v>
      </c>
      <c r="P340">
        <v>182</v>
      </c>
    </row>
    <row r="341" spans="1:16">
      <c r="A341" s="29">
        <v>339</v>
      </c>
      <c r="B341" s="29">
        <v>1032.623999999998</v>
      </c>
      <c r="C341" s="29">
        <v>17340.090999999898</v>
      </c>
      <c r="D341" s="29">
        <v>1</v>
      </c>
      <c r="E341" s="29">
        <v>1</v>
      </c>
      <c r="F341" s="29">
        <v>16326.97</v>
      </c>
      <c r="G341" s="29">
        <v>1</v>
      </c>
      <c r="H341" s="29">
        <v>1</v>
      </c>
      <c r="I341" s="29">
        <v>1</v>
      </c>
      <c r="K341" s="432"/>
      <c r="L341" s="432" t="e">
        <f>IF(K341=0,#REF!,0)</f>
        <v>#REF!</v>
      </c>
      <c r="O341">
        <v>60393.108123999998</v>
      </c>
      <c r="P341">
        <v>175</v>
      </c>
    </row>
    <row r="342" spans="1:16">
      <c r="A342" s="29">
        <v>340</v>
      </c>
      <c r="B342" s="29">
        <v>1032.623999999998</v>
      </c>
      <c r="C342" s="29">
        <v>17367.4909999999</v>
      </c>
      <c r="D342" s="29">
        <v>1</v>
      </c>
      <c r="E342" s="29">
        <v>1</v>
      </c>
      <c r="F342" s="29">
        <v>19877.798999999999</v>
      </c>
      <c r="G342" s="29">
        <v>1</v>
      </c>
      <c r="H342" s="29">
        <v>1</v>
      </c>
      <c r="I342" s="29">
        <v>1</v>
      </c>
      <c r="K342" s="432"/>
      <c r="L342" s="432" t="e">
        <f>IF(K342=0,#REF!,0)</f>
        <v>#REF!</v>
      </c>
      <c r="O342">
        <v>59160.737580000001</v>
      </c>
      <c r="P342">
        <v>181</v>
      </c>
    </row>
    <row r="343" spans="1:16">
      <c r="A343" s="29">
        <v>341</v>
      </c>
      <c r="B343" s="29">
        <v>1032.623999999998</v>
      </c>
      <c r="C343" s="29">
        <v>17402.960999999901</v>
      </c>
      <c r="D343" s="29">
        <v>1</v>
      </c>
      <c r="E343" s="29">
        <v>1</v>
      </c>
      <c r="F343" s="29">
        <v>23196.139999999901</v>
      </c>
      <c r="G343" s="29">
        <v>1</v>
      </c>
      <c r="H343" s="29">
        <v>1</v>
      </c>
      <c r="I343" s="29">
        <v>1</v>
      </c>
      <c r="K343" s="432"/>
      <c r="L343" s="432" t="e">
        <f>IF(K343=0,#REF!,0)</f>
        <v>#REF!</v>
      </c>
      <c r="O343">
        <v>59419.434937000013</v>
      </c>
      <c r="P343">
        <v>173</v>
      </c>
    </row>
    <row r="344" spans="1:16">
      <c r="A344" s="29">
        <v>342</v>
      </c>
      <c r="B344" s="29">
        <v>1762.222</v>
      </c>
      <c r="C344" s="29">
        <v>17435.7249999999</v>
      </c>
      <c r="D344" s="29">
        <v>1</v>
      </c>
      <c r="E344" s="29">
        <v>1</v>
      </c>
      <c r="F344" s="29">
        <v>27113.1329999999</v>
      </c>
      <c r="G344" s="29">
        <v>1</v>
      </c>
      <c r="H344" s="29">
        <v>1</v>
      </c>
      <c r="I344" s="29">
        <v>1</v>
      </c>
      <c r="K344" s="432"/>
      <c r="L344" s="432" t="e">
        <f>IF(K344=0,#REF!,0)</f>
        <v>#REF!</v>
      </c>
      <c r="O344">
        <v>59617.558289000001</v>
      </c>
      <c r="P344">
        <v>178</v>
      </c>
    </row>
    <row r="345" spans="1:16">
      <c r="A345" s="29">
        <v>343</v>
      </c>
      <c r="B345" s="29">
        <v>6139.8579999999993</v>
      </c>
      <c r="C345" s="29">
        <v>17568.776999999889</v>
      </c>
      <c r="D345" s="29">
        <v>1</v>
      </c>
      <c r="E345" s="29">
        <v>1</v>
      </c>
      <c r="F345" s="29">
        <v>105891.247</v>
      </c>
      <c r="G345" s="29">
        <v>1</v>
      </c>
      <c r="H345" s="29">
        <v>1</v>
      </c>
      <c r="I345" s="29">
        <v>1</v>
      </c>
      <c r="K345" s="432"/>
      <c r="L345" s="432" t="e">
        <f>IF(K345=0,#REF!,0)</f>
        <v>#REF!</v>
      </c>
      <c r="O345">
        <v>59774.46286</v>
      </c>
      <c r="P345">
        <v>178</v>
      </c>
    </row>
    <row r="346" spans="1:16">
      <c r="A346" s="29">
        <v>344</v>
      </c>
      <c r="B346" s="29">
        <v>1762.222</v>
      </c>
      <c r="C346" s="29">
        <v>49950.76299999989</v>
      </c>
      <c r="D346" s="29">
        <v>1</v>
      </c>
      <c r="E346" s="29">
        <v>1</v>
      </c>
      <c r="F346" s="29">
        <v>107991.29700000001</v>
      </c>
      <c r="G346" s="29">
        <v>1</v>
      </c>
      <c r="H346" s="29">
        <v>1</v>
      </c>
      <c r="I346" s="29">
        <v>1</v>
      </c>
      <c r="K346" s="432"/>
      <c r="L346" s="432" t="e">
        <f>IF(K346=0,#REF!,0)</f>
        <v>#REF!</v>
      </c>
      <c r="O346">
        <v>59781.764710000003</v>
      </c>
      <c r="P346">
        <v>185</v>
      </c>
    </row>
    <row r="347" spans="1:16">
      <c r="A347" s="29">
        <v>345</v>
      </c>
      <c r="B347" s="29">
        <v>1032.623999999998</v>
      </c>
      <c r="C347" s="29">
        <v>78809.465999999898</v>
      </c>
      <c r="D347" s="29">
        <v>1</v>
      </c>
      <c r="E347" s="29">
        <v>1</v>
      </c>
      <c r="F347" s="29">
        <v>99001.686999999991</v>
      </c>
      <c r="G347" s="29">
        <v>1</v>
      </c>
      <c r="H347" s="29">
        <v>1</v>
      </c>
      <c r="I347" s="29">
        <v>1</v>
      </c>
      <c r="K347" s="432"/>
      <c r="L347" s="432" t="e">
        <f>IF(K347=0,#REF!,0)</f>
        <v>#REF!</v>
      </c>
      <c r="O347">
        <v>59541.38968</v>
      </c>
      <c r="P347">
        <v>187</v>
      </c>
    </row>
    <row r="348" spans="1:16">
      <c r="A348" s="29">
        <v>346</v>
      </c>
      <c r="B348" s="29">
        <v>1153.2399999999991</v>
      </c>
      <c r="C348" s="29">
        <v>95948.23</v>
      </c>
      <c r="D348" s="29">
        <v>1</v>
      </c>
      <c r="E348" s="29">
        <v>1</v>
      </c>
      <c r="F348" s="29">
        <v>84923.426999999996</v>
      </c>
      <c r="G348" s="29">
        <v>1</v>
      </c>
      <c r="H348" s="29">
        <v>1</v>
      </c>
      <c r="I348" s="29">
        <v>1</v>
      </c>
      <c r="K348" s="432"/>
      <c r="L348" s="432" t="e">
        <f>IF(K348=0,#REF!,0)</f>
        <v>#REF!</v>
      </c>
      <c r="O348">
        <v>59021.842041000004</v>
      </c>
      <c r="P348">
        <v>167</v>
      </c>
    </row>
    <row r="349" spans="1:16">
      <c r="A349" s="29">
        <v>347</v>
      </c>
      <c r="B349" s="29">
        <v>1213.5469999999989</v>
      </c>
      <c r="C349" s="29">
        <v>112625.84799999979</v>
      </c>
      <c r="D349" s="29">
        <v>1</v>
      </c>
      <c r="E349" s="29">
        <v>1</v>
      </c>
      <c r="F349" s="29">
        <v>71668.201999999888</v>
      </c>
      <c r="G349" s="29">
        <v>1</v>
      </c>
      <c r="H349" s="29">
        <v>1</v>
      </c>
      <c r="I349" s="29">
        <v>1</v>
      </c>
      <c r="K349" s="432"/>
      <c r="L349" s="432" t="e">
        <f>IF(K349=0,#REF!,0)</f>
        <v>#REF!</v>
      </c>
      <c r="O349">
        <v>58576.502258</v>
      </c>
      <c r="P349">
        <v>149</v>
      </c>
    </row>
    <row r="350" spans="1:16">
      <c r="A350" s="29">
        <v>348</v>
      </c>
      <c r="B350" s="29">
        <v>1213.5469999999989</v>
      </c>
      <c r="C350" s="29">
        <v>94462.216</v>
      </c>
      <c r="D350" s="29">
        <v>1</v>
      </c>
      <c r="E350" s="29">
        <v>1</v>
      </c>
      <c r="F350" s="29">
        <v>60348.180999999997</v>
      </c>
      <c r="G350" s="29">
        <v>1</v>
      </c>
      <c r="H350" s="29">
        <v>1</v>
      </c>
      <c r="I350" s="29">
        <v>1</v>
      </c>
      <c r="K350" s="432">
        <v>7887.8007522693506</v>
      </c>
      <c r="L350" s="432">
        <f>IF(K350=0,#REF!,0)</f>
        <v>0</v>
      </c>
      <c r="O350">
        <v>58240.240753999999</v>
      </c>
      <c r="P350">
        <v>147</v>
      </c>
    </row>
    <row r="351" spans="1:16">
      <c r="A351" s="29">
        <v>349</v>
      </c>
      <c r="B351" s="29">
        <v>6200.1660000000002</v>
      </c>
      <c r="C351" s="29">
        <v>53002.146999999903</v>
      </c>
      <c r="D351" s="29">
        <v>1</v>
      </c>
      <c r="E351" s="29">
        <v>1</v>
      </c>
      <c r="F351" s="29">
        <v>41702.492999999893</v>
      </c>
      <c r="G351" s="29">
        <v>1</v>
      </c>
      <c r="H351" s="29">
        <v>1</v>
      </c>
      <c r="I351" s="29">
        <v>1</v>
      </c>
      <c r="K351" s="432"/>
      <c r="L351" s="432" t="e">
        <f>IF(K351=0,#REF!,0)</f>
        <v>#REF!</v>
      </c>
      <c r="O351">
        <v>58021.135194000002</v>
      </c>
      <c r="P351">
        <v>125</v>
      </c>
    </row>
    <row r="352" spans="1:16">
      <c r="A352" s="29">
        <v>350</v>
      </c>
      <c r="B352" s="29">
        <v>1762.222</v>
      </c>
      <c r="C352" s="29">
        <v>74509.876999999891</v>
      </c>
      <c r="D352" s="29">
        <v>1</v>
      </c>
      <c r="E352" s="29">
        <v>1</v>
      </c>
      <c r="F352" s="29">
        <v>44775.83</v>
      </c>
      <c r="G352" s="29">
        <v>1</v>
      </c>
      <c r="H352" s="29">
        <v>1</v>
      </c>
      <c r="I352" s="29">
        <v>1</v>
      </c>
      <c r="K352" s="432">
        <v>15196.46688414096</v>
      </c>
      <c r="L352" s="432">
        <f>IF(K352=0,#REF!,0)</f>
        <v>0</v>
      </c>
      <c r="O352">
        <v>57944.533110999997</v>
      </c>
      <c r="P352">
        <v>128</v>
      </c>
    </row>
    <row r="353" spans="1:16">
      <c r="A353" s="29">
        <v>351</v>
      </c>
      <c r="B353" s="29">
        <v>1032.623999999998</v>
      </c>
      <c r="C353" s="29">
        <v>108593.5999999998</v>
      </c>
      <c r="D353" s="29">
        <v>1</v>
      </c>
      <c r="E353" s="29">
        <v>1</v>
      </c>
      <c r="F353" s="29">
        <v>41878.129999999888</v>
      </c>
      <c r="G353" s="29">
        <v>1</v>
      </c>
      <c r="H353" s="29">
        <v>1</v>
      </c>
      <c r="I353" s="29">
        <v>1</v>
      </c>
      <c r="K353" s="432">
        <v>6009.7526951565214</v>
      </c>
      <c r="L353" s="432">
        <f>IF(K353=0,#REF!,0)</f>
        <v>0</v>
      </c>
      <c r="O353">
        <v>56924.336973999998</v>
      </c>
      <c r="P353">
        <v>122</v>
      </c>
    </row>
    <row r="354" spans="1:16">
      <c r="A354" s="29">
        <v>352</v>
      </c>
      <c r="B354" s="29">
        <v>1032.623999999998</v>
      </c>
      <c r="C354" s="29">
        <v>91274.343999999997</v>
      </c>
      <c r="D354" s="29">
        <v>1</v>
      </c>
      <c r="E354" s="29">
        <v>1</v>
      </c>
      <c r="F354" s="29">
        <v>41008.753999999994</v>
      </c>
      <c r="G354" s="29">
        <v>1</v>
      </c>
      <c r="H354" s="29">
        <v>1</v>
      </c>
      <c r="I354" s="29">
        <v>1</v>
      </c>
      <c r="K354" s="432"/>
      <c r="L354" s="432" t="e">
        <f>IF(K354=0,#REF!,0)</f>
        <v>#REF!</v>
      </c>
      <c r="O354">
        <v>56619.460999000003</v>
      </c>
      <c r="P354">
        <v>122</v>
      </c>
    </row>
    <row r="355" spans="1:16">
      <c r="A355" s="29">
        <v>353</v>
      </c>
      <c r="B355" s="29">
        <v>1032.623999999998</v>
      </c>
      <c r="C355" s="29">
        <v>79601.250999999989</v>
      </c>
      <c r="D355" s="29">
        <v>1</v>
      </c>
      <c r="E355" s="29">
        <v>1</v>
      </c>
      <c r="F355" s="29">
        <v>44934.490999999987</v>
      </c>
      <c r="G355" s="29">
        <v>1</v>
      </c>
      <c r="H355" s="29">
        <v>1</v>
      </c>
      <c r="I355" s="29">
        <v>1</v>
      </c>
      <c r="K355" s="432"/>
      <c r="L355" s="432" t="e">
        <f>IF(K355=0,#REF!,0)</f>
        <v>#REF!</v>
      </c>
      <c r="O355">
        <v>57098.904693999997</v>
      </c>
      <c r="P355">
        <v>138</v>
      </c>
    </row>
    <row r="356" spans="1:16">
      <c r="A356" s="29">
        <v>354</v>
      </c>
      <c r="B356" s="29">
        <v>1762.222</v>
      </c>
      <c r="C356" s="29">
        <v>45702.152999999889</v>
      </c>
      <c r="D356" s="29">
        <v>1</v>
      </c>
      <c r="E356" s="29">
        <v>1</v>
      </c>
      <c r="F356" s="29">
        <v>50874.164999999994</v>
      </c>
      <c r="G356" s="29">
        <v>1</v>
      </c>
      <c r="H356" s="29">
        <v>1</v>
      </c>
      <c r="I356" s="29">
        <v>1</v>
      </c>
      <c r="K356" s="432"/>
      <c r="L356" s="432" t="e">
        <f>IF(K356=0,#REF!,0)</f>
        <v>#REF!</v>
      </c>
      <c r="O356">
        <v>56891.830689000002</v>
      </c>
      <c r="P356">
        <v>163</v>
      </c>
    </row>
    <row r="357" spans="1:16">
      <c r="A357" s="29">
        <v>355</v>
      </c>
      <c r="B357" s="29">
        <v>6139.8579999999993</v>
      </c>
      <c r="C357" s="29">
        <v>29828.608999999899</v>
      </c>
      <c r="D357" s="29">
        <v>1</v>
      </c>
      <c r="E357" s="29">
        <v>1</v>
      </c>
      <c r="F357" s="29">
        <v>45223.197999999902</v>
      </c>
      <c r="G357" s="29">
        <v>1</v>
      </c>
      <c r="H357" s="29">
        <v>1</v>
      </c>
      <c r="I357" s="29">
        <v>1</v>
      </c>
      <c r="K357" s="432"/>
      <c r="L357" s="432" t="e">
        <f>IF(K357=0,#REF!,0)</f>
        <v>#REF!</v>
      </c>
      <c r="O357">
        <v>59395.334715999998</v>
      </c>
      <c r="P357">
        <v>196</v>
      </c>
    </row>
    <row r="358" spans="1:16">
      <c r="A358" s="29">
        <v>356</v>
      </c>
      <c r="B358" s="29">
        <v>7599.07</v>
      </c>
      <c r="C358" s="29">
        <v>31238.0799999999</v>
      </c>
      <c r="D358" s="29">
        <v>1</v>
      </c>
      <c r="E358" s="29">
        <v>1</v>
      </c>
      <c r="F358" s="29">
        <v>45149.7389999999</v>
      </c>
      <c r="G358" s="29">
        <v>1</v>
      </c>
      <c r="H358" s="29">
        <v>1</v>
      </c>
      <c r="I358" s="29">
        <v>1</v>
      </c>
      <c r="K358" s="432"/>
      <c r="L358" s="432" t="e">
        <f>IF(K358=0,#REF!,0)</f>
        <v>#REF!</v>
      </c>
      <c r="O358">
        <v>60288.293578999997</v>
      </c>
      <c r="P358">
        <v>207</v>
      </c>
    </row>
    <row r="359" spans="1:16">
      <c r="A359" s="29">
        <v>357</v>
      </c>
      <c r="B359" s="29">
        <v>1762.222</v>
      </c>
      <c r="C359" s="29">
        <v>17436.8819999999</v>
      </c>
      <c r="D359" s="29">
        <v>1</v>
      </c>
      <c r="E359" s="29">
        <v>1</v>
      </c>
      <c r="F359" s="29">
        <v>56698.840999999891</v>
      </c>
      <c r="G359" s="29">
        <v>1</v>
      </c>
      <c r="H359" s="29">
        <v>1</v>
      </c>
      <c r="I359" s="29">
        <v>1</v>
      </c>
      <c r="K359" s="432"/>
      <c r="L359" s="432" t="e">
        <f>IF(K359=0,#REF!,0)</f>
        <v>#REF!</v>
      </c>
      <c r="O359">
        <v>60116.462401999997</v>
      </c>
      <c r="P359">
        <v>221</v>
      </c>
    </row>
    <row r="360" spans="1:16">
      <c r="A360" s="29">
        <v>358</v>
      </c>
      <c r="B360" s="29">
        <v>1762.222</v>
      </c>
      <c r="C360" s="29">
        <v>17077.404999999901</v>
      </c>
      <c r="D360" s="29">
        <v>1</v>
      </c>
      <c r="E360" s="29">
        <v>1</v>
      </c>
      <c r="F360" s="29">
        <v>2983.69399999999</v>
      </c>
      <c r="G360" s="29">
        <v>1</v>
      </c>
      <c r="H360" s="29">
        <v>1</v>
      </c>
      <c r="I360" s="29">
        <v>1</v>
      </c>
      <c r="K360" s="432"/>
      <c r="L360" s="432" t="e">
        <f>IF(K360=0,#REF!,0)</f>
        <v>#REF!</v>
      </c>
      <c r="O360">
        <v>59604.157350000001</v>
      </c>
      <c r="P360">
        <v>215</v>
      </c>
    </row>
    <row r="361" spans="1:16">
      <c r="A361" s="29">
        <v>359</v>
      </c>
      <c r="B361" s="29">
        <v>1762.222</v>
      </c>
      <c r="C361" s="29">
        <v>16705.129999999899</v>
      </c>
      <c r="D361" s="29">
        <v>1</v>
      </c>
      <c r="E361" s="29">
        <v>1</v>
      </c>
      <c r="F361" s="29">
        <v>1672.6479999999999</v>
      </c>
      <c r="G361" s="29">
        <v>1</v>
      </c>
      <c r="H361" s="29">
        <v>1</v>
      </c>
      <c r="I361" s="29">
        <v>1</v>
      </c>
      <c r="K361" s="432"/>
      <c r="L361" s="432" t="e">
        <f>IF(K361=0,#REF!,0)</f>
        <v>#REF!</v>
      </c>
      <c r="O361">
        <v>60277.470702999999</v>
      </c>
      <c r="P361">
        <v>205</v>
      </c>
    </row>
    <row r="362" spans="1:16">
      <c r="A362" s="29">
        <v>360</v>
      </c>
      <c r="B362" s="29">
        <v>1032.623999999998</v>
      </c>
      <c r="C362" s="29">
        <v>16836.461999999901</v>
      </c>
      <c r="D362" s="29">
        <v>1</v>
      </c>
      <c r="E362" s="29">
        <v>1</v>
      </c>
      <c r="F362" s="29">
        <v>1327.326</v>
      </c>
      <c r="G362" s="29">
        <v>1</v>
      </c>
      <c r="H362" s="29">
        <v>1</v>
      </c>
      <c r="I362" s="29">
        <v>1</v>
      </c>
      <c r="K362" s="432"/>
      <c r="L362" s="432" t="e">
        <f>IF(K362=0,#REF!,0)</f>
        <v>#REF!</v>
      </c>
      <c r="O362">
        <v>61728.386842</v>
      </c>
      <c r="P362">
        <v>193</v>
      </c>
    </row>
    <row r="363" spans="1:16">
      <c r="A363" s="29">
        <v>361</v>
      </c>
      <c r="B363" s="29">
        <v>1032.623999999998</v>
      </c>
      <c r="C363" s="29">
        <v>17016.460999999901</v>
      </c>
      <c r="D363" s="29">
        <v>1</v>
      </c>
      <c r="E363" s="29">
        <v>1</v>
      </c>
      <c r="F363" s="29">
        <v>1436.2879999999991</v>
      </c>
      <c r="G363" s="29">
        <v>1</v>
      </c>
      <c r="H363" s="29">
        <v>1</v>
      </c>
      <c r="I363" s="29">
        <v>1</v>
      </c>
      <c r="K363" s="432"/>
      <c r="L363" s="432" t="e">
        <f>IF(K363=0,#REF!,0)</f>
        <v>#REF!</v>
      </c>
      <c r="O363">
        <v>61169.024354000001</v>
      </c>
      <c r="P363">
        <v>182</v>
      </c>
    </row>
    <row r="364" spans="1:16">
      <c r="A364" s="29">
        <v>362</v>
      </c>
      <c r="B364" s="29">
        <v>1032.623999999998</v>
      </c>
      <c r="C364" s="29">
        <v>17117.45799999989</v>
      </c>
      <c r="D364" s="29">
        <v>1</v>
      </c>
      <c r="E364" s="29">
        <v>1</v>
      </c>
      <c r="F364" s="29">
        <v>7186.5519999999888</v>
      </c>
      <c r="G364" s="29">
        <v>1</v>
      </c>
      <c r="H364" s="29">
        <v>1</v>
      </c>
      <c r="I364" s="29">
        <v>1</v>
      </c>
      <c r="K364" s="432"/>
      <c r="L364" s="432" t="e">
        <f>IF(K364=0,#REF!,0)</f>
        <v>#REF!</v>
      </c>
      <c r="O364">
        <v>58962.059203999997</v>
      </c>
      <c r="P364">
        <v>182</v>
      </c>
    </row>
    <row r="365" spans="1:16">
      <c r="A365" s="29">
        <v>363</v>
      </c>
      <c r="B365" s="29">
        <v>1032.623999999998</v>
      </c>
      <c r="C365" s="29">
        <v>17354.145999999899</v>
      </c>
      <c r="D365" s="29">
        <v>1</v>
      </c>
      <c r="E365" s="29">
        <v>1</v>
      </c>
      <c r="F365" s="29">
        <v>16009.59</v>
      </c>
      <c r="G365" s="29">
        <v>1</v>
      </c>
      <c r="H365" s="29">
        <v>1</v>
      </c>
      <c r="I365" s="29">
        <v>1</v>
      </c>
      <c r="K365" s="432"/>
      <c r="L365" s="432" t="e">
        <f>IF(K365=0,#REF!,0)</f>
        <v>#REF!</v>
      </c>
      <c r="O365">
        <v>58565.003386999997</v>
      </c>
      <c r="P365">
        <v>175</v>
      </c>
    </row>
    <row r="366" spans="1:16">
      <c r="A366" s="29">
        <v>364</v>
      </c>
      <c r="B366" s="29">
        <v>1032.623999999998</v>
      </c>
      <c r="C366" s="29">
        <v>17486.323999999899</v>
      </c>
      <c r="D366" s="29">
        <v>1</v>
      </c>
      <c r="E366" s="29">
        <v>1</v>
      </c>
      <c r="F366" s="29">
        <v>22336.491000000002</v>
      </c>
      <c r="G366" s="29">
        <v>1</v>
      </c>
      <c r="H366" s="29">
        <v>1</v>
      </c>
      <c r="I366" s="29">
        <v>1</v>
      </c>
      <c r="K366" s="432"/>
      <c r="L366" s="432" t="e">
        <f>IF(K366=0,#REF!,0)</f>
        <v>#REF!</v>
      </c>
      <c r="O366">
        <v>58548.692475000003</v>
      </c>
      <c r="P366">
        <v>170</v>
      </c>
    </row>
    <row r="367" spans="1:16">
      <c r="A367" s="29">
        <v>365</v>
      </c>
      <c r="B367" s="29">
        <v>1032.623999999998</v>
      </c>
      <c r="C367" s="29">
        <v>17608.4399999999</v>
      </c>
      <c r="D367" s="29">
        <v>1</v>
      </c>
      <c r="E367" s="29">
        <v>1</v>
      </c>
      <c r="F367" s="29">
        <v>28053.149000000001</v>
      </c>
      <c r="G367" s="29">
        <v>1</v>
      </c>
      <c r="H367" s="29">
        <v>1</v>
      </c>
      <c r="I367" s="29">
        <v>1</v>
      </c>
      <c r="K367" s="432"/>
      <c r="L367" s="432" t="e">
        <f>IF(K367=0,#REF!,0)</f>
        <v>#REF!</v>
      </c>
      <c r="O367">
        <v>58802.894226999997</v>
      </c>
      <c r="P367">
        <v>169</v>
      </c>
    </row>
    <row r="368" spans="1:16">
      <c r="A368" s="29">
        <v>366</v>
      </c>
      <c r="B368" s="29">
        <v>1762.222</v>
      </c>
      <c r="C368" s="29">
        <v>17675.662999999899</v>
      </c>
      <c r="D368" s="29">
        <v>1</v>
      </c>
      <c r="E368" s="29">
        <v>1</v>
      </c>
      <c r="F368" s="29">
        <v>33204.9</v>
      </c>
      <c r="G368" s="29">
        <v>1</v>
      </c>
      <c r="H368" s="29">
        <v>1</v>
      </c>
      <c r="I368" s="29">
        <v>1</v>
      </c>
      <c r="K368" s="432"/>
      <c r="L368" s="432" t="e">
        <f>IF(K368=0,#REF!,0)</f>
        <v>#REF!</v>
      </c>
      <c r="O368">
        <v>59766.168031000001</v>
      </c>
      <c r="P368">
        <v>172</v>
      </c>
    </row>
    <row r="369" spans="1:16">
      <c r="A369" s="29">
        <v>367</v>
      </c>
      <c r="B369" s="29">
        <v>6139.8579999999993</v>
      </c>
      <c r="C369" s="29">
        <v>17857.799999999901</v>
      </c>
      <c r="D369" s="29">
        <v>1</v>
      </c>
      <c r="E369" s="29">
        <v>1</v>
      </c>
      <c r="F369" s="29">
        <v>113228.311</v>
      </c>
      <c r="G369" s="29">
        <v>1</v>
      </c>
      <c r="H369" s="29">
        <v>1</v>
      </c>
      <c r="I369" s="29">
        <v>1</v>
      </c>
      <c r="K369" s="432"/>
      <c r="L369" s="432" t="e">
        <f>IF(K369=0,#REF!,0)</f>
        <v>#REF!</v>
      </c>
      <c r="O369">
        <v>62264.027953999997</v>
      </c>
      <c r="P369">
        <v>185</v>
      </c>
    </row>
    <row r="370" spans="1:16">
      <c r="A370" s="29">
        <v>368</v>
      </c>
      <c r="B370" s="29">
        <v>1762.222</v>
      </c>
      <c r="C370" s="29">
        <v>50030.022999999892</v>
      </c>
      <c r="D370" s="29">
        <v>1</v>
      </c>
      <c r="E370" s="29">
        <v>1</v>
      </c>
      <c r="F370" s="29">
        <v>115638.689</v>
      </c>
      <c r="G370" s="29">
        <v>1</v>
      </c>
      <c r="H370" s="29">
        <v>1</v>
      </c>
      <c r="I370" s="29">
        <v>1</v>
      </c>
      <c r="K370" s="432"/>
      <c r="L370" s="432" t="e">
        <f>IF(K370=0,#REF!,0)</f>
        <v>#REF!</v>
      </c>
      <c r="O370">
        <v>65248.820070000002</v>
      </c>
      <c r="P370">
        <v>195</v>
      </c>
    </row>
    <row r="371" spans="1:16">
      <c r="A371" s="29">
        <v>369</v>
      </c>
      <c r="B371" s="29">
        <v>1032.623999999998</v>
      </c>
      <c r="C371" s="29">
        <v>78915.688999999882</v>
      </c>
      <c r="D371" s="29">
        <v>1</v>
      </c>
      <c r="E371" s="29">
        <v>1</v>
      </c>
      <c r="F371" s="29">
        <v>107930.856999999</v>
      </c>
      <c r="G371" s="29">
        <v>1</v>
      </c>
      <c r="H371" s="29">
        <v>1</v>
      </c>
      <c r="I371" s="29">
        <v>1</v>
      </c>
      <c r="K371" s="432"/>
      <c r="L371" s="432" t="e">
        <f>IF(K371=0,#REF!,0)</f>
        <v>#REF!</v>
      </c>
      <c r="O371">
        <v>68749.717833000002</v>
      </c>
      <c r="P371">
        <v>185</v>
      </c>
    </row>
    <row r="372" spans="1:16">
      <c r="A372" s="29">
        <v>370</v>
      </c>
      <c r="B372" s="29">
        <v>1153.2399999999991</v>
      </c>
      <c r="C372" s="29">
        <v>96125.443999999989</v>
      </c>
      <c r="D372" s="29">
        <v>1</v>
      </c>
      <c r="E372" s="29">
        <v>1</v>
      </c>
      <c r="F372" s="29">
        <v>94555.501999999979</v>
      </c>
      <c r="G372" s="29">
        <v>1</v>
      </c>
      <c r="H372" s="29">
        <v>1</v>
      </c>
      <c r="I372" s="29">
        <v>1</v>
      </c>
      <c r="K372" s="432"/>
      <c r="L372" s="432" t="e">
        <f>IF(K372=0,#REF!,0)</f>
        <v>#REF!</v>
      </c>
      <c r="O372">
        <v>75568.473327000014</v>
      </c>
      <c r="P372">
        <v>168</v>
      </c>
    </row>
    <row r="373" spans="1:16">
      <c r="A373" s="29">
        <v>371</v>
      </c>
      <c r="B373" s="29">
        <v>1213.5469999999989</v>
      </c>
      <c r="C373" s="29">
        <v>112961.77599999979</v>
      </c>
      <c r="D373" s="29">
        <v>1</v>
      </c>
      <c r="E373" s="29">
        <v>1</v>
      </c>
      <c r="F373" s="29">
        <v>83166.707999999984</v>
      </c>
      <c r="G373" s="29">
        <v>1</v>
      </c>
      <c r="H373" s="29">
        <v>1</v>
      </c>
      <c r="I373" s="29">
        <v>1</v>
      </c>
      <c r="K373" s="432"/>
      <c r="L373" s="432" t="e">
        <f>IF(K373=0,#REF!,0)</f>
        <v>#REF!</v>
      </c>
      <c r="O373">
        <v>76530.017456000001</v>
      </c>
      <c r="P373">
        <v>142</v>
      </c>
    </row>
    <row r="374" spans="1:16">
      <c r="A374" s="29">
        <v>372</v>
      </c>
      <c r="B374" s="29">
        <v>1213.5469999999989</v>
      </c>
      <c r="C374" s="29">
        <v>94980.509000000005</v>
      </c>
      <c r="D374" s="29">
        <v>1</v>
      </c>
      <c r="E374" s="29">
        <v>1</v>
      </c>
      <c r="F374" s="29">
        <v>73798.683999999907</v>
      </c>
      <c r="G374" s="29">
        <v>1</v>
      </c>
      <c r="H374" s="29">
        <v>1</v>
      </c>
      <c r="I374" s="29">
        <v>1</v>
      </c>
      <c r="K374" s="432"/>
      <c r="L374" s="432" t="e">
        <f>IF(K374=0,#REF!,0)</f>
        <v>#REF!</v>
      </c>
      <c r="O374">
        <v>76262.970579999994</v>
      </c>
      <c r="P374">
        <v>124</v>
      </c>
    </row>
    <row r="375" spans="1:16">
      <c r="A375" s="29">
        <v>373</v>
      </c>
      <c r="B375" s="29">
        <v>6200.1660000000002</v>
      </c>
      <c r="C375" s="29">
        <v>53662.995999999897</v>
      </c>
      <c r="D375" s="29">
        <v>1</v>
      </c>
      <c r="E375" s="29">
        <v>1</v>
      </c>
      <c r="F375" s="29">
        <v>56740.061000000002</v>
      </c>
      <c r="G375" s="29">
        <v>1</v>
      </c>
      <c r="H375" s="29">
        <v>1</v>
      </c>
      <c r="I375" s="29">
        <v>1</v>
      </c>
      <c r="K375" s="432"/>
      <c r="L375" s="432" t="e">
        <f>IF(K375=0,#REF!,0)</f>
        <v>#REF!</v>
      </c>
      <c r="O375">
        <v>72407.841614000004</v>
      </c>
      <c r="P375">
        <v>116</v>
      </c>
    </row>
    <row r="376" spans="1:16">
      <c r="A376" s="29">
        <v>374</v>
      </c>
      <c r="B376" s="29">
        <v>1762.222</v>
      </c>
      <c r="C376" s="29">
        <v>75306.491999999897</v>
      </c>
      <c r="D376" s="29">
        <v>1</v>
      </c>
      <c r="E376" s="29">
        <v>1</v>
      </c>
      <c r="F376" s="29">
        <v>60052.668999999893</v>
      </c>
      <c r="G376" s="29">
        <v>1</v>
      </c>
      <c r="H376" s="29">
        <v>1</v>
      </c>
      <c r="I376" s="29">
        <v>1</v>
      </c>
      <c r="K376" s="432"/>
      <c r="L376" s="432" t="e">
        <f>IF(K376=0,#REF!,0)</f>
        <v>#REF!</v>
      </c>
      <c r="O376">
        <v>70509.711213000002</v>
      </c>
      <c r="P376">
        <v>111</v>
      </c>
    </row>
    <row r="377" spans="1:16">
      <c r="A377" s="29">
        <v>375</v>
      </c>
      <c r="B377" s="29">
        <v>1032.623999999998</v>
      </c>
      <c r="C377" s="29">
        <v>109549.7369999998</v>
      </c>
      <c r="D377" s="29">
        <v>1</v>
      </c>
      <c r="E377" s="29">
        <v>1</v>
      </c>
      <c r="F377" s="29">
        <v>57830.889000000003</v>
      </c>
      <c r="G377" s="29">
        <v>1</v>
      </c>
      <c r="H377" s="29">
        <v>1</v>
      </c>
      <c r="I377" s="29">
        <v>1</v>
      </c>
      <c r="K377" s="432"/>
      <c r="L377" s="432" t="e">
        <f>IF(K377=0,#REF!,0)</f>
        <v>#REF!</v>
      </c>
      <c r="O377">
        <v>72321.487150999994</v>
      </c>
      <c r="P377">
        <v>106</v>
      </c>
    </row>
    <row r="378" spans="1:16">
      <c r="A378" s="29">
        <v>376</v>
      </c>
      <c r="B378" s="29">
        <v>1032.623999999998</v>
      </c>
      <c r="C378" s="29">
        <v>92291.349999999991</v>
      </c>
      <c r="D378" s="29">
        <v>1</v>
      </c>
      <c r="E378" s="29">
        <v>1</v>
      </c>
      <c r="F378" s="29">
        <v>57622.673000000003</v>
      </c>
      <c r="G378" s="29">
        <v>1</v>
      </c>
      <c r="H378" s="29">
        <v>1</v>
      </c>
      <c r="I378" s="29">
        <v>1</v>
      </c>
      <c r="K378" s="432"/>
      <c r="L378" s="432" t="e">
        <f>IF(K378=0,#REF!,0)</f>
        <v>#REF!</v>
      </c>
      <c r="O378">
        <v>72525.070892999996</v>
      </c>
      <c r="P378">
        <v>111</v>
      </c>
    </row>
    <row r="379" spans="1:16">
      <c r="A379" s="29">
        <v>377</v>
      </c>
      <c r="B379" s="29">
        <v>1032.623999999998</v>
      </c>
      <c r="C379" s="29">
        <v>80624.388000000006</v>
      </c>
      <c r="D379" s="29">
        <v>1</v>
      </c>
      <c r="E379" s="29">
        <v>1</v>
      </c>
      <c r="F379" s="29">
        <v>61300.837</v>
      </c>
      <c r="G379" s="29">
        <v>1</v>
      </c>
      <c r="H379" s="29">
        <v>1</v>
      </c>
      <c r="I379" s="29">
        <v>1</v>
      </c>
      <c r="K379" s="432"/>
      <c r="L379" s="432" t="e">
        <f>IF(K379=0,#REF!,0)</f>
        <v>#REF!</v>
      </c>
      <c r="O379">
        <v>72864.730589999992</v>
      </c>
      <c r="P379">
        <v>125</v>
      </c>
    </row>
    <row r="380" spans="1:16">
      <c r="A380" s="29">
        <v>378</v>
      </c>
      <c r="B380" s="29">
        <v>1762.222</v>
      </c>
      <c r="C380" s="29">
        <v>46614.697999999888</v>
      </c>
      <c r="D380" s="29">
        <v>1</v>
      </c>
      <c r="E380" s="29">
        <v>1</v>
      </c>
      <c r="F380" s="29">
        <v>66495.412999999884</v>
      </c>
      <c r="G380" s="29">
        <v>1</v>
      </c>
      <c r="H380" s="29">
        <v>1</v>
      </c>
      <c r="I380" s="29">
        <v>1</v>
      </c>
      <c r="K380" s="432"/>
      <c r="L380" s="432" t="e">
        <f>IF(K380=0,#REF!,0)</f>
        <v>#REF!</v>
      </c>
      <c r="O380">
        <v>73961.838866999999</v>
      </c>
      <c r="P380">
        <v>141</v>
      </c>
    </row>
    <row r="381" spans="1:16">
      <c r="A381" s="29">
        <v>379</v>
      </c>
      <c r="B381" s="29">
        <v>6139.8579999999993</v>
      </c>
      <c r="C381" s="29">
        <v>30461.226999999901</v>
      </c>
      <c r="D381" s="29">
        <v>1</v>
      </c>
      <c r="E381" s="29">
        <v>1</v>
      </c>
      <c r="F381" s="29">
        <v>60763.235999999997</v>
      </c>
      <c r="G381" s="29">
        <v>1</v>
      </c>
      <c r="H381" s="29">
        <v>1</v>
      </c>
      <c r="I381" s="29">
        <v>1</v>
      </c>
      <c r="K381" s="432"/>
      <c r="L381" s="432" t="e">
        <f>IF(K381=0,#REF!,0)</f>
        <v>#REF!</v>
      </c>
      <c r="O381">
        <v>74487.929444000009</v>
      </c>
      <c r="P381">
        <v>177</v>
      </c>
    </row>
    <row r="382" spans="1:16">
      <c r="A382" s="29">
        <v>380</v>
      </c>
      <c r="B382" s="29">
        <v>7599.07</v>
      </c>
      <c r="C382" s="29">
        <v>31876.943999999901</v>
      </c>
      <c r="D382" s="29">
        <v>1</v>
      </c>
      <c r="E382" s="29">
        <v>1</v>
      </c>
      <c r="F382" s="29">
        <v>60652.553999999989</v>
      </c>
      <c r="G382" s="29">
        <v>1</v>
      </c>
      <c r="H382" s="29">
        <v>1</v>
      </c>
      <c r="I382" s="29">
        <v>1</v>
      </c>
      <c r="K382" s="432"/>
      <c r="L382" s="432" t="e">
        <f>IF(K382=0,#REF!,0)</f>
        <v>#REF!</v>
      </c>
      <c r="O382">
        <v>72686.749635</v>
      </c>
      <c r="P382">
        <v>205</v>
      </c>
    </row>
    <row r="383" spans="1:16">
      <c r="A383" s="29">
        <v>381</v>
      </c>
      <c r="B383" s="29">
        <v>1762.222</v>
      </c>
      <c r="C383" s="29">
        <v>17895.184999999889</v>
      </c>
      <c r="D383" s="29">
        <v>1</v>
      </c>
      <c r="E383" s="29">
        <v>1</v>
      </c>
      <c r="F383" s="29">
        <v>72195.807000000001</v>
      </c>
      <c r="G383" s="29">
        <v>1</v>
      </c>
      <c r="H383" s="29">
        <v>1</v>
      </c>
      <c r="I383" s="29">
        <v>1</v>
      </c>
      <c r="K383" s="432"/>
      <c r="L383" s="432" t="e">
        <f>IF(K383=0,#REF!,0)</f>
        <v>#REF!</v>
      </c>
      <c r="O383">
        <v>70647.115539000006</v>
      </c>
      <c r="P383">
        <v>216</v>
      </c>
    </row>
    <row r="384" spans="1:16">
      <c r="A384" s="29">
        <v>382</v>
      </c>
      <c r="B384" s="29">
        <v>1762.222</v>
      </c>
      <c r="C384" s="29">
        <v>17602.406999999901</v>
      </c>
      <c r="D384" s="29">
        <v>1</v>
      </c>
      <c r="E384" s="29">
        <v>1</v>
      </c>
      <c r="F384" s="29">
        <v>3056.93</v>
      </c>
      <c r="G384" s="29">
        <v>1</v>
      </c>
      <c r="H384" s="29">
        <v>1</v>
      </c>
      <c r="I384" s="29">
        <v>1</v>
      </c>
      <c r="K384" s="432"/>
      <c r="L384" s="432" t="e">
        <f>IF(K384=0,#REF!,0)</f>
        <v>#REF!</v>
      </c>
      <c r="O384">
        <v>68665.466186999998</v>
      </c>
      <c r="P384">
        <v>220</v>
      </c>
    </row>
    <row r="385" spans="1:16">
      <c r="A385" s="29">
        <v>383</v>
      </c>
      <c r="B385" s="29">
        <v>1762.222</v>
      </c>
      <c r="C385" s="29">
        <v>17287.0439999999</v>
      </c>
      <c r="D385" s="29">
        <v>1</v>
      </c>
      <c r="E385" s="29">
        <v>1</v>
      </c>
      <c r="F385" s="29">
        <v>2664.5259999999989</v>
      </c>
      <c r="G385" s="29">
        <v>1</v>
      </c>
      <c r="H385" s="29">
        <v>1</v>
      </c>
      <c r="I385" s="29">
        <v>1</v>
      </c>
      <c r="K385" s="432"/>
      <c r="L385" s="432" t="e">
        <f>IF(K385=0,#REF!,0)</f>
        <v>#REF!</v>
      </c>
      <c r="O385">
        <v>67778.237731000001</v>
      </c>
      <c r="P385">
        <v>208</v>
      </c>
    </row>
    <row r="386" spans="1:16">
      <c r="A386" s="29">
        <v>384</v>
      </c>
      <c r="B386" s="29">
        <v>1032.623999999998</v>
      </c>
      <c r="C386" s="29">
        <v>17451.7939999999</v>
      </c>
      <c r="D386" s="29">
        <v>1</v>
      </c>
      <c r="E386" s="29">
        <v>1</v>
      </c>
      <c r="F386" s="29">
        <v>9531.7429999999895</v>
      </c>
      <c r="G386" s="29">
        <v>1</v>
      </c>
      <c r="H386" s="29">
        <v>1</v>
      </c>
      <c r="I386" s="29">
        <v>1</v>
      </c>
      <c r="K386" s="432"/>
      <c r="L386" s="432" t="e">
        <f>IF(K386=0,#REF!,0)</f>
        <v>#REF!</v>
      </c>
      <c r="O386">
        <v>68090.820676999996</v>
      </c>
      <c r="P386">
        <v>195</v>
      </c>
    </row>
    <row r="387" spans="1:16">
      <c r="A387" s="29">
        <v>385</v>
      </c>
      <c r="B387" s="29">
        <v>1032.623999999998</v>
      </c>
      <c r="C387" s="29">
        <v>17556.798999999901</v>
      </c>
      <c r="D387" s="29">
        <v>1</v>
      </c>
      <c r="E387" s="29">
        <v>1</v>
      </c>
      <c r="F387" s="29">
        <v>15002.3149999999</v>
      </c>
      <c r="G387" s="29">
        <v>1</v>
      </c>
      <c r="H387" s="29">
        <v>1</v>
      </c>
      <c r="I387" s="29">
        <v>1</v>
      </c>
      <c r="K387" s="432"/>
      <c r="L387" s="432" t="e">
        <f>IF(K387=0,#REF!,0)</f>
        <v>#REF!</v>
      </c>
      <c r="O387">
        <v>67024.694398000007</v>
      </c>
      <c r="P387">
        <v>190</v>
      </c>
    </row>
    <row r="388" spans="1:16">
      <c r="A388" s="29">
        <v>386</v>
      </c>
      <c r="B388" s="29">
        <v>1032.623999999998</v>
      </c>
      <c r="C388" s="29">
        <v>17589.626999999899</v>
      </c>
      <c r="D388" s="29">
        <v>1</v>
      </c>
      <c r="E388" s="29">
        <v>1</v>
      </c>
      <c r="F388" s="29">
        <v>20479.665000000001</v>
      </c>
      <c r="G388" s="29">
        <v>1</v>
      </c>
      <c r="H388" s="29">
        <v>1</v>
      </c>
      <c r="I388" s="29">
        <v>1</v>
      </c>
      <c r="K388" s="432"/>
      <c r="L388" s="432" t="e">
        <f>IF(K388=0,#REF!,0)</f>
        <v>#REF!</v>
      </c>
      <c r="O388">
        <v>63768.771117999997</v>
      </c>
      <c r="P388">
        <v>179</v>
      </c>
    </row>
    <row r="389" spans="1:16">
      <c r="A389" s="29">
        <v>387</v>
      </c>
      <c r="B389" s="29">
        <v>1032.623999999998</v>
      </c>
      <c r="C389" s="29">
        <v>17676.803999999898</v>
      </c>
      <c r="D389" s="29">
        <v>1</v>
      </c>
      <c r="E389" s="29">
        <v>1</v>
      </c>
      <c r="F389" s="29">
        <v>25513.869999999901</v>
      </c>
      <c r="G389" s="29">
        <v>1</v>
      </c>
      <c r="H389" s="29">
        <v>1</v>
      </c>
      <c r="I389" s="29">
        <v>1</v>
      </c>
      <c r="K389" s="432"/>
      <c r="L389" s="432" t="e">
        <f>IF(K389=0,#REF!,0)</f>
        <v>#REF!</v>
      </c>
      <c r="O389">
        <v>63422.958679000003</v>
      </c>
      <c r="P389">
        <v>168</v>
      </c>
    </row>
    <row r="390" spans="1:16">
      <c r="A390" s="29">
        <v>388</v>
      </c>
      <c r="B390" s="29">
        <v>1032.623999999998</v>
      </c>
      <c r="C390" s="29">
        <v>17722.160999999898</v>
      </c>
      <c r="D390" s="29">
        <v>1</v>
      </c>
      <c r="E390" s="29">
        <v>1</v>
      </c>
      <c r="F390" s="29">
        <v>29457.382000000001</v>
      </c>
      <c r="G390" s="29">
        <v>1</v>
      </c>
      <c r="H390" s="29">
        <v>1</v>
      </c>
      <c r="I390" s="29">
        <v>1</v>
      </c>
      <c r="K390" s="432"/>
      <c r="L390" s="432" t="e">
        <f>IF(K390=0,#REF!,0)</f>
        <v>#REF!</v>
      </c>
      <c r="O390">
        <v>63091.401000999998</v>
      </c>
      <c r="P390">
        <v>162</v>
      </c>
    </row>
    <row r="391" spans="1:16">
      <c r="A391" s="29">
        <v>389</v>
      </c>
      <c r="B391" s="29">
        <v>1032.623999999998</v>
      </c>
      <c r="C391" s="29">
        <v>17791.270999999899</v>
      </c>
      <c r="D391" s="29">
        <v>1</v>
      </c>
      <c r="E391" s="29">
        <v>1</v>
      </c>
      <c r="F391" s="29">
        <v>33733.053999999996</v>
      </c>
      <c r="G391" s="29">
        <v>1</v>
      </c>
      <c r="H391" s="29">
        <v>1</v>
      </c>
      <c r="I391" s="29">
        <v>1</v>
      </c>
      <c r="K391" s="432"/>
      <c r="L391" s="432" t="e">
        <f>IF(K391=0,#REF!,0)</f>
        <v>#REF!</v>
      </c>
      <c r="O391">
        <v>63229.81366</v>
      </c>
      <c r="P391">
        <v>163</v>
      </c>
    </row>
    <row r="392" spans="1:16">
      <c r="A392" s="29">
        <v>390</v>
      </c>
      <c r="B392" s="29">
        <v>1762.222</v>
      </c>
      <c r="C392" s="29">
        <v>17809.022999999899</v>
      </c>
      <c r="D392" s="29">
        <v>1</v>
      </c>
      <c r="E392" s="29">
        <v>1</v>
      </c>
      <c r="F392" s="29">
        <v>37604.062999999893</v>
      </c>
      <c r="G392" s="29">
        <v>1</v>
      </c>
      <c r="H392" s="29">
        <v>1</v>
      </c>
      <c r="I392" s="29">
        <v>1</v>
      </c>
      <c r="K392" s="432"/>
      <c r="L392" s="432" t="e">
        <f>IF(K392=0,#REF!,0)</f>
        <v>#REF!</v>
      </c>
      <c r="O392">
        <v>63372.206788000003</v>
      </c>
      <c r="P392">
        <v>171</v>
      </c>
    </row>
    <row r="393" spans="1:16">
      <c r="A393" s="29">
        <v>391</v>
      </c>
      <c r="B393" s="29">
        <v>6139.8579999999993</v>
      </c>
      <c r="C393" s="29">
        <v>17955.676999999901</v>
      </c>
      <c r="D393" s="29">
        <v>1</v>
      </c>
      <c r="E393" s="29">
        <v>1</v>
      </c>
      <c r="F393" s="29">
        <v>116294.83199999999</v>
      </c>
      <c r="G393" s="29">
        <v>1</v>
      </c>
      <c r="H393" s="29">
        <v>1</v>
      </c>
      <c r="I393" s="29">
        <v>1</v>
      </c>
      <c r="K393" s="432"/>
      <c r="L393" s="432" t="e">
        <f>IF(K393=0,#REF!,0)</f>
        <v>#REF!</v>
      </c>
      <c r="O393">
        <v>65800.684936000005</v>
      </c>
      <c r="P393">
        <v>177</v>
      </c>
    </row>
    <row r="394" spans="1:16">
      <c r="A394" s="29">
        <v>392</v>
      </c>
      <c r="B394" s="29">
        <v>1762.222</v>
      </c>
      <c r="C394" s="29">
        <v>50173.690999999882</v>
      </c>
      <c r="D394" s="29">
        <v>1</v>
      </c>
      <c r="E394" s="29">
        <v>1</v>
      </c>
      <c r="F394" s="29">
        <v>118043.893</v>
      </c>
      <c r="G394" s="29">
        <v>1</v>
      </c>
      <c r="H394" s="29">
        <v>1</v>
      </c>
      <c r="I394" s="29">
        <v>1</v>
      </c>
      <c r="K394" s="432"/>
      <c r="L394" s="432" t="e">
        <f>IF(K394=0,#REF!,0)</f>
        <v>#REF!</v>
      </c>
      <c r="O394">
        <v>68669.957885999989</v>
      </c>
      <c r="P394">
        <v>187</v>
      </c>
    </row>
    <row r="395" spans="1:16">
      <c r="A395" s="29">
        <v>393</v>
      </c>
      <c r="B395" s="29">
        <v>1032.623999999998</v>
      </c>
      <c r="C395" s="29">
        <v>79042.200999999899</v>
      </c>
      <c r="D395" s="29">
        <v>1</v>
      </c>
      <c r="E395" s="29">
        <v>1</v>
      </c>
      <c r="F395" s="29">
        <v>108852.041</v>
      </c>
      <c r="G395" s="29">
        <v>1</v>
      </c>
      <c r="H395" s="29">
        <v>1</v>
      </c>
      <c r="I395" s="29">
        <v>1</v>
      </c>
      <c r="K395" s="432"/>
      <c r="L395" s="432" t="e">
        <f>IF(K395=0,#REF!,0)</f>
        <v>#REF!</v>
      </c>
      <c r="O395">
        <v>71403.633971000003</v>
      </c>
      <c r="P395">
        <v>186</v>
      </c>
    </row>
    <row r="396" spans="1:16">
      <c r="A396" s="29">
        <v>394</v>
      </c>
      <c r="B396" s="29">
        <v>1153.2399999999991</v>
      </c>
      <c r="C396" s="29">
        <v>96195.363999999987</v>
      </c>
      <c r="D396" s="29">
        <v>1</v>
      </c>
      <c r="E396" s="29">
        <v>1</v>
      </c>
      <c r="F396" s="29">
        <v>94335.146000000008</v>
      </c>
      <c r="G396" s="29">
        <v>1</v>
      </c>
      <c r="H396" s="29">
        <v>1</v>
      </c>
      <c r="I396" s="29">
        <v>1</v>
      </c>
      <c r="K396" s="432"/>
      <c r="L396" s="432" t="e">
        <f>IF(K396=0,#REF!,0)</f>
        <v>#REF!</v>
      </c>
      <c r="O396">
        <v>76578.823485999994</v>
      </c>
      <c r="P396">
        <v>168</v>
      </c>
    </row>
    <row r="397" spans="1:16">
      <c r="A397" s="29">
        <v>395</v>
      </c>
      <c r="B397" s="29">
        <v>1213.5469999999989</v>
      </c>
      <c r="C397" s="29">
        <v>112908.4999999998</v>
      </c>
      <c r="D397" s="29">
        <v>1</v>
      </c>
      <c r="E397" s="29">
        <v>1</v>
      </c>
      <c r="F397" s="29">
        <v>81273.769</v>
      </c>
      <c r="G397" s="29">
        <v>1</v>
      </c>
      <c r="H397" s="29">
        <v>1</v>
      </c>
      <c r="I397" s="29">
        <v>1</v>
      </c>
      <c r="K397" s="432"/>
      <c r="L397" s="432" t="e">
        <f>IF(K397=0,#REF!,0)</f>
        <v>#REF!</v>
      </c>
      <c r="O397">
        <v>77961.604187999998</v>
      </c>
      <c r="P397">
        <v>149</v>
      </c>
    </row>
    <row r="398" spans="1:16">
      <c r="A398" s="29">
        <v>396</v>
      </c>
      <c r="B398" s="29">
        <v>1213.5469999999989</v>
      </c>
      <c r="C398" s="29">
        <v>94845.281000000003</v>
      </c>
      <c r="D398" s="29">
        <v>1</v>
      </c>
      <c r="E398" s="29">
        <v>1</v>
      </c>
      <c r="F398" s="29">
        <v>70741.823000000004</v>
      </c>
      <c r="G398" s="29">
        <v>1</v>
      </c>
      <c r="H398" s="29">
        <v>1</v>
      </c>
      <c r="I398" s="29">
        <v>1</v>
      </c>
      <c r="K398" s="432"/>
      <c r="L398" s="432" t="e">
        <f>IF(K398=0,#REF!,0)</f>
        <v>#REF!</v>
      </c>
      <c r="O398">
        <v>77259.060181000008</v>
      </c>
      <c r="P398">
        <v>124</v>
      </c>
    </row>
    <row r="399" spans="1:16">
      <c r="A399" s="29">
        <v>397</v>
      </c>
      <c r="B399" s="29">
        <v>6200.1660000000002</v>
      </c>
      <c r="C399" s="29">
        <v>53439.315999999897</v>
      </c>
      <c r="D399" s="29">
        <v>1</v>
      </c>
      <c r="E399" s="29">
        <v>1</v>
      </c>
      <c r="F399" s="29">
        <v>52544.72099999999</v>
      </c>
      <c r="G399" s="29">
        <v>1</v>
      </c>
      <c r="H399" s="29">
        <v>1</v>
      </c>
      <c r="I399" s="29">
        <v>1</v>
      </c>
      <c r="K399" s="432"/>
      <c r="L399" s="432" t="e">
        <f>IF(K399=0,#REF!,0)</f>
        <v>#REF!</v>
      </c>
      <c r="O399">
        <v>72955.242188000004</v>
      </c>
      <c r="P399">
        <v>112</v>
      </c>
    </row>
    <row r="400" spans="1:16">
      <c r="A400" s="29">
        <v>398</v>
      </c>
      <c r="B400" s="29">
        <v>1762.222</v>
      </c>
      <c r="C400" s="29">
        <v>75048.040999999881</v>
      </c>
      <c r="D400" s="29">
        <v>1</v>
      </c>
      <c r="E400" s="29">
        <v>1</v>
      </c>
      <c r="F400" s="29">
        <v>55247.421999999991</v>
      </c>
      <c r="G400" s="29">
        <v>1</v>
      </c>
      <c r="H400" s="29">
        <v>1</v>
      </c>
      <c r="I400" s="29">
        <v>1</v>
      </c>
      <c r="K400" s="432"/>
      <c r="L400" s="432" t="e">
        <f>IF(K400=0,#REF!,0)</f>
        <v>#REF!</v>
      </c>
      <c r="O400">
        <v>70964.410461000007</v>
      </c>
      <c r="P400">
        <v>110</v>
      </c>
    </row>
    <row r="401" spans="1:16">
      <c r="A401" s="29">
        <v>399</v>
      </c>
      <c r="B401" s="29">
        <v>1032.623999999998</v>
      </c>
      <c r="C401" s="29">
        <v>109216.1789999998</v>
      </c>
      <c r="D401" s="29">
        <v>1</v>
      </c>
      <c r="E401" s="29">
        <v>1</v>
      </c>
      <c r="F401" s="29">
        <v>52712.365999999987</v>
      </c>
      <c r="G401" s="29">
        <v>1</v>
      </c>
      <c r="H401" s="29">
        <v>1</v>
      </c>
      <c r="I401" s="29">
        <v>1</v>
      </c>
      <c r="K401" s="432"/>
      <c r="L401" s="432" t="e">
        <f>IF(K401=0,#REF!,0)</f>
        <v>#REF!</v>
      </c>
      <c r="O401">
        <v>73582.633728999994</v>
      </c>
      <c r="P401">
        <v>112</v>
      </c>
    </row>
    <row r="402" spans="1:16">
      <c r="A402" s="29">
        <v>400</v>
      </c>
      <c r="B402" s="29">
        <v>1032.623999999998</v>
      </c>
      <c r="C402" s="29">
        <v>91930.975999999995</v>
      </c>
      <c r="D402" s="29">
        <v>1</v>
      </c>
      <c r="E402" s="29">
        <v>1</v>
      </c>
      <c r="F402" s="29">
        <v>52267.21699999999</v>
      </c>
      <c r="G402" s="29">
        <v>1</v>
      </c>
      <c r="H402" s="29">
        <v>1</v>
      </c>
      <c r="I402" s="29">
        <v>1</v>
      </c>
      <c r="K402" s="432"/>
      <c r="L402" s="432" t="e">
        <f>IF(K402=0,#REF!,0)</f>
        <v>#REF!</v>
      </c>
      <c r="O402">
        <v>73013.116150000002</v>
      </c>
      <c r="P402">
        <v>113</v>
      </c>
    </row>
    <row r="403" spans="1:16">
      <c r="A403" s="29">
        <v>401</v>
      </c>
      <c r="B403" s="29">
        <v>1032.623999999998</v>
      </c>
      <c r="C403" s="29">
        <v>80270.622000000003</v>
      </c>
      <c r="D403" s="29">
        <v>1</v>
      </c>
      <c r="E403" s="29">
        <v>1</v>
      </c>
      <c r="F403" s="29">
        <v>56115.091</v>
      </c>
      <c r="G403" s="29">
        <v>1</v>
      </c>
      <c r="H403" s="29">
        <v>1</v>
      </c>
      <c r="I403" s="29">
        <v>1</v>
      </c>
      <c r="K403" s="432"/>
      <c r="L403" s="432" t="e">
        <f>IF(K403=0,#REF!,0)</f>
        <v>#REF!</v>
      </c>
      <c r="O403">
        <v>73212.123351000002</v>
      </c>
      <c r="P403">
        <v>133</v>
      </c>
    </row>
    <row r="404" spans="1:16">
      <c r="A404" s="29">
        <v>402</v>
      </c>
      <c r="B404" s="29">
        <v>1762.222</v>
      </c>
      <c r="C404" s="29">
        <v>46288.032999999887</v>
      </c>
      <c r="D404" s="29">
        <v>1</v>
      </c>
      <c r="E404" s="29">
        <v>1</v>
      </c>
      <c r="F404" s="29">
        <v>61092.025999999889</v>
      </c>
      <c r="G404" s="29">
        <v>1</v>
      </c>
      <c r="H404" s="29">
        <v>1</v>
      </c>
      <c r="I404" s="29">
        <v>1</v>
      </c>
      <c r="K404" s="432"/>
      <c r="L404" s="432" t="e">
        <f>IF(K404=0,#REF!,0)</f>
        <v>#REF!</v>
      </c>
      <c r="O404">
        <v>73834.144471000007</v>
      </c>
      <c r="P404">
        <v>159</v>
      </c>
    </row>
    <row r="405" spans="1:16">
      <c r="A405" s="29">
        <v>403</v>
      </c>
      <c r="B405" s="29">
        <v>6139.8579999999993</v>
      </c>
      <c r="C405" s="29">
        <v>30369.8859999999</v>
      </c>
      <c r="D405" s="29">
        <v>1</v>
      </c>
      <c r="E405" s="29">
        <v>1</v>
      </c>
      <c r="F405" s="29">
        <v>57874.303999999902</v>
      </c>
      <c r="G405" s="29">
        <v>1</v>
      </c>
      <c r="H405" s="29">
        <v>1</v>
      </c>
      <c r="I405" s="29">
        <v>1</v>
      </c>
      <c r="K405" s="432"/>
      <c r="L405" s="432" t="e">
        <f>IF(K405=0,#REF!,0)</f>
        <v>#REF!</v>
      </c>
      <c r="O405">
        <v>74205.081969999999</v>
      </c>
      <c r="P405">
        <v>190</v>
      </c>
    </row>
    <row r="406" spans="1:16">
      <c r="A406" s="29">
        <v>404</v>
      </c>
      <c r="B406" s="29">
        <v>7599.07</v>
      </c>
      <c r="C406" s="29">
        <v>31855.5269999999</v>
      </c>
      <c r="D406" s="29">
        <v>1</v>
      </c>
      <c r="E406" s="29">
        <v>1</v>
      </c>
      <c r="F406" s="29">
        <v>59402.298000000003</v>
      </c>
      <c r="G406" s="29">
        <v>1</v>
      </c>
      <c r="H406" s="29">
        <v>1</v>
      </c>
      <c r="I406" s="29">
        <v>1</v>
      </c>
      <c r="K406" s="432"/>
      <c r="L406" s="432" t="e">
        <f>IF(K406=0,#REF!,0)</f>
        <v>#REF!</v>
      </c>
      <c r="O406">
        <v>72211.542664000008</v>
      </c>
      <c r="P406">
        <v>204</v>
      </c>
    </row>
    <row r="407" spans="1:16">
      <c r="A407" s="29">
        <v>405</v>
      </c>
      <c r="B407" s="29">
        <v>1762.222</v>
      </c>
      <c r="C407" s="29">
        <v>17933.633999999889</v>
      </c>
      <c r="D407" s="29">
        <v>1</v>
      </c>
      <c r="E407" s="29">
        <v>1</v>
      </c>
      <c r="F407" s="29">
        <v>72887.49799999989</v>
      </c>
      <c r="G407" s="29">
        <v>1</v>
      </c>
      <c r="H407" s="29">
        <v>1</v>
      </c>
      <c r="I407" s="29">
        <v>1</v>
      </c>
      <c r="K407" s="432"/>
      <c r="L407" s="432" t="e">
        <f>IF(K407=0,#REF!,0)</f>
        <v>#REF!</v>
      </c>
      <c r="O407">
        <v>69969.898864999996</v>
      </c>
      <c r="P407">
        <v>215</v>
      </c>
    </row>
    <row r="408" spans="1:16">
      <c r="A408" s="29">
        <v>406</v>
      </c>
      <c r="B408" s="29">
        <v>1762.222</v>
      </c>
      <c r="C408" s="29">
        <v>17697.0459999999</v>
      </c>
      <c r="D408" s="29">
        <v>1</v>
      </c>
      <c r="E408" s="29">
        <v>1</v>
      </c>
      <c r="F408" s="29">
        <v>3095.5810000000001</v>
      </c>
      <c r="G408" s="29">
        <v>1</v>
      </c>
      <c r="H408" s="29">
        <v>1</v>
      </c>
      <c r="I408" s="29">
        <v>1</v>
      </c>
      <c r="K408" s="432"/>
      <c r="L408" s="432" t="e">
        <f>IF(K408=0,#REF!,0)</f>
        <v>#REF!</v>
      </c>
      <c r="O408">
        <v>67886.613159</v>
      </c>
      <c r="P408">
        <v>204</v>
      </c>
    </row>
    <row r="409" spans="1:16">
      <c r="A409" s="29">
        <v>407</v>
      </c>
      <c r="B409" s="29">
        <v>1762.222</v>
      </c>
      <c r="C409" s="29">
        <v>17444.601999999901</v>
      </c>
      <c r="D409" s="29">
        <v>1</v>
      </c>
      <c r="E409" s="29">
        <v>1</v>
      </c>
      <c r="F409" s="29">
        <v>4444.701</v>
      </c>
      <c r="G409" s="29">
        <v>1</v>
      </c>
      <c r="H409" s="29">
        <v>1</v>
      </c>
      <c r="I409" s="29">
        <v>1</v>
      </c>
      <c r="K409" s="432"/>
      <c r="L409" s="432" t="e">
        <f>IF(K409=0,#REF!,0)</f>
        <v>#REF!</v>
      </c>
      <c r="O409">
        <v>67274.117310000001</v>
      </c>
      <c r="P409">
        <v>201</v>
      </c>
    </row>
    <row r="410" spans="1:16">
      <c r="A410" s="29">
        <v>408</v>
      </c>
      <c r="B410" s="29">
        <v>1032.623999999998</v>
      </c>
      <c r="C410" s="29">
        <v>17707.878999999899</v>
      </c>
      <c r="D410" s="29">
        <v>1</v>
      </c>
      <c r="E410" s="29">
        <v>1</v>
      </c>
      <c r="F410" s="29">
        <v>15544.111999999999</v>
      </c>
      <c r="G410" s="29">
        <v>1</v>
      </c>
      <c r="H410" s="29">
        <v>1</v>
      </c>
      <c r="I410" s="29">
        <v>1</v>
      </c>
      <c r="K410" s="432"/>
      <c r="L410" s="432" t="e">
        <f>IF(K410=0,#REF!,0)</f>
        <v>#REF!</v>
      </c>
      <c r="O410">
        <v>67206.77044600001</v>
      </c>
      <c r="P410">
        <v>191</v>
      </c>
    </row>
    <row r="411" spans="1:16">
      <c r="A411" s="29">
        <v>409</v>
      </c>
      <c r="B411" s="29">
        <v>1032.623999999998</v>
      </c>
      <c r="C411" s="29">
        <v>17992.1879999999</v>
      </c>
      <c r="D411" s="29">
        <v>1</v>
      </c>
      <c r="E411" s="29">
        <v>1</v>
      </c>
      <c r="F411" s="29">
        <v>25143.191999999901</v>
      </c>
      <c r="G411" s="29">
        <v>1</v>
      </c>
      <c r="H411" s="29">
        <v>1</v>
      </c>
      <c r="I411" s="29">
        <v>1</v>
      </c>
      <c r="K411" s="432"/>
      <c r="L411" s="432" t="e">
        <f>IF(K411=0,#REF!,0)</f>
        <v>#REF!</v>
      </c>
      <c r="O411">
        <v>65399.797608000001</v>
      </c>
      <c r="P411">
        <v>178</v>
      </c>
    </row>
    <row r="412" spans="1:16">
      <c r="A412" s="29">
        <v>410</v>
      </c>
      <c r="B412" s="29">
        <v>1032.623999999998</v>
      </c>
      <c r="C412" s="29">
        <v>18245.966999999899</v>
      </c>
      <c r="D412" s="29">
        <v>1</v>
      </c>
      <c r="E412" s="29">
        <v>1</v>
      </c>
      <c r="F412" s="29">
        <v>35646.993000000002</v>
      </c>
      <c r="G412" s="29">
        <v>1</v>
      </c>
      <c r="H412" s="29">
        <v>1</v>
      </c>
      <c r="I412" s="29">
        <v>1</v>
      </c>
      <c r="K412" s="432"/>
      <c r="L412" s="432" t="e">
        <f>IF(K412=0,#REF!,0)</f>
        <v>#REF!</v>
      </c>
      <c r="O412">
        <v>62485.144288000003</v>
      </c>
      <c r="P412">
        <v>170</v>
      </c>
    </row>
    <row r="413" spans="1:16">
      <c r="A413" s="29">
        <v>411</v>
      </c>
      <c r="B413" s="29">
        <v>1032.623999999998</v>
      </c>
      <c r="C413" s="29">
        <v>18507.1319999999</v>
      </c>
      <c r="D413" s="29">
        <v>1</v>
      </c>
      <c r="E413" s="29">
        <v>1</v>
      </c>
      <c r="F413" s="29">
        <v>44874.062999999987</v>
      </c>
      <c r="G413" s="29">
        <v>1</v>
      </c>
      <c r="H413" s="29">
        <v>1</v>
      </c>
      <c r="I413" s="29">
        <v>1</v>
      </c>
      <c r="K413" s="432"/>
      <c r="L413" s="432" t="e">
        <f>IF(K413=0,#REF!,0)</f>
        <v>#REF!</v>
      </c>
      <c r="O413">
        <v>62543.99768</v>
      </c>
      <c r="P413">
        <v>165</v>
      </c>
    </row>
    <row r="414" spans="1:16">
      <c r="A414" s="29">
        <v>412</v>
      </c>
      <c r="B414" s="29">
        <v>1032.623999999998</v>
      </c>
      <c r="C414" s="29">
        <v>18703.592999999899</v>
      </c>
      <c r="D414" s="29">
        <v>1</v>
      </c>
      <c r="E414" s="29">
        <v>1</v>
      </c>
      <c r="F414" s="29">
        <v>51495.622000000003</v>
      </c>
      <c r="G414" s="29">
        <v>1</v>
      </c>
      <c r="H414" s="29">
        <v>1</v>
      </c>
      <c r="I414" s="29">
        <v>1</v>
      </c>
      <c r="K414" s="432"/>
      <c r="L414" s="432" t="e">
        <f>IF(K414=0,#REF!,0)</f>
        <v>#REF!</v>
      </c>
      <c r="O414">
        <v>61777.971710000013</v>
      </c>
      <c r="P414">
        <v>153</v>
      </c>
    </row>
    <row r="415" spans="1:16">
      <c r="A415" s="29">
        <v>413</v>
      </c>
      <c r="B415" s="29">
        <v>1032.623999999998</v>
      </c>
      <c r="C415" s="29">
        <v>18994.040999999899</v>
      </c>
      <c r="D415" s="29">
        <v>1</v>
      </c>
      <c r="E415" s="29">
        <v>1</v>
      </c>
      <c r="F415" s="29">
        <v>57807.003999999994</v>
      </c>
      <c r="G415" s="29">
        <v>1</v>
      </c>
      <c r="H415" s="29">
        <v>1</v>
      </c>
      <c r="I415" s="29">
        <v>1</v>
      </c>
      <c r="K415" s="432"/>
      <c r="L415" s="432" t="e">
        <f>IF(K415=0,#REF!,0)</f>
        <v>#REF!</v>
      </c>
      <c r="O415">
        <v>61565.993284999997</v>
      </c>
      <c r="P415">
        <v>149</v>
      </c>
    </row>
    <row r="416" spans="1:16">
      <c r="A416" s="29">
        <v>414</v>
      </c>
      <c r="B416" s="29">
        <v>1762.222</v>
      </c>
      <c r="C416" s="29">
        <v>19232.35399999989</v>
      </c>
      <c r="D416" s="29">
        <v>1</v>
      </c>
      <c r="E416" s="29">
        <v>1</v>
      </c>
      <c r="F416" s="29">
        <v>63153.042999999903</v>
      </c>
      <c r="G416" s="29">
        <v>1</v>
      </c>
      <c r="H416" s="29">
        <v>1</v>
      </c>
      <c r="I416" s="29">
        <v>1</v>
      </c>
      <c r="K416" s="432"/>
      <c r="L416" s="432" t="e">
        <f>IF(K416=0,#REF!,0)</f>
        <v>#REF!</v>
      </c>
      <c r="O416">
        <v>62988.834105999988</v>
      </c>
      <c r="P416">
        <v>159</v>
      </c>
    </row>
    <row r="417" spans="1:16">
      <c r="A417" s="29">
        <v>415</v>
      </c>
      <c r="B417" s="29">
        <v>6139.8579999999993</v>
      </c>
      <c r="C417" s="29">
        <v>19609.566999999901</v>
      </c>
      <c r="D417" s="29">
        <v>1</v>
      </c>
      <c r="E417" s="29">
        <v>1</v>
      </c>
      <c r="F417" s="29">
        <v>142590.16899999999</v>
      </c>
      <c r="G417" s="29">
        <v>1</v>
      </c>
      <c r="H417" s="29">
        <v>1</v>
      </c>
      <c r="I417" s="29">
        <v>1</v>
      </c>
      <c r="K417" s="432"/>
      <c r="L417" s="432" t="e">
        <f>IF(K417=0,#REF!,0)</f>
        <v>#REF!</v>
      </c>
      <c r="O417">
        <v>64016.899719000001</v>
      </c>
      <c r="P417">
        <v>162</v>
      </c>
    </row>
    <row r="418" spans="1:16">
      <c r="A418" s="29">
        <v>416</v>
      </c>
      <c r="B418" s="29">
        <v>1762.222</v>
      </c>
      <c r="C418" s="29">
        <v>51201.163999999888</v>
      </c>
      <c r="D418" s="29">
        <v>1</v>
      </c>
      <c r="E418" s="29">
        <v>1</v>
      </c>
      <c r="F418" s="29">
        <v>144626.15299999999</v>
      </c>
      <c r="G418" s="29">
        <v>1</v>
      </c>
      <c r="H418" s="29">
        <v>1</v>
      </c>
      <c r="I418" s="29">
        <v>1</v>
      </c>
      <c r="K418" s="432"/>
      <c r="L418" s="432" t="e">
        <f>IF(K418=0,#REF!,0)</f>
        <v>#REF!</v>
      </c>
      <c r="O418">
        <v>65724.64675900001</v>
      </c>
      <c r="P418">
        <v>177</v>
      </c>
    </row>
    <row r="419" spans="1:16">
      <c r="A419" s="29">
        <v>417</v>
      </c>
      <c r="B419" s="29">
        <v>1032.623999999998</v>
      </c>
      <c r="C419" s="29">
        <v>80452.102999999886</v>
      </c>
      <c r="D419" s="29">
        <v>1</v>
      </c>
      <c r="E419" s="29">
        <v>1</v>
      </c>
      <c r="F419" s="29">
        <v>136663.85899999901</v>
      </c>
      <c r="G419" s="29">
        <v>1</v>
      </c>
      <c r="H419" s="29">
        <v>1</v>
      </c>
      <c r="I419" s="29">
        <v>1</v>
      </c>
      <c r="K419" s="432"/>
      <c r="L419" s="432" t="e">
        <f>IF(K419=0,#REF!,0)</f>
        <v>#REF!</v>
      </c>
      <c r="O419">
        <v>69413.301940999998</v>
      </c>
      <c r="P419">
        <v>178</v>
      </c>
    </row>
    <row r="420" spans="1:16">
      <c r="A420" s="29">
        <v>418</v>
      </c>
      <c r="B420" s="29">
        <v>1153.2399999999991</v>
      </c>
      <c r="C420" s="29">
        <v>97988.986000000004</v>
      </c>
      <c r="D420" s="29">
        <v>1</v>
      </c>
      <c r="E420" s="29">
        <v>1</v>
      </c>
      <c r="F420" s="29">
        <v>124147.003</v>
      </c>
      <c r="G420" s="29">
        <v>1</v>
      </c>
      <c r="H420" s="29">
        <v>1</v>
      </c>
      <c r="I420" s="29">
        <v>1</v>
      </c>
      <c r="K420" s="432"/>
      <c r="L420" s="432" t="e">
        <f>IF(K420=0,#REF!,0)</f>
        <v>#REF!</v>
      </c>
      <c r="O420">
        <v>74682.882811999996</v>
      </c>
      <c r="P420">
        <v>152</v>
      </c>
    </row>
    <row r="421" spans="1:16">
      <c r="A421" s="29">
        <v>419</v>
      </c>
      <c r="B421" s="29">
        <v>1213.5469999999989</v>
      </c>
      <c r="C421" s="29">
        <v>115193.2029999998</v>
      </c>
      <c r="D421" s="29">
        <v>1</v>
      </c>
      <c r="E421" s="29">
        <v>1</v>
      </c>
      <c r="F421" s="29">
        <v>112701.001</v>
      </c>
      <c r="G421" s="29">
        <v>1</v>
      </c>
      <c r="H421" s="29">
        <v>1</v>
      </c>
      <c r="I421" s="29">
        <v>1</v>
      </c>
      <c r="K421" s="432"/>
      <c r="L421" s="432" t="e">
        <f>IF(K421=0,#REF!,0)</f>
        <v>#REF!</v>
      </c>
      <c r="O421">
        <v>75344.684326999995</v>
      </c>
      <c r="P421">
        <v>129</v>
      </c>
    </row>
    <row r="422" spans="1:16">
      <c r="A422" s="29">
        <v>420</v>
      </c>
      <c r="B422" s="29">
        <v>1213.5469999999989</v>
      </c>
      <c r="C422" s="29">
        <v>97378.900000000009</v>
      </c>
      <c r="D422" s="29">
        <v>1</v>
      </c>
      <c r="E422" s="29">
        <v>1</v>
      </c>
      <c r="F422" s="29">
        <v>103173.087</v>
      </c>
      <c r="G422" s="29">
        <v>1</v>
      </c>
      <c r="H422" s="29">
        <v>1</v>
      </c>
      <c r="I422" s="29">
        <v>1</v>
      </c>
      <c r="K422" s="432"/>
      <c r="L422" s="432" t="e">
        <f>IF(K422=0,#REF!,0)</f>
        <v>#REF!</v>
      </c>
      <c r="O422">
        <v>74954.901243999993</v>
      </c>
      <c r="P422">
        <v>111</v>
      </c>
    </row>
    <row r="423" spans="1:16">
      <c r="A423" s="29">
        <v>421</v>
      </c>
      <c r="B423" s="29">
        <v>6200.1660000000002</v>
      </c>
      <c r="C423" s="29">
        <v>56051.005999999892</v>
      </c>
      <c r="D423" s="29">
        <v>1</v>
      </c>
      <c r="E423" s="29">
        <v>1</v>
      </c>
      <c r="F423" s="29">
        <v>86913.607000000004</v>
      </c>
      <c r="G423" s="29">
        <v>1</v>
      </c>
      <c r="H423" s="29">
        <v>1</v>
      </c>
      <c r="I423" s="29">
        <v>1</v>
      </c>
      <c r="K423" s="432"/>
      <c r="L423" s="432" t="e">
        <f>IF(K423=0,#REF!,0)</f>
        <v>#REF!</v>
      </c>
      <c r="O423">
        <v>71082.2984</v>
      </c>
      <c r="P423">
        <v>107</v>
      </c>
    </row>
    <row r="424" spans="1:16">
      <c r="A424" s="29">
        <v>422</v>
      </c>
      <c r="B424" s="29">
        <v>1762.222</v>
      </c>
      <c r="C424" s="29">
        <v>77871.239999999903</v>
      </c>
      <c r="D424" s="29">
        <v>1</v>
      </c>
      <c r="E424" s="29">
        <v>1</v>
      </c>
      <c r="F424" s="29">
        <v>90555.868000000002</v>
      </c>
      <c r="G424" s="29">
        <v>1</v>
      </c>
      <c r="H424" s="29">
        <v>1</v>
      </c>
      <c r="I424" s="29">
        <v>1</v>
      </c>
      <c r="K424" s="432"/>
      <c r="L424" s="432" t="e">
        <f>IF(K424=0,#REF!,0)</f>
        <v>#REF!</v>
      </c>
      <c r="O424">
        <v>69977.607728000003</v>
      </c>
      <c r="P424">
        <v>106</v>
      </c>
    </row>
    <row r="425" spans="1:16">
      <c r="A425" s="29">
        <v>423</v>
      </c>
      <c r="B425" s="29">
        <v>1032.623999999998</v>
      </c>
      <c r="C425" s="29">
        <v>112183.09699999981</v>
      </c>
      <c r="D425" s="29">
        <v>1</v>
      </c>
      <c r="E425" s="29">
        <v>1</v>
      </c>
      <c r="F425" s="29">
        <v>88399.544000000009</v>
      </c>
      <c r="G425" s="29">
        <v>1</v>
      </c>
      <c r="H425" s="29">
        <v>1</v>
      </c>
      <c r="I425" s="29">
        <v>1</v>
      </c>
      <c r="K425" s="432"/>
      <c r="L425" s="432" t="e">
        <f>IF(K425=0,#REF!,0)</f>
        <v>#REF!</v>
      </c>
      <c r="O425">
        <v>72801.541444000002</v>
      </c>
      <c r="P425">
        <v>117</v>
      </c>
    </row>
    <row r="426" spans="1:16">
      <c r="A426" s="29">
        <v>424</v>
      </c>
      <c r="B426" s="29">
        <v>1032.623999999998</v>
      </c>
      <c r="C426" s="29">
        <v>94814.114000000001</v>
      </c>
      <c r="D426" s="29">
        <v>1</v>
      </c>
      <c r="E426" s="29">
        <v>1</v>
      </c>
      <c r="F426" s="29">
        <v>87769.48599999999</v>
      </c>
      <c r="G426" s="29">
        <v>1</v>
      </c>
      <c r="H426" s="29">
        <v>1</v>
      </c>
      <c r="I426" s="29">
        <v>1</v>
      </c>
      <c r="K426" s="432"/>
      <c r="L426" s="432" t="e">
        <f>IF(K426=0,#REF!,0)</f>
        <v>#REF!</v>
      </c>
      <c r="O426">
        <v>73149.526306</v>
      </c>
      <c r="P426">
        <v>121</v>
      </c>
    </row>
    <row r="427" spans="1:16">
      <c r="A427" s="29">
        <v>425</v>
      </c>
      <c r="B427" s="29">
        <v>1032.623999999998</v>
      </c>
      <c r="C427" s="29">
        <v>83050.456999999995</v>
      </c>
      <c r="D427" s="29">
        <v>1</v>
      </c>
      <c r="E427" s="29">
        <v>1</v>
      </c>
      <c r="F427" s="29">
        <v>90752.804999999891</v>
      </c>
      <c r="G427" s="29">
        <v>1</v>
      </c>
      <c r="H427" s="29">
        <v>1</v>
      </c>
      <c r="I427" s="29">
        <v>1</v>
      </c>
      <c r="K427" s="432"/>
      <c r="L427" s="432" t="e">
        <f>IF(K427=0,#REF!,0)</f>
        <v>#REF!</v>
      </c>
      <c r="O427">
        <v>73244.098450000005</v>
      </c>
      <c r="P427">
        <v>132</v>
      </c>
    </row>
    <row r="428" spans="1:16">
      <c r="A428" s="29">
        <v>426</v>
      </c>
      <c r="B428" s="29">
        <v>1762.222</v>
      </c>
      <c r="C428" s="29">
        <v>48939.112999999903</v>
      </c>
      <c r="D428" s="29">
        <v>1</v>
      </c>
      <c r="E428" s="29">
        <v>1</v>
      </c>
      <c r="F428" s="29">
        <v>95408.934999999896</v>
      </c>
      <c r="G428" s="29">
        <v>1</v>
      </c>
      <c r="H428" s="29">
        <v>1</v>
      </c>
      <c r="I428" s="29">
        <v>1</v>
      </c>
      <c r="K428" s="432"/>
      <c r="L428" s="432" t="e">
        <f>IF(K428=0,#REF!,0)</f>
        <v>#REF!</v>
      </c>
      <c r="O428">
        <v>73439.505615000002</v>
      </c>
      <c r="P428">
        <v>148</v>
      </c>
    </row>
    <row r="429" spans="1:16">
      <c r="A429" s="29">
        <v>427</v>
      </c>
      <c r="B429" s="29">
        <v>6139.8579999999993</v>
      </c>
      <c r="C429" s="29">
        <v>32279.854999999901</v>
      </c>
      <c r="D429" s="29">
        <v>1</v>
      </c>
      <c r="E429" s="29">
        <v>1</v>
      </c>
      <c r="F429" s="29">
        <v>90447.573999999993</v>
      </c>
      <c r="G429" s="29">
        <v>1</v>
      </c>
      <c r="H429" s="29">
        <v>1</v>
      </c>
      <c r="I429" s="29">
        <v>1</v>
      </c>
      <c r="K429" s="432"/>
      <c r="L429" s="432" t="e">
        <f>IF(K429=0,#REF!,0)</f>
        <v>#REF!</v>
      </c>
      <c r="O429">
        <v>72538.04522700001</v>
      </c>
      <c r="P429">
        <v>166</v>
      </c>
    </row>
    <row r="430" spans="1:16">
      <c r="A430" s="29">
        <v>428</v>
      </c>
      <c r="B430" s="29">
        <v>7599.07</v>
      </c>
      <c r="C430" s="29">
        <v>33753.4399999999</v>
      </c>
      <c r="D430" s="29">
        <v>1</v>
      </c>
      <c r="E430" s="29">
        <v>1</v>
      </c>
      <c r="F430" s="29">
        <v>90644.842999999892</v>
      </c>
      <c r="G430" s="29">
        <v>1</v>
      </c>
      <c r="H430" s="29">
        <v>1</v>
      </c>
      <c r="I430" s="29">
        <v>1</v>
      </c>
      <c r="K430" s="432"/>
      <c r="L430" s="432" t="e">
        <f>IF(K430=0,#REF!,0)</f>
        <v>#REF!</v>
      </c>
      <c r="O430">
        <v>71145.365722000002</v>
      </c>
      <c r="P430">
        <v>186</v>
      </c>
    </row>
    <row r="431" spans="1:16">
      <c r="A431" s="29">
        <v>429</v>
      </c>
      <c r="B431" s="29">
        <v>1762.222</v>
      </c>
      <c r="C431" s="29">
        <v>19239.587999999902</v>
      </c>
      <c r="D431" s="29">
        <v>1</v>
      </c>
      <c r="E431" s="29">
        <v>1</v>
      </c>
      <c r="F431" s="29">
        <v>102013.0569999999</v>
      </c>
      <c r="G431" s="29">
        <v>1</v>
      </c>
      <c r="H431" s="29">
        <v>1</v>
      </c>
      <c r="I431" s="29">
        <v>1</v>
      </c>
      <c r="K431" s="432"/>
      <c r="L431" s="432" t="e">
        <f>IF(K431=0,#REF!,0)</f>
        <v>#REF!</v>
      </c>
      <c r="O431">
        <v>69009.924132999993</v>
      </c>
      <c r="P431">
        <v>196</v>
      </c>
    </row>
    <row r="432" spans="1:16">
      <c r="A432" s="29">
        <v>430</v>
      </c>
      <c r="B432" s="29">
        <v>1762.222</v>
      </c>
      <c r="C432" s="29">
        <v>18979.077999999899</v>
      </c>
      <c r="D432" s="29">
        <v>1</v>
      </c>
      <c r="E432" s="29">
        <v>1</v>
      </c>
      <c r="F432" s="29">
        <v>25214.963999999989</v>
      </c>
      <c r="G432" s="29">
        <v>1</v>
      </c>
      <c r="H432" s="29">
        <v>1</v>
      </c>
      <c r="I432" s="29">
        <v>1</v>
      </c>
      <c r="K432" s="432"/>
      <c r="L432" s="432" t="e">
        <f>IF(K432=0,#REF!,0)</f>
        <v>#REF!</v>
      </c>
      <c r="O432">
        <v>67134.269409</v>
      </c>
      <c r="P432">
        <v>199</v>
      </c>
    </row>
    <row r="433" spans="1:16">
      <c r="A433" s="29">
        <v>431</v>
      </c>
      <c r="B433" s="29">
        <v>1762.222</v>
      </c>
      <c r="C433" s="29">
        <v>18716.072999999898</v>
      </c>
      <c r="D433" s="29">
        <v>1</v>
      </c>
      <c r="E433" s="29">
        <v>1</v>
      </c>
      <c r="F433" s="29">
        <v>32932.915000000001</v>
      </c>
      <c r="G433" s="29">
        <v>1</v>
      </c>
      <c r="H433" s="29">
        <v>1</v>
      </c>
      <c r="I433" s="29">
        <v>1</v>
      </c>
      <c r="K433" s="432"/>
      <c r="L433" s="432" t="e">
        <f>IF(K433=0,#REF!,0)</f>
        <v>#REF!</v>
      </c>
      <c r="O433">
        <v>66137.395082000003</v>
      </c>
      <c r="P433">
        <v>197</v>
      </c>
    </row>
    <row r="434" spans="1:16">
      <c r="A434" s="29">
        <v>432</v>
      </c>
      <c r="B434" s="29">
        <v>1032.623999999998</v>
      </c>
      <c r="C434" s="29">
        <v>18949.5429999999</v>
      </c>
      <c r="D434" s="29">
        <v>1</v>
      </c>
      <c r="E434" s="29">
        <v>1</v>
      </c>
      <c r="F434" s="29">
        <v>42742.574999999997</v>
      </c>
      <c r="G434" s="29">
        <v>1</v>
      </c>
      <c r="H434" s="29">
        <v>1</v>
      </c>
      <c r="I434" s="29">
        <v>1</v>
      </c>
      <c r="K434" s="432"/>
      <c r="L434" s="432" t="e">
        <f>IF(K434=0,#REF!,0)</f>
        <v>#REF!</v>
      </c>
      <c r="O434">
        <v>66920.892579000007</v>
      </c>
      <c r="P434">
        <v>185</v>
      </c>
    </row>
    <row r="435" spans="1:16">
      <c r="A435" s="29">
        <v>433</v>
      </c>
      <c r="B435" s="29">
        <v>1032.623999999998</v>
      </c>
      <c r="C435" s="29">
        <v>18240.1509999999</v>
      </c>
      <c r="D435" s="29">
        <v>1</v>
      </c>
      <c r="E435" s="29">
        <v>1</v>
      </c>
      <c r="F435" s="29">
        <v>47301.594999999899</v>
      </c>
      <c r="G435" s="29">
        <v>1</v>
      </c>
      <c r="H435" s="29">
        <v>1</v>
      </c>
      <c r="I435" s="29">
        <v>1</v>
      </c>
      <c r="K435" s="432"/>
      <c r="L435" s="432" t="e">
        <f>IF(K435=0,#REF!,0)</f>
        <v>#REF!</v>
      </c>
      <c r="O435">
        <v>65927.401551000003</v>
      </c>
      <c r="P435">
        <v>179</v>
      </c>
    </row>
    <row r="436" spans="1:16">
      <c r="A436" s="29">
        <v>434</v>
      </c>
      <c r="B436" s="29">
        <v>1032.623999999998</v>
      </c>
      <c r="C436" s="29">
        <v>18290.088999999902</v>
      </c>
      <c r="D436" s="29">
        <v>1</v>
      </c>
      <c r="E436" s="29">
        <v>1</v>
      </c>
      <c r="F436" s="29">
        <v>52911.429999999993</v>
      </c>
      <c r="G436" s="29">
        <v>1</v>
      </c>
      <c r="H436" s="29">
        <v>1</v>
      </c>
      <c r="I436" s="29">
        <v>1</v>
      </c>
      <c r="K436" s="432"/>
      <c r="L436" s="432" t="e">
        <f>IF(K436=0,#REF!,0)</f>
        <v>#REF!</v>
      </c>
      <c r="O436">
        <v>62260.981934000003</v>
      </c>
      <c r="P436">
        <v>175</v>
      </c>
    </row>
    <row r="437" spans="1:16">
      <c r="A437" s="29">
        <v>435</v>
      </c>
      <c r="B437" s="29">
        <v>1032.623999999998</v>
      </c>
      <c r="C437" s="29">
        <v>18413.287999999891</v>
      </c>
      <c r="D437" s="29">
        <v>1</v>
      </c>
      <c r="E437" s="29">
        <v>1</v>
      </c>
      <c r="F437" s="29">
        <v>57720.269999999902</v>
      </c>
      <c r="G437" s="29">
        <v>1</v>
      </c>
      <c r="H437" s="29">
        <v>1</v>
      </c>
      <c r="I437" s="29">
        <v>1</v>
      </c>
      <c r="K437" s="432"/>
      <c r="L437" s="432" t="e">
        <f>IF(K437=0,#REF!,0)</f>
        <v>#REF!</v>
      </c>
      <c r="O437">
        <v>62294.364623999987</v>
      </c>
      <c r="P437">
        <v>165</v>
      </c>
    </row>
    <row r="438" spans="1:16">
      <c r="A438" s="29">
        <v>436</v>
      </c>
      <c r="B438" s="29">
        <v>1032.623999999998</v>
      </c>
      <c r="C438" s="29">
        <v>18505.9009999999</v>
      </c>
      <c r="D438" s="29">
        <v>1</v>
      </c>
      <c r="E438" s="29">
        <v>1</v>
      </c>
      <c r="F438" s="29">
        <v>61218.037999999899</v>
      </c>
      <c r="G438" s="29">
        <v>1</v>
      </c>
      <c r="H438" s="29">
        <v>1</v>
      </c>
      <c r="I438" s="29">
        <v>1</v>
      </c>
      <c r="K438" s="432"/>
      <c r="L438" s="432" t="e">
        <f>IF(K438=0,#REF!,0)</f>
        <v>#REF!</v>
      </c>
      <c r="O438">
        <v>61927.513457000001</v>
      </c>
      <c r="P438">
        <v>159</v>
      </c>
    </row>
    <row r="439" spans="1:16">
      <c r="A439" s="29">
        <v>437</v>
      </c>
      <c r="B439" s="29">
        <v>1032.623999999998</v>
      </c>
      <c r="C439" s="29">
        <v>18612.184999999889</v>
      </c>
      <c r="D439" s="29">
        <v>1</v>
      </c>
      <c r="E439" s="29">
        <v>1</v>
      </c>
      <c r="F439" s="29">
        <v>64953.404999999999</v>
      </c>
      <c r="G439" s="29">
        <v>1</v>
      </c>
      <c r="H439" s="29">
        <v>1</v>
      </c>
      <c r="I439" s="29">
        <v>1</v>
      </c>
      <c r="K439" s="432"/>
      <c r="L439" s="432" t="e">
        <f>IF(K439=0,#REF!,0)</f>
        <v>#REF!</v>
      </c>
      <c r="O439">
        <v>61847.207368000003</v>
      </c>
      <c r="P439">
        <v>156</v>
      </c>
    </row>
    <row r="440" spans="1:16">
      <c r="A440" s="29">
        <v>438</v>
      </c>
      <c r="B440" s="29">
        <v>1762.222</v>
      </c>
      <c r="C440" s="29">
        <v>18673.278999999889</v>
      </c>
      <c r="D440" s="29">
        <v>1</v>
      </c>
      <c r="E440" s="29">
        <v>1</v>
      </c>
      <c r="F440" s="29">
        <v>66742.577999999907</v>
      </c>
      <c r="G440" s="29">
        <v>1</v>
      </c>
      <c r="H440" s="29">
        <v>1</v>
      </c>
      <c r="I440" s="29">
        <v>1</v>
      </c>
      <c r="K440" s="432"/>
      <c r="L440" s="432" t="e">
        <f>IF(K440=0,#REF!,0)</f>
        <v>#REF!</v>
      </c>
      <c r="O440">
        <v>62661.856444999998</v>
      </c>
      <c r="P440">
        <v>157</v>
      </c>
    </row>
    <row r="441" spans="1:16">
      <c r="A441" s="29">
        <v>439</v>
      </c>
      <c r="B441" s="29">
        <v>6139.8579999999993</v>
      </c>
      <c r="C441" s="29">
        <v>18846.916999999899</v>
      </c>
      <c r="D441" s="29">
        <v>1</v>
      </c>
      <c r="E441" s="29">
        <v>1</v>
      </c>
      <c r="F441" s="29">
        <v>141305.31400000001</v>
      </c>
      <c r="G441" s="29">
        <v>1</v>
      </c>
      <c r="H441" s="29">
        <v>1</v>
      </c>
      <c r="I441" s="29">
        <v>1</v>
      </c>
      <c r="K441" s="432"/>
      <c r="L441" s="432" t="e">
        <f>IF(K441=0,#REF!,0)</f>
        <v>#REF!</v>
      </c>
      <c r="O441">
        <v>64689.037230000002</v>
      </c>
      <c r="P441">
        <v>164</v>
      </c>
    </row>
    <row r="442" spans="1:16">
      <c r="A442" s="29">
        <v>440</v>
      </c>
      <c r="B442" s="29">
        <v>1762.222</v>
      </c>
      <c r="C442" s="29">
        <v>33358.229999999901</v>
      </c>
      <c r="D442" s="29">
        <v>1</v>
      </c>
      <c r="E442" s="29">
        <v>1</v>
      </c>
      <c r="F442" s="29">
        <v>146002.64600000001</v>
      </c>
      <c r="G442" s="29">
        <v>1</v>
      </c>
      <c r="H442" s="29">
        <v>1</v>
      </c>
      <c r="I442" s="29">
        <v>1</v>
      </c>
      <c r="K442" s="432"/>
      <c r="L442" s="432" t="e">
        <f>IF(K442=0,#REF!,0)</f>
        <v>#REF!</v>
      </c>
      <c r="O442">
        <v>67221.046629999997</v>
      </c>
      <c r="P442">
        <v>174</v>
      </c>
    </row>
    <row r="443" spans="1:16">
      <c r="A443" s="29">
        <v>441</v>
      </c>
      <c r="B443" s="29">
        <v>1032.623999999998</v>
      </c>
      <c r="C443" s="29">
        <v>34196.3109999999</v>
      </c>
      <c r="D443" s="29">
        <v>1</v>
      </c>
      <c r="E443" s="29">
        <v>1</v>
      </c>
      <c r="F443" s="29">
        <v>139542.52699999901</v>
      </c>
      <c r="G443" s="29">
        <v>1</v>
      </c>
      <c r="H443" s="29">
        <v>1</v>
      </c>
      <c r="I443" s="29">
        <v>1</v>
      </c>
      <c r="K443" s="432"/>
      <c r="L443" s="432" t="e">
        <f>IF(K443=0,#REF!,0)</f>
        <v>#REF!</v>
      </c>
      <c r="O443">
        <v>70102.210449999999</v>
      </c>
      <c r="P443">
        <v>167</v>
      </c>
    </row>
    <row r="444" spans="1:16">
      <c r="A444" s="29">
        <v>442</v>
      </c>
      <c r="B444" s="29">
        <v>1153.2399999999991</v>
      </c>
      <c r="C444" s="29">
        <v>34926.984999999899</v>
      </c>
      <c r="D444" s="29">
        <v>1</v>
      </c>
      <c r="E444" s="29">
        <v>1</v>
      </c>
      <c r="F444" s="29">
        <v>126322.584999999</v>
      </c>
      <c r="G444" s="29">
        <v>1</v>
      </c>
      <c r="H444" s="29">
        <v>1</v>
      </c>
      <c r="I444" s="29">
        <v>1</v>
      </c>
      <c r="K444" s="432"/>
      <c r="L444" s="432" t="e">
        <f>IF(K444=0,#REF!,0)</f>
        <v>#REF!</v>
      </c>
      <c r="O444">
        <v>75332.542785000012</v>
      </c>
      <c r="P444">
        <v>152</v>
      </c>
    </row>
    <row r="445" spans="1:16">
      <c r="A445" s="29">
        <v>443</v>
      </c>
      <c r="B445" s="29">
        <v>1213.5469999999989</v>
      </c>
      <c r="C445" s="29">
        <v>35400.294999999882</v>
      </c>
      <c r="D445" s="29">
        <v>1</v>
      </c>
      <c r="E445" s="29">
        <v>1</v>
      </c>
      <c r="F445" s="29">
        <v>112687.083999999</v>
      </c>
      <c r="G445" s="29">
        <v>1</v>
      </c>
      <c r="H445" s="29">
        <v>1</v>
      </c>
      <c r="I445" s="29">
        <v>1</v>
      </c>
      <c r="K445" s="432"/>
      <c r="L445" s="432" t="e">
        <f>IF(K445=0,#REF!,0)</f>
        <v>#REF!</v>
      </c>
      <c r="O445">
        <v>75570.260925999988</v>
      </c>
      <c r="P445">
        <v>137</v>
      </c>
    </row>
    <row r="446" spans="1:16">
      <c r="A446" s="29">
        <v>444</v>
      </c>
      <c r="B446" s="29">
        <v>1213.5469999999989</v>
      </c>
      <c r="C446" s="29">
        <v>34637.744999999901</v>
      </c>
      <c r="D446" s="29">
        <v>1</v>
      </c>
      <c r="E446" s="29">
        <v>1</v>
      </c>
      <c r="F446" s="29">
        <v>101884.035</v>
      </c>
      <c r="G446" s="29">
        <v>1</v>
      </c>
      <c r="H446" s="29">
        <v>1</v>
      </c>
      <c r="I446" s="29">
        <v>1</v>
      </c>
      <c r="K446" s="432"/>
      <c r="L446" s="432" t="e">
        <f>IF(K446=0,#REF!,0)</f>
        <v>#REF!</v>
      </c>
      <c r="O446">
        <v>74776.047242000001</v>
      </c>
      <c r="P446">
        <v>127</v>
      </c>
    </row>
    <row r="447" spans="1:16">
      <c r="A447" s="29">
        <v>445</v>
      </c>
      <c r="B447" s="29">
        <v>6200.1660000000002</v>
      </c>
      <c r="C447" s="29">
        <v>32533.021000000001</v>
      </c>
      <c r="D447" s="29">
        <v>1</v>
      </c>
      <c r="E447" s="29">
        <v>1</v>
      </c>
      <c r="F447" s="29">
        <v>82943.299999999901</v>
      </c>
      <c r="G447" s="29">
        <v>1</v>
      </c>
      <c r="H447" s="29">
        <v>1</v>
      </c>
      <c r="I447" s="29">
        <v>1</v>
      </c>
      <c r="K447" s="432"/>
      <c r="L447" s="432" t="e">
        <f>IF(K447=0,#REF!,0)</f>
        <v>#REF!</v>
      </c>
      <c r="O447">
        <v>70719.473085000005</v>
      </c>
      <c r="P447">
        <v>122</v>
      </c>
    </row>
    <row r="448" spans="1:16">
      <c r="A448" s="29">
        <v>446</v>
      </c>
      <c r="B448" s="29">
        <v>1762.222</v>
      </c>
      <c r="C448" s="29">
        <v>32209.821999999898</v>
      </c>
      <c r="D448" s="29">
        <v>1</v>
      </c>
      <c r="E448" s="29">
        <v>1</v>
      </c>
      <c r="F448" s="29">
        <v>85443.858999999895</v>
      </c>
      <c r="G448" s="29">
        <v>1</v>
      </c>
      <c r="H448" s="29">
        <v>1</v>
      </c>
      <c r="I448" s="29">
        <v>1</v>
      </c>
      <c r="K448" s="432"/>
      <c r="L448" s="432" t="e">
        <f>IF(K448=0,#REF!,0)</f>
        <v>#REF!</v>
      </c>
      <c r="O448">
        <v>68984.896118999997</v>
      </c>
      <c r="P448">
        <v>112</v>
      </c>
    </row>
    <row r="449" spans="1:16">
      <c r="A449" s="29">
        <v>447</v>
      </c>
      <c r="B449" s="29">
        <v>1032.623999999998</v>
      </c>
      <c r="C449" s="29">
        <v>32876.5969999999</v>
      </c>
      <c r="D449" s="29">
        <v>1</v>
      </c>
      <c r="E449" s="29">
        <v>1</v>
      </c>
      <c r="F449" s="29">
        <v>83026.500999999902</v>
      </c>
      <c r="G449" s="29">
        <v>1</v>
      </c>
      <c r="H449" s="29">
        <v>1</v>
      </c>
      <c r="I449" s="29">
        <v>1</v>
      </c>
      <c r="K449" s="432"/>
      <c r="L449" s="432" t="e">
        <f>IF(K449=0,#REF!,0)</f>
        <v>#REF!</v>
      </c>
      <c r="O449">
        <v>71901.537964000003</v>
      </c>
      <c r="P449">
        <v>104</v>
      </c>
    </row>
    <row r="450" spans="1:16">
      <c r="A450" s="29">
        <v>448</v>
      </c>
      <c r="B450" s="29">
        <v>1032.623999999998</v>
      </c>
      <c r="C450" s="29">
        <v>32488.787999999891</v>
      </c>
      <c r="D450" s="29">
        <v>1</v>
      </c>
      <c r="E450" s="29">
        <v>1</v>
      </c>
      <c r="F450" s="29">
        <v>81913.049999999886</v>
      </c>
      <c r="G450" s="29">
        <v>1</v>
      </c>
      <c r="H450" s="29">
        <v>1</v>
      </c>
      <c r="I450" s="29">
        <v>1</v>
      </c>
      <c r="K450" s="432"/>
      <c r="L450" s="432" t="e">
        <f>IF(K450=0,#REF!,0)</f>
        <v>#REF!</v>
      </c>
      <c r="O450">
        <v>71264.172821</v>
      </c>
      <c r="P450">
        <v>105</v>
      </c>
    </row>
    <row r="451" spans="1:16">
      <c r="A451" s="29">
        <v>449</v>
      </c>
      <c r="B451" s="29">
        <v>1032.623999999998</v>
      </c>
      <c r="C451" s="29">
        <v>32273.072999999891</v>
      </c>
      <c r="D451" s="29">
        <v>1</v>
      </c>
      <c r="E451" s="29">
        <v>1</v>
      </c>
      <c r="F451" s="29">
        <v>86689.422000000006</v>
      </c>
      <c r="G451" s="29">
        <v>1</v>
      </c>
      <c r="H451" s="29">
        <v>1</v>
      </c>
      <c r="I451" s="29">
        <v>1</v>
      </c>
      <c r="K451" s="432"/>
      <c r="L451" s="432" t="e">
        <f>IF(K451=0,#REF!,0)</f>
        <v>#REF!</v>
      </c>
      <c r="O451">
        <v>71486.701292999991</v>
      </c>
      <c r="P451">
        <v>116</v>
      </c>
    </row>
    <row r="452" spans="1:16">
      <c r="A452" s="29">
        <v>450</v>
      </c>
      <c r="B452" s="29">
        <v>1762.222</v>
      </c>
      <c r="C452" s="29">
        <v>31794.5109999999</v>
      </c>
      <c r="D452" s="29">
        <v>1</v>
      </c>
      <c r="E452" s="29">
        <v>1</v>
      </c>
      <c r="F452" s="29">
        <v>91592.849999999991</v>
      </c>
      <c r="G452" s="29">
        <v>1</v>
      </c>
      <c r="H452" s="29">
        <v>1</v>
      </c>
      <c r="I452" s="29">
        <v>1</v>
      </c>
      <c r="K452" s="432"/>
      <c r="L452" s="432" t="e">
        <f>IF(K452=0,#REF!,0)</f>
        <v>#REF!</v>
      </c>
      <c r="O452">
        <v>71926.61102299999</v>
      </c>
      <c r="P452">
        <v>140</v>
      </c>
    </row>
    <row r="453" spans="1:16">
      <c r="A453" s="29">
        <v>451</v>
      </c>
      <c r="B453" s="29">
        <v>6139.8579999999993</v>
      </c>
      <c r="C453" s="29">
        <v>31801.240999999889</v>
      </c>
      <c r="D453" s="29">
        <v>1</v>
      </c>
      <c r="E453" s="29">
        <v>1</v>
      </c>
      <c r="F453" s="29">
        <v>85669.335000000006</v>
      </c>
      <c r="G453" s="29">
        <v>1</v>
      </c>
      <c r="H453" s="29">
        <v>1</v>
      </c>
      <c r="I453" s="29">
        <v>1</v>
      </c>
      <c r="K453" s="432"/>
      <c r="L453" s="432" t="e">
        <f>IF(K453=0,#REF!,0)</f>
        <v>#REF!</v>
      </c>
      <c r="O453">
        <v>72578.71850599999</v>
      </c>
      <c r="P453">
        <v>175</v>
      </c>
    </row>
    <row r="454" spans="1:16">
      <c r="A454" s="29">
        <v>452</v>
      </c>
      <c r="B454" s="29">
        <v>7599.07</v>
      </c>
      <c r="C454" s="29">
        <v>33139.211999999898</v>
      </c>
      <c r="D454" s="29">
        <v>1</v>
      </c>
      <c r="E454" s="29">
        <v>1</v>
      </c>
      <c r="F454" s="29">
        <v>83091.957999999999</v>
      </c>
      <c r="G454" s="29">
        <v>1</v>
      </c>
      <c r="H454" s="29">
        <v>1</v>
      </c>
      <c r="I454" s="29">
        <v>1</v>
      </c>
      <c r="K454" s="432"/>
      <c r="L454" s="432" t="e">
        <f>IF(K454=0,#REF!,0)</f>
        <v>#REF!</v>
      </c>
      <c r="O454">
        <v>71069.074767999991</v>
      </c>
      <c r="P454">
        <v>182</v>
      </c>
    </row>
    <row r="455" spans="1:16">
      <c r="A455" s="29">
        <v>453</v>
      </c>
      <c r="B455" s="29">
        <v>1762.222</v>
      </c>
      <c r="C455" s="29">
        <v>18540.795999999889</v>
      </c>
      <c r="D455" s="29">
        <v>1</v>
      </c>
      <c r="E455" s="29">
        <v>1</v>
      </c>
      <c r="F455" s="29">
        <v>92699.55799999999</v>
      </c>
      <c r="G455" s="29">
        <v>1</v>
      </c>
      <c r="H455" s="29">
        <v>1</v>
      </c>
      <c r="I455" s="29">
        <v>1</v>
      </c>
      <c r="K455" s="432"/>
      <c r="L455" s="432" t="e">
        <f>IF(K455=0,#REF!,0)</f>
        <v>#REF!</v>
      </c>
      <c r="O455">
        <v>68572.377013999998</v>
      </c>
      <c r="P455">
        <v>185</v>
      </c>
    </row>
    <row r="456" spans="1:16">
      <c r="A456" s="29">
        <v>454</v>
      </c>
      <c r="B456" s="29">
        <v>1762.222</v>
      </c>
      <c r="C456" s="29">
        <v>18167.356999999902</v>
      </c>
      <c r="D456" s="29">
        <v>1</v>
      </c>
      <c r="E456" s="29">
        <v>1</v>
      </c>
      <c r="F456" s="29">
        <v>15834.449000000001</v>
      </c>
      <c r="G456" s="29">
        <v>1</v>
      </c>
      <c r="H456" s="29">
        <v>1</v>
      </c>
      <c r="I456" s="29">
        <v>1</v>
      </c>
      <c r="K456" s="432"/>
      <c r="L456" s="432" t="e">
        <f>IF(K456=0,#REF!,0)</f>
        <v>#REF!</v>
      </c>
      <c r="O456">
        <v>66055.471008000008</v>
      </c>
      <c r="P456">
        <v>182</v>
      </c>
    </row>
    <row r="457" spans="1:16">
      <c r="A457" s="29">
        <v>455</v>
      </c>
      <c r="B457" s="29">
        <v>1762.222</v>
      </c>
      <c r="C457" s="29">
        <v>17782.5079999999</v>
      </c>
      <c r="D457" s="29">
        <v>1</v>
      </c>
      <c r="E457" s="29">
        <v>1</v>
      </c>
      <c r="F457" s="29">
        <v>23370.018</v>
      </c>
      <c r="G457" s="29">
        <v>1</v>
      </c>
      <c r="H457" s="29">
        <v>1</v>
      </c>
      <c r="I457" s="29">
        <v>1</v>
      </c>
      <c r="K457" s="432"/>
      <c r="L457" s="432" t="e">
        <f>IF(K457=0,#REF!,0)</f>
        <v>#REF!</v>
      </c>
      <c r="O457">
        <v>65223.340330999999</v>
      </c>
      <c r="P457">
        <v>185</v>
      </c>
    </row>
    <row r="458" spans="1:16">
      <c r="A458" s="29">
        <v>456</v>
      </c>
      <c r="B458" s="29">
        <v>1032.623999999998</v>
      </c>
      <c r="C458" s="29">
        <v>17853.860999999899</v>
      </c>
      <c r="D458" s="29">
        <v>1</v>
      </c>
      <c r="E458" s="29">
        <v>1</v>
      </c>
      <c r="F458" s="29">
        <v>31281.668999999991</v>
      </c>
      <c r="G458" s="29">
        <v>1</v>
      </c>
      <c r="H458" s="29">
        <v>1</v>
      </c>
      <c r="I458" s="29">
        <v>1</v>
      </c>
      <c r="K458" s="432"/>
      <c r="L458" s="432" t="e">
        <f>IF(K458=0,#REF!,0)</f>
        <v>#REF!</v>
      </c>
      <c r="O458">
        <v>65626.800414999991</v>
      </c>
      <c r="P458">
        <v>179</v>
      </c>
    </row>
    <row r="459" spans="1:16">
      <c r="A459" s="29">
        <v>457</v>
      </c>
      <c r="B459" s="29">
        <v>1032.623999999998</v>
      </c>
      <c r="C459" s="29">
        <v>17860.682999999899</v>
      </c>
      <c r="D459" s="29">
        <v>1</v>
      </c>
      <c r="E459" s="29">
        <v>1</v>
      </c>
      <c r="F459" s="29">
        <v>37633.945999999902</v>
      </c>
      <c r="G459" s="29">
        <v>1</v>
      </c>
      <c r="H459" s="29">
        <v>1</v>
      </c>
      <c r="I459" s="29">
        <v>1</v>
      </c>
      <c r="K459" s="432"/>
      <c r="L459" s="432" t="e">
        <f>IF(K459=0,#REF!,0)</f>
        <v>#REF!</v>
      </c>
      <c r="O459">
        <v>64252.679076</v>
      </c>
      <c r="P459">
        <v>170</v>
      </c>
    </row>
    <row r="460" spans="1:16">
      <c r="A460" s="29">
        <v>458</v>
      </c>
      <c r="B460" s="29">
        <v>1032.623999999998</v>
      </c>
      <c r="C460" s="29">
        <v>17855.287999999899</v>
      </c>
      <c r="D460" s="29">
        <v>1</v>
      </c>
      <c r="E460" s="29">
        <v>1</v>
      </c>
      <c r="F460" s="29">
        <v>44166.056999999913</v>
      </c>
      <c r="G460" s="29">
        <v>1</v>
      </c>
      <c r="H460" s="29">
        <v>1</v>
      </c>
      <c r="I460" s="29">
        <v>1</v>
      </c>
      <c r="K460" s="432"/>
      <c r="L460" s="432" t="e">
        <f>IF(K460=0,#REF!,0)</f>
        <v>#REF!</v>
      </c>
      <c r="O460">
        <v>61783.431885000013</v>
      </c>
      <c r="P460">
        <v>160</v>
      </c>
    </row>
    <row r="461" spans="1:16">
      <c r="A461" s="29">
        <v>459</v>
      </c>
      <c r="B461" s="29">
        <v>1032.623999999998</v>
      </c>
      <c r="C461" s="29">
        <v>17900.3819999999</v>
      </c>
      <c r="D461" s="29">
        <v>1</v>
      </c>
      <c r="E461" s="29">
        <v>1</v>
      </c>
      <c r="F461" s="29">
        <v>49789.425999999999</v>
      </c>
      <c r="G461" s="29">
        <v>1</v>
      </c>
      <c r="H461" s="29">
        <v>1</v>
      </c>
      <c r="I461" s="29">
        <v>1</v>
      </c>
      <c r="K461" s="432"/>
      <c r="L461" s="432" t="e">
        <f>IF(K461=0,#REF!,0)</f>
        <v>#REF!</v>
      </c>
      <c r="O461">
        <v>61704.230775000004</v>
      </c>
      <c r="P461">
        <v>151</v>
      </c>
    </row>
    <row r="462" spans="1:16">
      <c r="A462" s="29">
        <v>460</v>
      </c>
      <c r="B462" s="29">
        <v>1032.623999999998</v>
      </c>
      <c r="C462" s="29">
        <v>17917.355999999902</v>
      </c>
      <c r="D462" s="29">
        <v>1</v>
      </c>
      <c r="E462" s="29">
        <v>1</v>
      </c>
      <c r="F462" s="29">
        <v>54082.669000000002</v>
      </c>
      <c r="G462" s="29">
        <v>1</v>
      </c>
      <c r="H462" s="29">
        <v>1</v>
      </c>
      <c r="I462" s="29">
        <v>1</v>
      </c>
      <c r="K462" s="432"/>
      <c r="L462" s="432" t="e">
        <f>IF(K462=0,#REF!,0)</f>
        <v>#REF!</v>
      </c>
      <c r="O462">
        <v>60390.668304999999</v>
      </c>
      <c r="P462">
        <v>148</v>
      </c>
    </row>
    <row r="463" spans="1:16">
      <c r="A463" s="29">
        <v>461</v>
      </c>
      <c r="B463" s="29">
        <v>1032.623999999998</v>
      </c>
      <c r="C463" s="29">
        <v>17953.6179999999</v>
      </c>
      <c r="D463" s="29">
        <v>1</v>
      </c>
      <c r="E463" s="29">
        <v>1</v>
      </c>
      <c r="F463" s="29">
        <v>58828.448999999899</v>
      </c>
      <c r="G463" s="29">
        <v>1</v>
      </c>
      <c r="H463" s="29">
        <v>1</v>
      </c>
      <c r="I463" s="29">
        <v>1</v>
      </c>
      <c r="K463" s="432"/>
      <c r="L463" s="432" t="e">
        <f>IF(K463=0,#REF!,0)</f>
        <v>#REF!</v>
      </c>
      <c r="O463">
        <v>60949.210023</v>
      </c>
      <c r="P463">
        <v>152</v>
      </c>
    </row>
    <row r="464" spans="1:16">
      <c r="A464" s="29">
        <v>462</v>
      </c>
      <c r="B464" s="29">
        <v>1762.222</v>
      </c>
      <c r="C464" s="29">
        <v>17954.1329999999</v>
      </c>
      <c r="D464" s="29">
        <v>1</v>
      </c>
      <c r="E464" s="29">
        <v>1</v>
      </c>
      <c r="F464" s="29">
        <v>60841.146999999997</v>
      </c>
      <c r="G464" s="29">
        <v>1</v>
      </c>
      <c r="H464" s="29">
        <v>1</v>
      </c>
      <c r="I464" s="29">
        <v>1</v>
      </c>
      <c r="K464" s="432"/>
      <c r="L464" s="432" t="e">
        <f>IF(K464=0,#REF!,0)</f>
        <v>#REF!</v>
      </c>
      <c r="O464">
        <v>61953.412232000002</v>
      </c>
      <c r="P464">
        <v>154</v>
      </c>
    </row>
    <row r="465" spans="1:16">
      <c r="A465" s="29">
        <v>463</v>
      </c>
      <c r="B465" s="29">
        <v>6139.8579999999993</v>
      </c>
      <c r="C465" s="29">
        <v>18076.978999999901</v>
      </c>
      <c r="D465" s="29">
        <v>1</v>
      </c>
      <c r="E465" s="29">
        <v>1</v>
      </c>
      <c r="F465" s="29">
        <v>136062.454</v>
      </c>
      <c r="G465" s="29">
        <v>1</v>
      </c>
      <c r="H465" s="29">
        <v>1</v>
      </c>
      <c r="I465" s="29">
        <v>1</v>
      </c>
      <c r="K465" s="432"/>
      <c r="L465" s="432" t="e">
        <f>IF(K465=0,#REF!,0)</f>
        <v>#REF!</v>
      </c>
      <c r="O465">
        <v>63835.083007000001</v>
      </c>
      <c r="P465">
        <v>158</v>
      </c>
    </row>
    <row r="466" spans="1:16">
      <c r="A466" s="29">
        <v>464</v>
      </c>
      <c r="B466" s="29">
        <v>1762.222</v>
      </c>
      <c r="C466" s="29">
        <v>18391.302999999902</v>
      </c>
      <c r="D466" s="29">
        <v>1</v>
      </c>
      <c r="E466" s="29">
        <v>1</v>
      </c>
      <c r="F466" s="29">
        <v>140247.84599999999</v>
      </c>
      <c r="G466" s="29">
        <v>1</v>
      </c>
      <c r="H466" s="29">
        <v>1</v>
      </c>
      <c r="I466" s="29">
        <v>1</v>
      </c>
      <c r="K466" s="432"/>
      <c r="L466" s="432" t="e">
        <f>IF(K466=0,#REF!,0)</f>
        <v>#REF!</v>
      </c>
      <c r="O466">
        <v>67016.326050000003</v>
      </c>
      <c r="P466">
        <v>175</v>
      </c>
    </row>
    <row r="467" spans="1:16">
      <c r="A467" s="29">
        <v>465</v>
      </c>
      <c r="B467" s="29">
        <v>1032.623999999998</v>
      </c>
      <c r="C467" s="29">
        <v>19277.5799999999</v>
      </c>
      <c r="D467" s="29">
        <v>1</v>
      </c>
      <c r="E467" s="29">
        <v>1</v>
      </c>
      <c r="F467" s="29">
        <v>134492.50999999899</v>
      </c>
      <c r="G467" s="29">
        <v>1</v>
      </c>
      <c r="H467" s="29">
        <v>1</v>
      </c>
      <c r="I467" s="29">
        <v>1</v>
      </c>
      <c r="K467" s="432"/>
      <c r="L467" s="432" t="e">
        <f>IF(K467=0,#REF!,0)</f>
        <v>#REF!</v>
      </c>
      <c r="O467">
        <v>69151.806028999999</v>
      </c>
      <c r="P467">
        <v>178</v>
      </c>
    </row>
    <row r="468" spans="1:16">
      <c r="A468" s="29">
        <v>466</v>
      </c>
      <c r="B468" s="29">
        <v>1153.2399999999991</v>
      </c>
      <c r="C468" s="29">
        <v>20049.5279999999</v>
      </c>
      <c r="D468" s="29">
        <v>1</v>
      </c>
      <c r="E468" s="29">
        <v>1</v>
      </c>
      <c r="F468" s="29">
        <v>123350.057</v>
      </c>
      <c r="G468" s="29">
        <v>1</v>
      </c>
      <c r="H468" s="29">
        <v>1</v>
      </c>
      <c r="I468" s="29">
        <v>1</v>
      </c>
      <c r="K468" s="432"/>
      <c r="L468" s="432" t="e">
        <f>IF(K468=0,#REF!,0)</f>
        <v>#REF!</v>
      </c>
      <c r="O468">
        <v>73691.036315999998</v>
      </c>
      <c r="P468">
        <v>163</v>
      </c>
    </row>
    <row r="469" spans="1:16">
      <c r="A469" s="29">
        <v>467</v>
      </c>
      <c r="B469" s="29">
        <v>1213.5469999999989</v>
      </c>
      <c r="C469" s="29">
        <v>20641.590999999898</v>
      </c>
      <c r="D469" s="29">
        <v>1</v>
      </c>
      <c r="E469" s="29">
        <v>1</v>
      </c>
      <c r="F469" s="29">
        <v>111674.05</v>
      </c>
      <c r="G469" s="29">
        <v>1</v>
      </c>
      <c r="H469" s="29">
        <v>1</v>
      </c>
      <c r="I469" s="29">
        <v>1</v>
      </c>
      <c r="K469" s="432"/>
      <c r="L469" s="432" t="e">
        <f>IF(K469=0,#REF!,0)</f>
        <v>#REF!</v>
      </c>
      <c r="O469">
        <v>75617.497619000002</v>
      </c>
      <c r="P469">
        <v>155</v>
      </c>
    </row>
    <row r="470" spans="1:16">
      <c r="A470" s="29">
        <v>468</v>
      </c>
      <c r="B470" s="29">
        <v>1213.5469999999989</v>
      </c>
      <c r="C470" s="29">
        <v>20045.610999999899</v>
      </c>
      <c r="D470" s="29">
        <v>1</v>
      </c>
      <c r="E470" s="29">
        <v>1</v>
      </c>
      <c r="F470" s="29">
        <v>101282.9349999999</v>
      </c>
      <c r="G470" s="29">
        <v>1</v>
      </c>
      <c r="H470" s="29">
        <v>1</v>
      </c>
      <c r="I470" s="29">
        <v>1</v>
      </c>
      <c r="K470" s="432"/>
      <c r="L470" s="432" t="e">
        <f>IF(K470=0,#REF!,0)</f>
        <v>#REF!</v>
      </c>
      <c r="O470">
        <v>76367.031495000003</v>
      </c>
      <c r="P470">
        <v>142</v>
      </c>
    </row>
    <row r="471" spans="1:16">
      <c r="A471" s="29">
        <v>469</v>
      </c>
      <c r="B471" s="29">
        <v>6200.1660000000002</v>
      </c>
      <c r="C471" s="29">
        <v>18128.70999999989</v>
      </c>
      <c r="D471" s="29">
        <v>1</v>
      </c>
      <c r="E471" s="29">
        <v>1</v>
      </c>
      <c r="F471" s="29">
        <v>81869.250999999989</v>
      </c>
      <c r="G471" s="29">
        <v>1</v>
      </c>
      <c r="H471" s="29">
        <v>1</v>
      </c>
      <c r="I471" s="29">
        <v>1</v>
      </c>
      <c r="K471" s="432"/>
      <c r="L471" s="432" t="e">
        <f>IF(K471=0,#REF!,0)</f>
        <v>#REF!</v>
      </c>
      <c r="O471">
        <v>73424.653502999994</v>
      </c>
      <c r="P471">
        <v>128</v>
      </c>
    </row>
    <row r="472" spans="1:16">
      <c r="A472" s="29">
        <v>470</v>
      </c>
      <c r="B472" s="29">
        <v>1762.222</v>
      </c>
      <c r="C472" s="29">
        <v>17938.9039999999</v>
      </c>
      <c r="D472" s="29">
        <v>1</v>
      </c>
      <c r="E472" s="29">
        <v>1</v>
      </c>
      <c r="F472" s="29">
        <v>84256.801999999981</v>
      </c>
      <c r="G472" s="29">
        <v>1</v>
      </c>
      <c r="H472" s="29">
        <v>1</v>
      </c>
      <c r="I472" s="29">
        <v>1</v>
      </c>
      <c r="K472" s="432"/>
      <c r="L472" s="432" t="e">
        <f>IF(K472=0,#REF!,0)</f>
        <v>#REF!</v>
      </c>
      <c r="O472">
        <v>71616.395814000003</v>
      </c>
      <c r="P472">
        <v>137</v>
      </c>
    </row>
    <row r="473" spans="1:16">
      <c r="A473" s="29">
        <v>471</v>
      </c>
      <c r="B473" s="29">
        <v>1032.623999999998</v>
      </c>
      <c r="C473" s="29">
        <v>18703.8289999999</v>
      </c>
      <c r="D473" s="29">
        <v>1</v>
      </c>
      <c r="E473" s="29">
        <v>1</v>
      </c>
      <c r="F473" s="29">
        <v>82496.679999999906</v>
      </c>
      <c r="G473" s="29">
        <v>1</v>
      </c>
      <c r="H473" s="29">
        <v>1</v>
      </c>
      <c r="I473" s="29">
        <v>1</v>
      </c>
      <c r="K473" s="432"/>
      <c r="L473" s="432" t="e">
        <f>IF(K473=0,#REF!,0)</f>
        <v>#REF!</v>
      </c>
      <c r="O473">
        <v>74213.980408000003</v>
      </c>
      <c r="P473">
        <v>146</v>
      </c>
    </row>
    <row r="474" spans="1:16">
      <c r="A474" s="29">
        <v>472</v>
      </c>
      <c r="B474" s="29">
        <v>1032.623999999998</v>
      </c>
      <c r="C474" s="29">
        <v>18388.569999999891</v>
      </c>
      <c r="D474" s="29">
        <v>1</v>
      </c>
      <c r="E474" s="29">
        <v>1</v>
      </c>
      <c r="F474" s="29">
        <v>82469.653999999879</v>
      </c>
      <c r="G474" s="29">
        <v>1</v>
      </c>
      <c r="H474" s="29">
        <v>1</v>
      </c>
      <c r="I474" s="29">
        <v>1</v>
      </c>
      <c r="K474" s="432"/>
      <c r="L474" s="432" t="e">
        <f>IF(K474=0,#REF!,0)</f>
        <v>#REF!</v>
      </c>
      <c r="O474">
        <v>73156.991638000007</v>
      </c>
      <c r="P474">
        <v>151</v>
      </c>
    </row>
    <row r="475" spans="1:16">
      <c r="A475" s="29">
        <v>473</v>
      </c>
      <c r="B475" s="29">
        <v>1032.623999999998</v>
      </c>
      <c r="C475" s="29">
        <v>18154.554999999898</v>
      </c>
      <c r="D475" s="29">
        <v>1</v>
      </c>
      <c r="E475" s="29">
        <v>1</v>
      </c>
      <c r="F475" s="29">
        <v>84420.02399999999</v>
      </c>
      <c r="G475" s="29">
        <v>1</v>
      </c>
      <c r="H475" s="29">
        <v>1</v>
      </c>
      <c r="I475" s="29">
        <v>1</v>
      </c>
      <c r="K475" s="432"/>
      <c r="L475" s="432" t="e">
        <f>IF(K475=0,#REF!,0)</f>
        <v>#REF!</v>
      </c>
      <c r="O475">
        <v>73407.636108999999</v>
      </c>
      <c r="P475">
        <v>162</v>
      </c>
    </row>
    <row r="476" spans="1:16">
      <c r="A476" s="29">
        <v>474</v>
      </c>
      <c r="B476" s="29">
        <v>1762.222</v>
      </c>
      <c r="C476" s="29">
        <v>17634.285999999898</v>
      </c>
      <c r="D476" s="29">
        <v>1</v>
      </c>
      <c r="E476" s="29">
        <v>1</v>
      </c>
      <c r="F476" s="29">
        <v>89152.479000000007</v>
      </c>
      <c r="G476" s="29">
        <v>1</v>
      </c>
      <c r="H476" s="29">
        <v>1</v>
      </c>
      <c r="I476" s="29">
        <v>1</v>
      </c>
      <c r="K476" s="432"/>
      <c r="L476" s="432" t="e">
        <f>IF(K476=0,#REF!,0)</f>
        <v>#REF!</v>
      </c>
      <c r="O476">
        <v>73602.713197000005</v>
      </c>
      <c r="P476">
        <v>187</v>
      </c>
    </row>
    <row r="477" spans="1:16">
      <c r="A477" s="29">
        <v>475</v>
      </c>
      <c r="B477" s="29">
        <v>6139.8579999999993</v>
      </c>
      <c r="C477" s="29">
        <v>17656.931999999899</v>
      </c>
      <c r="D477" s="29">
        <v>1</v>
      </c>
      <c r="E477" s="29">
        <v>1</v>
      </c>
      <c r="F477" s="29">
        <v>83664.058000000005</v>
      </c>
      <c r="G477" s="29">
        <v>1</v>
      </c>
      <c r="H477" s="29">
        <v>1</v>
      </c>
      <c r="I477" s="29">
        <v>1</v>
      </c>
      <c r="K477" s="432"/>
      <c r="L477" s="432" t="e">
        <f>IF(K477=0,#REF!,0)</f>
        <v>#REF!</v>
      </c>
      <c r="O477">
        <v>72963.124328000005</v>
      </c>
      <c r="P477">
        <v>209</v>
      </c>
    </row>
    <row r="478" spans="1:16">
      <c r="A478" s="29">
        <v>476</v>
      </c>
      <c r="B478" s="29">
        <v>7599.07</v>
      </c>
      <c r="C478" s="29">
        <v>19012.767999999902</v>
      </c>
      <c r="D478" s="29">
        <v>1</v>
      </c>
      <c r="E478" s="29">
        <v>1</v>
      </c>
      <c r="F478" s="29">
        <v>83345.375</v>
      </c>
      <c r="G478" s="29">
        <v>1</v>
      </c>
      <c r="H478" s="29">
        <v>1</v>
      </c>
      <c r="I478" s="29">
        <v>1</v>
      </c>
      <c r="K478" s="432"/>
      <c r="L478" s="432" t="e">
        <f>IF(K478=0,#REF!,0)</f>
        <v>#REF!</v>
      </c>
      <c r="O478">
        <v>71014.329100999996</v>
      </c>
      <c r="P478">
        <v>213</v>
      </c>
    </row>
    <row r="479" spans="1:16">
      <c r="A479" s="29">
        <v>477</v>
      </c>
      <c r="B479" s="29">
        <v>1762.222</v>
      </c>
      <c r="C479" s="29">
        <v>18550.000999999898</v>
      </c>
      <c r="D479" s="29">
        <v>1</v>
      </c>
      <c r="E479" s="29">
        <v>1</v>
      </c>
      <c r="F479" s="29">
        <v>93416.074999999997</v>
      </c>
      <c r="G479" s="29">
        <v>1</v>
      </c>
      <c r="H479" s="29">
        <v>1</v>
      </c>
      <c r="I479" s="29">
        <v>1</v>
      </c>
      <c r="K479" s="432"/>
      <c r="L479" s="432" t="e">
        <f>IF(K479=0,#REF!,0)</f>
        <v>#REF!</v>
      </c>
      <c r="O479">
        <v>69268.663023999994</v>
      </c>
      <c r="P479">
        <v>206</v>
      </c>
    </row>
    <row r="480" spans="1:16">
      <c r="A480" s="29">
        <v>478</v>
      </c>
      <c r="B480" s="29">
        <v>1762.222</v>
      </c>
      <c r="C480" s="29">
        <v>18182.3859999999</v>
      </c>
      <c r="D480" s="29">
        <v>1</v>
      </c>
      <c r="E480" s="29">
        <v>1</v>
      </c>
      <c r="F480" s="29">
        <v>16842.964999999989</v>
      </c>
      <c r="G480" s="29">
        <v>1</v>
      </c>
      <c r="H480" s="29">
        <v>1</v>
      </c>
      <c r="I480" s="29">
        <v>1</v>
      </c>
      <c r="K480" s="432"/>
      <c r="L480" s="432" t="e">
        <f>IF(K480=0,#REF!,0)</f>
        <v>#REF!</v>
      </c>
      <c r="O480">
        <v>67296.289122999995</v>
      </c>
      <c r="P480">
        <v>205</v>
      </c>
    </row>
    <row r="481" spans="1:16">
      <c r="A481" s="29">
        <v>479</v>
      </c>
      <c r="B481" s="29">
        <v>1762.222</v>
      </c>
      <c r="C481" s="29">
        <v>17815.0789999999</v>
      </c>
      <c r="D481" s="29">
        <v>1</v>
      </c>
      <c r="E481" s="29">
        <v>1</v>
      </c>
      <c r="F481" s="29">
        <v>25909.15</v>
      </c>
      <c r="G481" s="29">
        <v>1</v>
      </c>
      <c r="H481" s="29">
        <v>1</v>
      </c>
      <c r="I481" s="29">
        <v>1</v>
      </c>
      <c r="K481" s="432"/>
      <c r="L481" s="432" t="e">
        <f>IF(K481=0,#REF!,0)</f>
        <v>#REF!</v>
      </c>
      <c r="O481">
        <v>66525.886657999989</v>
      </c>
      <c r="P481">
        <v>201</v>
      </c>
    </row>
    <row r="482" spans="1:16">
      <c r="A482" s="29">
        <v>480</v>
      </c>
      <c r="B482" s="29">
        <v>1032.623999999998</v>
      </c>
      <c r="C482" s="29">
        <v>17891.159999999902</v>
      </c>
      <c r="D482" s="29">
        <v>1</v>
      </c>
      <c r="E482" s="29">
        <v>1</v>
      </c>
      <c r="F482" s="29">
        <v>34643.69299999989</v>
      </c>
      <c r="G482" s="29">
        <v>1</v>
      </c>
      <c r="H482" s="29">
        <v>1</v>
      </c>
      <c r="I482" s="29">
        <v>1</v>
      </c>
      <c r="K482" s="432"/>
      <c r="L482" s="432" t="e">
        <f>IF(K482=0,#REF!,0)</f>
        <v>#REF!</v>
      </c>
      <c r="O482">
        <v>66806.012329000005</v>
      </c>
      <c r="P482">
        <v>195</v>
      </c>
    </row>
    <row r="483" spans="1:16">
      <c r="A483" s="29">
        <v>481</v>
      </c>
      <c r="B483" s="29">
        <v>1032.623999999998</v>
      </c>
      <c r="C483" s="29">
        <v>23826.1339999999</v>
      </c>
      <c r="D483" s="29">
        <v>1</v>
      </c>
      <c r="E483" s="29">
        <v>1</v>
      </c>
      <c r="F483" s="29">
        <v>41467.593999999903</v>
      </c>
      <c r="G483" s="29">
        <v>1</v>
      </c>
      <c r="H483" s="29">
        <v>1</v>
      </c>
      <c r="I483" s="29">
        <v>1</v>
      </c>
      <c r="K483" s="432"/>
      <c r="L483" s="432" t="e">
        <f>IF(K483=0,#REF!,0)</f>
        <v>#REF!</v>
      </c>
      <c r="O483">
        <v>65988.925476000004</v>
      </c>
      <c r="P483">
        <v>180</v>
      </c>
    </row>
    <row r="484" spans="1:16">
      <c r="A484" s="29">
        <v>482</v>
      </c>
      <c r="B484" s="29">
        <v>1032.623999999998</v>
      </c>
      <c r="C484" s="29">
        <v>23765.695999999891</v>
      </c>
      <c r="D484" s="29">
        <v>1</v>
      </c>
      <c r="E484" s="29">
        <v>1</v>
      </c>
      <c r="F484" s="29">
        <v>48073.491999999998</v>
      </c>
      <c r="G484" s="29">
        <v>1</v>
      </c>
      <c r="H484" s="29">
        <v>1</v>
      </c>
      <c r="I484" s="29">
        <v>1</v>
      </c>
      <c r="K484" s="432"/>
      <c r="L484" s="432" t="e">
        <f>IF(K484=0,#REF!,0)</f>
        <v>#REF!</v>
      </c>
      <c r="O484">
        <v>62989.815093999998</v>
      </c>
      <c r="P484">
        <v>172</v>
      </c>
    </row>
    <row r="485" spans="1:16">
      <c r="A485" s="29">
        <v>483</v>
      </c>
      <c r="B485" s="29">
        <v>1032.623999999998</v>
      </c>
      <c r="C485" s="29">
        <v>23750.102999999901</v>
      </c>
      <c r="D485" s="29">
        <v>1</v>
      </c>
      <c r="E485" s="29">
        <v>1</v>
      </c>
      <c r="F485" s="29">
        <v>53894.333999999901</v>
      </c>
      <c r="G485" s="29">
        <v>1</v>
      </c>
      <c r="H485" s="29">
        <v>1</v>
      </c>
      <c r="I485" s="29">
        <v>1</v>
      </c>
      <c r="K485" s="432"/>
      <c r="L485" s="432" t="e">
        <f>IF(K485=0,#REF!,0)</f>
        <v>#REF!</v>
      </c>
      <c r="O485">
        <v>60686.576844000003</v>
      </c>
      <c r="P485">
        <v>171</v>
      </c>
    </row>
    <row r="486" spans="1:16">
      <c r="A486" s="29">
        <v>484</v>
      </c>
      <c r="B486" s="29">
        <v>1032.623999999998</v>
      </c>
      <c r="C486" s="29">
        <v>23708.879999999899</v>
      </c>
      <c r="D486" s="29">
        <v>1</v>
      </c>
      <c r="E486" s="29">
        <v>1</v>
      </c>
      <c r="F486" s="29">
        <v>58840.023999999903</v>
      </c>
      <c r="G486" s="29">
        <v>1</v>
      </c>
      <c r="H486" s="29">
        <v>1</v>
      </c>
      <c r="I486" s="29">
        <v>1</v>
      </c>
      <c r="K486" s="432"/>
      <c r="L486" s="432" t="e">
        <f>IF(K486=0,#REF!,0)</f>
        <v>#REF!</v>
      </c>
      <c r="O486">
        <v>60936.615019999997</v>
      </c>
      <c r="P486">
        <v>161</v>
      </c>
    </row>
    <row r="487" spans="1:16">
      <c r="A487" s="29">
        <v>485</v>
      </c>
      <c r="B487" s="29">
        <v>1032.623999999998</v>
      </c>
      <c r="C487" s="29">
        <v>23612.204999999889</v>
      </c>
      <c r="D487" s="29">
        <v>1</v>
      </c>
      <c r="E487" s="29">
        <v>1</v>
      </c>
      <c r="F487" s="29">
        <v>63018.400999999998</v>
      </c>
      <c r="G487" s="29">
        <v>1</v>
      </c>
      <c r="H487" s="29">
        <v>1</v>
      </c>
      <c r="I487" s="29">
        <v>1</v>
      </c>
      <c r="K487" s="432"/>
      <c r="L487" s="432" t="e">
        <f>IF(K487=0,#REF!,0)</f>
        <v>#REF!</v>
      </c>
      <c r="O487">
        <v>61412.496489999998</v>
      </c>
      <c r="P487">
        <v>163</v>
      </c>
    </row>
    <row r="488" spans="1:16">
      <c r="A488" s="29">
        <v>486</v>
      </c>
      <c r="B488" s="29">
        <v>1762.222</v>
      </c>
      <c r="C488" s="29">
        <v>23509.218999999899</v>
      </c>
      <c r="D488" s="29">
        <v>1</v>
      </c>
      <c r="E488" s="29">
        <v>1</v>
      </c>
      <c r="F488" s="29">
        <v>67463.825999999986</v>
      </c>
      <c r="G488" s="29">
        <v>1</v>
      </c>
      <c r="H488" s="29">
        <v>1</v>
      </c>
      <c r="I488" s="29">
        <v>1</v>
      </c>
      <c r="K488" s="432"/>
      <c r="L488" s="432" t="e">
        <f>IF(K488=0,#REF!,0)</f>
        <v>#REF!</v>
      </c>
      <c r="O488">
        <v>61600.368803999998</v>
      </c>
      <c r="P488">
        <v>163</v>
      </c>
    </row>
    <row r="489" spans="1:16">
      <c r="A489" s="29">
        <v>487</v>
      </c>
      <c r="B489" s="29">
        <v>6139.8579999999993</v>
      </c>
      <c r="C489" s="29">
        <v>23524.657999999901</v>
      </c>
      <c r="D489" s="29">
        <v>1</v>
      </c>
      <c r="E489" s="29">
        <v>1</v>
      </c>
      <c r="F489" s="29">
        <v>145503.12100000001</v>
      </c>
      <c r="G489" s="29">
        <v>1</v>
      </c>
      <c r="H489" s="29">
        <v>1</v>
      </c>
      <c r="I489" s="29">
        <v>1</v>
      </c>
      <c r="K489" s="432"/>
      <c r="L489" s="432" t="e">
        <f>IF(K489=0,#REF!,0)</f>
        <v>#REF!</v>
      </c>
      <c r="O489">
        <v>62255.166198999999</v>
      </c>
      <c r="P489">
        <v>178</v>
      </c>
    </row>
    <row r="490" spans="1:16">
      <c r="A490" s="29">
        <v>488</v>
      </c>
      <c r="B490" s="29">
        <v>1762.222</v>
      </c>
      <c r="C490" s="29">
        <v>51390.987999999881</v>
      </c>
      <c r="D490" s="29">
        <v>1</v>
      </c>
      <c r="E490" s="29">
        <v>1</v>
      </c>
      <c r="F490" s="29">
        <v>147516.85799999899</v>
      </c>
      <c r="G490" s="29">
        <v>1</v>
      </c>
      <c r="H490" s="29">
        <v>1</v>
      </c>
      <c r="I490" s="29">
        <v>1</v>
      </c>
      <c r="K490" s="432"/>
      <c r="L490" s="432" t="e">
        <f>IF(K490=0,#REF!,0)</f>
        <v>#REF!</v>
      </c>
      <c r="O490">
        <v>63083.074339999999</v>
      </c>
      <c r="P490">
        <v>174</v>
      </c>
    </row>
    <row r="491" spans="1:16">
      <c r="A491" s="29">
        <v>489</v>
      </c>
      <c r="B491" s="29">
        <v>1032.623999999998</v>
      </c>
      <c r="C491" s="29">
        <v>80706.699999999895</v>
      </c>
      <c r="D491" s="29">
        <v>1</v>
      </c>
      <c r="E491" s="29">
        <v>1</v>
      </c>
      <c r="F491" s="29">
        <v>139312.348</v>
      </c>
      <c r="G491" s="29">
        <v>1</v>
      </c>
      <c r="H491" s="29">
        <v>1</v>
      </c>
      <c r="I491" s="29">
        <v>1</v>
      </c>
      <c r="K491" s="432"/>
      <c r="L491" s="432" t="e">
        <f>IF(K491=0,#REF!,0)</f>
        <v>#REF!</v>
      </c>
      <c r="O491">
        <v>63718.088745000001</v>
      </c>
      <c r="P491">
        <v>180</v>
      </c>
    </row>
    <row r="492" spans="1:16">
      <c r="A492" s="29">
        <v>490</v>
      </c>
      <c r="B492" s="29">
        <v>1153.2399999999991</v>
      </c>
      <c r="C492" s="29">
        <v>98441.391999999993</v>
      </c>
      <c r="D492" s="29">
        <v>1</v>
      </c>
      <c r="E492" s="29">
        <v>1</v>
      </c>
      <c r="F492" s="29">
        <v>126234.575999999</v>
      </c>
      <c r="G492" s="29">
        <v>1</v>
      </c>
      <c r="H492" s="29">
        <v>1</v>
      </c>
      <c r="I492" s="29">
        <v>1</v>
      </c>
      <c r="K492" s="432"/>
      <c r="L492" s="432" t="e">
        <f>IF(K492=0,#REF!,0)</f>
        <v>#REF!</v>
      </c>
      <c r="O492">
        <v>64924.184569999998</v>
      </c>
      <c r="P492">
        <v>167</v>
      </c>
    </row>
    <row r="493" spans="1:16">
      <c r="A493" s="29">
        <v>491</v>
      </c>
      <c r="B493" s="29">
        <v>1213.5469999999989</v>
      </c>
      <c r="C493" s="29">
        <v>115993.4509999998</v>
      </c>
      <c r="D493" s="29">
        <v>1</v>
      </c>
      <c r="E493" s="29">
        <v>1</v>
      </c>
      <c r="F493" s="29">
        <v>115769.209</v>
      </c>
      <c r="G493" s="29">
        <v>1</v>
      </c>
      <c r="H493" s="29">
        <v>1</v>
      </c>
      <c r="I493" s="29">
        <v>1</v>
      </c>
      <c r="K493" s="432"/>
      <c r="L493" s="432" t="e">
        <f>IF(K493=0,#REF!,0)</f>
        <v>#REF!</v>
      </c>
      <c r="O493">
        <v>65572.596252000003</v>
      </c>
      <c r="P493">
        <v>146</v>
      </c>
    </row>
    <row r="494" spans="1:16">
      <c r="A494" s="29">
        <v>492</v>
      </c>
      <c r="B494" s="29">
        <v>1213.5469999999989</v>
      </c>
      <c r="C494" s="29">
        <v>98370.823000000004</v>
      </c>
      <c r="D494" s="29">
        <v>1</v>
      </c>
      <c r="E494" s="29">
        <v>1</v>
      </c>
      <c r="F494" s="29">
        <v>104861.13599999899</v>
      </c>
      <c r="G494" s="29">
        <v>1</v>
      </c>
      <c r="H494" s="29">
        <v>1</v>
      </c>
      <c r="I494" s="29">
        <v>1</v>
      </c>
      <c r="K494" s="432"/>
      <c r="L494" s="432" t="e">
        <f>IF(K494=0,#REF!,0)</f>
        <v>#REF!</v>
      </c>
      <c r="O494">
        <v>65881.243348000004</v>
      </c>
      <c r="P494">
        <v>132</v>
      </c>
    </row>
    <row r="495" spans="1:16">
      <c r="A495" s="29">
        <v>493</v>
      </c>
      <c r="B495" s="29">
        <v>6200.1660000000002</v>
      </c>
      <c r="C495" s="29">
        <v>57112.330999999896</v>
      </c>
      <c r="D495" s="29">
        <v>1</v>
      </c>
      <c r="E495" s="29">
        <v>1</v>
      </c>
      <c r="F495" s="29">
        <v>87349.728000000003</v>
      </c>
      <c r="G495" s="29">
        <v>1</v>
      </c>
      <c r="H495" s="29">
        <v>1</v>
      </c>
      <c r="I495" s="29">
        <v>1</v>
      </c>
      <c r="K495" s="432"/>
      <c r="L495" s="432" t="e">
        <f>IF(K495=0,#REF!,0)</f>
        <v>#REF!</v>
      </c>
      <c r="O495">
        <v>64091.925475999997</v>
      </c>
      <c r="P495">
        <v>130</v>
      </c>
    </row>
    <row r="496" spans="1:16">
      <c r="A496" s="29">
        <v>494</v>
      </c>
      <c r="B496" s="29">
        <v>1762.222</v>
      </c>
      <c r="C496" s="29">
        <v>79167.027999999904</v>
      </c>
      <c r="D496" s="29">
        <v>1</v>
      </c>
      <c r="E496" s="29">
        <v>1</v>
      </c>
      <c r="F496" s="29">
        <v>89738.642999999996</v>
      </c>
      <c r="G496" s="29">
        <v>1</v>
      </c>
      <c r="H496" s="29">
        <v>1</v>
      </c>
      <c r="I496" s="29">
        <v>1</v>
      </c>
      <c r="K496" s="432"/>
      <c r="L496" s="432" t="e">
        <f>IF(K496=0,#REF!,0)</f>
        <v>#REF!</v>
      </c>
      <c r="O496">
        <v>62526.404174000003</v>
      </c>
      <c r="P496">
        <v>119</v>
      </c>
    </row>
    <row r="497" spans="1:16">
      <c r="A497" s="29">
        <v>495</v>
      </c>
      <c r="B497" s="29">
        <v>1032.623999999998</v>
      </c>
      <c r="C497" s="29">
        <v>113735.16599999979</v>
      </c>
      <c r="D497" s="29">
        <v>1</v>
      </c>
      <c r="E497" s="29">
        <v>1</v>
      </c>
      <c r="F497" s="29">
        <v>87103.23</v>
      </c>
      <c r="G497" s="29">
        <v>1</v>
      </c>
      <c r="H497" s="29">
        <v>1</v>
      </c>
      <c r="I497" s="29">
        <v>1</v>
      </c>
      <c r="K497" s="432"/>
      <c r="L497" s="432" t="e">
        <f>IF(K497=0,#REF!,0)</f>
        <v>#REF!</v>
      </c>
      <c r="O497">
        <v>64030.67914</v>
      </c>
      <c r="P497">
        <v>105</v>
      </c>
    </row>
    <row r="498" spans="1:16">
      <c r="A498" s="29">
        <v>496</v>
      </c>
      <c r="B498" s="29">
        <v>1032.623999999998</v>
      </c>
      <c r="C498" s="29">
        <v>96375.367999999988</v>
      </c>
      <c r="D498" s="29">
        <v>1</v>
      </c>
      <c r="E498" s="29">
        <v>1</v>
      </c>
      <c r="F498" s="29">
        <v>86540.470999999903</v>
      </c>
      <c r="G498" s="29">
        <v>1</v>
      </c>
      <c r="H498" s="29">
        <v>1</v>
      </c>
      <c r="I498" s="29">
        <v>1</v>
      </c>
      <c r="K498" s="432"/>
      <c r="L498" s="432" t="e">
        <f>IF(K498=0,#REF!,0)</f>
        <v>#REF!</v>
      </c>
      <c r="O498">
        <v>63089.913239000001</v>
      </c>
      <c r="P498">
        <v>116</v>
      </c>
    </row>
    <row r="499" spans="1:16">
      <c r="A499" s="29">
        <v>497</v>
      </c>
      <c r="B499" s="29">
        <v>1032.623999999998</v>
      </c>
      <c r="C499" s="29">
        <v>84545.747000000003</v>
      </c>
      <c r="D499" s="29">
        <v>1</v>
      </c>
      <c r="E499" s="29">
        <v>1</v>
      </c>
      <c r="F499" s="29">
        <v>90221.45699999998</v>
      </c>
      <c r="G499" s="29">
        <v>1</v>
      </c>
      <c r="H499" s="29">
        <v>1</v>
      </c>
      <c r="I499" s="29">
        <v>1</v>
      </c>
      <c r="K499" s="432"/>
      <c r="L499" s="432" t="e">
        <f>IF(K499=0,#REF!,0)</f>
        <v>#REF!</v>
      </c>
      <c r="O499">
        <v>62880.228820999997</v>
      </c>
      <c r="P499">
        <v>135</v>
      </c>
    </row>
    <row r="500" spans="1:16">
      <c r="A500" s="29">
        <v>498</v>
      </c>
      <c r="B500" s="29">
        <v>1762.222</v>
      </c>
      <c r="C500" s="29">
        <v>50143.036999999887</v>
      </c>
      <c r="D500" s="29">
        <v>1</v>
      </c>
      <c r="E500" s="29">
        <v>1</v>
      </c>
      <c r="F500" s="29">
        <v>94472.90699999989</v>
      </c>
      <c r="G500" s="29">
        <v>1</v>
      </c>
      <c r="H500" s="29">
        <v>1</v>
      </c>
      <c r="I500" s="29">
        <v>1</v>
      </c>
      <c r="K500" s="432"/>
      <c r="L500" s="432" t="e">
        <f>IF(K500=0,#REF!,0)</f>
        <v>#REF!</v>
      </c>
      <c r="O500">
        <v>62554.548522999998</v>
      </c>
      <c r="P500">
        <v>165</v>
      </c>
    </row>
    <row r="501" spans="1:16">
      <c r="A501" s="29">
        <v>499</v>
      </c>
      <c r="B501" s="29">
        <v>6139.8579999999993</v>
      </c>
      <c r="C501" s="29">
        <v>33393.178999999902</v>
      </c>
      <c r="D501" s="29">
        <v>1</v>
      </c>
      <c r="E501" s="29">
        <v>1</v>
      </c>
      <c r="F501" s="29">
        <v>89761.834000000003</v>
      </c>
      <c r="G501" s="29">
        <v>1</v>
      </c>
      <c r="H501" s="29">
        <v>1</v>
      </c>
      <c r="I501" s="29">
        <v>1</v>
      </c>
      <c r="K501" s="432"/>
      <c r="L501" s="432" t="e">
        <f>IF(K501=0,#REF!,0)</f>
        <v>#REF!</v>
      </c>
      <c r="O501">
        <v>63083.857788000001</v>
      </c>
      <c r="P501">
        <v>187</v>
      </c>
    </row>
    <row r="502" spans="1:16">
      <c r="A502" s="29">
        <v>500</v>
      </c>
      <c r="B502" s="29">
        <v>7599.07</v>
      </c>
      <c r="C502" s="29">
        <v>34881.762999999897</v>
      </c>
      <c r="D502" s="29">
        <v>1</v>
      </c>
      <c r="E502" s="29">
        <v>1</v>
      </c>
      <c r="F502" s="29">
        <v>89823.744999999981</v>
      </c>
      <c r="G502" s="29">
        <v>1</v>
      </c>
      <c r="H502" s="29">
        <v>1</v>
      </c>
      <c r="I502" s="29">
        <v>1</v>
      </c>
      <c r="K502" s="432"/>
      <c r="L502" s="432" t="e">
        <f>IF(K502=0,#REF!,0)</f>
        <v>#REF!</v>
      </c>
      <c r="O502">
        <v>63016.805664</v>
      </c>
      <c r="P502">
        <v>196</v>
      </c>
    </row>
    <row r="503" spans="1:16">
      <c r="A503" s="29">
        <v>501</v>
      </c>
      <c r="B503" s="29">
        <v>1762.222</v>
      </c>
      <c r="C503" s="29">
        <v>20034.501999999899</v>
      </c>
      <c r="D503" s="29">
        <v>1</v>
      </c>
      <c r="E503" s="29">
        <v>1</v>
      </c>
      <c r="F503" s="29">
        <v>101353.6779999999</v>
      </c>
      <c r="G503" s="29">
        <v>1</v>
      </c>
      <c r="H503" s="29">
        <v>1</v>
      </c>
      <c r="I503" s="29">
        <v>1</v>
      </c>
      <c r="K503" s="432"/>
      <c r="L503" s="432" t="e">
        <f>IF(K503=0,#REF!,0)</f>
        <v>#REF!</v>
      </c>
      <c r="O503">
        <v>62195.813721999999</v>
      </c>
      <c r="P503">
        <v>188</v>
      </c>
    </row>
    <row r="504" spans="1:16">
      <c r="A504" s="29">
        <v>502</v>
      </c>
      <c r="B504" s="29">
        <v>1762.222</v>
      </c>
      <c r="C504" s="29">
        <v>19839.2209999999</v>
      </c>
      <c r="D504" s="29">
        <v>1</v>
      </c>
      <c r="E504" s="29">
        <v>1</v>
      </c>
      <c r="F504" s="29">
        <v>24380.963</v>
      </c>
      <c r="G504" s="29">
        <v>1</v>
      </c>
      <c r="H504" s="29">
        <v>1</v>
      </c>
      <c r="I504" s="29">
        <v>1</v>
      </c>
      <c r="K504" s="432"/>
      <c r="L504" s="432" t="e">
        <f>IF(K504=0,#REF!,0)</f>
        <v>#REF!</v>
      </c>
      <c r="O504">
        <v>61159.479980999997</v>
      </c>
      <c r="P504">
        <v>179</v>
      </c>
    </row>
    <row r="505" spans="1:16">
      <c r="A505" s="29">
        <v>503</v>
      </c>
      <c r="B505" s="29">
        <v>1762.222</v>
      </c>
      <c r="C505" s="29">
        <v>19641.447999999898</v>
      </c>
      <c r="D505" s="29">
        <v>1</v>
      </c>
      <c r="E505" s="29">
        <v>1</v>
      </c>
      <c r="F505" s="29">
        <v>31789.518</v>
      </c>
      <c r="G505" s="29">
        <v>1</v>
      </c>
      <c r="H505" s="29">
        <v>1</v>
      </c>
      <c r="I505" s="29">
        <v>1</v>
      </c>
      <c r="K505" s="432"/>
      <c r="L505" s="432" t="e">
        <f>IF(K505=0,#REF!,0)</f>
        <v>#REF!</v>
      </c>
      <c r="O505">
        <v>61286.665403999999</v>
      </c>
      <c r="P505">
        <v>181</v>
      </c>
    </row>
    <row r="506" spans="1:16">
      <c r="A506" s="29">
        <v>504</v>
      </c>
      <c r="B506" s="29">
        <v>1032.623999999998</v>
      </c>
      <c r="C506" s="29">
        <v>19955.447999999898</v>
      </c>
      <c r="D506" s="29">
        <v>1</v>
      </c>
      <c r="E506" s="29">
        <v>1</v>
      </c>
      <c r="F506" s="29">
        <v>41310.812999999987</v>
      </c>
      <c r="G506" s="29">
        <v>1</v>
      </c>
      <c r="H506" s="29">
        <v>1</v>
      </c>
      <c r="I506" s="29">
        <v>1</v>
      </c>
      <c r="K506" s="432"/>
      <c r="L506" s="432" t="e">
        <f>IF(K506=0,#REF!,0)</f>
        <v>#REF!</v>
      </c>
      <c r="O506">
        <v>62633.990966999998</v>
      </c>
      <c r="P506">
        <v>171</v>
      </c>
    </row>
    <row r="507" spans="1:16">
      <c r="A507" s="29">
        <v>505</v>
      </c>
      <c r="B507" s="29">
        <v>1032.623999999998</v>
      </c>
      <c r="C507" s="29">
        <v>20282.97599999989</v>
      </c>
      <c r="D507" s="29">
        <v>1</v>
      </c>
      <c r="E507" s="29">
        <v>1</v>
      </c>
      <c r="F507" s="29">
        <v>48029.387999999999</v>
      </c>
      <c r="G507" s="29">
        <v>1</v>
      </c>
      <c r="H507" s="29">
        <v>1</v>
      </c>
      <c r="I507" s="29">
        <v>1</v>
      </c>
      <c r="K507" s="432"/>
      <c r="L507" s="432" t="e">
        <f>IF(K507=0,#REF!,0)</f>
        <v>#REF!</v>
      </c>
      <c r="O507">
        <v>62335.445312999997</v>
      </c>
      <c r="P507">
        <v>170</v>
      </c>
    </row>
    <row r="508" spans="1:16">
      <c r="A508" s="29">
        <v>506</v>
      </c>
      <c r="B508" s="29">
        <v>1032.623999999998</v>
      </c>
      <c r="C508" s="29">
        <v>20592.488999999889</v>
      </c>
      <c r="D508" s="29">
        <v>1</v>
      </c>
      <c r="E508" s="29">
        <v>1</v>
      </c>
      <c r="F508" s="29">
        <v>55810.338999999898</v>
      </c>
      <c r="G508" s="29">
        <v>1</v>
      </c>
      <c r="H508" s="29">
        <v>1</v>
      </c>
      <c r="I508" s="29">
        <v>1</v>
      </c>
      <c r="K508" s="432"/>
      <c r="L508" s="432" t="e">
        <f>IF(K508=0,#REF!,0)</f>
        <v>#REF!</v>
      </c>
      <c r="O508">
        <v>59246.477999000002</v>
      </c>
      <c r="P508">
        <v>162</v>
      </c>
    </row>
    <row r="509" spans="1:16">
      <c r="A509" s="29">
        <v>507</v>
      </c>
      <c r="B509" s="29">
        <v>1032.623999999998</v>
      </c>
      <c r="C509" s="29">
        <v>20895.702999999889</v>
      </c>
      <c r="D509" s="29">
        <v>1</v>
      </c>
      <c r="E509" s="29">
        <v>1</v>
      </c>
      <c r="F509" s="29">
        <v>62987.921999999999</v>
      </c>
      <c r="G509" s="29">
        <v>1</v>
      </c>
      <c r="H509" s="29">
        <v>1</v>
      </c>
      <c r="I509" s="29">
        <v>1</v>
      </c>
      <c r="K509" s="432"/>
      <c r="L509" s="432" t="e">
        <f>IF(K509=0,#REF!,0)</f>
        <v>#REF!</v>
      </c>
      <c r="O509">
        <v>57695.132720000001</v>
      </c>
      <c r="P509">
        <v>164</v>
      </c>
    </row>
    <row r="510" spans="1:16">
      <c r="A510" s="29">
        <v>508</v>
      </c>
      <c r="B510" s="29">
        <v>1032.623999999998</v>
      </c>
      <c r="C510" s="29">
        <v>21105.866999999889</v>
      </c>
      <c r="D510" s="29">
        <v>1</v>
      </c>
      <c r="E510" s="29">
        <v>1</v>
      </c>
      <c r="F510" s="29">
        <v>68068.656999999992</v>
      </c>
      <c r="G510" s="29">
        <v>1</v>
      </c>
      <c r="H510" s="29">
        <v>1</v>
      </c>
      <c r="I510" s="29">
        <v>1</v>
      </c>
      <c r="K510" s="432"/>
      <c r="L510" s="432" t="e">
        <f>IF(K510=0,#REF!,0)</f>
        <v>#REF!</v>
      </c>
      <c r="O510">
        <v>56795.166107999998</v>
      </c>
      <c r="P510">
        <v>163</v>
      </c>
    </row>
    <row r="511" spans="1:16">
      <c r="A511" s="29">
        <v>509</v>
      </c>
      <c r="B511" s="29">
        <v>1032.623999999998</v>
      </c>
      <c r="C511" s="29">
        <v>21326.922999999901</v>
      </c>
      <c r="D511" s="29">
        <v>1</v>
      </c>
      <c r="E511" s="29">
        <v>1</v>
      </c>
      <c r="F511" s="29">
        <v>73256.675999999905</v>
      </c>
      <c r="G511" s="29">
        <v>1</v>
      </c>
      <c r="H511" s="29">
        <v>1</v>
      </c>
      <c r="I511" s="29">
        <v>1</v>
      </c>
      <c r="K511" s="432"/>
      <c r="L511" s="432" t="e">
        <f>IF(K511=0,#REF!,0)</f>
        <v>#REF!</v>
      </c>
      <c r="O511">
        <v>56266.108640999999</v>
      </c>
      <c r="P511">
        <v>169</v>
      </c>
    </row>
    <row r="512" spans="1:16">
      <c r="A512" s="29">
        <v>510</v>
      </c>
      <c r="B512" s="29">
        <v>1762.222</v>
      </c>
      <c r="C512" s="29">
        <v>21510.0289999999</v>
      </c>
      <c r="D512" s="29">
        <v>1</v>
      </c>
      <c r="E512" s="29">
        <v>1</v>
      </c>
      <c r="F512" s="29">
        <v>78588.670999999886</v>
      </c>
      <c r="G512" s="29">
        <v>1</v>
      </c>
      <c r="H512" s="29">
        <v>1</v>
      </c>
      <c r="I512" s="29">
        <v>1</v>
      </c>
      <c r="K512" s="432"/>
      <c r="L512" s="432" t="e">
        <f>IF(K512=0,#REF!,0)</f>
        <v>#REF!</v>
      </c>
      <c r="O512">
        <v>56159.465790000002</v>
      </c>
      <c r="P512">
        <v>166</v>
      </c>
    </row>
    <row r="513" spans="1:16">
      <c r="A513" s="29">
        <v>511</v>
      </c>
      <c r="B513" s="29">
        <v>6139.8579999999993</v>
      </c>
      <c r="C513" s="29">
        <v>21788.766999999891</v>
      </c>
      <c r="D513" s="29">
        <v>1</v>
      </c>
      <c r="E513" s="29">
        <v>1</v>
      </c>
      <c r="F513" s="29">
        <v>157441.908999999</v>
      </c>
      <c r="G513" s="29">
        <v>1</v>
      </c>
      <c r="H513" s="29">
        <v>1</v>
      </c>
      <c r="I513" s="29">
        <v>1</v>
      </c>
      <c r="K513" s="432"/>
      <c r="L513" s="432" t="e">
        <f>IF(K513=0,#REF!,0)</f>
        <v>#REF!</v>
      </c>
      <c r="O513">
        <v>56458.424866000001</v>
      </c>
      <c r="P513">
        <v>169</v>
      </c>
    </row>
    <row r="514" spans="1:16">
      <c r="A514" s="29">
        <v>512</v>
      </c>
      <c r="B514" s="29">
        <v>1762.222</v>
      </c>
      <c r="C514" s="29">
        <v>51516.651999999893</v>
      </c>
      <c r="D514" s="29">
        <v>1</v>
      </c>
      <c r="E514" s="29">
        <v>1</v>
      </c>
      <c r="F514" s="29">
        <v>160444.731</v>
      </c>
      <c r="G514" s="29">
        <v>1</v>
      </c>
      <c r="H514" s="29">
        <v>1</v>
      </c>
      <c r="I514" s="29">
        <v>1</v>
      </c>
      <c r="K514" s="432"/>
      <c r="L514" s="432" t="e">
        <f>IF(K514=0,#REF!,0)</f>
        <v>#REF!</v>
      </c>
      <c r="O514">
        <v>56980.112794000001</v>
      </c>
      <c r="P514">
        <v>175</v>
      </c>
    </row>
    <row r="515" spans="1:16">
      <c r="A515" s="29">
        <v>513</v>
      </c>
      <c r="B515" s="29">
        <v>1032.623999999998</v>
      </c>
      <c r="C515" s="29">
        <v>80969.087999999902</v>
      </c>
      <c r="D515" s="29">
        <v>1</v>
      </c>
      <c r="E515" s="29">
        <v>1</v>
      </c>
      <c r="F515" s="29">
        <v>153314.682</v>
      </c>
      <c r="G515" s="29">
        <v>1</v>
      </c>
      <c r="H515" s="29">
        <v>1</v>
      </c>
      <c r="I515" s="29">
        <v>1</v>
      </c>
      <c r="K515" s="432"/>
      <c r="L515" s="432" t="e">
        <f>IF(K515=0,#REF!,0)</f>
        <v>#REF!</v>
      </c>
      <c r="O515">
        <v>57351.976104000001</v>
      </c>
      <c r="P515">
        <v>182</v>
      </c>
    </row>
    <row r="516" spans="1:16">
      <c r="A516" s="29">
        <v>514</v>
      </c>
      <c r="B516" s="29">
        <v>1153.2399999999991</v>
      </c>
      <c r="C516" s="29">
        <v>98952.587999999989</v>
      </c>
      <c r="D516" s="29">
        <v>1</v>
      </c>
      <c r="E516" s="29">
        <v>1</v>
      </c>
      <c r="F516" s="29">
        <v>141803.00999999899</v>
      </c>
      <c r="G516" s="29">
        <v>1</v>
      </c>
      <c r="H516" s="29">
        <v>1</v>
      </c>
      <c r="I516" s="29">
        <v>1</v>
      </c>
      <c r="K516" s="432"/>
      <c r="L516" s="432" t="e">
        <f>IF(K516=0,#REF!,0)</f>
        <v>#REF!</v>
      </c>
      <c r="O516">
        <v>57321.552033</v>
      </c>
      <c r="P516">
        <v>171</v>
      </c>
    </row>
    <row r="517" spans="1:16">
      <c r="A517" s="29">
        <v>515</v>
      </c>
      <c r="B517" s="29">
        <v>1213.5469999999989</v>
      </c>
      <c r="C517" s="29">
        <v>116449.74499999981</v>
      </c>
      <c r="D517" s="29">
        <v>1</v>
      </c>
      <c r="E517" s="29">
        <v>1</v>
      </c>
      <c r="F517" s="29">
        <v>131465.33600000001</v>
      </c>
      <c r="G517" s="29">
        <v>1</v>
      </c>
      <c r="H517" s="29">
        <v>1</v>
      </c>
      <c r="I517" s="29">
        <v>1</v>
      </c>
      <c r="K517" s="432"/>
      <c r="L517" s="432" t="e">
        <f>IF(K517=0,#REF!,0)</f>
        <v>#REF!</v>
      </c>
      <c r="O517">
        <v>57526.124146000002</v>
      </c>
      <c r="P517">
        <v>151</v>
      </c>
    </row>
    <row r="518" spans="1:16">
      <c r="A518" s="29">
        <v>516</v>
      </c>
      <c r="B518" s="29">
        <v>1213.5469999999989</v>
      </c>
      <c r="C518" s="29">
        <v>98876.550999999992</v>
      </c>
      <c r="D518" s="29">
        <v>1</v>
      </c>
      <c r="E518" s="29">
        <v>1</v>
      </c>
      <c r="F518" s="29">
        <v>123435.91599999899</v>
      </c>
      <c r="G518" s="29">
        <v>1</v>
      </c>
      <c r="H518" s="29">
        <v>1</v>
      </c>
      <c r="I518" s="29">
        <v>1</v>
      </c>
      <c r="K518" s="432"/>
      <c r="L518" s="432" t="e">
        <f>IF(K518=0,#REF!,0)</f>
        <v>#REF!</v>
      </c>
      <c r="O518">
        <v>58115.067169000002</v>
      </c>
      <c r="P518">
        <v>137</v>
      </c>
    </row>
    <row r="519" spans="1:16">
      <c r="A519" s="29">
        <v>517</v>
      </c>
      <c r="B519" s="29">
        <v>6200.1660000000002</v>
      </c>
      <c r="C519" s="29">
        <v>57661.780999999901</v>
      </c>
      <c r="D519" s="29">
        <v>1</v>
      </c>
      <c r="E519" s="29">
        <v>1</v>
      </c>
      <c r="F519" s="29">
        <v>108223.236999999</v>
      </c>
      <c r="G519" s="29">
        <v>1</v>
      </c>
      <c r="H519" s="29">
        <v>1</v>
      </c>
      <c r="I519" s="29">
        <v>1</v>
      </c>
      <c r="K519" s="432"/>
      <c r="L519" s="432" t="e">
        <f>IF(K519=0,#REF!,0)</f>
        <v>#REF!</v>
      </c>
      <c r="O519">
        <v>56958.082641000001</v>
      </c>
      <c r="P519">
        <v>132</v>
      </c>
    </row>
    <row r="520" spans="1:16">
      <c r="A520" s="29">
        <v>518</v>
      </c>
      <c r="B520" s="29">
        <v>1762.222</v>
      </c>
      <c r="C520" s="29">
        <v>79710.626999999891</v>
      </c>
      <c r="D520" s="29">
        <v>1</v>
      </c>
      <c r="E520" s="29">
        <v>1</v>
      </c>
      <c r="F520" s="29">
        <v>111408.611</v>
      </c>
      <c r="G520" s="29">
        <v>1</v>
      </c>
      <c r="H520" s="29">
        <v>1</v>
      </c>
      <c r="I520" s="29">
        <v>1</v>
      </c>
      <c r="K520" s="432"/>
      <c r="L520" s="432" t="e">
        <f>IF(K520=0,#REF!,0)</f>
        <v>#REF!</v>
      </c>
      <c r="O520">
        <v>57418.744171999999</v>
      </c>
      <c r="P520">
        <v>138</v>
      </c>
    </row>
    <row r="521" spans="1:16">
      <c r="A521" s="29">
        <v>519</v>
      </c>
      <c r="B521" s="29">
        <v>1032.623999999998</v>
      </c>
      <c r="C521" s="29">
        <v>114234.1549999998</v>
      </c>
      <c r="D521" s="29">
        <v>1</v>
      </c>
      <c r="E521" s="29">
        <v>1</v>
      </c>
      <c r="F521" s="29">
        <v>109887.147</v>
      </c>
      <c r="G521" s="29">
        <v>1</v>
      </c>
      <c r="H521" s="29">
        <v>1</v>
      </c>
      <c r="I521" s="29">
        <v>1</v>
      </c>
      <c r="K521" s="432"/>
      <c r="L521" s="432" t="e">
        <f>IF(K521=0,#REF!,0)</f>
        <v>#REF!</v>
      </c>
      <c r="O521">
        <v>57894.461944000002</v>
      </c>
      <c r="P521">
        <v>136</v>
      </c>
    </row>
    <row r="522" spans="1:16">
      <c r="A522" s="29">
        <v>520</v>
      </c>
      <c r="B522" s="29">
        <v>1032.623999999998</v>
      </c>
      <c r="C522" s="29">
        <v>96895.13</v>
      </c>
      <c r="D522" s="29">
        <v>1</v>
      </c>
      <c r="E522" s="29">
        <v>1</v>
      </c>
      <c r="F522" s="29">
        <v>110149.235</v>
      </c>
      <c r="G522" s="29">
        <v>1</v>
      </c>
      <c r="H522" s="29">
        <v>1</v>
      </c>
      <c r="I522" s="29">
        <v>1</v>
      </c>
      <c r="K522" s="432"/>
      <c r="L522" s="432" t="e">
        <f>IF(K522=0,#REF!,0)</f>
        <v>#REF!</v>
      </c>
      <c r="O522">
        <v>57513.517853999998</v>
      </c>
      <c r="P522">
        <v>140</v>
      </c>
    </row>
    <row r="523" spans="1:16">
      <c r="A523" s="29">
        <v>521</v>
      </c>
      <c r="B523" s="29">
        <v>1032.623999999998</v>
      </c>
      <c r="C523" s="29">
        <v>85080.447999999989</v>
      </c>
      <c r="D523" s="29">
        <v>1</v>
      </c>
      <c r="E523" s="29">
        <v>1</v>
      </c>
      <c r="F523" s="29">
        <v>112977.459999999</v>
      </c>
      <c r="G523" s="29">
        <v>1</v>
      </c>
      <c r="H523" s="29">
        <v>1</v>
      </c>
      <c r="I523" s="29">
        <v>1</v>
      </c>
      <c r="K523" s="432"/>
      <c r="L523" s="432" t="e">
        <f>IF(K523=0,#REF!,0)</f>
        <v>#REF!</v>
      </c>
      <c r="O523">
        <v>57237.284758999987</v>
      </c>
      <c r="P523">
        <v>156</v>
      </c>
    </row>
    <row r="524" spans="1:16">
      <c r="A524" s="29">
        <v>522</v>
      </c>
      <c r="B524" s="29">
        <v>1762.222</v>
      </c>
      <c r="C524" s="29">
        <v>50729.234999999891</v>
      </c>
      <c r="D524" s="29">
        <v>1</v>
      </c>
      <c r="E524" s="29">
        <v>1</v>
      </c>
      <c r="F524" s="29">
        <v>116794.836</v>
      </c>
      <c r="G524" s="29">
        <v>1</v>
      </c>
      <c r="H524" s="29">
        <v>1</v>
      </c>
      <c r="I524" s="29">
        <v>1</v>
      </c>
      <c r="K524" s="432"/>
      <c r="L524" s="432" t="e">
        <f>IF(K524=0,#REF!,0)</f>
        <v>#REF!</v>
      </c>
      <c r="O524">
        <v>58456.320801000002</v>
      </c>
      <c r="P524">
        <v>189</v>
      </c>
    </row>
    <row r="525" spans="1:16">
      <c r="A525" s="29">
        <v>523</v>
      </c>
      <c r="B525" s="29">
        <v>6139.8579999999993</v>
      </c>
      <c r="C525" s="29">
        <v>33669.496999999887</v>
      </c>
      <c r="D525" s="29">
        <v>1</v>
      </c>
      <c r="E525" s="29">
        <v>1</v>
      </c>
      <c r="F525" s="29">
        <v>110007.643</v>
      </c>
      <c r="G525" s="29">
        <v>1</v>
      </c>
      <c r="H525" s="29">
        <v>1</v>
      </c>
      <c r="I525" s="29">
        <v>1</v>
      </c>
      <c r="K525" s="432"/>
      <c r="L525" s="432" t="e">
        <f>IF(K525=0,#REF!,0)</f>
        <v>#REF!</v>
      </c>
      <c r="O525">
        <v>60711.698059000002</v>
      </c>
      <c r="P525">
        <v>225</v>
      </c>
    </row>
    <row r="526" spans="1:16">
      <c r="A526" s="29">
        <v>524</v>
      </c>
      <c r="B526" s="29">
        <v>7599.07</v>
      </c>
      <c r="C526" s="29">
        <v>35080.733999999888</v>
      </c>
      <c r="D526" s="29">
        <v>1</v>
      </c>
      <c r="E526" s="29">
        <v>1</v>
      </c>
      <c r="F526" s="29">
        <v>107748.40399999999</v>
      </c>
      <c r="G526" s="29">
        <v>1</v>
      </c>
      <c r="H526" s="29">
        <v>1</v>
      </c>
      <c r="I526" s="29">
        <v>1</v>
      </c>
      <c r="K526" s="432"/>
      <c r="L526" s="432" t="e">
        <f>IF(K526=0,#REF!,0)</f>
        <v>#REF!</v>
      </c>
      <c r="O526">
        <v>61122.499327999998</v>
      </c>
      <c r="P526">
        <v>229</v>
      </c>
    </row>
    <row r="527" spans="1:16">
      <c r="A527" s="29">
        <v>525</v>
      </c>
      <c r="B527" s="29">
        <v>1762.222</v>
      </c>
      <c r="C527" s="29">
        <v>20161.521999999899</v>
      </c>
      <c r="D527" s="29">
        <v>1</v>
      </c>
      <c r="E527" s="29">
        <v>1</v>
      </c>
      <c r="F527" s="29">
        <v>117340.496</v>
      </c>
      <c r="G527" s="29">
        <v>1</v>
      </c>
      <c r="H527" s="29">
        <v>1</v>
      </c>
      <c r="I527" s="29">
        <v>1</v>
      </c>
      <c r="K527" s="432"/>
      <c r="L527" s="432" t="e">
        <f>IF(K527=0,#REF!,0)</f>
        <v>#REF!</v>
      </c>
      <c r="O527">
        <v>60006.747253000001</v>
      </c>
      <c r="P527">
        <v>228</v>
      </c>
    </row>
    <row r="528" spans="1:16">
      <c r="A528" s="29">
        <v>526</v>
      </c>
      <c r="B528" s="29">
        <v>1762.222</v>
      </c>
      <c r="C528" s="29">
        <v>19916.933999999899</v>
      </c>
      <c r="D528" s="29">
        <v>1</v>
      </c>
      <c r="E528" s="29">
        <v>1</v>
      </c>
      <c r="F528" s="29">
        <v>39015.453999999991</v>
      </c>
      <c r="G528" s="29">
        <v>1</v>
      </c>
      <c r="H528" s="29">
        <v>1</v>
      </c>
      <c r="I528" s="29">
        <v>1</v>
      </c>
      <c r="K528" s="432"/>
      <c r="L528" s="432" t="e">
        <f>IF(K528=0,#REF!,0)</f>
        <v>#REF!</v>
      </c>
      <c r="O528">
        <v>59007.097107000001</v>
      </c>
      <c r="P528">
        <v>221</v>
      </c>
    </row>
    <row r="529" spans="1:16">
      <c r="A529" s="29">
        <v>527</v>
      </c>
      <c r="B529" s="29">
        <v>1762.222</v>
      </c>
      <c r="C529" s="29">
        <v>19663.462999999891</v>
      </c>
      <c r="D529" s="29">
        <v>1</v>
      </c>
      <c r="E529" s="29">
        <v>1</v>
      </c>
      <c r="F529" s="29">
        <v>44617.161999999902</v>
      </c>
      <c r="G529" s="29">
        <v>1</v>
      </c>
      <c r="H529" s="29">
        <v>1</v>
      </c>
      <c r="I529" s="29">
        <v>1</v>
      </c>
      <c r="K529" s="432"/>
      <c r="L529" s="432" t="e">
        <f>IF(K529=0,#REF!,0)</f>
        <v>#REF!</v>
      </c>
      <c r="O529">
        <v>60016.574765999998</v>
      </c>
      <c r="P529">
        <v>207</v>
      </c>
    </row>
    <row r="530" spans="1:16">
      <c r="A530" s="29">
        <v>528</v>
      </c>
      <c r="B530" s="29">
        <v>1032.623999999998</v>
      </c>
      <c r="C530" s="29">
        <v>19889.056999999899</v>
      </c>
      <c r="D530" s="29">
        <v>1</v>
      </c>
      <c r="E530" s="29">
        <v>1</v>
      </c>
      <c r="F530" s="29">
        <v>52344.584000000003</v>
      </c>
      <c r="G530" s="29">
        <v>1</v>
      </c>
      <c r="H530" s="29">
        <v>1</v>
      </c>
      <c r="I530" s="29">
        <v>1</v>
      </c>
      <c r="K530" s="432"/>
      <c r="L530" s="432" t="e">
        <f>IF(K530=0,#REF!,0)</f>
        <v>#REF!</v>
      </c>
      <c r="O530">
        <v>61438.685059000003</v>
      </c>
      <c r="P530">
        <v>203</v>
      </c>
    </row>
    <row r="531" spans="1:16">
      <c r="A531" s="29">
        <v>529</v>
      </c>
      <c r="B531" s="29">
        <v>1032.623999999998</v>
      </c>
      <c r="C531" s="29">
        <v>20011.911999999898</v>
      </c>
      <c r="D531" s="29">
        <v>1</v>
      </c>
      <c r="E531" s="29">
        <v>1</v>
      </c>
      <c r="F531" s="29">
        <v>54363.387999999897</v>
      </c>
      <c r="G531" s="29">
        <v>1</v>
      </c>
      <c r="H531" s="29">
        <v>1</v>
      </c>
      <c r="I531" s="29">
        <v>1</v>
      </c>
      <c r="K531" s="432"/>
      <c r="L531" s="432" t="e">
        <f>IF(K531=0,#REF!,0)</f>
        <v>#REF!</v>
      </c>
      <c r="O531">
        <v>60458.926879999999</v>
      </c>
      <c r="P531">
        <v>193</v>
      </c>
    </row>
    <row r="532" spans="1:16">
      <c r="A532" s="29">
        <v>530</v>
      </c>
      <c r="B532" s="29">
        <v>1032.623999999998</v>
      </c>
      <c r="C532" s="29">
        <v>20049.548999999901</v>
      </c>
      <c r="D532" s="29">
        <v>1</v>
      </c>
      <c r="E532" s="29">
        <v>1</v>
      </c>
      <c r="F532" s="29">
        <v>56315.080999999998</v>
      </c>
      <c r="G532" s="29">
        <v>1</v>
      </c>
      <c r="H532" s="29">
        <v>1</v>
      </c>
      <c r="I532" s="29">
        <v>1</v>
      </c>
      <c r="K532" s="432"/>
      <c r="L532" s="432" t="e">
        <f>IF(K532=0,#REF!,0)</f>
        <v>#REF!</v>
      </c>
      <c r="O532">
        <v>57835.728882000003</v>
      </c>
      <c r="P532">
        <v>184</v>
      </c>
    </row>
    <row r="533" spans="1:16">
      <c r="A533" s="29">
        <v>531</v>
      </c>
      <c r="B533" s="29">
        <v>1032.623999999998</v>
      </c>
      <c r="C533" s="29">
        <v>20095.300999999901</v>
      </c>
      <c r="D533" s="29">
        <v>1</v>
      </c>
      <c r="E533" s="29">
        <v>1</v>
      </c>
      <c r="F533" s="29">
        <v>57610.33</v>
      </c>
      <c r="G533" s="29">
        <v>1</v>
      </c>
      <c r="H533" s="29">
        <v>1</v>
      </c>
      <c r="I533" s="29">
        <v>1</v>
      </c>
      <c r="K533" s="432"/>
      <c r="L533" s="432" t="e">
        <f>IF(K533=0,#REF!,0)</f>
        <v>#REF!</v>
      </c>
      <c r="O533">
        <v>57858.861236999997</v>
      </c>
      <c r="P533">
        <v>183</v>
      </c>
    </row>
    <row r="534" spans="1:16">
      <c r="A534" s="29">
        <v>532</v>
      </c>
      <c r="B534" s="29">
        <v>1032.623999999998</v>
      </c>
      <c r="C534" s="29">
        <v>20179.10199999989</v>
      </c>
      <c r="D534" s="29">
        <v>1</v>
      </c>
      <c r="E534" s="29">
        <v>1</v>
      </c>
      <c r="F534" s="29">
        <v>59652.181999999899</v>
      </c>
      <c r="G534" s="29">
        <v>1</v>
      </c>
      <c r="H534" s="29">
        <v>1</v>
      </c>
      <c r="I534" s="29">
        <v>1</v>
      </c>
      <c r="K534" s="432"/>
      <c r="L534" s="432" t="e">
        <f>IF(K534=0,#REF!,0)</f>
        <v>#REF!</v>
      </c>
      <c r="O534">
        <v>57971.353424999987</v>
      </c>
      <c r="P534">
        <v>179</v>
      </c>
    </row>
    <row r="535" spans="1:16">
      <c r="A535" s="29">
        <v>533</v>
      </c>
      <c r="B535" s="29">
        <v>1032.623999999998</v>
      </c>
      <c r="C535" s="29">
        <v>20276.807999999892</v>
      </c>
      <c r="D535" s="29">
        <v>1</v>
      </c>
      <c r="E535" s="29">
        <v>1</v>
      </c>
      <c r="F535" s="29">
        <v>61766.214</v>
      </c>
      <c r="G535" s="29">
        <v>1</v>
      </c>
      <c r="H535" s="29">
        <v>1</v>
      </c>
      <c r="I535" s="29">
        <v>1</v>
      </c>
      <c r="K535" s="432"/>
      <c r="L535" s="432" t="e">
        <f>IF(K535=0,#REF!,0)</f>
        <v>#REF!</v>
      </c>
      <c r="O535">
        <v>58214.118590999999</v>
      </c>
      <c r="P535">
        <v>174</v>
      </c>
    </row>
    <row r="536" spans="1:16">
      <c r="A536" s="29">
        <v>534</v>
      </c>
      <c r="B536" s="29">
        <v>1762.222</v>
      </c>
      <c r="C536" s="29">
        <v>20376.692999999901</v>
      </c>
      <c r="D536" s="29">
        <v>1</v>
      </c>
      <c r="E536" s="29">
        <v>1</v>
      </c>
      <c r="F536" s="29">
        <v>64869.644</v>
      </c>
      <c r="G536" s="29">
        <v>1</v>
      </c>
      <c r="H536" s="29">
        <v>1</v>
      </c>
      <c r="I536" s="29">
        <v>1</v>
      </c>
      <c r="K536" s="432"/>
      <c r="L536" s="432" t="e">
        <f>IF(K536=0,#REF!,0)</f>
        <v>#REF!</v>
      </c>
      <c r="O536">
        <v>59962.936066000002</v>
      </c>
      <c r="P536">
        <v>180</v>
      </c>
    </row>
    <row r="537" spans="1:16">
      <c r="A537" s="29">
        <v>535</v>
      </c>
      <c r="B537" s="29">
        <v>6139.8579999999993</v>
      </c>
      <c r="C537" s="29">
        <v>20575.12099999989</v>
      </c>
      <c r="D537" s="29">
        <v>1</v>
      </c>
      <c r="E537" s="29">
        <v>1</v>
      </c>
      <c r="F537" s="29">
        <v>141751.655</v>
      </c>
      <c r="G537" s="29">
        <v>1</v>
      </c>
      <c r="H537" s="29">
        <v>1</v>
      </c>
      <c r="I537" s="29">
        <v>1</v>
      </c>
      <c r="K537" s="432"/>
      <c r="L537" s="432" t="e">
        <f>IF(K537=0,#REF!,0)</f>
        <v>#REF!</v>
      </c>
      <c r="O537">
        <v>62434.768098</v>
      </c>
      <c r="P537">
        <v>197</v>
      </c>
    </row>
    <row r="538" spans="1:16">
      <c r="A538" s="29">
        <v>536</v>
      </c>
      <c r="B538" s="29">
        <v>1762.222</v>
      </c>
      <c r="C538" s="29">
        <v>51290.813999999889</v>
      </c>
      <c r="D538" s="29">
        <v>1</v>
      </c>
      <c r="E538" s="29">
        <v>1</v>
      </c>
      <c r="F538" s="29">
        <v>144024.356</v>
      </c>
      <c r="G538" s="29">
        <v>1</v>
      </c>
      <c r="H538" s="29">
        <v>1</v>
      </c>
      <c r="I538" s="29">
        <v>1</v>
      </c>
      <c r="K538" s="432"/>
      <c r="L538" s="432" t="e">
        <f>IF(K538=0,#REF!,0)</f>
        <v>#REF!</v>
      </c>
      <c r="O538">
        <v>64997.692963000001</v>
      </c>
      <c r="P538">
        <v>206</v>
      </c>
    </row>
    <row r="539" spans="1:16">
      <c r="A539" s="29">
        <v>537</v>
      </c>
      <c r="B539" s="29">
        <v>1032.623999999998</v>
      </c>
      <c r="C539" s="29">
        <v>80481.487999999896</v>
      </c>
      <c r="D539" s="29">
        <v>1</v>
      </c>
      <c r="E539" s="29">
        <v>1</v>
      </c>
      <c r="F539" s="29">
        <v>132344.804999999</v>
      </c>
      <c r="G539" s="29">
        <v>1</v>
      </c>
      <c r="H539" s="29">
        <v>1</v>
      </c>
      <c r="I539" s="29">
        <v>1</v>
      </c>
      <c r="K539" s="432"/>
      <c r="L539" s="432" t="e">
        <f>IF(K539=0,#REF!,0)</f>
        <v>#REF!</v>
      </c>
      <c r="O539">
        <v>69632.228149999995</v>
      </c>
      <c r="P539">
        <v>199</v>
      </c>
    </row>
    <row r="540" spans="1:16">
      <c r="A540" s="29">
        <v>538</v>
      </c>
      <c r="B540" s="29">
        <v>1153.2399999999991</v>
      </c>
      <c r="C540" s="29">
        <v>98053.725000000006</v>
      </c>
      <c r="D540" s="29">
        <v>1</v>
      </c>
      <c r="E540" s="29">
        <v>1</v>
      </c>
      <c r="F540" s="29">
        <v>115336.902</v>
      </c>
      <c r="G540" s="29">
        <v>1</v>
      </c>
      <c r="H540" s="29">
        <v>1</v>
      </c>
      <c r="I540" s="29">
        <v>1</v>
      </c>
      <c r="K540" s="432"/>
      <c r="L540" s="432" t="e">
        <f>IF(K540=0,#REF!,0)</f>
        <v>#REF!</v>
      </c>
      <c r="O540">
        <v>76754.534667999993</v>
      </c>
      <c r="P540">
        <v>181</v>
      </c>
    </row>
    <row r="541" spans="1:16">
      <c r="A541" s="29">
        <v>539</v>
      </c>
      <c r="B541" s="29">
        <v>1213.5469999999989</v>
      </c>
      <c r="C541" s="29">
        <v>115179.1819999998</v>
      </c>
      <c r="D541" s="29">
        <v>1</v>
      </c>
      <c r="E541" s="29">
        <v>1</v>
      </c>
      <c r="F541" s="29">
        <v>99861.552999999985</v>
      </c>
      <c r="G541" s="29">
        <v>1</v>
      </c>
      <c r="H541" s="29">
        <v>1</v>
      </c>
      <c r="I541" s="29">
        <v>1</v>
      </c>
      <c r="K541" s="432"/>
      <c r="L541" s="432" t="e">
        <f>IF(K541=0,#REF!,0)</f>
        <v>#REF!</v>
      </c>
      <c r="O541">
        <v>78636.575989000004</v>
      </c>
      <c r="P541">
        <v>152</v>
      </c>
    </row>
    <row r="542" spans="1:16">
      <c r="A542" s="29">
        <v>540</v>
      </c>
      <c r="B542" s="29">
        <v>1213.5469999999989</v>
      </c>
      <c r="C542" s="29">
        <v>97125.717999999993</v>
      </c>
      <c r="D542" s="29">
        <v>1</v>
      </c>
      <c r="E542" s="29">
        <v>1</v>
      </c>
      <c r="F542" s="29">
        <v>86711.296999999904</v>
      </c>
      <c r="G542" s="29">
        <v>1</v>
      </c>
      <c r="H542" s="29">
        <v>1</v>
      </c>
      <c r="I542" s="29">
        <v>1</v>
      </c>
      <c r="K542" s="432"/>
      <c r="L542" s="432" t="e">
        <f>IF(K542=0,#REF!,0)</f>
        <v>#REF!</v>
      </c>
      <c r="O542">
        <v>79118.929747999995</v>
      </c>
      <c r="P542">
        <v>138</v>
      </c>
    </row>
    <row r="543" spans="1:16">
      <c r="A543" s="29">
        <v>541</v>
      </c>
      <c r="B543" s="29">
        <v>6200.1660000000002</v>
      </c>
      <c r="C543" s="29">
        <v>55590.041999999899</v>
      </c>
      <c r="D543" s="29">
        <v>1</v>
      </c>
      <c r="E543" s="29">
        <v>1</v>
      </c>
      <c r="F543" s="29">
        <v>67698.850999999995</v>
      </c>
      <c r="G543" s="29">
        <v>1</v>
      </c>
      <c r="H543" s="29">
        <v>1</v>
      </c>
      <c r="I543" s="29">
        <v>1</v>
      </c>
      <c r="K543" s="432"/>
      <c r="L543" s="432" t="e">
        <f>IF(K543=0,#REF!,0)</f>
        <v>#REF!</v>
      </c>
      <c r="O543">
        <v>74957.365722000002</v>
      </c>
      <c r="P543">
        <v>128</v>
      </c>
    </row>
    <row r="544" spans="1:16">
      <c r="A544" s="29">
        <v>542</v>
      </c>
      <c r="B544" s="29">
        <v>1762.222</v>
      </c>
      <c r="C544" s="29">
        <v>77163.100999999908</v>
      </c>
      <c r="D544" s="29">
        <v>1</v>
      </c>
      <c r="E544" s="29">
        <v>1</v>
      </c>
      <c r="F544" s="29">
        <v>69213.733999999997</v>
      </c>
      <c r="G544" s="29">
        <v>1</v>
      </c>
      <c r="H544" s="29">
        <v>1</v>
      </c>
      <c r="I544" s="29">
        <v>1</v>
      </c>
      <c r="K544" s="432"/>
      <c r="L544" s="432" t="e">
        <f>IF(K544=0,#REF!,0)</f>
        <v>#REF!</v>
      </c>
      <c r="O544">
        <v>72900.006378000005</v>
      </c>
      <c r="P544">
        <v>125</v>
      </c>
    </row>
    <row r="545" spans="1:16">
      <c r="A545" s="29">
        <v>543</v>
      </c>
      <c r="B545" s="29">
        <v>1032.623999999998</v>
      </c>
      <c r="C545" s="29">
        <v>111304.54799999981</v>
      </c>
      <c r="D545" s="29">
        <v>1</v>
      </c>
      <c r="E545" s="29">
        <v>1</v>
      </c>
      <c r="F545" s="29">
        <v>66320.485999999903</v>
      </c>
      <c r="G545" s="29">
        <v>1</v>
      </c>
      <c r="H545" s="29">
        <v>1</v>
      </c>
      <c r="I545" s="29">
        <v>1</v>
      </c>
      <c r="K545" s="432"/>
      <c r="L545" s="432" t="e">
        <f>IF(K545=0,#REF!,0)</f>
        <v>#REF!</v>
      </c>
      <c r="O545">
        <v>75264.959625000003</v>
      </c>
      <c r="P545">
        <v>130</v>
      </c>
    </row>
    <row r="546" spans="1:16">
      <c r="A546" s="29">
        <v>544</v>
      </c>
      <c r="B546" s="29">
        <v>1032.623999999998</v>
      </c>
      <c r="C546" s="29">
        <v>93903.225000000006</v>
      </c>
      <c r="D546" s="29">
        <v>1</v>
      </c>
      <c r="E546" s="29">
        <v>1</v>
      </c>
      <c r="F546" s="29">
        <v>65978.943999999901</v>
      </c>
      <c r="G546" s="29">
        <v>1</v>
      </c>
      <c r="H546" s="29">
        <v>1</v>
      </c>
      <c r="I546" s="29">
        <v>1</v>
      </c>
      <c r="K546" s="432"/>
      <c r="L546" s="432" t="e">
        <f>IF(K546=0,#REF!,0)</f>
        <v>#REF!</v>
      </c>
      <c r="O546">
        <v>74712.02536</v>
      </c>
      <c r="P546">
        <v>135</v>
      </c>
    </row>
    <row r="547" spans="1:16">
      <c r="A547" s="29">
        <v>545</v>
      </c>
      <c r="B547" s="29">
        <v>1032.623999999998</v>
      </c>
      <c r="C547" s="29">
        <v>82268.974000000002</v>
      </c>
      <c r="D547" s="29">
        <v>1</v>
      </c>
      <c r="E547" s="29">
        <v>1</v>
      </c>
      <c r="F547" s="29">
        <v>71311.049999999901</v>
      </c>
      <c r="G547" s="29">
        <v>1</v>
      </c>
      <c r="H547" s="29">
        <v>1</v>
      </c>
      <c r="I547" s="29">
        <v>1</v>
      </c>
      <c r="K547" s="432"/>
      <c r="L547" s="432" t="e">
        <f>IF(K547=0,#REF!,0)</f>
        <v>#REF!</v>
      </c>
      <c r="O547">
        <v>75056.883453000002</v>
      </c>
      <c r="P547">
        <v>149</v>
      </c>
    </row>
    <row r="548" spans="1:16">
      <c r="A548" s="29">
        <v>546</v>
      </c>
      <c r="B548" s="29">
        <v>1762.222</v>
      </c>
      <c r="C548" s="29">
        <v>48350.695999999887</v>
      </c>
      <c r="D548" s="29">
        <v>1</v>
      </c>
      <c r="E548" s="29">
        <v>1</v>
      </c>
      <c r="F548" s="29">
        <v>79112.350000000006</v>
      </c>
      <c r="G548" s="29">
        <v>1</v>
      </c>
      <c r="H548" s="29">
        <v>1</v>
      </c>
      <c r="I548" s="29">
        <v>1</v>
      </c>
      <c r="K548" s="432"/>
      <c r="L548" s="432" t="e">
        <f>IF(K548=0,#REF!,0)</f>
        <v>#REF!</v>
      </c>
      <c r="O548">
        <v>75890.832579999988</v>
      </c>
      <c r="P548">
        <v>171</v>
      </c>
    </row>
    <row r="549" spans="1:16">
      <c r="A549" s="29">
        <v>547</v>
      </c>
      <c r="B549" s="29">
        <v>6139.8579999999993</v>
      </c>
      <c r="C549" s="29">
        <v>31638.2569999999</v>
      </c>
      <c r="D549" s="29">
        <v>1</v>
      </c>
      <c r="E549" s="29">
        <v>1</v>
      </c>
      <c r="F549" s="29">
        <v>73178.659999999989</v>
      </c>
      <c r="G549" s="29">
        <v>1</v>
      </c>
      <c r="H549" s="29">
        <v>1</v>
      </c>
      <c r="I549" s="29">
        <v>1</v>
      </c>
      <c r="K549" s="432"/>
      <c r="L549" s="432" t="e">
        <f>IF(K549=0,#REF!,0)</f>
        <v>#REF!</v>
      </c>
      <c r="O549">
        <v>76070.626952999999</v>
      </c>
      <c r="P549">
        <v>210</v>
      </c>
    </row>
    <row r="550" spans="1:16">
      <c r="A550" s="29">
        <v>548</v>
      </c>
      <c r="B550" s="29">
        <v>7599.07</v>
      </c>
      <c r="C550" s="29">
        <v>33037.290999999903</v>
      </c>
      <c r="D550" s="29">
        <v>1</v>
      </c>
      <c r="E550" s="29">
        <v>1</v>
      </c>
      <c r="F550" s="29">
        <v>72441.477999999988</v>
      </c>
      <c r="G550" s="29">
        <v>1</v>
      </c>
      <c r="H550" s="29">
        <v>1</v>
      </c>
      <c r="I550" s="29">
        <v>1</v>
      </c>
      <c r="K550" s="432"/>
      <c r="L550" s="432" t="e">
        <f>IF(K550=0,#REF!,0)</f>
        <v>#REF!</v>
      </c>
      <c r="O550">
        <v>74059.002380999998</v>
      </c>
      <c r="P550">
        <v>224</v>
      </c>
    </row>
    <row r="551" spans="1:16">
      <c r="A551" s="29">
        <v>549</v>
      </c>
      <c r="B551" s="29">
        <v>1762.222</v>
      </c>
      <c r="C551" s="29">
        <v>18593.001999999899</v>
      </c>
      <c r="D551" s="29">
        <v>1</v>
      </c>
      <c r="E551" s="29">
        <v>1</v>
      </c>
      <c r="F551" s="29">
        <v>82785.38499999998</v>
      </c>
      <c r="G551" s="29">
        <v>1</v>
      </c>
      <c r="H551" s="29">
        <v>1</v>
      </c>
      <c r="I551" s="29">
        <v>1</v>
      </c>
      <c r="K551" s="432"/>
      <c r="L551" s="432" t="e">
        <f>IF(K551=0,#REF!,0)</f>
        <v>#REF!</v>
      </c>
      <c r="O551">
        <v>71303.058716</v>
      </c>
      <c r="P551">
        <v>232</v>
      </c>
    </row>
    <row r="552" spans="1:16">
      <c r="A552" s="29">
        <v>550</v>
      </c>
      <c r="B552" s="29">
        <v>1762.222</v>
      </c>
      <c r="C552" s="29">
        <v>18236.9389999999</v>
      </c>
      <c r="D552" s="29">
        <v>1</v>
      </c>
      <c r="E552" s="29">
        <v>1</v>
      </c>
      <c r="F552" s="29">
        <v>5038.0809999999801</v>
      </c>
      <c r="G552" s="29">
        <v>1</v>
      </c>
      <c r="H552" s="29">
        <v>1</v>
      </c>
      <c r="I552" s="29">
        <v>1</v>
      </c>
      <c r="K552" s="432"/>
      <c r="L552" s="432" t="e">
        <f>IF(K552=0,#REF!,0)</f>
        <v>#REF!</v>
      </c>
      <c r="O552">
        <v>69429.687621999998</v>
      </c>
      <c r="P552">
        <v>227</v>
      </c>
    </row>
    <row r="553" spans="1:16">
      <c r="A553" s="29">
        <v>551</v>
      </c>
      <c r="B553" s="29">
        <v>1762.222</v>
      </c>
      <c r="C553" s="29">
        <v>17914.484999999899</v>
      </c>
      <c r="D553" s="29">
        <v>1</v>
      </c>
      <c r="E553" s="29">
        <v>1</v>
      </c>
      <c r="F553" s="29">
        <v>10380.108999999989</v>
      </c>
      <c r="G553" s="29">
        <v>1</v>
      </c>
      <c r="H553" s="29">
        <v>1</v>
      </c>
      <c r="I553" s="29">
        <v>1</v>
      </c>
      <c r="K553" s="432"/>
      <c r="L553" s="432" t="e">
        <f>IF(K553=0,#REF!,0)</f>
        <v>#REF!</v>
      </c>
      <c r="O553">
        <v>67868.872009999992</v>
      </c>
      <c r="P553">
        <v>222</v>
      </c>
    </row>
    <row r="554" spans="1:16">
      <c r="A554" s="29">
        <v>552</v>
      </c>
      <c r="B554" s="29">
        <v>1032.623999999998</v>
      </c>
      <c r="C554" s="29">
        <v>18056.871999999901</v>
      </c>
      <c r="D554" s="29">
        <v>1</v>
      </c>
      <c r="E554" s="29">
        <v>1</v>
      </c>
      <c r="F554" s="29">
        <v>19050.629000000001</v>
      </c>
      <c r="G554" s="29">
        <v>1</v>
      </c>
      <c r="H554" s="29">
        <v>1</v>
      </c>
      <c r="I554" s="29">
        <v>1</v>
      </c>
      <c r="K554" s="432"/>
      <c r="L554" s="432" t="e">
        <f>IF(K554=0,#REF!,0)</f>
        <v>#REF!</v>
      </c>
      <c r="O554">
        <v>68295.190612999999</v>
      </c>
      <c r="P554">
        <v>202</v>
      </c>
    </row>
    <row r="555" spans="1:16">
      <c r="A555" s="29">
        <v>553</v>
      </c>
      <c r="B555" s="29">
        <v>1032.623999999998</v>
      </c>
      <c r="C555" s="29">
        <v>18246.2569999999</v>
      </c>
      <c r="D555" s="29">
        <v>1</v>
      </c>
      <c r="E555" s="29">
        <v>1</v>
      </c>
      <c r="F555" s="29">
        <v>26838.728999999901</v>
      </c>
      <c r="G555" s="29">
        <v>1</v>
      </c>
      <c r="H555" s="29">
        <v>1</v>
      </c>
      <c r="I555" s="29">
        <v>1</v>
      </c>
      <c r="K555" s="432"/>
      <c r="L555" s="432" t="e">
        <f>IF(K555=0,#REF!,0)</f>
        <v>#REF!</v>
      </c>
      <c r="O555">
        <v>67578.403138000009</v>
      </c>
      <c r="P555">
        <v>200</v>
      </c>
    </row>
    <row r="556" spans="1:16">
      <c r="A556" s="29">
        <v>554</v>
      </c>
      <c r="B556" s="29">
        <v>1032.623999999998</v>
      </c>
      <c r="C556" s="29">
        <v>18386.094999999899</v>
      </c>
      <c r="D556" s="29">
        <v>1</v>
      </c>
      <c r="E556" s="29">
        <v>1</v>
      </c>
      <c r="F556" s="29">
        <v>34950.856999999902</v>
      </c>
      <c r="G556" s="29">
        <v>1</v>
      </c>
      <c r="H556" s="29">
        <v>1</v>
      </c>
      <c r="I556" s="29">
        <v>1</v>
      </c>
      <c r="K556" s="432"/>
      <c r="L556" s="432" t="e">
        <f>IF(K556=0,#REF!,0)</f>
        <v>#REF!</v>
      </c>
      <c r="O556">
        <v>65012.908142</v>
      </c>
      <c r="P556">
        <v>190</v>
      </c>
    </row>
    <row r="557" spans="1:16">
      <c r="A557" s="29">
        <v>555</v>
      </c>
      <c r="B557" s="29">
        <v>1032.623999999998</v>
      </c>
      <c r="C557" s="29">
        <v>18639.338999999891</v>
      </c>
      <c r="D557" s="29">
        <v>1</v>
      </c>
      <c r="E557" s="29">
        <v>1</v>
      </c>
      <c r="F557" s="29">
        <v>42757.468000000001</v>
      </c>
      <c r="G557" s="29">
        <v>1</v>
      </c>
      <c r="H557" s="29">
        <v>1</v>
      </c>
      <c r="I557" s="29">
        <v>1</v>
      </c>
      <c r="K557" s="432"/>
      <c r="L557" s="432" t="e">
        <f>IF(K557=0,#REF!,0)</f>
        <v>#REF!</v>
      </c>
      <c r="O557">
        <v>64830.711089999997</v>
      </c>
      <c r="P557">
        <v>183</v>
      </c>
    </row>
    <row r="558" spans="1:16">
      <c r="A558" s="29">
        <v>556</v>
      </c>
      <c r="B558" s="29">
        <v>1032.623999999998</v>
      </c>
      <c r="C558" s="29">
        <v>18885.271999999892</v>
      </c>
      <c r="D558" s="29">
        <v>1</v>
      </c>
      <c r="E558" s="29">
        <v>1</v>
      </c>
      <c r="F558" s="29">
        <v>48599.091999999997</v>
      </c>
      <c r="G558" s="29">
        <v>1</v>
      </c>
      <c r="H558" s="29">
        <v>1</v>
      </c>
      <c r="I558" s="29">
        <v>1</v>
      </c>
      <c r="K558" s="432"/>
      <c r="L558" s="432" t="e">
        <f>IF(K558=0,#REF!,0)</f>
        <v>#REF!</v>
      </c>
      <c r="O558">
        <v>64090.009338000003</v>
      </c>
      <c r="P558">
        <v>175</v>
      </c>
    </row>
    <row r="559" spans="1:16">
      <c r="A559" s="29">
        <v>557</v>
      </c>
      <c r="B559" s="29">
        <v>1032.623999999998</v>
      </c>
      <c r="C559" s="29">
        <v>19124.414999999899</v>
      </c>
      <c r="D559" s="29">
        <v>1</v>
      </c>
      <c r="E559" s="29">
        <v>1</v>
      </c>
      <c r="F559" s="29">
        <v>53424.178999999996</v>
      </c>
      <c r="G559" s="29">
        <v>1</v>
      </c>
      <c r="H559" s="29">
        <v>1</v>
      </c>
      <c r="I559" s="29">
        <v>1</v>
      </c>
      <c r="K559" s="432"/>
      <c r="L559" s="432" t="e">
        <f>IF(K559=0,#REF!,0)</f>
        <v>#REF!</v>
      </c>
      <c r="O559">
        <v>63849.631651999996</v>
      </c>
      <c r="P559">
        <v>173</v>
      </c>
    </row>
    <row r="560" spans="1:16">
      <c r="A560" s="29">
        <v>558</v>
      </c>
      <c r="B560" s="29">
        <v>1762.222</v>
      </c>
      <c r="C560" s="29">
        <v>19346.743999999901</v>
      </c>
      <c r="D560" s="29">
        <v>1</v>
      </c>
      <c r="E560" s="29">
        <v>1</v>
      </c>
      <c r="F560" s="29">
        <v>58429.045000000013</v>
      </c>
      <c r="G560" s="29">
        <v>1</v>
      </c>
      <c r="H560" s="29">
        <v>1</v>
      </c>
      <c r="I560" s="29">
        <v>1</v>
      </c>
      <c r="K560" s="432"/>
      <c r="L560" s="432" t="e">
        <f>IF(K560=0,#REF!,0)</f>
        <v>#REF!</v>
      </c>
      <c r="O560">
        <v>65004.250916999998</v>
      </c>
      <c r="P560">
        <v>178</v>
      </c>
    </row>
    <row r="561" spans="1:16">
      <c r="A561" s="29">
        <v>559</v>
      </c>
      <c r="B561" s="29">
        <v>6139.8579999999993</v>
      </c>
      <c r="C561" s="29">
        <v>19658.784999999902</v>
      </c>
      <c r="D561" s="29">
        <v>1</v>
      </c>
      <c r="E561" s="29">
        <v>1</v>
      </c>
      <c r="F561" s="29">
        <v>137188.86499999999</v>
      </c>
      <c r="G561" s="29">
        <v>1</v>
      </c>
      <c r="H561" s="29">
        <v>1</v>
      </c>
      <c r="I561" s="29">
        <v>1</v>
      </c>
      <c r="K561" s="432"/>
      <c r="L561" s="432" t="e">
        <f>IF(K561=0,#REF!,0)</f>
        <v>#REF!</v>
      </c>
      <c r="O561">
        <v>66815.626951999991</v>
      </c>
      <c r="P561">
        <v>193</v>
      </c>
    </row>
    <row r="562" spans="1:16">
      <c r="A562" s="29">
        <v>560</v>
      </c>
      <c r="B562" s="29">
        <v>1762.222</v>
      </c>
      <c r="C562" s="29">
        <v>51112.342999999892</v>
      </c>
      <c r="D562" s="29">
        <v>1</v>
      </c>
      <c r="E562" s="29">
        <v>1</v>
      </c>
      <c r="F562" s="29">
        <v>139767.69399999999</v>
      </c>
      <c r="G562" s="29">
        <v>1</v>
      </c>
      <c r="H562" s="29">
        <v>1</v>
      </c>
      <c r="I562" s="29">
        <v>1</v>
      </c>
      <c r="K562" s="432"/>
      <c r="L562" s="432" t="e">
        <f>IF(K562=0,#REF!,0)</f>
        <v>#REF!</v>
      </c>
      <c r="O562">
        <v>69264.320099999997</v>
      </c>
      <c r="P562">
        <v>208</v>
      </c>
    </row>
    <row r="563" spans="1:16">
      <c r="A563" s="29">
        <v>561</v>
      </c>
      <c r="B563" s="29">
        <v>1032.623999999998</v>
      </c>
      <c r="C563" s="29">
        <v>80322.3149999999</v>
      </c>
      <c r="D563" s="29">
        <v>1</v>
      </c>
      <c r="E563" s="29">
        <v>1</v>
      </c>
      <c r="F563" s="29">
        <v>130129.974</v>
      </c>
      <c r="G563" s="29">
        <v>1</v>
      </c>
      <c r="H563" s="29">
        <v>1</v>
      </c>
      <c r="I563" s="29">
        <v>1</v>
      </c>
      <c r="K563" s="432"/>
      <c r="L563" s="432" t="e">
        <f>IF(K563=0,#REF!,0)</f>
        <v>#REF!</v>
      </c>
      <c r="O563">
        <v>71781.312439000001</v>
      </c>
      <c r="P563">
        <v>194</v>
      </c>
    </row>
    <row r="564" spans="1:16">
      <c r="A564" s="29">
        <v>562</v>
      </c>
      <c r="B564" s="29">
        <v>1153.2399999999991</v>
      </c>
      <c r="C564" s="29">
        <v>97868.816999999981</v>
      </c>
      <c r="D564" s="29">
        <v>1</v>
      </c>
      <c r="E564" s="29">
        <v>1</v>
      </c>
      <c r="F564" s="29">
        <v>116024.53699999901</v>
      </c>
      <c r="G564" s="29">
        <v>1</v>
      </c>
      <c r="H564" s="29">
        <v>1</v>
      </c>
      <c r="I564" s="29">
        <v>1</v>
      </c>
      <c r="K564" s="432"/>
      <c r="L564" s="432" t="e">
        <f>IF(K564=0,#REF!,0)</f>
        <v>#REF!</v>
      </c>
      <c r="O564">
        <v>76647.781982</v>
      </c>
      <c r="P564">
        <v>180</v>
      </c>
    </row>
    <row r="565" spans="1:16">
      <c r="A565" s="29">
        <v>563</v>
      </c>
      <c r="B565" s="29">
        <v>1213.5469999999989</v>
      </c>
      <c r="C565" s="29">
        <v>114963.38199999979</v>
      </c>
      <c r="D565" s="29">
        <v>1</v>
      </c>
      <c r="E565" s="29">
        <v>1</v>
      </c>
      <c r="F565" s="29">
        <v>103306.694</v>
      </c>
      <c r="G565" s="29">
        <v>1</v>
      </c>
      <c r="H565" s="29">
        <v>1</v>
      </c>
      <c r="I565" s="29">
        <v>1</v>
      </c>
      <c r="K565" s="432"/>
      <c r="L565" s="432" t="e">
        <f>IF(K565=0,#REF!,0)</f>
        <v>#REF!</v>
      </c>
      <c r="O565">
        <v>78272.172668000014</v>
      </c>
      <c r="P565">
        <v>149</v>
      </c>
    </row>
    <row r="566" spans="1:16">
      <c r="A566" s="29">
        <v>564</v>
      </c>
      <c r="B566" s="29">
        <v>1213.5469999999989</v>
      </c>
      <c r="C566" s="29">
        <v>97043.203999999998</v>
      </c>
      <c r="D566" s="29">
        <v>1</v>
      </c>
      <c r="E566" s="29">
        <v>1</v>
      </c>
      <c r="F566" s="29">
        <v>92594.2239999999</v>
      </c>
      <c r="G566" s="29">
        <v>1</v>
      </c>
      <c r="H566" s="29">
        <v>1</v>
      </c>
      <c r="I566" s="29">
        <v>1</v>
      </c>
      <c r="K566" s="432"/>
      <c r="L566" s="432" t="e">
        <f>IF(K566=0,#REF!,0)</f>
        <v>#REF!</v>
      </c>
      <c r="O566">
        <v>77526.133422999992</v>
      </c>
      <c r="P566">
        <v>128</v>
      </c>
    </row>
    <row r="567" spans="1:16">
      <c r="A567" s="29">
        <v>565</v>
      </c>
      <c r="B567" s="29">
        <v>6200.1660000000002</v>
      </c>
      <c r="C567" s="29">
        <v>55583.849999999897</v>
      </c>
      <c r="D567" s="29">
        <v>1</v>
      </c>
      <c r="E567" s="29">
        <v>1</v>
      </c>
      <c r="F567" s="29">
        <v>74657.57699999999</v>
      </c>
      <c r="G567" s="29">
        <v>1</v>
      </c>
      <c r="H567" s="29">
        <v>1</v>
      </c>
      <c r="I567" s="29">
        <v>1</v>
      </c>
      <c r="K567" s="432"/>
      <c r="L567" s="432" t="e">
        <f>IF(K567=0,#REF!,0)</f>
        <v>#REF!</v>
      </c>
      <c r="O567">
        <v>73157.33093299999</v>
      </c>
      <c r="P567">
        <v>122</v>
      </c>
    </row>
    <row r="568" spans="1:16">
      <c r="A568" s="29">
        <v>566</v>
      </c>
      <c r="B568" s="29">
        <v>1762.222</v>
      </c>
      <c r="C568" s="29">
        <v>77224.960999999894</v>
      </c>
      <c r="D568" s="29">
        <v>1</v>
      </c>
      <c r="E568" s="29">
        <v>1</v>
      </c>
      <c r="F568" s="29">
        <v>77271.252999999997</v>
      </c>
      <c r="G568" s="29">
        <v>1</v>
      </c>
      <c r="H568" s="29">
        <v>1</v>
      </c>
      <c r="I568" s="29">
        <v>1</v>
      </c>
      <c r="K568" s="432"/>
      <c r="L568" s="432" t="e">
        <f>IF(K568=0,#REF!,0)</f>
        <v>#REF!</v>
      </c>
      <c r="O568">
        <v>71582.412414999999</v>
      </c>
      <c r="P568">
        <v>120</v>
      </c>
    </row>
    <row r="569" spans="1:16">
      <c r="A569" s="29">
        <v>567</v>
      </c>
      <c r="B569" s="29">
        <v>1032.623999999998</v>
      </c>
      <c r="C569" s="29">
        <v>111416.19599999981</v>
      </c>
      <c r="D569" s="29">
        <v>1</v>
      </c>
      <c r="E569" s="29">
        <v>1</v>
      </c>
      <c r="F569" s="29">
        <v>74375.690999999904</v>
      </c>
      <c r="G569" s="29">
        <v>1</v>
      </c>
      <c r="H569" s="29">
        <v>1</v>
      </c>
      <c r="I569" s="29">
        <v>1</v>
      </c>
      <c r="K569" s="432"/>
      <c r="L569" s="432" t="e">
        <f>IF(K569=0,#REF!,0)</f>
        <v>#REF!</v>
      </c>
      <c r="O569">
        <v>73379.728210000001</v>
      </c>
      <c r="P569">
        <v>117</v>
      </c>
    </row>
    <row r="570" spans="1:16">
      <c r="A570" s="29">
        <v>568</v>
      </c>
      <c r="B570" s="29">
        <v>1032.623999999998</v>
      </c>
      <c r="C570" s="29">
        <v>94043.043999999994</v>
      </c>
      <c r="D570" s="29">
        <v>1</v>
      </c>
      <c r="E570" s="29">
        <v>1</v>
      </c>
      <c r="F570" s="29">
        <v>73729.247999999992</v>
      </c>
      <c r="G570" s="29">
        <v>1</v>
      </c>
      <c r="H570" s="29">
        <v>1</v>
      </c>
      <c r="I570" s="29">
        <v>1</v>
      </c>
      <c r="K570" s="432"/>
      <c r="L570" s="432" t="e">
        <f>IF(K570=0,#REF!,0)</f>
        <v>#REF!</v>
      </c>
      <c r="O570">
        <v>72732.118010999999</v>
      </c>
      <c r="P570">
        <v>116</v>
      </c>
    </row>
    <row r="571" spans="1:16">
      <c r="A571" s="29">
        <v>569</v>
      </c>
      <c r="B571" s="29">
        <v>1032.623999999998</v>
      </c>
      <c r="C571" s="29">
        <v>82369.062999999995</v>
      </c>
      <c r="D571" s="29">
        <v>1</v>
      </c>
      <c r="E571" s="29">
        <v>1</v>
      </c>
      <c r="F571" s="29">
        <v>78075.023999999888</v>
      </c>
      <c r="G571" s="29">
        <v>1</v>
      </c>
      <c r="H571" s="29">
        <v>1</v>
      </c>
      <c r="I571" s="29">
        <v>1</v>
      </c>
      <c r="K571" s="432"/>
      <c r="L571" s="432" t="e">
        <f>IF(K571=0,#REF!,0)</f>
        <v>#REF!</v>
      </c>
      <c r="O571">
        <v>73353.613830999995</v>
      </c>
      <c r="P571">
        <v>139</v>
      </c>
    </row>
    <row r="572" spans="1:16">
      <c r="A572" s="29">
        <v>570</v>
      </c>
      <c r="B572" s="29">
        <v>1762.222</v>
      </c>
      <c r="C572" s="29">
        <v>48368.265999999887</v>
      </c>
      <c r="D572" s="29">
        <v>1</v>
      </c>
      <c r="E572" s="29">
        <v>1</v>
      </c>
      <c r="F572" s="29">
        <v>84349.255000000005</v>
      </c>
      <c r="G572" s="29">
        <v>1</v>
      </c>
      <c r="H572" s="29">
        <v>1</v>
      </c>
      <c r="I572" s="29">
        <v>1</v>
      </c>
      <c r="K572" s="432"/>
      <c r="L572" s="432" t="e">
        <f>IF(K572=0,#REF!,0)</f>
        <v>#REF!</v>
      </c>
      <c r="O572">
        <v>74391.710326</v>
      </c>
      <c r="P572">
        <v>156</v>
      </c>
    </row>
    <row r="573" spans="1:16">
      <c r="A573" s="29">
        <v>571</v>
      </c>
      <c r="B573" s="29">
        <v>6139.8579999999993</v>
      </c>
      <c r="C573" s="29">
        <v>31686.570999999902</v>
      </c>
      <c r="D573" s="29">
        <v>1</v>
      </c>
      <c r="E573" s="29">
        <v>1</v>
      </c>
      <c r="F573" s="29">
        <v>78908.762999999977</v>
      </c>
      <c r="G573" s="29">
        <v>1</v>
      </c>
      <c r="H573" s="29">
        <v>1</v>
      </c>
      <c r="I573" s="29">
        <v>1</v>
      </c>
      <c r="K573" s="432"/>
      <c r="L573" s="432" t="e">
        <f>IF(K573=0,#REF!,0)</f>
        <v>#REF!</v>
      </c>
      <c r="O573">
        <v>74442.23907499999</v>
      </c>
      <c r="P573">
        <v>187</v>
      </c>
    </row>
    <row r="574" spans="1:16">
      <c r="A574" s="29">
        <v>572</v>
      </c>
      <c r="B574" s="29">
        <v>7599.07</v>
      </c>
      <c r="C574" s="29">
        <v>33087.907999999887</v>
      </c>
      <c r="D574" s="29">
        <v>1</v>
      </c>
      <c r="E574" s="29">
        <v>1</v>
      </c>
      <c r="F574" s="29">
        <v>77605.718999999895</v>
      </c>
      <c r="G574" s="29">
        <v>1</v>
      </c>
      <c r="H574" s="29">
        <v>1</v>
      </c>
      <c r="I574" s="29">
        <v>1</v>
      </c>
      <c r="K574" s="432"/>
      <c r="L574" s="432" t="e">
        <f>IF(K574=0,#REF!,0)</f>
        <v>#REF!</v>
      </c>
      <c r="O574">
        <v>73304.678832999998</v>
      </c>
      <c r="P574">
        <v>209</v>
      </c>
    </row>
    <row r="575" spans="1:16">
      <c r="A575" s="29">
        <v>573</v>
      </c>
      <c r="B575" s="29">
        <v>1762.222</v>
      </c>
      <c r="C575" s="29">
        <v>18665.351999999901</v>
      </c>
      <c r="D575" s="29">
        <v>1</v>
      </c>
      <c r="E575" s="29">
        <v>1</v>
      </c>
      <c r="F575" s="29">
        <v>87926.028000000006</v>
      </c>
      <c r="G575" s="29">
        <v>1</v>
      </c>
      <c r="H575" s="29">
        <v>1</v>
      </c>
      <c r="I575" s="29">
        <v>1</v>
      </c>
      <c r="K575" s="432"/>
      <c r="L575" s="432" t="e">
        <f>IF(K575=0,#REF!,0)</f>
        <v>#REF!</v>
      </c>
      <c r="O575">
        <v>71176.923767</v>
      </c>
      <c r="P575">
        <v>224</v>
      </c>
    </row>
    <row r="576" spans="1:16">
      <c r="A576" s="29">
        <v>574</v>
      </c>
      <c r="B576" s="29">
        <v>1762.222</v>
      </c>
      <c r="C576" s="29">
        <v>18348.123999999891</v>
      </c>
      <c r="D576" s="29">
        <v>1</v>
      </c>
      <c r="E576" s="29">
        <v>1</v>
      </c>
      <c r="F576" s="29">
        <v>9165.5859999999993</v>
      </c>
      <c r="G576" s="29">
        <v>1</v>
      </c>
      <c r="H576" s="29">
        <v>1</v>
      </c>
      <c r="I576" s="29">
        <v>1</v>
      </c>
      <c r="K576" s="432"/>
      <c r="L576" s="432" t="e">
        <f>IF(K576=0,#REF!,0)</f>
        <v>#REF!</v>
      </c>
      <c r="O576">
        <v>68747.364929000003</v>
      </c>
      <c r="P576">
        <v>233</v>
      </c>
    </row>
    <row r="577" spans="1:16">
      <c r="A577" s="29">
        <v>575</v>
      </c>
      <c r="B577" s="29">
        <v>1762.222</v>
      </c>
      <c r="C577" s="29">
        <v>18040.54899999989</v>
      </c>
      <c r="D577" s="29">
        <v>1</v>
      </c>
      <c r="E577" s="29">
        <v>1</v>
      </c>
      <c r="F577" s="29">
        <v>15748.761</v>
      </c>
      <c r="G577" s="29">
        <v>1</v>
      </c>
      <c r="H577" s="29">
        <v>1</v>
      </c>
      <c r="I577" s="29">
        <v>1</v>
      </c>
      <c r="K577" s="432"/>
      <c r="L577" s="432" t="e">
        <f>IF(K577=0,#REF!,0)</f>
        <v>#REF!</v>
      </c>
      <c r="O577">
        <v>67773.801452</v>
      </c>
      <c r="P577">
        <v>218</v>
      </c>
    </row>
    <row r="578" spans="1:16">
      <c r="A578" s="29">
        <v>576</v>
      </c>
      <c r="B578" s="29">
        <v>1032.623999999998</v>
      </c>
      <c r="C578" s="29">
        <v>18187.915999999899</v>
      </c>
      <c r="D578" s="29">
        <v>1</v>
      </c>
      <c r="E578" s="29">
        <v>1</v>
      </c>
      <c r="F578" s="29">
        <v>24225.196999999891</v>
      </c>
      <c r="G578" s="29">
        <v>1</v>
      </c>
      <c r="H578" s="29">
        <v>1</v>
      </c>
      <c r="I578" s="29">
        <v>1</v>
      </c>
      <c r="K578" s="432"/>
      <c r="L578" s="432" t="e">
        <f>IF(K578=0,#REF!,0)</f>
        <v>#REF!</v>
      </c>
      <c r="O578">
        <v>67673.31457599999</v>
      </c>
      <c r="P578">
        <v>208</v>
      </c>
    </row>
    <row r="579" spans="1:16">
      <c r="A579" s="29">
        <v>577</v>
      </c>
      <c r="B579" s="29">
        <v>1032.623999999998</v>
      </c>
      <c r="C579" s="29">
        <v>18269.844999999899</v>
      </c>
      <c r="D579" s="29">
        <v>1</v>
      </c>
      <c r="E579" s="29">
        <v>1</v>
      </c>
      <c r="F579" s="29">
        <v>29208.004000000001</v>
      </c>
      <c r="G579" s="29">
        <v>1</v>
      </c>
      <c r="H579" s="29">
        <v>1</v>
      </c>
      <c r="I579" s="29">
        <v>1</v>
      </c>
      <c r="K579" s="432"/>
      <c r="L579" s="432" t="e">
        <f>IF(K579=0,#REF!,0)</f>
        <v>#REF!</v>
      </c>
      <c r="O579">
        <v>66403.182862000001</v>
      </c>
      <c r="P579">
        <v>194</v>
      </c>
    </row>
    <row r="580" spans="1:16">
      <c r="A580" s="29">
        <v>578</v>
      </c>
      <c r="B580" s="29">
        <v>1032.623999999998</v>
      </c>
      <c r="C580" s="29">
        <v>18281.54899999989</v>
      </c>
      <c r="D580" s="29">
        <v>1</v>
      </c>
      <c r="E580" s="29">
        <v>1</v>
      </c>
      <c r="F580" s="29">
        <v>34155.594999999899</v>
      </c>
      <c r="G580" s="29">
        <v>1</v>
      </c>
      <c r="H580" s="29">
        <v>1</v>
      </c>
      <c r="I580" s="29">
        <v>1</v>
      </c>
      <c r="K580" s="432"/>
      <c r="L580" s="432" t="e">
        <f>IF(K580=0,#REF!,0)</f>
        <v>#REF!</v>
      </c>
      <c r="O580">
        <v>63638.423279000002</v>
      </c>
      <c r="P580">
        <v>190</v>
      </c>
    </row>
    <row r="581" spans="1:16">
      <c r="A581" s="29">
        <v>579</v>
      </c>
      <c r="B581" s="29">
        <v>1032.623999999998</v>
      </c>
      <c r="C581" s="29">
        <v>18358.587999999902</v>
      </c>
      <c r="D581" s="29">
        <v>1</v>
      </c>
      <c r="E581" s="29">
        <v>1</v>
      </c>
      <c r="F581" s="29">
        <v>38363.493999999897</v>
      </c>
      <c r="G581" s="29">
        <v>1</v>
      </c>
      <c r="H581" s="29">
        <v>1</v>
      </c>
      <c r="I581" s="29">
        <v>1</v>
      </c>
      <c r="K581" s="432"/>
      <c r="L581" s="432" t="e">
        <f>IF(K581=0,#REF!,0)</f>
        <v>#REF!</v>
      </c>
      <c r="O581">
        <v>61541.428100999998</v>
      </c>
      <c r="P581">
        <v>181</v>
      </c>
    </row>
    <row r="582" spans="1:16">
      <c r="A582" s="29">
        <v>580</v>
      </c>
      <c r="B582" s="29">
        <v>1032.623999999998</v>
      </c>
      <c r="C582" s="29">
        <v>18466.214999999891</v>
      </c>
      <c r="D582" s="29">
        <v>1</v>
      </c>
      <c r="E582" s="29">
        <v>1</v>
      </c>
      <c r="F582" s="29">
        <v>42567.321000000004</v>
      </c>
      <c r="G582" s="29">
        <v>1</v>
      </c>
      <c r="H582" s="29">
        <v>1</v>
      </c>
      <c r="I582" s="29">
        <v>1</v>
      </c>
      <c r="K582" s="432"/>
      <c r="L582" s="432" t="e">
        <f>IF(K582=0,#REF!,0)</f>
        <v>#REF!</v>
      </c>
      <c r="O582">
        <v>61213.006561000002</v>
      </c>
      <c r="P582">
        <v>176</v>
      </c>
    </row>
    <row r="583" spans="1:16">
      <c r="A583" s="29">
        <v>581</v>
      </c>
      <c r="B583" s="29">
        <v>1032.623999999998</v>
      </c>
      <c r="C583" s="29">
        <v>18585.0289999999</v>
      </c>
      <c r="D583" s="29">
        <v>1</v>
      </c>
      <c r="E583" s="29">
        <v>1</v>
      </c>
      <c r="F583" s="29">
        <v>45734.063000000002</v>
      </c>
      <c r="G583" s="29">
        <v>1</v>
      </c>
      <c r="H583" s="29">
        <v>1</v>
      </c>
      <c r="I583" s="29">
        <v>1</v>
      </c>
      <c r="K583" s="432"/>
      <c r="L583" s="432" t="e">
        <f>IF(K583=0,#REF!,0)</f>
        <v>#REF!</v>
      </c>
      <c r="O583">
        <v>61621.890991</v>
      </c>
      <c r="P583">
        <v>169</v>
      </c>
    </row>
    <row r="584" spans="1:16">
      <c r="A584" s="29">
        <v>582</v>
      </c>
      <c r="B584" s="29">
        <v>1762.222</v>
      </c>
      <c r="C584" s="29">
        <v>18737.173999999901</v>
      </c>
      <c r="D584" s="29">
        <v>1</v>
      </c>
      <c r="E584" s="29">
        <v>1</v>
      </c>
      <c r="F584" s="29">
        <v>50000.195999999887</v>
      </c>
      <c r="G584" s="29">
        <v>1</v>
      </c>
      <c r="H584" s="29">
        <v>1</v>
      </c>
      <c r="I584" s="29">
        <v>1</v>
      </c>
      <c r="K584" s="432"/>
      <c r="L584" s="432" t="e">
        <f>IF(K584=0,#REF!,0)</f>
        <v>#REF!</v>
      </c>
      <c r="O584">
        <v>62417.226807999999</v>
      </c>
      <c r="P584">
        <v>172</v>
      </c>
    </row>
    <row r="585" spans="1:16">
      <c r="A585" s="29">
        <v>583</v>
      </c>
      <c r="B585" s="29">
        <v>6139.8579999999993</v>
      </c>
      <c r="C585" s="29">
        <v>18955.071999999898</v>
      </c>
      <c r="D585" s="29">
        <v>1</v>
      </c>
      <c r="E585" s="29">
        <v>1</v>
      </c>
      <c r="F585" s="29">
        <v>127595.141999999</v>
      </c>
      <c r="G585" s="29">
        <v>1</v>
      </c>
      <c r="H585" s="29">
        <v>1</v>
      </c>
      <c r="I585" s="29">
        <v>1</v>
      </c>
      <c r="K585" s="432"/>
      <c r="L585" s="432" t="e">
        <f>IF(K585=0,#REF!,0)</f>
        <v>#REF!</v>
      </c>
      <c r="O585">
        <v>64618.460571000003</v>
      </c>
      <c r="P585">
        <v>187</v>
      </c>
    </row>
    <row r="586" spans="1:16">
      <c r="A586" s="29">
        <v>584</v>
      </c>
      <c r="B586" s="29">
        <v>1762.222</v>
      </c>
      <c r="C586" s="29">
        <v>50795.969999999892</v>
      </c>
      <c r="D586" s="29">
        <v>1</v>
      </c>
      <c r="E586" s="29">
        <v>1</v>
      </c>
      <c r="F586" s="29">
        <v>130039.253</v>
      </c>
      <c r="G586" s="29">
        <v>1</v>
      </c>
      <c r="H586" s="29">
        <v>1</v>
      </c>
      <c r="I586" s="29">
        <v>1</v>
      </c>
      <c r="K586" s="432"/>
      <c r="L586" s="432" t="e">
        <f>IF(K586=0,#REF!,0)</f>
        <v>#REF!</v>
      </c>
      <c r="O586">
        <v>67482.205260999996</v>
      </c>
      <c r="P586">
        <v>202</v>
      </c>
    </row>
    <row r="587" spans="1:16">
      <c r="A587" s="29">
        <v>585</v>
      </c>
      <c r="B587" s="29">
        <v>1032.623999999998</v>
      </c>
      <c r="C587" s="29">
        <v>79946.037999999884</v>
      </c>
      <c r="D587" s="29">
        <v>1</v>
      </c>
      <c r="E587" s="29">
        <v>1</v>
      </c>
      <c r="F587" s="29">
        <v>120496.823999999</v>
      </c>
      <c r="G587" s="29">
        <v>1</v>
      </c>
      <c r="H587" s="29">
        <v>1</v>
      </c>
      <c r="I587" s="29">
        <v>1</v>
      </c>
      <c r="K587" s="432"/>
      <c r="L587" s="432" t="e">
        <f>IF(K587=0,#REF!,0)</f>
        <v>#REF!</v>
      </c>
      <c r="O587">
        <v>70827.24987900001</v>
      </c>
      <c r="P587">
        <v>197</v>
      </c>
    </row>
    <row r="588" spans="1:16">
      <c r="A588" s="29">
        <v>586</v>
      </c>
      <c r="B588" s="29">
        <v>1153.2399999999991</v>
      </c>
      <c r="C588" s="29">
        <v>97280.426000000007</v>
      </c>
      <c r="D588" s="29">
        <v>1</v>
      </c>
      <c r="E588" s="29">
        <v>1</v>
      </c>
      <c r="F588" s="29">
        <v>105484.249</v>
      </c>
      <c r="G588" s="29">
        <v>1</v>
      </c>
      <c r="H588" s="29">
        <v>1</v>
      </c>
      <c r="I588" s="29">
        <v>1</v>
      </c>
      <c r="K588" s="432"/>
      <c r="L588" s="432" t="e">
        <f>IF(K588=0,#REF!,0)</f>
        <v>#REF!</v>
      </c>
      <c r="O588">
        <v>75890.72473300001</v>
      </c>
      <c r="P588">
        <v>170</v>
      </c>
    </row>
    <row r="589" spans="1:16">
      <c r="A589" s="29">
        <v>587</v>
      </c>
      <c r="B589" s="29">
        <v>1213.5469999999989</v>
      </c>
      <c r="C589" s="29">
        <v>114231.9699999998</v>
      </c>
      <c r="D589" s="29">
        <v>1</v>
      </c>
      <c r="E589" s="29">
        <v>1</v>
      </c>
      <c r="F589" s="29">
        <v>91964.496999999988</v>
      </c>
      <c r="G589" s="29">
        <v>1</v>
      </c>
      <c r="H589" s="29">
        <v>1</v>
      </c>
      <c r="I589" s="29">
        <v>1</v>
      </c>
      <c r="K589" s="432"/>
      <c r="L589" s="432" t="e">
        <f>IF(K589=0,#REF!,0)</f>
        <v>#REF!</v>
      </c>
      <c r="O589">
        <v>76093.438782000012</v>
      </c>
      <c r="P589">
        <v>142</v>
      </c>
    </row>
    <row r="590" spans="1:16">
      <c r="A590" s="29">
        <v>588</v>
      </c>
      <c r="B590" s="29">
        <v>1213.5469999999989</v>
      </c>
      <c r="C590" s="29">
        <v>96110.512999999992</v>
      </c>
      <c r="D590" s="29">
        <v>1</v>
      </c>
      <c r="E590" s="29">
        <v>1</v>
      </c>
      <c r="F590" s="29">
        <v>80379.584000000003</v>
      </c>
      <c r="G590" s="29">
        <v>1</v>
      </c>
      <c r="H590" s="29">
        <v>1</v>
      </c>
      <c r="I590" s="29">
        <v>1</v>
      </c>
      <c r="K590" s="432"/>
      <c r="L590" s="432" t="e">
        <f>IF(K590=0,#REF!,0)</f>
        <v>#REF!</v>
      </c>
      <c r="O590">
        <v>76079.012816999995</v>
      </c>
      <c r="P590">
        <v>122</v>
      </c>
    </row>
    <row r="591" spans="1:16">
      <c r="A591" s="29">
        <v>589</v>
      </c>
      <c r="B591" s="29">
        <v>6200.1660000000002</v>
      </c>
      <c r="C591" s="29">
        <v>54579.565999999897</v>
      </c>
      <c r="D591" s="29">
        <v>1</v>
      </c>
      <c r="E591" s="29">
        <v>1</v>
      </c>
      <c r="F591" s="29">
        <v>61601.846999999987</v>
      </c>
      <c r="G591" s="29">
        <v>1</v>
      </c>
      <c r="H591" s="29">
        <v>1</v>
      </c>
      <c r="I591" s="29">
        <v>1</v>
      </c>
      <c r="K591" s="432"/>
      <c r="L591" s="432" t="e">
        <f>IF(K591=0,#REF!,0)</f>
        <v>#REF!</v>
      </c>
      <c r="O591">
        <v>71184.505310000008</v>
      </c>
      <c r="P591">
        <v>111</v>
      </c>
    </row>
    <row r="592" spans="1:16">
      <c r="A592" s="29">
        <v>590</v>
      </c>
      <c r="B592" s="29">
        <v>1762.222</v>
      </c>
      <c r="C592" s="29">
        <v>76121.330999999904</v>
      </c>
      <c r="D592" s="29">
        <v>1</v>
      </c>
      <c r="E592" s="29">
        <v>1</v>
      </c>
      <c r="F592" s="29">
        <v>63762.013999999988</v>
      </c>
      <c r="G592" s="29">
        <v>1</v>
      </c>
      <c r="H592" s="29">
        <v>1</v>
      </c>
      <c r="I592" s="29">
        <v>1</v>
      </c>
      <c r="K592" s="432"/>
      <c r="L592" s="432" t="e">
        <f>IF(K592=0,#REF!,0)</f>
        <v>#REF!</v>
      </c>
      <c r="O592">
        <v>69884.681976000007</v>
      </c>
      <c r="P592">
        <v>104</v>
      </c>
    </row>
    <row r="593" spans="1:16">
      <c r="A593" s="29">
        <v>591</v>
      </c>
      <c r="B593" s="29">
        <v>1032.623999999998</v>
      </c>
      <c r="C593" s="29">
        <v>110291.7549999998</v>
      </c>
      <c r="D593" s="29">
        <v>1</v>
      </c>
      <c r="E593" s="29">
        <v>1</v>
      </c>
      <c r="F593" s="29">
        <v>60956.61299999999</v>
      </c>
      <c r="G593" s="29">
        <v>1</v>
      </c>
      <c r="H593" s="29">
        <v>1</v>
      </c>
      <c r="I593" s="29">
        <v>1</v>
      </c>
      <c r="K593" s="432"/>
      <c r="L593" s="432" t="e">
        <f>IF(K593=0,#REF!,0)</f>
        <v>#REF!</v>
      </c>
      <c r="O593">
        <v>71899.662506000008</v>
      </c>
      <c r="P593">
        <v>101</v>
      </c>
    </row>
    <row r="594" spans="1:16">
      <c r="A594" s="29">
        <v>592</v>
      </c>
      <c r="B594" s="29">
        <v>1032.623999999998</v>
      </c>
      <c r="C594" s="29">
        <v>92963.053</v>
      </c>
      <c r="D594" s="29">
        <v>1</v>
      </c>
      <c r="E594" s="29">
        <v>1</v>
      </c>
      <c r="F594" s="29">
        <v>60624.780999999988</v>
      </c>
      <c r="G594" s="29">
        <v>1</v>
      </c>
      <c r="H594" s="29">
        <v>1</v>
      </c>
      <c r="I594" s="29">
        <v>1</v>
      </c>
      <c r="K594" s="432"/>
      <c r="L594" s="432" t="e">
        <f>IF(K594=0,#REF!,0)</f>
        <v>#REF!</v>
      </c>
      <c r="O594">
        <v>70853.917297000007</v>
      </c>
      <c r="P594">
        <v>115</v>
      </c>
    </row>
    <row r="595" spans="1:16">
      <c r="A595" s="29">
        <v>593</v>
      </c>
      <c r="B595" s="29">
        <v>1032.623999999998</v>
      </c>
      <c r="C595" s="29">
        <v>81310.34599999999</v>
      </c>
      <c r="D595" s="29">
        <v>1</v>
      </c>
      <c r="E595" s="29">
        <v>1</v>
      </c>
      <c r="F595" s="29">
        <v>65065.324999999903</v>
      </c>
      <c r="G595" s="29">
        <v>1</v>
      </c>
      <c r="H595" s="29">
        <v>1</v>
      </c>
      <c r="I595" s="29">
        <v>1</v>
      </c>
      <c r="K595" s="432"/>
      <c r="L595" s="432" t="e">
        <f>IF(K595=0,#REF!,0)</f>
        <v>#REF!</v>
      </c>
      <c r="O595">
        <v>71350.609315000009</v>
      </c>
      <c r="P595">
        <v>131</v>
      </c>
    </row>
    <row r="596" spans="1:16">
      <c r="A596" s="29">
        <v>594</v>
      </c>
      <c r="B596" s="29">
        <v>1762.222</v>
      </c>
      <c r="C596" s="29">
        <v>47353.534999999887</v>
      </c>
      <c r="D596" s="29">
        <v>1</v>
      </c>
      <c r="E596" s="29">
        <v>1</v>
      </c>
      <c r="F596" s="29">
        <v>71515.633000000002</v>
      </c>
      <c r="G596" s="29">
        <v>1</v>
      </c>
      <c r="H596" s="29">
        <v>1</v>
      </c>
      <c r="I596" s="29">
        <v>1</v>
      </c>
      <c r="K596" s="432"/>
      <c r="L596" s="432" t="e">
        <f>IF(K596=0,#REF!,0)</f>
        <v>#REF!</v>
      </c>
      <c r="O596">
        <v>71875.810668999999</v>
      </c>
      <c r="P596">
        <v>156</v>
      </c>
    </row>
    <row r="597" spans="1:16">
      <c r="A597" s="29">
        <v>595</v>
      </c>
      <c r="B597" s="29">
        <v>6139.8579999999993</v>
      </c>
      <c r="C597" s="29">
        <v>30770.710999999901</v>
      </c>
      <c r="D597" s="29">
        <v>1</v>
      </c>
      <c r="E597" s="29">
        <v>1</v>
      </c>
      <c r="F597" s="29">
        <v>64031.719999999899</v>
      </c>
      <c r="G597" s="29">
        <v>1</v>
      </c>
      <c r="H597" s="29">
        <v>1</v>
      </c>
      <c r="I597" s="29">
        <v>1</v>
      </c>
      <c r="K597" s="432"/>
      <c r="L597" s="432" t="e">
        <f>IF(K597=0,#REF!,0)</f>
        <v>#REF!</v>
      </c>
      <c r="O597">
        <v>72309.773681000006</v>
      </c>
      <c r="P597">
        <v>185</v>
      </c>
    </row>
    <row r="598" spans="1:16">
      <c r="A598" s="29">
        <v>596</v>
      </c>
      <c r="B598" s="29">
        <v>7599.07</v>
      </c>
      <c r="C598" s="29">
        <v>32123.338999999902</v>
      </c>
      <c r="D598" s="29">
        <v>1</v>
      </c>
      <c r="E598" s="29">
        <v>1</v>
      </c>
      <c r="F598" s="29">
        <v>62211.31</v>
      </c>
      <c r="G598" s="29">
        <v>1</v>
      </c>
      <c r="H598" s="29">
        <v>1</v>
      </c>
      <c r="I598" s="29">
        <v>1</v>
      </c>
      <c r="K598" s="432"/>
      <c r="L598" s="432" t="e">
        <f>IF(K598=0,#REF!,0)</f>
        <v>#REF!</v>
      </c>
      <c r="O598">
        <v>70863.934080999999</v>
      </c>
      <c r="P598">
        <v>205</v>
      </c>
    </row>
    <row r="599" spans="1:16">
      <c r="A599" s="29">
        <v>597</v>
      </c>
      <c r="B599" s="29">
        <v>1762.222</v>
      </c>
      <c r="C599" s="29">
        <v>17960.533999999901</v>
      </c>
      <c r="D599" s="29">
        <v>1</v>
      </c>
      <c r="E599" s="29">
        <v>1</v>
      </c>
      <c r="F599" s="29">
        <v>71553.140999999901</v>
      </c>
      <c r="G599" s="29">
        <v>1</v>
      </c>
      <c r="H599" s="29">
        <v>1</v>
      </c>
      <c r="I599" s="29">
        <v>1</v>
      </c>
      <c r="K599" s="432"/>
      <c r="L599" s="432" t="e">
        <f>IF(K599=0,#REF!,0)</f>
        <v>#REF!</v>
      </c>
      <c r="O599">
        <v>68687.54968299999</v>
      </c>
      <c r="P599">
        <v>215</v>
      </c>
    </row>
    <row r="600" spans="1:16">
      <c r="A600" s="29">
        <v>598</v>
      </c>
      <c r="B600" s="29">
        <v>1762.222</v>
      </c>
      <c r="C600" s="29">
        <v>17581.799999999901</v>
      </c>
      <c r="D600" s="29">
        <v>1</v>
      </c>
      <c r="E600" s="29">
        <v>1</v>
      </c>
      <c r="F600" s="29">
        <v>3048.5619999999899</v>
      </c>
      <c r="G600" s="29">
        <v>1</v>
      </c>
      <c r="H600" s="29">
        <v>1</v>
      </c>
      <c r="I600" s="29">
        <v>1</v>
      </c>
      <c r="K600" s="432"/>
      <c r="L600" s="432" t="e">
        <f>IF(K600=0,#REF!,0)</f>
        <v>#REF!</v>
      </c>
      <c r="O600">
        <v>67056.879457000003</v>
      </c>
      <c r="P600">
        <v>215</v>
      </c>
    </row>
    <row r="601" spans="1:16">
      <c r="A601" s="29">
        <v>599</v>
      </c>
      <c r="B601" s="29">
        <v>1762.222</v>
      </c>
      <c r="C601" s="29">
        <v>17210.17499999989</v>
      </c>
      <c r="D601" s="29">
        <v>1</v>
      </c>
      <c r="E601" s="29">
        <v>1</v>
      </c>
      <c r="F601" s="29">
        <v>2033.587</v>
      </c>
      <c r="G601" s="29">
        <v>1</v>
      </c>
      <c r="H601" s="29">
        <v>1</v>
      </c>
      <c r="I601" s="29">
        <v>1</v>
      </c>
      <c r="K601" s="432"/>
      <c r="L601" s="432" t="e">
        <f>IF(K601=0,#REF!,0)</f>
        <v>#REF!</v>
      </c>
      <c r="O601">
        <v>65557.826660999999</v>
      </c>
      <c r="P601">
        <v>215</v>
      </c>
    </row>
    <row r="602" spans="1:16">
      <c r="A602" s="29">
        <v>600</v>
      </c>
      <c r="B602" s="29">
        <v>1032.623999999998</v>
      </c>
      <c r="C602" s="29">
        <v>17261.435999999889</v>
      </c>
      <c r="D602" s="29">
        <v>1</v>
      </c>
      <c r="E602" s="29">
        <v>1</v>
      </c>
      <c r="F602" s="29">
        <v>3502.7979999999902</v>
      </c>
      <c r="G602" s="29">
        <v>1</v>
      </c>
      <c r="H602" s="29">
        <v>1</v>
      </c>
      <c r="I602" s="29">
        <v>1</v>
      </c>
      <c r="K602" s="432"/>
      <c r="L602" s="432" t="e">
        <f>IF(K602=0,#REF!,0)</f>
        <v>#REF!</v>
      </c>
      <c r="O602">
        <v>66635.652647999988</v>
      </c>
      <c r="P602">
        <v>207</v>
      </c>
    </row>
    <row r="603" spans="1:16">
      <c r="A603" s="29">
        <v>601</v>
      </c>
      <c r="B603" s="29">
        <v>1032.623999999998</v>
      </c>
      <c r="C603" s="29">
        <v>17063.822999999891</v>
      </c>
      <c r="D603" s="29">
        <v>1</v>
      </c>
      <c r="E603" s="29">
        <v>1</v>
      </c>
      <c r="F603" s="29">
        <v>8385.4110000000001</v>
      </c>
      <c r="G603" s="29">
        <v>1</v>
      </c>
      <c r="H603" s="29">
        <v>1</v>
      </c>
      <c r="I603" s="29">
        <v>1</v>
      </c>
      <c r="K603" s="432"/>
      <c r="L603" s="432" t="e">
        <f>IF(K603=0,#REF!,0)</f>
        <v>#REF!</v>
      </c>
      <c r="O603">
        <v>66199.787901999996</v>
      </c>
      <c r="P603">
        <v>195</v>
      </c>
    </row>
    <row r="604" spans="1:16">
      <c r="A604" s="29">
        <v>602</v>
      </c>
      <c r="B604" s="29">
        <v>1032.623999999998</v>
      </c>
      <c r="C604" s="29">
        <v>17015.068999999901</v>
      </c>
      <c r="D604" s="29">
        <v>1</v>
      </c>
      <c r="E604" s="29">
        <v>1</v>
      </c>
      <c r="F604" s="29">
        <v>13742.303</v>
      </c>
      <c r="G604" s="29">
        <v>1</v>
      </c>
      <c r="H604" s="29">
        <v>1</v>
      </c>
      <c r="I604" s="29">
        <v>1</v>
      </c>
      <c r="K604" s="432"/>
      <c r="L604" s="432" t="e">
        <f>IF(K604=0,#REF!,0)</f>
        <v>#REF!</v>
      </c>
      <c r="O604">
        <v>63138.227111</v>
      </c>
      <c r="P604">
        <v>183</v>
      </c>
    </row>
    <row r="605" spans="1:16">
      <c r="A605" s="29">
        <v>603</v>
      </c>
      <c r="B605" s="29">
        <v>1032.623999999998</v>
      </c>
      <c r="C605" s="29">
        <v>17028.368999999901</v>
      </c>
      <c r="D605" s="29">
        <v>1</v>
      </c>
      <c r="E605" s="29">
        <v>1</v>
      </c>
      <c r="F605" s="29">
        <v>17906.562999999998</v>
      </c>
      <c r="G605" s="29">
        <v>1</v>
      </c>
      <c r="H605" s="29">
        <v>1</v>
      </c>
      <c r="I605" s="29">
        <v>1</v>
      </c>
      <c r="K605" s="432"/>
      <c r="L605" s="432" t="e">
        <f>IF(K605=0,#REF!,0)</f>
        <v>#REF!</v>
      </c>
      <c r="O605">
        <v>61760.526611000001</v>
      </c>
      <c r="P605">
        <v>186</v>
      </c>
    </row>
    <row r="606" spans="1:16">
      <c r="A606" s="29">
        <v>604</v>
      </c>
      <c r="B606" s="29">
        <v>1032.623999999998</v>
      </c>
      <c r="C606" s="29">
        <v>17033.361999999888</v>
      </c>
      <c r="D606" s="29">
        <v>1</v>
      </c>
      <c r="E606" s="29">
        <v>1</v>
      </c>
      <c r="F606" s="29">
        <v>21522.3109999999</v>
      </c>
      <c r="G606" s="29">
        <v>1</v>
      </c>
      <c r="H606" s="29">
        <v>1</v>
      </c>
      <c r="I606" s="29">
        <v>1</v>
      </c>
      <c r="K606" s="432"/>
      <c r="L606" s="432" t="e">
        <f>IF(K606=0,#REF!,0)</f>
        <v>#REF!</v>
      </c>
      <c r="O606">
        <v>62065.977783000002</v>
      </c>
      <c r="P606">
        <v>175</v>
      </c>
    </row>
    <row r="607" spans="1:16">
      <c r="A607" s="29">
        <v>605</v>
      </c>
      <c r="B607" s="29">
        <v>1032.623999999998</v>
      </c>
      <c r="C607" s="29">
        <v>17050.5289999999</v>
      </c>
      <c r="D607" s="29">
        <v>1</v>
      </c>
      <c r="E607" s="29">
        <v>1</v>
      </c>
      <c r="F607" s="29">
        <v>25491.513999999901</v>
      </c>
      <c r="G607" s="29">
        <v>1</v>
      </c>
      <c r="H607" s="29">
        <v>1</v>
      </c>
      <c r="I607" s="29">
        <v>1</v>
      </c>
      <c r="K607" s="432"/>
      <c r="L607" s="432" t="e">
        <f>IF(K607=0,#REF!,0)</f>
        <v>#REF!</v>
      </c>
      <c r="O607">
        <v>62500.293151000013</v>
      </c>
      <c r="P607">
        <v>170</v>
      </c>
    </row>
    <row r="608" spans="1:16">
      <c r="A608" s="29">
        <v>606</v>
      </c>
      <c r="B608" s="29">
        <v>1762.222</v>
      </c>
      <c r="C608" s="29">
        <v>17056.468999999899</v>
      </c>
      <c r="D608" s="29">
        <v>1</v>
      </c>
      <c r="E608" s="29">
        <v>1</v>
      </c>
      <c r="F608" s="29">
        <v>27791.965</v>
      </c>
      <c r="G608" s="29">
        <v>1</v>
      </c>
      <c r="H608" s="29">
        <v>1</v>
      </c>
      <c r="I608" s="29">
        <v>1</v>
      </c>
      <c r="K608" s="432"/>
      <c r="L608" s="432" t="e">
        <f>IF(K608=0,#REF!,0)</f>
        <v>#REF!</v>
      </c>
      <c r="O608">
        <v>63260.947875999998</v>
      </c>
      <c r="P608">
        <v>174</v>
      </c>
    </row>
    <row r="609" spans="1:16">
      <c r="A609" s="29">
        <v>607</v>
      </c>
      <c r="B609" s="29">
        <v>6139.8579999999993</v>
      </c>
      <c r="C609" s="29">
        <v>17163.946999999898</v>
      </c>
      <c r="D609" s="29">
        <v>1</v>
      </c>
      <c r="E609" s="29">
        <v>1</v>
      </c>
      <c r="F609" s="29">
        <v>103643.541</v>
      </c>
      <c r="G609" s="29">
        <v>1</v>
      </c>
      <c r="H609" s="29">
        <v>1</v>
      </c>
      <c r="I609" s="29">
        <v>1</v>
      </c>
      <c r="K609" s="432"/>
      <c r="L609" s="432" t="e">
        <f>IF(K609=0,#REF!,0)</f>
        <v>#REF!</v>
      </c>
      <c r="O609">
        <v>64612.069031000014</v>
      </c>
      <c r="P609">
        <v>183</v>
      </c>
    </row>
    <row r="610" spans="1:16">
      <c r="A610" s="29">
        <v>608</v>
      </c>
      <c r="B610" s="29">
        <v>1762.222</v>
      </c>
      <c r="C610" s="29">
        <v>32078.342999999899</v>
      </c>
      <c r="D610" s="29">
        <v>1</v>
      </c>
      <c r="E610" s="29">
        <v>1</v>
      </c>
      <c r="F610" s="29">
        <v>108910.40399999999</v>
      </c>
      <c r="G610" s="29">
        <v>1</v>
      </c>
      <c r="H610" s="29">
        <v>1</v>
      </c>
      <c r="I610" s="29">
        <v>1</v>
      </c>
      <c r="K610" s="432"/>
      <c r="L610" s="432" t="e">
        <f>IF(K610=0,#REF!,0)</f>
        <v>#REF!</v>
      </c>
      <c r="O610">
        <v>66751.723389000006</v>
      </c>
      <c r="P610">
        <v>196</v>
      </c>
    </row>
    <row r="611" spans="1:16">
      <c r="A611" s="29">
        <v>609</v>
      </c>
      <c r="B611" s="29">
        <v>1032.623999999998</v>
      </c>
      <c r="C611" s="29">
        <v>32743.924999999901</v>
      </c>
      <c r="D611" s="29">
        <v>1</v>
      </c>
      <c r="E611" s="29">
        <v>1</v>
      </c>
      <c r="F611" s="29">
        <v>102960.2059999999</v>
      </c>
      <c r="G611" s="29">
        <v>1</v>
      </c>
      <c r="H611" s="29">
        <v>1</v>
      </c>
      <c r="I611" s="29">
        <v>1</v>
      </c>
      <c r="K611" s="432"/>
      <c r="L611" s="432" t="e">
        <f>IF(K611=0,#REF!,0)</f>
        <v>#REF!</v>
      </c>
      <c r="O611">
        <v>69666.055481000003</v>
      </c>
      <c r="P611">
        <v>188</v>
      </c>
    </row>
    <row r="612" spans="1:16">
      <c r="A612" s="29">
        <v>610</v>
      </c>
      <c r="B612" s="29">
        <v>1153.2399999999991</v>
      </c>
      <c r="C612" s="29">
        <v>33235.3829999999</v>
      </c>
      <c r="D612" s="29">
        <v>1</v>
      </c>
      <c r="E612" s="29">
        <v>1</v>
      </c>
      <c r="F612" s="29">
        <v>90120.204000000012</v>
      </c>
      <c r="G612" s="29">
        <v>1</v>
      </c>
      <c r="H612" s="29">
        <v>1</v>
      </c>
      <c r="I612" s="29">
        <v>1</v>
      </c>
      <c r="K612" s="432"/>
      <c r="L612" s="432" t="e">
        <f>IF(K612=0,#REF!,0)</f>
        <v>#REF!</v>
      </c>
      <c r="O612">
        <v>73221.599122</v>
      </c>
      <c r="P612">
        <v>170</v>
      </c>
    </row>
    <row r="613" spans="1:16">
      <c r="A613" s="29">
        <v>611</v>
      </c>
      <c r="B613" s="29">
        <v>1213.5469999999989</v>
      </c>
      <c r="C613" s="29">
        <v>33579.162999999877</v>
      </c>
      <c r="D613" s="29">
        <v>1</v>
      </c>
      <c r="E613" s="29">
        <v>1</v>
      </c>
      <c r="F613" s="29">
        <v>77736.72099999999</v>
      </c>
      <c r="G613" s="29">
        <v>1</v>
      </c>
      <c r="H613" s="29">
        <v>1</v>
      </c>
      <c r="I613" s="29">
        <v>1</v>
      </c>
      <c r="K613" s="432"/>
      <c r="L613" s="432" t="e">
        <f>IF(K613=0,#REF!,0)</f>
        <v>#REF!</v>
      </c>
      <c r="O613">
        <v>73911.129455999995</v>
      </c>
      <c r="P613">
        <v>140</v>
      </c>
    </row>
    <row r="614" spans="1:16">
      <c r="A614" s="29">
        <v>612</v>
      </c>
      <c r="B614" s="29">
        <v>1213.5469999999989</v>
      </c>
      <c r="C614" s="29">
        <v>32732.201999999899</v>
      </c>
      <c r="D614" s="29">
        <v>1</v>
      </c>
      <c r="E614" s="29">
        <v>1</v>
      </c>
      <c r="F614" s="29">
        <v>66869.501999999891</v>
      </c>
      <c r="G614" s="29">
        <v>1</v>
      </c>
      <c r="H614" s="29">
        <v>1</v>
      </c>
      <c r="I614" s="29">
        <v>1</v>
      </c>
      <c r="K614" s="432"/>
      <c r="L614" s="432" t="e">
        <f>IF(K614=0,#REF!,0)</f>
        <v>#REF!</v>
      </c>
      <c r="O614">
        <v>73545.619261999993</v>
      </c>
      <c r="P614">
        <v>123</v>
      </c>
    </row>
    <row r="615" spans="1:16">
      <c r="A615" s="29">
        <v>613</v>
      </c>
      <c r="B615" s="29">
        <v>6200.1660000000002</v>
      </c>
      <c r="C615" s="29">
        <v>30610.006000000001</v>
      </c>
      <c r="D615" s="29">
        <v>1</v>
      </c>
      <c r="E615" s="29">
        <v>1</v>
      </c>
      <c r="F615" s="29">
        <v>46855.286999999989</v>
      </c>
      <c r="G615" s="29">
        <v>1</v>
      </c>
      <c r="H615" s="29">
        <v>1</v>
      </c>
      <c r="I615" s="29">
        <v>1</v>
      </c>
      <c r="K615" s="432"/>
      <c r="L615" s="432" t="e">
        <f>IF(K615=0,#REF!,0)</f>
        <v>#REF!</v>
      </c>
      <c r="O615">
        <v>68653.883910999997</v>
      </c>
      <c r="P615">
        <v>115</v>
      </c>
    </row>
    <row r="616" spans="1:16">
      <c r="A616" s="29">
        <v>614</v>
      </c>
      <c r="B616" s="29">
        <v>1762.222</v>
      </c>
      <c r="C616" s="29">
        <v>30264.267999999902</v>
      </c>
      <c r="D616" s="29">
        <v>1</v>
      </c>
      <c r="E616" s="29">
        <v>1</v>
      </c>
      <c r="F616" s="29">
        <v>48748.94</v>
      </c>
      <c r="G616" s="29">
        <v>1</v>
      </c>
      <c r="H616" s="29">
        <v>1</v>
      </c>
      <c r="I616" s="29">
        <v>1</v>
      </c>
      <c r="K616" s="432"/>
      <c r="L616" s="432" t="e">
        <f>IF(K616=0,#REF!,0)</f>
        <v>#REF!</v>
      </c>
      <c r="O616">
        <v>66468.946716000006</v>
      </c>
      <c r="P616">
        <v>113</v>
      </c>
    </row>
    <row r="617" spans="1:16">
      <c r="A617" s="29">
        <v>615</v>
      </c>
      <c r="B617" s="29">
        <v>1032.623999999998</v>
      </c>
      <c r="C617" s="29">
        <v>30934.925999999901</v>
      </c>
      <c r="D617" s="29">
        <v>1</v>
      </c>
      <c r="E617" s="29">
        <v>1</v>
      </c>
      <c r="F617" s="29">
        <v>46064.794000000002</v>
      </c>
      <c r="G617" s="29">
        <v>1</v>
      </c>
      <c r="H617" s="29">
        <v>1</v>
      </c>
      <c r="I617" s="29">
        <v>1</v>
      </c>
      <c r="K617" s="432"/>
      <c r="L617" s="432" t="e">
        <f>IF(K617=0,#REF!,0)</f>
        <v>#REF!</v>
      </c>
      <c r="O617">
        <v>67373.000733000008</v>
      </c>
      <c r="P617">
        <v>114</v>
      </c>
    </row>
    <row r="618" spans="1:16">
      <c r="A618" s="29">
        <v>616</v>
      </c>
      <c r="B618" s="29">
        <v>1032.623999999998</v>
      </c>
      <c r="C618" s="29">
        <v>30551.31799999989</v>
      </c>
      <c r="D618" s="29">
        <v>1</v>
      </c>
      <c r="E618" s="29">
        <v>1</v>
      </c>
      <c r="F618" s="29">
        <v>44795.419999999889</v>
      </c>
      <c r="G618" s="29">
        <v>1</v>
      </c>
      <c r="H618" s="29">
        <v>1</v>
      </c>
      <c r="I618" s="29">
        <v>1</v>
      </c>
      <c r="K618" s="432"/>
      <c r="L618" s="432" t="e">
        <f>IF(K618=0,#REF!,0)</f>
        <v>#REF!</v>
      </c>
      <c r="O618">
        <v>64743.021484999997</v>
      </c>
      <c r="P618">
        <v>118</v>
      </c>
    </row>
    <row r="619" spans="1:16">
      <c r="A619" s="29">
        <v>617</v>
      </c>
      <c r="B619" s="29">
        <v>1032.623999999998</v>
      </c>
      <c r="C619" s="29">
        <v>30308.502999999899</v>
      </c>
      <c r="D619" s="29">
        <v>1</v>
      </c>
      <c r="E619" s="29">
        <v>1</v>
      </c>
      <c r="F619" s="29">
        <v>48648.831000000013</v>
      </c>
      <c r="G619" s="29">
        <v>1</v>
      </c>
      <c r="H619" s="29">
        <v>1</v>
      </c>
      <c r="I619" s="29">
        <v>1</v>
      </c>
      <c r="K619" s="432"/>
      <c r="L619" s="432" t="e">
        <f>IF(K619=0,#REF!,0)</f>
        <v>#REF!</v>
      </c>
      <c r="O619">
        <v>63338.104156000001</v>
      </c>
      <c r="P619">
        <v>131</v>
      </c>
    </row>
    <row r="620" spans="1:16">
      <c r="A620" s="29">
        <v>618</v>
      </c>
      <c r="B620" s="29">
        <v>1762.222</v>
      </c>
      <c r="C620" s="29">
        <v>29865.192999999901</v>
      </c>
      <c r="D620" s="29">
        <v>1</v>
      </c>
      <c r="E620" s="29">
        <v>1</v>
      </c>
      <c r="F620" s="29">
        <v>53800.511999999893</v>
      </c>
      <c r="G620" s="29">
        <v>1</v>
      </c>
      <c r="H620" s="29">
        <v>1</v>
      </c>
      <c r="I620" s="29">
        <v>1</v>
      </c>
      <c r="K620" s="432"/>
      <c r="L620" s="432" t="e">
        <f>IF(K620=0,#REF!,0)</f>
        <v>#REF!</v>
      </c>
      <c r="O620">
        <v>61778.549744000004</v>
      </c>
      <c r="P620">
        <v>149</v>
      </c>
    </row>
    <row r="621" spans="1:16">
      <c r="A621" s="29">
        <v>619</v>
      </c>
      <c r="B621" s="29">
        <v>6139.8579999999993</v>
      </c>
      <c r="C621" s="29">
        <v>29927.4389999999</v>
      </c>
      <c r="D621" s="29">
        <v>1</v>
      </c>
      <c r="E621" s="29">
        <v>1</v>
      </c>
      <c r="F621" s="29">
        <v>48366.300999999992</v>
      </c>
      <c r="G621" s="29">
        <v>1</v>
      </c>
      <c r="H621" s="29">
        <v>1</v>
      </c>
      <c r="I621" s="29">
        <v>1</v>
      </c>
      <c r="K621" s="432"/>
      <c r="L621" s="432" t="e">
        <f>IF(K621=0,#REF!,0)</f>
        <v>#REF!</v>
      </c>
      <c r="O621">
        <v>62681.166258999998</v>
      </c>
      <c r="P621">
        <v>180</v>
      </c>
    </row>
    <row r="622" spans="1:16">
      <c r="A622" s="29">
        <v>620</v>
      </c>
      <c r="B622" s="29">
        <v>7599.07</v>
      </c>
      <c r="C622" s="29">
        <v>31324.145999999899</v>
      </c>
      <c r="D622" s="29">
        <v>1</v>
      </c>
      <c r="E622" s="29">
        <v>1</v>
      </c>
      <c r="F622" s="29">
        <v>46714.680999999997</v>
      </c>
      <c r="G622" s="29">
        <v>1</v>
      </c>
      <c r="H622" s="29">
        <v>1</v>
      </c>
      <c r="I622" s="29">
        <v>1</v>
      </c>
      <c r="K622" s="432"/>
      <c r="L622" s="432" t="e">
        <f>IF(K622=0,#REF!,0)</f>
        <v>#REF!</v>
      </c>
      <c r="O622">
        <v>62096.350952000001</v>
      </c>
      <c r="P622">
        <v>194</v>
      </c>
    </row>
    <row r="623" spans="1:16">
      <c r="A623" s="29">
        <v>621</v>
      </c>
      <c r="B623" s="29">
        <v>1762.222</v>
      </c>
      <c r="C623" s="29">
        <v>17516.158999999901</v>
      </c>
      <c r="D623" s="29">
        <v>1</v>
      </c>
      <c r="E623" s="29">
        <v>1</v>
      </c>
      <c r="F623" s="29">
        <v>57927.055</v>
      </c>
      <c r="G623" s="29">
        <v>1</v>
      </c>
      <c r="H623" s="29">
        <v>1</v>
      </c>
      <c r="I623" s="29">
        <v>1</v>
      </c>
      <c r="K623" s="432"/>
      <c r="L623" s="432" t="e">
        <f>IF(K623=0,#REF!,0)</f>
        <v>#REF!</v>
      </c>
      <c r="O623">
        <v>61110.922485000003</v>
      </c>
      <c r="P623">
        <v>200</v>
      </c>
    </row>
    <row r="624" spans="1:16">
      <c r="A624" s="29">
        <v>622</v>
      </c>
      <c r="B624" s="29">
        <v>1762.222</v>
      </c>
      <c r="C624" s="29">
        <v>17146.1519999999</v>
      </c>
      <c r="D624" s="29">
        <v>1</v>
      </c>
      <c r="E624" s="29">
        <v>1</v>
      </c>
      <c r="F624" s="29">
        <v>2447.0459999999998</v>
      </c>
      <c r="G624" s="29">
        <v>1</v>
      </c>
      <c r="H624" s="29">
        <v>1</v>
      </c>
      <c r="I624" s="29">
        <v>1</v>
      </c>
      <c r="K624" s="432"/>
      <c r="L624" s="432" t="e">
        <f>IF(K624=0,#REF!,0)</f>
        <v>#REF!</v>
      </c>
      <c r="O624">
        <v>59915.822998000003</v>
      </c>
      <c r="P624">
        <v>195</v>
      </c>
    </row>
    <row r="625" spans="1:16">
      <c r="A625" s="29">
        <v>623</v>
      </c>
      <c r="B625" s="29">
        <v>1762.222</v>
      </c>
      <c r="C625" s="29">
        <v>16787.3659999999</v>
      </c>
      <c r="D625" s="29">
        <v>1</v>
      </c>
      <c r="E625" s="29">
        <v>1</v>
      </c>
      <c r="F625" s="29">
        <v>2010.87</v>
      </c>
      <c r="G625" s="29">
        <v>1</v>
      </c>
      <c r="H625" s="29">
        <v>1</v>
      </c>
      <c r="I625" s="29">
        <v>1</v>
      </c>
      <c r="K625" s="432"/>
      <c r="L625" s="432" t="e">
        <f>IF(K625=0,#REF!,0)</f>
        <v>#REF!</v>
      </c>
      <c r="O625">
        <v>59852.892637999998</v>
      </c>
      <c r="P625">
        <v>192</v>
      </c>
    </row>
    <row r="626" spans="1:16">
      <c r="A626" s="29">
        <v>624</v>
      </c>
      <c r="B626" s="29">
        <v>1032.623999999998</v>
      </c>
      <c r="C626" s="29">
        <v>16854.455999999889</v>
      </c>
      <c r="D626" s="29">
        <v>1</v>
      </c>
      <c r="E626" s="29">
        <v>1</v>
      </c>
      <c r="F626" s="29">
        <v>1387.2949999999901</v>
      </c>
      <c r="G626" s="29">
        <v>1</v>
      </c>
      <c r="H626" s="29">
        <v>1</v>
      </c>
      <c r="I626" s="29">
        <v>1</v>
      </c>
      <c r="K626" s="432"/>
      <c r="L626" s="432" t="e">
        <f>IF(K626=0,#REF!,0)</f>
        <v>#REF!</v>
      </c>
      <c r="O626">
        <v>60883.104309000002</v>
      </c>
      <c r="P626">
        <v>176</v>
      </c>
    </row>
    <row r="627" spans="1:16">
      <c r="A627" s="29">
        <v>625</v>
      </c>
      <c r="B627" s="29">
        <v>1032.623999999998</v>
      </c>
      <c r="C627" s="29">
        <v>16948.909999999902</v>
      </c>
      <c r="D627" s="29">
        <v>1</v>
      </c>
      <c r="E627" s="29">
        <v>1</v>
      </c>
      <c r="F627" s="29">
        <v>2895.2640000000001</v>
      </c>
      <c r="G627" s="29">
        <v>1</v>
      </c>
      <c r="H627" s="29">
        <v>1</v>
      </c>
      <c r="I627" s="29">
        <v>1</v>
      </c>
      <c r="K627" s="432"/>
      <c r="L627" s="432" t="e">
        <f>IF(K627=0,#REF!,0)</f>
        <v>#REF!</v>
      </c>
      <c r="O627">
        <v>60172.287659000001</v>
      </c>
      <c r="P627">
        <v>165</v>
      </c>
    </row>
    <row r="628" spans="1:16">
      <c r="A628" s="29">
        <v>626</v>
      </c>
      <c r="B628" s="29">
        <v>1032.623999999998</v>
      </c>
      <c r="C628" s="29">
        <v>16984.0619999999</v>
      </c>
      <c r="D628" s="29">
        <v>1</v>
      </c>
      <c r="E628" s="29">
        <v>1</v>
      </c>
      <c r="F628" s="29">
        <v>10775.513000000001</v>
      </c>
      <c r="G628" s="29">
        <v>1</v>
      </c>
      <c r="H628" s="29">
        <v>1</v>
      </c>
      <c r="I628" s="29">
        <v>1</v>
      </c>
      <c r="K628" s="432"/>
      <c r="L628" s="432" t="e">
        <f>IF(K628=0,#REF!,0)</f>
        <v>#REF!</v>
      </c>
      <c r="O628">
        <v>57911.288451</v>
      </c>
      <c r="P628">
        <v>151</v>
      </c>
    </row>
    <row r="629" spans="1:16">
      <c r="A629" s="29">
        <v>627</v>
      </c>
      <c r="B629" s="29">
        <v>1032.623999999998</v>
      </c>
      <c r="C629" s="29">
        <v>17070.572999999898</v>
      </c>
      <c r="D629" s="29">
        <v>1</v>
      </c>
      <c r="E629" s="29">
        <v>1</v>
      </c>
      <c r="F629" s="29">
        <v>18397.580999999998</v>
      </c>
      <c r="G629" s="29">
        <v>1</v>
      </c>
      <c r="H629" s="29">
        <v>1</v>
      </c>
      <c r="I629" s="29">
        <v>1</v>
      </c>
      <c r="K629" s="432"/>
      <c r="L629" s="432" t="e">
        <f>IF(K629=0,#REF!,0)</f>
        <v>#REF!</v>
      </c>
      <c r="O629">
        <v>56472.320496</v>
      </c>
      <c r="P629">
        <v>151</v>
      </c>
    </row>
    <row r="630" spans="1:16">
      <c r="A630" s="29">
        <v>628</v>
      </c>
      <c r="B630" s="29">
        <v>1032.623999999998</v>
      </c>
      <c r="C630" s="29">
        <v>17111.9189999999</v>
      </c>
      <c r="D630" s="29">
        <v>1</v>
      </c>
      <c r="E630" s="29">
        <v>1</v>
      </c>
      <c r="F630" s="29">
        <v>23964.228999999999</v>
      </c>
      <c r="G630" s="29">
        <v>1</v>
      </c>
      <c r="H630" s="29">
        <v>1</v>
      </c>
      <c r="I630" s="29">
        <v>1</v>
      </c>
      <c r="K630" s="432"/>
      <c r="L630" s="432" t="e">
        <f>IF(K630=0,#REF!,0)</f>
        <v>#REF!</v>
      </c>
      <c r="O630">
        <v>55758.075500999999</v>
      </c>
      <c r="P630">
        <v>140</v>
      </c>
    </row>
    <row r="631" spans="1:16">
      <c r="A631" s="29">
        <v>629</v>
      </c>
      <c r="B631" s="29">
        <v>1032.623999999998</v>
      </c>
      <c r="C631" s="29">
        <v>17142.233999999891</v>
      </c>
      <c r="D631" s="29">
        <v>1</v>
      </c>
      <c r="E631" s="29">
        <v>1</v>
      </c>
      <c r="F631" s="29">
        <v>28916.484</v>
      </c>
      <c r="G631" s="29">
        <v>1</v>
      </c>
      <c r="H631" s="29">
        <v>1</v>
      </c>
      <c r="I631" s="29">
        <v>1</v>
      </c>
      <c r="K631" s="432"/>
      <c r="L631" s="432" t="e">
        <f>IF(K631=0,#REF!,0)</f>
        <v>#REF!</v>
      </c>
      <c r="O631">
        <v>54603.639953999998</v>
      </c>
      <c r="P631">
        <v>135</v>
      </c>
    </row>
    <row r="632" spans="1:16">
      <c r="A632" s="29">
        <v>630</v>
      </c>
      <c r="B632" s="29">
        <v>1762.222</v>
      </c>
      <c r="C632" s="29">
        <v>17173.731999999902</v>
      </c>
      <c r="D632" s="29">
        <v>1</v>
      </c>
      <c r="E632" s="29">
        <v>1</v>
      </c>
      <c r="F632" s="29">
        <v>32332.468999999899</v>
      </c>
      <c r="G632" s="29">
        <v>1</v>
      </c>
      <c r="H632" s="29">
        <v>1</v>
      </c>
      <c r="I632" s="29">
        <v>1</v>
      </c>
      <c r="K632" s="432"/>
      <c r="L632" s="432" t="e">
        <f>IF(K632=0,#REF!,0)</f>
        <v>#REF!</v>
      </c>
      <c r="O632">
        <v>54398.354737000001</v>
      </c>
      <c r="P632">
        <v>137</v>
      </c>
    </row>
    <row r="633" spans="1:16">
      <c r="A633" s="29">
        <v>631</v>
      </c>
      <c r="B633" s="29">
        <v>6139.8579999999993</v>
      </c>
      <c r="C633" s="29">
        <v>17294.338999999902</v>
      </c>
      <c r="D633" s="29">
        <v>1</v>
      </c>
      <c r="E633" s="29">
        <v>1</v>
      </c>
      <c r="F633" s="29">
        <v>108592.71400000001</v>
      </c>
      <c r="G633" s="29">
        <v>1</v>
      </c>
      <c r="H633" s="29">
        <v>1</v>
      </c>
      <c r="I633" s="29">
        <v>1</v>
      </c>
      <c r="K633" s="432"/>
      <c r="L633" s="432" t="e">
        <f>IF(K633=0,#REF!,0)</f>
        <v>#REF!</v>
      </c>
      <c r="O633">
        <v>54253.981049000002</v>
      </c>
      <c r="P633">
        <v>148</v>
      </c>
    </row>
    <row r="634" spans="1:16">
      <c r="A634" s="29">
        <v>632</v>
      </c>
      <c r="B634" s="29">
        <v>1762.222</v>
      </c>
      <c r="C634" s="29">
        <v>17616.9929999999</v>
      </c>
      <c r="D634" s="29">
        <v>1</v>
      </c>
      <c r="E634" s="29">
        <v>1</v>
      </c>
      <c r="F634" s="29">
        <v>113437.512999999</v>
      </c>
      <c r="G634" s="29">
        <v>1</v>
      </c>
      <c r="H634" s="29">
        <v>1</v>
      </c>
      <c r="I634" s="29">
        <v>1</v>
      </c>
      <c r="K634" s="432"/>
      <c r="L634" s="432" t="e">
        <f>IF(K634=0,#REF!,0)</f>
        <v>#REF!</v>
      </c>
      <c r="O634">
        <v>54884.100127999998</v>
      </c>
      <c r="P634">
        <v>165</v>
      </c>
    </row>
    <row r="635" spans="1:16">
      <c r="A635" s="29">
        <v>633</v>
      </c>
      <c r="B635" s="29">
        <v>1032.623999999998</v>
      </c>
      <c r="C635" s="29">
        <v>18508.371999999901</v>
      </c>
      <c r="D635" s="29">
        <v>1</v>
      </c>
      <c r="E635" s="29">
        <v>1</v>
      </c>
      <c r="F635" s="29">
        <v>108198.269</v>
      </c>
      <c r="G635" s="29">
        <v>1</v>
      </c>
      <c r="H635" s="29">
        <v>1</v>
      </c>
      <c r="I635" s="29">
        <v>1</v>
      </c>
      <c r="K635" s="432"/>
      <c r="L635" s="432" t="e">
        <f>IF(K635=0,#REF!,0)</f>
        <v>#REF!</v>
      </c>
      <c r="O635">
        <v>53787.698059000002</v>
      </c>
      <c r="P635">
        <v>171</v>
      </c>
    </row>
    <row r="636" spans="1:16">
      <c r="A636" s="29">
        <v>634</v>
      </c>
      <c r="B636" s="29">
        <v>1153.2399999999991</v>
      </c>
      <c r="C636" s="29">
        <v>19316.9379999999</v>
      </c>
      <c r="D636" s="29">
        <v>1</v>
      </c>
      <c r="E636" s="29">
        <v>1</v>
      </c>
      <c r="F636" s="29">
        <v>98363.211999999985</v>
      </c>
      <c r="G636" s="29">
        <v>1</v>
      </c>
      <c r="H636" s="29">
        <v>1</v>
      </c>
      <c r="I636" s="29">
        <v>1</v>
      </c>
      <c r="K636" s="432"/>
      <c r="L636" s="432" t="e">
        <f>IF(K636=0,#REF!,0)</f>
        <v>#REF!</v>
      </c>
      <c r="O636">
        <v>53635.852355000003</v>
      </c>
      <c r="P636">
        <v>170</v>
      </c>
    </row>
    <row r="637" spans="1:16">
      <c r="A637" s="29">
        <v>635</v>
      </c>
      <c r="B637" s="29">
        <v>1213.5469999999989</v>
      </c>
      <c r="C637" s="29">
        <v>19957.337999999902</v>
      </c>
      <c r="D637" s="29">
        <v>1</v>
      </c>
      <c r="E637" s="29">
        <v>1</v>
      </c>
      <c r="F637" s="29">
        <v>88567.860999999888</v>
      </c>
      <c r="G637" s="29">
        <v>1</v>
      </c>
      <c r="H637" s="29">
        <v>1</v>
      </c>
      <c r="I637" s="29">
        <v>1</v>
      </c>
      <c r="K637" s="432"/>
      <c r="L637" s="432" t="e">
        <f>IF(K637=0,#REF!,0)</f>
        <v>#REF!</v>
      </c>
      <c r="O637">
        <v>52795.409728999999</v>
      </c>
      <c r="P637">
        <v>153</v>
      </c>
    </row>
    <row r="638" spans="1:16">
      <c r="A638" s="29">
        <v>636</v>
      </c>
      <c r="B638" s="29">
        <v>1213.5469999999989</v>
      </c>
      <c r="C638" s="29">
        <v>19444.1899999999</v>
      </c>
      <c r="D638" s="29">
        <v>1</v>
      </c>
      <c r="E638" s="29">
        <v>1</v>
      </c>
      <c r="F638" s="29">
        <v>81481.514999999999</v>
      </c>
      <c r="G638" s="29">
        <v>1</v>
      </c>
      <c r="H638" s="29">
        <v>1</v>
      </c>
      <c r="I638" s="29">
        <v>1</v>
      </c>
      <c r="K638" s="432">
        <v>15479.676782413469</v>
      </c>
      <c r="L638" s="432">
        <f>IF(K638=0,#REF!,0)</f>
        <v>0</v>
      </c>
      <c r="O638">
        <v>52300.115448999997</v>
      </c>
      <c r="P638">
        <v>134</v>
      </c>
    </row>
    <row r="639" spans="1:16">
      <c r="A639" s="29">
        <v>637</v>
      </c>
      <c r="B639" s="29">
        <v>6200.1660000000002</v>
      </c>
      <c r="C639" s="29">
        <v>17581.15599999989</v>
      </c>
      <c r="D639" s="29">
        <v>1</v>
      </c>
      <c r="E639" s="29">
        <v>1</v>
      </c>
      <c r="F639" s="29">
        <v>64098.19</v>
      </c>
      <c r="G639" s="29">
        <v>1</v>
      </c>
      <c r="H639" s="29">
        <v>1</v>
      </c>
      <c r="I639" s="29">
        <v>1</v>
      </c>
      <c r="K639" s="432">
        <v>31851.383274924261</v>
      </c>
      <c r="L639" s="432">
        <f>IF(K639=0,#REF!,0)</f>
        <v>0</v>
      </c>
      <c r="O639">
        <v>51634.10785</v>
      </c>
      <c r="P639">
        <v>125</v>
      </c>
    </row>
    <row r="640" spans="1:16">
      <c r="A640" s="29">
        <v>638</v>
      </c>
      <c r="B640" s="29">
        <v>1762.222</v>
      </c>
      <c r="C640" s="29">
        <v>17388.162999999899</v>
      </c>
      <c r="D640" s="29">
        <v>1</v>
      </c>
      <c r="E640" s="29">
        <v>1</v>
      </c>
      <c r="F640" s="29">
        <v>66640.1899999999</v>
      </c>
      <c r="G640" s="29">
        <v>1</v>
      </c>
      <c r="H640" s="29">
        <v>1</v>
      </c>
      <c r="I640" s="29">
        <v>1</v>
      </c>
      <c r="K640" s="432">
        <v>9460.3929126924122</v>
      </c>
      <c r="L640" s="432">
        <f>IF(K640=0,#REF!,0)</f>
        <v>0</v>
      </c>
      <c r="O640">
        <v>50813.470336999999</v>
      </c>
      <c r="P640">
        <v>118</v>
      </c>
    </row>
    <row r="641" spans="1:16">
      <c r="A641" s="29">
        <v>639</v>
      </c>
      <c r="B641" s="29">
        <v>1032.623999999998</v>
      </c>
      <c r="C641" s="29">
        <v>18135.7769999999</v>
      </c>
      <c r="D641" s="29">
        <v>1</v>
      </c>
      <c r="E641" s="29">
        <v>1</v>
      </c>
      <c r="F641" s="29">
        <v>64037.450999999986</v>
      </c>
      <c r="G641" s="29">
        <v>1</v>
      </c>
      <c r="H641" s="29">
        <v>1</v>
      </c>
      <c r="I641" s="29">
        <v>1</v>
      </c>
      <c r="K641" s="432">
        <v>18869.827285155759</v>
      </c>
      <c r="L641" s="432">
        <f>IF(K641=0,#REF!,0)</f>
        <v>0</v>
      </c>
      <c r="O641">
        <v>50869.596557999997</v>
      </c>
      <c r="P641">
        <v>110</v>
      </c>
    </row>
    <row r="642" spans="1:16">
      <c r="A642" s="29">
        <v>640</v>
      </c>
      <c r="B642" s="29">
        <v>1032.623999999998</v>
      </c>
      <c r="C642" s="29">
        <v>17776.9019999999</v>
      </c>
      <c r="D642" s="29">
        <v>1</v>
      </c>
      <c r="E642" s="29">
        <v>1</v>
      </c>
      <c r="F642" s="29">
        <v>62614.75299999999</v>
      </c>
      <c r="G642" s="29">
        <v>1</v>
      </c>
      <c r="H642" s="29">
        <v>1</v>
      </c>
      <c r="I642" s="29">
        <v>1</v>
      </c>
      <c r="K642" s="432">
        <v>630.58122911630085</v>
      </c>
      <c r="L642" s="432">
        <f>IF(K642=0,#REF!,0)</f>
        <v>0</v>
      </c>
      <c r="O642">
        <v>50506.932921</v>
      </c>
      <c r="P642">
        <v>112</v>
      </c>
    </row>
    <row r="643" spans="1:16">
      <c r="A643" s="29">
        <v>641</v>
      </c>
      <c r="B643" s="29">
        <v>1032.623999999998</v>
      </c>
      <c r="C643" s="29">
        <v>17518.594999999888</v>
      </c>
      <c r="D643" s="29">
        <v>1</v>
      </c>
      <c r="E643" s="29">
        <v>1</v>
      </c>
      <c r="F643" s="29">
        <v>64096.179999999891</v>
      </c>
      <c r="G643" s="29">
        <v>1</v>
      </c>
      <c r="H643" s="29">
        <v>1</v>
      </c>
      <c r="I643" s="29">
        <v>1</v>
      </c>
      <c r="K643" s="432"/>
      <c r="L643" s="432" t="e">
        <f>IF(K643=0,#REF!,0)</f>
        <v>#REF!</v>
      </c>
      <c r="O643">
        <v>50861.919311999998</v>
      </c>
      <c r="P643">
        <v>122</v>
      </c>
    </row>
    <row r="644" spans="1:16">
      <c r="A644" s="29">
        <v>642</v>
      </c>
      <c r="B644" s="29">
        <v>1762.222</v>
      </c>
      <c r="C644" s="29">
        <v>16972.914999999899</v>
      </c>
      <c r="D644" s="29">
        <v>1</v>
      </c>
      <c r="E644" s="29">
        <v>1</v>
      </c>
      <c r="F644" s="29">
        <v>67724.922999999893</v>
      </c>
      <c r="G644" s="29">
        <v>1</v>
      </c>
      <c r="H644" s="29">
        <v>1</v>
      </c>
      <c r="I644" s="29">
        <v>1</v>
      </c>
      <c r="K644" s="432"/>
      <c r="L644" s="432" t="e">
        <f>IF(K644=0,#REF!,0)</f>
        <v>#REF!</v>
      </c>
      <c r="O644">
        <v>50574.519500000002</v>
      </c>
      <c r="P644">
        <v>149</v>
      </c>
    </row>
    <row r="645" spans="1:16">
      <c r="A645" s="29">
        <v>643</v>
      </c>
      <c r="B645" s="29">
        <v>6139.8579999999993</v>
      </c>
      <c r="C645" s="29">
        <v>17027.325999999899</v>
      </c>
      <c r="D645" s="29">
        <v>1</v>
      </c>
      <c r="E645" s="29">
        <v>1</v>
      </c>
      <c r="F645" s="29">
        <v>62952.491000000002</v>
      </c>
      <c r="G645" s="29">
        <v>1</v>
      </c>
      <c r="H645" s="29">
        <v>1</v>
      </c>
      <c r="I645" s="29">
        <v>1</v>
      </c>
      <c r="K645" s="432"/>
      <c r="L645" s="432" t="e">
        <f>IF(K645=0,#REF!,0)</f>
        <v>#REF!</v>
      </c>
      <c r="O645">
        <v>52204.576845000003</v>
      </c>
      <c r="P645">
        <v>184</v>
      </c>
    </row>
    <row r="646" spans="1:16">
      <c r="A646" s="29">
        <v>644</v>
      </c>
      <c r="B646" s="29">
        <v>7599.07</v>
      </c>
      <c r="C646" s="29">
        <v>18428.166999999899</v>
      </c>
      <c r="D646" s="29">
        <v>1</v>
      </c>
      <c r="E646" s="29">
        <v>1</v>
      </c>
      <c r="F646" s="29">
        <v>63963.201999999888</v>
      </c>
      <c r="G646" s="29">
        <v>1</v>
      </c>
      <c r="H646" s="29">
        <v>1</v>
      </c>
      <c r="I646" s="29">
        <v>1</v>
      </c>
      <c r="K646" s="432"/>
      <c r="L646" s="432" t="e">
        <f>IF(K646=0,#REF!,0)</f>
        <v>#REF!</v>
      </c>
      <c r="O646">
        <v>53175.402160000012</v>
      </c>
      <c r="P646">
        <v>190</v>
      </c>
    </row>
    <row r="647" spans="1:16">
      <c r="A647" s="29">
        <v>645</v>
      </c>
      <c r="B647" s="29">
        <v>1762.222</v>
      </c>
      <c r="C647" s="29">
        <v>17982.1699999999</v>
      </c>
      <c r="D647" s="29">
        <v>1</v>
      </c>
      <c r="E647" s="29">
        <v>1</v>
      </c>
      <c r="F647" s="29">
        <v>74763.842000000004</v>
      </c>
      <c r="G647" s="29">
        <v>1</v>
      </c>
      <c r="H647" s="29">
        <v>1</v>
      </c>
      <c r="I647" s="29">
        <v>1</v>
      </c>
      <c r="K647" s="432"/>
      <c r="L647" s="432" t="e">
        <f>IF(K647=0,#REF!,0)</f>
        <v>#REF!</v>
      </c>
      <c r="O647">
        <v>53145.749513000002</v>
      </c>
      <c r="P647">
        <v>189</v>
      </c>
    </row>
    <row r="648" spans="1:16">
      <c r="A648" s="29">
        <v>646</v>
      </c>
      <c r="B648" s="29">
        <v>1762.222</v>
      </c>
      <c r="C648" s="29">
        <v>17645.516999999902</v>
      </c>
      <c r="D648" s="29">
        <v>1</v>
      </c>
      <c r="E648" s="29">
        <v>1</v>
      </c>
      <c r="F648" s="29">
        <v>2762.7240000000002</v>
      </c>
      <c r="G648" s="29">
        <v>1</v>
      </c>
      <c r="H648" s="29">
        <v>1</v>
      </c>
      <c r="I648" s="29">
        <v>1</v>
      </c>
      <c r="K648" s="432"/>
      <c r="L648" s="432" t="e">
        <f>IF(K648=0,#REF!,0)</f>
        <v>#REF!</v>
      </c>
      <c r="O648">
        <v>53035.280149999999</v>
      </c>
      <c r="P648">
        <v>184</v>
      </c>
    </row>
    <row r="649" spans="1:16">
      <c r="A649" s="29">
        <v>647</v>
      </c>
      <c r="B649" s="29">
        <v>1762.222</v>
      </c>
      <c r="C649" s="29">
        <v>17301.567999999901</v>
      </c>
      <c r="D649" s="29">
        <v>1</v>
      </c>
      <c r="E649" s="29">
        <v>1</v>
      </c>
      <c r="F649" s="29">
        <v>7807.5009999999802</v>
      </c>
      <c r="G649" s="29">
        <v>1</v>
      </c>
      <c r="H649" s="29">
        <v>1</v>
      </c>
      <c r="I649" s="29">
        <v>1</v>
      </c>
      <c r="K649" s="432"/>
      <c r="L649" s="432" t="e">
        <f>IF(K649=0,#REF!,0)</f>
        <v>#REF!</v>
      </c>
      <c r="O649">
        <v>54990.688415999997</v>
      </c>
      <c r="P649">
        <v>177</v>
      </c>
    </row>
    <row r="650" spans="1:16">
      <c r="A650" s="29">
        <v>648</v>
      </c>
      <c r="B650" s="29">
        <v>1032.623999999998</v>
      </c>
      <c r="C650" s="29">
        <v>17406.163999999899</v>
      </c>
      <c r="D650" s="29">
        <v>1</v>
      </c>
      <c r="E650" s="29">
        <v>1</v>
      </c>
      <c r="F650" s="29">
        <v>17700.750999999891</v>
      </c>
      <c r="G650" s="29">
        <v>1</v>
      </c>
      <c r="H650" s="29">
        <v>1</v>
      </c>
      <c r="I650" s="29">
        <v>1</v>
      </c>
      <c r="K650" s="432"/>
      <c r="L650" s="432" t="e">
        <f>IF(K650=0,#REF!,0)</f>
        <v>#REF!</v>
      </c>
      <c r="O650">
        <v>56890.967284999999</v>
      </c>
      <c r="P650">
        <v>164</v>
      </c>
    </row>
    <row r="651" spans="1:16">
      <c r="A651" s="29">
        <v>649</v>
      </c>
      <c r="B651" s="29">
        <v>1032.623999999998</v>
      </c>
      <c r="C651" s="29">
        <v>21035.896999999899</v>
      </c>
      <c r="D651" s="29">
        <v>1</v>
      </c>
      <c r="E651" s="29">
        <v>1</v>
      </c>
      <c r="F651" s="29">
        <v>24839.3849999999</v>
      </c>
      <c r="G651" s="29">
        <v>1</v>
      </c>
      <c r="H651" s="29">
        <v>1</v>
      </c>
      <c r="I651" s="29">
        <v>1</v>
      </c>
      <c r="K651" s="432"/>
      <c r="L651" s="432" t="e">
        <f>IF(K651=0,#REF!,0)</f>
        <v>#REF!</v>
      </c>
      <c r="O651">
        <v>56731.852663000012</v>
      </c>
      <c r="P651">
        <v>160</v>
      </c>
    </row>
    <row r="652" spans="1:16">
      <c r="A652" s="29">
        <v>650</v>
      </c>
      <c r="B652" s="29">
        <v>1032.623999999998</v>
      </c>
      <c r="C652" s="29">
        <v>21059.233999999891</v>
      </c>
      <c r="D652" s="29">
        <v>1</v>
      </c>
      <c r="E652" s="29">
        <v>1</v>
      </c>
      <c r="F652" s="29">
        <v>32001.277999999998</v>
      </c>
      <c r="G652" s="29">
        <v>1</v>
      </c>
      <c r="H652" s="29">
        <v>1</v>
      </c>
      <c r="I652" s="29">
        <v>1</v>
      </c>
      <c r="K652" s="432"/>
      <c r="L652" s="432" t="e">
        <f>IF(K652=0,#REF!,0)</f>
        <v>#REF!</v>
      </c>
      <c r="O652">
        <v>54099.525024000002</v>
      </c>
      <c r="P652">
        <v>156</v>
      </c>
    </row>
    <row r="653" spans="1:16">
      <c r="A653" s="29">
        <v>651</v>
      </c>
      <c r="B653" s="29">
        <v>1032.623999999998</v>
      </c>
      <c r="C653" s="29">
        <v>21147.716999999891</v>
      </c>
      <c r="D653" s="29">
        <v>1</v>
      </c>
      <c r="E653" s="29">
        <v>1</v>
      </c>
      <c r="F653" s="29">
        <v>38633.82</v>
      </c>
      <c r="G653" s="29">
        <v>1</v>
      </c>
      <c r="H653" s="29">
        <v>1</v>
      </c>
      <c r="I653" s="29">
        <v>1</v>
      </c>
      <c r="K653" s="432"/>
      <c r="L653" s="432" t="e">
        <f>IF(K653=0,#REF!,0)</f>
        <v>#REF!</v>
      </c>
      <c r="O653">
        <v>52226.418213999998</v>
      </c>
      <c r="P653">
        <v>156</v>
      </c>
    </row>
    <row r="654" spans="1:16">
      <c r="A654" s="29">
        <v>652</v>
      </c>
      <c r="B654" s="29">
        <v>1032.623999999998</v>
      </c>
      <c r="C654" s="29">
        <v>21161.486999999899</v>
      </c>
      <c r="D654" s="29">
        <v>1</v>
      </c>
      <c r="E654" s="29">
        <v>1</v>
      </c>
      <c r="F654" s="29">
        <v>43537.493000000002</v>
      </c>
      <c r="G654" s="29">
        <v>1</v>
      </c>
      <c r="H654" s="29">
        <v>1</v>
      </c>
      <c r="I654" s="29">
        <v>1</v>
      </c>
      <c r="K654" s="432"/>
      <c r="L654" s="432" t="e">
        <f>IF(K654=0,#REF!,0)</f>
        <v>#REF!</v>
      </c>
      <c r="O654">
        <v>50959.712401999997</v>
      </c>
      <c r="P654">
        <v>155</v>
      </c>
    </row>
    <row r="655" spans="1:16">
      <c r="A655" s="29">
        <v>653</v>
      </c>
      <c r="B655" s="29">
        <v>1032.623999999998</v>
      </c>
      <c r="C655" s="29">
        <v>21159.092999999899</v>
      </c>
      <c r="D655" s="29">
        <v>1</v>
      </c>
      <c r="E655" s="29">
        <v>1</v>
      </c>
      <c r="F655" s="29">
        <v>47592.655999999901</v>
      </c>
      <c r="G655" s="29">
        <v>1</v>
      </c>
      <c r="H655" s="29">
        <v>1</v>
      </c>
      <c r="I655" s="29">
        <v>1</v>
      </c>
      <c r="K655" s="432"/>
      <c r="L655" s="432" t="e">
        <f>IF(K655=0,#REF!,0)</f>
        <v>#REF!</v>
      </c>
      <c r="O655">
        <v>50596.088256000003</v>
      </c>
      <c r="P655">
        <v>149</v>
      </c>
    </row>
    <row r="656" spans="1:16">
      <c r="A656" s="29">
        <v>654</v>
      </c>
      <c r="B656" s="29">
        <v>1762.222</v>
      </c>
      <c r="C656" s="29">
        <v>21137.7399999999</v>
      </c>
      <c r="D656" s="29">
        <v>1</v>
      </c>
      <c r="E656" s="29">
        <v>1</v>
      </c>
      <c r="F656" s="29">
        <v>52239.723999999893</v>
      </c>
      <c r="G656" s="29">
        <v>1</v>
      </c>
      <c r="H656" s="29">
        <v>1</v>
      </c>
      <c r="I656" s="29">
        <v>1</v>
      </c>
      <c r="K656" s="432"/>
      <c r="L656" s="432" t="e">
        <f>IF(K656=0,#REF!,0)</f>
        <v>#REF!</v>
      </c>
      <c r="O656">
        <v>50928.329651</v>
      </c>
      <c r="P656">
        <v>152</v>
      </c>
    </row>
    <row r="657" spans="1:16">
      <c r="A657" s="29">
        <v>655</v>
      </c>
      <c r="B657" s="29">
        <v>6139.8579999999993</v>
      </c>
      <c r="C657" s="29">
        <v>21199.6169999999</v>
      </c>
      <c r="D657" s="29">
        <v>1</v>
      </c>
      <c r="E657" s="29">
        <v>1</v>
      </c>
      <c r="F657" s="29">
        <v>130539.330999999</v>
      </c>
      <c r="G657" s="29">
        <v>1</v>
      </c>
      <c r="H657" s="29">
        <v>1</v>
      </c>
      <c r="I657" s="29">
        <v>1</v>
      </c>
      <c r="K657" s="432"/>
      <c r="L657" s="432" t="e">
        <f>IF(K657=0,#REF!,0)</f>
        <v>#REF!</v>
      </c>
      <c r="O657">
        <v>51790.479065</v>
      </c>
      <c r="P657">
        <v>164</v>
      </c>
    </row>
    <row r="658" spans="1:16">
      <c r="A658" s="29">
        <v>656</v>
      </c>
      <c r="B658" s="29">
        <v>1762.222</v>
      </c>
      <c r="C658" s="29">
        <v>50918.469999999877</v>
      </c>
      <c r="D658" s="29">
        <v>1</v>
      </c>
      <c r="E658" s="29">
        <v>1</v>
      </c>
      <c r="F658" s="29">
        <v>132586.46399999899</v>
      </c>
      <c r="G658" s="29">
        <v>1</v>
      </c>
      <c r="H658" s="29">
        <v>1</v>
      </c>
      <c r="I658" s="29">
        <v>1</v>
      </c>
      <c r="K658" s="432"/>
      <c r="L658" s="432" t="e">
        <f>IF(K658=0,#REF!,0)</f>
        <v>#REF!</v>
      </c>
      <c r="O658">
        <v>52277.004029000003</v>
      </c>
      <c r="P658">
        <v>179</v>
      </c>
    </row>
    <row r="659" spans="1:16">
      <c r="A659" s="29">
        <v>657</v>
      </c>
      <c r="B659" s="29">
        <v>1032.623999999998</v>
      </c>
      <c r="C659" s="29">
        <v>80234.630999999892</v>
      </c>
      <c r="D659" s="29">
        <v>1</v>
      </c>
      <c r="E659" s="29">
        <v>1</v>
      </c>
      <c r="F659" s="29">
        <v>124565.70399999899</v>
      </c>
      <c r="G659" s="29">
        <v>1</v>
      </c>
      <c r="H659" s="29">
        <v>1</v>
      </c>
      <c r="I659" s="29">
        <v>1</v>
      </c>
      <c r="K659" s="432"/>
      <c r="L659" s="432" t="e">
        <f>IF(K659=0,#REF!,0)</f>
        <v>#REF!</v>
      </c>
      <c r="O659">
        <v>51195.273194000001</v>
      </c>
      <c r="P659">
        <v>165</v>
      </c>
    </row>
    <row r="660" spans="1:16">
      <c r="A660" s="29">
        <v>658</v>
      </c>
      <c r="B660" s="29">
        <v>1153.2399999999991</v>
      </c>
      <c r="C660" s="29">
        <v>97915.660999999993</v>
      </c>
      <c r="D660" s="29">
        <v>1</v>
      </c>
      <c r="E660" s="29">
        <v>1</v>
      </c>
      <c r="F660" s="29">
        <v>110842.512999999</v>
      </c>
      <c r="G660" s="29">
        <v>1</v>
      </c>
      <c r="H660" s="29">
        <v>1</v>
      </c>
      <c r="I660" s="29">
        <v>1</v>
      </c>
      <c r="K660" s="432"/>
      <c r="L660" s="432" t="e">
        <f>IF(K660=0,#REF!,0)</f>
        <v>#REF!</v>
      </c>
      <c r="O660">
        <v>47069.827270999987</v>
      </c>
      <c r="P660">
        <v>140</v>
      </c>
    </row>
    <row r="661" spans="1:16">
      <c r="A661" s="29">
        <v>659</v>
      </c>
      <c r="B661" s="29">
        <v>1213.5469999999989</v>
      </c>
      <c r="C661" s="29">
        <v>115320.8369999998</v>
      </c>
      <c r="D661" s="29">
        <v>1</v>
      </c>
      <c r="E661" s="29">
        <v>1</v>
      </c>
      <c r="F661" s="29">
        <v>98811.273999999903</v>
      </c>
      <c r="G661" s="29">
        <v>1</v>
      </c>
      <c r="H661" s="29">
        <v>1</v>
      </c>
      <c r="I661" s="29">
        <v>1</v>
      </c>
      <c r="K661" s="432">
        <v>10187.73084256547</v>
      </c>
      <c r="L661" s="432">
        <f>IF(K661=0,#REF!,0)</f>
        <v>0</v>
      </c>
      <c r="O661">
        <v>44910.419738999997</v>
      </c>
      <c r="P661">
        <v>122</v>
      </c>
    </row>
    <row r="662" spans="1:16">
      <c r="A662" s="29">
        <v>660</v>
      </c>
      <c r="B662" s="29">
        <v>1213.5469999999989</v>
      </c>
      <c r="C662" s="29">
        <v>97579.116999999998</v>
      </c>
      <c r="D662" s="29">
        <v>1</v>
      </c>
      <c r="E662" s="29">
        <v>1</v>
      </c>
      <c r="F662" s="29">
        <v>87904.872999999992</v>
      </c>
      <c r="G662" s="29">
        <v>1</v>
      </c>
      <c r="H662" s="29">
        <v>1</v>
      </c>
      <c r="I662" s="29">
        <v>1</v>
      </c>
      <c r="K662" s="432">
        <v>25233.807510868992</v>
      </c>
      <c r="L662" s="432">
        <f>IF(K662=0,#REF!,0)</f>
        <v>0</v>
      </c>
      <c r="O662">
        <v>45109.108155000002</v>
      </c>
      <c r="P662">
        <v>108</v>
      </c>
    </row>
    <row r="663" spans="1:16">
      <c r="A663" s="29">
        <v>661</v>
      </c>
      <c r="B663" s="29">
        <v>6200.1660000000002</v>
      </c>
      <c r="C663" s="29">
        <v>56221.252999999902</v>
      </c>
      <c r="D663" s="29">
        <v>1</v>
      </c>
      <c r="E663" s="29">
        <v>1</v>
      </c>
      <c r="F663" s="29">
        <v>71415.709000000003</v>
      </c>
      <c r="G663" s="29">
        <v>1</v>
      </c>
      <c r="H663" s="29">
        <v>1</v>
      </c>
      <c r="I663" s="29">
        <v>1</v>
      </c>
      <c r="K663" s="432">
        <v>8039.1623886600692</v>
      </c>
      <c r="L663" s="432">
        <f>IF(K663=0,#REF!,0)</f>
        <v>0</v>
      </c>
      <c r="O663">
        <v>44737.788696000003</v>
      </c>
      <c r="P663">
        <v>95</v>
      </c>
    </row>
    <row r="664" spans="1:16">
      <c r="A664" s="29">
        <v>662</v>
      </c>
      <c r="B664" s="29">
        <v>1762.222</v>
      </c>
      <c r="C664" s="29">
        <v>77989.465999999898</v>
      </c>
      <c r="D664" s="29">
        <v>1</v>
      </c>
      <c r="E664" s="29">
        <v>1</v>
      </c>
      <c r="F664" s="29">
        <v>75332.463999999993</v>
      </c>
      <c r="G664" s="29">
        <v>1</v>
      </c>
      <c r="H664" s="29">
        <v>1</v>
      </c>
      <c r="I664" s="29">
        <v>1</v>
      </c>
      <c r="K664" s="432">
        <v>25417.9570627389</v>
      </c>
      <c r="L664" s="432">
        <f>IF(K664=0,#REF!,0)</f>
        <v>0</v>
      </c>
      <c r="O664">
        <v>44977.916626999999</v>
      </c>
      <c r="P664">
        <v>93</v>
      </c>
    </row>
    <row r="665" spans="1:16">
      <c r="A665" s="29">
        <v>663</v>
      </c>
      <c r="B665" s="29">
        <v>1032.623999999998</v>
      </c>
      <c r="C665" s="29">
        <v>112221.34799999979</v>
      </c>
      <c r="D665" s="29">
        <v>1</v>
      </c>
      <c r="E665" s="29">
        <v>1</v>
      </c>
      <c r="F665" s="29">
        <v>72454.900999999998</v>
      </c>
      <c r="G665" s="29">
        <v>1</v>
      </c>
      <c r="H665" s="29">
        <v>1</v>
      </c>
      <c r="I665" s="29">
        <v>1</v>
      </c>
      <c r="K665" s="432">
        <v>12516.976338107561</v>
      </c>
      <c r="L665" s="432">
        <f>IF(K665=0,#REF!,0)</f>
        <v>0</v>
      </c>
      <c r="O665">
        <v>45181.125061999999</v>
      </c>
      <c r="P665">
        <v>89</v>
      </c>
    </row>
    <row r="666" spans="1:16">
      <c r="A666" s="29">
        <v>664</v>
      </c>
      <c r="B666" s="29">
        <v>1032.623999999998</v>
      </c>
      <c r="C666" s="29">
        <v>94785.122999999992</v>
      </c>
      <c r="D666" s="29">
        <v>1</v>
      </c>
      <c r="E666" s="29">
        <v>1</v>
      </c>
      <c r="F666" s="29">
        <v>71807.077000000005</v>
      </c>
      <c r="G666" s="29">
        <v>1</v>
      </c>
      <c r="H666" s="29">
        <v>1</v>
      </c>
      <c r="I666" s="29">
        <v>1</v>
      </c>
      <c r="K666" s="432"/>
      <c r="L666" s="432" t="e">
        <f>IF(K666=0,#REF!,0)</f>
        <v>#REF!</v>
      </c>
      <c r="O666">
        <v>45473.129975000003</v>
      </c>
      <c r="P666">
        <v>86</v>
      </c>
    </row>
    <row r="667" spans="1:16">
      <c r="A667" s="29">
        <v>665</v>
      </c>
      <c r="B667" s="29">
        <v>1032.623999999998</v>
      </c>
      <c r="C667" s="29">
        <v>82921.61</v>
      </c>
      <c r="D667" s="29">
        <v>1</v>
      </c>
      <c r="E667" s="29">
        <v>1</v>
      </c>
      <c r="F667" s="29">
        <v>74722.505999999994</v>
      </c>
      <c r="G667" s="29">
        <v>1</v>
      </c>
      <c r="H667" s="29">
        <v>1</v>
      </c>
      <c r="I667" s="29">
        <v>1</v>
      </c>
      <c r="K667" s="432"/>
      <c r="L667" s="432" t="e">
        <f>IF(K667=0,#REF!,0)</f>
        <v>#REF!</v>
      </c>
      <c r="O667">
        <v>46521.839079999998</v>
      </c>
      <c r="P667">
        <v>109</v>
      </c>
    </row>
    <row r="668" spans="1:16">
      <c r="A668" s="29">
        <v>666</v>
      </c>
      <c r="B668" s="29">
        <v>1762.222</v>
      </c>
      <c r="C668" s="29">
        <v>48696.944999999883</v>
      </c>
      <c r="D668" s="29">
        <v>1</v>
      </c>
      <c r="E668" s="29">
        <v>1</v>
      </c>
      <c r="F668" s="29">
        <v>79617.098999999987</v>
      </c>
      <c r="G668" s="29">
        <v>1</v>
      </c>
      <c r="H668" s="29">
        <v>1</v>
      </c>
      <c r="I668" s="29">
        <v>1</v>
      </c>
      <c r="K668" s="432"/>
      <c r="L668" s="432" t="e">
        <f>IF(K668=0,#REF!,0)</f>
        <v>#REF!</v>
      </c>
      <c r="O668">
        <v>48000.479736999987</v>
      </c>
      <c r="P668">
        <v>133</v>
      </c>
    </row>
    <row r="669" spans="1:16">
      <c r="A669" s="29">
        <v>667</v>
      </c>
      <c r="B669" s="29">
        <v>6139.8579999999993</v>
      </c>
      <c r="C669" s="29">
        <v>31784.746999999901</v>
      </c>
      <c r="D669" s="29">
        <v>1</v>
      </c>
      <c r="E669" s="29">
        <v>1</v>
      </c>
      <c r="F669" s="29">
        <v>76052.511999999988</v>
      </c>
      <c r="G669" s="29">
        <v>1</v>
      </c>
      <c r="H669" s="29">
        <v>1</v>
      </c>
      <c r="I669" s="29">
        <v>1</v>
      </c>
      <c r="K669" s="432"/>
      <c r="L669" s="432" t="e">
        <f>IF(K669=0,#REF!,0)</f>
        <v>#REF!</v>
      </c>
      <c r="O669">
        <v>48946.925842999997</v>
      </c>
      <c r="P669">
        <v>143</v>
      </c>
    </row>
    <row r="670" spans="1:16">
      <c r="A670" s="29">
        <v>668</v>
      </c>
      <c r="B670" s="29">
        <v>7599.07</v>
      </c>
      <c r="C670" s="29">
        <v>33253.70999999989</v>
      </c>
      <c r="D670" s="29">
        <v>1</v>
      </c>
      <c r="E670" s="29">
        <v>1</v>
      </c>
      <c r="F670" s="29">
        <v>76622.872999999992</v>
      </c>
      <c r="G670" s="29">
        <v>1</v>
      </c>
      <c r="H670" s="29">
        <v>1</v>
      </c>
      <c r="I670" s="29">
        <v>1</v>
      </c>
      <c r="K670" s="432"/>
      <c r="L670" s="432" t="e">
        <f>IF(K670=0,#REF!,0)</f>
        <v>#REF!</v>
      </c>
      <c r="O670">
        <v>49600.431884000012</v>
      </c>
      <c r="P670">
        <v>157</v>
      </c>
    </row>
    <row r="671" spans="1:16">
      <c r="A671" s="29">
        <v>669</v>
      </c>
      <c r="B671" s="29">
        <v>1762.222</v>
      </c>
      <c r="C671" s="29">
        <v>18772.629999999899</v>
      </c>
      <c r="D671" s="29">
        <v>1</v>
      </c>
      <c r="E671" s="29">
        <v>1</v>
      </c>
      <c r="F671" s="29">
        <v>89638.305999999895</v>
      </c>
      <c r="G671" s="29">
        <v>1</v>
      </c>
      <c r="H671" s="29">
        <v>1</v>
      </c>
      <c r="I671" s="29">
        <v>1</v>
      </c>
      <c r="K671" s="432"/>
      <c r="L671" s="432" t="e">
        <f>IF(K671=0,#REF!,0)</f>
        <v>#REF!</v>
      </c>
      <c r="O671">
        <v>49538.679565000013</v>
      </c>
      <c r="P671">
        <v>164</v>
      </c>
    </row>
    <row r="672" spans="1:16">
      <c r="A672" s="29">
        <v>670</v>
      </c>
      <c r="B672" s="29">
        <v>1762.222</v>
      </c>
      <c r="C672" s="29">
        <v>18589.819999999901</v>
      </c>
      <c r="D672" s="29">
        <v>1</v>
      </c>
      <c r="E672" s="29">
        <v>1</v>
      </c>
      <c r="F672" s="29">
        <v>13290.155000000001</v>
      </c>
      <c r="G672" s="29">
        <v>1</v>
      </c>
      <c r="H672" s="29">
        <v>1</v>
      </c>
      <c r="I672" s="29">
        <v>1</v>
      </c>
      <c r="K672" s="432"/>
      <c r="L672" s="432" t="e">
        <f>IF(K672=0,#REF!,0)</f>
        <v>#REF!</v>
      </c>
      <c r="O672">
        <v>49830.108518999987</v>
      </c>
      <c r="P672">
        <v>164</v>
      </c>
    </row>
    <row r="673" spans="1:16">
      <c r="A673" s="29">
        <v>671</v>
      </c>
      <c r="B673" s="29">
        <v>1762.222</v>
      </c>
      <c r="C673" s="29">
        <v>18402.839999999898</v>
      </c>
      <c r="D673" s="29">
        <v>1</v>
      </c>
      <c r="E673" s="29">
        <v>1</v>
      </c>
      <c r="F673" s="29">
        <v>22474.327000000001</v>
      </c>
      <c r="G673" s="29">
        <v>1</v>
      </c>
      <c r="H673" s="29">
        <v>1</v>
      </c>
      <c r="I673" s="29">
        <v>1</v>
      </c>
      <c r="K673" s="432"/>
      <c r="L673" s="432" t="e">
        <f>IF(K673=0,#REF!,0)</f>
        <v>#REF!</v>
      </c>
      <c r="O673">
        <v>51590.981078999997</v>
      </c>
      <c r="P673">
        <v>165</v>
      </c>
    </row>
    <row r="674" spans="1:16">
      <c r="A674" s="29">
        <v>672</v>
      </c>
      <c r="B674" s="29">
        <v>1032.623999999998</v>
      </c>
      <c r="C674" s="29">
        <v>18696.486999999888</v>
      </c>
      <c r="D674" s="29">
        <v>1</v>
      </c>
      <c r="E674" s="29">
        <v>1</v>
      </c>
      <c r="F674" s="29">
        <v>32910.897999999986</v>
      </c>
      <c r="G674" s="29">
        <v>1</v>
      </c>
      <c r="H674" s="29">
        <v>1</v>
      </c>
      <c r="I674" s="29">
        <v>1</v>
      </c>
      <c r="K674" s="432"/>
      <c r="L674" s="432" t="e">
        <f>IF(K674=0,#REF!,0)</f>
        <v>#REF!</v>
      </c>
      <c r="O674">
        <v>53815.329834999997</v>
      </c>
      <c r="P674">
        <v>157</v>
      </c>
    </row>
    <row r="675" spans="1:16">
      <c r="A675" s="29">
        <v>673</v>
      </c>
      <c r="B675" s="29">
        <v>1032.623999999998</v>
      </c>
      <c r="C675" s="29">
        <v>19010.401999999889</v>
      </c>
      <c r="D675" s="29">
        <v>1</v>
      </c>
      <c r="E675" s="29">
        <v>1</v>
      </c>
      <c r="F675" s="29">
        <v>40865.065999999999</v>
      </c>
      <c r="G675" s="29">
        <v>1</v>
      </c>
      <c r="H675" s="29">
        <v>1</v>
      </c>
      <c r="I675" s="29">
        <v>1</v>
      </c>
      <c r="K675" s="432"/>
      <c r="L675" s="432" t="e">
        <f>IF(K675=0,#REF!,0)</f>
        <v>#REF!</v>
      </c>
      <c r="O675">
        <v>53464.534973000002</v>
      </c>
      <c r="P675">
        <v>143</v>
      </c>
    </row>
    <row r="676" spans="1:16">
      <c r="A676" s="29">
        <v>674</v>
      </c>
      <c r="B676" s="29">
        <v>1032.623999999998</v>
      </c>
      <c r="C676" s="29">
        <v>19313.827999999899</v>
      </c>
      <c r="D676" s="29">
        <v>1</v>
      </c>
      <c r="E676" s="29">
        <v>1</v>
      </c>
      <c r="F676" s="29">
        <v>49068.141999999898</v>
      </c>
      <c r="G676" s="29">
        <v>1</v>
      </c>
      <c r="H676" s="29">
        <v>1</v>
      </c>
      <c r="I676" s="29">
        <v>1</v>
      </c>
      <c r="K676" s="432"/>
      <c r="L676" s="432" t="e">
        <f>IF(K676=0,#REF!,0)</f>
        <v>#REF!</v>
      </c>
      <c r="O676">
        <v>50745.746978000003</v>
      </c>
      <c r="P676">
        <v>143</v>
      </c>
    </row>
    <row r="677" spans="1:16">
      <c r="A677" s="29">
        <v>675</v>
      </c>
      <c r="B677" s="29">
        <v>1032.623999999998</v>
      </c>
      <c r="C677" s="29">
        <v>19709.02999999989</v>
      </c>
      <c r="D677" s="29">
        <v>1</v>
      </c>
      <c r="E677" s="29">
        <v>1</v>
      </c>
      <c r="F677" s="29">
        <v>56553.627</v>
      </c>
      <c r="G677" s="29">
        <v>1</v>
      </c>
      <c r="H677" s="29">
        <v>1</v>
      </c>
      <c r="I677" s="29">
        <v>1</v>
      </c>
      <c r="K677" s="432"/>
      <c r="L677" s="432" t="e">
        <f>IF(K677=0,#REF!,0)</f>
        <v>#REF!</v>
      </c>
      <c r="O677">
        <v>49675.626738999999</v>
      </c>
      <c r="P677">
        <v>133</v>
      </c>
    </row>
    <row r="678" spans="1:16">
      <c r="A678" s="29">
        <v>676</v>
      </c>
      <c r="B678" s="29">
        <v>1032.623999999998</v>
      </c>
      <c r="C678" s="29">
        <v>19981.880999999899</v>
      </c>
      <c r="D678" s="29">
        <v>1</v>
      </c>
      <c r="E678" s="29">
        <v>1</v>
      </c>
      <c r="F678" s="29">
        <v>61644.067000000003</v>
      </c>
      <c r="G678" s="29">
        <v>1</v>
      </c>
      <c r="H678" s="29">
        <v>1</v>
      </c>
      <c r="I678" s="29">
        <v>1</v>
      </c>
      <c r="K678" s="432"/>
      <c r="L678" s="432" t="e">
        <f>IF(K678=0,#REF!,0)</f>
        <v>#REF!</v>
      </c>
      <c r="O678">
        <v>48475.343016999999</v>
      </c>
      <c r="P678">
        <v>122</v>
      </c>
    </row>
    <row r="679" spans="1:16">
      <c r="A679" s="29">
        <v>677</v>
      </c>
      <c r="B679" s="29">
        <v>1032.623999999998</v>
      </c>
      <c r="C679" s="29">
        <v>20325.328999999889</v>
      </c>
      <c r="D679" s="29">
        <v>1</v>
      </c>
      <c r="E679" s="29">
        <v>1</v>
      </c>
      <c r="F679" s="29">
        <v>67183.2239999999</v>
      </c>
      <c r="G679" s="29">
        <v>1</v>
      </c>
      <c r="H679" s="29">
        <v>1</v>
      </c>
      <c r="I679" s="29">
        <v>1</v>
      </c>
      <c r="K679" s="432"/>
      <c r="L679" s="432" t="e">
        <f>IF(K679=0,#REF!,0)</f>
        <v>#REF!</v>
      </c>
      <c r="O679">
        <v>48419.812346000013</v>
      </c>
      <c r="P679">
        <v>119</v>
      </c>
    </row>
    <row r="680" spans="1:16">
      <c r="A680" s="29">
        <v>678</v>
      </c>
      <c r="B680" s="29">
        <v>1762.222</v>
      </c>
      <c r="C680" s="29">
        <v>20571.937999999889</v>
      </c>
      <c r="D680" s="29">
        <v>1</v>
      </c>
      <c r="E680" s="29">
        <v>1</v>
      </c>
      <c r="F680" s="29">
        <v>72442.763999999981</v>
      </c>
      <c r="G680" s="29">
        <v>1</v>
      </c>
      <c r="H680" s="29">
        <v>1</v>
      </c>
      <c r="I680" s="29">
        <v>1</v>
      </c>
      <c r="K680" s="432"/>
      <c r="L680" s="432" t="e">
        <f>IF(K680=0,#REF!,0)</f>
        <v>#REF!</v>
      </c>
      <c r="O680">
        <v>48450.804382000002</v>
      </c>
      <c r="P680">
        <v>119</v>
      </c>
    </row>
    <row r="681" spans="1:16">
      <c r="A681" s="29">
        <v>679</v>
      </c>
      <c r="B681" s="29">
        <v>6139.8579999999993</v>
      </c>
      <c r="C681" s="29">
        <v>20876.15699999989</v>
      </c>
      <c r="D681" s="29">
        <v>1</v>
      </c>
      <c r="E681" s="29">
        <v>1</v>
      </c>
      <c r="F681" s="29">
        <v>150713.022</v>
      </c>
      <c r="G681" s="29">
        <v>1</v>
      </c>
      <c r="H681" s="29">
        <v>1</v>
      </c>
      <c r="I681" s="29">
        <v>1</v>
      </c>
      <c r="K681" s="432"/>
      <c r="L681" s="432" t="e">
        <f>IF(K681=0,#REF!,0)</f>
        <v>#REF!</v>
      </c>
      <c r="O681">
        <v>48663.349853</v>
      </c>
      <c r="P681">
        <v>121</v>
      </c>
    </row>
    <row r="682" spans="1:16">
      <c r="A682" s="29">
        <v>680</v>
      </c>
      <c r="B682" s="29">
        <v>1762.222</v>
      </c>
      <c r="C682" s="29">
        <v>51460.188999999889</v>
      </c>
      <c r="D682" s="29">
        <v>1</v>
      </c>
      <c r="E682" s="29">
        <v>1</v>
      </c>
      <c r="F682" s="29">
        <v>152795.291999999</v>
      </c>
      <c r="G682" s="29">
        <v>1</v>
      </c>
      <c r="H682" s="29">
        <v>1</v>
      </c>
      <c r="I682" s="29">
        <v>1</v>
      </c>
      <c r="K682" s="432"/>
      <c r="L682" s="432" t="e">
        <f>IF(K682=0,#REF!,0)</f>
        <v>#REF!</v>
      </c>
      <c r="O682">
        <v>48692.472471999987</v>
      </c>
      <c r="P682">
        <v>131</v>
      </c>
    </row>
    <row r="683" spans="1:16">
      <c r="A683" s="29">
        <v>681</v>
      </c>
      <c r="B683" s="29">
        <v>1032.623999999998</v>
      </c>
      <c r="C683" s="29">
        <v>80799.573999999891</v>
      </c>
      <c r="D683" s="29">
        <v>1</v>
      </c>
      <c r="E683" s="29">
        <v>1</v>
      </c>
      <c r="F683" s="29">
        <v>144901.492999999</v>
      </c>
      <c r="G683" s="29">
        <v>1</v>
      </c>
      <c r="H683" s="29">
        <v>1</v>
      </c>
      <c r="I683" s="29">
        <v>1</v>
      </c>
      <c r="K683" s="432"/>
      <c r="L683" s="432" t="e">
        <f>IF(K683=0,#REF!,0)</f>
        <v>#REF!</v>
      </c>
      <c r="O683">
        <v>48259.723816999998</v>
      </c>
      <c r="P683">
        <v>142</v>
      </c>
    </row>
    <row r="684" spans="1:16">
      <c r="A684" s="29">
        <v>682</v>
      </c>
      <c r="B684" s="29">
        <v>1153.2399999999991</v>
      </c>
      <c r="C684" s="29">
        <v>98524.010999999999</v>
      </c>
      <c r="D684" s="29">
        <v>1</v>
      </c>
      <c r="E684" s="29">
        <v>1</v>
      </c>
      <c r="F684" s="29">
        <v>132459.85999999999</v>
      </c>
      <c r="G684" s="29">
        <v>1</v>
      </c>
      <c r="H684" s="29">
        <v>1</v>
      </c>
      <c r="I684" s="29">
        <v>1</v>
      </c>
      <c r="K684" s="432"/>
      <c r="L684" s="432" t="e">
        <f>IF(K684=0,#REF!,0)</f>
        <v>#REF!</v>
      </c>
      <c r="O684">
        <v>49023.206084999998</v>
      </c>
      <c r="P684">
        <v>144</v>
      </c>
    </row>
    <row r="685" spans="1:16">
      <c r="A685" s="29">
        <v>683</v>
      </c>
      <c r="B685" s="29">
        <v>1213.5469999999989</v>
      </c>
      <c r="C685" s="29">
        <v>115991.7969999998</v>
      </c>
      <c r="D685" s="29">
        <v>1</v>
      </c>
      <c r="E685" s="29">
        <v>1</v>
      </c>
      <c r="F685" s="29">
        <v>121678.871</v>
      </c>
      <c r="G685" s="29">
        <v>1</v>
      </c>
      <c r="H685" s="29">
        <v>1</v>
      </c>
      <c r="I685" s="29">
        <v>1</v>
      </c>
      <c r="K685" s="432"/>
      <c r="L685" s="432" t="e">
        <f>IF(K685=0,#REF!,0)</f>
        <v>#REF!</v>
      </c>
      <c r="O685">
        <v>50292.831724999996</v>
      </c>
      <c r="P685">
        <v>135</v>
      </c>
    </row>
    <row r="686" spans="1:16">
      <c r="A686" s="29">
        <v>684</v>
      </c>
      <c r="B686" s="29">
        <v>1213.5469999999989</v>
      </c>
      <c r="C686" s="29">
        <v>98272.775999999998</v>
      </c>
      <c r="D686" s="29">
        <v>1</v>
      </c>
      <c r="E686" s="29">
        <v>1</v>
      </c>
      <c r="F686" s="29">
        <v>112282.342999999</v>
      </c>
      <c r="G686" s="29">
        <v>1</v>
      </c>
      <c r="H686" s="29">
        <v>1</v>
      </c>
      <c r="I686" s="29">
        <v>1</v>
      </c>
      <c r="K686" s="432"/>
      <c r="L686" s="432" t="e">
        <f>IF(K686=0,#REF!,0)</f>
        <v>#REF!</v>
      </c>
      <c r="O686">
        <v>51298.256104</v>
      </c>
      <c r="P686">
        <v>125</v>
      </c>
    </row>
    <row r="687" spans="1:16">
      <c r="A687" s="29">
        <v>685</v>
      </c>
      <c r="B687" s="29">
        <v>6200.1660000000002</v>
      </c>
      <c r="C687" s="29">
        <v>56904.429999999891</v>
      </c>
      <c r="D687" s="29">
        <v>1</v>
      </c>
      <c r="E687" s="29">
        <v>1</v>
      </c>
      <c r="F687" s="29">
        <v>94925.497999999905</v>
      </c>
      <c r="G687" s="29">
        <v>1</v>
      </c>
      <c r="H687" s="29">
        <v>1</v>
      </c>
      <c r="I687" s="29">
        <v>1</v>
      </c>
      <c r="K687" s="432"/>
      <c r="L687" s="432" t="e">
        <f>IF(K687=0,#REF!,0)</f>
        <v>#REF!</v>
      </c>
      <c r="O687">
        <v>51242.507081000003</v>
      </c>
      <c r="P687">
        <v>124</v>
      </c>
    </row>
    <row r="688" spans="1:16">
      <c r="A688" s="29">
        <v>686</v>
      </c>
      <c r="B688" s="29">
        <v>1762.222</v>
      </c>
      <c r="C688" s="29">
        <v>78751.321999999898</v>
      </c>
      <c r="D688" s="29">
        <v>1</v>
      </c>
      <c r="E688" s="29">
        <v>1</v>
      </c>
      <c r="F688" s="29">
        <v>97401.766999999978</v>
      </c>
      <c r="G688" s="29">
        <v>1</v>
      </c>
      <c r="H688" s="29">
        <v>1</v>
      </c>
      <c r="I688" s="29">
        <v>1</v>
      </c>
      <c r="K688" s="432"/>
      <c r="L688" s="432" t="e">
        <f>IF(K688=0,#REF!,0)</f>
        <v>#REF!</v>
      </c>
      <c r="O688">
        <v>52347.273803999997</v>
      </c>
      <c r="P688">
        <v>124</v>
      </c>
    </row>
    <row r="689" spans="1:16">
      <c r="A689" s="29">
        <v>687</v>
      </c>
      <c r="B689" s="29">
        <v>1032.623999999998</v>
      </c>
      <c r="C689" s="29">
        <v>113113.1229999998</v>
      </c>
      <c r="D689" s="29">
        <v>1</v>
      </c>
      <c r="E689" s="29">
        <v>1</v>
      </c>
      <c r="F689" s="29">
        <v>94969.746000000014</v>
      </c>
      <c r="G689" s="29">
        <v>1</v>
      </c>
      <c r="H689" s="29">
        <v>1</v>
      </c>
      <c r="I689" s="29">
        <v>1</v>
      </c>
      <c r="K689" s="432"/>
      <c r="L689" s="432" t="e">
        <f>IF(K689=0,#REF!,0)</f>
        <v>#REF!</v>
      </c>
      <c r="O689">
        <v>53079.752350000002</v>
      </c>
      <c r="P689">
        <v>128</v>
      </c>
    </row>
    <row r="690" spans="1:16">
      <c r="A690" s="29">
        <v>688</v>
      </c>
      <c r="B690" s="29">
        <v>1032.623999999998</v>
      </c>
      <c r="C690" s="29">
        <v>95717.45</v>
      </c>
      <c r="D690" s="29">
        <v>1</v>
      </c>
      <c r="E690" s="29">
        <v>1</v>
      </c>
      <c r="F690" s="29">
        <v>94253.593999999895</v>
      </c>
      <c r="G690" s="29">
        <v>1</v>
      </c>
      <c r="H690" s="29">
        <v>1</v>
      </c>
      <c r="I690" s="29">
        <v>1</v>
      </c>
      <c r="K690" s="432"/>
      <c r="L690" s="432" t="e">
        <f>IF(K690=0,#REF!,0)</f>
        <v>#REF!</v>
      </c>
      <c r="O690">
        <v>53629.840637000001</v>
      </c>
      <c r="P690">
        <v>133</v>
      </c>
    </row>
    <row r="691" spans="1:16">
      <c r="A691" s="29">
        <v>689</v>
      </c>
      <c r="B691" s="29">
        <v>1032.623999999998</v>
      </c>
      <c r="C691" s="29">
        <v>83947.6</v>
      </c>
      <c r="D691" s="29">
        <v>1</v>
      </c>
      <c r="E691" s="29">
        <v>1</v>
      </c>
      <c r="F691" s="29">
        <v>97794.588999999905</v>
      </c>
      <c r="G691" s="29">
        <v>1</v>
      </c>
      <c r="H691" s="29">
        <v>1</v>
      </c>
      <c r="I691" s="29">
        <v>1</v>
      </c>
      <c r="K691" s="432"/>
      <c r="L691" s="432" t="e">
        <f>IF(K691=0,#REF!,0)</f>
        <v>#REF!</v>
      </c>
      <c r="O691">
        <v>53698.184569999998</v>
      </c>
      <c r="P691">
        <v>145</v>
      </c>
    </row>
    <row r="692" spans="1:16">
      <c r="A692" s="29">
        <v>690</v>
      </c>
      <c r="B692" s="29">
        <v>1762.222</v>
      </c>
      <c r="C692" s="29">
        <v>49705.693999999887</v>
      </c>
      <c r="D692" s="29">
        <v>1</v>
      </c>
      <c r="E692" s="29">
        <v>1</v>
      </c>
      <c r="F692" s="29">
        <v>101799.14599999999</v>
      </c>
      <c r="G692" s="29">
        <v>1</v>
      </c>
      <c r="H692" s="29">
        <v>1</v>
      </c>
      <c r="I692" s="29">
        <v>1</v>
      </c>
      <c r="K692" s="432"/>
      <c r="L692" s="432" t="e">
        <f>IF(K692=0,#REF!,0)</f>
        <v>#REF!</v>
      </c>
      <c r="O692">
        <v>53983.077423000002</v>
      </c>
      <c r="P692">
        <v>165</v>
      </c>
    </row>
    <row r="693" spans="1:16">
      <c r="A693" s="29">
        <v>691</v>
      </c>
      <c r="B693" s="29">
        <v>6139.8579999999993</v>
      </c>
      <c r="C693" s="29">
        <v>32723.9919999999</v>
      </c>
      <c r="D693" s="29">
        <v>1</v>
      </c>
      <c r="E693" s="29">
        <v>1</v>
      </c>
      <c r="F693" s="29">
        <v>95673.916999999899</v>
      </c>
      <c r="G693" s="29">
        <v>1</v>
      </c>
      <c r="H693" s="29">
        <v>1</v>
      </c>
      <c r="I693" s="29">
        <v>1</v>
      </c>
      <c r="K693" s="432"/>
      <c r="L693" s="432" t="e">
        <f>IF(K693=0,#REF!,0)</f>
        <v>#REF!</v>
      </c>
      <c r="O693">
        <v>55284.955779999997</v>
      </c>
      <c r="P693">
        <v>177</v>
      </c>
    </row>
    <row r="694" spans="1:16">
      <c r="A694" s="29">
        <v>692</v>
      </c>
      <c r="B694" s="29">
        <v>7599.07</v>
      </c>
      <c r="C694" s="29">
        <v>34056.319999999898</v>
      </c>
      <c r="D694" s="29">
        <v>1</v>
      </c>
      <c r="E694" s="29">
        <v>1</v>
      </c>
      <c r="F694" s="29">
        <v>93832.338000000003</v>
      </c>
      <c r="G694" s="29">
        <v>1</v>
      </c>
      <c r="H694" s="29">
        <v>1</v>
      </c>
      <c r="I694" s="29">
        <v>1</v>
      </c>
      <c r="K694" s="432"/>
      <c r="L694" s="432" t="e">
        <f>IF(K694=0,#REF!,0)</f>
        <v>#REF!</v>
      </c>
      <c r="O694">
        <v>54123.414000999997</v>
      </c>
      <c r="P694">
        <v>177</v>
      </c>
    </row>
    <row r="695" spans="1:16">
      <c r="A695" s="29">
        <v>693</v>
      </c>
      <c r="B695" s="29">
        <v>1762.222</v>
      </c>
      <c r="C695" s="29">
        <v>19361.251999999899</v>
      </c>
      <c r="D695" s="29">
        <v>1</v>
      </c>
      <c r="E695" s="29">
        <v>1</v>
      </c>
      <c r="F695" s="29">
        <v>104083.121</v>
      </c>
      <c r="G695" s="29">
        <v>1</v>
      </c>
      <c r="H695" s="29">
        <v>1</v>
      </c>
      <c r="I695" s="29">
        <v>1</v>
      </c>
      <c r="K695" s="432"/>
      <c r="L695" s="432" t="e">
        <f>IF(K695=0,#REF!,0)</f>
        <v>#REF!</v>
      </c>
      <c r="O695">
        <v>53837.067016000001</v>
      </c>
      <c r="P695">
        <v>175</v>
      </c>
    </row>
    <row r="696" spans="1:16">
      <c r="A696" s="29">
        <v>694</v>
      </c>
      <c r="B696" s="29">
        <v>1762.222</v>
      </c>
      <c r="C696" s="29">
        <v>19050.8819999999</v>
      </c>
      <c r="D696" s="29">
        <v>1</v>
      </c>
      <c r="E696" s="29">
        <v>1</v>
      </c>
      <c r="F696" s="29">
        <v>25242.634999999991</v>
      </c>
      <c r="G696" s="29">
        <v>1</v>
      </c>
      <c r="H696" s="29">
        <v>1</v>
      </c>
      <c r="I696" s="29">
        <v>1</v>
      </c>
      <c r="K696" s="432"/>
      <c r="L696" s="432" t="e">
        <f>IF(K696=0,#REF!,0)</f>
        <v>#REF!</v>
      </c>
      <c r="O696">
        <v>53456.562194999999</v>
      </c>
      <c r="P696">
        <v>169</v>
      </c>
    </row>
    <row r="697" spans="1:16">
      <c r="A697" s="29">
        <v>695</v>
      </c>
      <c r="B697" s="29">
        <v>1762.222</v>
      </c>
      <c r="C697" s="29">
        <v>18763.480999999902</v>
      </c>
      <c r="D697" s="29">
        <v>1</v>
      </c>
      <c r="E697" s="29">
        <v>1</v>
      </c>
      <c r="F697" s="29">
        <v>31669.755999999899</v>
      </c>
      <c r="G697" s="29">
        <v>1</v>
      </c>
      <c r="H697" s="29">
        <v>1</v>
      </c>
      <c r="I697" s="29">
        <v>1</v>
      </c>
      <c r="K697" s="432"/>
      <c r="L697" s="432" t="e">
        <f>IF(K697=0,#REF!,0)</f>
        <v>#REF!</v>
      </c>
      <c r="O697">
        <v>54537.197083000006</v>
      </c>
      <c r="P697">
        <v>165</v>
      </c>
    </row>
    <row r="698" spans="1:16">
      <c r="A698" s="29">
        <v>696</v>
      </c>
      <c r="B698" s="29">
        <v>1032.623999999998</v>
      </c>
      <c r="C698" s="29">
        <v>18950.714999999898</v>
      </c>
      <c r="D698" s="29">
        <v>1</v>
      </c>
      <c r="E698" s="29">
        <v>1</v>
      </c>
      <c r="F698" s="29">
        <v>39111.481999999887</v>
      </c>
      <c r="G698" s="29">
        <v>1</v>
      </c>
      <c r="H698" s="29">
        <v>1</v>
      </c>
      <c r="I698" s="29">
        <v>1</v>
      </c>
      <c r="K698" s="432"/>
      <c r="L698" s="432" t="e">
        <f>IF(K698=0,#REF!,0)</f>
        <v>#REF!</v>
      </c>
      <c r="O698">
        <v>56049.087218000001</v>
      </c>
      <c r="P698">
        <v>159</v>
      </c>
    </row>
    <row r="699" spans="1:16">
      <c r="A699" s="29">
        <v>697</v>
      </c>
      <c r="B699" s="29">
        <v>1032.623999999998</v>
      </c>
      <c r="C699" s="29">
        <v>19067.843999999899</v>
      </c>
      <c r="D699" s="29">
        <v>1</v>
      </c>
      <c r="E699" s="29">
        <v>1</v>
      </c>
      <c r="F699" s="29">
        <v>42991.663999999997</v>
      </c>
      <c r="G699" s="29">
        <v>1</v>
      </c>
      <c r="H699" s="29">
        <v>1</v>
      </c>
      <c r="I699" s="29">
        <v>1</v>
      </c>
      <c r="K699" s="432"/>
      <c r="L699" s="432" t="e">
        <f>IF(K699=0,#REF!,0)</f>
        <v>#REF!</v>
      </c>
      <c r="O699">
        <v>55508.142548000003</v>
      </c>
      <c r="P699">
        <v>152</v>
      </c>
    </row>
    <row r="700" spans="1:16">
      <c r="A700" s="29">
        <v>698</v>
      </c>
      <c r="B700" s="29">
        <v>1032.623999999998</v>
      </c>
      <c r="C700" s="29">
        <v>19113.646999999892</v>
      </c>
      <c r="D700" s="29">
        <v>1</v>
      </c>
      <c r="E700" s="29">
        <v>1</v>
      </c>
      <c r="F700" s="29">
        <v>46519.33</v>
      </c>
      <c r="G700" s="29">
        <v>1</v>
      </c>
      <c r="H700" s="29">
        <v>1</v>
      </c>
      <c r="I700" s="29">
        <v>1</v>
      </c>
      <c r="K700" s="432"/>
      <c r="L700" s="432" t="e">
        <f>IF(K700=0,#REF!,0)</f>
        <v>#REF!</v>
      </c>
      <c r="O700">
        <v>52304.330902000002</v>
      </c>
      <c r="P700">
        <v>147</v>
      </c>
    </row>
    <row r="701" spans="1:16">
      <c r="A701" s="29">
        <v>699</v>
      </c>
      <c r="B701" s="29">
        <v>1032.623999999998</v>
      </c>
      <c r="C701" s="29">
        <v>19238.8639999999</v>
      </c>
      <c r="D701" s="29">
        <v>1</v>
      </c>
      <c r="E701" s="29">
        <v>1</v>
      </c>
      <c r="F701" s="29">
        <v>49848.313999999897</v>
      </c>
      <c r="G701" s="29">
        <v>1</v>
      </c>
      <c r="H701" s="29">
        <v>1</v>
      </c>
      <c r="I701" s="29">
        <v>1</v>
      </c>
      <c r="K701" s="432"/>
      <c r="L701" s="432" t="e">
        <f>IF(K701=0,#REF!,0)</f>
        <v>#REF!</v>
      </c>
      <c r="O701">
        <v>51731.174682999997</v>
      </c>
      <c r="P701">
        <v>141</v>
      </c>
    </row>
    <row r="702" spans="1:16">
      <c r="A702" s="29">
        <v>700</v>
      </c>
      <c r="B702" s="29">
        <v>1032.623999999998</v>
      </c>
      <c r="C702" s="29">
        <v>19404.396999999899</v>
      </c>
      <c r="D702" s="29">
        <v>1</v>
      </c>
      <c r="E702" s="29">
        <v>1</v>
      </c>
      <c r="F702" s="29">
        <v>53275.351999999999</v>
      </c>
      <c r="G702" s="29">
        <v>1</v>
      </c>
      <c r="H702" s="29">
        <v>1</v>
      </c>
      <c r="I702" s="29">
        <v>1</v>
      </c>
      <c r="K702" s="432"/>
      <c r="L702" s="432" t="e">
        <f>IF(K702=0,#REF!,0)</f>
        <v>#REF!</v>
      </c>
      <c r="O702">
        <v>51849.352569000002</v>
      </c>
      <c r="P702">
        <v>133</v>
      </c>
    </row>
    <row r="703" spans="1:16">
      <c r="A703" s="29">
        <v>701</v>
      </c>
      <c r="B703" s="29">
        <v>1032.623999999998</v>
      </c>
      <c r="C703" s="29">
        <v>19541.968999999899</v>
      </c>
      <c r="D703" s="29">
        <v>1</v>
      </c>
      <c r="E703" s="29">
        <v>1</v>
      </c>
      <c r="F703" s="29">
        <v>56147.362999999998</v>
      </c>
      <c r="G703" s="29">
        <v>1</v>
      </c>
      <c r="H703" s="29">
        <v>1</v>
      </c>
      <c r="I703" s="29">
        <v>1</v>
      </c>
      <c r="K703" s="432"/>
      <c r="L703" s="432" t="e">
        <f>IF(K703=0,#REF!,0)</f>
        <v>#REF!</v>
      </c>
      <c r="O703">
        <v>51361.921295</v>
      </c>
      <c r="P703">
        <v>134</v>
      </c>
    </row>
    <row r="704" spans="1:16">
      <c r="A704" s="29">
        <v>702</v>
      </c>
      <c r="B704" s="29">
        <v>1762.222</v>
      </c>
      <c r="C704" s="29">
        <v>19697.388999999901</v>
      </c>
      <c r="D704" s="29">
        <v>1</v>
      </c>
      <c r="E704" s="29">
        <v>1</v>
      </c>
      <c r="F704" s="29">
        <v>60272.490000000013</v>
      </c>
      <c r="G704" s="29">
        <v>1</v>
      </c>
      <c r="H704" s="29">
        <v>1</v>
      </c>
      <c r="I704" s="29">
        <v>1</v>
      </c>
      <c r="K704" s="432"/>
      <c r="L704" s="432" t="e">
        <f>IF(K704=0,#REF!,0)</f>
        <v>#REF!</v>
      </c>
      <c r="O704">
        <v>51977.366851999999</v>
      </c>
      <c r="P704">
        <v>139</v>
      </c>
    </row>
    <row r="705" spans="1:16">
      <c r="A705" s="29">
        <v>703</v>
      </c>
      <c r="B705" s="29">
        <v>6139.8579999999993</v>
      </c>
      <c r="C705" s="29">
        <v>19905.929999999898</v>
      </c>
      <c r="D705" s="29">
        <v>1</v>
      </c>
      <c r="E705" s="29">
        <v>1</v>
      </c>
      <c r="F705" s="29">
        <v>137321.23199999999</v>
      </c>
      <c r="G705" s="29">
        <v>1</v>
      </c>
      <c r="H705" s="29">
        <v>1</v>
      </c>
      <c r="I705" s="29">
        <v>1</v>
      </c>
      <c r="K705" s="432"/>
      <c r="L705" s="432" t="e">
        <f>IF(K705=0,#REF!,0)</f>
        <v>#REF!</v>
      </c>
      <c r="O705">
        <v>51717.223908</v>
      </c>
      <c r="P705">
        <v>161</v>
      </c>
    </row>
    <row r="706" spans="1:16">
      <c r="A706" s="29">
        <v>704</v>
      </c>
      <c r="B706" s="29">
        <v>1762.222</v>
      </c>
      <c r="C706" s="29">
        <v>51139.540999999888</v>
      </c>
      <c r="D706" s="29">
        <v>1</v>
      </c>
      <c r="E706" s="29">
        <v>1</v>
      </c>
      <c r="F706" s="29">
        <v>139874.35200000001</v>
      </c>
      <c r="G706" s="29">
        <v>1</v>
      </c>
      <c r="H706" s="29">
        <v>1</v>
      </c>
      <c r="I706" s="29">
        <v>1</v>
      </c>
      <c r="K706" s="432"/>
      <c r="L706" s="432" t="e">
        <f>IF(K706=0,#REF!,0)</f>
        <v>#REF!</v>
      </c>
      <c r="O706">
        <v>52141.463378</v>
      </c>
      <c r="P706">
        <v>160</v>
      </c>
    </row>
    <row r="707" spans="1:16">
      <c r="A707" s="29">
        <v>705</v>
      </c>
      <c r="B707" s="29">
        <v>1032.623999999998</v>
      </c>
      <c r="C707" s="29">
        <v>80355.625999999887</v>
      </c>
      <c r="D707" s="29">
        <v>1</v>
      </c>
      <c r="E707" s="29">
        <v>1</v>
      </c>
      <c r="F707" s="29">
        <v>129982.439</v>
      </c>
      <c r="G707" s="29">
        <v>1</v>
      </c>
      <c r="H707" s="29">
        <v>1</v>
      </c>
      <c r="I707" s="29">
        <v>1</v>
      </c>
      <c r="K707" s="432"/>
      <c r="L707" s="432" t="e">
        <f>IF(K707=0,#REF!,0)</f>
        <v>#REF!</v>
      </c>
      <c r="O707">
        <v>52144.019868000003</v>
      </c>
      <c r="P707">
        <v>161</v>
      </c>
    </row>
    <row r="708" spans="1:16">
      <c r="A708" s="29">
        <v>706</v>
      </c>
      <c r="B708" s="29">
        <v>1153.2399999999991</v>
      </c>
      <c r="C708" s="29">
        <v>97966.053</v>
      </c>
      <c r="D708" s="29">
        <v>1</v>
      </c>
      <c r="E708" s="29">
        <v>1</v>
      </c>
      <c r="F708" s="29">
        <v>115362.997999999</v>
      </c>
      <c r="G708" s="29">
        <v>1</v>
      </c>
      <c r="H708" s="29">
        <v>1</v>
      </c>
      <c r="I708" s="29">
        <v>1</v>
      </c>
      <c r="K708" s="432"/>
      <c r="L708" s="432" t="e">
        <f>IF(K708=0,#REF!,0)</f>
        <v>#REF!</v>
      </c>
      <c r="O708">
        <v>52476.500457000002</v>
      </c>
      <c r="P708">
        <v>164</v>
      </c>
    </row>
    <row r="709" spans="1:16">
      <c r="A709" s="29">
        <v>707</v>
      </c>
      <c r="B709" s="29">
        <v>1213.5469999999989</v>
      </c>
      <c r="C709" s="29">
        <v>115036.50699999979</v>
      </c>
      <c r="D709" s="29">
        <v>1</v>
      </c>
      <c r="E709" s="29">
        <v>1</v>
      </c>
      <c r="F709" s="29">
        <v>101233.355</v>
      </c>
      <c r="G709" s="29">
        <v>1</v>
      </c>
      <c r="H709" s="29">
        <v>1</v>
      </c>
      <c r="I709" s="29">
        <v>1</v>
      </c>
      <c r="K709" s="432"/>
      <c r="L709" s="432" t="e">
        <f>IF(K709=0,#REF!,0)</f>
        <v>#REF!</v>
      </c>
      <c r="O709">
        <v>53590.600036999997</v>
      </c>
      <c r="P709">
        <v>164</v>
      </c>
    </row>
    <row r="710" spans="1:16">
      <c r="A710" s="29">
        <v>708</v>
      </c>
      <c r="B710" s="29">
        <v>1213.5469999999989</v>
      </c>
      <c r="C710" s="29">
        <v>97023.051999999996</v>
      </c>
      <c r="D710" s="29">
        <v>1</v>
      </c>
      <c r="E710" s="29">
        <v>1</v>
      </c>
      <c r="F710" s="29">
        <v>89241.266999999891</v>
      </c>
      <c r="G710" s="29">
        <v>1</v>
      </c>
      <c r="H710" s="29">
        <v>1</v>
      </c>
      <c r="I710" s="29">
        <v>1</v>
      </c>
      <c r="K710" s="432"/>
      <c r="L710" s="432" t="e">
        <f>IF(K710=0,#REF!,0)</f>
        <v>#REF!</v>
      </c>
      <c r="O710">
        <v>53445.359956</v>
      </c>
      <c r="P710">
        <v>148</v>
      </c>
    </row>
    <row r="711" spans="1:16">
      <c r="A711" s="29">
        <v>709</v>
      </c>
      <c r="B711" s="29">
        <v>6200.1660000000002</v>
      </c>
      <c r="C711" s="29">
        <v>55527.576999999903</v>
      </c>
      <c r="D711" s="29">
        <v>1</v>
      </c>
      <c r="E711" s="29">
        <v>1</v>
      </c>
      <c r="F711" s="29">
        <v>71184.397999999899</v>
      </c>
      <c r="G711" s="29">
        <v>1</v>
      </c>
      <c r="H711" s="29">
        <v>1</v>
      </c>
      <c r="I711" s="29">
        <v>1</v>
      </c>
      <c r="K711" s="432"/>
      <c r="L711" s="432" t="e">
        <f>IF(K711=0,#REF!,0)</f>
        <v>#REF!</v>
      </c>
      <c r="O711">
        <v>53018.586059000001</v>
      </c>
      <c r="P711">
        <v>139</v>
      </c>
    </row>
    <row r="712" spans="1:16">
      <c r="A712" s="29">
        <v>710</v>
      </c>
      <c r="B712" s="29">
        <v>1762.222</v>
      </c>
      <c r="C712" s="29">
        <v>77250.544999999896</v>
      </c>
      <c r="D712" s="29">
        <v>1</v>
      </c>
      <c r="E712" s="29">
        <v>1</v>
      </c>
      <c r="F712" s="29">
        <v>75522.008999999904</v>
      </c>
      <c r="G712" s="29">
        <v>1</v>
      </c>
      <c r="H712" s="29">
        <v>1</v>
      </c>
      <c r="I712" s="29">
        <v>1</v>
      </c>
      <c r="K712" s="432"/>
      <c r="L712" s="432" t="e">
        <f>IF(K712=0,#REF!,0)</f>
        <v>#REF!</v>
      </c>
      <c r="O712">
        <v>52860.115508000003</v>
      </c>
      <c r="P712">
        <v>134</v>
      </c>
    </row>
    <row r="713" spans="1:16">
      <c r="A713" s="29">
        <v>711</v>
      </c>
      <c r="B713" s="29">
        <v>1032.623999999998</v>
      </c>
      <c r="C713" s="29">
        <v>111410.3229999998</v>
      </c>
      <c r="D713" s="29">
        <v>1</v>
      </c>
      <c r="E713" s="29">
        <v>1</v>
      </c>
      <c r="F713" s="29">
        <v>72583.082999999999</v>
      </c>
      <c r="G713" s="29">
        <v>1</v>
      </c>
      <c r="H713" s="29">
        <v>1</v>
      </c>
      <c r="I713" s="29">
        <v>1</v>
      </c>
      <c r="K713" s="432"/>
      <c r="L713" s="432" t="e">
        <f>IF(K713=0,#REF!,0)</f>
        <v>#REF!</v>
      </c>
      <c r="O713">
        <v>52729.115570000002</v>
      </c>
      <c r="P713">
        <v>125</v>
      </c>
    </row>
    <row r="714" spans="1:16">
      <c r="A714" s="29">
        <v>712</v>
      </c>
      <c r="B714" s="29">
        <v>1032.623999999998</v>
      </c>
      <c r="C714" s="29">
        <v>93997.752999999997</v>
      </c>
      <c r="D714" s="29">
        <v>1</v>
      </c>
      <c r="E714" s="29">
        <v>1</v>
      </c>
      <c r="F714" s="29">
        <v>71545.039999999979</v>
      </c>
      <c r="G714" s="29">
        <v>1</v>
      </c>
      <c r="H714" s="29">
        <v>1</v>
      </c>
      <c r="I714" s="29">
        <v>1</v>
      </c>
      <c r="K714" s="432"/>
      <c r="L714" s="432" t="e">
        <f>IF(K714=0,#REF!,0)</f>
        <v>#REF!</v>
      </c>
      <c r="O714">
        <v>52538.746948</v>
      </c>
      <c r="P714">
        <v>136</v>
      </c>
    </row>
    <row r="715" spans="1:16">
      <c r="A715" s="29">
        <v>713</v>
      </c>
      <c r="B715" s="29">
        <v>1032.623999999998</v>
      </c>
      <c r="C715" s="29">
        <v>82279.493000000002</v>
      </c>
      <c r="D715" s="29">
        <v>1</v>
      </c>
      <c r="E715" s="29">
        <v>1</v>
      </c>
      <c r="F715" s="29">
        <v>75440.244999999995</v>
      </c>
      <c r="G715" s="29">
        <v>1</v>
      </c>
      <c r="H715" s="29">
        <v>1</v>
      </c>
      <c r="I715" s="29">
        <v>1</v>
      </c>
      <c r="K715" s="432"/>
      <c r="L715" s="432" t="e">
        <f>IF(K715=0,#REF!,0)</f>
        <v>#REF!</v>
      </c>
      <c r="O715">
        <v>53235.948455999998</v>
      </c>
      <c r="P715">
        <v>151</v>
      </c>
    </row>
    <row r="716" spans="1:16">
      <c r="A716" s="29">
        <v>714</v>
      </c>
      <c r="B716" s="29">
        <v>1762.222</v>
      </c>
      <c r="C716" s="29">
        <v>48252.233999999888</v>
      </c>
      <c r="D716" s="29">
        <v>1</v>
      </c>
      <c r="E716" s="29">
        <v>1</v>
      </c>
      <c r="F716" s="29">
        <v>81003.944000000003</v>
      </c>
      <c r="G716" s="29">
        <v>1</v>
      </c>
      <c r="H716" s="29">
        <v>1</v>
      </c>
      <c r="I716" s="29">
        <v>1</v>
      </c>
      <c r="K716" s="432"/>
      <c r="L716" s="432" t="e">
        <f>IF(K716=0,#REF!,0)</f>
        <v>#REF!</v>
      </c>
      <c r="O716">
        <v>54948.347289999998</v>
      </c>
      <c r="P716">
        <v>171</v>
      </c>
    </row>
    <row r="717" spans="1:16">
      <c r="A717" s="29">
        <v>715</v>
      </c>
      <c r="B717" s="29">
        <v>6139.8579999999993</v>
      </c>
      <c r="C717" s="29">
        <v>31527.599999999889</v>
      </c>
      <c r="D717" s="29">
        <v>1</v>
      </c>
      <c r="E717" s="29">
        <v>1</v>
      </c>
      <c r="F717" s="29">
        <v>74589.811999999889</v>
      </c>
      <c r="G717" s="29">
        <v>1</v>
      </c>
      <c r="H717" s="29">
        <v>1</v>
      </c>
      <c r="I717" s="29">
        <v>1</v>
      </c>
      <c r="K717" s="432"/>
      <c r="L717" s="432" t="e">
        <f>IF(K717=0,#REF!,0)</f>
        <v>#REF!</v>
      </c>
      <c r="O717">
        <v>57614.634766000003</v>
      </c>
      <c r="P717">
        <v>205</v>
      </c>
    </row>
    <row r="718" spans="1:16">
      <c r="A718" s="29">
        <v>716</v>
      </c>
      <c r="B718" s="29">
        <v>7599.07</v>
      </c>
      <c r="C718" s="29">
        <v>32890.979999999887</v>
      </c>
      <c r="D718" s="29">
        <v>1</v>
      </c>
      <c r="E718" s="29">
        <v>1</v>
      </c>
      <c r="F718" s="29">
        <v>72713.417999999991</v>
      </c>
      <c r="G718" s="29">
        <v>1</v>
      </c>
      <c r="H718" s="29">
        <v>1</v>
      </c>
      <c r="I718" s="29">
        <v>1</v>
      </c>
      <c r="K718" s="432"/>
      <c r="L718" s="432" t="e">
        <f>IF(K718=0,#REF!,0)</f>
        <v>#REF!</v>
      </c>
      <c r="O718">
        <v>58731.206422000003</v>
      </c>
      <c r="P718">
        <v>219</v>
      </c>
    </row>
    <row r="719" spans="1:16">
      <c r="A719" s="29">
        <v>717</v>
      </c>
      <c r="B719" s="29">
        <v>1762.222</v>
      </c>
      <c r="C719" s="29">
        <v>18515.501999999899</v>
      </c>
      <c r="D719" s="29">
        <v>1</v>
      </c>
      <c r="E719" s="29">
        <v>1</v>
      </c>
      <c r="F719" s="29">
        <v>83091.43499999991</v>
      </c>
      <c r="G719" s="29">
        <v>1</v>
      </c>
      <c r="H719" s="29">
        <v>1</v>
      </c>
      <c r="I719" s="29">
        <v>1</v>
      </c>
      <c r="K719" s="432"/>
      <c r="L719" s="432" t="e">
        <f>IF(K719=0,#REF!,0)</f>
        <v>#REF!</v>
      </c>
      <c r="O719">
        <v>58577.483215</v>
      </c>
      <c r="P719">
        <v>211</v>
      </c>
    </row>
    <row r="720" spans="1:16">
      <c r="A720" s="29">
        <v>718</v>
      </c>
      <c r="B720" s="29">
        <v>1762.222</v>
      </c>
      <c r="C720" s="29">
        <v>18148.507999999889</v>
      </c>
      <c r="D720" s="29">
        <v>1</v>
      </c>
      <c r="E720" s="29">
        <v>1</v>
      </c>
      <c r="F720" s="29">
        <v>4838.4639999999999</v>
      </c>
      <c r="G720" s="29">
        <v>1</v>
      </c>
      <c r="H720" s="29">
        <v>1</v>
      </c>
      <c r="I720" s="29">
        <v>1</v>
      </c>
      <c r="K720" s="432"/>
      <c r="L720" s="432" t="e">
        <f>IF(K720=0,#REF!,0)</f>
        <v>#REF!</v>
      </c>
      <c r="O720">
        <v>58069.957428999987</v>
      </c>
      <c r="P720">
        <v>210</v>
      </c>
    </row>
    <row r="721" spans="1:16">
      <c r="A721" s="29">
        <v>719</v>
      </c>
      <c r="B721" s="29">
        <v>1762.222</v>
      </c>
      <c r="C721" s="29">
        <v>17826.571999999898</v>
      </c>
      <c r="D721" s="29">
        <v>1</v>
      </c>
      <c r="E721" s="29">
        <v>1</v>
      </c>
      <c r="F721" s="29">
        <v>9882.2869999999803</v>
      </c>
      <c r="G721" s="29">
        <v>1</v>
      </c>
      <c r="H721" s="29">
        <v>1</v>
      </c>
      <c r="I721" s="29">
        <v>1</v>
      </c>
      <c r="K721" s="432"/>
      <c r="L721" s="432" t="e">
        <f>IF(K721=0,#REF!,0)</f>
        <v>#REF!</v>
      </c>
      <c r="O721">
        <v>58580.674957000003</v>
      </c>
      <c r="P721">
        <v>200</v>
      </c>
    </row>
    <row r="722" spans="1:16">
      <c r="A722" s="29">
        <v>720</v>
      </c>
      <c r="B722" s="29">
        <v>1032.623999999998</v>
      </c>
      <c r="C722" s="29">
        <v>17949.3849999999</v>
      </c>
      <c r="D722" s="29">
        <v>1</v>
      </c>
      <c r="E722" s="29">
        <v>1</v>
      </c>
      <c r="F722" s="29">
        <v>18057.38</v>
      </c>
      <c r="G722" s="29">
        <v>1</v>
      </c>
      <c r="H722" s="29">
        <v>1</v>
      </c>
      <c r="I722" s="29">
        <v>1</v>
      </c>
      <c r="K722" s="432"/>
      <c r="L722" s="432" t="e">
        <f>IF(K722=0,#REF!,0)</f>
        <v>#REF!</v>
      </c>
      <c r="O722">
        <v>59719.744750999998</v>
      </c>
      <c r="P722">
        <v>190</v>
      </c>
    </row>
    <row r="723" spans="1:16">
      <c r="A723" s="29">
        <v>721</v>
      </c>
      <c r="B723" s="29">
        <v>1032.623999999998</v>
      </c>
      <c r="C723" s="29">
        <v>18099.281999999901</v>
      </c>
      <c r="D723" s="29">
        <v>1</v>
      </c>
      <c r="E723" s="29">
        <v>1</v>
      </c>
      <c r="F723" s="29">
        <v>24517.052</v>
      </c>
      <c r="G723" s="29">
        <v>1</v>
      </c>
      <c r="H723" s="29">
        <v>1</v>
      </c>
      <c r="I723" s="29">
        <v>1</v>
      </c>
      <c r="K723" s="432"/>
      <c r="L723" s="432" t="e">
        <f>IF(K723=0,#REF!,0)</f>
        <v>#REF!</v>
      </c>
      <c r="O723">
        <v>58535.471984000003</v>
      </c>
      <c r="P723">
        <v>177</v>
      </c>
    </row>
    <row r="724" spans="1:16">
      <c r="A724" s="29">
        <v>722</v>
      </c>
      <c r="B724" s="29">
        <v>1032.623999999998</v>
      </c>
      <c r="C724" s="29">
        <v>18172.498999999902</v>
      </c>
      <c r="D724" s="29">
        <v>1</v>
      </c>
      <c r="E724" s="29">
        <v>1</v>
      </c>
      <c r="F724" s="29">
        <v>31078.853999999999</v>
      </c>
      <c r="G724" s="29">
        <v>1</v>
      </c>
      <c r="H724" s="29">
        <v>1</v>
      </c>
      <c r="I724" s="29">
        <v>1</v>
      </c>
      <c r="K724" s="432"/>
      <c r="L724" s="432" t="e">
        <f>IF(K724=0,#REF!,0)</f>
        <v>#REF!</v>
      </c>
      <c r="O724">
        <v>56235.080628999996</v>
      </c>
      <c r="P724">
        <v>172</v>
      </c>
    </row>
    <row r="725" spans="1:16">
      <c r="A725" s="29">
        <v>723</v>
      </c>
      <c r="B725" s="29">
        <v>1032.623999999998</v>
      </c>
      <c r="C725" s="29">
        <v>18321.736999999899</v>
      </c>
      <c r="D725" s="29">
        <v>1</v>
      </c>
      <c r="E725" s="29">
        <v>1</v>
      </c>
      <c r="F725" s="29">
        <v>37204.1329999999</v>
      </c>
      <c r="G725" s="29">
        <v>1</v>
      </c>
      <c r="H725" s="29">
        <v>1</v>
      </c>
      <c r="I725" s="29">
        <v>1</v>
      </c>
      <c r="K725" s="432"/>
      <c r="L725" s="432" t="e">
        <f>IF(K725=0,#REF!,0)</f>
        <v>#REF!</v>
      </c>
      <c r="O725">
        <v>56707.911804000003</v>
      </c>
      <c r="P725">
        <v>167</v>
      </c>
    </row>
    <row r="726" spans="1:16">
      <c r="A726" s="29">
        <v>724</v>
      </c>
      <c r="B726" s="29">
        <v>1032.623999999998</v>
      </c>
      <c r="C726" s="29">
        <v>18458.508999999889</v>
      </c>
      <c r="D726" s="29">
        <v>1</v>
      </c>
      <c r="E726" s="29">
        <v>1</v>
      </c>
      <c r="F726" s="29">
        <v>42298.529999999897</v>
      </c>
      <c r="G726" s="29">
        <v>1</v>
      </c>
      <c r="H726" s="29">
        <v>1</v>
      </c>
      <c r="I726" s="29">
        <v>1</v>
      </c>
      <c r="K726" s="432"/>
      <c r="L726" s="432" t="e">
        <f>IF(K726=0,#REF!,0)</f>
        <v>#REF!</v>
      </c>
      <c r="O726">
        <v>56067.489991000002</v>
      </c>
      <c r="P726">
        <v>168</v>
      </c>
    </row>
    <row r="727" spans="1:16">
      <c r="A727" s="29">
        <v>725</v>
      </c>
      <c r="B727" s="29">
        <v>1032.623999999998</v>
      </c>
      <c r="C727" s="29">
        <v>18644.070999999902</v>
      </c>
      <c r="D727" s="29">
        <v>1</v>
      </c>
      <c r="E727" s="29">
        <v>1</v>
      </c>
      <c r="F727" s="29">
        <v>46823.593000000001</v>
      </c>
      <c r="G727" s="29">
        <v>1</v>
      </c>
      <c r="H727" s="29">
        <v>1</v>
      </c>
      <c r="I727" s="29">
        <v>1</v>
      </c>
      <c r="K727" s="432"/>
      <c r="L727" s="432" t="e">
        <f>IF(K727=0,#REF!,0)</f>
        <v>#REF!</v>
      </c>
      <c r="O727">
        <v>56104.482971999998</v>
      </c>
      <c r="P727">
        <v>165</v>
      </c>
    </row>
    <row r="728" spans="1:16">
      <c r="A728" s="29">
        <v>726</v>
      </c>
      <c r="B728" s="29">
        <v>1762.222</v>
      </c>
      <c r="C728" s="29">
        <v>18825.337999999891</v>
      </c>
      <c r="D728" s="29">
        <v>1</v>
      </c>
      <c r="E728" s="29">
        <v>1</v>
      </c>
      <c r="F728" s="29">
        <v>51650.36299999999</v>
      </c>
      <c r="G728" s="29">
        <v>1</v>
      </c>
      <c r="H728" s="29">
        <v>1</v>
      </c>
      <c r="I728" s="29">
        <v>1</v>
      </c>
      <c r="K728" s="432"/>
      <c r="L728" s="432" t="e">
        <f>IF(K728=0,#REF!,0)</f>
        <v>#REF!</v>
      </c>
      <c r="O728">
        <v>57542.239225999998</v>
      </c>
      <c r="P728">
        <v>173</v>
      </c>
    </row>
    <row r="729" spans="1:16">
      <c r="A729" s="29">
        <v>727</v>
      </c>
      <c r="B729" s="29">
        <v>6139.8579999999993</v>
      </c>
      <c r="C729" s="29">
        <v>19116.798999999901</v>
      </c>
      <c r="D729" s="29">
        <v>1</v>
      </c>
      <c r="E729" s="29">
        <v>1</v>
      </c>
      <c r="F729" s="29">
        <v>130305.591</v>
      </c>
      <c r="G729" s="29">
        <v>1</v>
      </c>
      <c r="H729" s="29">
        <v>1</v>
      </c>
      <c r="I729" s="29">
        <v>1</v>
      </c>
      <c r="K729" s="432"/>
      <c r="L729" s="432" t="e">
        <f>IF(K729=0,#REF!,0)</f>
        <v>#REF!</v>
      </c>
      <c r="O729">
        <v>59439.618804999998</v>
      </c>
      <c r="P729">
        <v>179</v>
      </c>
    </row>
    <row r="730" spans="1:16">
      <c r="A730" s="29">
        <v>728</v>
      </c>
      <c r="B730" s="29">
        <v>1762.222</v>
      </c>
      <c r="C730" s="29">
        <v>50900.026999999878</v>
      </c>
      <c r="D730" s="29">
        <v>1</v>
      </c>
      <c r="E730" s="29">
        <v>1</v>
      </c>
      <c r="F730" s="29">
        <v>133022.454</v>
      </c>
      <c r="G730" s="29">
        <v>1</v>
      </c>
      <c r="H730" s="29">
        <v>1</v>
      </c>
      <c r="I730" s="29">
        <v>1</v>
      </c>
      <c r="K730" s="432"/>
      <c r="L730" s="432" t="e">
        <f>IF(K730=0,#REF!,0)</f>
        <v>#REF!</v>
      </c>
      <c r="O730">
        <v>61691.388854999997</v>
      </c>
      <c r="P730">
        <v>193</v>
      </c>
    </row>
    <row r="731" spans="1:16">
      <c r="A731" s="29">
        <v>729</v>
      </c>
      <c r="B731" s="29">
        <v>1032.623999999998</v>
      </c>
      <c r="C731" s="29">
        <v>80114.947999999888</v>
      </c>
      <c r="D731" s="29">
        <v>1</v>
      </c>
      <c r="E731" s="29">
        <v>1</v>
      </c>
      <c r="F731" s="29">
        <v>124548.628</v>
      </c>
      <c r="G731" s="29">
        <v>1</v>
      </c>
      <c r="H731" s="29">
        <v>1</v>
      </c>
      <c r="I731" s="29">
        <v>1</v>
      </c>
      <c r="K731" s="432"/>
      <c r="L731" s="432" t="e">
        <f>IF(K731=0,#REF!,0)</f>
        <v>#REF!</v>
      </c>
      <c r="O731">
        <v>66626.223815999998</v>
      </c>
      <c r="P731">
        <v>189</v>
      </c>
    </row>
    <row r="732" spans="1:16">
      <c r="A732" s="29">
        <v>730</v>
      </c>
      <c r="B732" s="29">
        <v>1153.2399999999991</v>
      </c>
      <c r="C732" s="29">
        <v>97584.137000000002</v>
      </c>
      <c r="D732" s="29">
        <v>1</v>
      </c>
      <c r="E732" s="29">
        <v>1</v>
      </c>
      <c r="F732" s="29">
        <v>111774.178</v>
      </c>
      <c r="G732" s="29">
        <v>1</v>
      </c>
      <c r="H732" s="29">
        <v>1</v>
      </c>
      <c r="I732" s="29">
        <v>1</v>
      </c>
      <c r="K732" s="432"/>
      <c r="L732" s="432" t="e">
        <f>IF(K732=0,#REF!,0)</f>
        <v>#REF!</v>
      </c>
      <c r="O732">
        <v>72680.669861000002</v>
      </c>
      <c r="P732">
        <v>174</v>
      </c>
    </row>
    <row r="733" spans="1:16">
      <c r="A733" s="29">
        <v>731</v>
      </c>
      <c r="B733" s="29">
        <v>1213.5469999999989</v>
      </c>
      <c r="C733" s="29">
        <v>114690.33199999981</v>
      </c>
      <c r="D733" s="29">
        <v>1</v>
      </c>
      <c r="E733" s="29">
        <v>1</v>
      </c>
      <c r="F733" s="29">
        <v>100203.374</v>
      </c>
      <c r="G733" s="29">
        <v>1</v>
      </c>
      <c r="H733" s="29">
        <v>1</v>
      </c>
      <c r="I733" s="29">
        <v>1</v>
      </c>
      <c r="K733" s="432"/>
      <c r="L733" s="432" t="e">
        <f>IF(K733=0,#REF!,0)</f>
        <v>#REF!</v>
      </c>
      <c r="O733">
        <v>73983.65295399999</v>
      </c>
      <c r="P733">
        <v>143</v>
      </c>
    </row>
    <row r="734" spans="1:16">
      <c r="A734" s="29">
        <v>732</v>
      </c>
      <c r="B734" s="29">
        <v>1213.5469999999989</v>
      </c>
      <c r="C734" s="29">
        <v>96727.182000000001</v>
      </c>
      <c r="D734" s="29">
        <v>1</v>
      </c>
      <c r="E734" s="29">
        <v>1</v>
      </c>
      <c r="F734" s="29">
        <v>89662.534999999989</v>
      </c>
      <c r="G734" s="29">
        <v>1</v>
      </c>
      <c r="H734" s="29">
        <v>1</v>
      </c>
      <c r="I734" s="29">
        <v>1</v>
      </c>
      <c r="K734" s="432"/>
      <c r="L734" s="432" t="e">
        <f>IF(K734=0,#REF!,0)</f>
        <v>#REF!</v>
      </c>
      <c r="O734">
        <v>73832.636048</v>
      </c>
      <c r="P734">
        <v>123</v>
      </c>
    </row>
    <row r="735" spans="1:16">
      <c r="A735" s="29">
        <v>733</v>
      </c>
      <c r="B735" s="29">
        <v>6200.1660000000002</v>
      </c>
      <c r="C735" s="29">
        <v>55240.2429999999</v>
      </c>
      <c r="D735" s="29">
        <v>1</v>
      </c>
      <c r="E735" s="29">
        <v>1</v>
      </c>
      <c r="F735" s="29">
        <v>71685.631000000008</v>
      </c>
      <c r="G735" s="29">
        <v>1</v>
      </c>
      <c r="H735" s="29">
        <v>1</v>
      </c>
      <c r="I735" s="29">
        <v>1</v>
      </c>
      <c r="K735" s="432"/>
      <c r="L735" s="432" t="e">
        <f>IF(K735=0,#REF!,0)</f>
        <v>#REF!</v>
      </c>
      <c r="O735">
        <v>69992.032682999998</v>
      </c>
      <c r="P735">
        <v>118</v>
      </c>
    </row>
    <row r="736" spans="1:16">
      <c r="A736" s="29">
        <v>734</v>
      </c>
      <c r="B736" s="29">
        <v>1762.222</v>
      </c>
      <c r="C736" s="29">
        <v>76884.120999999897</v>
      </c>
      <c r="D736" s="29">
        <v>1</v>
      </c>
      <c r="E736" s="29">
        <v>1</v>
      </c>
      <c r="F736" s="29">
        <v>75205.267999999996</v>
      </c>
      <c r="G736" s="29">
        <v>1</v>
      </c>
      <c r="H736" s="29">
        <v>1</v>
      </c>
      <c r="I736" s="29">
        <v>1</v>
      </c>
      <c r="K736" s="432"/>
      <c r="L736" s="432" t="e">
        <f>IF(K736=0,#REF!,0)</f>
        <v>#REF!</v>
      </c>
      <c r="O736">
        <v>67713.225462999995</v>
      </c>
      <c r="P736">
        <v>111</v>
      </c>
    </row>
    <row r="737" spans="1:16">
      <c r="A737" s="29">
        <v>735</v>
      </c>
      <c r="B737" s="29">
        <v>1032.623999999998</v>
      </c>
      <c r="C737" s="29">
        <v>111089.5539999998</v>
      </c>
      <c r="D737" s="29">
        <v>1</v>
      </c>
      <c r="E737" s="29">
        <v>1</v>
      </c>
      <c r="F737" s="29">
        <v>72853.835999999996</v>
      </c>
      <c r="G737" s="29">
        <v>1</v>
      </c>
      <c r="H737" s="29">
        <v>1</v>
      </c>
      <c r="I737" s="29">
        <v>1</v>
      </c>
      <c r="K737" s="432"/>
      <c r="L737" s="432" t="e">
        <f>IF(K737=0,#REF!,0)</f>
        <v>#REF!</v>
      </c>
      <c r="O737">
        <v>69537.512329999998</v>
      </c>
      <c r="P737">
        <v>110</v>
      </c>
    </row>
    <row r="738" spans="1:16">
      <c r="A738" s="29">
        <v>736</v>
      </c>
      <c r="B738" s="29">
        <v>1032.623999999998</v>
      </c>
      <c r="C738" s="29">
        <v>93771.861999999994</v>
      </c>
      <c r="D738" s="29">
        <v>1</v>
      </c>
      <c r="E738" s="29">
        <v>1</v>
      </c>
      <c r="F738" s="29">
        <v>72765.45199999999</v>
      </c>
      <c r="G738" s="29">
        <v>1</v>
      </c>
      <c r="H738" s="29">
        <v>1</v>
      </c>
      <c r="I738" s="29">
        <v>1</v>
      </c>
      <c r="K738" s="432"/>
      <c r="L738" s="432" t="e">
        <f>IF(K738=0,#REF!,0)</f>
        <v>#REF!</v>
      </c>
      <c r="O738">
        <v>69430.788573999991</v>
      </c>
      <c r="P738">
        <v>121</v>
      </c>
    </row>
    <row r="739" spans="1:16">
      <c r="A739" s="29">
        <v>737</v>
      </c>
      <c r="B739" s="29">
        <v>1032.623999999998</v>
      </c>
      <c r="C739" s="29">
        <v>82063.89899999999</v>
      </c>
      <c r="D739" s="29">
        <v>1</v>
      </c>
      <c r="E739" s="29">
        <v>1</v>
      </c>
      <c r="F739" s="29">
        <v>76408.562999999995</v>
      </c>
      <c r="G739" s="29">
        <v>1</v>
      </c>
      <c r="H739" s="29">
        <v>1</v>
      </c>
      <c r="I739" s="29">
        <v>1</v>
      </c>
      <c r="K739" s="432"/>
      <c r="L739" s="432" t="e">
        <f>IF(K739=0,#REF!,0)</f>
        <v>#REF!</v>
      </c>
      <c r="O739">
        <v>69528.821838000003</v>
      </c>
      <c r="P739">
        <v>131</v>
      </c>
    </row>
    <row r="740" spans="1:16">
      <c r="A740" s="29">
        <v>738</v>
      </c>
      <c r="B740" s="29">
        <v>1762.222</v>
      </c>
      <c r="C740" s="29">
        <v>48026.560999999892</v>
      </c>
      <c r="D740" s="29">
        <v>1</v>
      </c>
      <c r="E740" s="29">
        <v>1</v>
      </c>
      <c r="F740" s="29">
        <v>81400.639999999898</v>
      </c>
      <c r="G740" s="29">
        <v>1</v>
      </c>
      <c r="H740" s="29">
        <v>1</v>
      </c>
      <c r="I740" s="29">
        <v>1</v>
      </c>
      <c r="K740" s="432"/>
      <c r="L740" s="432" t="e">
        <f>IF(K740=0,#REF!,0)</f>
        <v>#REF!</v>
      </c>
      <c r="O740">
        <v>69780.742003000007</v>
      </c>
      <c r="P740">
        <v>166</v>
      </c>
    </row>
    <row r="741" spans="1:16">
      <c r="A741" s="29">
        <v>739</v>
      </c>
      <c r="B741" s="29">
        <v>6139.8579999999993</v>
      </c>
      <c r="C741" s="29">
        <v>31207.56899999989</v>
      </c>
      <c r="D741" s="29">
        <v>1</v>
      </c>
      <c r="E741" s="29">
        <v>1</v>
      </c>
      <c r="F741" s="29">
        <v>72009.622999999992</v>
      </c>
      <c r="G741" s="29">
        <v>1</v>
      </c>
      <c r="H741" s="29">
        <v>1</v>
      </c>
      <c r="I741" s="29">
        <v>1</v>
      </c>
      <c r="K741" s="432"/>
      <c r="L741" s="432" t="e">
        <f>IF(K741=0,#REF!,0)</f>
        <v>#REF!</v>
      </c>
      <c r="O741">
        <v>69735.181213000003</v>
      </c>
      <c r="P741">
        <v>184</v>
      </c>
    </row>
    <row r="742" spans="1:16">
      <c r="A742" s="29">
        <v>740</v>
      </c>
      <c r="B742" s="29">
        <v>7599.07</v>
      </c>
      <c r="C742" s="29">
        <v>32445.6159999999</v>
      </c>
      <c r="D742" s="29">
        <v>1</v>
      </c>
      <c r="E742" s="29">
        <v>1</v>
      </c>
      <c r="F742" s="29">
        <v>67439.509999999893</v>
      </c>
      <c r="G742" s="29">
        <v>1</v>
      </c>
      <c r="H742" s="29">
        <v>1</v>
      </c>
      <c r="I742" s="29">
        <v>1</v>
      </c>
      <c r="K742" s="432"/>
      <c r="L742" s="432" t="e">
        <f>IF(K742=0,#REF!,0)</f>
        <v>#REF!</v>
      </c>
      <c r="O742">
        <v>68909.624876999995</v>
      </c>
      <c r="P742">
        <v>209</v>
      </c>
    </row>
    <row r="743" spans="1:16">
      <c r="A743" s="29">
        <v>741</v>
      </c>
      <c r="B743" s="29">
        <v>1762.222</v>
      </c>
      <c r="C743" s="29">
        <v>18117.074999999899</v>
      </c>
      <c r="D743" s="29">
        <v>1</v>
      </c>
      <c r="E743" s="29">
        <v>1</v>
      </c>
      <c r="F743" s="29">
        <v>74900.456999999893</v>
      </c>
      <c r="G743" s="29">
        <v>1</v>
      </c>
      <c r="H743" s="29">
        <v>1</v>
      </c>
      <c r="I743" s="29">
        <v>1</v>
      </c>
      <c r="K743" s="432"/>
      <c r="L743" s="432" t="e">
        <f>IF(K743=0,#REF!,0)</f>
        <v>#REF!</v>
      </c>
      <c r="O743">
        <v>66956.770263999992</v>
      </c>
      <c r="P743">
        <v>211</v>
      </c>
    </row>
    <row r="744" spans="1:16">
      <c r="A744" s="29">
        <v>742</v>
      </c>
      <c r="B744" s="29">
        <v>1762.222</v>
      </c>
      <c r="C744" s="29">
        <v>17651.893999999898</v>
      </c>
      <c r="D744" s="29">
        <v>1</v>
      </c>
      <c r="E744" s="29">
        <v>1</v>
      </c>
      <c r="F744" s="29">
        <v>3088.3420000000001</v>
      </c>
      <c r="G744" s="29">
        <v>1</v>
      </c>
      <c r="H744" s="29">
        <v>1</v>
      </c>
      <c r="I744" s="29">
        <v>1</v>
      </c>
      <c r="K744" s="432"/>
      <c r="L744" s="432" t="e">
        <f>IF(K744=0,#REF!,0)</f>
        <v>#REF!</v>
      </c>
      <c r="O744">
        <v>64629.292357999999</v>
      </c>
      <c r="P744">
        <v>218</v>
      </c>
    </row>
    <row r="745" spans="1:16">
      <c r="A745" s="29">
        <v>743</v>
      </c>
      <c r="B745" s="29">
        <v>1762.222</v>
      </c>
      <c r="C745" s="29">
        <v>17190.136999999901</v>
      </c>
      <c r="D745" s="29">
        <v>1</v>
      </c>
      <c r="E745" s="29">
        <v>1</v>
      </c>
      <c r="F745" s="29">
        <v>2038.252999999999</v>
      </c>
      <c r="G745" s="29">
        <v>1</v>
      </c>
      <c r="H745" s="29">
        <v>1</v>
      </c>
      <c r="I745" s="29">
        <v>1</v>
      </c>
      <c r="K745" s="432"/>
      <c r="L745" s="432" t="e">
        <f>IF(K745=0,#REF!,0)</f>
        <v>#REF!</v>
      </c>
      <c r="O745">
        <v>64036.101135999997</v>
      </c>
      <c r="P745">
        <v>202</v>
      </c>
    </row>
    <row r="746" spans="1:16">
      <c r="A746" s="29">
        <v>744</v>
      </c>
      <c r="B746" s="29">
        <v>1032.623999999998</v>
      </c>
      <c r="C746" s="29">
        <v>17179.878999999899</v>
      </c>
      <c r="D746" s="29">
        <v>1</v>
      </c>
      <c r="E746" s="29">
        <v>1</v>
      </c>
      <c r="F746" s="29">
        <v>2730.4859999999899</v>
      </c>
      <c r="G746" s="29">
        <v>1</v>
      </c>
      <c r="H746" s="29">
        <v>1</v>
      </c>
      <c r="I746" s="29">
        <v>1</v>
      </c>
      <c r="K746" s="432"/>
      <c r="L746" s="432" t="e">
        <f>IF(K746=0,#REF!,0)</f>
        <v>#REF!</v>
      </c>
      <c r="O746">
        <v>64162.743042999988</v>
      </c>
      <c r="P746">
        <v>188</v>
      </c>
    </row>
    <row r="747" spans="1:16">
      <c r="A747" s="29">
        <v>745</v>
      </c>
      <c r="B747" s="29">
        <v>1032.623999999998</v>
      </c>
      <c r="C747" s="29">
        <v>17189.42499999989</v>
      </c>
      <c r="D747" s="29">
        <v>1</v>
      </c>
      <c r="E747" s="29">
        <v>1</v>
      </c>
      <c r="F747" s="29">
        <v>3766.0140000000001</v>
      </c>
      <c r="G747" s="29">
        <v>1</v>
      </c>
      <c r="H747" s="29">
        <v>1</v>
      </c>
      <c r="I747" s="29">
        <v>1</v>
      </c>
      <c r="K747" s="432"/>
      <c r="L747" s="432" t="e">
        <f>IF(K747=0,#REF!,0)</f>
        <v>#REF!</v>
      </c>
      <c r="O747">
        <v>63241.593689000001</v>
      </c>
      <c r="P747">
        <v>185</v>
      </c>
    </row>
    <row r="748" spans="1:16">
      <c r="A748" s="29">
        <v>746</v>
      </c>
      <c r="B748" s="29">
        <v>1032.623999999998</v>
      </c>
      <c r="C748" s="29">
        <v>17138.87099999989</v>
      </c>
      <c r="D748" s="29">
        <v>1</v>
      </c>
      <c r="E748" s="29">
        <v>1</v>
      </c>
      <c r="F748" s="29">
        <v>7260.1970000000001</v>
      </c>
      <c r="G748" s="29">
        <v>1</v>
      </c>
      <c r="H748" s="29">
        <v>1</v>
      </c>
      <c r="I748" s="29">
        <v>1</v>
      </c>
      <c r="K748" s="432"/>
      <c r="L748" s="432" t="e">
        <f>IF(K748=0,#REF!,0)</f>
        <v>#REF!</v>
      </c>
      <c r="O748">
        <v>60580.509857999998</v>
      </c>
      <c r="P748">
        <v>176</v>
      </c>
    </row>
    <row r="749" spans="1:16">
      <c r="A749" s="29">
        <v>747</v>
      </c>
      <c r="B749" s="29">
        <v>1032.623999999998</v>
      </c>
      <c r="C749" s="29">
        <v>17099.107999999898</v>
      </c>
      <c r="D749" s="29">
        <v>1</v>
      </c>
      <c r="E749" s="29">
        <v>1</v>
      </c>
      <c r="F749" s="29">
        <v>9395.5539999999892</v>
      </c>
      <c r="G749" s="29">
        <v>1</v>
      </c>
      <c r="H749" s="29">
        <v>1</v>
      </c>
      <c r="I749" s="29">
        <v>1</v>
      </c>
      <c r="K749" s="432"/>
      <c r="L749" s="432" t="e">
        <f>IF(K749=0,#REF!,0)</f>
        <v>#REF!</v>
      </c>
      <c r="O749">
        <v>60792.950012999987</v>
      </c>
      <c r="P749">
        <v>170</v>
      </c>
    </row>
    <row r="750" spans="1:16">
      <c r="A750" s="29">
        <v>748</v>
      </c>
      <c r="B750" s="29">
        <v>1032.623999999998</v>
      </c>
      <c r="C750" s="29">
        <v>17115.820999999902</v>
      </c>
      <c r="D750" s="29">
        <v>1</v>
      </c>
      <c r="E750" s="29">
        <v>1</v>
      </c>
      <c r="F750" s="29">
        <v>12759.163999999901</v>
      </c>
      <c r="G750" s="29">
        <v>1</v>
      </c>
      <c r="H750" s="29">
        <v>1</v>
      </c>
      <c r="I750" s="29">
        <v>1</v>
      </c>
      <c r="K750" s="432"/>
      <c r="L750" s="432" t="e">
        <f>IF(K750=0,#REF!,0)</f>
        <v>#REF!</v>
      </c>
      <c r="O750">
        <v>60175.234801999999</v>
      </c>
      <c r="P750">
        <v>166</v>
      </c>
    </row>
    <row r="751" spans="1:16">
      <c r="A751" s="29">
        <v>749</v>
      </c>
      <c r="B751" s="29">
        <v>1032.623999999998</v>
      </c>
      <c r="C751" s="29">
        <v>17130.683999999899</v>
      </c>
      <c r="D751" s="29">
        <v>1</v>
      </c>
      <c r="E751" s="29">
        <v>1</v>
      </c>
      <c r="F751" s="29">
        <v>15854.053</v>
      </c>
      <c r="G751" s="29">
        <v>1</v>
      </c>
      <c r="H751" s="29">
        <v>1</v>
      </c>
      <c r="I751" s="29">
        <v>1</v>
      </c>
      <c r="K751" s="432"/>
      <c r="L751" s="432" t="e">
        <f>IF(K751=0,#REF!,0)</f>
        <v>#REF!</v>
      </c>
      <c r="O751">
        <v>60027.383849999998</v>
      </c>
      <c r="P751">
        <v>161</v>
      </c>
    </row>
    <row r="752" spans="1:16">
      <c r="A752" s="29">
        <v>750</v>
      </c>
      <c r="B752" s="29">
        <v>1762.222</v>
      </c>
      <c r="C752" s="29">
        <v>17120.7569999999</v>
      </c>
      <c r="D752" s="29">
        <v>1</v>
      </c>
      <c r="E752" s="29">
        <v>1</v>
      </c>
      <c r="F752" s="29">
        <v>19009.742999999999</v>
      </c>
      <c r="G752" s="29">
        <v>1</v>
      </c>
      <c r="H752" s="29">
        <v>1</v>
      </c>
      <c r="I752" s="29">
        <v>1</v>
      </c>
      <c r="K752" s="432"/>
      <c r="L752" s="432" t="e">
        <f>IF(K752=0,#REF!,0)</f>
        <v>#REF!</v>
      </c>
      <c r="O752">
        <v>60446.695769000013</v>
      </c>
      <c r="P752">
        <v>167</v>
      </c>
    </row>
    <row r="753" spans="1:16">
      <c r="A753" s="29">
        <v>751</v>
      </c>
      <c r="B753" s="29">
        <v>6139.8579999999993</v>
      </c>
      <c r="C753" s="29">
        <v>17221.055999999899</v>
      </c>
      <c r="D753" s="29">
        <v>1</v>
      </c>
      <c r="E753" s="29">
        <v>1</v>
      </c>
      <c r="F753" s="29">
        <v>97802.593999999895</v>
      </c>
      <c r="G753" s="29">
        <v>1</v>
      </c>
      <c r="H753" s="29">
        <v>1</v>
      </c>
      <c r="I753" s="29">
        <v>1</v>
      </c>
      <c r="K753" s="432"/>
      <c r="L753" s="432" t="e">
        <f>IF(K753=0,#REF!,0)</f>
        <v>#REF!</v>
      </c>
      <c r="O753">
        <v>62545.422973000001</v>
      </c>
      <c r="P753">
        <v>167</v>
      </c>
    </row>
    <row r="754" spans="1:16">
      <c r="A754" s="29">
        <v>752</v>
      </c>
      <c r="B754" s="29">
        <v>1762.222</v>
      </c>
      <c r="C754" s="29">
        <v>47291.011999999893</v>
      </c>
      <c r="D754" s="29">
        <v>1</v>
      </c>
      <c r="E754" s="29">
        <v>1</v>
      </c>
      <c r="F754" s="29">
        <v>100461.6139999999</v>
      </c>
      <c r="G754" s="29">
        <v>1</v>
      </c>
      <c r="H754" s="29">
        <v>1</v>
      </c>
      <c r="I754" s="29">
        <v>1</v>
      </c>
      <c r="K754" s="432"/>
      <c r="L754" s="432" t="e">
        <f>IF(K754=0,#REF!,0)</f>
        <v>#REF!</v>
      </c>
      <c r="O754">
        <v>63026.417296</v>
      </c>
      <c r="P754">
        <v>177</v>
      </c>
    </row>
    <row r="755" spans="1:16">
      <c r="A755" s="29">
        <v>753</v>
      </c>
      <c r="B755" s="29">
        <v>1032.623999999998</v>
      </c>
      <c r="C755" s="29">
        <v>74598.32099999988</v>
      </c>
      <c r="D755" s="29">
        <v>1</v>
      </c>
      <c r="E755" s="29">
        <v>1</v>
      </c>
      <c r="F755" s="29">
        <v>90669.837</v>
      </c>
      <c r="G755" s="29">
        <v>1</v>
      </c>
      <c r="H755" s="29">
        <v>1</v>
      </c>
      <c r="I755" s="29">
        <v>1</v>
      </c>
      <c r="K755" s="432"/>
      <c r="L755" s="432" t="e">
        <f>IF(K755=0,#REF!,0)</f>
        <v>#REF!</v>
      </c>
      <c r="O755">
        <v>67799.533781999999</v>
      </c>
      <c r="P755">
        <v>172</v>
      </c>
    </row>
    <row r="756" spans="1:16">
      <c r="A756" s="29">
        <v>754</v>
      </c>
      <c r="B756" s="29">
        <v>1153.2399999999991</v>
      </c>
      <c r="C756" s="29">
        <v>90157.623999999894</v>
      </c>
      <c r="D756" s="29">
        <v>1</v>
      </c>
      <c r="E756" s="29">
        <v>1</v>
      </c>
      <c r="F756" s="29">
        <v>76882.950999999885</v>
      </c>
      <c r="G756" s="29">
        <v>1</v>
      </c>
      <c r="H756" s="29">
        <v>1</v>
      </c>
      <c r="I756" s="29">
        <v>1</v>
      </c>
      <c r="K756" s="432"/>
      <c r="L756" s="432" t="e">
        <f>IF(K756=0,#REF!,0)</f>
        <v>#REF!</v>
      </c>
      <c r="O756">
        <v>74834.652831999992</v>
      </c>
      <c r="P756">
        <v>153</v>
      </c>
    </row>
    <row r="757" spans="1:16">
      <c r="A757" s="29">
        <v>755</v>
      </c>
      <c r="B757" s="29">
        <v>1213.5469999999989</v>
      </c>
      <c r="C757" s="29">
        <v>105485.0929999998</v>
      </c>
      <c r="D757" s="29">
        <v>1</v>
      </c>
      <c r="E757" s="29">
        <v>1</v>
      </c>
      <c r="F757" s="29">
        <v>63761.229999999901</v>
      </c>
      <c r="G757" s="29">
        <v>1</v>
      </c>
      <c r="H757" s="29">
        <v>1</v>
      </c>
      <c r="I757" s="29">
        <v>1</v>
      </c>
      <c r="K757" s="432"/>
      <c r="L757" s="432" t="e">
        <f>IF(K757=0,#REF!,0)</f>
        <v>#REF!</v>
      </c>
      <c r="O757">
        <v>76063.526368000006</v>
      </c>
      <c r="P757">
        <v>133</v>
      </c>
    </row>
    <row r="758" spans="1:16">
      <c r="A758" s="29">
        <v>756</v>
      </c>
      <c r="B758" s="29">
        <v>1213.5469999999989</v>
      </c>
      <c r="C758" s="29">
        <v>88741.7389999999</v>
      </c>
      <c r="D758" s="29">
        <v>1</v>
      </c>
      <c r="E758" s="29">
        <v>1</v>
      </c>
      <c r="F758" s="29">
        <v>52295.89899999999</v>
      </c>
      <c r="G758" s="29">
        <v>1</v>
      </c>
      <c r="H758" s="29">
        <v>1</v>
      </c>
      <c r="I758" s="29">
        <v>1</v>
      </c>
      <c r="K758" s="432"/>
      <c r="L758" s="432" t="e">
        <f>IF(K758=0,#REF!,0)</f>
        <v>#REF!</v>
      </c>
      <c r="O758">
        <v>75294.423827999999</v>
      </c>
      <c r="P758">
        <v>111</v>
      </c>
    </row>
    <row r="759" spans="1:16">
      <c r="A759" s="29">
        <v>757</v>
      </c>
      <c r="B759" s="29">
        <v>6200.1660000000002</v>
      </c>
      <c r="C759" s="29">
        <v>51386.384999999893</v>
      </c>
      <c r="D759" s="29">
        <v>1</v>
      </c>
      <c r="E759" s="29">
        <v>1</v>
      </c>
      <c r="F759" s="29">
        <v>34045.092999999899</v>
      </c>
      <c r="G759" s="29">
        <v>1</v>
      </c>
      <c r="H759" s="29">
        <v>1</v>
      </c>
      <c r="I759" s="29">
        <v>1</v>
      </c>
      <c r="K759" s="432"/>
      <c r="L759" s="432" t="e">
        <f>IF(K759=0,#REF!,0)</f>
        <v>#REF!</v>
      </c>
      <c r="O759">
        <v>70636.514251000001</v>
      </c>
      <c r="P759">
        <v>105</v>
      </c>
    </row>
    <row r="760" spans="1:16">
      <c r="A760" s="29">
        <v>758</v>
      </c>
      <c r="B760" s="29">
        <v>1762.222</v>
      </c>
      <c r="C760" s="29">
        <v>70218.636999999901</v>
      </c>
      <c r="D760" s="29">
        <v>1</v>
      </c>
      <c r="E760" s="29">
        <v>1</v>
      </c>
      <c r="F760" s="29">
        <v>37067.57699999999</v>
      </c>
      <c r="G760" s="29">
        <v>1</v>
      </c>
      <c r="H760" s="29">
        <v>1</v>
      </c>
      <c r="I760" s="29">
        <v>1</v>
      </c>
      <c r="K760" s="432"/>
      <c r="L760" s="432" t="e">
        <f>IF(K760=0,#REF!,0)</f>
        <v>#REF!</v>
      </c>
      <c r="O760">
        <v>68999.891113000005</v>
      </c>
      <c r="P760">
        <v>108</v>
      </c>
    </row>
    <row r="761" spans="1:16">
      <c r="A761" s="29">
        <v>759</v>
      </c>
      <c r="B761" s="29">
        <v>1032.623999999998</v>
      </c>
      <c r="C761" s="29">
        <v>101603.3599999998</v>
      </c>
      <c r="D761" s="29">
        <v>1</v>
      </c>
      <c r="E761" s="29">
        <v>1</v>
      </c>
      <c r="F761" s="29">
        <v>34240.282999999887</v>
      </c>
      <c r="G761" s="29">
        <v>1</v>
      </c>
      <c r="H761" s="29">
        <v>1</v>
      </c>
      <c r="I761" s="29">
        <v>1</v>
      </c>
      <c r="K761" s="432"/>
      <c r="L761" s="432" t="e">
        <f>IF(K761=0,#REF!,0)</f>
        <v>#REF!</v>
      </c>
      <c r="O761">
        <v>71522.055968999994</v>
      </c>
      <c r="P761">
        <v>113</v>
      </c>
    </row>
    <row r="762" spans="1:16">
      <c r="A762" s="29">
        <v>760</v>
      </c>
      <c r="B762" s="29">
        <v>1032.623999999998</v>
      </c>
      <c r="C762" s="29">
        <v>85689.305999999895</v>
      </c>
      <c r="D762" s="29">
        <v>1</v>
      </c>
      <c r="E762" s="29">
        <v>1</v>
      </c>
      <c r="F762" s="29">
        <v>33594.731</v>
      </c>
      <c r="G762" s="29">
        <v>1</v>
      </c>
      <c r="H762" s="29">
        <v>1</v>
      </c>
      <c r="I762" s="29">
        <v>1</v>
      </c>
      <c r="K762" s="432"/>
      <c r="L762" s="432" t="e">
        <f>IF(K762=0,#REF!,0)</f>
        <v>#REF!</v>
      </c>
      <c r="O762">
        <v>71185.278443999996</v>
      </c>
      <c r="P762">
        <v>117</v>
      </c>
    </row>
    <row r="763" spans="1:16">
      <c r="A763" s="29">
        <v>761</v>
      </c>
      <c r="B763" s="29">
        <v>1032.623999999998</v>
      </c>
      <c r="C763" s="29">
        <v>74048.328999999896</v>
      </c>
      <c r="D763" s="29">
        <v>1</v>
      </c>
      <c r="E763" s="29">
        <v>1</v>
      </c>
      <c r="F763" s="29">
        <v>37655.154000000002</v>
      </c>
      <c r="G763" s="29">
        <v>1</v>
      </c>
      <c r="H763" s="29">
        <v>1</v>
      </c>
      <c r="I763" s="29">
        <v>1</v>
      </c>
      <c r="K763" s="432"/>
      <c r="L763" s="432" t="e">
        <f>IF(K763=0,#REF!,0)</f>
        <v>#REF!</v>
      </c>
      <c r="O763">
        <v>71041.743042000002</v>
      </c>
      <c r="P763">
        <v>124</v>
      </c>
    </row>
    <row r="764" spans="1:16">
      <c r="A764" s="29">
        <v>762</v>
      </c>
      <c r="B764" s="29">
        <v>1762.222</v>
      </c>
      <c r="C764" s="29">
        <v>42795.821999999891</v>
      </c>
      <c r="D764" s="29">
        <v>1</v>
      </c>
      <c r="E764" s="29">
        <v>1</v>
      </c>
      <c r="F764" s="29">
        <v>42481.517999999989</v>
      </c>
      <c r="G764" s="29">
        <v>1</v>
      </c>
      <c r="H764" s="29">
        <v>1</v>
      </c>
      <c r="I764" s="29">
        <v>1</v>
      </c>
      <c r="K764" s="432"/>
      <c r="L764" s="432" t="e">
        <f>IF(K764=0,#REF!,0)</f>
        <v>#REF!</v>
      </c>
      <c r="O764">
        <v>71043.216278000007</v>
      </c>
      <c r="P764">
        <v>148</v>
      </c>
    </row>
    <row r="765" spans="1:16">
      <c r="A765" s="29">
        <v>763</v>
      </c>
      <c r="B765" s="29">
        <v>6139.8579999999993</v>
      </c>
      <c r="C765" s="29">
        <v>29421.6159999999</v>
      </c>
      <c r="D765" s="29">
        <v>1</v>
      </c>
      <c r="E765" s="29">
        <v>1</v>
      </c>
      <c r="F765" s="29">
        <v>37314.910999999898</v>
      </c>
      <c r="G765" s="29">
        <v>1</v>
      </c>
      <c r="H765" s="29">
        <v>1</v>
      </c>
      <c r="I765" s="29">
        <v>1</v>
      </c>
      <c r="K765" s="432"/>
      <c r="L765" s="432" t="e">
        <f>IF(K765=0,#REF!,0)</f>
        <v>#REF!</v>
      </c>
      <c r="O765">
        <v>70737.145537999997</v>
      </c>
      <c r="P765">
        <v>193</v>
      </c>
    </row>
    <row r="766" spans="1:16">
      <c r="A766" s="29">
        <v>764</v>
      </c>
      <c r="B766" s="29">
        <v>7599.07</v>
      </c>
      <c r="C766" s="29">
        <v>30849.951999999899</v>
      </c>
      <c r="D766" s="29">
        <v>1</v>
      </c>
      <c r="E766" s="29">
        <v>1</v>
      </c>
      <c r="F766" s="29">
        <v>37508.603999999999</v>
      </c>
      <c r="G766" s="29">
        <v>1</v>
      </c>
      <c r="H766" s="29">
        <v>1</v>
      </c>
      <c r="I766" s="29">
        <v>1</v>
      </c>
      <c r="K766" s="432"/>
      <c r="L766" s="432" t="e">
        <f>IF(K766=0,#REF!,0)</f>
        <v>#REF!</v>
      </c>
      <c r="O766">
        <v>69826.095702999999</v>
      </c>
      <c r="P766">
        <v>209</v>
      </c>
    </row>
    <row r="767" spans="1:16">
      <c r="A767" s="29">
        <v>765</v>
      </c>
      <c r="B767" s="29">
        <v>1762.222</v>
      </c>
      <c r="C767" s="29">
        <v>17238.8329999999</v>
      </c>
      <c r="D767" s="29">
        <v>1</v>
      </c>
      <c r="E767" s="29">
        <v>1</v>
      </c>
      <c r="F767" s="29">
        <v>49812.74</v>
      </c>
      <c r="G767" s="29">
        <v>1</v>
      </c>
      <c r="H767" s="29">
        <v>1</v>
      </c>
      <c r="I767" s="29">
        <v>1</v>
      </c>
      <c r="K767" s="432"/>
      <c r="L767" s="432" t="e">
        <f>IF(K767=0,#REF!,0)</f>
        <v>#REF!</v>
      </c>
      <c r="O767">
        <v>68295.117431999999</v>
      </c>
      <c r="P767">
        <v>215</v>
      </c>
    </row>
    <row r="768" spans="1:16">
      <c r="A768" s="29">
        <v>766</v>
      </c>
      <c r="B768" s="29">
        <v>1762.222</v>
      </c>
      <c r="C768" s="29">
        <v>16866.184999999899</v>
      </c>
      <c r="D768" s="29">
        <v>1</v>
      </c>
      <c r="E768" s="29">
        <v>1</v>
      </c>
      <c r="F768" s="29">
        <v>2981.5149999999999</v>
      </c>
      <c r="G768" s="29">
        <v>1</v>
      </c>
      <c r="H768" s="29">
        <v>1</v>
      </c>
      <c r="I768" s="29">
        <v>1</v>
      </c>
      <c r="K768" s="432"/>
      <c r="L768" s="432" t="e">
        <f>IF(K768=0,#REF!,0)</f>
        <v>#REF!</v>
      </c>
      <c r="O768">
        <v>66500.054078000001</v>
      </c>
      <c r="P768">
        <v>218</v>
      </c>
    </row>
    <row r="769" spans="1:16">
      <c r="A769" s="29">
        <v>767</v>
      </c>
      <c r="B769" s="29">
        <v>1762.222</v>
      </c>
      <c r="C769" s="29">
        <v>16506.797999999901</v>
      </c>
      <c r="D769" s="29">
        <v>1</v>
      </c>
      <c r="E769" s="29">
        <v>1</v>
      </c>
      <c r="F769" s="29">
        <v>1667.182</v>
      </c>
      <c r="G769" s="29">
        <v>1</v>
      </c>
      <c r="H769" s="29">
        <v>1</v>
      </c>
      <c r="I769" s="29">
        <v>1</v>
      </c>
      <c r="K769" s="432"/>
      <c r="L769" s="432" t="e">
        <f>IF(K769=0,#REF!,0)</f>
        <v>#REF!</v>
      </c>
      <c r="O769">
        <v>65762.328246999998</v>
      </c>
      <c r="P769">
        <v>210</v>
      </c>
    </row>
    <row r="770" spans="1:16">
      <c r="A770" s="29">
        <v>768</v>
      </c>
      <c r="B770" s="29">
        <v>1032.623999999998</v>
      </c>
      <c r="C770" s="29">
        <v>16595.1159999999</v>
      </c>
      <c r="D770" s="29">
        <v>1</v>
      </c>
      <c r="E770" s="29">
        <v>1</v>
      </c>
      <c r="F770" s="29">
        <v>1279.85699999999</v>
      </c>
      <c r="G770" s="29">
        <v>1</v>
      </c>
      <c r="H770" s="29">
        <v>1</v>
      </c>
      <c r="I770" s="29">
        <v>1</v>
      </c>
      <c r="K770" s="432"/>
      <c r="L770" s="432" t="e">
        <f>IF(K770=0,#REF!,0)</f>
        <v>#REF!</v>
      </c>
      <c r="O770">
        <v>65914.271485000005</v>
      </c>
      <c r="P770">
        <v>197</v>
      </c>
    </row>
    <row r="771" spans="1:16">
      <c r="A771" s="29">
        <v>769</v>
      </c>
      <c r="B771" s="29">
        <v>1032.623999999998</v>
      </c>
      <c r="C771" s="29">
        <v>16732.853999999901</v>
      </c>
      <c r="D771" s="29">
        <v>1</v>
      </c>
      <c r="E771" s="29">
        <v>1</v>
      </c>
      <c r="F771" s="29">
        <v>623.78499999999906</v>
      </c>
      <c r="G771" s="29">
        <v>1</v>
      </c>
      <c r="H771" s="29">
        <v>1</v>
      </c>
      <c r="I771" s="29">
        <v>1</v>
      </c>
      <c r="K771" s="432"/>
      <c r="L771" s="432" t="e">
        <f>IF(K771=0,#REF!,0)</f>
        <v>#REF!</v>
      </c>
      <c r="O771">
        <v>65867.809813999993</v>
      </c>
      <c r="P771">
        <v>182</v>
      </c>
    </row>
    <row r="772" spans="1:16">
      <c r="A772" s="29">
        <v>770</v>
      </c>
      <c r="B772" s="29">
        <v>1032.623999999998</v>
      </c>
      <c r="C772" s="29">
        <v>16814.164999999899</v>
      </c>
      <c r="D772" s="29">
        <v>1</v>
      </c>
      <c r="E772" s="29">
        <v>1</v>
      </c>
      <c r="F772" s="29">
        <v>2394.985999999989</v>
      </c>
      <c r="G772" s="29">
        <v>1</v>
      </c>
      <c r="H772" s="29">
        <v>1</v>
      </c>
      <c r="I772" s="29">
        <v>1</v>
      </c>
      <c r="K772" s="432"/>
      <c r="L772" s="432" t="e">
        <f>IF(K772=0,#REF!,0)</f>
        <v>#REF!</v>
      </c>
      <c r="O772">
        <v>62972.519714000002</v>
      </c>
      <c r="P772">
        <v>178</v>
      </c>
    </row>
    <row r="773" spans="1:16">
      <c r="A773" s="29">
        <v>771</v>
      </c>
      <c r="B773" s="29">
        <v>1032.623999999998</v>
      </c>
      <c r="C773" s="29">
        <v>16970.553999999898</v>
      </c>
      <c r="D773" s="29">
        <v>1</v>
      </c>
      <c r="E773" s="29">
        <v>1</v>
      </c>
      <c r="F773" s="29">
        <v>11707.77</v>
      </c>
      <c r="G773" s="29">
        <v>1</v>
      </c>
      <c r="H773" s="29">
        <v>1</v>
      </c>
      <c r="I773" s="29">
        <v>1</v>
      </c>
      <c r="K773" s="432"/>
      <c r="L773" s="432" t="e">
        <f>IF(K773=0,#REF!,0)</f>
        <v>#REF!</v>
      </c>
      <c r="O773">
        <v>62461.779234999987</v>
      </c>
      <c r="P773">
        <v>170</v>
      </c>
    </row>
    <row r="774" spans="1:16">
      <c r="A774" s="29">
        <v>772</v>
      </c>
      <c r="B774" s="29">
        <v>1032.623999999998</v>
      </c>
      <c r="C774" s="29">
        <v>17013.9039999999</v>
      </c>
      <c r="D774" s="29">
        <v>1</v>
      </c>
      <c r="E774" s="29">
        <v>1</v>
      </c>
      <c r="F774" s="29">
        <v>17655.784</v>
      </c>
      <c r="G774" s="29">
        <v>1</v>
      </c>
      <c r="H774" s="29">
        <v>1</v>
      </c>
      <c r="I774" s="29">
        <v>1</v>
      </c>
      <c r="K774" s="432"/>
      <c r="L774" s="432" t="e">
        <f>IF(K774=0,#REF!,0)</f>
        <v>#REF!</v>
      </c>
      <c r="O774">
        <v>62101.347105000001</v>
      </c>
      <c r="P774">
        <v>170</v>
      </c>
    </row>
    <row r="775" spans="1:16">
      <c r="A775" s="29">
        <v>773</v>
      </c>
      <c r="B775" s="29">
        <v>1032.623999999998</v>
      </c>
      <c r="C775" s="29">
        <v>17094.469999999899</v>
      </c>
      <c r="D775" s="29">
        <v>1</v>
      </c>
      <c r="E775" s="29">
        <v>1</v>
      </c>
      <c r="F775" s="29">
        <v>24417.324999999899</v>
      </c>
      <c r="G775" s="29">
        <v>1</v>
      </c>
      <c r="H775" s="29">
        <v>1</v>
      </c>
      <c r="I775" s="29">
        <v>1</v>
      </c>
      <c r="K775" s="432"/>
      <c r="L775" s="432" t="e">
        <f>IF(K775=0,#REF!,0)</f>
        <v>#REF!</v>
      </c>
      <c r="O775">
        <v>62649.719451999998</v>
      </c>
      <c r="P775">
        <v>162</v>
      </c>
    </row>
    <row r="776" spans="1:16">
      <c r="A776" s="29">
        <v>774</v>
      </c>
      <c r="B776" s="29">
        <v>1762.222</v>
      </c>
      <c r="C776" s="29">
        <v>17140.9569999999</v>
      </c>
      <c r="D776" s="29">
        <v>1</v>
      </c>
      <c r="E776" s="29">
        <v>1</v>
      </c>
      <c r="F776" s="29">
        <v>28721.707999999999</v>
      </c>
      <c r="G776" s="29">
        <v>1</v>
      </c>
      <c r="H776" s="29">
        <v>1</v>
      </c>
      <c r="I776" s="29">
        <v>1</v>
      </c>
      <c r="K776" s="432"/>
      <c r="L776" s="432" t="e">
        <f>IF(K776=0,#REF!,0)</f>
        <v>#REF!</v>
      </c>
      <c r="O776">
        <v>64365.213746000001</v>
      </c>
      <c r="P776">
        <v>165</v>
      </c>
    </row>
    <row r="777" spans="1:16">
      <c r="A777" s="29">
        <v>775</v>
      </c>
      <c r="B777" s="29">
        <v>6139.8579999999993</v>
      </c>
      <c r="C777" s="29">
        <v>17280.3469999999</v>
      </c>
      <c r="D777" s="29">
        <v>1</v>
      </c>
      <c r="E777" s="29">
        <v>1</v>
      </c>
      <c r="F777" s="29">
        <v>106121.82799999999</v>
      </c>
      <c r="G777" s="29">
        <v>1</v>
      </c>
      <c r="H777" s="29">
        <v>1</v>
      </c>
      <c r="I777" s="29">
        <v>1</v>
      </c>
      <c r="K777" s="432"/>
      <c r="L777" s="432" t="e">
        <f>IF(K777=0,#REF!,0)</f>
        <v>#REF!</v>
      </c>
      <c r="O777">
        <v>65366.690125000001</v>
      </c>
      <c r="P777">
        <v>179</v>
      </c>
    </row>
    <row r="778" spans="1:16">
      <c r="A778" s="29">
        <v>776</v>
      </c>
      <c r="B778" s="29">
        <v>1762.222</v>
      </c>
      <c r="C778" s="29">
        <v>32082.5429999999</v>
      </c>
      <c r="D778" s="29">
        <v>1</v>
      </c>
      <c r="E778" s="29">
        <v>1</v>
      </c>
      <c r="F778" s="29">
        <v>111193.609</v>
      </c>
      <c r="G778" s="29">
        <v>1</v>
      </c>
      <c r="H778" s="29">
        <v>1</v>
      </c>
      <c r="I778" s="29">
        <v>1</v>
      </c>
      <c r="K778" s="432"/>
      <c r="L778" s="432" t="e">
        <f>IF(K778=0,#REF!,0)</f>
        <v>#REF!</v>
      </c>
      <c r="O778">
        <v>67313.186890000012</v>
      </c>
      <c r="P778">
        <v>193</v>
      </c>
    </row>
    <row r="779" spans="1:16">
      <c r="A779" s="29">
        <v>777</v>
      </c>
      <c r="B779" s="29">
        <v>1032.623999999998</v>
      </c>
      <c r="C779" s="29">
        <v>32791.899999999892</v>
      </c>
      <c r="D779" s="29">
        <v>1</v>
      </c>
      <c r="E779" s="29">
        <v>1</v>
      </c>
      <c r="F779" s="29">
        <v>106769.44999999899</v>
      </c>
      <c r="G779" s="29">
        <v>1</v>
      </c>
      <c r="H779" s="29">
        <v>1</v>
      </c>
      <c r="I779" s="29">
        <v>1</v>
      </c>
      <c r="K779" s="432"/>
      <c r="L779" s="432" t="e">
        <f>IF(K779=0,#REF!,0)</f>
        <v>#REF!</v>
      </c>
      <c r="O779">
        <v>70454.908997000006</v>
      </c>
      <c r="P779">
        <v>181</v>
      </c>
    </row>
    <row r="780" spans="1:16">
      <c r="A780" s="29">
        <v>778</v>
      </c>
      <c r="B780" s="29">
        <v>1153.2399999999991</v>
      </c>
      <c r="C780" s="29">
        <v>33418.65699999989</v>
      </c>
      <c r="D780" s="29">
        <v>1</v>
      </c>
      <c r="E780" s="29">
        <v>1</v>
      </c>
      <c r="F780" s="29">
        <v>96614.313000000009</v>
      </c>
      <c r="G780" s="29">
        <v>1</v>
      </c>
      <c r="H780" s="29">
        <v>1</v>
      </c>
      <c r="I780" s="29">
        <v>1</v>
      </c>
      <c r="K780" s="432"/>
      <c r="L780" s="432" t="e">
        <f>IF(K780=0,#REF!,0)</f>
        <v>#REF!</v>
      </c>
      <c r="O780">
        <v>74692.572236000007</v>
      </c>
      <c r="P780">
        <v>159</v>
      </c>
    </row>
    <row r="781" spans="1:16">
      <c r="A781" s="29">
        <v>779</v>
      </c>
      <c r="B781" s="29">
        <v>1213.5469999999989</v>
      </c>
      <c r="C781" s="29">
        <v>33894.063999999882</v>
      </c>
      <c r="D781" s="29">
        <v>1</v>
      </c>
      <c r="E781" s="29">
        <v>1</v>
      </c>
      <c r="F781" s="29">
        <v>86826.081999999893</v>
      </c>
      <c r="G781" s="29">
        <v>1</v>
      </c>
      <c r="H781" s="29">
        <v>1</v>
      </c>
      <c r="I781" s="29">
        <v>1</v>
      </c>
      <c r="K781" s="432"/>
      <c r="L781" s="432" t="e">
        <f>IF(K781=0,#REF!,0)</f>
        <v>#REF!</v>
      </c>
      <c r="O781">
        <v>75492.289795000004</v>
      </c>
      <c r="P781">
        <v>135</v>
      </c>
    </row>
    <row r="782" spans="1:16">
      <c r="A782" s="29">
        <v>780</v>
      </c>
      <c r="B782" s="29">
        <v>1213.5469999999989</v>
      </c>
      <c r="C782" s="29">
        <v>33182.979999999901</v>
      </c>
      <c r="D782" s="29">
        <v>1</v>
      </c>
      <c r="E782" s="29">
        <v>1</v>
      </c>
      <c r="F782" s="29">
        <v>78709.572</v>
      </c>
      <c r="G782" s="29">
        <v>1</v>
      </c>
      <c r="H782" s="29">
        <v>1</v>
      </c>
      <c r="I782" s="29">
        <v>1</v>
      </c>
      <c r="K782" s="432">
        <v>1862.007877444242</v>
      </c>
      <c r="L782" s="432">
        <f>IF(K782=0,#REF!,0)</f>
        <v>0</v>
      </c>
      <c r="O782">
        <v>75095.447875999991</v>
      </c>
      <c r="P782">
        <v>110</v>
      </c>
    </row>
    <row r="783" spans="1:16">
      <c r="A783" s="29">
        <v>781</v>
      </c>
      <c r="B783" s="29">
        <v>6200.1660000000002</v>
      </c>
      <c r="C783" s="29">
        <v>31184.833999999999</v>
      </c>
      <c r="D783" s="29">
        <v>1</v>
      </c>
      <c r="E783" s="29">
        <v>1</v>
      </c>
      <c r="F783" s="29">
        <v>61511.966</v>
      </c>
      <c r="G783" s="29">
        <v>1</v>
      </c>
      <c r="H783" s="29">
        <v>1</v>
      </c>
      <c r="I783" s="29">
        <v>1</v>
      </c>
      <c r="K783" s="432">
        <v>5136.1177072844957</v>
      </c>
      <c r="L783" s="432">
        <f>IF(K783=0,#REF!,0)</f>
        <v>0</v>
      </c>
      <c r="O783">
        <v>70265.267182000011</v>
      </c>
      <c r="P783">
        <v>99</v>
      </c>
    </row>
    <row r="784" spans="1:16">
      <c r="A784" s="29">
        <v>782</v>
      </c>
      <c r="B784" s="29">
        <v>1762.222</v>
      </c>
      <c r="C784" s="29">
        <v>30924.6889999999</v>
      </c>
      <c r="D784" s="29">
        <v>1</v>
      </c>
      <c r="E784" s="29">
        <v>1</v>
      </c>
      <c r="F784" s="29">
        <v>65186.614999999998</v>
      </c>
      <c r="G784" s="29">
        <v>1</v>
      </c>
      <c r="H784" s="29">
        <v>1</v>
      </c>
      <c r="I784" s="29">
        <v>1</v>
      </c>
      <c r="K784" s="432"/>
      <c r="L784" s="432" t="e">
        <f>IF(K784=0,#REF!,0)</f>
        <v>#REF!</v>
      </c>
      <c r="O784">
        <v>67921.205413000003</v>
      </c>
      <c r="P784">
        <v>91</v>
      </c>
    </row>
    <row r="785" spans="1:16">
      <c r="A785" s="29">
        <v>783</v>
      </c>
      <c r="B785" s="29">
        <v>1032.623999999998</v>
      </c>
      <c r="C785" s="29">
        <v>31682.035999999898</v>
      </c>
      <c r="D785" s="29">
        <v>1</v>
      </c>
      <c r="E785" s="29">
        <v>1</v>
      </c>
      <c r="F785" s="29">
        <v>64897.103999999999</v>
      </c>
      <c r="G785" s="29">
        <v>1</v>
      </c>
      <c r="H785" s="29">
        <v>1</v>
      </c>
      <c r="I785" s="29">
        <v>1</v>
      </c>
      <c r="K785" s="432">
        <v>1236.6039016303321</v>
      </c>
      <c r="L785" s="432">
        <f>IF(K785=0,#REF!,0)</f>
        <v>0</v>
      </c>
      <c r="O785">
        <v>70648.498229000004</v>
      </c>
      <c r="P785">
        <v>100</v>
      </c>
    </row>
    <row r="786" spans="1:16">
      <c r="A786" s="29">
        <v>784</v>
      </c>
      <c r="B786" s="29">
        <v>1032.623999999998</v>
      </c>
      <c r="C786" s="29">
        <v>31321.35299999989</v>
      </c>
      <c r="D786" s="29">
        <v>1</v>
      </c>
      <c r="E786" s="29">
        <v>1</v>
      </c>
      <c r="F786" s="29">
        <v>63938.298999999977</v>
      </c>
      <c r="G786" s="29">
        <v>1</v>
      </c>
      <c r="H786" s="29">
        <v>1</v>
      </c>
      <c r="I786" s="29">
        <v>1</v>
      </c>
      <c r="K786" s="432"/>
      <c r="L786" s="432" t="e">
        <f>IF(K786=0,#REF!,0)</f>
        <v>#REF!</v>
      </c>
      <c r="O786">
        <v>69761.240172999998</v>
      </c>
      <c r="P786">
        <v>103</v>
      </c>
    </row>
    <row r="787" spans="1:16">
      <c r="A787" s="29">
        <v>785</v>
      </c>
      <c r="B787" s="29">
        <v>1032.623999999998</v>
      </c>
      <c r="C787" s="29">
        <v>31055.338999999891</v>
      </c>
      <c r="D787" s="29">
        <v>1</v>
      </c>
      <c r="E787" s="29">
        <v>1</v>
      </c>
      <c r="F787" s="29">
        <v>67188.927999999898</v>
      </c>
      <c r="G787" s="29">
        <v>1</v>
      </c>
      <c r="H787" s="29">
        <v>1</v>
      </c>
      <c r="I787" s="29">
        <v>1</v>
      </c>
      <c r="K787" s="432"/>
      <c r="L787" s="432" t="e">
        <f>IF(K787=0,#REF!,0)</f>
        <v>#REF!</v>
      </c>
      <c r="O787">
        <v>69971.152830999999</v>
      </c>
      <c r="P787">
        <v>109</v>
      </c>
    </row>
    <row r="788" spans="1:16">
      <c r="A788" s="29">
        <v>786</v>
      </c>
      <c r="B788" s="29">
        <v>1762.222</v>
      </c>
      <c r="C788" s="29">
        <v>30532.856999999891</v>
      </c>
      <c r="D788" s="29">
        <v>1</v>
      </c>
      <c r="E788" s="29">
        <v>1</v>
      </c>
      <c r="F788" s="29">
        <v>70396.729999999909</v>
      </c>
      <c r="G788" s="29">
        <v>1</v>
      </c>
      <c r="H788" s="29">
        <v>1</v>
      </c>
      <c r="I788" s="29">
        <v>1</v>
      </c>
      <c r="K788" s="432"/>
      <c r="L788" s="432" t="e">
        <f>IF(K788=0,#REF!,0)</f>
        <v>#REF!</v>
      </c>
      <c r="O788">
        <v>70978.353883000003</v>
      </c>
      <c r="P788">
        <v>124</v>
      </c>
    </row>
    <row r="789" spans="1:16">
      <c r="A789" s="29">
        <v>787</v>
      </c>
      <c r="B789" s="29">
        <v>6139.8579999999993</v>
      </c>
      <c r="C789" s="29">
        <v>30567.540999999888</v>
      </c>
      <c r="D789" s="29">
        <v>1</v>
      </c>
      <c r="E789" s="29">
        <v>1</v>
      </c>
      <c r="F789" s="29">
        <v>64390.822999999902</v>
      </c>
      <c r="G789" s="29">
        <v>1</v>
      </c>
      <c r="H789" s="29">
        <v>1</v>
      </c>
      <c r="I789" s="29">
        <v>1</v>
      </c>
      <c r="K789" s="432"/>
      <c r="L789" s="432" t="e">
        <f>IF(K789=0,#REF!,0)</f>
        <v>#REF!</v>
      </c>
      <c r="O789">
        <v>70720.335571999996</v>
      </c>
      <c r="P789">
        <v>169</v>
      </c>
    </row>
    <row r="790" spans="1:16">
      <c r="A790" s="29">
        <v>788</v>
      </c>
      <c r="B790" s="29">
        <v>7599.07</v>
      </c>
      <c r="C790" s="29">
        <v>31956.696999999898</v>
      </c>
      <c r="D790" s="29">
        <v>1</v>
      </c>
      <c r="E790" s="29">
        <v>1</v>
      </c>
      <c r="F790" s="29">
        <v>62436.122999999898</v>
      </c>
      <c r="G790" s="29">
        <v>1</v>
      </c>
      <c r="H790" s="29">
        <v>1</v>
      </c>
      <c r="I790" s="29">
        <v>1</v>
      </c>
      <c r="K790" s="432"/>
      <c r="L790" s="432" t="e">
        <f>IF(K790=0,#REF!,0)</f>
        <v>#REF!</v>
      </c>
      <c r="O790">
        <v>70910.609314999994</v>
      </c>
      <c r="P790">
        <v>187</v>
      </c>
    </row>
    <row r="791" spans="1:16">
      <c r="A791" s="29">
        <v>789</v>
      </c>
      <c r="B791" s="29">
        <v>1762.222</v>
      </c>
      <c r="C791" s="29">
        <v>17913.576999999899</v>
      </c>
      <c r="D791" s="29">
        <v>1</v>
      </c>
      <c r="E791" s="29">
        <v>1</v>
      </c>
      <c r="F791" s="29">
        <v>72753.979999999981</v>
      </c>
      <c r="G791" s="29">
        <v>1</v>
      </c>
      <c r="H791" s="29">
        <v>1</v>
      </c>
      <c r="I791" s="29">
        <v>1</v>
      </c>
      <c r="K791" s="432"/>
      <c r="L791" s="432" t="e">
        <f>IF(K791=0,#REF!,0)</f>
        <v>#REF!</v>
      </c>
      <c r="O791">
        <v>68813.245238000003</v>
      </c>
      <c r="P791">
        <v>198</v>
      </c>
    </row>
    <row r="792" spans="1:16">
      <c r="A792" s="29">
        <v>790</v>
      </c>
      <c r="B792" s="29">
        <v>1762.222</v>
      </c>
      <c r="C792" s="29">
        <v>17528.811999999889</v>
      </c>
      <c r="D792" s="29">
        <v>1</v>
      </c>
      <c r="E792" s="29">
        <v>1</v>
      </c>
      <c r="F792" s="29">
        <v>2578.1869999999899</v>
      </c>
      <c r="G792" s="29">
        <v>1</v>
      </c>
      <c r="H792" s="29">
        <v>1</v>
      </c>
      <c r="I792" s="29">
        <v>1</v>
      </c>
      <c r="K792" s="432"/>
      <c r="L792" s="432" t="e">
        <f>IF(K792=0,#REF!,0)</f>
        <v>#REF!</v>
      </c>
      <c r="O792">
        <v>66055.135804000005</v>
      </c>
      <c r="P792">
        <v>201</v>
      </c>
    </row>
    <row r="793" spans="1:16">
      <c r="A793" s="29">
        <v>791</v>
      </c>
      <c r="B793" s="29">
        <v>1762.222</v>
      </c>
      <c r="C793" s="29">
        <v>17141.012999999901</v>
      </c>
      <c r="D793" s="29">
        <v>1</v>
      </c>
      <c r="E793" s="29">
        <v>1</v>
      </c>
      <c r="F793" s="29">
        <v>3547.5830000000001</v>
      </c>
      <c r="G793" s="29">
        <v>1</v>
      </c>
      <c r="H793" s="29">
        <v>1</v>
      </c>
      <c r="I793" s="29">
        <v>1</v>
      </c>
      <c r="K793" s="432"/>
      <c r="L793" s="432" t="e">
        <f>IF(K793=0,#REF!,0)</f>
        <v>#REF!</v>
      </c>
      <c r="O793">
        <v>65146.835448999998</v>
      </c>
      <c r="P793">
        <v>188</v>
      </c>
    </row>
    <row r="794" spans="1:16">
      <c r="A794" s="29">
        <v>792</v>
      </c>
      <c r="B794" s="29">
        <v>1032.623999999998</v>
      </c>
      <c r="C794" s="29">
        <v>17219.840999999898</v>
      </c>
      <c r="D794" s="29">
        <v>1</v>
      </c>
      <c r="E794" s="29">
        <v>1</v>
      </c>
      <c r="F794" s="29">
        <v>11160.641999999991</v>
      </c>
      <c r="G794" s="29">
        <v>1</v>
      </c>
      <c r="H794" s="29">
        <v>1</v>
      </c>
      <c r="I794" s="29">
        <v>1</v>
      </c>
      <c r="K794" s="432"/>
      <c r="L794" s="432" t="e">
        <f>IF(K794=0,#REF!,0)</f>
        <v>#REF!</v>
      </c>
      <c r="O794">
        <v>65190.492736</v>
      </c>
      <c r="P794">
        <v>171</v>
      </c>
    </row>
    <row r="795" spans="1:16">
      <c r="A795" s="29">
        <v>793</v>
      </c>
      <c r="B795" s="29">
        <v>1032.623999999998</v>
      </c>
      <c r="C795" s="29">
        <v>17199.762999999901</v>
      </c>
      <c r="D795" s="29">
        <v>1</v>
      </c>
      <c r="E795" s="29">
        <v>1</v>
      </c>
      <c r="F795" s="29">
        <v>15565.22</v>
      </c>
      <c r="G795" s="29">
        <v>1</v>
      </c>
      <c r="H795" s="29">
        <v>1</v>
      </c>
      <c r="I795" s="29">
        <v>1</v>
      </c>
      <c r="K795" s="432"/>
      <c r="L795" s="432" t="e">
        <f>IF(K795=0,#REF!,0)</f>
        <v>#REF!</v>
      </c>
      <c r="O795">
        <v>65274.903319999998</v>
      </c>
      <c r="P795">
        <v>169</v>
      </c>
    </row>
    <row r="796" spans="1:16">
      <c r="A796" s="29">
        <v>794</v>
      </c>
      <c r="B796" s="29">
        <v>1032.623999999998</v>
      </c>
      <c r="C796" s="29">
        <v>17120.6159999999</v>
      </c>
      <c r="D796" s="29">
        <v>1</v>
      </c>
      <c r="E796" s="29">
        <v>1</v>
      </c>
      <c r="F796" s="29">
        <v>19842.2749999999</v>
      </c>
      <c r="G796" s="29">
        <v>1</v>
      </c>
      <c r="H796" s="29">
        <v>1</v>
      </c>
      <c r="I796" s="29">
        <v>1</v>
      </c>
      <c r="K796" s="432"/>
      <c r="L796" s="432" t="e">
        <f>IF(K796=0,#REF!,0)</f>
        <v>#REF!</v>
      </c>
      <c r="O796">
        <v>62189.636657000003</v>
      </c>
      <c r="P796">
        <v>151</v>
      </c>
    </row>
    <row r="797" spans="1:16">
      <c r="A797" s="29">
        <v>795</v>
      </c>
      <c r="B797" s="29">
        <v>1032.623999999998</v>
      </c>
      <c r="C797" s="29">
        <v>17126.119999999901</v>
      </c>
      <c r="D797" s="29">
        <v>1</v>
      </c>
      <c r="E797" s="29">
        <v>1</v>
      </c>
      <c r="F797" s="29">
        <v>24258.978999999901</v>
      </c>
      <c r="G797" s="29">
        <v>1</v>
      </c>
      <c r="H797" s="29">
        <v>1</v>
      </c>
      <c r="I797" s="29">
        <v>1</v>
      </c>
      <c r="K797" s="432"/>
      <c r="L797" s="432" t="e">
        <f>IF(K797=0,#REF!,0)</f>
        <v>#REF!</v>
      </c>
      <c r="O797">
        <v>61139.343201000003</v>
      </c>
      <c r="P797">
        <v>145</v>
      </c>
    </row>
    <row r="798" spans="1:16">
      <c r="A798" s="29">
        <v>796</v>
      </c>
      <c r="B798" s="29">
        <v>1032.623999999998</v>
      </c>
      <c r="C798" s="29">
        <v>17103.823999999899</v>
      </c>
      <c r="D798" s="29">
        <v>1</v>
      </c>
      <c r="E798" s="29">
        <v>1</v>
      </c>
      <c r="F798" s="29">
        <v>27239.493999999901</v>
      </c>
      <c r="G798" s="29">
        <v>1</v>
      </c>
      <c r="H798" s="29">
        <v>1</v>
      </c>
      <c r="I798" s="29">
        <v>1</v>
      </c>
      <c r="K798" s="432"/>
      <c r="L798" s="432" t="e">
        <f>IF(K798=0,#REF!,0)</f>
        <v>#REF!</v>
      </c>
      <c r="O798">
        <v>61413.100952000001</v>
      </c>
      <c r="P798">
        <v>136</v>
      </c>
    </row>
    <row r="799" spans="1:16">
      <c r="A799" s="29">
        <v>797</v>
      </c>
      <c r="B799" s="29">
        <v>1032.623999999998</v>
      </c>
      <c r="C799" s="29">
        <v>17098.003999999899</v>
      </c>
      <c r="D799" s="29">
        <v>1</v>
      </c>
      <c r="E799" s="29">
        <v>1</v>
      </c>
      <c r="F799" s="29">
        <v>30494.271000000001</v>
      </c>
      <c r="G799" s="29">
        <v>1</v>
      </c>
      <c r="H799" s="29">
        <v>1</v>
      </c>
      <c r="I799" s="29">
        <v>1</v>
      </c>
      <c r="K799" s="432"/>
      <c r="L799" s="432" t="e">
        <f>IF(K799=0,#REF!,0)</f>
        <v>#REF!</v>
      </c>
      <c r="O799">
        <v>62044.708861999999</v>
      </c>
      <c r="P799">
        <v>140</v>
      </c>
    </row>
    <row r="800" spans="1:16">
      <c r="A800" s="29">
        <v>798</v>
      </c>
      <c r="B800" s="29">
        <v>1762.222</v>
      </c>
      <c r="C800" s="29">
        <v>17091.979999999901</v>
      </c>
      <c r="D800" s="29">
        <v>1</v>
      </c>
      <c r="E800" s="29">
        <v>1</v>
      </c>
      <c r="F800" s="29">
        <v>32214.614000000001</v>
      </c>
      <c r="G800" s="29">
        <v>1</v>
      </c>
      <c r="H800" s="29">
        <v>1</v>
      </c>
      <c r="I800" s="29">
        <v>1</v>
      </c>
      <c r="K800" s="432"/>
      <c r="L800" s="432" t="e">
        <f>IF(K800=0,#REF!,0)</f>
        <v>#REF!</v>
      </c>
      <c r="O800">
        <v>63473.565307999997</v>
      </c>
      <c r="P800">
        <v>141</v>
      </c>
    </row>
    <row r="801" spans="1:16">
      <c r="A801" s="29">
        <v>799</v>
      </c>
      <c r="B801" s="29">
        <v>6139.8579999999993</v>
      </c>
      <c r="C801" s="29">
        <v>17189.993999999901</v>
      </c>
      <c r="D801" s="29">
        <v>1</v>
      </c>
      <c r="E801" s="29">
        <v>1</v>
      </c>
      <c r="F801" s="29">
        <v>107424.235999999</v>
      </c>
      <c r="G801" s="29">
        <v>1</v>
      </c>
      <c r="H801" s="29">
        <v>1</v>
      </c>
      <c r="I801" s="29">
        <v>1</v>
      </c>
      <c r="K801" s="432"/>
      <c r="L801" s="432" t="e">
        <f>IF(K801=0,#REF!,0)</f>
        <v>#REF!</v>
      </c>
      <c r="O801">
        <v>64643.922941999997</v>
      </c>
      <c r="P801">
        <v>149</v>
      </c>
    </row>
    <row r="802" spans="1:16">
      <c r="A802" s="29">
        <v>800</v>
      </c>
      <c r="B802" s="29">
        <v>1762.222</v>
      </c>
      <c r="C802" s="29">
        <v>17515.63799999989</v>
      </c>
      <c r="D802" s="29">
        <v>1</v>
      </c>
      <c r="E802" s="29">
        <v>1</v>
      </c>
      <c r="F802" s="29">
        <v>112024.120999999</v>
      </c>
      <c r="G802" s="29">
        <v>1</v>
      </c>
      <c r="H802" s="29">
        <v>1</v>
      </c>
      <c r="I802" s="29">
        <v>1</v>
      </c>
      <c r="K802" s="432"/>
      <c r="L802" s="432" t="e">
        <f>IF(K802=0,#REF!,0)</f>
        <v>#REF!</v>
      </c>
      <c r="O802">
        <v>66737.261656999995</v>
      </c>
      <c r="P802">
        <v>172</v>
      </c>
    </row>
    <row r="803" spans="1:16">
      <c r="A803" s="29">
        <v>801</v>
      </c>
      <c r="B803" s="29">
        <v>1032.623999999998</v>
      </c>
      <c r="C803" s="29">
        <v>18366.711999999901</v>
      </c>
      <c r="D803" s="29">
        <v>1</v>
      </c>
      <c r="E803" s="29">
        <v>1</v>
      </c>
      <c r="F803" s="29">
        <v>105314.35899999901</v>
      </c>
      <c r="G803" s="29">
        <v>1</v>
      </c>
      <c r="H803" s="29">
        <v>1</v>
      </c>
      <c r="I803" s="29">
        <v>1</v>
      </c>
      <c r="K803" s="432"/>
      <c r="L803" s="432" t="e">
        <f>IF(K803=0,#REF!,0)</f>
        <v>#REF!</v>
      </c>
      <c r="O803">
        <v>68831.907960000011</v>
      </c>
      <c r="P803">
        <v>160</v>
      </c>
    </row>
    <row r="804" spans="1:16">
      <c r="A804" s="29">
        <v>802</v>
      </c>
      <c r="B804" s="29">
        <v>1153.2399999999991</v>
      </c>
      <c r="C804" s="29">
        <v>19148.51399999989</v>
      </c>
      <c r="D804" s="29">
        <v>1</v>
      </c>
      <c r="E804" s="29">
        <v>1</v>
      </c>
      <c r="F804" s="29">
        <v>94426.825999999899</v>
      </c>
      <c r="G804" s="29">
        <v>1</v>
      </c>
      <c r="H804" s="29">
        <v>1</v>
      </c>
      <c r="I804" s="29">
        <v>1</v>
      </c>
      <c r="K804" s="432"/>
      <c r="L804" s="432" t="e">
        <f>IF(K804=0,#REF!,0)</f>
        <v>#REF!</v>
      </c>
      <c r="O804">
        <v>73905.328246999998</v>
      </c>
      <c r="P804">
        <v>143</v>
      </c>
    </row>
    <row r="805" spans="1:16">
      <c r="A805" s="29">
        <v>803</v>
      </c>
      <c r="B805" s="29">
        <v>1213.5469999999989</v>
      </c>
      <c r="C805" s="29">
        <v>19783.350999999901</v>
      </c>
      <c r="D805" s="29">
        <v>1</v>
      </c>
      <c r="E805" s="29">
        <v>1</v>
      </c>
      <c r="F805" s="29">
        <v>84948.13</v>
      </c>
      <c r="G805" s="29">
        <v>1</v>
      </c>
      <c r="H805" s="29">
        <v>1</v>
      </c>
      <c r="I805" s="29">
        <v>1</v>
      </c>
      <c r="K805" s="432"/>
      <c r="L805" s="432" t="e">
        <f>IF(K805=0,#REF!,0)</f>
        <v>#REF!</v>
      </c>
      <c r="O805">
        <v>73356.085754</v>
      </c>
      <c r="P805">
        <v>115</v>
      </c>
    </row>
    <row r="806" spans="1:16">
      <c r="A806" s="29">
        <v>804</v>
      </c>
      <c r="B806" s="29">
        <v>1213.5469999999989</v>
      </c>
      <c r="C806" s="29">
        <v>19199.4559999999</v>
      </c>
      <c r="D806" s="29">
        <v>1</v>
      </c>
      <c r="E806" s="29">
        <v>1</v>
      </c>
      <c r="F806" s="29">
        <v>74848.315999999992</v>
      </c>
      <c r="G806" s="29">
        <v>1</v>
      </c>
      <c r="H806" s="29">
        <v>1</v>
      </c>
      <c r="I806" s="29">
        <v>1</v>
      </c>
      <c r="K806" s="432"/>
      <c r="L806" s="432" t="e">
        <f>IF(K806=0,#REF!,0)</f>
        <v>#REF!</v>
      </c>
      <c r="O806">
        <v>72981.118896</v>
      </c>
      <c r="P806">
        <v>100</v>
      </c>
    </row>
    <row r="807" spans="1:16">
      <c r="A807" s="29">
        <v>805</v>
      </c>
      <c r="B807" s="29">
        <v>6200.1660000000002</v>
      </c>
      <c r="C807" s="29">
        <v>17269.722999999889</v>
      </c>
      <c r="D807" s="29">
        <v>1</v>
      </c>
      <c r="E807" s="29">
        <v>1</v>
      </c>
      <c r="F807" s="29">
        <v>54779.478000000003</v>
      </c>
      <c r="G807" s="29">
        <v>1</v>
      </c>
      <c r="H807" s="29">
        <v>1</v>
      </c>
      <c r="I807" s="29">
        <v>1</v>
      </c>
      <c r="K807" s="432"/>
      <c r="L807" s="432" t="e">
        <f>IF(K807=0,#REF!,0)</f>
        <v>#REF!</v>
      </c>
      <c r="O807">
        <v>68600.313414999997</v>
      </c>
      <c r="P807">
        <v>86</v>
      </c>
    </row>
    <row r="808" spans="1:16">
      <c r="A808" s="29">
        <v>806</v>
      </c>
      <c r="B808" s="29">
        <v>1762.222</v>
      </c>
      <c r="C808" s="29">
        <v>17065.750999999898</v>
      </c>
      <c r="D808" s="29">
        <v>1</v>
      </c>
      <c r="E808" s="29">
        <v>1</v>
      </c>
      <c r="F808" s="29">
        <v>56947.692999999999</v>
      </c>
      <c r="G808" s="29">
        <v>1</v>
      </c>
      <c r="H808" s="29">
        <v>1</v>
      </c>
      <c r="I808" s="29">
        <v>1</v>
      </c>
      <c r="K808" s="432"/>
      <c r="L808" s="432" t="e">
        <f>IF(K808=0,#REF!,0)</f>
        <v>#REF!</v>
      </c>
      <c r="O808">
        <v>66078.032348000008</v>
      </c>
      <c r="P808">
        <v>90</v>
      </c>
    </row>
    <row r="809" spans="1:16">
      <c r="A809" s="29">
        <v>807</v>
      </c>
      <c r="B809" s="29">
        <v>1032.623999999998</v>
      </c>
      <c r="C809" s="29">
        <v>17819.9919999999</v>
      </c>
      <c r="D809" s="29">
        <v>1</v>
      </c>
      <c r="E809" s="29">
        <v>1</v>
      </c>
      <c r="F809" s="29">
        <v>54796.838999999993</v>
      </c>
      <c r="G809" s="29">
        <v>1</v>
      </c>
      <c r="H809" s="29">
        <v>1</v>
      </c>
      <c r="I809" s="29">
        <v>1</v>
      </c>
      <c r="K809" s="432"/>
      <c r="L809" s="432" t="e">
        <f>IF(K809=0,#REF!,0)</f>
        <v>#REF!</v>
      </c>
      <c r="O809">
        <v>68890.021544000003</v>
      </c>
      <c r="P809">
        <v>93</v>
      </c>
    </row>
    <row r="810" spans="1:16">
      <c r="A810" s="29">
        <v>808</v>
      </c>
      <c r="B810" s="29">
        <v>1032.623999999998</v>
      </c>
      <c r="C810" s="29">
        <v>17482.755999999899</v>
      </c>
      <c r="D810" s="29">
        <v>1</v>
      </c>
      <c r="E810" s="29">
        <v>1</v>
      </c>
      <c r="F810" s="29">
        <v>53556.05599999999</v>
      </c>
      <c r="G810" s="29">
        <v>1</v>
      </c>
      <c r="H810" s="29">
        <v>1</v>
      </c>
      <c r="I810" s="29">
        <v>1</v>
      </c>
      <c r="K810" s="432"/>
      <c r="L810" s="432" t="e">
        <f>IF(K810=0,#REF!,0)</f>
        <v>#REF!</v>
      </c>
      <c r="O810">
        <v>67969.451111000002</v>
      </c>
      <c r="P810">
        <v>95</v>
      </c>
    </row>
    <row r="811" spans="1:16">
      <c r="A811" s="29">
        <v>809</v>
      </c>
      <c r="B811" s="29">
        <v>1032.623999999998</v>
      </c>
      <c r="C811" s="29">
        <v>17224.993999999901</v>
      </c>
      <c r="D811" s="29">
        <v>1</v>
      </c>
      <c r="E811" s="29">
        <v>1</v>
      </c>
      <c r="F811" s="29">
        <v>54567.8109999999</v>
      </c>
      <c r="G811" s="29">
        <v>1</v>
      </c>
      <c r="H811" s="29">
        <v>1</v>
      </c>
      <c r="I811" s="29">
        <v>1</v>
      </c>
      <c r="K811" s="432"/>
      <c r="L811" s="432" t="e">
        <f>IF(K811=0,#REF!,0)</f>
        <v>#REF!</v>
      </c>
      <c r="O811">
        <v>69194.618591000006</v>
      </c>
      <c r="P811">
        <v>97</v>
      </c>
    </row>
    <row r="812" spans="1:16">
      <c r="A812" s="29">
        <v>810</v>
      </c>
      <c r="B812" s="29">
        <v>1762.222</v>
      </c>
      <c r="C812" s="29">
        <v>16718.601999999901</v>
      </c>
      <c r="D812" s="29">
        <v>1</v>
      </c>
      <c r="E812" s="29">
        <v>1</v>
      </c>
      <c r="F812" s="29">
        <v>59495.482999999891</v>
      </c>
      <c r="G812" s="29">
        <v>1</v>
      </c>
      <c r="H812" s="29">
        <v>1</v>
      </c>
      <c r="I812" s="29">
        <v>1</v>
      </c>
      <c r="K812" s="432"/>
      <c r="L812" s="432" t="e">
        <f>IF(K812=0,#REF!,0)</f>
        <v>#REF!</v>
      </c>
      <c r="O812">
        <v>69002.137392000004</v>
      </c>
      <c r="P812">
        <v>123</v>
      </c>
    </row>
    <row r="813" spans="1:16">
      <c r="A813" s="29">
        <v>811</v>
      </c>
      <c r="B813" s="29">
        <v>6139.8579999999993</v>
      </c>
      <c r="C813" s="29">
        <v>16728.761999999901</v>
      </c>
      <c r="D813" s="29">
        <v>1</v>
      </c>
      <c r="E813" s="29">
        <v>1</v>
      </c>
      <c r="F813" s="29">
        <v>53156.560999999892</v>
      </c>
      <c r="G813" s="29">
        <v>1</v>
      </c>
      <c r="H813" s="29">
        <v>1</v>
      </c>
      <c r="I813" s="29">
        <v>1</v>
      </c>
      <c r="K813" s="432"/>
      <c r="L813" s="432" t="e">
        <f>IF(K813=0,#REF!,0)</f>
        <v>#REF!</v>
      </c>
      <c r="O813">
        <v>69038.962218999994</v>
      </c>
      <c r="P813">
        <v>155</v>
      </c>
    </row>
    <row r="814" spans="1:16">
      <c r="A814" s="29">
        <v>812</v>
      </c>
      <c r="B814" s="29">
        <v>7599.07</v>
      </c>
      <c r="C814" s="29">
        <v>18090.7049999999</v>
      </c>
      <c r="D814" s="29">
        <v>1</v>
      </c>
      <c r="E814" s="29">
        <v>1</v>
      </c>
      <c r="F814" s="29">
        <v>52934.850000000013</v>
      </c>
      <c r="G814" s="29">
        <v>1</v>
      </c>
      <c r="H814" s="29">
        <v>1</v>
      </c>
      <c r="I814" s="29">
        <v>1</v>
      </c>
      <c r="K814" s="432"/>
      <c r="L814" s="432" t="e">
        <f>IF(K814=0,#REF!,0)</f>
        <v>#REF!</v>
      </c>
      <c r="O814">
        <v>68358.857115999999</v>
      </c>
      <c r="P814">
        <v>175</v>
      </c>
    </row>
    <row r="815" spans="1:16">
      <c r="A815" s="29">
        <v>813</v>
      </c>
      <c r="B815" s="29">
        <v>1762.222</v>
      </c>
      <c r="C815" s="29">
        <v>17612.552999999902</v>
      </c>
      <c r="D815" s="29">
        <v>1</v>
      </c>
      <c r="E815" s="29">
        <v>1</v>
      </c>
      <c r="F815" s="29">
        <v>62671.89499999999</v>
      </c>
      <c r="G815" s="29">
        <v>1</v>
      </c>
      <c r="H815" s="29">
        <v>1</v>
      </c>
      <c r="I815" s="29">
        <v>1</v>
      </c>
      <c r="K815" s="432"/>
      <c r="L815" s="432" t="e">
        <f>IF(K815=0,#REF!,0)</f>
        <v>#REF!</v>
      </c>
      <c r="O815">
        <v>66300.646179000003</v>
      </c>
      <c r="P815">
        <v>183</v>
      </c>
    </row>
    <row r="816" spans="1:16">
      <c r="A816" s="29">
        <v>814</v>
      </c>
      <c r="B816" s="29">
        <v>1762.222</v>
      </c>
      <c r="C816" s="29">
        <v>17229.9009999999</v>
      </c>
      <c r="D816" s="29">
        <v>1</v>
      </c>
      <c r="E816" s="29">
        <v>1</v>
      </c>
      <c r="F816" s="29">
        <v>2333.93299999999</v>
      </c>
      <c r="G816" s="29">
        <v>1</v>
      </c>
      <c r="H816" s="29">
        <v>1</v>
      </c>
      <c r="I816" s="29">
        <v>1</v>
      </c>
      <c r="K816" s="432"/>
      <c r="L816" s="432" t="e">
        <f>IF(K816=0,#REF!,0)</f>
        <v>#REF!</v>
      </c>
      <c r="O816">
        <v>64085.855957</v>
      </c>
      <c r="P816">
        <v>184</v>
      </c>
    </row>
    <row r="817" spans="1:16">
      <c r="A817" s="29">
        <v>815</v>
      </c>
      <c r="B817" s="29">
        <v>1762.222</v>
      </c>
      <c r="C817" s="29">
        <v>16847.7969999999</v>
      </c>
      <c r="D817" s="29">
        <v>1</v>
      </c>
      <c r="E817" s="29">
        <v>1</v>
      </c>
      <c r="F817" s="29">
        <v>2201.8670000000002</v>
      </c>
      <c r="G817" s="29">
        <v>1</v>
      </c>
      <c r="H817" s="29">
        <v>1</v>
      </c>
      <c r="I817" s="29">
        <v>1</v>
      </c>
      <c r="K817" s="432"/>
      <c r="L817" s="432" t="e">
        <f>IF(K817=0,#REF!,0)</f>
        <v>#REF!</v>
      </c>
      <c r="O817">
        <v>63147.979918999998</v>
      </c>
      <c r="P817">
        <v>180</v>
      </c>
    </row>
    <row r="818" spans="1:16">
      <c r="A818" s="29">
        <v>816</v>
      </c>
      <c r="B818" s="29">
        <v>1032.623999999998</v>
      </c>
      <c r="C818" s="29">
        <v>16902.448999999899</v>
      </c>
      <c r="D818" s="29">
        <v>1</v>
      </c>
      <c r="E818" s="29">
        <v>1</v>
      </c>
      <c r="F818" s="29">
        <v>1879.2559999999901</v>
      </c>
      <c r="G818" s="29">
        <v>1</v>
      </c>
      <c r="H818" s="29">
        <v>1</v>
      </c>
      <c r="I818" s="29">
        <v>1</v>
      </c>
      <c r="K818" s="432"/>
      <c r="L818" s="432" t="e">
        <f>IF(K818=0,#REF!,0)</f>
        <v>#REF!</v>
      </c>
      <c r="O818">
        <v>63941.294190000001</v>
      </c>
      <c r="P818">
        <v>169</v>
      </c>
    </row>
    <row r="819" spans="1:16">
      <c r="A819" s="29">
        <v>817</v>
      </c>
      <c r="B819" s="29">
        <v>1032.623999999998</v>
      </c>
      <c r="C819" s="29">
        <v>19664.1719999999</v>
      </c>
      <c r="D819" s="29">
        <v>1</v>
      </c>
      <c r="E819" s="29">
        <v>1</v>
      </c>
      <c r="F819" s="29">
        <v>5372.1399999999903</v>
      </c>
      <c r="G819" s="29">
        <v>1</v>
      </c>
      <c r="H819" s="29">
        <v>1</v>
      </c>
      <c r="I819" s="29">
        <v>1</v>
      </c>
      <c r="K819" s="432"/>
      <c r="L819" s="432" t="e">
        <f>IF(K819=0,#REF!,0)</f>
        <v>#REF!</v>
      </c>
      <c r="O819">
        <v>63172.440306999997</v>
      </c>
      <c r="P819">
        <v>160</v>
      </c>
    </row>
    <row r="820" spans="1:16">
      <c r="A820" s="29">
        <v>818</v>
      </c>
      <c r="B820" s="29">
        <v>1032.623999999998</v>
      </c>
      <c r="C820" s="29">
        <v>19711.688999999889</v>
      </c>
      <c r="D820" s="29">
        <v>1</v>
      </c>
      <c r="E820" s="29">
        <v>1</v>
      </c>
      <c r="F820" s="29">
        <v>12841.001</v>
      </c>
      <c r="G820" s="29">
        <v>1</v>
      </c>
      <c r="H820" s="29">
        <v>1</v>
      </c>
      <c r="I820" s="29">
        <v>1</v>
      </c>
      <c r="K820" s="432"/>
      <c r="L820" s="432" t="e">
        <f>IF(K820=0,#REF!,0)</f>
        <v>#REF!</v>
      </c>
      <c r="O820">
        <v>60042.882996</v>
      </c>
      <c r="P820">
        <v>149</v>
      </c>
    </row>
    <row r="821" spans="1:16">
      <c r="A821" s="29">
        <v>819</v>
      </c>
      <c r="B821" s="29">
        <v>1032.623999999998</v>
      </c>
      <c r="C821" s="29">
        <v>19763.530999999901</v>
      </c>
      <c r="D821" s="29">
        <v>1</v>
      </c>
      <c r="E821" s="29">
        <v>1</v>
      </c>
      <c r="F821" s="29">
        <v>19562.184000000001</v>
      </c>
      <c r="G821" s="29">
        <v>1</v>
      </c>
      <c r="H821" s="29">
        <v>1</v>
      </c>
      <c r="I821" s="29">
        <v>1</v>
      </c>
      <c r="K821" s="432"/>
      <c r="L821" s="432" t="e">
        <f>IF(K821=0,#REF!,0)</f>
        <v>#REF!</v>
      </c>
      <c r="O821">
        <v>58935.801758000001</v>
      </c>
      <c r="P821">
        <v>145</v>
      </c>
    </row>
    <row r="822" spans="1:16">
      <c r="A822" s="29">
        <v>820</v>
      </c>
      <c r="B822" s="29">
        <v>1032.623999999998</v>
      </c>
      <c r="C822" s="29">
        <v>19766.575999999892</v>
      </c>
      <c r="D822" s="29">
        <v>1</v>
      </c>
      <c r="E822" s="29">
        <v>1</v>
      </c>
      <c r="F822" s="29">
        <v>24899.223999999998</v>
      </c>
      <c r="G822" s="29">
        <v>1</v>
      </c>
      <c r="H822" s="29">
        <v>1</v>
      </c>
      <c r="I822" s="29">
        <v>1</v>
      </c>
      <c r="K822" s="432"/>
      <c r="L822" s="432" t="e">
        <f>IF(K822=0,#REF!,0)</f>
        <v>#REF!</v>
      </c>
      <c r="O822">
        <v>58755.609496999998</v>
      </c>
      <c r="P822">
        <v>141</v>
      </c>
    </row>
    <row r="823" spans="1:16">
      <c r="A823" s="29">
        <v>821</v>
      </c>
      <c r="B823" s="29">
        <v>1032.623999999998</v>
      </c>
      <c r="C823" s="29">
        <v>19785.783999999901</v>
      </c>
      <c r="D823" s="29">
        <v>1</v>
      </c>
      <c r="E823" s="29">
        <v>1</v>
      </c>
      <c r="F823" s="29">
        <v>29747.505000000001</v>
      </c>
      <c r="G823" s="29">
        <v>1</v>
      </c>
      <c r="H823" s="29">
        <v>1</v>
      </c>
      <c r="I823" s="29">
        <v>1</v>
      </c>
      <c r="K823" s="432"/>
      <c r="L823" s="432" t="e">
        <f>IF(K823=0,#REF!,0)</f>
        <v>#REF!</v>
      </c>
      <c r="O823">
        <v>58430.761323999999</v>
      </c>
      <c r="P823">
        <v>139</v>
      </c>
    </row>
    <row r="824" spans="1:16">
      <c r="A824" s="29">
        <v>822</v>
      </c>
      <c r="B824" s="29">
        <v>1762.222</v>
      </c>
      <c r="C824" s="29">
        <v>19773.731999999902</v>
      </c>
      <c r="D824" s="29">
        <v>1</v>
      </c>
      <c r="E824" s="29">
        <v>1</v>
      </c>
      <c r="F824" s="29">
        <v>34583.2959999999</v>
      </c>
      <c r="G824" s="29">
        <v>1</v>
      </c>
      <c r="H824" s="29">
        <v>1</v>
      </c>
      <c r="I824" s="29">
        <v>1</v>
      </c>
      <c r="K824" s="432"/>
      <c r="L824" s="432" t="e">
        <f>IF(K824=0,#REF!,0)</f>
        <v>#REF!</v>
      </c>
      <c r="O824">
        <v>59330.446777999998</v>
      </c>
      <c r="P824">
        <v>139</v>
      </c>
    </row>
    <row r="825" spans="1:16">
      <c r="A825" s="29">
        <v>823</v>
      </c>
      <c r="B825" s="29">
        <v>6139.8579999999993</v>
      </c>
      <c r="C825" s="29">
        <v>19902.924999999901</v>
      </c>
      <c r="D825" s="29">
        <v>1</v>
      </c>
      <c r="E825" s="29">
        <v>1</v>
      </c>
      <c r="F825" s="29">
        <v>114237.323999999</v>
      </c>
      <c r="G825" s="29">
        <v>1</v>
      </c>
      <c r="H825" s="29">
        <v>1</v>
      </c>
      <c r="I825" s="29">
        <v>1</v>
      </c>
      <c r="K825" s="432"/>
      <c r="L825" s="432" t="e">
        <f>IF(K825=0,#REF!,0)</f>
        <v>#REF!</v>
      </c>
      <c r="O825">
        <v>60568.256898</v>
      </c>
      <c r="P825">
        <v>144</v>
      </c>
    </row>
    <row r="826" spans="1:16">
      <c r="A826" s="29">
        <v>824</v>
      </c>
      <c r="B826" s="29">
        <v>1762.222</v>
      </c>
      <c r="C826" s="29">
        <v>48419.116999999889</v>
      </c>
      <c r="D826" s="29">
        <v>1</v>
      </c>
      <c r="E826" s="29">
        <v>1</v>
      </c>
      <c r="F826" s="29">
        <v>116414.118</v>
      </c>
      <c r="G826" s="29">
        <v>1</v>
      </c>
      <c r="H826" s="29">
        <v>1</v>
      </c>
      <c r="I826" s="29">
        <v>1</v>
      </c>
      <c r="K826" s="432"/>
      <c r="L826" s="432" t="e">
        <f>IF(K826=0,#REF!,0)</f>
        <v>#REF!</v>
      </c>
      <c r="O826">
        <v>60978.946410999997</v>
      </c>
      <c r="P826">
        <v>150</v>
      </c>
    </row>
    <row r="827" spans="1:16">
      <c r="A827" s="29">
        <v>825</v>
      </c>
      <c r="B827" s="29">
        <v>1032.623999999998</v>
      </c>
      <c r="C827" s="29">
        <v>76355.167999999889</v>
      </c>
      <c r="D827" s="29">
        <v>1</v>
      </c>
      <c r="E827" s="29">
        <v>1</v>
      </c>
      <c r="F827" s="29">
        <v>108676.995</v>
      </c>
      <c r="G827" s="29">
        <v>1</v>
      </c>
      <c r="H827" s="29">
        <v>1</v>
      </c>
      <c r="I827" s="29">
        <v>1</v>
      </c>
      <c r="K827" s="432"/>
      <c r="L827" s="432" t="e">
        <f>IF(K827=0,#REF!,0)</f>
        <v>#REF!</v>
      </c>
      <c r="O827">
        <v>60632.008972000003</v>
      </c>
      <c r="P827">
        <v>152</v>
      </c>
    </row>
    <row r="828" spans="1:16">
      <c r="A828" s="29">
        <v>826</v>
      </c>
      <c r="B828" s="29">
        <v>1153.2399999999991</v>
      </c>
      <c r="C828" s="29">
        <v>92636.897999999899</v>
      </c>
      <c r="D828" s="29">
        <v>1</v>
      </c>
      <c r="E828" s="29">
        <v>1</v>
      </c>
      <c r="F828" s="29">
        <v>96888.95999999989</v>
      </c>
      <c r="G828" s="29">
        <v>1</v>
      </c>
      <c r="H828" s="29">
        <v>1</v>
      </c>
      <c r="I828" s="29">
        <v>1</v>
      </c>
      <c r="K828" s="432"/>
      <c r="L828" s="432" t="e">
        <f>IF(K828=0,#REF!,0)</f>
        <v>#REF!</v>
      </c>
      <c r="O828">
        <v>62210.511229999996</v>
      </c>
      <c r="P828">
        <v>137</v>
      </c>
    </row>
    <row r="829" spans="1:16">
      <c r="A829" s="29">
        <v>827</v>
      </c>
      <c r="B829" s="29">
        <v>1213.5469999999989</v>
      </c>
      <c r="C829" s="29">
        <v>108660.5759999998</v>
      </c>
      <c r="D829" s="29">
        <v>1</v>
      </c>
      <c r="E829" s="29">
        <v>1</v>
      </c>
      <c r="F829" s="29">
        <v>86677.943999999989</v>
      </c>
      <c r="G829" s="29">
        <v>1</v>
      </c>
      <c r="H829" s="29">
        <v>1</v>
      </c>
      <c r="I829" s="29">
        <v>1</v>
      </c>
      <c r="K829" s="432"/>
      <c r="L829" s="432" t="e">
        <f>IF(K829=0,#REF!,0)</f>
        <v>#REF!</v>
      </c>
      <c r="O829">
        <v>62425.168640000004</v>
      </c>
      <c r="P829">
        <v>127</v>
      </c>
    </row>
    <row r="830" spans="1:16">
      <c r="A830" s="29">
        <v>828</v>
      </c>
      <c r="B830" s="29">
        <v>1213.5469999999989</v>
      </c>
      <c r="C830" s="29">
        <v>92242.818999999901</v>
      </c>
      <c r="D830" s="29">
        <v>1</v>
      </c>
      <c r="E830" s="29">
        <v>1</v>
      </c>
      <c r="F830" s="29">
        <v>78412.817999999897</v>
      </c>
      <c r="G830" s="29">
        <v>1</v>
      </c>
      <c r="H830" s="29">
        <v>1</v>
      </c>
      <c r="I830" s="29">
        <v>1</v>
      </c>
      <c r="K830" s="432"/>
      <c r="L830" s="432" t="e">
        <f>IF(K830=0,#REF!,0)</f>
        <v>#REF!</v>
      </c>
      <c r="O830">
        <v>62916.358520999987</v>
      </c>
      <c r="P830">
        <v>109</v>
      </c>
    </row>
    <row r="831" spans="1:16">
      <c r="A831" s="29">
        <v>829</v>
      </c>
      <c r="B831" s="29">
        <v>6200.1660000000002</v>
      </c>
      <c r="C831" s="29">
        <v>54791.732999999891</v>
      </c>
      <c r="D831" s="29">
        <v>1</v>
      </c>
      <c r="E831" s="29">
        <v>1</v>
      </c>
      <c r="F831" s="29">
        <v>60708.346999999892</v>
      </c>
      <c r="G831" s="29">
        <v>1</v>
      </c>
      <c r="H831" s="29">
        <v>1</v>
      </c>
      <c r="I831" s="29">
        <v>1</v>
      </c>
      <c r="K831" s="432"/>
      <c r="L831" s="432" t="e">
        <f>IF(K831=0,#REF!,0)</f>
        <v>#REF!</v>
      </c>
      <c r="O831">
        <v>61090.602844000001</v>
      </c>
      <c r="P831">
        <v>97</v>
      </c>
    </row>
    <row r="832" spans="1:16">
      <c r="A832" s="29">
        <v>830</v>
      </c>
      <c r="B832" s="29">
        <v>1762.222</v>
      </c>
      <c r="C832" s="29">
        <v>73772.061999999903</v>
      </c>
      <c r="D832" s="29">
        <v>1</v>
      </c>
      <c r="E832" s="29">
        <v>1</v>
      </c>
      <c r="F832" s="29">
        <v>63999.623</v>
      </c>
      <c r="G832" s="29">
        <v>1</v>
      </c>
      <c r="H832" s="29">
        <v>1</v>
      </c>
      <c r="I832" s="29">
        <v>1</v>
      </c>
      <c r="K832" s="432"/>
      <c r="L832" s="432" t="e">
        <f>IF(K832=0,#REF!,0)</f>
        <v>#REF!</v>
      </c>
      <c r="O832">
        <v>60122.134338000003</v>
      </c>
      <c r="P832">
        <v>99</v>
      </c>
    </row>
    <row r="833" spans="1:16">
      <c r="A833" s="29">
        <v>831</v>
      </c>
      <c r="B833" s="29">
        <v>1032.623999999998</v>
      </c>
      <c r="C833" s="29">
        <v>105208.67699999981</v>
      </c>
      <c r="D833" s="29">
        <v>1</v>
      </c>
      <c r="E833" s="29">
        <v>1</v>
      </c>
      <c r="F833" s="29">
        <v>61818.733999999902</v>
      </c>
      <c r="G833" s="29">
        <v>1</v>
      </c>
      <c r="H833" s="29">
        <v>1</v>
      </c>
      <c r="I833" s="29">
        <v>1</v>
      </c>
      <c r="K833" s="432"/>
      <c r="L833" s="432" t="e">
        <f>IF(K833=0,#REF!,0)</f>
        <v>#REF!</v>
      </c>
      <c r="O833">
        <v>61574.284301</v>
      </c>
      <c r="P833">
        <v>105</v>
      </c>
    </row>
    <row r="834" spans="1:16">
      <c r="A834" s="29">
        <v>832</v>
      </c>
      <c r="B834" s="29">
        <v>1032.623999999998</v>
      </c>
      <c r="C834" s="29">
        <v>89104.949999999895</v>
      </c>
      <c r="D834" s="29">
        <v>1</v>
      </c>
      <c r="E834" s="29">
        <v>1</v>
      </c>
      <c r="F834" s="29">
        <v>60610.43</v>
      </c>
      <c r="G834" s="29">
        <v>1</v>
      </c>
      <c r="H834" s="29">
        <v>1</v>
      </c>
      <c r="I834" s="29">
        <v>1</v>
      </c>
      <c r="K834" s="432"/>
      <c r="L834" s="432" t="e">
        <f>IF(K834=0,#REF!,0)</f>
        <v>#REF!</v>
      </c>
      <c r="O834">
        <v>61002.843812000006</v>
      </c>
      <c r="P834">
        <v>108</v>
      </c>
    </row>
    <row r="835" spans="1:16">
      <c r="A835" s="29">
        <v>833</v>
      </c>
      <c r="B835" s="29">
        <v>1032.623999999998</v>
      </c>
      <c r="C835" s="29">
        <v>77218.967999999892</v>
      </c>
      <c r="D835" s="29">
        <v>1</v>
      </c>
      <c r="E835" s="29">
        <v>1</v>
      </c>
      <c r="F835" s="29">
        <v>63063.1709999999</v>
      </c>
      <c r="G835" s="29">
        <v>1</v>
      </c>
      <c r="H835" s="29">
        <v>1</v>
      </c>
      <c r="I835" s="29">
        <v>1</v>
      </c>
      <c r="K835" s="432"/>
      <c r="L835" s="432" t="e">
        <f>IF(K835=0,#REF!,0)</f>
        <v>#REF!</v>
      </c>
      <c r="O835">
        <v>60660.237548999998</v>
      </c>
      <c r="P835">
        <v>112</v>
      </c>
    </row>
    <row r="836" spans="1:16">
      <c r="A836" s="29">
        <v>834</v>
      </c>
      <c r="B836" s="29">
        <v>1762.222</v>
      </c>
      <c r="C836" s="29">
        <v>45684.712999999902</v>
      </c>
      <c r="D836" s="29">
        <v>1</v>
      </c>
      <c r="E836" s="29">
        <v>1</v>
      </c>
      <c r="F836" s="29">
        <v>66680.010999999882</v>
      </c>
      <c r="G836" s="29">
        <v>1</v>
      </c>
      <c r="H836" s="29">
        <v>1</v>
      </c>
      <c r="I836" s="29">
        <v>1</v>
      </c>
      <c r="K836" s="432"/>
      <c r="L836" s="432" t="e">
        <f>IF(K836=0,#REF!,0)</f>
        <v>#REF!</v>
      </c>
      <c r="O836">
        <v>59338.777525999998</v>
      </c>
      <c r="P836">
        <v>127</v>
      </c>
    </row>
    <row r="837" spans="1:16">
      <c r="A837" s="29">
        <v>835</v>
      </c>
      <c r="B837" s="29">
        <v>6139.8579999999993</v>
      </c>
      <c r="C837" s="29">
        <v>30830.751999999899</v>
      </c>
      <c r="D837" s="29">
        <v>1</v>
      </c>
      <c r="E837" s="29">
        <v>1</v>
      </c>
      <c r="F837" s="29">
        <v>62485.406999999992</v>
      </c>
      <c r="G837" s="29">
        <v>1</v>
      </c>
      <c r="H837" s="29">
        <v>1</v>
      </c>
      <c r="I837" s="29">
        <v>1</v>
      </c>
      <c r="K837" s="432"/>
      <c r="L837" s="432" t="e">
        <f>IF(K837=0,#REF!,0)</f>
        <v>#REF!</v>
      </c>
      <c r="O837">
        <v>59053.254700999998</v>
      </c>
      <c r="P837">
        <v>147</v>
      </c>
    </row>
    <row r="838" spans="1:16">
      <c r="A838" s="29">
        <v>836</v>
      </c>
      <c r="B838" s="29">
        <v>7599.07</v>
      </c>
      <c r="C838" s="29">
        <v>32281.287999999891</v>
      </c>
      <c r="D838" s="29">
        <v>1</v>
      </c>
      <c r="E838" s="29">
        <v>1</v>
      </c>
      <c r="F838" s="29">
        <v>62767.7239999999</v>
      </c>
      <c r="G838" s="29">
        <v>1</v>
      </c>
      <c r="H838" s="29">
        <v>1</v>
      </c>
      <c r="I838" s="29">
        <v>1</v>
      </c>
      <c r="K838" s="432"/>
      <c r="L838" s="432" t="e">
        <f>IF(K838=0,#REF!,0)</f>
        <v>#REF!</v>
      </c>
      <c r="O838">
        <v>59217.285278000003</v>
      </c>
      <c r="P838">
        <v>153</v>
      </c>
    </row>
    <row r="839" spans="1:16">
      <c r="A839" s="29">
        <v>837</v>
      </c>
      <c r="B839" s="29">
        <v>1762.222</v>
      </c>
      <c r="C839" s="29">
        <v>18054.229999999901</v>
      </c>
      <c r="D839" s="29">
        <v>1</v>
      </c>
      <c r="E839" s="29">
        <v>1</v>
      </c>
      <c r="F839" s="29">
        <v>74400.214999999895</v>
      </c>
      <c r="G839" s="29">
        <v>1</v>
      </c>
      <c r="H839" s="29">
        <v>1</v>
      </c>
      <c r="I839" s="29">
        <v>1</v>
      </c>
      <c r="K839" s="432"/>
      <c r="L839" s="432" t="e">
        <f>IF(K839=0,#REF!,0)</f>
        <v>#REF!</v>
      </c>
      <c r="O839">
        <v>58862.337035999997</v>
      </c>
      <c r="P839">
        <v>152</v>
      </c>
    </row>
    <row r="840" spans="1:16">
      <c r="A840" s="29">
        <v>838</v>
      </c>
      <c r="B840" s="29">
        <v>1762.222</v>
      </c>
      <c r="C840" s="29">
        <v>17769.995999999901</v>
      </c>
      <c r="D840" s="29">
        <v>1</v>
      </c>
      <c r="E840" s="29">
        <v>1</v>
      </c>
      <c r="F840" s="29">
        <v>3186.4719999999902</v>
      </c>
      <c r="G840" s="29">
        <v>1</v>
      </c>
      <c r="H840" s="29">
        <v>1</v>
      </c>
      <c r="I840" s="29">
        <v>1</v>
      </c>
      <c r="K840" s="432"/>
      <c r="L840" s="432" t="e">
        <f>IF(K840=0,#REF!,0)</f>
        <v>#REF!</v>
      </c>
      <c r="O840">
        <v>58985.065063000002</v>
      </c>
      <c r="P840">
        <v>155</v>
      </c>
    </row>
    <row r="841" spans="1:16">
      <c r="A841" s="29">
        <v>839</v>
      </c>
      <c r="B841" s="29">
        <v>1762.222</v>
      </c>
      <c r="C841" s="29">
        <v>17461.351999999901</v>
      </c>
      <c r="D841" s="29">
        <v>1</v>
      </c>
      <c r="E841" s="29">
        <v>1</v>
      </c>
      <c r="F841" s="29">
        <v>4123.4399999999896</v>
      </c>
      <c r="G841" s="29">
        <v>1</v>
      </c>
      <c r="H841" s="29">
        <v>1</v>
      </c>
      <c r="I841" s="29">
        <v>1</v>
      </c>
      <c r="K841" s="432"/>
      <c r="L841" s="432" t="e">
        <f>IF(K841=0,#REF!,0)</f>
        <v>#REF!</v>
      </c>
      <c r="O841">
        <v>59271.914490000003</v>
      </c>
      <c r="P841">
        <v>154</v>
      </c>
    </row>
    <row r="842" spans="1:16">
      <c r="A842" s="29">
        <v>840</v>
      </c>
      <c r="B842" s="29">
        <v>1032.623999999998</v>
      </c>
      <c r="C842" s="29">
        <v>17654.817999999901</v>
      </c>
      <c r="D842" s="29">
        <v>1</v>
      </c>
      <c r="E842" s="29">
        <v>1</v>
      </c>
      <c r="F842" s="29">
        <v>13432.233999999889</v>
      </c>
      <c r="G842" s="29">
        <v>1</v>
      </c>
      <c r="H842" s="29">
        <v>1</v>
      </c>
      <c r="I842" s="29">
        <v>1</v>
      </c>
      <c r="K842" s="432"/>
      <c r="L842" s="432" t="e">
        <f>IF(K842=0,#REF!,0)</f>
        <v>#REF!</v>
      </c>
      <c r="O842">
        <v>60336.988953</v>
      </c>
      <c r="P842">
        <v>144</v>
      </c>
    </row>
    <row r="843" spans="1:16">
      <c r="A843" s="29">
        <v>841</v>
      </c>
      <c r="B843" s="29">
        <v>1032.623999999998</v>
      </c>
      <c r="C843" s="29">
        <v>17821.325999999899</v>
      </c>
      <c r="D843" s="29">
        <v>1</v>
      </c>
      <c r="E843" s="29">
        <v>1</v>
      </c>
      <c r="F843" s="29">
        <v>20375.805999999899</v>
      </c>
      <c r="G843" s="29">
        <v>1</v>
      </c>
      <c r="H843" s="29">
        <v>1</v>
      </c>
      <c r="I843" s="29">
        <v>1</v>
      </c>
      <c r="K843" s="432"/>
      <c r="L843" s="432" t="e">
        <f>IF(K843=0,#REF!,0)</f>
        <v>#REF!</v>
      </c>
      <c r="O843">
        <v>60503.817323000003</v>
      </c>
      <c r="P843">
        <v>130</v>
      </c>
    </row>
    <row r="844" spans="1:16">
      <c r="A844" s="29">
        <v>842</v>
      </c>
      <c r="B844" s="29">
        <v>1032.623999999998</v>
      </c>
      <c r="C844" s="29">
        <v>17935.4739999999</v>
      </c>
      <c r="D844" s="29">
        <v>1</v>
      </c>
      <c r="E844" s="29">
        <v>1</v>
      </c>
      <c r="F844" s="29">
        <v>27115.2239999999</v>
      </c>
      <c r="G844" s="29">
        <v>1</v>
      </c>
      <c r="H844" s="29">
        <v>1</v>
      </c>
      <c r="I844" s="29">
        <v>1</v>
      </c>
      <c r="K844" s="432"/>
      <c r="L844" s="432" t="e">
        <f>IF(K844=0,#REF!,0)</f>
        <v>#REF!</v>
      </c>
      <c r="O844">
        <v>57369.229674000002</v>
      </c>
      <c r="P844">
        <v>130</v>
      </c>
    </row>
    <row r="845" spans="1:16">
      <c r="A845" s="29">
        <v>843</v>
      </c>
      <c r="B845" s="29">
        <v>1032.623999999998</v>
      </c>
      <c r="C845" s="29">
        <v>18084.999999999902</v>
      </c>
      <c r="D845" s="29">
        <v>1</v>
      </c>
      <c r="E845" s="29">
        <v>1</v>
      </c>
      <c r="F845" s="29">
        <v>32894.458999999901</v>
      </c>
      <c r="G845" s="29">
        <v>1</v>
      </c>
      <c r="H845" s="29">
        <v>1</v>
      </c>
      <c r="I845" s="29">
        <v>1</v>
      </c>
      <c r="K845" s="432"/>
      <c r="L845" s="432" t="e">
        <f>IF(K845=0,#REF!,0)</f>
        <v>#REF!</v>
      </c>
      <c r="O845">
        <v>55041.721008999994</v>
      </c>
      <c r="P845">
        <v>126</v>
      </c>
    </row>
    <row r="846" spans="1:16">
      <c r="A846" s="29">
        <v>844</v>
      </c>
      <c r="B846" s="29">
        <v>1032.623999999998</v>
      </c>
      <c r="C846" s="29">
        <v>18244.135999999889</v>
      </c>
      <c r="D846" s="29">
        <v>1</v>
      </c>
      <c r="E846" s="29">
        <v>1</v>
      </c>
      <c r="F846" s="29">
        <v>37772.235999999997</v>
      </c>
      <c r="G846" s="29">
        <v>1</v>
      </c>
      <c r="H846" s="29">
        <v>1</v>
      </c>
      <c r="I846" s="29">
        <v>1</v>
      </c>
      <c r="K846" s="432"/>
      <c r="L846" s="432" t="e">
        <f>IF(K846=0,#REF!,0)</f>
        <v>#REF!</v>
      </c>
      <c r="O846">
        <v>53924.682462999997</v>
      </c>
      <c r="P846">
        <v>120</v>
      </c>
    </row>
    <row r="847" spans="1:16">
      <c r="A847" s="29">
        <v>845</v>
      </c>
      <c r="B847" s="29">
        <v>1032.623999999998</v>
      </c>
      <c r="C847" s="29">
        <v>18402.309999999899</v>
      </c>
      <c r="D847" s="29">
        <v>1</v>
      </c>
      <c r="E847" s="29">
        <v>1</v>
      </c>
      <c r="F847" s="29">
        <v>42128.332999999999</v>
      </c>
      <c r="G847" s="29">
        <v>1</v>
      </c>
      <c r="H847" s="29">
        <v>1</v>
      </c>
      <c r="I847" s="29">
        <v>1</v>
      </c>
      <c r="K847" s="432"/>
      <c r="L847" s="432" t="e">
        <f>IF(K847=0,#REF!,0)</f>
        <v>#REF!</v>
      </c>
      <c r="O847">
        <v>53908.135802999997</v>
      </c>
      <c r="P847">
        <v>116</v>
      </c>
    </row>
    <row r="848" spans="1:16">
      <c r="A848" s="29">
        <v>846</v>
      </c>
      <c r="B848" s="29">
        <v>1762.222</v>
      </c>
      <c r="C848" s="29">
        <v>18544.767999999902</v>
      </c>
      <c r="D848" s="29">
        <v>1</v>
      </c>
      <c r="E848" s="29">
        <v>1</v>
      </c>
      <c r="F848" s="29">
        <v>46492.463999999913</v>
      </c>
      <c r="G848" s="29">
        <v>1</v>
      </c>
      <c r="H848" s="29">
        <v>1</v>
      </c>
      <c r="I848" s="29">
        <v>1</v>
      </c>
      <c r="K848" s="432"/>
      <c r="L848" s="432" t="e">
        <f>IF(K848=0,#REF!,0)</f>
        <v>#REF!</v>
      </c>
      <c r="O848">
        <v>53890.058654</v>
      </c>
      <c r="P848">
        <v>122</v>
      </c>
    </row>
    <row r="849" spans="1:16">
      <c r="A849" s="29">
        <v>847</v>
      </c>
      <c r="B849" s="29">
        <v>6139.8579999999993</v>
      </c>
      <c r="C849" s="29">
        <v>18791.851999999901</v>
      </c>
      <c r="D849" s="29">
        <v>1</v>
      </c>
      <c r="E849" s="29">
        <v>1</v>
      </c>
      <c r="F849" s="29">
        <v>124890.553</v>
      </c>
      <c r="G849" s="29">
        <v>1</v>
      </c>
      <c r="H849" s="29">
        <v>1</v>
      </c>
      <c r="I849" s="29">
        <v>1</v>
      </c>
      <c r="K849" s="432"/>
      <c r="L849" s="432" t="e">
        <f>IF(K849=0,#REF!,0)</f>
        <v>#REF!</v>
      </c>
      <c r="O849">
        <v>54348.995179000012</v>
      </c>
      <c r="P849">
        <v>119</v>
      </c>
    </row>
    <row r="850" spans="1:16">
      <c r="A850" s="29">
        <v>848</v>
      </c>
      <c r="B850" s="29">
        <v>1762.222</v>
      </c>
      <c r="C850" s="29">
        <v>48645.887999999883</v>
      </c>
      <c r="D850" s="29">
        <v>1</v>
      </c>
      <c r="E850" s="29">
        <v>1</v>
      </c>
      <c r="F850" s="29">
        <v>127191.254</v>
      </c>
      <c r="G850" s="29">
        <v>1</v>
      </c>
      <c r="H850" s="29">
        <v>1</v>
      </c>
      <c r="I850" s="29">
        <v>1</v>
      </c>
      <c r="K850" s="432"/>
      <c r="L850" s="432" t="e">
        <f>IF(K850=0,#REF!,0)</f>
        <v>#REF!</v>
      </c>
      <c r="O850">
        <v>54540.620483999999</v>
      </c>
      <c r="P850">
        <v>132</v>
      </c>
    </row>
    <row r="851" spans="1:16">
      <c r="A851" s="29">
        <v>849</v>
      </c>
      <c r="B851" s="29">
        <v>1032.623999999998</v>
      </c>
      <c r="C851" s="29">
        <v>76488.250999999887</v>
      </c>
      <c r="D851" s="29">
        <v>1</v>
      </c>
      <c r="E851" s="29">
        <v>1</v>
      </c>
      <c r="F851" s="29">
        <v>118611.49400000001</v>
      </c>
      <c r="G851" s="29">
        <v>1</v>
      </c>
      <c r="H851" s="29">
        <v>1</v>
      </c>
      <c r="I851" s="29">
        <v>1</v>
      </c>
      <c r="K851" s="432"/>
      <c r="L851" s="432" t="e">
        <f>IF(K851=0,#REF!,0)</f>
        <v>#REF!</v>
      </c>
      <c r="O851">
        <v>54584.333740000002</v>
      </c>
      <c r="P851">
        <v>133</v>
      </c>
    </row>
    <row r="852" spans="1:16">
      <c r="A852" s="29">
        <v>850</v>
      </c>
      <c r="B852" s="29">
        <v>1153.2399999999991</v>
      </c>
      <c r="C852" s="29">
        <v>92524.232999999891</v>
      </c>
      <c r="D852" s="29">
        <v>1</v>
      </c>
      <c r="E852" s="29">
        <v>1</v>
      </c>
      <c r="F852" s="29">
        <v>105807.258</v>
      </c>
      <c r="G852" s="29">
        <v>1</v>
      </c>
      <c r="H852" s="29">
        <v>1</v>
      </c>
      <c r="I852" s="29">
        <v>1</v>
      </c>
      <c r="K852" s="432"/>
      <c r="L852" s="432" t="e">
        <f>IF(K852=0,#REF!,0)</f>
        <v>#REF!</v>
      </c>
      <c r="O852">
        <v>54877.204468999997</v>
      </c>
      <c r="P852">
        <v>133</v>
      </c>
    </row>
    <row r="853" spans="1:16">
      <c r="A853" s="29">
        <v>851</v>
      </c>
      <c r="B853" s="29">
        <v>1213.5469999999989</v>
      </c>
      <c r="C853" s="29">
        <v>108237.5509999998</v>
      </c>
      <c r="D853" s="29">
        <v>1</v>
      </c>
      <c r="E853" s="29">
        <v>1</v>
      </c>
      <c r="F853" s="29">
        <v>94158.501999999906</v>
      </c>
      <c r="G853" s="29">
        <v>1</v>
      </c>
      <c r="H853" s="29">
        <v>1</v>
      </c>
      <c r="I853" s="29">
        <v>1</v>
      </c>
      <c r="K853" s="432"/>
      <c r="L853" s="432" t="e">
        <f>IF(K853=0,#REF!,0)</f>
        <v>#REF!</v>
      </c>
      <c r="O853">
        <v>55441.168762000001</v>
      </c>
      <c r="P853">
        <v>129</v>
      </c>
    </row>
    <row r="854" spans="1:16">
      <c r="A854" s="29">
        <v>852</v>
      </c>
      <c r="B854" s="29">
        <v>1213.5469999999989</v>
      </c>
      <c r="C854" s="29">
        <v>91664.085999999894</v>
      </c>
      <c r="D854" s="29">
        <v>1</v>
      </c>
      <c r="E854" s="29">
        <v>1</v>
      </c>
      <c r="F854" s="29">
        <v>84094.523000000001</v>
      </c>
      <c r="G854" s="29">
        <v>1</v>
      </c>
      <c r="H854" s="29">
        <v>1</v>
      </c>
      <c r="I854" s="29">
        <v>1</v>
      </c>
      <c r="K854" s="432"/>
      <c r="L854" s="432" t="e">
        <f>IF(K854=0,#REF!,0)</f>
        <v>#REF!</v>
      </c>
      <c r="O854">
        <v>55506.771331999997</v>
      </c>
      <c r="P854">
        <v>115</v>
      </c>
    </row>
    <row r="855" spans="1:16">
      <c r="A855" s="29">
        <v>853</v>
      </c>
      <c r="B855" s="29">
        <v>6200.1660000000002</v>
      </c>
      <c r="C855" s="29">
        <v>54315.10199999989</v>
      </c>
      <c r="D855" s="29">
        <v>1</v>
      </c>
      <c r="E855" s="29">
        <v>1</v>
      </c>
      <c r="F855" s="29">
        <v>66980.793000000005</v>
      </c>
      <c r="G855" s="29">
        <v>1</v>
      </c>
      <c r="H855" s="29">
        <v>1</v>
      </c>
      <c r="I855" s="29">
        <v>1</v>
      </c>
      <c r="K855" s="432"/>
      <c r="L855" s="432" t="e">
        <f>IF(K855=0,#REF!,0)</f>
        <v>#REF!</v>
      </c>
      <c r="O855">
        <v>55324.040345000001</v>
      </c>
      <c r="P855">
        <v>120</v>
      </c>
    </row>
    <row r="856" spans="1:16">
      <c r="A856" s="29">
        <v>854</v>
      </c>
      <c r="B856" s="29">
        <v>1762.222</v>
      </c>
      <c r="C856" s="29">
        <v>73364.183999999892</v>
      </c>
      <c r="D856" s="29">
        <v>1</v>
      </c>
      <c r="E856" s="29">
        <v>1</v>
      </c>
      <c r="F856" s="29">
        <v>71706.392000000007</v>
      </c>
      <c r="G856" s="29">
        <v>1</v>
      </c>
      <c r="H856" s="29">
        <v>1</v>
      </c>
      <c r="I856" s="29">
        <v>1</v>
      </c>
      <c r="K856" s="432"/>
      <c r="L856" s="432" t="e">
        <f>IF(K856=0,#REF!,0)</f>
        <v>#REF!</v>
      </c>
      <c r="O856">
        <v>55388.926117000003</v>
      </c>
      <c r="P856">
        <v>131</v>
      </c>
    </row>
    <row r="857" spans="1:16">
      <c r="A857" s="29">
        <v>855</v>
      </c>
      <c r="B857" s="29">
        <v>1032.623999999998</v>
      </c>
      <c r="C857" s="29">
        <v>104772.5999999998</v>
      </c>
      <c r="D857" s="29">
        <v>1</v>
      </c>
      <c r="E857" s="29">
        <v>1</v>
      </c>
      <c r="F857" s="29">
        <v>68617.017999999996</v>
      </c>
      <c r="G857" s="29">
        <v>1</v>
      </c>
      <c r="H857" s="29">
        <v>1</v>
      </c>
      <c r="I857" s="29">
        <v>1</v>
      </c>
      <c r="K857" s="432"/>
      <c r="L857" s="432" t="e">
        <f>IF(K857=0,#REF!,0)</f>
        <v>#REF!</v>
      </c>
      <c r="O857">
        <v>55413.269958999997</v>
      </c>
      <c r="P857">
        <v>126</v>
      </c>
    </row>
    <row r="858" spans="1:16">
      <c r="A858" s="29">
        <v>856</v>
      </c>
      <c r="B858" s="29">
        <v>1032.623999999998</v>
      </c>
      <c r="C858" s="29">
        <v>88777.020999999892</v>
      </c>
      <c r="D858" s="29">
        <v>1</v>
      </c>
      <c r="E858" s="29">
        <v>1</v>
      </c>
      <c r="F858" s="29">
        <v>67654.962999999989</v>
      </c>
      <c r="G858" s="29">
        <v>1</v>
      </c>
      <c r="H858" s="29">
        <v>1</v>
      </c>
      <c r="I858" s="29">
        <v>1</v>
      </c>
      <c r="K858" s="432"/>
      <c r="L858" s="432" t="e">
        <f>IF(K858=0,#REF!,0)</f>
        <v>#REF!</v>
      </c>
      <c r="O858">
        <v>55445.036467999998</v>
      </c>
      <c r="P858">
        <v>130</v>
      </c>
    </row>
    <row r="859" spans="1:16">
      <c r="A859" s="29">
        <v>857</v>
      </c>
      <c r="B859" s="29">
        <v>1032.623999999998</v>
      </c>
      <c r="C859" s="29">
        <v>77014.995999999897</v>
      </c>
      <c r="D859" s="29">
        <v>1</v>
      </c>
      <c r="E859" s="29">
        <v>1</v>
      </c>
      <c r="F859" s="29">
        <v>70797.119999999908</v>
      </c>
      <c r="G859" s="29">
        <v>1</v>
      </c>
      <c r="H859" s="29">
        <v>1</v>
      </c>
      <c r="I859" s="29">
        <v>1</v>
      </c>
      <c r="K859" s="432"/>
      <c r="L859" s="432" t="e">
        <f>IF(K859=0,#REF!,0)</f>
        <v>#REF!</v>
      </c>
      <c r="O859">
        <v>55379.440306999997</v>
      </c>
      <c r="P859">
        <v>137</v>
      </c>
    </row>
    <row r="860" spans="1:16">
      <c r="A860" s="29">
        <v>858</v>
      </c>
      <c r="B860" s="29">
        <v>1762.222</v>
      </c>
      <c r="C860" s="29">
        <v>45619.35399999989</v>
      </c>
      <c r="D860" s="29">
        <v>1</v>
      </c>
      <c r="E860" s="29">
        <v>1</v>
      </c>
      <c r="F860" s="29">
        <v>75150.343999999997</v>
      </c>
      <c r="G860" s="29">
        <v>1</v>
      </c>
      <c r="H860" s="29">
        <v>1</v>
      </c>
      <c r="I860" s="29">
        <v>1</v>
      </c>
      <c r="K860" s="432"/>
      <c r="L860" s="432" t="e">
        <f>IF(K860=0,#REF!,0)</f>
        <v>#REF!</v>
      </c>
      <c r="O860">
        <v>56334.291045999998</v>
      </c>
      <c r="P860">
        <v>157</v>
      </c>
    </row>
    <row r="861" spans="1:16">
      <c r="A861" s="29">
        <v>859</v>
      </c>
      <c r="B861" s="29">
        <v>6139.8579999999993</v>
      </c>
      <c r="C861" s="29">
        <v>31015.234999999891</v>
      </c>
      <c r="D861" s="29">
        <v>1</v>
      </c>
      <c r="E861" s="29">
        <v>1</v>
      </c>
      <c r="F861" s="29">
        <v>69783.543000000005</v>
      </c>
      <c r="G861" s="29">
        <v>1</v>
      </c>
      <c r="H861" s="29">
        <v>1</v>
      </c>
      <c r="I861" s="29">
        <v>1</v>
      </c>
      <c r="K861" s="432"/>
      <c r="L861" s="432" t="e">
        <f>IF(K861=0,#REF!,0)</f>
        <v>#REF!</v>
      </c>
      <c r="O861">
        <v>57838.100982999997</v>
      </c>
      <c r="P861">
        <v>175</v>
      </c>
    </row>
    <row r="862" spans="1:16">
      <c r="A862" s="29">
        <v>860</v>
      </c>
      <c r="B862" s="29">
        <v>7599.07</v>
      </c>
      <c r="C862" s="29">
        <v>32485.714999999891</v>
      </c>
      <c r="D862" s="29">
        <v>1</v>
      </c>
      <c r="E862" s="29">
        <v>1</v>
      </c>
      <c r="F862" s="29">
        <v>69259.173999999985</v>
      </c>
      <c r="G862" s="29">
        <v>1</v>
      </c>
      <c r="H862" s="29">
        <v>1</v>
      </c>
      <c r="I862" s="29">
        <v>1</v>
      </c>
      <c r="K862" s="432"/>
      <c r="L862" s="432" t="e">
        <f>IF(K862=0,#REF!,0)</f>
        <v>#REF!</v>
      </c>
      <c r="O862">
        <v>59106.739806999998</v>
      </c>
      <c r="P862">
        <v>181</v>
      </c>
    </row>
    <row r="863" spans="1:16">
      <c r="A863" s="29">
        <v>861</v>
      </c>
      <c r="B863" s="29">
        <v>1762.222</v>
      </c>
      <c r="C863" s="29">
        <v>18301.092999999899</v>
      </c>
      <c r="D863" s="29">
        <v>1</v>
      </c>
      <c r="E863" s="29">
        <v>1</v>
      </c>
      <c r="F863" s="29">
        <v>80509.645999999979</v>
      </c>
      <c r="G863" s="29">
        <v>1</v>
      </c>
      <c r="H863" s="29">
        <v>1</v>
      </c>
      <c r="I863" s="29">
        <v>1</v>
      </c>
      <c r="K863" s="432"/>
      <c r="L863" s="432" t="e">
        <f>IF(K863=0,#REF!,0)</f>
        <v>#REF!</v>
      </c>
      <c r="O863">
        <v>58411.737885000002</v>
      </c>
      <c r="P863">
        <v>179</v>
      </c>
    </row>
    <row r="864" spans="1:16">
      <c r="A864" s="29">
        <v>862</v>
      </c>
      <c r="B864" s="29">
        <v>1762.222</v>
      </c>
      <c r="C864" s="29">
        <v>17991.0829999999</v>
      </c>
      <c r="D864" s="29">
        <v>1</v>
      </c>
      <c r="E864" s="29">
        <v>1</v>
      </c>
      <c r="F864" s="29">
        <v>4201.6089999999904</v>
      </c>
      <c r="G864" s="29">
        <v>1</v>
      </c>
      <c r="H864" s="29">
        <v>1</v>
      </c>
      <c r="I864" s="29">
        <v>1</v>
      </c>
      <c r="K864" s="432"/>
      <c r="L864" s="432" t="e">
        <f>IF(K864=0,#REF!,0)</f>
        <v>#REF!</v>
      </c>
      <c r="O864">
        <v>56612.034668</v>
      </c>
      <c r="P864">
        <v>170</v>
      </c>
    </row>
    <row r="865" spans="1:16">
      <c r="A865" s="29">
        <v>863</v>
      </c>
      <c r="B865" s="29">
        <v>1762.222</v>
      </c>
      <c r="C865" s="29">
        <v>17706.805999999899</v>
      </c>
      <c r="D865" s="29">
        <v>1</v>
      </c>
      <c r="E865" s="29">
        <v>1</v>
      </c>
      <c r="F865" s="29">
        <v>9583.5219999999899</v>
      </c>
      <c r="G865" s="29">
        <v>1</v>
      </c>
      <c r="H865" s="29">
        <v>1</v>
      </c>
      <c r="I865" s="29">
        <v>1</v>
      </c>
      <c r="K865" s="432"/>
      <c r="L865" s="432" t="e">
        <f>IF(K865=0,#REF!,0)</f>
        <v>#REF!</v>
      </c>
      <c r="O865">
        <v>57571.632721000002</v>
      </c>
      <c r="P865">
        <v>160</v>
      </c>
    </row>
    <row r="866" spans="1:16">
      <c r="A866" s="29">
        <v>864</v>
      </c>
      <c r="B866" s="29">
        <v>1032.623999999998</v>
      </c>
      <c r="C866" s="29">
        <v>17887.3479999999</v>
      </c>
      <c r="D866" s="29">
        <v>1</v>
      </c>
      <c r="E866" s="29">
        <v>1</v>
      </c>
      <c r="F866" s="29">
        <v>18937.415000000001</v>
      </c>
      <c r="G866" s="29">
        <v>1</v>
      </c>
      <c r="H866" s="29">
        <v>1</v>
      </c>
      <c r="I866" s="29">
        <v>1</v>
      </c>
      <c r="K866" s="432"/>
      <c r="L866" s="432" t="e">
        <f>IF(K866=0,#REF!,0)</f>
        <v>#REF!</v>
      </c>
      <c r="O866">
        <v>59397.013244000002</v>
      </c>
      <c r="P866">
        <v>158</v>
      </c>
    </row>
    <row r="867" spans="1:16">
      <c r="A867" s="29">
        <v>865</v>
      </c>
      <c r="B867" s="29">
        <v>1032.623999999998</v>
      </c>
      <c r="C867" s="29">
        <v>18011.535999999891</v>
      </c>
      <c r="D867" s="29">
        <v>1</v>
      </c>
      <c r="E867" s="29">
        <v>1</v>
      </c>
      <c r="F867" s="29">
        <v>24794.353999999901</v>
      </c>
      <c r="G867" s="29">
        <v>1</v>
      </c>
      <c r="H867" s="29">
        <v>1</v>
      </c>
      <c r="I867" s="29">
        <v>1</v>
      </c>
      <c r="K867" s="432"/>
      <c r="L867" s="432" t="e">
        <f>IF(K867=0,#REF!,0)</f>
        <v>#REF!</v>
      </c>
      <c r="O867">
        <v>58161.016602999996</v>
      </c>
      <c r="P867">
        <v>140</v>
      </c>
    </row>
    <row r="868" spans="1:16">
      <c r="A868" s="29">
        <v>866</v>
      </c>
      <c r="B868" s="29">
        <v>1032.623999999998</v>
      </c>
      <c r="C868" s="29">
        <v>18078.749999999891</v>
      </c>
      <c r="D868" s="29">
        <v>1</v>
      </c>
      <c r="E868" s="29">
        <v>1</v>
      </c>
      <c r="F868" s="29">
        <v>31022.570999999902</v>
      </c>
      <c r="G868" s="29">
        <v>1</v>
      </c>
      <c r="H868" s="29">
        <v>1</v>
      </c>
      <c r="I868" s="29">
        <v>1</v>
      </c>
      <c r="K868" s="432"/>
      <c r="L868" s="432" t="e">
        <f>IF(K868=0,#REF!,0)</f>
        <v>#REF!</v>
      </c>
      <c r="O868">
        <v>57065.729736000001</v>
      </c>
      <c r="P868">
        <v>143</v>
      </c>
    </row>
    <row r="869" spans="1:16">
      <c r="A869" s="29">
        <v>867</v>
      </c>
      <c r="B869" s="29">
        <v>1032.623999999998</v>
      </c>
      <c r="C869" s="29">
        <v>18194.549999999901</v>
      </c>
      <c r="D869" s="29">
        <v>1</v>
      </c>
      <c r="E869" s="29">
        <v>1</v>
      </c>
      <c r="F869" s="29">
        <v>36319.422000000013</v>
      </c>
      <c r="G869" s="29">
        <v>1</v>
      </c>
      <c r="H869" s="29">
        <v>1</v>
      </c>
      <c r="I869" s="29">
        <v>1</v>
      </c>
      <c r="K869" s="432"/>
      <c r="L869" s="432" t="e">
        <f>IF(K869=0,#REF!,0)</f>
        <v>#REF!</v>
      </c>
      <c r="O869">
        <v>57193.653166999997</v>
      </c>
      <c r="P869">
        <v>137</v>
      </c>
    </row>
    <row r="870" spans="1:16">
      <c r="A870" s="29">
        <v>868</v>
      </c>
      <c r="B870" s="29">
        <v>1032.623999999998</v>
      </c>
      <c r="C870" s="29">
        <v>18285.4399999999</v>
      </c>
      <c r="D870" s="29">
        <v>1</v>
      </c>
      <c r="E870" s="29">
        <v>1</v>
      </c>
      <c r="F870" s="29">
        <v>40526.6159999999</v>
      </c>
      <c r="G870" s="29">
        <v>1</v>
      </c>
      <c r="H870" s="29">
        <v>1</v>
      </c>
      <c r="I870" s="29">
        <v>1</v>
      </c>
      <c r="K870" s="432"/>
      <c r="L870" s="432" t="e">
        <f>IF(K870=0,#REF!,0)</f>
        <v>#REF!</v>
      </c>
      <c r="O870">
        <v>56666.88147</v>
      </c>
      <c r="P870">
        <v>129</v>
      </c>
    </row>
    <row r="871" spans="1:16">
      <c r="A871" s="29">
        <v>869</v>
      </c>
      <c r="B871" s="29">
        <v>1032.623999999998</v>
      </c>
      <c r="C871" s="29">
        <v>18435.760999999889</v>
      </c>
      <c r="D871" s="29">
        <v>1</v>
      </c>
      <c r="E871" s="29">
        <v>1</v>
      </c>
      <c r="F871" s="29">
        <v>45152.038999999997</v>
      </c>
      <c r="G871" s="29">
        <v>1</v>
      </c>
      <c r="H871" s="29">
        <v>1</v>
      </c>
      <c r="I871" s="29">
        <v>1</v>
      </c>
      <c r="K871" s="432"/>
      <c r="L871" s="432" t="e">
        <f>IF(K871=0,#REF!,0)</f>
        <v>#REF!</v>
      </c>
      <c r="O871">
        <v>57540.017608999988</v>
      </c>
      <c r="P871">
        <v>133</v>
      </c>
    </row>
    <row r="872" spans="1:16">
      <c r="A872" s="29">
        <v>870</v>
      </c>
      <c r="B872" s="29">
        <v>1762.222</v>
      </c>
      <c r="C872" s="29">
        <v>18586.7959999999</v>
      </c>
      <c r="D872" s="29">
        <v>1</v>
      </c>
      <c r="E872" s="29">
        <v>1</v>
      </c>
      <c r="F872" s="29">
        <v>49515.607999999993</v>
      </c>
      <c r="G872" s="29">
        <v>1</v>
      </c>
      <c r="H872" s="29">
        <v>1</v>
      </c>
      <c r="I872" s="29">
        <v>1</v>
      </c>
      <c r="K872" s="432"/>
      <c r="L872" s="432" t="e">
        <f>IF(K872=0,#REF!,0)</f>
        <v>#REF!</v>
      </c>
      <c r="O872">
        <v>58958.151152999999</v>
      </c>
      <c r="P872">
        <v>137</v>
      </c>
    </row>
    <row r="873" spans="1:16">
      <c r="A873" s="29">
        <v>871</v>
      </c>
      <c r="B873" s="29">
        <v>6139.8579999999993</v>
      </c>
      <c r="C873" s="29">
        <v>18859.677999999902</v>
      </c>
      <c r="D873" s="29">
        <v>1</v>
      </c>
      <c r="E873" s="29">
        <v>1</v>
      </c>
      <c r="F873" s="29">
        <v>128227.186999999</v>
      </c>
      <c r="G873" s="29">
        <v>1</v>
      </c>
      <c r="H873" s="29">
        <v>1</v>
      </c>
      <c r="I873" s="29">
        <v>1</v>
      </c>
      <c r="K873" s="432"/>
      <c r="L873" s="432" t="e">
        <f>IF(K873=0,#REF!,0)</f>
        <v>#REF!</v>
      </c>
      <c r="O873">
        <v>60865.733397999997</v>
      </c>
      <c r="P873">
        <v>153</v>
      </c>
    </row>
    <row r="874" spans="1:16">
      <c r="A874" s="29">
        <v>872</v>
      </c>
      <c r="B874" s="29">
        <v>1762.222</v>
      </c>
      <c r="C874" s="29">
        <v>48743.505999999878</v>
      </c>
      <c r="D874" s="29">
        <v>1</v>
      </c>
      <c r="E874" s="29">
        <v>1</v>
      </c>
      <c r="F874" s="29">
        <v>130481.76399999901</v>
      </c>
      <c r="G874" s="29">
        <v>1</v>
      </c>
      <c r="H874" s="29">
        <v>1</v>
      </c>
      <c r="I874" s="29">
        <v>1</v>
      </c>
      <c r="K874" s="432"/>
      <c r="L874" s="432" t="e">
        <f>IF(K874=0,#REF!,0)</f>
        <v>#REF!</v>
      </c>
      <c r="O874">
        <v>63695.568479999987</v>
      </c>
      <c r="P874">
        <v>187</v>
      </c>
    </row>
    <row r="875" spans="1:16">
      <c r="A875" s="29">
        <v>873</v>
      </c>
      <c r="B875" s="29">
        <v>1032.623999999998</v>
      </c>
      <c r="C875" s="29">
        <v>76514.840999999898</v>
      </c>
      <c r="D875" s="29">
        <v>1</v>
      </c>
      <c r="E875" s="29">
        <v>1</v>
      </c>
      <c r="F875" s="29">
        <v>121554.71</v>
      </c>
      <c r="G875" s="29">
        <v>1</v>
      </c>
      <c r="H875" s="29">
        <v>1</v>
      </c>
      <c r="I875" s="29">
        <v>1</v>
      </c>
      <c r="K875" s="432"/>
      <c r="L875" s="432" t="e">
        <f>IF(K875=0,#REF!,0)</f>
        <v>#REF!</v>
      </c>
      <c r="O875">
        <v>66416.307981999998</v>
      </c>
      <c r="P875">
        <v>159</v>
      </c>
    </row>
    <row r="876" spans="1:16">
      <c r="A876" s="29">
        <v>874</v>
      </c>
      <c r="B876" s="29">
        <v>1153.2399999999991</v>
      </c>
      <c r="C876" s="29">
        <v>92514.727999999901</v>
      </c>
      <c r="D876" s="29">
        <v>1</v>
      </c>
      <c r="E876" s="29">
        <v>1</v>
      </c>
      <c r="F876" s="29">
        <v>108458.67299999901</v>
      </c>
      <c r="G876" s="29">
        <v>1</v>
      </c>
      <c r="H876" s="29">
        <v>1</v>
      </c>
      <c r="I876" s="29">
        <v>1</v>
      </c>
      <c r="K876" s="432"/>
      <c r="L876" s="432" t="e">
        <f>IF(K876=0,#REF!,0)</f>
        <v>#REF!</v>
      </c>
      <c r="O876">
        <v>72237.848510999989</v>
      </c>
      <c r="P876">
        <v>141</v>
      </c>
    </row>
    <row r="877" spans="1:16">
      <c r="A877" s="29">
        <v>875</v>
      </c>
      <c r="B877" s="29">
        <v>1213.5469999999989</v>
      </c>
      <c r="C877" s="29">
        <v>108206.8689999998</v>
      </c>
      <c r="D877" s="29">
        <v>1</v>
      </c>
      <c r="E877" s="29">
        <v>1</v>
      </c>
      <c r="F877" s="29">
        <v>96382.392999999895</v>
      </c>
      <c r="G877" s="29">
        <v>1</v>
      </c>
      <c r="H877" s="29">
        <v>1</v>
      </c>
      <c r="I877" s="29">
        <v>1</v>
      </c>
      <c r="K877" s="432"/>
      <c r="L877" s="432" t="e">
        <f>IF(K877=0,#REF!,0)</f>
        <v>#REF!</v>
      </c>
      <c r="O877">
        <v>72661.99450700001</v>
      </c>
      <c r="P877">
        <v>131</v>
      </c>
    </row>
    <row r="878" spans="1:16">
      <c r="A878" s="29">
        <v>876</v>
      </c>
      <c r="B878" s="29">
        <v>1213.5469999999989</v>
      </c>
      <c r="C878" s="29">
        <v>91638.012999999904</v>
      </c>
      <c r="D878" s="29">
        <v>1</v>
      </c>
      <c r="E878" s="29">
        <v>1</v>
      </c>
      <c r="F878" s="29">
        <v>86355.945999999894</v>
      </c>
      <c r="G878" s="29">
        <v>1</v>
      </c>
      <c r="H878" s="29">
        <v>1</v>
      </c>
      <c r="I878" s="29">
        <v>1</v>
      </c>
      <c r="K878" s="432"/>
      <c r="L878" s="432" t="e">
        <f>IF(K878=0,#REF!,0)</f>
        <v>#REF!</v>
      </c>
      <c r="O878">
        <v>72293.714477000001</v>
      </c>
      <c r="P878">
        <v>108</v>
      </c>
    </row>
    <row r="879" spans="1:16">
      <c r="A879" s="29">
        <v>877</v>
      </c>
      <c r="B879" s="29">
        <v>6200.1660000000002</v>
      </c>
      <c r="C879" s="29">
        <v>54301.213999999891</v>
      </c>
      <c r="D879" s="29">
        <v>1</v>
      </c>
      <c r="E879" s="29">
        <v>1</v>
      </c>
      <c r="F879" s="29">
        <v>69488.124999999898</v>
      </c>
      <c r="G879" s="29">
        <v>1</v>
      </c>
      <c r="H879" s="29">
        <v>1</v>
      </c>
      <c r="I879" s="29">
        <v>1</v>
      </c>
      <c r="K879" s="432"/>
      <c r="L879" s="432" t="e">
        <f>IF(K879=0,#REF!,0)</f>
        <v>#REF!</v>
      </c>
      <c r="O879">
        <v>68966.003144000002</v>
      </c>
      <c r="P879">
        <v>99</v>
      </c>
    </row>
    <row r="880" spans="1:16">
      <c r="A880" s="29">
        <v>878</v>
      </c>
      <c r="B880" s="29">
        <v>1762.222</v>
      </c>
      <c r="C880" s="29">
        <v>73297.510999999897</v>
      </c>
      <c r="D880" s="29">
        <v>1</v>
      </c>
      <c r="E880" s="29">
        <v>1</v>
      </c>
      <c r="F880" s="29">
        <v>73446.023000000001</v>
      </c>
      <c r="G880" s="29">
        <v>1</v>
      </c>
      <c r="H880" s="29">
        <v>1</v>
      </c>
      <c r="I880" s="29">
        <v>1</v>
      </c>
      <c r="K880" s="432"/>
      <c r="L880" s="432" t="e">
        <f>IF(K880=0,#REF!,0)</f>
        <v>#REF!</v>
      </c>
      <c r="O880">
        <v>66587.291992999992</v>
      </c>
      <c r="P880">
        <v>96</v>
      </c>
    </row>
    <row r="881" spans="1:16">
      <c r="A881" s="29">
        <v>879</v>
      </c>
      <c r="B881" s="29">
        <v>1032.623999999998</v>
      </c>
      <c r="C881" s="29">
        <v>104741.16899999981</v>
      </c>
      <c r="D881" s="29">
        <v>1</v>
      </c>
      <c r="E881" s="29">
        <v>1</v>
      </c>
      <c r="F881" s="29">
        <v>70721.313999999897</v>
      </c>
      <c r="G881" s="29">
        <v>1</v>
      </c>
      <c r="H881" s="29">
        <v>1</v>
      </c>
      <c r="I881" s="29">
        <v>1</v>
      </c>
      <c r="K881" s="432"/>
      <c r="L881" s="432" t="e">
        <f>IF(K881=0,#REF!,0)</f>
        <v>#REF!</v>
      </c>
      <c r="O881">
        <v>69812.626495999997</v>
      </c>
      <c r="P881">
        <v>105</v>
      </c>
    </row>
    <row r="882" spans="1:16">
      <c r="A882" s="29">
        <v>880</v>
      </c>
      <c r="B882" s="29">
        <v>1032.623999999998</v>
      </c>
      <c r="C882" s="29">
        <v>88740.120999999897</v>
      </c>
      <c r="D882" s="29">
        <v>1</v>
      </c>
      <c r="E882" s="29">
        <v>1</v>
      </c>
      <c r="F882" s="29">
        <v>69272.036999999997</v>
      </c>
      <c r="G882" s="29">
        <v>1</v>
      </c>
      <c r="H882" s="29">
        <v>1</v>
      </c>
      <c r="I882" s="29">
        <v>1</v>
      </c>
      <c r="K882" s="432"/>
      <c r="L882" s="432" t="e">
        <f>IF(K882=0,#REF!,0)</f>
        <v>#REF!</v>
      </c>
      <c r="O882">
        <v>69225.72851500001</v>
      </c>
      <c r="P882">
        <v>107</v>
      </c>
    </row>
    <row r="883" spans="1:16">
      <c r="A883" s="29">
        <v>881</v>
      </c>
      <c r="B883" s="29">
        <v>1032.623999999998</v>
      </c>
      <c r="C883" s="29">
        <v>76997.12799999991</v>
      </c>
      <c r="D883" s="29">
        <v>1</v>
      </c>
      <c r="E883" s="29">
        <v>1</v>
      </c>
      <c r="F883" s="29">
        <v>72377.253999999899</v>
      </c>
      <c r="G883" s="29">
        <v>1</v>
      </c>
      <c r="H883" s="29">
        <v>1</v>
      </c>
      <c r="I883" s="29">
        <v>1</v>
      </c>
      <c r="K883" s="432"/>
      <c r="L883" s="432" t="e">
        <f>IF(K883=0,#REF!,0)</f>
        <v>#REF!</v>
      </c>
      <c r="O883">
        <v>69723.971556999997</v>
      </c>
      <c r="P883">
        <v>113</v>
      </c>
    </row>
    <row r="884" spans="1:16">
      <c r="A884" s="29">
        <v>882</v>
      </c>
      <c r="B884" s="29">
        <v>1762.222</v>
      </c>
      <c r="C884" s="29">
        <v>45617.473999999893</v>
      </c>
      <c r="D884" s="29">
        <v>1</v>
      </c>
      <c r="E884" s="29">
        <v>1</v>
      </c>
      <c r="F884" s="29">
        <v>76682.218999999895</v>
      </c>
      <c r="G884" s="29">
        <v>1</v>
      </c>
      <c r="H884" s="29">
        <v>1</v>
      </c>
      <c r="I884" s="29">
        <v>1</v>
      </c>
      <c r="K884" s="432"/>
      <c r="L884" s="432" t="e">
        <f>IF(K884=0,#REF!,0)</f>
        <v>#REF!</v>
      </c>
      <c r="O884">
        <v>70602.822784000004</v>
      </c>
      <c r="P884">
        <v>135</v>
      </c>
    </row>
    <row r="885" spans="1:16">
      <c r="A885" s="29">
        <v>883</v>
      </c>
      <c r="B885" s="29">
        <v>6139.8579999999993</v>
      </c>
      <c r="C885" s="29">
        <v>31157.162999999899</v>
      </c>
      <c r="D885" s="29">
        <v>1</v>
      </c>
      <c r="E885" s="29">
        <v>1</v>
      </c>
      <c r="F885" s="29">
        <v>72236.405999999988</v>
      </c>
      <c r="G885" s="29">
        <v>1</v>
      </c>
      <c r="H885" s="29">
        <v>1</v>
      </c>
      <c r="I885" s="29">
        <v>1</v>
      </c>
      <c r="K885" s="432"/>
      <c r="L885" s="432" t="e">
        <f>IF(K885=0,#REF!,0)</f>
        <v>#REF!</v>
      </c>
      <c r="O885">
        <v>70405.018647000004</v>
      </c>
      <c r="P885">
        <v>171</v>
      </c>
    </row>
    <row r="886" spans="1:16">
      <c r="A886" s="29">
        <v>884</v>
      </c>
      <c r="B886" s="29">
        <v>7599.07</v>
      </c>
      <c r="C886" s="29">
        <v>32633.779999999901</v>
      </c>
      <c r="D886" s="29">
        <v>1</v>
      </c>
      <c r="E886" s="29">
        <v>1</v>
      </c>
      <c r="F886" s="29">
        <v>71836.402999999991</v>
      </c>
      <c r="G886" s="29">
        <v>1</v>
      </c>
      <c r="H886" s="29">
        <v>1</v>
      </c>
      <c r="I886" s="29">
        <v>1</v>
      </c>
      <c r="K886" s="432"/>
      <c r="L886" s="432" t="e">
        <f>IF(K886=0,#REF!,0)</f>
        <v>#REF!</v>
      </c>
      <c r="O886">
        <v>69774.639769999994</v>
      </c>
      <c r="P886">
        <v>191</v>
      </c>
    </row>
    <row r="887" spans="1:16">
      <c r="A887" s="29">
        <v>885</v>
      </c>
      <c r="B887" s="29">
        <v>1762.222</v>
      </c>
      <c r="C887" s="29">
        <v>18435.273999999899</v>
      </c>
      <c r="D887" s="29">
        <v>1</v>
      </c>
      <c r="E887" s="29">
        <v>1</v>
      </c>
      <c r="F887" s="29">
        <v>83629.325999999986</v>
      </c>
      <c r="G887" s="29">
        <v>1</v>
      </c>
      <c r="H887" s="29">
        <v>1</v>
      </c>
      <c r="I887" s="29">
        <v>1</v>
      </c>
      <c r="K887" s="432"/>
      <c r="L887" s="432" t="e">
        <f>IF(K887=0,#REF!,0)</f>
        <v>#REF!</v>
      </c>
      <c r="O887">
        <v>67853.241639</v>
      </c>
      <c r="P887">
        <v>200</v>
      </c>
    </row>
    <row r="888" spans="1:16">
      <c r="A888" s="29">
        <v>886</v>
      </c>
      <c r="B888" s="29">
        <v>1762.222</v>
      </c>
      <c r="C888" s="29">
        <v>18148.2969999999</v>
      </c>
      <c r="D888" s="29">
        <v>1</v>
      </c>
      <c r="E888" s="29">
        <v>1</v>
      </c>
      <c r="F888" s="29">
        <v>6281.7019999999902</v>
      </c>
      <c r="G888" s="29">
        <v>1</v>
      </c>
      <c r="H888" s="29">
        <v>1</v>
      </c>
      <c r="I888" s="29">
        <v>1</v>
      </c>
      <c r="K888" s="432"/>
      <c r="L888" s="432" t="e">
        <f>IF(K888=0,#REF!,0)</f>
        <v>#REF!</v>
      </c>
      <c r="O888">
        <v>65881.644224999996</v>
      </c>
      <c r="P888">
        <v>198</v>
      </c>
    </row>
    <row r="889" spans="1:16">
      <c r="A889" s="29">
        <v>887</v>
      </c>
      <c r="B889" s="29">
        <v>1762.222</v>
      </c>
      <c r="C889" s="29">
        <v>17917.535999999898</v>
      </c>
      <c r="D889" s="29">
        <v>1</v>
      </c>
      <c r="E889" s="29">
        <v>1</v>
      </c>
      <c r="F889" s="29">
        <v>14475.95099999989</v>
      </c>
      <c r="G889" s="29">
        <v>1</v>
      </c>
      <c r="H889" s="29">
        <v>1</v>
      </c>
      <c r="I889" s="29">
        <v>1</v>
      </c>
      <c r="K889" s="432"/>
      <c r="L889" s="432" t="e">
        <f>IF(K889=0,#REF!,0)</f>
        <v>#REF!</v>
      </c>
      <c r="O889">
        <v>64916.848755999999</v>
      </c>
      <c r="P889">
        <v>189</v>
      </c>
    </row>
    <row r="890" spans="1:16">
      <c r="A890" s="29">
        <v>888</v>
      </c>
      <c r="B890" s="29">
        <v>1032.623999999998</v>
      </c>
      <c r="C890" s="29">
        <v>18106.859999999899</v>
      </c>
      <c r="D890" s="29">
        <v>1</v>
      </c>
      <c r="E890" s="29">
        <v>1</v>
      </c>
      <c r="F890" s="29">
        <v>23872.782999999989</v>
      </c>
      <c r="G890" s="29">
        <v>1</v>
      </c>
      <c r="H890" s="29">
        <v>1</v>
      </c>
      <c r="I890" s="29">
        <v>1</v>
      </c>
      <c r="K890" s="432"/>
      <c r="L890" s="432" t="e">
        <f>IF(K890=0,#REF!,0)</f>
        <v>#REF!</v>
      </c>
      <c r="O890">
        <v>65071.750671999987</v>
      </c>
      <c r="P890">
        <v>178</v>
      </c>
    </row>
    <row r="891" spans="1:16">
      <c r="A891" s="29">
        <v>889</v>
      </c>
      <c r="B891" s="29">
        <v>1032.623999999998</v>
      </c>
      <c r="C891" s="29">
        <v>18297.818999999901</v>
      </c>
      <c r="D891" s="29">
        <v>1</v>
      </c>
      <c r="E891" s="29">
        <v>1</v>
      </c>
      <c r="F891" s="29">
        <v>31264.4719999999</v>
      </c>
      <c r="G891" s="29">
        <v>1</v>
      </c>
      <c r="H891" s="29">
        <v>1</v>
      </c>
      <c r="I891" s="29">
        <v>1</v>
      </c>
      <c r="K891" s="432"/>
      <c r="L891" s="432" t="e">
        <f>IF(K891=0,#REF!,0)</f>
        <v>#REF!</v>
      </c>
      <c r="O891">
        <v>64954.580902000002</v>
      </c>
      <c r="P891">
        <v>163</v>
      </c>
    </row>
    <row r="892" spans="1:16">
      <c r="A892" s="29">
        <v>890</v>
      </c>
      <c r="B892" s="29">
        <v>1032.623999999998</v>
      </c>
      <c r="C892" s="29">
        <v>18407.783999999901</v>
      </c>
      <c r="D892" s="29">
        <v>1</v>
      </c>
      <c r="E892" s="29">
        <v>1</v>
      </c>
      <c r="F892" s="29">
        <v>38599.110999999997</v>
      </c>
      <c r="G892" s="29">
        <v>1</v>
      </c>
      <c r="H892" s="29">
        <v>1</v>
      </c>
      <c r="I892" s="29">
        <v>1</v>
      </c>
      <c r="K892" s="432"/>
      <c r="L892" s="432" t="e">
        <f>IF(K892=0,#REF!,0)</f>
        <v>#REF!</v>
      </c>
      <c r="O892">
        <v>63168.520645500001</v>
      </c>
      <c r="P892">
        <v>158</v>
      </c>
    </row>
    <row r="893" spans="1:16">
      <c r="A893" s="29">
        <v>891</v>
      </c>
      <c r="B893" s="29">
        <v>1032.623999999998</v>
      </c>
      <c r="C893" s="29">
        <v>18601.018999999898</v>
      </c>
      <c r="D893" s="29">
        <v>1</v>
      </c>
      <c r="E893" s="29">
        <v>1</v>
      </c>
      <c r="F893" s="29">
        <v>45153.796999999999</v>
      </c>
      <c r="G893" s="29">
        <v>1</v>
      </c>
      <c r="H893" s="29">
        <v>1</v>
      </c>
      <c r="I893" s="29">
        <v>1</v>
      </c>
      <c r="K893" s="432"/>
      <c r="L893" s="432" t="e">
        <f>IF(K893=0,#REF!,0)</f>
        <v>#REF!</v>
      </c>
      <c r="O893">
        <v>61382.460389</v>
      </c>
      <c r="P893">
        <v>149</v>
      </c>
    </row>
    <row r="894" spans="1:16">
      <c r="A894" s="29">
        <v>892</v>
      </c>
      <c r="B894" s="29">
        <v>1032.623999999998</v>
      </c>
      <c r="C894" s="29">
        <v>18794.281999999901</v>
      </c>
      <c r="D894" s="29">
        <v>1</v>
      </c>
      <c r="E894" s="29">
        <v>1</v>
      </c>
      <c r="F894" s="29">
        <v>50206.146999999997</v>
      </c>
      <c r="G894" s="29">
        <v>1</v>
      </c>
      <c r="H894" s="29">
        <v>1</v>
      </c>
      <c r="I894" s="29">
        <v>1</v>
      </c>
      <c r="K894" s="432"/>
      <c r="L894" s="432" t="e">
        <f>IF(K894=0,#REF!,0)</f>
        <v>#REF!</v>
      </c>
      <c r="O894">
        <v>61685.136687999999</v>
      </c>
      <c r="P894">
        <v>142</v>
      </c>
    </row>
    <row r="895" spans="1:16">
      <c r="A895" s="29">
        <v>893</v>
      </c>
      <c r="B895" s="29">
        <v>1032.623999999998</v>
      </c>
      <c r="C895" s="29">
        <v>19039.338999999902</v>
      </c>
      <c r="D895" s="29">
        <v>1</v>
      </c>
      <c r="E895" s="29">
        <v>1</v>
      </c>
      <c r="F895" s="29">
        <v>55116.130999999987</v>
      </c>
      <c r="G895" s="29">
        <v>1</v>
      </c>
      <c r="H895" s="29">
        <v>1</v>
      </c>
      <c r="I895" s="29">
        <v>1</v>
      </c>
      <c r="K895" s="432"/>
      <c r="L895" s="432" t="e">
        <f>IF(K895=0,#REF!,0)</f>
        <v>#REF!</v>
      </c>
      <c r="O895">
        <v>61923.330413999996</v>
      </c>
      <c r="P895">
        <v>147</v>
      </c>
    </row>
    <row r="896" spans="1:16">
      <c r="A896" s="29">
        <v>894</v>
      </c>
      <c r="B896" s="29">
        <v>1762.222</v>
      </c>
      <c r="C896" s="29">
        <v>19244.696999999898</v>
      </c>
      <c r="D896" s="29">
        <v>1</v>
      </c>
      <c r="E896" s="29">
        <v>1</v>
      </c>
      <c r="F896" s="29">
        <v>59773.811999999903</v>
      </c>
      <c r="G896" s="29">
        <v>1</v>
      </c>
      <c r="H896" s="29">
        <v>1</v>
      </c>
      <c r="I896" s="29">
        <v>1</v>
      </c>
      <c r="K896" s="432"/>
      <c r="L896" s="432" t="e">
        <f>IF(K896=0,#REF!,0)</f>
        <v>#REF!</v>
      </c>
      <c r="O896">
        <v>63104.518646999997</v>
      </c>
      <c r="P896">
        <v>144</v>
      </c>
    </row>
    <row r="897" spans="1:16">
      <c r="A897" s="29">
        <v>895</v>
      </c>
      <c r="B897" s="29">
        <v>6139.8579999999993</v>
      </c>
      <c r="C897" s="29">
        <v>19524.878999999899</v>
      </c>
      <c r="D897" s="29">
        <v>1</v>
      </c>
      <c r="E897" s="29">
        <v>1</v>
      </c>
      <c r="F897" s="29">
        <v>137928.76699999999</v>
      </c>
      <c r="G897" s="29">
        <v>1</v>
      </c>
      <c r="H897" s="29">
        <v>1</v>
      </c>
      <c r="I897" s="29">
        <v>1</v>
      </c>
      <c r="K897" s="432"/>
      <c r="L897" s="432" t="e">
        <f>IF(K897=0,#REF!,0)</f>
        <v>#REF!</v>
      </c>
      <c r="O897">
        <v>64855.172821</v>
      </c>
      <c r="P897">
        <v>159</v>
      </c>
    </row>
    <row r="898" spans="1:16">
      <c r="A898" s="29">
        <v>896</v>
      </c>
      <c r="B898" s="29">
        <v>1762.222</v>
      </c>
      <c r="C898" s="29">
        <v>49036.579999999878</v>
      </c>
      <c r="D898" s="29">
        <v>1</v>
      </c>
      <c r="E898" s="29">
        <v>1</v>
      </c>
      <c r="F898" s="29">
        <v>139748.766999999</v>
      </c>
      <c r="G898" s="29">
        <v>1</v>
      </c>
      <c r="H898" s="29">
        <v>1</v>
      </c>
      <c r="I898" s="29">
        <v>1</v>
      </c>
      <c r="K898" s="432"/>
      <c r="L898" s="432" t="e">
        <f>IF(K898=0,#REF!,0)</f>
        <v>#REF!</v>
      </c>
      <c r="O898">
        <v>67917.966308999996</v>
      </c>
      <c r="P898">
        <v>188</v>
      </c>
    </row>
    <row r="899" spans="1:16">
      <c r="A899" s="29">
        <v>897</v>
      </c>
      <c r="B899" s="29">
        <v>1032.623999999998</v>
      </c>
      <c r="C899" s="29">
        <v>76936.726999999897</v>
      </c>
      <c r="D899" s="29">
        <v>1</v>
      </c>
      <c r="E899" s="29">
        <v>1</v>
      </c>
      <c r="F899" s="29">
        <v>131320.32599999901</v>
      </c>
      <c r="G899" s="29">
        <v>1</v>
      </c>
      <c r="H899" s="29">
        <v>1</v>
      </c>
      <c r="I899" s="29">
        <v>1</v>
      </c>
      <c r="K899" s="432"/>
      <c r="L899" s="432" t="e">
        <f>IF(K899=0,#REF!,0)</f>
        <v>#REF!</v>
      </c>
      <c r="O899">
        <v>69696.896850999998</v>
      </c>
      <c r="P899">
        <v>170</v>
      </c>
    </row>
    <row r="900" spans="1:16">
      <c r="A900" s="29">
        <v>898</v>
      </c>
      <c r="B900" s="29">
        <v>1153.2399999999991</v>
      </c>
      <c r="C900" s="29">
        <v>93062.782999999894</v>
      </c>
      <c r="D900" s="29">
        <v>1</v>
      </c>
      <c r="E900" s="29">
        <v>1</v>
      </c>
      <c r="F900" s="29">
        <v>118586.485</v>
      </c>
      <c r="G900" s="29">
        <v>1</v>
      </c>
      <c r="H900" s="29">
        <v>1</v>
      </c>
      <c r="I900" s="29">
        <v>1</v>
      </c>
      <c r="K900" s="432"/>
      <c r="L900" s="432" t="e">
        <f>IF(K900=0,#REF!,0)</f>
        <v>#REF!</v>
      </c>
      <c r="O900">
        <v>74978.575134999992</v>
      </c>
      <c r="P900">
        <v>151</v>
      </c>
    </row>
    <row r="901" spans="1:16">
      <c r="A901" s="29">
        <v>899</v>
      </c>
      <c r="B901" s="29">
        <v>1213.5469999999989</v>
      </c>
      <c r="C901" s="29">
        <v>108897.3529999998</v>
      </c>
      <c r="D901" s="29">
        <v>1</v>
      </c>
      <c r="E901" s="29">
        <v>1</v>
      </c>
      <c r="F901" s="29">
        <v>107486.18399999999</v>
      </c>
      <c r="G901" s="29">
        <v>1</v>
      </c>
      <c r="H901" s="29">
        <v>1</v>
      </c>
      <c r="I901" s="29">
        <v>1</v>
      </c>
      <c r="K901" s="432"/>
      <c r="L901" s="432" t="e">
        <f>IF(K901=0,#REF!,0)</f>
        <v>#REF!</v>
      </c>
      <c r="O901">
        <v>75192.404297000001</v>
      </c>
      <c r="P901">
        <v>136</v>
      </c>
    </row>
    <row r="902" spans="1:16">
      <c r="A902" s="29">
        <v>900</v>
      </c>
      <c r="B902" s="29">
        <v>1213.5469999999989</v>
      </c>
      <c r="C902" s="29">
        <v>92456.62799999991</v>
      </c>
      <c r="D902" s="29">
        <v>1</v>
      </c>
      <c r="E902" s="29">
        <v>1</v>
      </c>
      <c r="F902" s="29">
        <v>98154.158999999898</v>
      </c>
      <c r="G902" s="29">
        <v>1</v>
      </c>
      <c r="H902" s="29">
        <v>1</v>
      </c>
      <c r="I902" s="29">
        <v>1</v>
      </c>
      <c r="K902" s="432"/>
      <c r="L902" s="432" t="e">
        <f>IF(K902=0,#REF!,0)</f>
        <v>#REF!</v>
      </c>
      <c r="O902">
        <v>74615.794066000002</v>
      </c>
      <c r="P902">
        <v>113</v>
      </c>
    </row>
    <row r="903" spans="1:16">
      <c r="A903" s="29">
        <v>901</v>
      </c>
      <c r="B903" s="29">
        <v>6200.1660000000002</v>
      </c>
      <c r="C903" s="29">
        <v>55155.179999999898</v>
      </c>
      <c r="D903" s="29">
        <v>1</v>
      </c>
      <c r="E903" s="29">
        <v>1</v>
      </c>
      <c r="F903" s="29">
        <v>81451.531000000003</v>
      </c>
      <c r="G903" s="29">
        <v>1</v>
      </c>
      <c r="H903" s="29">
        <v>1</v>
      </c>
      <c r="I903" s="29">
        <v>1</v>
      </c>
      <c r="K903" s="432"/>
      <c r="L903" s="432" t="e">
        <f>IF(K903=0,#REF!,0)</f>
        <v>#REF!</v>
      </c>
      <c r="O903">
        <v>69609.052916999994</v>
      </c>
      <c r="P903">
        <v>101</v>
      </c>
    </row>
    <row r="904" spans="1:16">
      <c r="A904" s="29">
        <v>902</v>
      </c>
      <c r="B904" s="29">
        <v>1762.222</v>
      </c>
      <c r="C904" s="29">
        <v>74248.953999999896</v>
      </c>
      <c r="D904" s="29">
        <v>1</v>
      </c>
      <c r="E904" s="29">
        <v>1</v>
      </c>
      <c r="F904" s="29">
        <v>85616.623000000007</v>
      </c>
      <c r="G904" s="29">
        <v>1</v>
      </c>
      <c r="H904" s="29">
        <v>1</v>
      </c>
      <c r="I904" s="29">
        <v>1</v>
      </c>
      <c r="K904" s="432"/>
      <c r="L904" s="432" t="e">
        <f>IF(K904=0,#REF!,0)</f>
        <v>#REF!</v>
      </c>
      <c r="O904">
        <v>67980.671203000005</v>
      </c>
      <c r="P904">
        <v>95</v>
      </c>
    </row>
    <row r="905" spans="1:16">
      <c r="A905" s="29">
        <v>903</v>
      </c>
      <c r="B905" s="29">
        <v>1032.623999999998</v>
      </c>
      <c r="C905" s="29">
        <v>105727.1569999998</v>
      </c>
      <c r="D905" s="29">
        <v>1</v>
      </c>
      <c r="E905" s="29">
        <v>1</v>
      </c>
      <c r="F905" s="29">
        <v>82898.164999999994</v>
      </c>
      <c r="G905" s="29">
        <v>1</v>
      </c>
      <c r="H905" s="29">
        <v>1</v>
      </c>
      <c r="I905" s="29">
        <v>1</v>
      </c>
      <c r="K905" s="432"/>
      <c r="L905" s="432" t="e">
        <f>IF(K905=0,#REF!,0)</f>
        <v>#REF!</v>
      </c>
      <c r="O905">
        <v>70089.823181</v>
      </c>
      <c r="P905">
        <v>101</v>
      </c>
    </row>
    <row r="906" spans="1:16">
      <c r="A906" s="29">
        <v>904</v>
      </c>
      <c r="B906" s="29">
        <v>1032.623999999998</v>
      </c>
      <c r="C906" s="29">
        <v>89734.182999999888</v>
      </c>
      <c r="D906" s="29">
        <v>1</v>
      </c>
      <c r="E906" s="29">
        <v>1</v>
      </c>
      <c r="F906" s="29">
        <v>81837.169999999896</v>
      </c>
      <c r="G906" s="29">
        <v>1</v>
      </c>
      <c r="H906" s="29">
        <v>1</v>
      </c>
      <c r="I906" s="29">
        <v>1</v>
      </c>
      <c r="K906" s="432"/>
      <c r="L906" s="432" t="e">
        <f>IF(K906=0,#REF!,0)</f>
        <v>#REF!</v>
      </c>
      <c r="O906">
        <v>69834.349579000002</v>
      </c>
      <c r="P906">
        <v>99</v>
      </c>
    </row>
    <row r="907" spans="1:16">
      <c r="A907" s="29">
        <v>905</v>
      </c>
      <c r="B907" s="29">
        <v>1032.623999999998</v>
      </c>
      <c r="C907" s="29">
        <v>77950.136999999901</v>
      </c>
      <c r="D907" s="29">
        <v>1</v>
      </c>
      <c r="E907" s="29">
        <v>1</v>
      </c>
      <c r="F907" s="29">
        <v>84628.376999999891</v>
      </c>
      <c r="G907" s="29">
        <v>1</v>
      </c>
      <c r="H907" s="29">
        <v>1</v>
      </c>
      <c r="I907" s="29">
        <v>1</v>
      </c>
      <c r="K907" s="432"/>
      <c r="L907" s="432" t="e">
        <f>IF(K907=0,#REF!,0)</f>
        <v>#REF!</v>
      </c>
      <c r="O907">
        <v>70475.63156200001</v>
      </c>
      <c r="P907">
        <v>108</v>
      </c>
    </row>
    <row r="908" spans="1:16">
      <c r="A908" s="29">
        <v>906</v>
      </c>
      <c r="B908" s="29">
        <v>1762.222</v>
      </c>
      <c r="C908" s="29">
        <v>46564.628999999899</v>
      </c>
      <c r="D908" s="29">
        <v>1</v>
      </c>
      <c r="E908" s="29">
        <v>1</v>
      </c>
      <c r="F908" s="29">
        <v>88943.274000000005</v>
      </c>
      <c r="G908" s="29">
        <v>1</v>
      </c>
      <c r="H908" s="29">
        <v>1</v>
      </c>
      <c r="I908" s="29">
        <v>1</v>
      </c>
      <c r="K908" s="432"/>
      <c r="L908" s="432" t="e">
        <f>IF(K908=0,#REF!,0)</f>
        <v>#REF!</v>
      </c>
      <c r="O908">
        <v>70724.578246999998</v>
      </c>
      <c r="P908">
        <v>120</v>
      </c>
    </row>
    <row r="909" spans="1:16">
      <c r="A909" s="29">
        <v>907</v>
      </c>
      <c r="B909" s="29">
        <v>6139.8579999999993</v>
      </c>
      <c r="C909" s="29">
        <v>31931.386999999901</v>
      </c>
      <c r="D909" s="29">
        <v>1</v>
      </c>
      <c r="E909" s="29">
        <v>1</v>
      </c>
      <c r="F909" s="29">
        <v>83917.01</v>
      </c>
      <c r="G909" s="29">
        <v>1</v>
      </c>
      <c r="H909" s="29">
        <v>1</v>
      </c>
      <c r="I909" s="29">
        <v>1</v>
      </c>
      <c r="K909" s="432"/>
      <c r="L909" s="432" t="e">
        <f>IF(K909=0,#REF!,0)</f>
        <v>#REF!</v>
      </c>
      <c r="O909">
        <v>70492.211058999994</v>
      </c>
      <c r="P909">
        <v>158</v>
      </c>
    </row>
    <row r="910" spans="1:16">
      <c r="A910" s="29">
        <v>908</v>
      </c>
      <c r="B910" s="29">
        <v>7599.07</v>
      </c>
      <c r="C910" s="29">
        <v>33388.494999999901</v>
      </c>
      <c r="D910" s="29">
        <v>1</v>
      </c>
      <c r="E910" s="29">
        <v>1</v>
      </c>
      <c r="F910" s="29">
        <v>83762.291999999885</v>
      </c>
      <c r="G910" s="29">
        <v>1</v>
      </c>
      <c r="H910" s="29">
        <v>1</v>
      </c>
      <c r="I910" s="29">
        <v>1</v>
      </c>
      <c r="K910" s="432"/>
      <c r="L910" s="432" t="e">
        <f>IF(K910=0,#REF!,0)</f>
        <v>#REF!</v>
      </c>
      <c r="O910">
        <v>70273.664123999988</v>
      </c>
      <c r="P910">
        <v>180</v>
      </c>
    </row>
    <row r="911" spans="1:16">
      <c r="A911" s="29">
        <v>909</v>
      </c>
      <c r="B911" s="29">
        <v>1762.222</v>
      </c>
      <c r="C911" s="29">
        <v>18902.609999999899</v>
      </c>
      <c r="D911" s="29">
        <v>1</v>
      </c>
      <c r="E911" s="29">
        <v>1</v>
      </c>
      <c r="F911" s="29">
        <v>94314.343999999881</v>
      </c>
      <c r="G911" s="29">
        <v>1</v>
      </c>
      <c r="H911" s="29">
        <v>1</v>
      </c>
      <c r="I911" s="29">
        <v>1</v>
      </c>
      <c r="K911" s="432"/>
      <c r="L911" s="432" t="e">
        <f>IF(K911=0,#REF!,0)</f>
        <v>#REF!</v>
      </c>
      <c r="O911">
        <v>68143.81134</v>
      </c>
      <c r="P911">
        <v>193</v>
      </c>
    </row>
    <row r="912" spans="1:16">
      <c r="A912" s="29">
        <v>910</v>
      </c>
      <c r="B912" s="29">
        <v>1762.222</v>
      </c>
      <c r="C912" s="29">
        <v>18657.090999999898</v>
      </c>
      <c r="D912" s="29">
        <v>1</v>
      </c>
      <c r="E912" s="29">
        <v>1</v>
      </c>
      <c r="F912" s="29">
        <v>16846.541999999889</v>
      </c>
      <c r="G912" s="29">
        <v>1</v>
      </c>
      <c r="H912" s="29">
        <v>1</v>
      </c>
      <c r="I912" s="29">
        <v>1</v>
      </c>
      <c r="K912" s="432"/>
      <c r="L912" s="432" t="e">
        <f>IF(K912=0,#REF!,0)</f>
        <v>#REF!</v>
      </c>
      <c r="O912">
        <v>66128.283995999998</v>
      </c>
      <c r="P912">
        <v>199</v>
      </c>
    </row>
    <row r="913" spans="1:16">
      <c r="A913" s="29">
        <v>911</v>
      </c>
      <c r="B913" s="29">
        <v>1762.222</v>
      </c>
      <c r="C913" s="29">
        <v>18374.464999999898</v>
      </c>
      <c r="D913" s="29">
        <v>1</v>
      </c>
      <c r="E913" s="29">
        <v>1</v>
      </c>
      <c r="F913" s="29">
        <v>24447.699000000001</v>
      </c>
      <c r="G913" s="29">
        <v>1</v>
      </c>
      <c r="H913" s="29">
        <v>1</v>
      </c>
      <c r="I913" s="29">
        <v>1</v>
      </c>
      <c r="K913" s="432"/>
      <c r="L913" s="432" t="e">
        <f>IF(K913=0,#REF!,0)</f>
        <v>#REF!</v>
      </c>
      <c r="O913">
        <v>65109.422667999999</v>
      </c>
      <c r="P913">
        <v>190</v>
      </c>
    </row>
    <row r="914" spans="1:16">
      <c r="A914" s="29">
        <v>912</v>
      </c>
      <c r="B914" s="29">
        <v>1032.623999999998</v>
      </c>
      <c r="C914" s="29">
        <v>18533.0809999999</v>
      </c>
      <c r="D914" s="29">
        <v>1</v>
      </c>
      <c r="E914" s="29">
        <v>1</v>
      </c>
      <c r="F914" s="29">
        <v>33570.533000000003</v>
      </c>
      <c r="G914" s="29">
        <v>1</v>
      </c>
      <c r="H914" s="29">
        <v>1</v>
      </c>
      <c r="I914" s="29">
        <v>1</v>
      </c>
      <c r="K914" s="432"/>
      <c r="L914" s="432" t="e">
        <f>IF(K914=0,#REF!,0)</f>
        <v>#REF!</v>
      </c>
      <c r="O914">
        <v>65194.523986</v>
      </c>
      <c r="P914">
        <v>174</v>
      </c>
    </row>
    <row r="915" spans="1:16">
      <c r="A915" s="29">
        <v>913</v>
      </c>
      <c r="B915" s="29">
        <v>1032.623999999998</v>
      </c>
      <c r="C915" s="29">
        <v>18657.29799999989</v>
      </c>
      <c r="D915" s="29">
        <v>1</v>
      </c>
      <c r="E915" s="29">
        <v>1</v>
      </c>
      <c r="F915" s="29">
        <v>38907.223999999987</v>
      </c>
      <c r="G915" s="29">
        <v>1</v>
      </c>
      <c r="H915" s="29">
        <v>1</v>
      </c>
      <c r="I915" s="29">
        <v>1</v>
      </c>
      <c r="K915" s="432"/>
      <c r="L915" s="432" t="e">
        <f>IF(K915=0,#REF!,0)</f>
        <v>#REF!</v>
      </c>
      <c r="O915">
        <v>64618.535339999988</v>
      </c>
      <c r="P915">
        <v>160</v>
      </c>
    </row>
    <row r="916" spans="1:16">
      <c r="A916" s="29">
        <v>914</v>
      </c>
      <c r="B916" s="29">
        <v>1032.623999999998</v>
      </c>
      <c r="C916" s="29">
        <v>18766.605999999902</v>
      </c>
      <c r="D916" s="29">
        <v>1</v>
      </c>
      <c r="E916" s="29">
        <v>1</v>
      </c>
      <c r="F916" s="29">
        <v>44769.985999999997</v>
      </c>
      <c r="G916" s="29">
        <v>1</v>
      </c>
      <c r="H916" s="29">
        <v>1</v>
      </c>
      <c r="I916" s="29">
        <v>1</v>
      </c>
      <c r="K916" s="432"/>
      <c r="L916" s="432" t="e">
        <f>IF(K916=0,#REF!,0)</f>
        <v>#REF!</v>
      </c>
      <c r="O916">
        <v>61604.030334000003</v>
      </c>
      <c r="P916">
        <v>158</v>
      </c>
    </row>
    <row r="917" spans="1:16">
      <c r="A917" s="29">
        <v>915</v>
      </c>
      <c r="B917" s="29">
        <v>1032.623999999998</v>
      </c>
      <c r="C917" s="29">
        <v>18954.268999999898</v>
      </c>
      <c r="D917" s="29">
        <v>1</v>
      </c>
      <c r="E917" s="29">
        <v>1</v>
      </c>
      <c r="F917" s="29">
        <v>49343.486999999899</v>
      </c>
      <c r="G917" s="29">
        <v>1</v>
      </c>
      <c r="H917" s="29">
        <v>1</v>
      </c>
      <c r="I917" s="29">
        <v>1</v>
      </c>
      <c r="K917" s="432"/>
      <c r="L917" s="432" t="e">
        <f>IF(K917=0,#REF!,0)</f>
        <v>#REF!</v>
      </c>
      <c r="O917">
        <v>61895.323607999999</v>
      </c>
      <c r="P917">
        <v>146</v>
      </c>
    </row>
    <row r="918" spans="1:16">
      <c r="A918" s="29">
        <v>916</v>
      </c>
      <c r="B918" s="29">
        <v>1032.623999999998</v>
      </c>
      <c r="C918" s="29">
        <v>19140.415999999899</v>
      </c>
      <c r="D918" s="29">
        <v>1</v>
      </c>
      <c r="E918" s="29">
        <v>1</v>
      </c>
      <c r="F918" s="29">
        <v>53484.208999999901</v>
      </c>
      <c r="G918" s="29">
        <v>1</v>
      </c>
      <c r="H918" s="29">
        <v>1</v>
      </c>
      <c r="I918" s="29">
        <v>1</v>
      </c>
      <c r="K918" s="432"/>
      <c r="L918" s="432" t="e">
        <f>IF(K918=0,#REF!,0)</f>
        <v>#REF!</v>
      </c>
      <c r="O918">
        <v>61936.316650000001</v>
      </c>
      <c r="P918">
        <v>144</v>
      </c>
    </row>
    <row r="919" spans="1:16">
      <c r="A919" s="29">
        <v>917</v>
      </c>
      <c r="B919" s="29">
        <v>1032.623999999998</v>
      </c>
      <c r="C919" s="29">
        <v>19345.463999999902</v>
      </c>
      <c r="D919" s="29">
        <v>1</v>
      </c>
      <c r="E919" s="29">
        <v>1</v>
      </c>
      <c r="F919" s="29">
        <v>57283.445999999902</v>
      </c>
      <c r="G919" s="29">
        <v>1</v>
      </c>
      <c r="H919" s="29">
        <v>1</v>
      </c>
      <c r="I919" s="29">
        <v>1</v>
      </c>
      <c r="K919" s="432"/>
      <c r="L919" s="432" t="e">
        <f>IF(K919=0,#REF!,0)</f>
        <v>#REF!</v>
      </c>
      <c r="O919">
        <v>62009.719542999999</v>
      </c>
      <c r="P919">
        <v>143</v>
      </c>
    </row>
    <row r="920" spans="1:16">
      <c r="A920" s="29">
        <v>918</v>
      </c>
      <c r="B920" s="29">
        <v>1762.222</v>
      </c>
      <c r="C920" s="29">
        <v>19492.182999999892</v>
      </c>
      <c r="D920" s="29">
        <v>1</v>
      </c>
      <c r="E920" s="29">
        <v>1</v>
      </c>
      <c r="F920" s="29">
        <v>60984.270999999892</v>
      </c>
      <c r="G920" s="29">
        <v>1</v>
      </c>
      <c r="H920" s="29">
        <v>1</v>
      </c>
      <c r="I920" s="29">
        <v>1</v>
      </c>
      <c r="K920" s="432"/>
      <c r="L920" s="432" t="e">
        <f>IF(K920=0,#REF!,0)</f>
        <v>#REF!</v>
      </c>
      <c r="O920">
        <v>62640.599731000002</v>
      </c>
      <c r="P920">
        <v>142</v>
      </c>
    </row>
    <row r="921" spans="1:16">
      <c r="A921" s="29">
        <v>919</v>
      </c>
      <c r="B921" s="29">
        <v>6139.8579999999993</v>
      </c>
      <c r="C921" s="29">
        <v>19770.481999999902</v>
      </c>
      <c r="D921" s="29">
        <v>1</v>
      </c>
      <c r="E921" s="29">
        <v>1</v>
      </c>
      <c r="F921" s="29">
        <v>139133.47599999901</v>
      </c>
      <c r="G921" s="29">
        <v>1</v>
      </c>
      <c r="H921" s="29">
        <v>1</v>
      </c>
      <c r="I921" s="29">
        <v>1</v>
      </c>
      <c r="K921" s="432"/>
      <c r="L921" s="432" t="e">
        <f>IF(K921=0,#REF!,0)</f>
        <v>#REF!</v>
      </c>
      <c r="O921">
        <v>64866.374298000002</v>
      </c>
      <c r="P921">
        <v>162</v>
      </c>
    </row>
    <row r="922" spans="1:16">
      <c r="A922" s="29">
        <v>920</v>
      </c>
      <c r="B922" s="29">
        <v>1762.222</v>
      </c>
      <c r="C922" s="29">
        <v>49103.51499999989</v>
      </c>
      <c r="D922" s="29">
        <v>1</v>
      </c>
      <c r="E922" s="29">
        <v>1</v>
      </c>
      <c r="F922" s="29">
        <v>141120.11499999999</v>
      </c>
      <c r="G922" s="29">
        <v>1</v>
      </c>
      <c r="H922" s="29">
        <v>1</v>
      </c>
      <c r="I922" s="29">
        <v>1</v>
      </c>
      <c r="K922" s="432"/>
      <c r="L922" s="432" t="e">
        <f>IF(K922=0,#REF!,0)</f>
        <v>#REF!</v>
      </c>
      <c r="O922">
        <v>66488.488952</v>
      </c>
      <c r="P922">
        <v>187</v>
      </c>
    </row>
    <row r="923" spans="1:16">
      <c r="A923" s="29">
        <v>921</v>
      </c>
      <c r="B923" s="29">
        <v>1032.623999999998</v>
      </c>
      <c r="C923" s="29">
        <v>76993.9399999999</v>
      </c>
      <c r="D923" s="29">
        <v>1</v>
      </c>
      <c r="E923" s="29">
        <v>1</v>
      </c>
      <c r="F923" s="29">
        <v>132166.77499999999</v>
      </c>
      <c r="G923" s="29">
        <v>1</v>
      </c>
      <c r="H923" s="29">
        <v>1</v>
      </c>
      <c r="I923" s="29">
        <v>1</v>
      </c>
      <c r="K923" s="432"/>
      <c r="L923" s="432" t="e">
        <f>IF(K923=0,#REF!,0)</f>
        <v>#REF!</v>
      </c>
      <c r="O923">
        <v>69067.567869999999</v>
      </c>
      <c r="P923">
        <v>153</v>
      </c>
    </row>
    <row r="924" spans="1:16">
      <c r="A924" s="29">
        <v>922</v>
      </c>
      <c r="B924" s="29">
        <v>1153.2399999999991</v>
      </c>
      <c r="C924" s="29">
        <v>93151.753999999899</v>
      </c>
      <c r="D924" s="29">
        <v>1</v>
      </c>
      <c r="E924" s="29">
        <v>1</v>
      </c>
      <c r="F924" s="29">
        <v>118661.46400000001</v>
      </c>
      <c r="G924" s="29">
        <v>1</v>
      </c>
      <c r="H924" s="29">
        <v>1</v>
      </c>
      <c r="I924" s="29">
        <v>1</v>
      </c>
      <c r="K924" s="432"/>
      <c r="L924" s="432" t="e">
        <f>IF(K924=0,#REF!,0)</f>
        <v>#REF!</v>
      </c>
      <c r="O924">
        <v>74102.334046000004</v>
      </c>
      <c r="P924">
        <v>136</v>
      </c>
    </row>
    <row r="925" spans="1:16">
      <c r="A925" s="29">
        <v>923</v>
      </c>
      <c r="B925" s="29">
        <v>1213.5469999999989</v>
      </c>
      <c r="C925" s="29">
        <v>108971.1839999998</v>
      </c>
      <c r="D925" s="29">
        <v>1</v>
      </c>
      <c r="E925" s="29">
        <v>1</v>
      </c>
      <c r="F925" s="29">
        <v>106604.077</v>
      </c>
      <c r="G925" s="29">
        <v>1</v>
      </c>
      <c r="H925" s="29">
        <v>1</v>
      </c>
      <c r="I925" s="29">
        <v>1</v>
      </c>
      <c r="K925" s="432"/>
      <c r="L925" s="432" t="e">
        <f>IF(K925=0,#REF!,0)</f>
        <v>#REF!</v>
      </c>
      <c r="O925">
        <v>74450.996704000005</v>
      </c>
      <c r="P925">
        <v>119</v>
      </c>
    </row>
    <row r="926" spans="1:16">
      <c r="A926" s="29">
        <v>924</v>
      </c>
      <c r="B926" s="29">
        <v>1213.5469999999989</v>
      </c>
      <c r="C926" s="29">
        <v>92466.236999999906</v>
      </c>
      <c r="D926" s="29">
        <v>1</v>
      </c>
      <c r="E926" s="29">
        <v>1</v>
      </c>
      <c r="F926" s="29">
        <v>96094.79</v>
      </c>
      <c r="G926" s="29">
        <v>1</v>
      </c>
      <c r="H926" s="29">
        <v>1</v>
      </c>
      <c r="I926" s="29">
        <v>1</v>
      </c>
      <c r="K926" s="432"/>
      <c r="L926" s="432" t="e">
        <f>IF(K926=0,#REF!,0)</f>
        <v>#REF!</v>
      </c>
      <c r="O926">
        <v>74623.812927000006</v>
      </c>
      <c r="P926">
        <v>106</v>
      </c>
    </row>
    <row r="927" spans="1:16">
      <c r="A927" s="29">
        <v>925</v>
      </c>
      <c r="B927" s="29">
        <v>6200.1660000000002</v>
      </c>
      <c r="C927" s="29">
        <v>55165.176999999887</v>
      </c>
      <c r="D927" s="29">
        <v>1</v>
      </c>
      <c r="E927" s="29">
        <v>1</v>
      </c>
      <c r="F927" s="29">
        <v>79895.491000000009</v>
      </c>
      <c r="G927" s="29">
        <v>1</v>
      </c>
      <c r="H927" s="29">
        <v>1</v>
      </c>
      <c r="I927" s="29">
        <v>1</v>
      </c>
      <c r="K927" s="432"/>
      <c r="L927" s="432" t="e">
        <f>IF(K927=0,#REF!,0)</f>
        <v>#REF!</v>
      </c>
      <c r="O927">
        <v>70807.917692999996</v>
      </c>
      <c r="P927">
        <v>100</v>
      </c>
    </row>
    <row r="928" spans="1:16">
      <c r="A928" s="29">
        <v>926</v>
      </c>
      <c r="B928" s="29">
        <v>1762.222</v>
      </c>
      <c r="C928" s="29">
        <v>74179.071999999898</v>
      </c>
      <c r="D928" s="29">
        <v>1</v>
      </c>
      <c r="E928" s="29">
        <v>1</v>
      </c>
      <c r="F928" s="29">
        <v>82688.866999999998</v>
      </c>
      <c r="G928" s="29">
        <v>1</v>
      </c>
      <c r="H928" s="29">
        <v>1</v>
      </c>
      <c r="I928" s="29">
        <v>1</v>
      </c>
      <c r="K928" s="432"/>
      <c r="L928" s="432" t="e">
        <f>IF(K928=0,#REF!,0)</f>
        <v>#REF!</v>
      </c>
      <c r="O928">
        <v>68921.739654000005</v>
      </c>
      <c r="P928">
        <v>105</v>
      </c>
    </row>
    <row r="929" spans="1:16">
      <c r="A929" s="29">
        <v>927</v>
      </c>
      <c r="B929" s="29">
        <v>1032.623999999998</v>
      </c>
      <c r="C929" s="29">
        <v>105645.6309999998</v>
      </c>
      <c r="D929" s="29">
        <v>1</v>
      </c>
      <c r="E929" s="29">
        <v>1</v>
      </c>
      <c r="F929" s="29">
        <v>80247.010999999897</v>
      </c>
      <c r="G929" s="29">
        <v>1</v>
      </c>
      <c r="H929" s="29">
        <v>1</v>
      </c>
      <c r="I929" s="29">
        <v>1</v>
      </c>
      <c r="K929" s="432"/>
      <c r="L929" s="432" t="e">
        <f>IF(K929=0,#REF!,0)</f>
        <v>#REF!</v>
      </c>
      <c r="O929">
        <v>71394.162659000009</v>
      </c>
      <c r="P929">
        <v>111</v>
      </c>
    </row>
    <row r="930" spans="1:16">
      <c r="A930" s="29">
        <v>928</v>
      </c>
      <c r="B930" s="29">
        <v>1032.623999999998</v>
      </c>
      <c r="C930" s="29">
        <v>89629.116999999882</v>
      </c>
      <c r="D930" s="29">
        <v>1</v>
      </c>
      <c r="E930" s="29">
        <v>1</v>
      </c>
      <c r="F930" s="29">
        <v>78886.879000000001</v>
      </c>
      <c r="G930" s="29">
        <v>1</v>
      </c>
      <c r="H930" s="29">
        <v>1</v>
      </c>
      <c r="I930" s="29">
        <v>1</v>
      </c>
      <c r="K930" s="432"/>
      <c r="L930" s="432" t="e">
        <f>IF(K930=0,#REF!,0)</f>
        <v>#REF!</v>
      </c>
      <c r="O930">
        <v>70864.127930000002</v>
      </c>
      <c r="P930">
        <v>117</v>
      </c>
    </row>
    <row r="931" spans="1:16">
      <c r="A931" s="29">
        <v>929</v>
      </c>
      <c r="B931" s="29">
        <v>1032.623999999998</v>
      </c>
      <c r="C931" s="29">
        <v>77842.5459999999</v>
      </c>
      <c r="D931" s="29">
        <v>1</v>
      </c>
      <c r="E931" s="29">
        <v>1</v>
      </c>
      <c r="F931" s="29">
        <v>81548.529999999897</v>
      </c>
      <c r="G931" s="29">
        <v>1</v>
      </c>
      <c r="H931" s="29">
        <v>1</v>
      </c>
      <c r="I931" s="29">
        <v>1</v>
      </c>
      <c r="K931" s="432"/>
      <c r="L931" s="432" t="e">
        <f>IF(K931=0,#REF!,0)</f>
        <v>#REF!</v>
      </c>
      <c r="O931">
        <v>71235.508361</v>
      </c>
      <c r="P931">
        <v>136</v>
      </c>
    </row>
    <row r="932" spans="1:16">
      <c r="A932" s="29">
        <v>930</v>
      </c>
      <c r="B932" s="29">
        <v>1762.222</v>
      </c>
      <c r="C932" s="29">
        <v>46508.860999999903</v>
      </c>
      <c r="D932" s="29">
        <v>1</v>
      </c>
      <c r="E932" s="29">
        <v>1</v>
      </c>
      <c r="F932" s="29">
        <v>86678.573999999891</v>
      </c>
      <c r="G932" s="29">
        <v>1</v>
      </c>
      <c r="H932" s="29">
        <v>1</v>
      </c>
      <c r="I932" s="29">
        <v>1</v>
      </c>
      <c r="K932" s="432"/>
      <c r="L932" s="432" t="e">
        <f>IF(K932=0,#REF!,0)</f>
        <v>#REF!</v>
      </c>
      <c r="O932">
        <v>70870.997313999993</v>
      </c>
      <c r="P932">
        <v>145</v>
      </c>
    </row>
    <row r="933" spans="1:16">
      <c r="A933" s="29">
        <v>931</v>
      </c>
      <c r="B933" s="29">
        <v>6139.8579999999993</v>
      </c>
      <c r="C933" s="29">
        <v>31845.577999999889</v>
      </c>
      <c r="D933" s="29">
        <v>1</v>
      </c>
      <c r="E933" s="29">
        <v>1</v>
      </c>
      <c r="F933" s="29">
        <v>81237.465999999986</v>
      </c>
      <c r="G933" s="29">
        <v>1</v>
      </c>
      <c r="H933" s="29">
        <v>1</v>
      </c>
      <c r="I933" s="29">
        <v>1</v>
      </c>
      <c r="K933" s="432"/>
      <c r="L933" s="432" t="e">
        <f>IF(K933=0,#REF!,0)</f>
        <v>#REF!</v>
      </c>
      <c r="O933">
        <v>69823.198730999997</v>
      </c>
      <c r="P933">
        <v>171</v>
      </c>
    </row>
    <row r="934" spans="1:16">
      <c r="A934" s="29">
        <v>932</v>
      </c>
      <c r="B934" s="29">
        <v>7599.07</v>
      </c>
      <c r="C934" s="29">
        <v>33315.780999999894</v>
      </c>
      <c r="D934" s="29">
        <v>1</v>
      </c>
      <c r="E934" s="29">
        <v>1</v>
      </c>
      <c r="F934" s="29">
        <v>81382.091</v>
      </c>
      <c r="G934" s="29">
        <v>1</v>
      </c>
      <c r="H934" s="29">
        <v>1</v>
      </c>
      <c r="I934" s="29">
        <v>1</v>
      </c>
      <c r="K934" s="432"/>
      <c r="L934" s="432" t="e">
        <f>IF(K934=0,#REF!,0)</f>
        <v>#REF!</v>
      </c>
      <c r="O934">
        <v>69409.929443000001</v>
      </c>
      <c r="P934">
        <v>185</v>
      </c>
    </row>
    <row r="935" spans="1:16">
      <c r="A935" s="29">
        <v>933</v>
      </c>
      <c r="B935" s="29">
        <v>1762.222</v>
      </c>
      <c r="C935" s="29">
        <v>18886.4379999999</v>
      </c>
      <c r="D935" s="29">
        <v>1</v>
      </c>
      <c r="E935" s="29">
        <v>1</v>
      </c>
      <c r="F935" s="29">
        <v>93135.703999999983</v>
      </c>
      <c r="G935" s="29">
        <v>1</v>
      </c>
      <c r="H935" s="29">
        <v>1</v>
      </c>
      <c r="I935" s="29">
        <v>1</v>
      </c>
      <c r="K935" s="432"/>
      <c r="L935" s="432" t="e">
        <f>IF(K935=0,#REF!,0)</f>
        <v>#REF!</v>
      </c>
      <c r="O935">
        <v>67428.832762999999</v>
      </c>
      <c r="P935">
        <v>201</v>
      </c>
    </row>
    <row r="936" spans="1:16">
      <c r="A936" s="29">
        <v>934</v>
      </c>
      <c r="B936" s="29">
        <v>1762.222</v>
      </c>
      <c r="C936" s="29">
        <v>18647.1359999999</v>
      </c>
      <c r="D936" s="29">
        <v>1</v>
      </c>
      <c r="E936" s="29">
        <v>1</v>
      </c>
      <c r="F936" s="29">
        <v>15713.420999999989</v>
      </c>
      <c r="G936" s="29">
        <v>1</v>
      </c>
      <c r="H936" s="29">
        <v>1</v>
      </c>
      <c r="I936" s="29">
        <v>1</v>
      </c>
      <c r="K936" s="432"/>
      <c r="L936" s="432" t="e">
        <f>IF(K936=0,#REF!,0)</f>
        <v>#REF!</v>
      </c>
      <c r="O936">
        <v>65352.812653000001</v>
      </c>
      <c r="P936">
        <v>197</v>
      </c>
    </row>
    <row r="937" spans="1:16">
      <c r="A937" s="29">
        <v>935</v>
      </c>
      <c r="B937" s="29">
        <v>1762.222</v>
      </c>
      <c r="C937" s="29">
        <v>18372.722999999889</v>
      </c>
      <c r="D937" s="29">
        <v>1</v>
      </c>
      <c r="E937" s="29">
        <v>1</v>
      </c>
      <c r="F937" s="29">
        <v>23650.210999999999</v>
      </c>
      <c r="G937" s="29">
        <v>1</v>
      </c>
      <c r="H937" s="29">
        <v>1</v>
      </c>
      <c r="I937" s="29">
        <v>1</v>
      </c>
      <c r="K937" s="432"/>
      <c r="L937" s="432" t="e">
        <f>IF(K937=0,#REF!,0)</f>
        <v>#REF!</v>
      </c>
      <c r="O937">
        <v>64299.216277</v>
      </c>
      <c r="P937">
        <v>203</v>
      </c>
    </row>
    <row r="938" spans="1:16">
      <c r="A938" s="29">
        <v>936</v>
      </c>
      <c r="B938" s="29">
        <v>1032.623999999998</v>
      </c>
      <c r="C938" s="29">
        <v>18552.637999999901</v>
      </c>
      <c r="D938" s="29">
        <v>1</v>
      </c>
      <c r="E938" s="29">
        <v>1</v>
      </c>
      <c r="F938" s="29">
        <v>33283.05999999999</v>
      </c>
      <c r="G938" s="29">
        <v>1</v>
      </c>
      <c r="H938" s="29">
        <v>1</v>
      </c>
      <c r="I938" s="29">
        <v>1</v>
      </c>
      <c r="K938" s="432"/>
      <c r="L938" s="432" t="e">
        <f>IF(K938=0,#REF!,0)</f>
        <v>#REF!</v>
      </c>
      <c r="O938">
        <v>64536.596098999988</v>
      </c>
      <c r="P938">
        <v>179</v>
      </c>
    </row>
    <row r="939" spans="1:16">
      <c r="A939" s="29">
        <v>937</v>
      </c>
      <c r="B939" s="29">
        <v>1032.623999999998</v>
      </c>
      <c r="C939" s="29">
        <v>18016.657999999901</v>
      </c>
      <c r="D939" s="29">
        <v>1</v>
      </c>
      <c r="E939" s="29">
        <v>1</v>
      </c>
      <c r="F939" s="29">
        <v>40736.057999999903</v>
      </c>
      <c r="G939" s="29">
        <v>1</v>
      </c>
      <c r="H939" s="29">
        <v>1</v>
      </c>
      <c r="I939" s="29">
        <v>1</v>
      </c>
      <c r="K939" s="432"/>
      <c r="L939" s="432" t="e">
        <f>IF(K939=0,#REF!,0)</f>
        <v>#REF!</v>
      </c>
      <c r="O939">
        <v>64251.371062999999</v>
      </c>
      <c r="P939">
        <v>172</v>
      </c>
    </row>
    <row r="940" spans="1:16">
      <c r="A940" s="29">
        <v>938</v>
      </c>
      <c r="B940" s="29">
        <v>1032.623999999998</v>
      </c>
      <c r="C940" s="29">
        <v>18134.320999999902</v>
      </c>
      <c r="D940" s="29">
        <v>1</v>
      </c>
      <c r="E940" s="29">
        <v>1</v>
      </c>
      <c r="F940" s="29">
        <v>48842.500999999902</v>
      </c>
      <c r="G940" s="29">
        <v>1</v>
      </c>
      <c r="H940" s="29">
        <v>1</v>
      </c>
      <c r="I940" s="29">
        <v>1</v>
      </c>
      <c r="K940" s="432"/>
      <c r="L940" s="432" t="e">
        <f>IF(K940=0,#REF!,0)</f>
        <v>#REF!</v>
      </c>
      <c r="O940">
        <v>63314.479308999988</v>
      </c>
      <c r="P940">
        <v>168</v>
      </c>
    </row>
    <row r="941" spans="1:16">
      <c r="A941" s="29">
        <v>939</v>
      </c>
      <c r="B941" s="29">
        <v>1032.623999999998</v>
      </c>
      <c r="C941" s="29">
        <v>18329.3329999999</v>
      </c>
      <c r="D941" s="29">
        <v>1</v>
      </c>
      <c r="E941" s="29">
        <v>1</v>
      </c>
      <c r="F941" s="29">
        <v>55698.785999999898</v>
      </c>
      <c r="G941" s="29">
        <v>1</v>
      </c>
      <c r="H941" s="29">
        <v>1</v>
      </c>
      <c r="I941" s="29">
        <v>1</v>
      </c>
      <c r="K941" s="432"/>
      <c r="L941" s="432" t="e">
        <f>IF(K941=0,#REF!,0)</f>
        <v>#REF!</v>
      </c>
      <c r="O941">
        <v>62230.444428000003</v>
      </c>
      <c r="P941">
        <v>155</v>
      </c>
    </row>
    <row r="942" spans="1:16">
      <c r="A942" s="29">
        <v>940</v>
      </c>
      <c r="B942" s="29">
        <v>1032.623999999998</v>
      </c>
      <c r="C942" s="29">
        <v>18476.518999999898</v>
      </c>
      <c r="D942" s="29">
        <v>1</v>
      </c>
      <c r="E942" s="29">
        <v>1</v>
      </c>
      <c r="F942" s="29">
        <v>60562.837</v>
      </c>
      <c r="G942" s="29">
        <v>1</v>
      </c>
      <c r="H942" s="29">
        <v>1</v>
      </c>
      <c r="I942" s="29">
        <v>1</v>
      </c>
      <c r="K942" s="432"/>
      <c r="L942" s="432" t="e">
        <f>IF(K942=0,#REF!,0)</f>
        <v>#REF!</v>
      </c>
      <c r="O942">
        <v>61651.640684999998</v>
      </c>
      <c r="P942">
        <v>148</v>
      </c>
    </row>
    <row r="943" spans="1:16">
      <c r="A943" s="29">
        <v>941</v>
      </c>
      <c r="B943" s="29">
        <v>1032.623999999998</v>
      </c>
      <c r="C943" s="29">
        <v>18627.940999999901</v>
      </c>
      <c r="D943" s="29">
        <v>1</v>
      </c>
      <c r="E943" s="29">
        <v>1</v>
      </c>
      <c r="F943" s="29">
        <v>65439.046999999897</v>
      </c>
      <c r="G943" s="29">
        <v>1</v>
      </c>
      <c r="H943" s="29">
        <v>1</v>
      </c>
      <c r="I943" s="29">
        <v>1</v>
      </c>
      <c r="K943" s="432"/>
      <c r="L943" s="432" t="e">
        <f>IF(K943=0,#REF!,0)</f>
        <v>#REF!</v>
      </c>
      <c r="O943">
        <v>61803.969146000003</v>
      </c>
      <c r="P943">
        <v>150</v>
      </c>
    </row>
    <row r="944" spans="1:16">
      <c r="A944" s="29">
        <v>942</v>
      </c>
      <c r="B944" s="29">
        <v>1762.222</v>
      </c>
      <c r="C944" s="29">
        <v>18747.60399999989</v>
      </c>
      <c r="D944" s="29">
        <v>1</v>
      </c>
      <c r="E944" s="29">
        <v>1</v>
      </c>
      <c r="F944" s="29">
        <v>68623.06</v>
      </c>
      <c r="G944" s="29">
        <v>1</v>
      </c>
      <c r="H944" s="29">
        <v>1</v>
      </c>
      <c r="I944" s="29">
        <v>1</v>
      </c>
      <c r="K944" s="432"/>
      <c r="L944" s="432" t="e">
        <f>IF(K944=0,#REF!,0)</f>
        <v>#REF!</v>
      </c>
      <c r="O944">
        <v>62820.966704999999</v>
      </c>
      <c r="P944">
        <v>149</v>
      </c>
    </row>
    <row r="945" spans="1:16">
      <c r="A945" s="29">
        <v>943</v>
      </c>
      <c r="B945" s="29">
        <v>6139.8579999999993</v>
      </c>
      <c r="C945" s="29">
        <v>18942.343999999899</v>
      </c>
      <c r="D945" s="29">
        <v>1</v>
      </c>
      <c r="E945" s="29">
        <v>1</v>
      </c>
      <c r="F945" s="29">
        <v>144079.20199999999</v>
      </c>
      <c r="G945" s="29">
        <v>1</v>
      </c>
      <c r="H945" s="29">
        <v>1</v>
      </c>
      <c r="I945" s="29">
        <v>1</v>
      </c>
      <c r="K945" s="432"/>
      <c r="L945" s="432" t="e">
        <f>IF(K945=0,#REF!,0)</f>
        <v>#REF!</v>
      </c>
      <c r="O945">
        <v>64063.007355000002</v>
      </c>
      <c r="P945">
        <v>164</v>
      </c>
    </row>
    <row r="946" spans="1:16">
      <c r="A946" s="29">
        <v>944</v>
      </c>
      <c r="B946" s="29">
        <v>1762.222</v>
      </c>
      <c r="C946" s="29">
        <v>33430.736999999892</v>
      </c>
      <c r="D946" s="29">
        <v>1</v>
      </c>
      <c r="E946" s="29">
        <v>1</v>
      </c>
      <c r="F946" s="29">
        <v>149018.89699999901</v>
      </c>
      <c r="G946" s="29">
        <v>1</v>
      </c>
      <c r="H946" s="29">
        <v>1</v>
      </c>
      <c r="I946" s="29">
        <v>1</v>
      </c>
      <c r="K946" s="432"/>
      <c r="L946" s="432" t="e">
        <f>IF(K946=0,#REF!,0)</f>
        <v>#REF!</v>
      </c>
      <c r="O946">
        <v>65924.644226999997</v>
      </c>
      <c r="P946">
        <v>189</v>
      </c>
    </row>
    <row r="947" spans="1:16">
      <c r="A947" s="29">
        <v>945</v>
      </c>
      <c r="B947" s="29">
        <v>1032.623999999998</v>
      </c>
      <c r="C947" s="29">
        <v>34279.033999999891</v>
      </c>
      <c r="D947" s="29">
        <v>1</v>
      </c>
      <c r="E947" s="29">
        <v>1</v>
      </c>
      <c r="F947" s="29">
        <v>142514.451</v>
      </c>
      <c r="G947" s="29">
        <v>1</v>
      </c>
      <c r="H947" s="29">
        <v>1</v>
      </c>
      <c r="I947" s="29">
        <v>1</v>
      </c>
      <c r="K947" s="432"/>
      <c r="L947" s="432" t="e">
        <f>IF(K947=0,#REF!,0)</f>
        <v>#REF!</v>
      </c>
      <c r="O947">
        <v>69133.937499000007</v>
      </c>
      <c r="P947">
        <v>175</v>
      </c>
    </row>
    <row r="948" spans="1:16">
      <c r="A948" s="29">
        <v>946</v>
      </c>
      <c r="B948" s="29">
        <v>1153.2399999999991</v>
      </c>
      <c r="C948" s="29">
        <v>35062.83699999989</v>
      </c>
      <c r="D948" s="29">
        <v>1</v>
      </c>
      <c r="E948" s="29">
        <v>1</v>
      </c>
      <c r="F948" s="29">
        <v>130967.592</v>
      </c>
      <c r="G948" s="29">
        <v>1</v>
      </c>
      <c r="H948" s="29">
        <v>1</v>
      </c>
      <c r="I948" s="29">
        <v>1</v>
      </c>
      <c r="K948" s="432"/>
      <c r="L948" s="432" t="e">
        <f>IF(K948=0,#REF!,0)</f>
        <v>#REF!</v>
      </c>
      <c r="O948">
        <v>74382.472473999995</v>
      </c>
      <c r="P948">
        <v>158</v>
      </c>
    </row>
    <row r="949" spans="1:16">
      <c r="A949" s="29">
        <v>947</v>
      </c>
      <c r="B949" s="29">
        <v>1213.5469999999989</v>
      </c>
      <c r="C949" s="29">
        <v>35632.758999999882</v>
      </c>
      <c r="D949" s="29">
        <v>1</v>
      </c>
      <c r="E949" s="29">
        <v>1</v>
      </c>
      <c r="F949" s="29">
        <v>119498.42399999899</v>
      </c>
      <c r="G949" s="29">
        <v>1</v>
      </c>
      <c r="H949" s="29">
        <v>1</v>
      </c>
      <c r="I949" s="29">
        <v>1</v>
      </c>
      <c r="K949" s="432"/>
      <c r="L949" s="432" t="e">
        <f>IF(K949=0,#REF!,0)</f>
        <v>#REF!</v>
      </c>
      <c r="O949">
        <v>74696.81366</v>
      </c>
      <c r="P949">
        <v>139</v>
      </c>
    </row>
    <row r="950" spans="1:16">
      <c r="A950" s="29">
        <v>948</v>
      </c>
      <c r="B950" s="29">
        <v>1213.5469999999989</v>
      </c>
      <c r="C950" s="29">
        <v>34987.426999999901</v>
      </c>
      <c r="D950" s="29">
        <v>1</v>
      </c>
      <c r="E950" s="29">
        <v>1</v>
      </c>
      <c r="F950" s="29">
        <v>110685.962999999</v>
      </c>
      <c r="G950" s="29">
        <v>1</v>
      </c>
      <c r="H950" s="29">
        <v>1</v>
      </c>
      <c r="I950" s="29">
        <v>1</v>
      </c>
      <c r="K950" s="432"/>
      <c r="L950" s="432" t="e">
        <f>IF(K950=0,#REF!,0)</f>
        <v>#REF!</v>
      </c>
      <c r="O950">
        <v>74269.760162999999</v>
      </c>
      <c r="P950">
        <v>112</v>
      </c>
    </row>
    <row r="951" spans="1:16">
      <c r="A951" s="29">
        <v>949</v>
      </c>
      <c r="B951" s="29">
        <v>6200.1660000000002</v>
      </c>
      <c r="C951" s="29">
        <v>32932.531000000003</v>
      </c>
      <c r="D951" s="29">
        <v>1</v>
      </c>
      <c r="E951" s="29">
        <v>1</v>
      </c>
      <c r="F951" s="29">
        <v>92225.191999999995</v>
      </c>
      <c r="G951" s="29">
        <v>1</v>
      </c>
      <c r="H951" s="29">
        <v>1</v>
      </c>
      <c r="I951" s="29">
        <v>1</v>
      </c>
      <c r="K951" s="432"/>
      <c r="L951" s="432" t="e">
        <f>IF(K951=0,#REF!,0)</f>
        <v>#REF!</v>
      </c>
      <c r="O951">
        <v>70203.726744999993</v>
      </c>
      <c r="P951">
        <v>116</v>
      </c>
    </row>
    <row r="952" spans="1:16">
      <c r="A952" s="29">
        <v>950</v>
      </c>
      <c r="B952" s="29">
        <v>1762.222</v>
      </c>
      <c r="C952" s="29">
        <v>32645.484999999899</v>
      </c>
      <c r="D952" s="29">
        <v>1</v>
      </c>
      <c r="E952" s="29">
        <v>1</v>
      </c>
      <c r="F952" s="29">
        <v>95573.188999999998</v>
      </c>
      <c r="G952" s="29">
        <v>1</v>
      </c>
      <c r="H952" s="29">
        <v>1</v>
      </c>
      <c r="I952" s="29">
        <v>1</v>
      </c>
      <c r="K952" s="432"/>
      <c r="L952" s="432" t="e">
        <f>IF(K952=0,#REF!,0)</f>
        <v>#REF!</v>
      </c>
      <c r="O952">
        <v>68316.302215000003</v>
      </c>
      <c r="P952">
        <v>116</v>
      </c>
    </row>
    <row r="953" spans="1:16">
      <c r="A953" s="29">
        <v>951</v>
      </c>
      <c r="B953" s="29">
        <v>1032.623999999998</v>
      </c>
      <c r="C953" s="29">
        <v>33335.972999999889</v>
      </c>
      <c r="D953" s="29">
        <v>1</v>
      </c>
      <c r="E953" s="29">
        <v>1</v>
      </c>
      <c r="F953" s="29">
        <v>94236.55099999989</v>
      </c>
      <c r="G953" s="29">
        <v>1</v>
      </c>
      <c r="H953" s="29">
        <v>1</v>
      </c>
      <c r="I953" s="29">
        <v>1</v>
      </c>
      <c r="K953" s="432"/>
      <c r="L953" s="432" t="e">
        <f>IF(K953=0,#REF!,0)</f>
        <v>#REF!</v>
      </c>
      <c r="O953">
        <v>71692.230651999998</v>
      </c>
      <c r="P953">
        <v>119</v>
      </c>
    </row>
    <row r="954" spans="1:16">
      <c r="A954" s="29">
        <v>952</v>
      </c>
      <c r="B954" s="29">
        <v>1032.623999999998</v>
      </c>
      <c r="C954" s="29">
        <v>32957.772999999899</v>
      </c>
      <c r="D954" s="29">
        <v>1</v>
      </c>
      <c r="E954" s="29">
        <v>1</v>
      </c>
      <c r="F954" s="29">
        <v>93365.016999999993</v>
      </c>
      <c r="G954" s="29">
        <v>1</v>
      </c>
      <c r="H954" s="29">
        <v>1</v>
      </c>
      <c r="I954" s="29">
        <v>1</v>
      </c>
      <c r="K954" s="432"/>
      <c r="L954" s="432" t="e">
        <f>IF(K954=0,#REF!,0)</f>
        <v>#REF!</v>
      </c>
      <c r="O954">
        <v>71088.221831999996</v>
      </c>
      <c r="P954">
        <v>128</v>
      </c>
    </row>
    <row r="955" spans="1:16">
      <c r="A955" s="29">
        <v>953</v>
      </c>
      <c r="B955" s="29">
        <v>1032.623999999998</v>
      </c>
      <c r="C955" s="29">
        <v>32655.200999999899</v>
      </c>
      <c r="D955" s="29">
        <v>1</v>
      </c>
      <c r="E955" s="29">
        <v>1</v>
      </c>
      <c r="F955" s="29">
        <v>96133.068999999901</v>
      </c>
      <c r="G955" s="29">
        <v>1</v>
      </c>
      <c r="H955" s="29">
        <v>1</v>
      </c>
      <c r="I955" s="29">
        <v>1</v>
      </c>
      <c r="K955" s="432"/>
      <c r="L955" s="432" t="e">
        <f>IF(K955=0,#REF!,0)</f>
        <v>#REF!</v>
      </c>
      <c r="O955">
        <v>72261.194854999994</v>
      </c>
      <c r="P955">
        <v>148</v>
      </c>
    </row>
    <row r="956" spans="1:16">
      <c r="A956" s="29">
        <v>954</v>
      </c>
      <c r="B956" s="29">
        <v>1762.222</v>
      </c>
      <c r="C956" s="29">
        <v>32158.257999999889</v>
      </c>
      <c r="D956" s="29">
        <v>1</v>
      </c>
      <c r="E956" s="29">
        <v>1</v>
      </c>
      <c r="F956" s="29">
        <v>100330.67</v>
      </c>
      <c r="G956" s="29">
        <v>1</v>
      </c>
      <c r="H956" s="29">
        <v>1</v>
      </c>
      <c r="I956" s="29">
        <v>1</v>
      </c>
      <c r="K956" s="432"/>
      <c r="L956" s="432" t="e">
        <f>IF(K956=0,#REF!,0)</f>
        <v>#REF!</v>
      </c>
      <c r="O956">
        <v>73037.063415000011</v>
      </c>
      <c r="P956">
        <v>183</v>
      </c>
    </row>
    <row r="957" spans="1:16">
      <c r="A957" s="29">
        <v>955</v>
      </c>
      <c r="B957" s="29">
        <v>6139.8579999999993</v>
      </c>
      <c r="C957" s="29">
        <v>32193.488999999889</v>
      </c>
      <c r="D957" s="29">
        <v>1</v>
      </c>
      <c r="E957" s="29">
        <v>1</v>
      </c>
      <c r="F957" s="29">
        <v>95013.912999999899</v>
      </c>
      <c r="G957" s="29">
        <v>1</v>
      </c>
      <c r="H957" s="29">
        <v>1</v>
      </c>
      <c r="I957" s="29">
        <v>1</v>
      </c>
      <c r="K957" s="432"/>
      <c r="L957" s="432" t="e">
        <f>IF(K957=0,#REF!,0)</f>
        <v>#REF!</v>
      </c>
      <c r="O957">
        <v>72458.876587000006</v>
      </c>
      <c r="P957">
        <v>218</v>
      </c>
    </row>
    <row r="958" spans="1:16">
      <c r="A958" s="29">
        <v>956</v>
      </c>
      <c r="B958" s="29">
        <v>7599.07</v>
      </c>
      <c r="C958" s="29">
        <v>33564.243999999897</v>
      </c>
      <c r="D958" s="29">
        <v>1</v>
      </c>
      <c r="E958" s="29">
        <v>1</v>
      </c>
      <c r="F958" s="29">
        <v>93109.659</v>
      </c>
      <c r="G958" s="29">
        <v>1</v>
      </c>
      <c r="H958" s="29">
        <v>1</v>
      </c>
      <c r="I958" s="29">
        <v>1</v>
      </c>
      <c r="K958" s="432"/>
      <c r="L958" s="432" t="e">
        <f>IF(K958=0,#REF!,0)</f>
        <v>#REF!</v>
      </c>
      <c r="O958">
        <v>71708.189208000011</v>
      </c>
      <c r="P958">
        <v>229</v>
      </c>
    </row>
    <row r="959" spans="1:16">
      <c r="A959" s="29">
        <v>957</v>
      </c>
      <c r="B959" s="29">
        <v>1762.222</v>
      </c>
      <c r="C959" s="29">
        <v>18808.2049999999</v>
      </c>
      <c r="D959" s="29">
        <v>1</v>
      </c>
      <c r="E959" s="29">
        <v>1</v>
      </c>
      <c r="F959" s="29">
        <v>102882.465</v>
      </c>
      <c r="G959" s="29">
        <v>1</v>
      </c>
      <c r="H959" s="29">
        <v>1</v>
      </c>
      <c r="I959" s="29">
        <v>1</v>
      </c>
      <c r="K959" s="432"/>
      <c r="L959" s="432" t="e">
        <f>IF(K959=0,#REF!,0)</f>
        <v>#REF!</v>
      </c>
      <c r="O959">
        <v>69695.613829000009</v>
      </c>
      <c r="P959">
        <v>229</v>
      </c>
    </row>
    <row r="960" spans="1:16">
      <c r="A960" s="29">
        <v>958</v>
      </c>
      <c r="B960" s="29">
        <v>1762.222</v>
      </c>
      <c r="C960" s="29">
        <v>18443.2389999999</v>
      </c>
      <c r="D960" s="29">
        <v>1</v>
      </c>
      <c r="E960" s="29">
        <v>1</v>
      </c>
      <c r="F960" s="29">
        <v>26195.905999999999</v>
      </c>
      <c r="G960" s="29">
        <v>1</v>
      </c>
      <c r="H960" s="29">
        <v>1</v>
      </c>
      <c r="I960" s="29">
        <v>1</v>
      </c>
      <c r="K960" s="432"/>
      <c r="L960" s="432" t="e">
        <f>IF(K960=0,#REF!,0)</f>
        <v>#REF!</v>
      </c>
      <c r="O960">
        <v>67174.497315000001</v>
      </c>
      <c r="P960">
        <v>229</v>
      </c>
    </row>
    <row r="961" spans="1:16">
      <c r="A961" s="29">
        <v>959</v>
      </c>
      <c r="B961" s="29">
        <v>1762.222</v>
      </c>
      <c r="C961" s="29">
        <v>18094.008999999889</v>
      </c>
      <c r="D961" s="29">
        <v>1</v>
      </c>
      <c r="E961" s="29">
        <v>1</v>
      </c>
      <c r="F961" s="29">
        <v>34261.501999999891</v>
      </c>
      <c r="G961" s="29">
        <v>1</v>
      </c>
      <c r="H961" s="29">
        <v>1</v>
      </c>
      <c r="I961" s="29">
        <v>1</v>
      </c>
      <c r="K961" s="432"/>
      <c r="L961" s="432" t="e">
        <f>IF(K961=0,#REF!,0)</f>
        <v>#REF!</v>
      </c>
      <c r="O961">
        <v>65954.442689999996</v>
      </c>
      <c r="P961">
        <v>205</v>
      </c>
    </row>
    <row r="962" spans="1:16">
      <c r="A962" s="29">
        <v>960</v>
      </c>
      <c r="B962" s="29">
        <v>1032.623999999998</v>
      </c>
      <c r="C962" s="29">
        <v>18199.424999999901</v>
      </c>
      <c r="D962" s="29">
        <v>1</v>
      </c>
      <c r="E962" s="29">
        <v>1</v>
      </c>
      <c r="F962" s="29">
        <v>42010.391999999993</v>
      </c>
      <c r="G962" s="29">
        <v>1</v>
      </c>
      <c r="H962" s="29">
        <v>1</v>
      </c>
      <c r="I962" s="29">
        <v>1</v>
      </c>
      <c r="K962" s="432"/>
      <c r="L962" s="432" t="e">
        <f>IF(K962=0,#REF!,0)</f>
        <v>#REF!</v>
      </c>
      <c r="O962">
        <v>66199.810180999993</v>
      </c>
      <c r="P962">
        <v>197</v>
      </c>
    </row>
    <row r="963" spans="1:16">
      <c r="A963" s="29">
        <v>961</v>
      </c>
      <c r="B963" s="29">
        <v>1032.623999999998</v>
      </c>
      <c r="C963" s="29">
        <v>18099.0639999999</v>
      </c>
      <c r="D963" s="29">
        <v>1</v>
      </c>
      <c r="E963" s="29">
        <v>1</v>
      </c>
      <c r="F963" s="29">
        <v>47124.552999999913</v>
      </c>
      <c r="G963" s="29">
        <v>1</v>
      </c>
      <c r="H963" s="29">
        <v>1</v>
      </c>
      <c r="I963" s="29">
        <v>1</v>
      </c>
      <c r="K963" s="432"/>
      <c r="L963" s="432" t="e">
        <f>IF(K963=0,#REF!,0)</f>
        <v>#REF!</v>
      </c>
      <c r="O963">
        <v>65454.216187000013</v>
      </c>
      <c r="P963">
        <v>179</v>
      </c>
    </row>
    <row r="964" spans="1:16">
      <c r="A964" s="29">
        <v>962</v>
      </c>
      <c r="B964" s="29">
        <v>1032.623999999998</v>
      </c>
      <c r="C964" s="29">
        <v>18035.336999999901</v>
      </c>
      <c r="D964" s="29">
        <v>1</v>
      </c>
      <c r="E964" s="29">
        <v>1</v>
      </c>
      <c r="F964" s="29">
        <v>51732.027999999998</v>
      </c>
      <c r="G964" s="29">
        <v>1</v>
      </c>
      <c r="H964" s="29">
        <v>1</v>
      </c>
      <c r="I964" s="29">
        <v>1</v>
      </c>
      <c r="K964" s="432"/>
      <c r="L964" s="432" t="e">
        <f>IF(K964=0,#REF!,0)</f>
        <v>#REF!</v>
      </c>
      <c r="O964">
        <v>61664.778747999997</v>
      </c>
      <c r="P964">
        <v>174</v>
      </c>
    </row>
    <row r="965" spans="1:16">
      <c r="A965" s="29">
        <v>963</v>
      </c>
      <c r="B965" s="29">
        <v>1032.623999999998</v>
      </c>
      <c r="C965" s="29">
        <v>18055.4929999999</v>
      </c>
      <c r="D965" s="29">
        <v>1</v>
      </c>
      <c r="E965" s="29">
        <v>1</v>
      </c>
      <c r="F965" s="29">
        <v>56454.5629999999</v>
      </c>
      <c r="G965" s="29">
        <v>1</v>
      </c>
      <c r="H965" s="29">
        <v>1</v>
      </c>
      <c r="I965" s="29">
        <v>1</v>
      </c>
      <c r="K965" s="432"/>
      <c r="L965" s="432" t="e">
        <f>IF(K965=0,#REF!,0)</f>
        <v>#REF!</v>
      </c>
      <c r="O965">
        <v>61156.964354999996</v>
      </c>
      <c r="P965">
        <v>174</v>
      </c>
    </row>
    <row r="966" spans="1:16">
      <c r="A966" s="29">
        <v>964</v>
      </c>
      <c r="B966" s="29">
        <v>1032.623999999998</v>
      </c>
      <c r="C966" s="29">
        <v>18057.547999999901</v>
      </c>
      <c r="D966" s="29">
        <v>1</v>
      </c>
      <c r="E966" s="29">
        <v>1</v>
      </c>
      <c r="F966" s="29">
        <v>60035.038999999997</v>
      </c>
      <c r="G966" s="29">
        <v>1</v>
      </c>
      <c r="H966" s="29">
        <v>1</v>
      </c>
      <c r="I966" s="29">
        <v>1</v>
      </c>
      <c r="K966" s="432"/>
      <c r="L966" s="432" t="e">
        <f>IF(K966=0,#REF!,0)</f>
        <v>#REF!</v>
      </c>
      <c r="O966">
        <v>61211.534484999996</v>
      </c>
      <c r="P966">
        <v>167</v>
      </c>
    </row>
    <row r="967" spans="1:16">
      <c r="A967" s="29">
        <v>965</v>
      </c>
      <c r="B967" s="29">
        <v>1032.623999999998</v>
      </c>
      <c r="C967" s="29">
        <v>18044.868999999901</v>
      </c>
      <c r="D967" s="29">
        <v>1</v>
      </c>
      <c r="E967" s="29">
        <v>1</v>
      </c>
      <c r="F967" s="29">
        <v>62903.411999999997</v>
      </c>
      <c r="G967" s="29">
        <v>1</v>
      </c>
      <c r="H967" s="29">
        <v>1</v>
      </c>
      <c r="I967" s="29">
        <v>1</v>
      </c>
      <c r="K967" s="432"/>
      <c r="L967" s="432" t="e">
        <f>IF(K967=0,#REF!,0)</f>
        <v>#REF!</v>
      </c>
      <c r="O967">
        <v>62146.088929000012</v>
      </c>
      <c r="P967">
        <v>164</v>
      </c>
    </row>
    <row r="968" spans="1:16">
      <c r="A968" s="29">
        <v>966</v>
      </c>
      <c r="B968" s="29">
        <v>1762.222</v>
      </c>
      <c r="C968" s="29">
        <v>18051.607999999898</v>
      </c>
      <c r="D968" s="29">
        <v>1</v>
      </c>
      <c r="E968" s="29">
        <v>1</v>
      </c>
      <c r="F968" s="29">
        <v>64984.023999999998</v>
      </c>
      <c r="G968" s="29">
        <v>1</v>
      </c>
      <c r="H968" s="29">
        <v>1</v>
      </c>
      <c r="I968" s="29">
        <v>1</v>
      </c>
      <c r="K968" s="432"/>
      <c r="L968" s="432" t="e">
        <f>IF(K968=0,#REF!,0)</f>
        <v>#REF!</v>
      </c>
      <c r="O968">
        <v>62547.491394999997</v>
      </c>
      <c r="P968">
        <v>162</v>
      </c>
    </row>
    <row r="969" spans="1:16">
      <c r="A969" s="29">
        <v>967</v>
      </c>
      <c r="B969" s="29">
        <v>6139.8579999999993</v>
      </c>
      <c r="C969" s="29">
        <v>18160.924999999901</v>
      </c>
      <c r="D969" s="29">
        <v>1</v>
      </c>
      <c r="E969" s="29">
        <v>1</v>
      </c>
      <c r="F969" s="29">
        <v>139527.43299999999</v>
      </c>
      <c r="G969" s="29">
        <v>1</v>
      </c>
      <c r="H969" s="29">
        <v>1</v>
      </c>
      <c r="I969" s="29">
        <v>1</v>
      </c>
      <c r="K969" s="432"/>
      <c r="L969" s="432" t="e">
        <f>IF(K969=0,#REF!,0)</f>
        <v>#REF!</v>
      </c>
      <c r="O969">
        <v>64062.550812000001</v>
      </c>
      <c r="P969">
        <v>179</v>
      </c>
    </row>
    <row r="970" spans="1:16">
      <c r="A970" s="29">
        <v>968</v>
      </c>
      <c r="B970" s="29">
        <v>1762.222</v>
      </c>
      <c r="C970" s="29">
        <v>18481.394999999899</v>
      </c>
      <c r="D970" s="29">
        <v>1</v>
      </c>
      <c r="E970" s="29">
        <v>1</v>
      </c>
      <c r="F970" s="29">
        <v>143839.35200000001</v>
      </c>
      <c r="G970" s="29">
        <v>1</v>
      </c>
      <c r="H970" s="29">
        <v>1</v>
      </c>
      <c r="I970" s="29">
        <v>1</v>
      </c>
      <c r="K970" s="432"/>
      <c r="L970" s="432" t="e">
        <f>IF(K970=0,#REF!,0)</f>
        <v>#REF!</v>
      </c>
      <c r="O970">
        <v>66925.485442999998</v>
      </c>
      <c r="P970">
        <v>193</v>
      </c>
    </row>
    <row r="971" spans="1:16">
      <c r="A971" s="29">
        <v>969</v>
      </c>
      <c r="B971" s="29">
        <v>1032.623999999998</v>
      </c>
      <c r="C971" s="29">
        <v>19305.034999999902</v>
      </c>
      <c r="D971" s="29">
        <v>1</v>
      </c>
      <c r="E971" s="29">
        <v>1</v>
      </c>
      <c r="F971" s="29">
        <v>136145.60399999999</v>
      </c>
      <c r="G971" s="29">
        <v>1</v>
      </c>
      <c r="H971" s="29">
        <v>1</v>
      </c>
      <c r="I971" s="29">
        <v>1</v>
      </c>
      <c r="K971" s="432"/>
      <c r="L971" s="432" t="e">
        <f>IF(K971=0,#REF!,0)</f>
        <v>#REF!</v>
      </c>
      <c r="O971">
        <v>70191.438048999989</v>
      </c>
      <c r="P971">
        <v>184</v>
      </c>
    </row>
    <row r="972" spans="1:16">
      <c r="A972" s="29">
        <v>970</v>
      </c>
      <c r="B972" s="29">
        <v>1153.2399999999991</v>
      </c>
      <c r="C972" s="29">
        <v>20063.947999999898</v>
      </c>
      <c r="D972" s="29">
        <v>1</v>
      </c>
      <c r="E972" s="29">
        <v>1</v>
      </c>
      <c r="F972" s="29">
        <v>124305.236</v>
      </c>
      <c r="G972" s="29">
        <v>1</v>
      </c>
      <c r="H972" s="29">
        <v>1</v>
      </c>
      <c r="I972" s="29">
        <v>1</v>
      </c>
      <c r="K972" s="432"/>
      <c r="L972" s="432" t="e">
        <f>IF(K972=0,#REF!,0)</f>
        <v>#REF!</v>
      </c>
      <c r="O972">
        <v>74827.285155999998</v>
      </c>
      <c r="P972">
        <v>150</v>
      </c>
    </row>
    <row r="973" spans="1:16">
      <c r="A973" s="29">
        <v>971</v>
      </c>
      <c r="B973" s="29">
        <v>1213.5469999999989</v>
      </c>
      <c r="C973" s="29">
        <v>20656.337999999902</v>
      </c>
      <c r="D973" s="29">
        <v>1</v>
      </c>
      <c r="E973" s="29">
        <v>1</v>
      </c>
      <c r="F973" s="29">
        <v>112781.936</v>
      </c>
      <c r="G973" s="29">
        <v>1</v>
      </c>
      <c r="H973" s="29">
        <v>1</v>
      </c>
      <c r="I973" s="29">
        <v>1</v>
      </c>
      <c r="K973" s="432"/>
      <c r="L973" s="432" t="e">
        <f>IF(K973=0,#REF!,0)</f>
        <v>#REF!</v>
      </c>
      <c r="O973">
        <v>75160.073608000006</v>
      </c>
      <c r="P973">
        <v>137</v>
      </c>
    </row>
    <row r="974" spans="1:16">
      <c r="A974" s="29">
        <v>972</v>
      </c>
      <c r="B974" s="29">
        <v>1213.5469999999989</v>
      </c>
      <c r="C974" s="29">
        <v>20077.693999999901</v>
      </c>
      <c r="D974" s="29">
        <v>1</v>
      </c>
      <c r="E974" s="29">
        <v>1</v>
      </c>
      <c r="F974" s="29">
        <v>102883.24099999999</v>
      </c>
      <c r="G974" s="29">
        <v>1</v>
      </c>
      <c r="H974" s="29">
        <v>1</v>
      </c>
      <c r="I974" s="29">
        <v>1</v>
      </c>
      <c r="K974" s="432"/>
      <c r="L974" s="432" t="e">
        <f>IF(K974=0,#REF!,0)</f>
        <v>#REF!</v>
      </c>
      <c r="O974">
        <v>74736.357940999995</v>
      </c>
      <c r="P974">
        <v>130</v>
      </c>
    </row>
    <row r="975" spans="1:16">
      <c r="A975" s="29">
        <v>973</v>
      </c>
      <c r="B975" s="29">
        <v>6200.1660000000002</v>
      </c>
      <c r="C975" s="29">
        <v>18134.037999999891</v>
      </c>
      <c r="D975" s="29">
        <v>1</v>
      </c>
      <c r="E975" s="29">
        <v>1</v>
      </c>
      <c r="F975" s="29">
        <v>82830.636999999901</v>
      </c>
      <c r="G975" s="29">
        <v>1</v>
      </c>
      <c r="H975" s="29">
        <v>1</v>
      </c>
      <c r="I975" s="29">
        <v>1</v>
      </c>
      <c r="K975" s="432"/>
      <c r="L975" s="432" t="e">
        <f>IF(K975=0,#REF!,0)</f>
        <v>#REF!</v>
      </c>
      <c r="O975">
        <v>70977.205719000005</v>
      </c>
      <c r="P975">
        <v>122</v>
      </c>
    </row>
    <row r="976" spans="1:16">
      <c r="A976" s="29">
        <v>974</v>
      </c>
      <c r="B976" s="29">
        <v>1762.222</v>
      </c>
      <c r="C976" s="29">
        <v>17959.294999999889</v>
      </c>
      <c r="D976" s="29">
        <v>1</v>
      </c>
      <c r="E976" s="29">
        <v>1</v>
      </c>
      <c r="F976" s="29">
        <v>86478.875999999887</v>
      </c>
      <c r="G976" s="29">
        <v>1</v>
      </c>
      <c r="H976" s="29">
        <v>1</v>
      </c>
      <c r="I976" s="29">
        <v>1</v>
      </c>
      <c r="K976" s="432"/>
      <c r="L976" s="432" t="e">
        <f>IF(K976=0,#REF!,0)</f>
        <v>#REF!</v>
      </c>
      <c r="O976">
        <v>69726.490936999995</v>
      </c>
      <c r="P976">
        <v>120</v>
      </c>
    </row>
    <row r="977" spans="1:16">
      <c r="A977" s="29">
        <v>975</v>
      </c>
      <c r="B977" s="29">
        <v>1032.623999999998</v>
      </c>
      <c r="C977" s="29">
        <v>18751.4909999999</v>
      </c>
      <c r="D977" s="29">
        <v>1</v>
      </c>
      <c r="E977" s="29">
        <v>1</v>
      </c>
      <c r="F977" s="29">
        <v>85555.27</v>
      </c>
      <c r="G977" s="29">
        <v>1</v>
      </c>
      <c r="H977" s="29">
        <v>1</v>
      </c>
      <c r="I977" s="29">
        <v>1</v>
      </c>
      <c r="K977" s="432"/>
      <c r="L977" s="432" t="e">
        <f>IF(K977=0,#REF!,0)</f>
        <v>#REF!</v>
      </c>
      <c r="O977">
        <v>71934.664000999997</v>
      </c>
      <c r="P977">
        <v>136</v>
      </c>
    </row>
    <row r="978" spans="1:16">
      <c r="A978" s="29">
        <v>976</v>
      </c>
      <c r="B978" s="29">
        <v>1032.623999999998</v>
      </c>
      <c r="C978" s="29">
        <v>18442.42399999989</v>
      </c>
      <c r="D978" s="29">
        <v>1</v>
      </c>
      <c r="E978" s="29">
        <v>1</v>
      </c>
      <c r="F978" s="29">
        <v>84936.792999999991</v>
      </c>
      <c r="G978" s="29">
        <v>1</v>
      </c>
      <c r="H978" s="29">
        <v>1</v>
      </c>
      <c r="I978" s="29">
        <v>1</v>
      </c>
      <c r="K978" s="432"/>
      <c r="L978" s="432" t="e">
        <f>IF(K978=0,#REF!,0)</f>
        <v>#REF!</v>
      </c>
      <c r="O978">
        <v>71684.344116000007</v>
      </c>
      <c r="P978">
        <v>136</v>
      </c>
    </row>
    <row r="979" spans="1:16">
      <c r="A979" s="29">
        <v>977</v>
      </c>
      <c r="B979" s="29">
        <v>1032.623999999998</v>
      </c>
      <c r="C979" s="29">
        <v>18193.949999999899</v>
      </c>
      <c r="D979" s="29">
        <v>1</v>
      </c>
      <c r="E979" s="29">
        <v>1</v>
      </c>
      <c r="F979" s="29">
        <v>86745.5649999999</v>
      </c>
      <c r="G979" s="29">
        <v>1</v>
      </c>
      <c r="H979" s="29">
        <v>1</v>
      </c>
      <c r="I979" s="29">
        <v>1</v>
      </c>
      <c r="K979" s="432"/>
      <c r="L979" s="432" t="e">
        <f>IF(K979=0,#REF!,0)</f>
        <v>#REF!</v>
      </c>
      <c r="O979">
        <v>71629.967925999998</v>
      </c>
      <c r="P979">
        <v>146</v>
      </c>
    </row>
    <row r="980" spans="1:16">
      <c r="A980" s="29">
        <v>978</v>
      </c>
      <c r="B980" s="29">
        <v>1762.222</v>
      </c>
      <c r="C980" s="29">
        <v>17700.7969999999</v>
      </c>
      <c r="D980" s="29">
        <v>1</v>
      </c>
      <c r="E980" s="29">
        <v>1</v>
      </c>
      <c r="F980" s="29">
        <v>91904.100999999893</v>
      </c>
      <c r="G980" s="29">
        <v>1</v>
      </c>
      <c r="H980" s="29">
        <v>1</v>
      </c>
      <c r="I980" s="29">
        <v>1</v>
      </c>
      <c r="K980" s="432"/>
      <c r="L980" s="432" t="e">
        <f>IF(K980=0,#REF!,0)</f>
        <v>#REF!</v>
      </c>
      <c r="O980">
        <v>72011.261048</v>
      </c>
      <c r="P980">
        <v>164</v>
      </c>
    </row>
    <row r="981" spans="1:16">
      <c r="A981" s="29">
        <v>979</v>
      </c>
      <c r="B981" s="29">
        <v>6139.8579999999993</v>
      </c>
      <c r="C981" s="29">
        <v>17667.323999999899</v>
      </c>
      <c r="D981" s="29">
        <v>1</v>
      </c>
      <c r="E981" s="29">
        <v>1</v>
      </c>
      <c r="F981" s="29">
        <v>84553.37</v>
      </c>
      <c r="G981" s="29">
        <v>1</v>
      </c>
      <c r="H981" s="29">
        <v>1</v>
      </c>
      <c r="I981" s="29">
        <v>1</v>
      </c>
      <c r="K981" s="432"/>
      <c r="L981" s="432" t="e">
        <f>IF(K981=0,#REF!,0)</f>
        <v>#REF!</v>
      </c>
      <c r="O981">
        <v>71614.210936999996</v>
      </c>
      <c r="P981">
        <v>190</v>
      </c>
    </row>
    <row r="982" spans="1:16">
      <c r="A982" s="29">
        <v>980</v>
      </c>
      <c r="B982" s="29">
        <v>7599.07</v>
      </c>
      <c r="C982" s="29">
        <v>18984.675999999901</v>
      </c>
      <c r="D982" s="29">
        <v>1</v>
      </c>
      <c r="E982" s="29">
        <v>1</v>
      </c>
      <c r="F982" s="29">
        <v>82897.881999999998</v>
      </c>
      <c r="G982" s="29">
        <v>1</v>
      </c>
      <c r="H982" s="29">
        <v>1</v>
      </c>
      <c r="I982" s="29">
        <v>1</v>
      </c>
      <c r="K982" s="432"/>
      <c r="L982" s="432" t="e">
        <f>IF(K982=0,#REF!,0)</f>
        <v>#REF!</v>
      </c>
      <c r="O982">
        <v>70134.594970000006</v>
      </c>
      <c r="P982">
        <v>211</v>
      </c>
    </row>
    <row r="983" spans="1:16">
      <c r="A983" s="29">
        <v>981</v>
      </c>
      <c r="B983" s="29">
        <v>1762.222</v>
      </c>
      <c r="C983" s="29">
        <v>18470.7959999999</v>
      </c>
      <c r="D983" s="29">
        <v>1</v>
      </c>
      <c r="E983" s="29">
        <v>1</v>
      </c>
      <c r="F983" s="29">
        <v>91223.305000000008</v>
      </c>
      <c r="G983" s="29">
        <v>1</v>
      </c>
      <c r="H983" s="29">
        <v>1</v>
      </c>
      <c r="I983" s="29">
        <v>1</v>
      </c>
      <c r="K983" s="432"/>
      <c r="L983" s="432" t="e">
        <f>IF(K983=0,#REF!,0)</f>
        <v>#REF!</v>
      </c>
      <c r="O983">
        <v>68577.179930999991</v>
      </c>
      <c r="P983">
        <v>220</v>
      </c>
    </row>
    <row r="984" spans="1:16">
      <c r="A984" s="29">
        <v>982</v>
      </c>
      <c r="B984" s="29">
        <v>1762.222</v>
      </c>
      <c r="C984" s="29">
        <v>18050.2749999999</v>
      </c>
      <c r="D984" s="29">
        <v>1</v>
      </c>
      <c r="E984" s="29">
        <v>1</v>
      </c>
      <c r="F984" s="29">
        <v>12626.511999999901</v>
      </c>
      <c r="G984" s="29">
        <v>1</v>
      </c>
      <c r="H984" s="29">
        <v>1</v>
      </c>
      <c r="I984" s="29">
        <v>1</v>
      </c>
      <c r="K984" s="432"/>
      <c r="L984" s="432" t="e">
        <f>IF(K984=0,#REF!,0)</f>
        <v>#REF!</v>
      </c>
      <c r="O984">
        <v>66458.434997000004</v>
      </c>
      <c r="P984">
        <v>219</v>
      </c>
    </row>
    <row r="985" spans="1:16">
      <c r="A985" s="29">
        <v>983</v>
      </c>
      <c r="B985" s="29">
        <v>1762.222</v>
      </c>
      <c r="C985" s="29">
        <v>17635.981999999902</v>
      </c>
      <c r="D985" s="29">
        <v>1</v>
      </c>
      <c r="E985" s="29">
        <v>1</v>
      </c>
      <c r="F985" s="29">
        <v>19692.279999999992</v>
      </c>
      <c r="G985" s="29">
        <v>1</v>
      </c>
      <c r="H985" s="29">
        <v>1</v>
      </c>
      <c r="I985" s="29">
        <v>1</v>
      </c>
      <c r="K985" s="432"/>
      <c r="L985" s="432" t="e">
        <f>IF(K985=0,#REF!,0)</f>
        <v>#REF!</v>
      </c>
      <c r="O985">
        <v>65195.008116999998</v>
      </c>
      <c r="P985">
        <v>226</v>
      </c>
    </row>
    <row r="986" spans="1:16">
      <c r="A986" s="29">
        <v>984</v>
      </c>
      <c r="B986" s="29">
        <v>1032.623999999998</v>
      </c>
      <c r="C986" s="29">
        <v>17662.0289999999</v>
      </c>
      <c r="D986" s="29">
        <v>1</v>
      </c>
      <c r="E986" s="29">
        <v>1</v>
      </c>
      <c r="F986" s="29">
        <v>26603.050999999989</v>
      </c>
      <c r="G986" s="29">
        <v>1</v>
      </c>
      <c r="H986" s="29">
        <v>1</v>
      </c>
      <c r="I986" s="29">
        <v>1</v>
      </c>
      <c r="K986" s="432"/>
      <c r="L986" s="432" t="e">
        <f>IF(K986=0,#REF!,0)</f>
        <v>#REF!</v>
      </c>
      <c r="O986">
        <v>65916.624083999995</v>
      </c>
      <c r="P986">
        <v>212</v>
      </c>
    </row>
    <row r="987" spans="1:16">
      <c r="A987" s="29">
        <v>985</v>
      </c>
      <c r="B987" s="29">
        <v>1032.623999999998</v>
      </c>
      <c r="C987" s="29">
        <v>23546.821999999898</v>
      </c>
      <c r="D987" s="29">
        <v>1</v>
      </c>
      <c r="E987" s="29">
        <v>1</v>
      </c>
      <c r="F987" s="29">
        <v>32326.127</v>
      </c>
      <c r="G987" s="29">
        <v>1</v>
      </c>
      <c r="H987" s="29">
        <v>1</v>
      </c>
      <c r="I987" s="29">
        <v>1</v>
      </c>
      <c r="K987" s="432"/>
      <c r="L987" s="432" t="e">
        <f>IF(K987=0,#REF!,0)</f>
        <v>#REF!</v>
      </c>
      <c r="O987">
        <v>65088.181884999998</v>
      </c>
      <c r="P987">
        <v>190</v>
      </c>
    </row>
    <row r="988" spans="1:16">
      <c r="A988" s="29">
        <v>986</v>
      </c>
      <c r="B988" s="29">
        <v>1032.623999999998</v>
      </c>
      <c r="C988" s="29">
        <v>23400.718999999888</v>
      </c>
      <c r="D988" s="29">
        <v>1</v>
      </c>
      <c r="E988" s="29">
        <v>1</v>
      </c>
      <c r="F988" s="29">
        <v>37359.682999999903</v>
      </c>
      <c r="G988" s="29">
        <v>1</v>
      </c>
      <c r="H988" s="29">
        <v>1</v>
      </c>
      <c r="I988" s="29">
        <v>1</v>
      </c>
      <c r="K988" s="432"/>
      <c r="L988" s="432" t="e">
        <f>IF(K988=0,#REF!,0)</f>
        <v>#REF!</v>
      </c>
      <c r="O988">
        <v>61102.638122999997</v>
      </c>
      <c r="P988">
        <v>186</v>
      </c>
    </row>
    <row r="989" spans="1:16">
      <c r="A989" s="29">
        <v>987</v>
      </c>
      <c r="B989" s="29">
        <v>1032.623999999998</v>
      </c>
      <c r="C989" s="29">
        <v>23346.641999999891</v>
      </c>
      <c r="D989" s="29">
        <v>1</v>
      </c>
      <c r="E989" s="29">
        <v>1</v>
      </c>
      <c r="F989" s="29">
        <v>42651.565999999999</v>
      </c>
      <c r="G989" s="29">
        <v>1</v>
      </c>
      <c r="H989" s="29">
        <v>1</v>
      </c>
      <c r="I989" s="29">
        <v>1</v>
      </c>
      <c r="K989" s="432"/>
      <c r="L989" s="432" t="e">
        <f>IF(K989=0,#REF!,0)</f>
        <v>#REF!</v>
      </c>
      <c r="O989">
        <v>59604.420166999997</v>
      </c>
      <c r="P989">
        <v>174</v>
      </c>
    </row>
    <row r="990" spans="1:16">
      <c r="A990" s="29">
        <v>988</v>
      </c>
      <c r="B990" s="29">
        <v>1032.623999999998</v>
      </c>
      <c r="C990" s="29">
        <v>23221.480999999891</v>
      </c>
      <c r="D990" s="29">
        <v>1</v>
      </c>
      <c r="E990" s="29">
        <v>1</v>
      </c>
      <c r="F990" s="29">
        <v>46434.938999999998</v>
      </c>
      <c r="G990" s="29">
        <v>1</v>
      </c>
      <c r="H990" s="29">
        <v>1</v>
      </c>
      <c r="I990" s="29">
        <v>1</v>
      </c>
      <c r="K990" s="432"/>
      <c r="L990" s="432" t="e">
        <f>IF(K990=0,#REF!,0)</f>
        <v>#REF!</v>
      </c>
      <c r="O990">
        <v>59557.895477999999</v>
      </c>
      <c r="P990">
        <v>172</v>
      </c>
    </row>
    <row r="991" spans="1:16">
      <c r="A991" s="29">
        <v>989</v>
      </c>
      <c r="B991" s="29">
        <v>1032.623999999998</v>
      </c>
      <c r="C991" s="29">
        <v>23088.7759999999</v>
      </c>
      <c r="D991" s="29">
        <v>1</v>
      </c>
      <c r="E991" s="29">
        <v>1</v>
      </c>
      <c r="F991" s="29">
        <v>50262.36</v>
      </c>
      <c r="G991" s="29">
        <v>1</v>
      </c>
      <c r="H991" s="29">
        <v>1</v>
      </c>
      <c r="I991" s="29">
        <v>1</v>
      </c>
      <c r="K991" s="432"/>
      <c r="L991" s="432" t="e">
        <f>IF(K991=0,#REF!,0)</f>
        <v>#REF!</v>
      </c>
      <c r="O991">
        <v>60140.482451000003</v>
      </c>
      <c r="P991">
        <v>170</v>
      </c>
    </row>
    <row r="992" spans="1:16">
      <c r="A992" s="29">
        <v>990</v>
      </c>
      <c r="B992" s="29">
        <v>1762.222</v>
      </c>
      <c r="C992" s="29">
        <v>22928.408999999901</v>
      </c>
      <c r="D992" s="29">
        <v>1</v>
      </c>
      <c r="E992" s="29">
        <v>1</v>
      </c>
      <c r="F992" s="29">
        <v>53973.1539999999</v>
      </c>
      <c r="G992" s="29">
        <v>1</v>
      </c>
      <c r="H992" s="29">
        <v>1</v>
      </c>
      <c r="I992" s="29">
        <v>1</v>
      </c>
      <c r="K992" s="432"/>
      <c r="L992" s="432" t="e">
        <f>IF(K992=0,#REF!,0)</f>
        <v>#REF!</v>
      </c>
      <c r="O992">
        <v>59936.935058000003</v>
      </c>
      <c r="P992">
        <v>173</v>
      </c>
    </row>
    <row r="993" spans="1:16">
      <c r="A993" s="29">
        <v>991</v>
      </c>
      <c r="B993" s="29">
        <v>6139.8579999999993</v>
      </c>
      <c r="C993" s="29">
        <v>22876.230999999902</v>
      </c>
      <c r="D993" s="29">
        <v>1</v>
      </c>
      <c r="E993" s="29">
        <v>1</v>
      </c>
      <c r="F993" s="29">
        <v>131607.51799999899</v>
      </c>
      <c r="G993" s="29">
        <v>1</v>
      </c>
      <c r="H993" s="29">
        <v>1</v>
      </c>
      <c r="I993" s="29">
        <v>1</v>
      </c>
      <c r="K993" s="432"/>
      <c r="L993" s="432" t="e">
        <f>IF(K993=0,#REF!,0)</f>
        <v>#REF!</v>
      </c>
      <c r="O993">
        <v>60771.842224</v>
      </c>
      <c r="P993">
        <v>171</v>
      </c>
    </row>
    <row r="994" spans="1:16">
      <c r="A994" s="29">
        <v>992</v>
      </c>
      <c r="B994" s="29">
        <v>1762.222</v>
      </c>
      <c r="C994" s="29">
        <v>48964.382999999892</v>
      </c>
      <c r="D994" s="29">
        <v>1</v>
      </c>
      <c r="E994" s="29">
        <v>1</v>
      </c>
      <c r="F994" s="29">
        <v>134109.95299999899</v>
      </c>
      <c r="G994" s="29">
        <v>1</v>
      </c>
      <c r="H994" s="29">
        <v>1</v>
      </c>
      <c r="I994" s="29">
        <v>1</v>
      </c>
      <c r="K994" s="432"/>
      <c r="L994" s="432" t="e">
        <f>IF(K994=0,#REF!,0)</f>
        <v>#REF!</v>
      </c>
      <c r="O994">
        <v>61473.359375</v>
      </c>
      <c r="P994">
        <v>181</v>
      </c>
    </row>
    <row r="995" spans="1:16">
      <c r="A995" s="29">
        <v>993</v>
      </c>
      <c r="B995" s="29">
        <v>1032.623999999998</v>
      </c>
      <c r="C995" s="29">
        <v>76864.831999999908</v>
      </c>
      <c r="D995" s="29">
        <v>1</v>
      </c>
      <c r="E995" s="29">
        <v>1</v>
      </c>
      <c r="F995" s="29">
        <v>124066.050999999</v>
      </c>
      <c r="G995" s="29">
        <v>1</v>
      </c>
      <c r="H995" s="29">
        <v>1</v>
      </c>
      <c r="I995" s="29">
        <v>1</v>
      </c>
      <c r="K995" s="432"/>
      <c r="L995" s="432" t="e">
        <f>IF(K995=0,#REF!,0)</f>
        <v>#REF!</v>
      </c>
      <c r="O995">
        <v>60839.503539999998</v>
      </c>
      <c r="P995">
        <v>179</v>
      </c>
    </row>
    <row r="996" spans="1:16">
      <c r="A996" s="29">
        <v>994</v>
      </c>
      <c r="B996" s="29">
        <v>1153.2399999999991</v>
      </c>
      <c r="C996" s="29">
        <v>93220.296999999904</v>
      </c>
      <c r="D996" s="29">
        <v>1</v>
      </c>
      <c r="E996" s="29">
        <v>1</v>
      </c>
      <c r="F996" s="29">
        <v>110326.52</v>
      </c>
      <c r="G996" s="29">
        <v>1</v>
      </c>
      <c r="H996" s="29">
        <v>1</v>
      </c>
      <c r="I996" s="29">
        <v>1</v>
      </c>
      <c r="K996" s="432"/>
      <c r="L996" s="432" t="e">
        <f>IF(K996=0,#REF!,0)</f>
        <v>#REF!</v>
      </c>
      <c r="O996">
        <v>62567.116455000003</v>
      </c>
      <c r="P996">
        <v>164</v>
      </c>
    </row>
    <row r="997" spans="1:16">
      <c r="A997" s="29">
        <v>995</v>
      </c>
      <c r="B997" s="29">
        <v>1213.5469999999989</v>
      </c>
      <c r="C997" s="29">
        <v>109300.0759999998</v>
      </c>
      <c r="D997" s="29">
        <v>1</v>
      </c>
      <c r="E997" s="29">
        <v>1</v>
      </c>
      <c r="F997" s="29">
        <v>98140.483999999982</v>
      </c>
      <c r="G997" s="29">
        <v>1</v>
      </c>
      <c r="H997" s="29">
        <v>1</v>
      </c>
      <c r="I997" s="29">
        <v>1</v>
      </c>
      <c r="K997" s="432"/>
      <c r="L997" s="432" t="e">
        <f>IF(K997=0,#REF!,0)</f>
        <v>#REF!</v>
      </c>
      <c r="O997">
        <v>63229.673188000001</v>
      </c>
      <c r="P997">
        <v>147</v>
      </c>
    </row>
    <row r="998" spans="1:16">
      <c r="A998" s="29">
        <v>996</v>
      </c>
      <c r="B998" s="29">
        <v>1213.5469999999989</v>
      </c>
      <c r="C998" s="29">
        <v>93065.177999999898</v>
      </c>
      <c r="D998" s="29">
        <v>1</v>
      </c>
      <c r="E998" s="29">
        <v>1</v>
      </c>
      <c r="F998" s="29">
        <v>87973.619999999908</v>
      </c>
      <c r="G998" s="29">
        <v>1</v>
      </c>
      <c r="H998" s="29">
        <v>1</v>
      </c>
      <c r="I998" s="29">
        <v>1</v>
      </c>
      <c r="K998" s="432"/>
      <c r="L998" s="432" t="e">
        <f>IF(K998=0,#REF!,0)</f>
        <v>#REF!</v>
      </c>
      <c r="O998">
        <v>63535.563446</v>
      </c>
      <c r="P998">
        <v>142</v>
      </c>
    </row>
    <row r="999" spans="1:16">
      <c r="A999" s="29">
        <v>997</v>
      </c>
      <c r="B999" s="29">
        <v>6200.1660000000002</v>
      </c>
      <c r="C999" s="29">
        <v>55840.005999999899</v>
      </c>
      <c r="D999" s="29">
        <v>1</v>
      </c>
      <c r="E999" s="29">
        <v>1</v>
      </c>
      <c r="F999" s="29">
        <v>70302.226999999999</v>
      </c>
      <c r="G999" s="29">
        <v>1</v>
      </c>
      <c r="H999" s="29">
        <v>1</v>
      </c>
      <c r="I999" s="29">
        <v>1</v>
      </c>
      <c r="K999" s="432"/>
      <c r="L999" s="432" t="e">
        <f>IF(K999=0,#REF!,0)</f>
        <v>#REF!</v>
      </c>
      <c r="O999">
        <v>61044.140075000003</v>
      </c>
      <c r="P999">
        <v>135</v>
      </c>
    </row>
    <row r="1000" spans="1:16">
      <c r="A1000" s="29">
        <v>998</v>
      </c>
      <c r="B1000" s="29">
        <v>1762.222</v>
      </c>
      <c r="C1000" s="29">
        <v>75132.285999999891</v>
      </c>
      <c r="D1000" s="29">
        <v>1</v>
      </c>
      <c r="E1000" s="29">
        <v>1</v>
      </c>
      <c r="F1000" s="29">
        <v>73299.612999999896</v>
      </c>
      <c r="G1000" s="29">
        <v>1</v>
      </c>
      <c r="H1000" s="29">
        <v>1</v>
      </c>
      <c r="I1000" s="29">
        <v>1</v>
      </c>
      <c r="K1000" s="432"/>
      <c r="L1000" s="432" t="e">
        <f>IF(K1000=0,#REF!,0)</f>
        <v>#REF!</v>
      </c>
      <c r="O1000">
        <v>58976.790314000013</v>
      </c>
      <c r="P1000">
        <v>121</v>
      </c>
    </row>
    <row r="1001" spans="1:16">
      <c r="A1001" s="29">
        <v>999</v>
      </c>
      <c r="B1001" s="29">
        <v>1032.623999999998</v>
      </c>
      <c r="C1001" s="29">
        <v>106840.6189999998</v>
      </c>
      <c r="D1001" s="29">
        <v>1</v>
      </c>
      <c r="E1001" s="29">
        <v>1</v>
      </c>
      <c r="F1001" s="29">
        <v>70488.655999999886</v>
      </c>
      <c r="G1001" s="29">
        <v>1</v>
      </c>
      <c r="H1001" s="29">
        <v>1</v>
      </c>
      <c r="I1001" s="29">
        <v>1</v>
      </c>
      <c r="K1001" s="432"/>
      <c r="L1001" s="432" t="e">
        <f>IF(K1001=0,#REF!,0)</f>
        <v>#REF!</v>
      </c>
      <c r="O1001">
        <v>59628.483064</v>
      </c>
      <c r="P1001">
        <v>119</v>
      </c>
    </row>
    <row r="1002" spans="1:16">
      <c r="A1002" s="29">
        <v>1000</v>
      </c>
      <c r="B1002" s="29">
        <v>1032.623999999998</v>
      </c>
      <c r="C1002" s="29">
        <v>90817.931999999884</v>
      </c>
      <c r="D1002" s="29">
        <v>1</v>
      </c>
      <c r="E1002" s="29">
        <v>1</v>
      </c>
      <c r="F1002" s="29">
        <v>71056.135999999897</v>
      </c>
      <c r="G1002" s="29">
        <v>1</v>
      </c>
      <c r="H1002" s="29">
        <v>1</v>
      </c>
      <c r="I1002" s="29">
        <v>1</v>
      </c>
      <c r="K1002" s="432"/>
      <c r="L1002" s="432" t="e">
        <f>IF(K1002=0,#REF!,0)</f>
        <v>#REF!</v>
      </c>
      <c r="O1002">
        <v>58565.790739999997</v>
      </c>
      <c r="P1002">
        <v>119</v>
      </c>
    </row>
    <row r="1003" spans="1:16">
      <c r="A1003" s="29">
        <v>1001</v>
      </c>
      <c r="B1003" s="29">
        <v>1032.623999999998</v>
      </c>
      <c r="C1003" s="29">
        <v>78940.475999999908</v>
      </c>
      <c r="D1003" s="29">
        <v>1</v>
      </c>
      <c r="E1003" s="29">
        <v>1</v>
      </c>
      <c r="F1003" s="29">
        <v>74917.26999999999</v>
      </c>
      <c r="G1003" s="29">
        <v>1</v>
      </c>
      <c r="H1003" s="29">
        <v>1</v>
      </c>
      <c r="I1003" s="29">
        <v>1</v>
      </c>
      <c r="K1003" s="432"/>
      <c r="L1003" s="432" t="e">
        <f>IF(K1003=0,#REF!,0)</f>
        <v>#REF!</v>
      </c>
      <c r="O1003">
        <v>58370.816162000003</v>
      </c>
      <c r="P1003">
        <v>130</v>
      </c>
    </row>
    <row r="1004" spans="1:16">
      <c r="A1004" s="29">
        <v>1002</v>
      </c>
      <c r="B1004" s="29">
        <v>1762.222</v>
      </c>
      <c r="C1004" s="29">
        <v>47249.375999999902</v>
      </c>
      <c r="D1004" s="29">
        <v>1</v>
      </c>
      <c r="E1004" s="29">
        <v>1</v>
      </c>
      <c r="F1004" s="29">
        <v>78061.467000000004</v>
      </c>
      <c r="G1004" s="29">
        <v>1</v>
      </c>
      <c r="H1004" s="29">
        <v>1</v>
      </c>
      <c r="I1004" s="29">
        <v>1</v>
      </c>
      <c r="K1004" s="432"/>
      <c r="L1004" s="432" t="e">
        <f>IF(K1004=0,#REF!,0)</f>
        <v>#REF!</v>
      </c>
      <c r="O1004">
        <v>58214.781951999998</v>
      </c>
      <c r="P1004">
        <v>160</v>
      </c>
    </row>
    <row r="1005" spans="1:16">
      <c r="A1005" s="29">
        <v>1003</v>
      </c>
      <c r="B1005" s="29">
        <v>6139.8579999999993</v>
      </c>
      <c r="C1005" s="29">
        <v>32256.4009999999</v>
      </c>
      <c r="D1005" s="29">
        <v>1</v>
      </c>
      <c r="E1005" s="29">
        <v>1</v>
      </c>
      <c r="F1005" s="29">
        <v>74695.635999999999</v>
      </c>
      <c r="G1005" s="29">
        <v>1</v>
      </c>
      <c r="H1005" s="29">
        <v>1</v>
      </c>
      <c r="I1005" s="29">
        <v>1</v>
      </c>
      <c r="K1005" s="432"/>
      <c r="L1005" s="432" t="e">
        <f>IF(K1005=0,#REF!,0)</f>
        <v>#REF!</v>
      </c>
      <c r="O1005">
        <v>59790.566039999998</v>
      </c>
      <c r="P1005">
        <v>197</v>
      </c>
    </row>
    <row r="1006" spans="1:16">
      <c r="A1006" s="29">
        <v>1004</v>
      </c>
      <c r="B1006" s="29">
        <v>7599.07</v>
      </c>
      <c r="C1006" s="29">
        <v>33645.320999999887</v>
      </c>
      <c r="D1006" s="29">
        <v>1</v>
      </c>
      <c r="E1006" s="29">
        <v>1</v>
      </c>
      <c r="F1006" s="29">
        <v>73824.341</v>
      </c>
      <c r="G1006" s="29">
        <v>1</v>
      </c>
      <c r="H1006" s="29">
        <v>1</v>
      </c>
      <c r="I1006" s="29">
        <v>1</v>
      </c>
      <c r="K1006" s="432"/>
      <c r="L1006" s="432" t="e">
        <f>IF(K1006=0,#REF!,0)</f>
        <v>#REF!</v>
      </c>
      <c r="O1006">
        <v>60564.510132000003</v>
      </c>
      <c r="P1006">
        <v>198</v>
      </c>
    </row>
    <row r="1007" spans="1:16">
      <c r="A1007" s="29">
        <v>1005</v>
      </c>
      <c r="B1007" s="29">
        <v>1762.222</v>
      </c>
      <c r="C1007" s="29">
        <v>18999.76499999989</v>
      </c>
      <c r="D1007" s="29">
        <v>1</v>
      </c>
      <c r="E1007" s="29">
        <v>1</v>
      </c>
      <c r="F1007" s="29">
        <v>84474.930999999982</v>
      </c>
      <c r="G1007" s="29">
        <v>1</v>
      </c>
      <c r="H1007" s="29">
        <v>1</v>
      </c>
      <c r="I1007" s="29">
        <v>1</v>
      </c>
      <c r="K1007" s="432"/>
      <c r="L1007" s="432" t="e">
        <f>IF(K1007=0,#REF!,0)</f>
        <v>#REF!</v>
      </c>
      <c r="O1007">
        <v>60267.736937999987</v>
      </c>
      <c r="P1007">
        <v>203</v>
      </c>
    </row>
    <row r="1008" spans="1:16">
      <c r="A1008" s="29">
        <v>1006</v>
      </c>
      <c r="B1008" s="29">
        <v>1762.222</v>
      </c>
      <c r="C1008" s="29">
        <v>18767.648999999899</v>
      </c>
      <c r="D1008" s="29">
        <v>1</v>
      </c>
      <c r="E1008" s="29">
        <v>1</v>
      </c>
      <c r="F1008" s="29">
        <v>6591.2509999999893</v>
      </c>
      <c r="G1008" s="29">
        <v>1</v>
      </c>
      <c r="H1008" s="29">
        <v>1</v>
      </c>
      <c r="I1008" s="29">
        <v>1</v>
      </c>
      <c r="K1008" s="432"/>
      <c r="L1008" s="432" t="e">
        <f>IF(K1008=0,#REF!,0)</f>
        <v>#REF!</v>
      </c>
      <c r="O1008">
        <v>60131.573547</v>
      </c>
      <c r="P1008">
        <v>199</v>
      </c>
    </row>
    <row r="1009" spans="1:16">
      <c r="A1009" s="29">
        <v>1007</v>
      </c>
      <c r="B1009" s="29">
        <v>1762.222</v>
      </c>
      <c r="C1009" s="29">
        <v>18465.215999999898</v>
      </c>
      <c r="D1009" s="29">
        <v>1</v>
      </c>
      <c r="E1009" s="29">
        <v>1</v>
      </c>
      <c r="F1009" s="29">
        <v>13222.513999999899</v>
      </c>
      <c r="G1009" s="29">
        <v>1</v>
      </c>
      <c r="H1009" s="29">
        <v>1</v>
      </c>
      <c r="I1009" s="29">
        <v>1</v>
      </c>
      <c r="K1009" s="432"/>
      <c r="L1009" s="432" t="e">
        <f>IF(K1009=0,#REF!,0)</f>
        <v>#REF!</v>
      </c>
      <c r="O1009">
        <v>60049.680665</v>
      </c>
      <c r="P1009">
        <v>192</v>
      </c>
    </row>
    <row r="1010" spans="1:16">
      <c r="A1010" s="29">
        <v>1008</v>
      </c>
      <c r="B1010" s="29">
        <v>1032.623999999998</v>
      </c>
      <c r="C1010" s="29">
        <v>18634.628999999899</v>
      </c>
      <c r="D1010" s="29">
        <v>1</v>
      </c>
      <c r="E1010" s="29">
        <v>1</v>
      </c>
      <c r="F1010" s="29">
        <v>21918.831999999991</v>
      </c>
      <c r="G1010" s="29">
        <v>1</v>
      </c>
      <c r="H1010" s="29">
        <v>1</v>
      </c>
      <c r="I1010" s="29">
        <v>1</v>
      </c>
      <c r="K1010" s="432"/>
      <c r="L1010" s="432" t="e">
        <f>IF(K1010=0,#REF!,0)</f>
        <v>#REF!</v>
      </c>
      <c r="O1010">
        <v>61312.751099000001</v>
      </c>
      <c r="P1010">
        <v>181</v>
      </c>
    </row>
    <row r="1011" spans="1:16">
      <c r="A1011" s="29">
        <v>1009</v>
      </c>
      <c r="B1011" s="29">
        <v>1032.623999999998</v>
      </c>
      <c r="C1011" s="29">
        <v>18845.483999999891</v>
      </c>
      <c r="D1011" s="29">
        <v>1</v>
      </c>
      <c r="E1011" s="29">
        <v>1</v>
      </c>
      <c r="F1011" s="29">
        <v>28887.162</v>
      </c>
      <c r="G1011" s="29">
        <v>1</v>
      </c>
      <c r="H1011" s="29">
        <v>1</v>
      </c>
      <c r="I1011" s="29">
        <v>1</v>
      </c>
      <c r="K1011" s="432"/>
      <c r="L1011" s="432" t="e">
        <f>IF(K1011=0,#REF!,0)</f>
        <v>#REF!</v>
      </c>
      <c r="O1011">
        <v>60978.428590000003</v>
      </c>
      <c r="P1011">
        <v>175</v>
      </c>
    </row>
    <row r="1012" spans="1:16">
      <c r="A1012" s="29">
        <v>1010</v>
      </c>
      <c r="B1012" s="29">
        <v>1032.623999999998</v>
      </c>
      <c r="C1012" s="29">
        <v>19052.538999999892</v>
      </c>
      <c r="D1012" s="29">
        <v>1</v>
      </c>
      <c r="E1012" s="29">
        <v>1</v>
      </c>
      <c r="F1012" s="29">
        <v>36360.249000000003</v>
      </c>
      <c r="G1012" s="29">
        <v>1</v>
      </c>
      <c r="H1012" s="29">
        <v>1</v>
      </c>
      <c r="I1012" s="29">
        <v>1</v>
      </c>
      <c r="K1012" s="432"/>
      <c r="L1012" s="432" t="e">
        <f>IF(K1012=0,#REF!,0)</f>
        <v>#REF!</v>
      </c>
      <c r="O1012">
        <v>57620.563476000003</v>
      </c>
      <c r="P1012">
        <v>159</v>
      </c>
    </row>
    <row r="1013" spans="1:16">
      <c r="A1013" s="29">
        <v>1011</v>
      </c>
      <c r="B1013" s="29">
        <v>1032.623999999998</v>
      </c>
      <c r="C1013" s="29">
        <v>19344.3659999999</v>
      </c>
      <c r="D1013" s="29">
        <v>1</v>
      </c>
      <c r="E1013" s="29">
        <v>1</v>
      </c>
      <c r="F1013" s="29">
        <v>43586.747000000003</v>
      </c>
      <c r="G1013" s="29">
        <v>1</v>
      </c>
      <c r="H1013" s="29">
        <v>1</v>
      </c>
      <c r="I1013" s="29">
        <v>1</v>
      </c>
      <c r="K1013" s="432"/>
      <c r="L1013" s="432" t="e">
        <f>IF(K1013=0,#REF!,0)</f>
        <v>#REF!</v>
      </c>
      <c r="O1013">
        <v>56865.604859000006</v>
      </c>
      <c r="P1013">
        <v>153</v>
      </c>
    </row>
    <row r="1014" spans="1:16">
      <c r="A1014" s="29">
        <v>1012</v>
      </c>
      <c r="B1014" s="29">
        <v>1032.623999999998</v>
      </c>
      <c r="C1014" s="29">
        <v>19577.8679999999</v>
      </c>
      <c r="D1014" s="29">
        <v>1</v>
      </c>
      <c r="E1014" s="29">
        <v>1</v>
      </c>
      <c r="F1014" s="29">
        <v>48540.388999999901</v>
      </c>
      <c r="G1014" s="29">
        <v>1</v>
      </c>
      <c r="H1014" s="29">
        <v>1</v>
      </c>
      <c r="I1014" s="29">
        <v>1</v>
      </c>
      <c r="K1014" s="432"/>
      <c r="L1014" s="432" t="e">
        <f>IF(K1014=0,#REF!,0)</f>
        <v>#REF!</v>
      </c>
      <c r="O1014">
        <v>55830.046326000003</v>
      </c>
      <c r="P1014">
        <v>153</v>
      </c>
    </row>
    <row r="1015" spans="1:16">
      <c r="A1015" s="29">
        <v>1013</v>
      </c>
      <c r="B1015" s="29">
        <v>1032.623999999998</v>
      </c>
      <c r="C1015" s="29">
        <v>19837.2759999999</v>
      </c>
      <c r="D1015" s="29">
        <v>1</v>
      </c>
      <c r="E1015" s="29">
        <v>1</v>
      </c>
      <c r="F1015" s="29">
        <v>53406.1349999999</v>
      </c>
      <c r="G1015" s="29">
        <v>1</v>
      </c>
      <c r="H1015" s="29">
        <v>1</v>
      </c>
      <c r="I1015" s="29">
        <v>1</v>
      </c>
      <c r="K1015" s="432"/>
      <c r="L1015" s="432" t="e">
        <f>IF(K1015=0,#REF!,0)</f>
        <v>#REF!</v>
      </c>
      <c r="O1015">
        <v>55165.166381000003</v>
      </c>
      <c r="P1015">
        <v>151</v>
      </c>
    </row>
    <row r="1016" spans="1:16">
      <c r="A1016" s="29">
        <v>1014</v>
      </c>
      <c r="B1016" s="29">
        <v>1762.222</v>
      </c>
      <c r="C1016" s="29">
        <v>20009.856999999891</v>
      </c>
      <c r="D1016" s="29">
        <v>1</v>
      </c>
      <c r="E1016" s="29">
        <v>1</v>
      </c>
      <c r="F1016" s="29">
        <v>58009.607999999913</v>
      </c>
      <c r="G1016" s="29">
        <v>1</v>
      </c>
      <c r="H1016" s="29">
        <v>1</v>
      </c>
      <c r="I1016" s="29">
        <v>1</v>
      </c>
      <c r="K1016" s="432"/>
      <c r="L1016" s="432" t="e">
        <f>IF(K1016=0,#REF!,0)</f>
        <v>#REF!</v>
      </c>
      <c r="O1016">
        <v>55771.343994000003</v>
      </c>
      <c r="P1016">
        <v>157</v>
      </c>
    </row>
    <row r="1017" spans="1:16">
      <c r="A1017" s="29">
        <v>1015</v>
      </c>
      <c r="B1017" s="29">
        <v>6139.8579999999993</v>
      </c>
      <c r="C1017" s="29">
        <v>20291.129999999888</v>
      </c>
      <c r="D1017" s="29">
        <v>1</v>
      </c>
      <c r="E1017" s="29">
        <v>1</v>
      </c>
      <c r="F1017" s="29">
        <v>136604.49400000001</v>
      </c>
      <c r="G1017" s="29">
        <v>1</v>
      </c>
      <c r="H1017" s="29">
        <v>1</v>
      </c>
      <c r="I1017" s="29">
        <v>1</v>
      </c>
      <c r="K1017" s="432"/>
      <c r="L1017" s="432" t="e">
        <f>IF(K1017=0,#REF!,0)</f>
        <v>#REF!</v>
      </c>
      <c r="O1017">
        <v>56294.765745999997</v>
      </c>
      <c r="P1017">
        <v>158</v>
      </c>
    </row>
    <row r="1018" spans="1:16">
      <c r="A1018" s="29">
        <v>1016</v>
      </c>
      <c r="B1018" s="29">
        <v>1762.222</v>
      </c>
      <c r="C1018" s="29">
        <v>49057.444999999891</v>
      </c>
      <c r="D1018" s="29">
        <v>1</v>
      </c>
      <c r="E1018" s="29">
        <v>1</v>
      </c>
      <c r="F1018" s="29">
        <v>138670.674</v>
      </c>
      <c r="G1018" s="29">
        <v>1</v>
      </c>
      <c r="H1018" s="29">
        <v>1</v>
      </c>
      <c r="I1018" s="29">
        <v>1</v>
      </c>
      <c r="K1018" s="432"/>
      <c r="L1018" s="432" t="e">
        <f>IF(K1018=0,#REF!,0)</f>
        <v>#REF!</v>
      </c>
      <c r="O1018">
        <v>56067.042907000003</v>
      </c>
      <c r="P1018">
        <v>163</v>
      </c>
    </row>
    <row r="1019" spans="1:16">
      <c r="A1019" s="29">
        <v>1017</v>
      </c>
      <c r="B1019" s="29">
        <v>1032.623999999998</v>
      </c>
      <c r="C1019" s="29">
        <v>76901.438999999897</v>
      </c>
      <c r="D1019" s="29">
        <v>1</v>
      </c>
      <c r="E1019" s="29">
        <v>1</v>
      </c>
      <c r="F1019" s="29">
        <v>128154.61199999999</v>
      </c>
      <c r="G1019" s="29">
        <v>1</v>
      </c>
      <c r="H1019" s="29">
        <v>1</v>
      </c>
      <c r="I1019" s="29">
        <v>1</v>
      </c>
      <c r="K1019" s="432"/>
      <c r="L1019" s="432" t="e">
        <f>IF(K1019=0,#REF!,0)</f>
        <v>#REF!</v>
      </c>
      <c r="O1019">
        <v>56238.344361000003</v>
      </c>
      <c r="P1019">
        <v>160</v>
      </c>
    </row>
    <row r="1020" spans="1:16">
      <c r="A1020" s="29">
        <v>1018</v>
      </c>
      <c r="B1020" s="29">
        <v>1153.2399999999991</v>
      </c>
      <c r="C1020" s="29">
        <v>93178.318999999901</v>
      </c>
      <c r="D1020" s="29">
        <v>1</v>
      </c>
      <c r="E1020" s="29">
        <v>1</v>
      </c>
      <c r="F1020" s="29">
        <v>114894.906</v>
      </c>
      <c r="G1020" s="29">
        <v>1</v>
      </c>
      <c r="H1020" s="29">
        <v>1</v>
      </c>
      <c r="I1020" s="29">
        <v>1</v>
      </c>
      <c r="K1020" s="432"/>
      <c r="L1020" s="432" t="e">
        <f>IF(K1020=0,#REF!,0)</f>
        <v>#REF!</v>
      </c>
      <c r="O1020">
        <v>55936.024840999999</v>
      </c>
      <c r="P1020">
        <v>143</v>
      </c>
    </row>
    <row r="1021" spans="1:16">
      <c r="A1021" s="29">
        <v>1019</v>
      </c>
      <c r="B1021" s="29">
        <v>1213.5469999999989</v>
      </c>
      <c r="C1021" s="29">
        <v>109149.8719999998</v>
      </c>
      <c r="D1021" s="29">
        <v>1</v>
      </c>
      <c r="E1021" s="29">
        <v>1</v>
      </c>
      <c r="F1021" s="29">
        <v>103648.345</v>
      </c>
      <c r="G1021" s="29">
        <v>1</v>
      </c>
      <c r="H1021" s="29">
        <v>1</v>
      </c>
      <c r="I1021" s="29">
        <v>1</v>
      </c>
      <c r="K1021" s="432">
        <v>7872.1737443308566</v>
      </c>
      <c r="L1021" s="432">
        <f>IF(K1021=0,#REF!,0)</f>
        <v>0</v>
      </c>
      <c r="O1021">
        <v>56139.647034000001</v>
      </c>
      <c r="P1021">
        <v>123</v>
      </c>
    </row>
    <row r="1022" spans="1:16">
      <c r="A1022" s="29">
        <v>1020</v>
      </c>
      <c r="B1022" s="29">
        <v>1213.5469999999989</v>
      </c>
      <c r="C1022" s="29">
        <v>92726.910999999891</v>
      </c>
      <c r="D1022" s="29">
        <v>1</v>
      </c>
      <c r="E1022" s="29">
        <v>1</v>
      </c>
      <c r="F1022" s="29">
        <v>94548.024999999907</v>
      </c>
      <c r="G1022" s="29">
        <v>1</v>
      </c>
      <c r="H1022" s="29">
        <v>1</v>
      </c>
      <c r="I1022" s="29">
        <v>1</v>
      </c>
      <c r="K1022" s="432">
        <v>17247.561117385689</v>
      </c>
      <c r="L1022" s="432">
        <f>IF(K1022=0,#REF!,0)</f>
        <v>0</v>
      </c>
      <c r="O1022">
        <v>56088.482452999997</v>
      </c>
      <c r="P1022">
        <v>109</v>
      </c>
    </row>
    <row r="1023" spans="1:16">
      <c r="A1023" s="29">
        <v>1021</v>
      </c>
      <c r="B1023" s="29">
        <v>6200.1660000000002</v>
      </c>
      <c r="C1023" s="29">
        <v>55405.809999999903</v>
      </c>
      <c r="D1023" s="29">
        <v>1</v>
      </c>
      <c r="E1023" s="29">
        <v>1</v>
      </c>
      <c r="F1023" s="29">
        <v>77902.429000000004</v>
      </c>
      <c r="G1023" s="29">
        <v>1</v>
      </c>
      <c r="H1023" s="29">
        <v>1</v>
      </c>
      <c r="I1023" s="29">
        <v>1</v>
      </c>
      <c r="K1023" s="432">
        <v>1339.9434388063589</v>
      </c>
      <c r="L1023" s="432">
        <f>IF(K1023=0,#REF!,0)</f>
        <v>0</v>
      </c>
      <c r="O1023">
        <v>55222.831115000001</v>
      </c>
      <c r="P1023">
        <v>106</v>
      </c>
    </row>
    <row r="1024" spans="1:16">
      <c r="A1024" s="29">
        <v>1022</v>
      </c>
      <c r="B1024" s="29">
        <v>1762.222</v>
      </c>
      <c r="C1024" s="29">
        <v>74426.458999999901</v>
      </c>
      <c r="D1024" s="29">
        <v>1</v>
      </c>
      <c r="E1024" s="29">
        <v>1</v>
      </c>
      <c r="F1024" s="29">
        <v>80245.129999999888</v>
      </c>
      <c r="G1024" s="29">
        <v>1</v>
      </c>
      <c r="H1024" s="29">
        <v>1</v>
      </c>
      <c r="I1024" s="29">
        <v>1</v>
      </c>
      <c r="K1024" s="432">
        <v>19629.962262320762</v>
      </c>
      <c r="L1024" s="432">
        <f>IF(K1024=0,#REF!,0)</f>
        <v>0</v>
      </c>
      <c r="O1024">
        <v>54673.253234999996</v>
      </c>
      <c r="P1024">
        <v>101</v>
      </c>
    </row>
    <row r="1025" spans="1:16">
      <c r="A1025" s="29">
        <v>1023</v>
      </c>
      <c r="B1025" s="29">
        <v>1032.623999999998</v>
      </c>
      <c r="C1025" s="29">
        <v>105919.1979999998</v>
      </c>
      <c r="D1025" s="29">
        <v>1</v>
      </c>
      <c r="E1025" s="29">
        <v>1</v>
      </c>
      <c r="F1025" s="29">
        <v>77344.988000000012</v>
      </c>
      <c r="G1025" s="29">
        <v>1</v>
      </c>
      <c r="H1025" s="29">
        <v>1</v>
      </c>
      <c r="I1025" s="29">
        <v>1</v>
      </c>
      <c r="K1025" s="432">
        <v>10314.42177185077</v>
      </c>
      <c r="L1025" s="432">
        <f>IF(K1025=0,#REF!,0)</f>
        <v>0</v>
      </c>
      <c r="O1025">
        <v>54751.849181999998</v>
      </c>
      <c r="P1025">
        <v>100</v>
      </c>
    </row>
    <row r="1026" spans="1:16">
      <c r="A1026" s="29">
        <v>1024</v>
      </c>
      <c r="B1026" s="29">
        <v>1032.623999999998</v>
      </c>
      <c r="C1026" s="29">
        <v>89859.058999999892</v>
      </c>
      <c r="D1026" s="29">
        <v>1</v>
      </c>
      <c r="E1026" s="29">
        <v>1</v>
      </c>
      <c r="F1026" s="29">
        <v>76012.929999999993</v>
      </c>
      <c r="G1026" s="29">
        <v>1</v>
      </c>
      <c r="H1026" s="29">
        <v>1</v>
      </c>
      <c r="I1026" s="29">
        <v>1</v>
      </c>
      <c r="K1026" s="432"/>
      <c r="L1026" s="432" t="e">
        <f>IF(K1026=0,#REF!,0)</f>
        <v>#REF!</v>
      </c>
      <c r="O1026">
        <v>52866.490111999999</v>
      </c>
      <c r="P1026">
        <v>108</v>
      </c>
    </row>
    <row r="1027" spans="1:16">
      <c r="A1027" s="29">
        <v>1025</v>
      </c>
      <c r="B1027" s="29">
        <v>1032.623999999998</v>
      </c>
      <c r="C1027" s="29">
        <v>78054.7579999999</v>
      </c>
      <c r="D1027" s="29">
        <v>1</v>
      </c>
      <c r="E1027" s="29">
        <v>1</v>
      </c>
      <c r="F1027" s="29">
        <v>79050.445999999894</v>
      </c>
      <c r="G1027" s="29">
        <v>1</v>
      </c>
      <c r="H1027" s="29">
        <v>1</v>
      </c>
      <c r="I1027" s="29">
        <v>1</v>
      </c>
      <c r="K1027" s="432"/>
      <c r="L1027" s="432" t="e">
        <f>IF(K1027=0,#REF!,0)</f>
        <v>#REF!</v>
      </c>
      <c r="O1027">
        <v>52564.669037</v>
      </c>
      <c r="P1027">
        <v>113</v>
      </c>
    </row>
    <row r="1028" spans="1:16">
      <c r="A1028" s="29">
        <v>1026</v>
      </c>
      <c r="B1028" s="29">
        <v>1762.222</v>
      </c>
      <c r="C1028" s="29">
        <v>46583.050999999898</v>
      </c>
      <c r="D1028" s="29">
        <v>1</v>
      </c>
      <c r="E1028" s="29">
        <v>1</v>
      </c>
      <c r="F1028" s="29">
        <v>83202.993999999904</v>
      </c>
      <c r="G1028" s="29">
        <v>1</v>
      </c>
      <c r="H1028" s="29">
        <v>1</v>
      </c>
      <c r="I1028" s="29">
        <v>1</v>
      </c>
      <c r="K1028" s="432"/>
      <c r="L1028" s="432" t="e">
        <f>IF(K1028=0,#REF!,0)</f>
        <v>#REF!</v>
      </c>
      <c r="O1028">
        <v>54372.959563999997</v>
      </c>
      <c r="P1028">
        <v>135</v>
      </c>
    </row>
    <row r="1029" spans="1:16">
      <c r="A1029" s="29">
        <v>1027</v>
      </c>
      <c r="B1029" s="29">
        <v>6139.8579999999993</v>
      </c>
      <c r="C1029" s="29">
        <v>31850.506999999889</v>
      </c>
      <c r="D1029" s="29">
        <v>1</v>
      </c>
      <c r="E1029" s="29">
        <v>1</v>
      </c>
      <c r="F1029" s="29">
        <v>80241.375999999887</v>
      </c>
      <c r="G1029" s="29">
        <v>1</v>
      </c>
      <c r="H1029" s="29">
        <v>1</v>
      </c>
      <c r="I1029" s="29">
        <v>1</v>
      </c>
      <c r="K1029" s="432"/>
      <c r="L1029" s="432" t="e">
        <f>IF(K1029=0,#REF!,0)</f>
        <v>#REF!</v>
      </c>
      <c r="O1029">
        <v>56941.402038</v>
      </c>
      <c r="P1029">
        <v>169</v>
      </c>
    </row>
    <row r="1030" spans="1:16">
      <c r="A1030" s="29">
        <v>1028</v>
      </c>
      <c r="B1030" s="29">
        <v>7599.07</v>
      </c>
      <c r="C1030" s="29">
        <v>33275.912999999899</v>
      </c>
      <c r="D1030" s="29">
        <v>1</v>
      </c>
      <c r="E1030" s="29">
        <v>1</v>
      </c>
      <c r="F1030" s="29">
        <v>79684.167999999991</v>
      </c>
      <c r="G1030" s="29">
        <v>1</v>
      </c>
      <c r="H1030" s="29">
        <v>1</v>
      </c>
      <c r="I1030" s="29">
        <v>1</v>
      </c>
      <c r="K1030" s="432"/>
      <c r="L1030" s="432" t="e">
        <f>IF(K1030=0,#REF!,0)</f>
        <v>#REF!</v>
      </c>
      <c r="O1030">
        <v>59274.521788999999</v>
      </c>
      <c r="P1030">
        <v>191</v>
      </c>
    </row>
    <row r="1031" spans="1:16">
      <c r="A1031" s="29">
        <v>1029</v>
      </c>
      <c r="B1031" s="29">
        <v>1762.222</v>
      </c>
      <c r="C1031" s="29">
        <v>18796.715999999898</v>
      </c>
      <c r="D1031" s="29">
        <v>1</v>
      </c>
      <c r="E1031" s="29">
        <v>1</v>
      </c>
      <c r="F1031" s="29">
        <v>90722.198999999993</v>
      </c>
      <c r="G1031" s="29">
        <v>1</v>
      </c>
      <c r="H1031" s="29">
        <v>1</v>
      </c>
      <c r="I1031" s="29">
        <v>1</v>
      </c>
      <c r="K1031" s="432"/>
      <c r="L1031" s="432" t="e">
        <f>IF(K1031=0,#REF!,0)</f>
        <v>#REF!</v>
      </c>
      <c r="O1031">
        <v>59320.071838999997</v>
      </c>
      <c r="P1031">
        <v>198</v>
      </c>
    </row>
    <row r="1032" spans="1:16">
      <c r="A1032" s="29">
        <v>1030</v>
      </c>
      <c r="B1032" s="29">
        <v>1762.222</v>
      </c>
      <c r="C1032" s="29">
        <v>18518.101999999901</v>
      </c>
      <c r="D1032" s="29">
        <v>1</v>
      </c>
      <c r="E1032" s="29">
        <v>1</v>
      </c>
      <c r="F1032" s="29">
        <v>12327.87299999998</v>
      </c>
      <c r="G1032" s="29">
        <v>1</v>
      </c>
      <c r="H1032" s="29">
        <v>1</v>
      </c>
      <c r="I1032" s="29">
        <v>1</v>
      </c>
      <c r="K1032" s="432"/>
      <c r="L1032" s="432" t="e">
        <f>IF(K1032=0,#REF!,0)</f>
        <v>#REF!</v>
      </c>
      <c r="O1032">
        <v>58771.193359999997</v>
      </c>
      <c r="P1032">
        <v>196</v>
      </c>
    </row>
    <row r="1033" spans="1:16">
      <c r="A1033" s="29">
        <v>1031</v>
      </c>
      <c r="B1033" s="29">
        <v>1762.222</v>
      </c>
      <c r="C1033" s="29">
        <v>18248.06499999989</v>
      </c>
      <c r="D1033" s="29">
        <v>1</v>
      </c>
      <c r="E1033" s="29">
        <v>1</v>
      </c>
      <c r="F1033" s="29">
        <v>19747.035999999898</v>
      </c>
      <c r="G1033" s="29">
        <v>1</v>
      </c>
      <c r="H1033" s="29">
        <v>1</v>
      </c>
      <c r="I1033" s="29">
        <v>1</v>
      </c>
      <c r="K1033" s="432"/>
      <c r="L1033" s="432" t="e">
        <f>IF(K1033=0,#REF!,0)</f>
        <v>#REF!</v>
      </c>
      <c r="O1033">
        <v>59357.869078999996</v>
      </c>
      <c r="P1033">
        <v>192</v>
      </c>
    </row>
    <row r="1034" spans="1:16">
      <c r="A1034" s="29">
        <v>1032</v>
      </c>
      <c r="B1034" s="29">
        <v>1032.623999999998</v>
      </c>
      <c r="C1034" s="29">
        <v>18417.837999999902</v>
      </c>
      <c r="D1034" s="29">
        <v>1</v>
      </c>
      <c r="E1034" s="29">
        <v>1</v>
      </c>
      <c r="F1034" s="29">
        <v>28425.850999999901</v>
      </c>
      <c r="G1034" s="29">
        <v>1</v>
      </c>
      <c r="H1034" s="29">
        <v>1</v>
      </c>
      <c r="I1034" s="29">
        <v>1</v>
      </c>
      <c r="K1034" s="432"/>
      <c r="L1034" s="432" t="e">
        <f>IF(K1034=0,#REF!,0)</f>
        <v>#REF!</v>
      </c>
      <c r="O1034">
        <v>60214.143432999997</v>
      </c>
      <c r="P1034">
        <v>181</v>
      </c>
    </row>
    <row r="1035" spans="1:16">
      <c r="A1035" s="29">
        <v>1033</v>
      </c>
      <c r="B1035" s="29">
        <v>1032.623999999998</v>
      </c>
      <c r="C1035" s="29">
        <v>18562.719999999899</v>
      </c>
      <c r="D1035" s="29">
        <v>1</v>
      </c>
      <c r="E1035" s="29">
        <v>1</v>
      </c>
      <c r="F1035" s="29">
        <v>34526.211000000003</v>
      </c>
      <c r="G1035" s="29">
        <v>1</v>
      </c>
      <c r="H1035" s="29">
        <v>1</v>
      </c>
      <c r="I1035" s="29">
        <v>1</v>
      </c>
      <c r="K1035" s="432"/>
      <c r="L1035" s="432" t="e">
        <f>IF(K1035=0,#REF!,0)</f>
        <v>#REF!</v>
      </c>
      <c r="O1035">
        <v>59319.437560999999</v>
      </c>
      <c r="P1035">
        <v>167</v>
      </c>
    </row>
    <row r="1036" spans="1:16">
      <c r="A1036" s="29">
        <v>1034</v>
      </c>
      <c r="B1036" s="29">
        <v>1032.623999999998</v>
      </c>
      <c r="C1036" s="29">
        <v>18659.67299999989</v>
      </c>
      <c r="D1036" s="29">
        <v>1</v>
      </c>
      <c r="E1036" s="29">
        <v>1</v>
      </c>
      <c r="F1036" s="29">
        <v>39867.160000000003</v>
      </c>
      <c r="G1036" s="29">
        <v>1</v>
      </c>
      <c r="H1036" s="29">
        <v>1</v>
      </c>
      <c r="I1036" s="29">
        <v>1</v>
      </c>
      <c r="K1036" s="432"/>
      <c r="L1036" s="432" t="e">
        <f>IF(K1036=0,#REF!,0)</f>
        <v>#REF!</v>
      </c>
      <c r="O1036">
        <v>57643.675476999997</v>
      </c>
      <c r="P1036">
        <v>152</v>
      </c>
    </row>
    <row r="1037" spans="1:16">
      <c r="A1037" s="29">
        <v>1035</v>
      </c>
      <c r="B1037" s="29">
        <v>1032.623999999998</v>
      </c>
      <c r="C1037" s="29">
        <v>18833.206999999889</v>
      </c>
      <c r="D1037" s="29">
        <v>1</v>
      </c>
      <c r="E1037" s="29">
        <v>1</v>
      </c>
      <c r="F1037" s="29">
        <v>44932.828000000001</v>
      </c>
      <c r="G1037" s="29">
        <v>1</v>
      </c>
      <c r="H1037" s="29">
        <v>1</v>
      </c>
      <c r="I1037" s="29">
        <v>1</v>
      </c>
      <c r="K1037" s="432"/>
      <c r="L1037" s="432" t="e">
        <f>IF(K1037=0,#REF!,0)</f>
        <v>#REF!</v>
      </c>
      <c r="O1037">
        <v>57021.591002000001</v>
      </c>
      <c r="P1037">
        <v>156</v>
      </c>
    </row>
    <row r="1038" spans="1:16">
      <c r="A1038" s="29">
        <v>1036</v>
      </c>
      <c r="B1038" s="29">
        <v>1032.623999999998</v>
      </c>
      <c r="C1038" s="29">
        <v>19013.387999999901</v>
      </c>
      <c r="D1038" s="29">
        <v>1</v>
      </c>
      <c r="E1038" s="29">
        <v>1</v>
      </c>
      <c r="F1038" s="29">
        <v>49107.421999999999</v>
      </c>
      <c r="G1038" s="29">
        <v>1</v>
      </c>
      <c r="H1038" s="29">
        <v>1</v>
      </c>
      <c r="I1038" s="29">
        <v>1</v>
      </c>
      <c r="K1038" s="432"/>
      <c r="L1038" s="432" t="e">
        <f>IF(K1038=0,#REF!,0)</f>
        <v>#REF!</v>
      </c>
      <c r="O1038">
        <v>56787.990479</v>
      </c>
      <c r="P1038">
        <v>155</v>
      </c>
    </row>
    <row r="1039" spans="1:16">
      <c r="A1039" s="29">
        <v>1037</v>
      </c>
      <c r="B1039" s="29">
        <v>1032.623999999998</v>
      </c>
      <c r="C1039" s="29">
        <v>19203.824999999892</v>
      </c>
      <c r="D1039" s="29">
        <v>1</v>
      </c>
      <c r="E1039" s="29">
        <v>1</v>
      </c>
      <c r="F1039" s="29">
        <v>53058.777999999998</v>
      </c>
      <c r="G1039" s="29">
        <v>1</v>
      </c>
      <c r="H1039" s="29">
        <v>1</v>
      </c>
      <c r="I1039" s="29">
        <v>1</v>
      </c>
      <c r="K1039" s="432"/>
      <c r="L1039" s="432" t="e">
        <f>IF(K1039=0,#REF!,0)</f>
        <v>#REF!</v>
      </c>
      <c r="O1039">
        <v>56654.151793999998</v>
      </c>
      <c r="P1039">
        <v>149</v>
      </c>
    </row>
    <row r="1040" spans="1:16">
      <c r="A1040" s="29">
        <v>1038</v>
      </c>
      <c r="B1040" s="29">
        <v>1762.222</v>
      </c>
      <c r="C1040" s="29">
        <v>19357.3489999999</v>
      </c>
      <c r="D1040" s="29">
        <v>1</v>
      </c>
      <c r="E1040" s="29">
        <v>1</v>
      </c>
      <c r="F1040" s="29">
        <v>57009.678999999996</v>
      </c>
      <c r="G1040" s="29">
        <v>1</v>
      </c>
      <c r="H1040" s="29">
        <v>1</v>
      </c>
      <c r="I1040" s="29">
        <v>1</v>
      </c>
      <c r="K1040" s="432"/>
      <c r="L1040" s="432" t="e">
        <f>IF(K1040=0,#REF!,0)</f>
        <v>#REF!</v>
      </c>
      <c r="O1040">
        <v>58606.200807000001</v>
      </c>
      <c r="P1040">
        <v>154</v>
      </c>
    </row>
    <row r="1041" spans="1:16">
      <c r="A1041" s="29">
        <v>1039</v>
      </c>
      <c r="B1041" s="29">
        <v>6139.8579999999993</v>
      </c>
      <c r="C1041" s="29">
        <v>19599.782999999901</v>
      </c>
      <c r="D1041" s="29">
        <v>1</v>
      </c>
      <c r="E1041" s="29">
        <v>1</v>
      </c>
      <c r="F1041" s="29">
        <v>134799.61699999901</v>
      </c>
      <c r="G1041" s="29">
        <v>1</v>
      </c>
      <c r="H1041" s="29">
        <v>1</v>
      </c>
      <c r="I1041" s="29">
        <v>1</v>
      </c>
      <c r="K1041" s="432"/>
      <c r="L1041" s="432" t="e">
        <f>IF(K1041=0,#REF!,0)</f>
        <v>#REF!</v>
      </c>
      <c r="O1041">
        <v>60955.370054999999</v>
      </c>
      <c r="P1041">
        <v>167</v>
      </c>
    </row>
    <row r="1042" spans="1:16">
      <c r="A1042" s="29">
        <v>1040</v>
      </c>
      <c r="B1042" s="29">
        <v>1762.222</v>
      </c>
      <c r="C1042" s="29">
        <v>48988.946999999876</v>
      </c>
      <c r="D1042" s="29">
        <v>1</v>
      </c>
      <c r="E1042" s="29">
        <v>1</v>
      </c>
      <c r="F1042" s="29">
        <v>136786.451999999</v>
      </c>
      <c r="G1042" s="29">
        <v>1</v>
      </c>
      <c r="H1042" s="29">
        <v>1</v>
      </c>
      <c r="I1042" s="29">
        <v>1</v>
      </c>
      <c r="K1042" s="432"/>
      <c r="L1042" s="432" t="e">
        <f>IF(K1042=0,#REF!,0)</f>
        <v>#REF!</v>
      </c>
      <c r="O1042">
        <v>64006.145996000007</v>
      </c>
      <c r="P1042">
        <v>191</v>
      </c>
    </row>
    <row r="1043" spans="1:16">
      <c r="A1043" s="29">
        <v>1041</v>
      </c>
      <c r="B1043" s="29">
        <v>1032.623999999998</v>
      </c>
      <c r="C1043" s="29">
        <v>76823.48399999988</v>
      </c>
      <c r="D1043" s="29">
        <v>1</v>
      </c>
      <c r="E1043" s="29">
        <v>1</v>
      </c>
      <c r="F1043" s="29">
        <v>126240.26700000001</v>
      </c>
      <c r="G1043" s="29">
        <v>1</v>
      </c>
      <c r="H1043" s="29">
        <v>1</v>
      </c>
      <c r="I1043" s="29">
        <v>1</v>
      </c>
      <c r="K1043" s="432"/>
      <c r="L1043" s="432" t="e">
        <f>IF(K1043=0,#REF!,0)</f>
        <v>#REF!</v>
      </c>
      <c r="O1043">
        <v>67609.297422999996</v>
      </c>
      <c r="P1043">
        <v>168</v>
      </c>
    </row>
    <row r="1044" spans="1:16">
      <c r="A1044" s="29">
        <v>1042</v>
      </c>
      <c r="B1044" s="29">
        <v>1153.2399999999991</v>
      </c>
      <c r="C1044" s="29">
        <v>93014.343999999895</v>
      </c>
      <c r="D1044" s="29">
        <v>1</v>
      </c>
      <c r="E1044" s="29">
        <v>1</v>
      </c>
      <c r="F1044" s="29">
        <v>113590.84299999999</v>
      </c>
      <c r="G1044" s="29">
        <v>1</v>
      </c>
      <c r="H1044" s="29">
        <v>1</v>
      </c>
      <c r="I1044" s="29">
        <v>1</v>
      </c>
      <c r="K1044" s="432"/>
      <c r="L1044" s="432" t="e">
        <f>IF(K1044=0,#REF!,0)</f>
        <v>#REF!</v>
      </c>
      <c r="O1044">
        <v>73085.018737000006</v>
      </c>
      <c r="P1044">
        <v>140</v>
      </c>
    </row>
    <row r="1045" spans="1:16">
      <c r="A1045" s="29">
        <v>1043</v>
      </c>
      <c r="B1045" s="29">
        <v>1213.5469999999989</v>
      </c>
      <c r="C1045" s="29">
        <v>108787.0959999998</v>
      </c>
      <c r="D1045" s="29">
        <v>1</v>
      </c>
      <c r="E1045" s="29">
        <v>1</v>
      </c>
      <c r="F1045" s="29">
        <v>101169.954</v>
      </c>
      <c r="G1045" s="29">
        <v>1</v>
      </c>
      <c r="H1045" s="29">
        <v>1</v>
      </c>
      <c r="I1045" s="29">
        <v>1</v>
      </c>
      <c r="K1045" s="432"/>
      <c r="L1045" s="432" t="e">
        <f>IF(K1045=0,#REF!,0)</f>
        <v>#REF!</v>
      </c>
      <c r="O1045">
        <v>73868.464844000002</v>
      </c>
      <c r="P1045">
        <v>118</v>
      </c>
    </row>
    <row r="1046" spans="1:16">
      <c r="A1046" s="29">
        <v>1044</v>
      </c>
      <c r="B1046" s="29">
        <v>1213.5469999999989</v>
      </c>
      <c r="C1046" s="29">
        <v>92315.63799999989</v>
      </c>
      <c r="D1046" s="29">
        <v>1</v>
      </c>
      <c r="E1046" s="29">
        <v>1</v>
      </c>
      <c r="F1046" s="29">
        <v>91843.345999999903</v>
      </c>
      <c r="G1046" s="29">
        <v>1</v>
      </c>
      <c r="H1046" s="29">
        <v>1</v>
      </c>
      <c r="I1046" s="29">
        <v>1</v>
      </c>
      <c r="K1046" s="432"/>
      <c r="L1046" s="432" t="e">
        <f>IF(K1046=0,#REF!,0)</f>
        <v>#REF!</v>
      </c>
      <c r="O1046">
        <v>73642.430052000011</v>
      </c>
      <c r="P1046">
        <v>104</v>
      </c>
    </row>
    <row r="1047" spans="1:16">
      <c r="A1047" s="29">
        <v>1045</v>
      </c>
      <c r="B1047" s="29">
        <v>6200.1660000000002</v>
      </c>
      <c r="C1047" s="29">
        <v>54934.9569999999</v>
      </c>
      <c r="D1047" s="29">
        <v>1</v>
      </c>
      <c r="E1047" s="29">
        <v>1</v>
      </c>
      <c r="F1047" s="29">
        <v>73520.978000000003</v>
      </c>
      <c r="G1047" s="29">
        <v>1</v>
      </c>
      <c r="H1047" s="29">
        <v>1</v>
      </c>
      <c r="I1047" s="29">
        <v>1</v>
      </c>
      <c r="K1047" s="432"/>
      <c r="L1047" s="432" t="e">
        <f>IF(K1047=0,#REF!,0)</f>
        <v>#REF!</v>
      </c>
      <c r="O1047">
        <v>70078.07379200001</v>
      </c>
      <c r="P1047">
        <v>102</v>
      </c>
    </row>
    <row r="1048" spans="1:16">
      <c r="A1048" s="29">
        <v>1046</v>
      </c>
      <c r="B1048" s="29">
        <v>1762.222</v>
      </c>
      <c r="C1048" s="29">
        <v>73859.600999999893</v>
      </c>
      <c r="D1048" s="29">
        <v>1</v>
      </c>
      <c r="E1048" s="29">
        <v>1</v>
      </c>
      <c r="F1048" s="29">
        <v>75854.320000000007</v>
      </c>
      <c r="G1048" s="29">
        <v>1</v>
      </c>
      <c r="H1048" s="29">
        <v>1</v>
      </c>
      <c r="I1048" s="29">
        <v>1</v>
      </c>
      <c r="K1048" s="432"/>
      <c r="L1048" s="432" t="e">
        <f>IF(K1048=0,#REF!,0)</f>
        <v>#REF!</v>
      </c>
      <c r="O1048">
        <v>67791.368957999992</v>
      </c>
      <c r="P1048">
        <v>102</v>
      </c>
    </row>
    <row r="1049" spans="1:16">
      <c r="A1049" s="29">
        <v>1047</v>
      </c>
      <c r="B1049" s="29">
        <v>1032.623999999998</v>
      </c>
      <c r="C1049" s="29">
        <v>105263.2929999998</v>
      </c>
      <c r="D1049" s="29">
        <v>1</v>
      </c>
      <c r="E1049" s="29">
        <v>1</v>
      </c>
      <c r="F1049" s="29">
        <v>72827.858999999895</v>
      </c>
      <c r="G1049" s="29">
        <v>1</v>
      </c>
      <c r="H1049" s="29">
        <v>1</v>
      </c>
      <c r="I1049" s="29">
        <v>1</v>
      </c>
      <c r="K1049" s="432"/>
      <c r="L1049" s="432" t="e">
        <f>IF(K1049=0,#REF!,0)</f>
        <v>#REF!</v>
      </c>
      <c r="O1049">
        <v>70993.419188</v>
      </c>
      <c r="P1049">
        <v>114</v>
      </c>
    </row>
    <row r="1050" spans="1:16">
      <c r="A1050" s="29">
        <v>1048</v>
      </c>
      <c r="B1050" s="29">
        <v>1032.623999999998</v>
      </c>
      <c r="C1050" s="29">
        <v>89280.114999999889</v>
      </c>
      <c r="D1050" s="29">
        <v>1</v>
      </c>
      <c r="E1050" s="29">
        <v>1</v>
      </c>
      <c r="F1050" s="29">
        <v>72303.861999999877</v>
      </c>
      <c r="G1050" s="29">
        <v>1</v>
      </c>
      <c r="H1050" s="29">
        <v>1</v>
      </c>
      <c r="I1050" s="29">
        <v>1</v>
      </c>
      <c r="K1050" s="432"/>
      <c r="L1050" s="432" t="e">
        <f>IF(K1050=0,#REF!,0)</f>
        <v>#REF!</v>
      </c>
      <c r="O1050">
        <v>70807.163574999999</v>
      </c>
      <c r="P1050">
        <v>117</v>
      </c>
    </row>
    <row r="1051" spans="1:16">
      <c r="A1051" s="29">
        <v>1049</v>
      </c>
      <c r="B1051" s="29">
        <v>1032.623999999998</v>
      </c>
      <c r="C1051" s="29">
        <v>77508.259999999893</v>
      </c>
      <c r="D1051" s="29">
        <v>1</v>
      </c>
      <c r="E1051" s="29">
        <v>1</v>
      </c>
      <c r="F1051" s="29">
        <v>75443.694999999905</v>
      </c>
      <c r="G1051" s="29">
        <v>1</v>
      </c>
      <c r="H1051" s="29">
        <v>1</v>
      </c>
      <c r="I1051" s="29">
        <v>1</v>
      </c>
      <c r="K1051" s="432"/>
      <c r="L1051" s="432" t="e">
        <f>IF(K1051=0,#REF!,0)</f>
        <v>#REF!</v>
      </c>
      <c r="O1051">
        <v>71372.716033999997</v>
      </c>
      <c r="P1051">
        <v>122</v>
      </c>
    </row>
    <row r="1052" spans="1:16">
      <c r="A1052" s="29">
        <v>1050</v>
      </c>
      <c r="B1052" s="29">
        <v>1762.222</v>
      </c>
      <c r="C1052" s="29">
        <v>46087.952999999899</v>
      </c>
      <c r="D1052" s="29">
        <v>1</v>
      </c>
      <c r="E1052" s="29">
        <v>1</v>
      </c>
      <c r="F1052" s="29">
        <v>79446.673999999999</v>
      </c>
      <c r="G1052" s="29">
        <v>1</v>
      </c>
      <c r="H1052" s="29">
        <v>1</v>
      </c>
      <c r="I1052" s="29">
        <v>1</v>
      </c>
      <c r="K1052" s="432"/>
      <c r="L1052" s="432" t="e">
        <f>IF(K1052=0,#REF!,0)</f>
        <v>#REF!</v>
      </c>
      <c r="O1052">
        <v>71197.386718000009</v>
      </c>
      <c r="P1052">
        <v>143</v>
      </c>
    </row>
    <row r="1053" spans="1:16">
      <c r="A1053" s="29">
        <v>1051</v>
      </c>
      <c r="B1053" s="29">
        <v>6139.8579999999993</v>
      </c>
      <c r="C1053" s="29">
        <v>31588.726999999901</v>
      </c>
      <c r="D1053" s="29">
        <v>1</v>
      </c>
      <c r="E1053" s="29">
        <v>1</v>
      </c>
      <c r="F1053" s="29">
        <v>76973.490999999995</v>
      </c>
      <c r="G1053" s="29">
        <v>1</v>
      </c>
      <c r="H1053" s="29">
        <v>1</v>
      </c>
      <c r="I1053" s="29">
        <v>1</v>
      </c>
      <c r="K1053" s="432"/>
      <c r="L1053" s="432" t="e">
        <f>IF(K1053=0,#REF!,0)</f>
        <v>#REF!</v>
      </c>
      <c r="O1053">
        <v>70466.709656000006</v>
      </c>
      <c r="P1053">
        <v>179</v>
      </c>
    </row>
    <row r="1054" spans="1:16">
      <c r="A1054" s="29">
        <v>1052</v>
      </c>
      <c r="B1054" s="29">
        <v>7599.07</v>
      </c>
      <c r="C1054" s="29">
        <v>32994.496999999901</v>
      </c>
      <c r="D1054" s="29">
        <v>1</v>
      </c>
      <c r="E1054" s="29">
        <v>1</v>
      </c>
      <c r="F1054" s="29">
        <v>75786.900000000009</v>
      </c>
      <c r="G1054" s="29">
        <v>1</v>
      </c>
      <c r="H1054" s="29">
        <v>1</v>
      </c>
      <c r="I1054" s="29">
        <v>1</v>
      </c>
      <c r="K1054" s="432"/>
      <c r="L1054" s="432" t="e">
        <f>IF(K1054=0,#REF!,0)</f>
        <v>#REF!</v>
      </c>
      <c r="O1054">
        <v>69982.466673999996</v>
      </c>
      <c r="P1054">
        <v>194</v>
      </c>
    </row>
    <row r="1055" spans="1:16">
      <c r="A1055" s="29">
        <v>1053</v>
      </c>
      <c r="B1055" s="29">
        <v>1762.222</v>
      </c>
      <c r="C1055" s="29">
        <v>18619.4359999999</v>
      </c>
      <c r="D1055" s="29">
        <v>1</v>
      </c>
      <c r="E1055" s="29">
        <v>1</v>
      </c>
      <c r="F1055" s="29">
        <v>86516.286999999895</v>
      </c>
      <c r="G1055" s="29">
        <v>1</v>
      </c>
      <c r="H1055" s="29">
        <v>1</v>
      </c>
      <c r="I1055" s="29">
        <v>1</v>
      </c>
      <c r="K1055" s="432"/>
      <c r="L1055" s="432" t="e">
        <f>IF(K1055=0,#REF!,0)</f>
        <v>#REF!</v>
      </c>
      <c r="O1055">
        <v>67324.067687999996</v>
      </c>
      <c r="P1055">
        <v>195</v>
      </c>
    </row>
    <row r="1056" spans="1:16">
      <c r="A1056" s="29">
        <v>1054</v>
      </c>
      <c r="B1056" s="29">
        <v>1762.222</v>
      </c>
      <c r="C1056" s="29">
        <v>18300.3309999999</v>
      </c>
      <c r="D1056" s="29">
        <v>1</v>
      </c>
      <c r="E1056" s="29">
        <v>1</v>
      </c>
      <c r="F1056" s="29">
        <v>7931.8859999999804</v>
      </c>
      <c r="G1056" s="29">
        <v>1</v>
      </c>
      <c r="H1056" s="29">
        <v>1</v>
      </c>
      <c r="I1056" s="29">
        <v>1</v>
      </c>
      <c r="K1056" s="432"/>
      <c r="L1056" s="432" t="e">
        <f>IF(K1056=0,#REF!,0)</f>
        <v>#REF!</v>
      </c>
      <c r="O1056">
        <v>64881.199218000002</v>
      </c>
      <c r="P1056">
        <v>192</v>
      </c>
    </row>
    <row r="1057" spans="1:16">
      <c r="A1057" s="29">
        <v>1055</v>
      </c>
      <c r="B1057" s="29">
        <v>1762.222</v>
      </c>
      <c r="C1057" s="29">
        <v>18004.519999999899</v>
      </c>
      <c r="D1057" s="29">
        <v>1</v>
      </c>
      <c r="E1057" s="29">
        <v>1</v>
      </c>
      <c r="F1057" s="29">
        <v>14946.813999999889</v>
      </c>
      <c r="G1057" s="29">
        <v>1</v>
      </c>
      <c r="H1057" s="29">
        <v>1</v>
      </c>
      <c r="I1057" s="29">
        <v>1</v>
      </c>
      <c r="K1057" s="432"/>
      <c r="L1057" s="432" t="e">
        <f>IF(K1057=0,#REF!,0)</f>
        <v>#REF!</v>
      </c>
      <c r="O1057">
        <v>64140.372436999998</v>
      </c>
      <c r="P1057">
        <v>184</v>
      </c>
    </row>
    <row r="1058" spans="1:16">
      <c r="A1058" s="29">
        <v>1056</v>
      </c>
      <c r="B1058" s="29">
        <v>1032.623999999998</v>
      </c>
      <c r="C1058" s="29">
        <v>18142.702999999889</v>
      </c>
      <c r="D1058" s="29">
        <v>1</v>
      </c>
      <c r="E1058" s="29">
        <v>1</v>
      </c>
      <c r="F1058" s="29">
        <v>23221.911999999989</v>
      </c>
      <c r="G1058" s="29">
        <v>1</v>
      </c>
      <c r="H1058" s="29">
        <v>1</v>
      </c>
      <c r="I1058" s="29">
        <v>1</v>
      </c>
      <c r="K1058" s="432"/>
      <c r="L1058" s="432" t="e">
        <f>IF(K1058=0,#REF!,0)</f>
        <v>#REF!</v>
      </c>
      <c r="O1058">
        <v>64717.769288000003</v>
      </c>
      <c r="P1058">
        <v>169</v>
      </c>
    </row>
    <row r="1059" spans="1:16">
      <c r="A1059" s="29">
        <v>1057</v>
      </c>
      <c r="B1059" s="29">
        <v>1032.623999999998</v>
      </c>
      <c r="C1059" s="29">
        <v>18277.9009999999</v>
      </c>
      <c r="D1059" s="29">
        <v>1</v>
      </c>
      <c r="E1059" s="29">
        <v>1</v>
      </c>
      <c r="F1059" s="29">
        <v>29494.512999999901</v>
      </c>
      <c r="G1059" s="29">
        <v>1</v>
      </c>
      <c r="H1059" s="29">
        <v>1</v>
      </c>
      <c r="I1059" s="29">
        <v>1</v>
      </c>
      <c r="K1059" s="432"/>
      <c r="L1059" s="432" t="e">
        <f>IF(K1059=0,#REF!,0)</f>
        <v>#REF!</v>
      </c>
      <c r="O1059">
        <v>64093.893006000013</v>
      </c>
      <c r="P1059">
        <v>157</v>
      </c>
    </row>
    <row r="1060" spans="1:16">
      <c r="A1060" s="29">
        <v>1058</v>
      </c>
      <c r="B1060" s="29">
        <v>1032.623999999998</v>
      </c>
      <c r="C1060" s="29">
        <v>18325.781999999901</v>
      </c>
      <c r="D1060" s="29">
        <v>1</v>
      </c>
      <c r="E1060" s="29">
        <v>1</v>
      </c>
      <c r="F1060" s="29">
        <v>35102.334000000003</v>
      </c>
      <c r="G1060" s="29">
        <v>1</v>
      </c>
      <c r="H1060" s="29">
        <v>1</v>
      </c>
      <c r="I1060" s="29">
        <v>1</v>
      </c>
      <c r="K1060" s="432"/>
      <c r="L1060" s="432" t="e">
        <f>IF(K1060=0,#REF!,0)</f>
        <v>#REF!</v>
      </c>
      <c r="O1060">
        <v>61096.479431</v>
      </c>
      <c r="P1060">
        <v>138</v>
      </c>
    </row>
    <row r="1061" spans="1:16">
      <c r="A1061" s="29">
        <v>1059</v>
      </c>
      <c r="B1061" s="29">
        <v>1032.623999999998</v>
      </c>
      <c r="C1061" s="29">
        <v>18476.197999999891</v>
      </c>
      <c r="D1061" s="29">
        <v>1</v>
      </c>
      <c r="E1061" s="29">
        <v>1</v>
      </c>
      <c r="F1061" s="29">
        <v>40819.531999999999</v>
      </c>
      <c r="G1061" s="29">
        <v>1</v>
      </c>
      <c r="H1061" s="29">
        <v>1</v>
      </c>
      <c r="I1061" s="29">
        <v>1</v>
      </c>
      <c r="K1061" s="432"/>
      <c r="L1061" s="432" t="e">
        <f>IF(K1061=0,#REF!,0)</f>
        <v>#REF!</v>
      </c>
      <c r="O1061">
        <v>61039.579497999999</v>
      </c>
      <c r="P1061">
        <v>134</v>
      </c>
    </row>
    <row r="1062" spans="1:16">
      <c r="A1062" s="29">
        <v>1060</v>
      </c>
      <c r="B1062" s="29">
        <v>1032.623999999998</v>
      </c>
      <c r="C1062" s="29">
        <v>18601.592999999899</v>
      </c>
      <c r="D1062" s="29">
        <v>1</v>
      </c>
      <c r="E1062" s="29">
        <v>1</v>
      </c>
      <c r="F1062" s="29">
        <v>44862.940999999897</v>
      </c>
      <c r="G1062" s="29">
        <v>1</v>
      </c>
      <c r="H1062" s="29">
        <v>1</v>
      </c>
      <c r="I1062" s="29">
        <v>1</v>
      </c>
      <c r="K1062" s="432"/>
      <c r="L1062" s="432" t="e">
        <f>IF(K1062=0,#REF!,0)</f>
        <v>#REF!</v>
      </c>
      <c r="O1062">
        <v>61333.718323000001</v>
      </c>
      <c r="P1062">
        <v>133</v>
      </c>
    </row>
    <row r="1063" spans="1:16">
      <c r="A1063" s="29">
        <v>1061</v>
      </c>
      <c r="B1063" s="29">
        <v>1032.623999999998</v>
      </c>
      <c r="C1063" s="29">
        <v>18791.1879999999</v>
      </c>
      <c r="D1063" s="29">
        <v>1</v>
      </c>
      <c r="E1063" s="29">
        <v>1</v>
      </c>
      <c r="F1063" s="29">
        <v>48988.523000000001</v>
      </c>
      <c r="G1063" s="29">
        <v>1</v>
      </c>
      <c r="H1063" s="29">
        <v>1</v>
      </c>
      <c r="I1063" s="29">
        <v>1</v>
      </c>
      <c r="K1063" s="432"/>
      <c r="L1063" s="432" t="e">
        <f>IF(K1063=0,#REF!,0)</f>
        <v>#REF!</v>
      </c>
      <c r="O1063">
        <v>61520.661040999999</v>
      </c>
      <c r="P1063">
        <v>126</v>
      </c>
    </row>
    <row r="1064" spans="1:16">
      <c r="A1064" s="29">
        <v>1062</v>
      </c>
      <c r="B1064" s="29">
        <v>1762.222</v>
      </c>
      <c r="C1064" s="29">
        <v>18960.5439999999</v>
      </c>
      <c r="D1064" s="29">
        <v>1</v>
      </c>
      <c r="E1064" s="29">
        <v>1</v>
      </c>
      <c r="F1064" s="29">
        <v>53427.508000000002</v>
      </c>
      <c r="G1064" s="29">
        <v>1</v>
      </c>
      <c r="H1064" s="29">
        <v>1</v>
      </c>
      <c r="I1064" s="29">
        <v>1</v>
      </c>
      <c r="K1064" s="432"/>
      <c r="L1064" s="432" t="e">
        <f>IF(K1064=0,#REF!,0)</f>
        <v>#REF!</v>
      </c>
      <c r="O1064">
        <v>62501.113555999997</v>
      </c>
      <c r="P1064">
        <v>141</v>
      </c>
    </row>
    <row r="1065" spans="1:16">
      <c r="A1065" s="29">
        <v>1063</v>
      </c>
      <c r="B1065" s="29">
        <v>6139.8579999999993</v>
      </c>
      <c r="C1065" s="29">
        <v>19213.695999999902</v>
      </c>
      <c r="D1065" s="29">
        <v>1</v>
      </c>
      <c r="E1065" s="29">
        <v>1</v>
      </c>
      <c r="F1065" s="29">
        <v>131419.834</v>
      </c>
      <c r="G1065" s="29">
        <v>1</v>
      </c>
      <c r="H1065" s="29">
        <v>1</v>
      </c>
      <c r="I1065" s="29">
        <v>1</v>
      </c>
      <c r="K1065" s="432"/>
      <c r="L1065" s="432" t="e">
        <f>IF(K1065=0,#REF!,0)</f>
        <v>#REF!</v>
      </c>
      <c r="O1065">
        <v>64399.942626999997</v>
      </c>
      <c r="P1065">
        <v>152</v>
      </c>
    </row>
    <row r="1066" spans="1:16">
      <c r="A1066" s="29">
        <v>1064</v>
      </c>
      <c r="B1066" s="29">
        <v>1762.222</v>
      </c>
      <c r="C1066" s="29">
        <v>48854.787999999877</v>
      </c>
      <c r="D1066" s="29">
        <v>1</v>
      </c>
      <c r="E1066" s="29">
        <v>1</v>
      </c>
      <c r="F1066" s="29">
        <v>133165.21399999899</v>
      </c>
      <c r="G1066" s="29">
        <v>1</v>
      </c>
      <c r="H1066" s="29">
        <v>1</v>
      </c>
      <c r="I1066" s="29">
        <v>1</v>
      </c>
      <c r="K1066" s="432"/>
      <c r="L1066" s="432" t="e">
        <f>IF(K1066=0,#REF!,0)</f>
        <v>#REF!</v>
      </c>
      <c r="O1066">
        <v>67073.097412999996</v>
      </c>
      <c r="P1066">
        <v>173</v>
      </c>
    </row>
    <row r="1067" spans="1:16">
      <c r="A1067" s="29">
        <v>1065</v>
      </c>
      <c r="B1067" s="29">
        <v>1032.623999999998</v>
      </c>
      <c r="C1067" s="29">
        <v>76652.432999999903</v>
      </c>
      <c r="D1067" s="29">
        <v>1</v>
      </c>
      <c r="E1067" s="29">
        <v>1</v>
      </c>
      <c r="F1067" s="29">
        <v>122286.917</v>
      </c>
      <c r="G1067" s="29">
        <v>1</v>
      </c>
      <c r="H1067" s="29">
        <v>1</v>
      </c>
      <c r="I1067" s="29">
        <v>1</v>
      </c>
      <c r="K1067" s="432"/>
      <c r="L1067" s="432" t="e">
        <f>IF(K1067=0,#REF!,0)</f>
        <v>#REF!</v>
      </c>
      <c r="O1067">
        <v>68836.09619099999</v>
      </c>
      <c r="P1067">
        <v>165</v>
      </c>
    </row>
    <row r="1068" spans="1:16">
      <c r="A1068" s="29">
        <v>1066</v>
      </c>
      <c r="B1068" s="29">
        <v>1153.2399999999991</v>
      </c>
      <c r="C1068" s="29">
        <v>92628.836999999898</v>
      </c>
      <c r="D1068" s="29">
        <v>1</v>
      </c>
      <c r="E1068" s="29">
        <v>1</v>
      </c>
      <c r="F1068" s="29">
        <v>107649.78200000001</v>
      </c>
      <c r="G1068" s="29">
        <v>1</v>
      </c>
      <c r="H1068" s="29">
        <v>1</v>
      </c>
      <c r="I1068" s="29">
        <v>1</v>
      </c>
      <c r="K1068" s="432"/>
      <c r="L1068" s="432" t="e">
        <f>IF(K1068=0,#REF!,0)</f>
        <v>#REF!</v>
      </c>
      <c r="O1068">
        <v>73493.846252999996</v>
      </c>
      <c r="P1068">
        <v>137</v>
      </c>
    </row>
    <row r="1069" spans="1:16">
      <c r="A1069" s="29">
        <v>1067</v>
      </c>
      <c r="B1069" s="29">
        <v>1213.5469999999989</v>
      </c>
      <c r="C1069" s="29">
        <v>108329.7089999998</v>
      </c>
      <c r="D1069" s="29">
        <v>1</v>
      </c>
      <c r="E1069" s="29">
        <v>1</v>
      </c>
      <c r="F1069" s="29">
        <v>95404.053999999902</v>
      </c>
      <c r="G1069" s="29">
        <v>1</v>
      </c>
      <c r="H1069" s="29">
        <v>1</v>
      </c>
      <c r="I1069" s="29">
        <v>1</v>
      </c>
      <c r="K1069" s="432"/>
      <c r="L1069" s="432" t="e">
        <f>IF(K1069=0,#REF!,0)</f>
        <v>#REF!</v>
      </c>
      <c r="O1069">
        <v>73457.111571000001</v>
      </c>
      <c r="P1069">
        <v>122</v>
      </c>
    </row>
    <row r="1070" spans="1:16">
      <c r="A1070" s="29">
        <v>1068</v>
      </c>
      <c r="B1070" s="29">
        <v>1213.5469999999989</v>
      </c>
      <c r="C1070" s="29">
        <v>91765.964999999909</v>
      </c>
      <c r="D1070" s="29">
        <v>1</v>
      </c>
      <c r="E1070" s="29">
        <v>1</v>
      </c>
      <c r="F1070" s="29">
        <v>85223.588999999993</v>
      </c>
      <c r="G1070" s="29">
        <v>1</v>
      </c>
      <c r="H1070" s="29">
        <v>1</v>
      </c>
      <c r="I1070" s="29">
        <v>1</v>
      </c>
      <c r="K1070" s="432"/>
      <c r="L1070" s="432" t="e">
        <f>IF(K1070=0,#REF!,0)</f>
        <v>#REF!</v>
      </c>
      <c r="O1070">
        <v>72496.602813000005</v>
      </c>
      <c r="P1070">
        <v>99</v>
      </c>
    </row>
    <row r="1071" spans="1:16">
      <c r="A1071" s="29">
        <v>1069</v>
      </c>
      <c r="B1071" s="29">
        <v>6200.1660000000002</v>
      </c>
      <c r="C1071" s="29">
        <v>54316.5459999999</v>
      </c>
      <c r="D1071" s="29">
        <v>1</v>
      </c>
      <c r="E1071" s="29">
        <v>1</v>
      </c>
      <c r="F1071" s="29">
        <v>66767.352999999901</v>
      </c>
      <c r="G1071" s="29">
        <v>1</v>
      </c>
      <c r="H1071" s="29">
        <v>1</v>
      </c>
      <c r="I1071" s="29">
        <v>1</v>
      </c>
      <c r="K1071" s="432"/>
      <c r="L1071" s="432" t="e">
        <f>IF(K1071=0,#REF!,0)</f>
        <v>#REF!</v>
      </c>
      <c r="O1071">
        <v>67522.491303000003</v>
      </c>
      <c r="P1071">
        <v>93</v>
      </c>
    </row>
    <row r="1072" spans="1:16">
      <c r="A1072" s="29">
        <v>1070</v>
      </c>
      <c r="B1072" s="29">
        <v>1762.222</v>
      </c>
      <c r="C1072" s="29">
        <v>73231.150999999896</v>
      </c>
      <c r="D1072" s="29">
        <v>1</v>
      </c>
      <c r="E1072" s="29">
        <v>1</v>
      </c>
      <c r="F1072" s="29">
        <v>69633.437999999878</v>
      </c>
      <c r="G1072" s="29">
        <v>1</v>
      </c>
      <c r="H1072" s="29">
        <v>1</v>
      </c>
      <c r="I1072" s="29">
        <v>1</v>
      </c>
      <c r="K1072" s="432"/>
      <c r="L1072" s="432" t="e">
        <f>IF(K1072=0,#REF!,0)</f>
        <v>#REF!</v>
      </c>
      <c r="O1072">
        <v>67096.222777999996</v>
      </c>
      <c r="P1072">
        <v>94</v>
      </c>
    </row>
    <row r="1073" spans="1:16">
      <c r="A1073" s="29">
        <v>1071</v>
      </c>
      <c r="B1073" s="29">
        <v>1032.623999999998</v>
      </c>
      <c r="C1073" s="29">
        <v>104638.5019999998</v>
      </c>
      <c r="D1073" s="29">
        <v>1</v>
      </c>
      <c r="E1073" s="29">
        <v>1</v>
      </c>
      <c r="F1073" s="29">
        <v>66689.770999999892</v>
      </c>
      <c r="G1073" s="29">
        <v>1</v>
      </c>
      <c r="H1073" s="29">
        <v>1</v>
      </c>
      <c r="I1073" s="29">
        <v>1</v>
      </c>
      <c r="K1073" s="432"/>
      <c r="L1073" s="432" t="e">
        <f>IF(K1073=0,#REF!,0)</f>
        <v>#REF!</v>
      </c>
      <c r="O1073">
        <v>68688.660645000011</v>
      </c>
      <c r="P1073">
        <v>96</v>
      </c>
    </row>
    <row r="1074" spans="1:16">
      <c r="A1074" s="29">
        <v>1072</v>
      </c>
      <c r="B1074" s="29">
        <v>1032.623999999998</v>
      </c>
      <c r="C1074" s="29">
        <v>88678.946999999898</v>
      </c>
      <c r="D1074" s="29">
        <v>1</v>
      </c>
      <c r="E1074" s="29">
        <v>1</v>
      </c>
      <c r="F1074" s="29">
        <v>66035.717000000004</v>
      </c>
      <c r="G1074" s="29">
        <v>1</v>
      </c>
      <c r="H1074" s="29">
        <v>1</v>
      </c>
      <c r="I1074" s="29">
        <v>1</v>
      </c>
      <c r="K1074" s="432"/>
      <c r="L1074" s="432" t="e">
        <f>IF(K1074=0,#REF!,0)</f>
        <v>#REF!</v>
      </c>
      <c r="O1074">
        <v>67838.522186999995</v>
      </c>
      <c r="P1074">
        <v>91</v>
      </c>
    </row>
    <row r="1075" spans="1:16">
      <c r="A1075" s="29">
        <v>1073</v>
      </c>
      <c r="B1075" s="29">
        <v>1032.623999999998</v>
      </c>
      <c r="C1075" s="29">
        <v>76922.269999999902</v>
      </c>
      <c r="D1075" s="29">
        <v>1</v>
      </c>
      <c r="E1075" s="29">
        <v>1</v>
      </c>
      <c r="F1075" s="29">
        <v>69191.087999999902</v>
      </c>
      <c r="G1075" s="29">
        <v>1</v>
      </c>
      <c r="H1075" s="29">
        <v>1</v>
      </c>
      <c r="I1075" s="29">
        <v>1</v>
      </c>
      <c r="K1075" s="432"/>
      <c r="L1075" s="432" t="e">
        <f>IF(K1075=0,#REF!,0)</f>
        <v>#REF!</v>
      </c>
      <c r="O1075">
        <v>68004.243927000003</v>
      </c>
      <c r="P1075">
        <v>105</v>
      </c>
    </row>
    <row r="1076" spans="1:16">
      <c r="A1076" s="29">
        <v>1074</v>
      </c>
      <c r="B1076" s="29">
        <v>1762.222</v>
      </c>
      <c r="C1076" s="29">
        <v>45550.452999999899</v>
      </c>
      <c r="D1076" s="29">
        <v>1</v>
      </c>
      <c r="E1076" s="29">
        <v>1</v>
      </c>
      <c r="F1076" s="29">
        <v>73618.98</v>
      </c>
      <c r="G1076" s="29">
        <v>1</v>
      </c>
      <c r="H1076" s="29">
        <v>1</v>
      </c>
      <c r="I1076" s="29">
        <v>1</v>
      </c>
      <c r="K1076" s="432"/>
      <c r="L1076" s="432" t="e">
        <f>IF(K1076=0,#REF!,0)</f>
        <v>#REF!</v>
      </c>
      <c r="O1076">
        <v>68505.371002</v>
      </c>
      <c r="P1076">
        <v>114</v>
      </c>
    </row>
    <row r="1077" spans="1:16">
      <c r="A1077" s="29">
        <v>1075</v>
      </c>
      <c r="B1077" s="29">
        <v>6139.8579999999993</v>
      </c>
      <c r="C1077" s="29">
        <v>31183.915999999899</v>
      </c>
      <c r="D1077" s="29">
        <v>1</v>
      </c>
      <c r="E1077" s="29">
        <v>1</v>
      </c>
      <c r="F1077" s="29">
        <v>71261.147999999885</v>
      </c>
      <c r="G1077" s="29">
        <v>1</v>
      </c>
      <c r="H1077" s="29">
        <v>1</v>
      </c>
      <c r="I1077" s="29">
        <v>1</v>
      </c>
      <c r="K1077" s="432"/>
      <c r="L1077" s="432" t="e">
        <f>IF(K1077=0,#REF!,0)</f>
        <v>#REF!</v>
      </c>
      <c r="O1077">
        <v>68890.727845000001</v>
      </c>
      <c r="P1077">
        <v>143</v>
      </c>
    </row>
    <row r="1078" spans="1:16">
      <c r="A1078" s="29">
        <v>1076</v>
      </c>
      <c r="B1078" s="29">
        <v>7599.07</v>
      </c>
      <c r="C1078" s="29">
        <v>32620.072999999898</v>
      </c>
      <c r="D1078" s="29">
        <v>1</v>
      </c>
      <c r="E1078" s="29">
        <v>1</v>
      </c>
      <c r="F1078" s="29">
        <v>70297.254000000001</v>
      </c>
      <c r="G1078" s="29">
        <v>1</v>
      </c>
      <c r="H1078" s="29">
        <v>1</v>
      </c>
      <c r="I1078" s="29">
        <v>1</v>
      </c>
      <c r="K1078" s="432"/>
      <c r="L1078" s="432" t="e">
        <f>IF(K1078=0,#REF!,0)</f>
        <v>#REF!</v>
      </c>
      <c r="O1078">
        <v>69177.928712000008</v>
      </c>
      <c r="P1078">
        <v>172</v>
      </c>
    </row>
    <row r="1079" spans="1:16">
      <c r="A1079" s="29">
        <v>1077</v>
      </c>
      <c r="B1079" s="29">
        <v>1762.222</v>
      </c>
      <c r="C1079" s="29">
        <v>18382.557999999899</v>
      </c>
      <c r="D1079" s="29">
        <v>1</v>
      </c>
      <c r="E1079" s="29">
        <v>1</v>
      </c>
      <c r="F1079" s="29">
        <v>81036.966999999888</v>
      </c>
      <c r="G1079" s="29">
        <v>1</v>
      </c>
      <c r="H1079" s="29">
        <v>1</v>
      </c>
      <c r="I1079" s="29">
        <v>1</v>
      </c>
      <c r="K1079" s="432"/>
      <c r="L1079" s="432" t="e">
        <f>IF(K1079=0,#REF!,0)</f>
        <v>#REF!</v>
      </c>
      <c r="O1079">
        <v>66904.371582000007</v>
      </c>
      <c r="P1079">
        <v>185</v>
      </c>
    </row>
    <row r="1080" spans="1:16">
      <c r="A1080" s="29">
        <v>1078</v>
      </c>
      <c r="B1080" s="29">
        <v>1762.222</v>
      </c>
      <c r="C1080" s="29">
        <v>18032.892999999902</v>
      </c>
      <c r="D1080" s="29">
        <v>1</v>
      </c>
      <c r="E1080" s="29">
        <v>1</v>
      </c>
      <c r="F1080" s="29">
        <v>4121.44199999999</v>
      </c>
      <c r="G1080" s="29">
        <v>1</v>
      </c>
      <c r="H1080" s="29">
        <v>1</v>
      </c>
      <c r="I1080" s="29">
        <v>1</v>
      </c>
      <c r="K1080" s="432"/>
      <c r="L1080" s="432" t="e">
        <f>IF(K1080=0,#REF!,0)</f>
        <v>#REF!</v>
      </c>
      <c r="O1080">
        <v>65680.015075999996</v>
      </c>
      <c r="P1080">
        <v>202</v>
      </c>
    </row>
    <row r="1081" spans="1:16">
      <c r="A1081" s="29">
        <v>1079</v>
      </c>
      <c r="B1081" s="29">
        <v>1762.222</v>
      </c>
      <c r="C1081" s="29">
        <v>17742.390999999901</v>
      </c>
      <c r="D1081" s="29">
        <v>1</v>
      </c>
      <c r="E1081" s="29">
        <v>1</v>
      </c>
      <c r="F1081" s="29">
        <v>8928.7579999999998</v>
      </c>
      <c r="G1081" s="29">
        <v>1</v>
      </c>
      <c r="H1081" s="29">
        <v>1</v>
      </c>
      <c r="I1081" s="29">
        <v>1</v>
      </c>
      <c r="K1081" s="432"/>
      <c r="L1081" s="432" t="e">
        <f>IF(K1081=0,#REF!,0)</f>
        <v>#REF!</v>
      </c>
      <c r="O1081">
        <v>64888.212828999996</v>
      </c>
      <c r="P1081">
        <v>183</v>
      </c>
    </row>
    <row r="1082" spans="1:16">
      <c r="A1082" s="29">
        <v>1080</v>
      </c>
      <c r="B1082" s="29">
        <v>1032.623999999998</v>
      </c>
      <c r="C1082" s="29">
        <v>17897.655999999901</v>
      </c>
      <c r="D1082" s="29">
        <v>1</v>
      </c>
      <c r="E1082" s="29">
        <v>1</v>
      </c>
      <c r="F1082" s="29">
        <v>17748.548999999999</v>
      </c>
      <c r="G1082" s="29">
        <v>1</v>
      </c>
      <c r="H1082" s="29">
        <v>1</v>
      </c>
      <c r="I1082" s="29">
        <v>1</v>
      </c>
      <c r="K1082" s="432"/>
      <c r="L1082" s="432" t="e">
        <f>IF(K1082=0,#REF!,0)</f>
        <v>#REF!</v>
      </c>
      <c r="O1082">
        <v>64714.907042999999</v>
      </c>
      <c r="P1082">
        <v>179</v>
      </c>
    </row>
    <row r="1083" spans="1:16">
      <c r="A1083" s="29">
        <v>1081</v>
      </c>
      <c r="B1083" s="29">
        <v>1032.623999999998</v>
      </c>
      <c r="C1083" s="29">
        <v>18021.5069999999</v>
      </c>
      <c r="D1083" s="29">
        <v>1</v>
      </c>
      <c r="E1083" s="29">
        <v>1</v>
      </c>
      <c r="F1083" s="29">
        <v>23654.588</v>
      </c>
      <c r="G1083" s="29">
        <v>1</v>
      </c>
      <c r="H1083" s="29">
        <v>1</v>
      </c>
      <c r="I1083" s="29">
        <v>1</v>
      </c>
      <c r="K1083" s="432"/>
      <c r="L1083" s="432" t="e">
        <f>IF(K1083=0,#REF!,0)</f>
        <v>#REF!</v>
      </c>
      <c r="O1083">
        <v>64303.232239999998</v>
      </c>
      <c r="P1083">
        <v>160</v>
      </c>
    </row>
    <row r="1084" spans="1:16">
      <c r="A1084" s="29">
        <v>1082</v>
      </c>
      <c r="B1084" s="29">
        <v>1032.623999999998</v>
      </c>
      <c r="C1084" s="29">
        <v>18072.016999999891</v>
      </c>
      <c r="D1084" s="29">
        <v>1</v>
      </c>
      <c r="E1084" s="29">
        <v>1</v>
      </c>
      <c r="F1084" s="29">
        <v>29596.6679999999</v>
      </c>
      <c r="G1084" s="29">
        <v>1</v>
      </c>
      <c r="H1084" s="29">
        <v>1</v>
      </c>
      <c r="I1084" s="29">
        <v>1</v>
      </c>
      <c r="K1084" s="432"/>
      <c r="L1084" s="432" t="e">
        <f>IF(K1084=0,#REF!,0)</f>
        <v>#REF!</v>
      </c>
      <c r="O1084">
        <v>61609.405091000001</v>
      </c>
      <c r="P1084">
        <v>156</v>
      </c>
    </row>
    <row r="1085" spans="1:16">
      <c r="A1085" s="29">
        <v>1083</v>
      </c>
      <c r="B1085" s="29">
        <v>1032.623999999998</v>
      </c>
      <c r="C1085" s="29">
        <v>18210.368999999901</v>
      </c>
      <c r="D1085" s="29">
        <v>1</v>
      </c>
      <c r="E1085" s="29">
        <v>1</v>
      </c>
      <c r="F1085" s="29">
        <v>35725.013999999901</v>
      </c>
      <c r="G1085" s="29">
        <v>1</v>
      </c>
      <c r="H1085" s="29">
        <v>1</v>
      </c>
      <c r="I1085" s="29">
        <v>1</v>
      </c>
      <c r="K1085" s="432"/>
      <c r="L1085" s="432" t="e">
        <f>IF(K1085=0,#REF!,0)</f>
        <v>#REF!</v>
      </c>
      <c r="O1085">
        <v>61147.063902999987</v>
      </c>
      <c r="P1085">
        <v>156</v>
      </c>
    </row>
    <row r="1086" spans="1:16">
      <c r="A1086" s="29">
        <v>1084</v>
      </c>
      <c r="B1086" s="29">
        <v>1032.623999999998</v>
      </c>
      <c r="C1086" s="29">
        <v>18299.8679999999</v>
      </c>
      <c r="D1086" s="29">
        <v>1</v>
      </c>
      <c r="E1086" s="29">
        <v>1</v>
      </c>
      <c r="F1086" s="29">
        <v>40021.459999999897</v>
      </c>
      <c r="G1086" s="29">
        <v>1</v>
      </c>
      <c r="H1086" s="29">
        <v>1</v>
      </c>
      <c r="I1086" s="29">
        <v>1</v>
      </c>
      <c r="K1086" s="432"/>
      <c r="L1086" s="432" t="e">
        <f>IF(K1086=0,#REF!,0)</f>
        <v>#REF!</v>
      </c>
      <c r="O1086">
        <v>61346.825684000003</v>
      </c>
      <c r="P1086">
        <v>152</v>
      </c>
    </row>
    <row r="1087" spans="1:16">
      <c r="A1087" s="29">
        <v>1085</v>
      </c>
      <c r="B1087" s="29">
        <v>1032.623999999998</v>
      </c>
      <c r="C1087" s="29">
        <v>18410.962999999902</v>
      </c>
      <c r="D1087" s="29">
        <v>1</v>
      </c>
      <c r="E1087" s="29">
        <v>1</v>
      </c>
      <c r="F1087" s="29">
        <v>44178.555</v>
      </c>
      <c r="G1087" s="29">
        <v>1</v>
      </c>
      <c r="H1087" s="29">
        <v>1</v>
      </c>
      <c r="I1087" s="29">
        <v>1</v>
      </c>
      <c r="K1087" s="432"/>
      <c r="L1087" s="432" t="e">
        <f>IF(K1087=0,#REF!,0)</f>
        <v>#REF!</v>
      </c>
      <c r="O1087">
        <v>61432.525635000013</v>
      </c>
      <c r="P1087">
        <v>140</v>
      </c>
    </row>
    <row r="1088" spans="1:16">
      <c r="A1088" s="29">
        <v>1086</v>
      </c>
      <c r="B1088" s="29">
        <v>1762.222</v>
      </c>
      <c r="C1088" s="29">
        <v>18577.675999999901</v>
      </c>
      <c r="D1088" s="29">
        <v>1</v>
      </c>
      <c r="E1088" s="29">
        <v>1</v>
      </c>
      <c r="F1088" s="29">
        <v>48886.25499999999</v>
      </c>
      <c r="G1088" s="29">
        <v>1</v>
      </c>
      <c r="H1088" s="29">
        <v>1</v>
      </c>
      <c r="I1088" s="29">
        <v>1</v>
      </c>
      <c r="K1088" s="432"/>
      <c r="L1088" s="432" t="e">
        <f>IF(K1088=0,#REF!,0)</f>
        <v>#REF!</v>
      </c>
      <c r="O1088">
        <v>62671.134461000001</v>
      </c>
      <c r="P1088">
        <v>144</v>
      </c>
    </row>
    <row r="1089" spans="1:16">
      <c r="A1089" s="29">
        <v>1087</v>
      </c>
      <c r="B1089" s="29">
        <v>6139.8579999999993</v>
      </c>
      <c r="C1089" s="29">
        <v>18810.215999999898</v>
      </c>
      <c r="D1089" s="29">
        <v>1</v>
      </c>
      <c r="E1089" s="29">
        <v>1</v>
      </c>
      <c r="F1089" s="29">
        <v>126947.128999999</v>
      </c>
      <c r="G1089" s="29">
        <v>1</v>
      </c>
      <c r="H1089" s="29">
        <v>1</v>
      </c>
      <c r="I1089" s="29">
        <v>1</v>
      </c>
      <c r="K1089" s="432"/>
      <c r="L1089" s="432" t="e">
        <f>IF(K1089=0,#REF!,0)</f>
        <v>#REF!</v>
      </c>
      <c r="O1089">
        <v>64122.663758000002</v>
      </c>
      <c r="P1089">
        <v>158</v>
      </c>
    </row>
    <row r="1090" spans="1:16">
      <c r="A1090" s="29">
        <v>1088</v>
      </c>
      <c r="B1090" s="29">
        <v>1762.222</v>
      </c>
      <c r="C1090" s="29">
        <v>48718.856999999887</v>
      </c>
      <c r="D1090" s="29">
        <v>1</v>
      </c>
      <c r="E1090" s="29">
        <v>1</v>
      </c>
      <c r="F1090" s="29">
        <v>128647.35799999999</v>
      </c>
      <c r="G1090" s="29">
        <v>1</v>
      </c>
      <c r="H1090" s="29">
        <v>1</v>
      </c>
      <c r="I1090" s="29">
        <v>1</v>
      </c>
      <c r="K1090" s="432"/>
      <c r="L1090" s="432" t="e">
        <f>IF(K1090=0,#REF!,0)</f>
        <v>#REF!</v>
      </c>
      <c r="O1090">
        <v>66889.371643999999</v>
      </c>
      <c r="P1090">
        <v>187</v>
      </c>
    </row>
    <row r="1091" spans="1:16">
      <c r="A1091" s="29">
        <v>1089</v>
      </c>
      <c r="B1091" s="29">
        <v>1032.623999999998</v>
      </c>
      <c r="C1091" s="29">
        <v>76390.594999999899</v>
      </c>
      <c r="D1091" s="29">
        <v>1</v>
      </c>
      <c r="E1091" s="29">
        <v>1</v>
      </c>
      <c r="F1091" s="29">
        <v>117837.239</v>
      </c>
      <c r="G1091" s="29">
        <v>1</v>
      </c>
      <c r="H1091" s="29">
        <v>1</v>
      </c>
      <c r="I1091" s="29">
        <v>1</v>
      </c>
      <c r="K1091" s="432"/>
      <c r="L1091" s="432" t="e">
        <f>IF(K1091=0,#REF!,0)</f>
        <v>#REF!</v>
      </c>
      <c r="O1091">
        <v>68536.819031999999</v>
      </c>
      <c r="P1091">
        <v>171</v>
      </c>
    </row>
    <row r="1092" spans="1:16">
      <c r="A1092" s="29">
        <v>1090</v>
      </c>
      <c r="B1092" s="29">
        <v>1153.2399999999991</v>
      </c>
      <c r="C1092" s="29">
        <v>92315.632999999885</v>
      </c>
      <c r="D1092" s="29">
        <v>1</v>
      </c>
      <c r="E1092" s="29">
        <v>1</v>
      </c>
      <c r="F1092" s="29">
        <v>103617.88499999901</v>
      </c>
      <c r="G1092" s="29">
        <v>1</v>
      </c>
      <c r="H1092" s="29">
        <v>1</v>
      </c>
      <c r="I1092" s="29">
        <v>1</v>
      </c>
      <c r="K1092" s="432"/>
      <c r="L1092" s="432" t="e">
        <f>IF(K1092=0,#REF!,0)</f>
        <v>#REF!</v>
      </c>
      <c r="O1092">
        <v>72111.083007000008</v>
      </c>
      <c r="P1092">
        <v>133</v>
      </c>
    </row>
    <row r="1093" spans="1:16">
      <c r="A1093" s="29">
        <v>1091</v>
      </c>
      <c r="B1093" s="29">
        <v>1213.5469999999989</v>
      </c>
      <c r="C1093" s="29">
        <v>107960.5059999998</v>
      </c>
      <c r="D1093" s="29">
        <v>1</v>
      </c>
      <c r="E1093" s="29">
        <v>1</v>
      </c>
      <c r="F1093" s="29">
        <v>90911.508999999904</v>
      </c>
      <c r="G1093" s="29">
        <v>1</v>
      </c>
      <c r="H1093" s="29">
        <v>1</v>
      </c>
      <c r="I1093" s="29">
        <v>1</v>
      </c>
      <c r="K1093" s="432"/>
      <c r="L1093" s="432" t="e">
        <f>IF(K1093=0,#REF!,0)</f>
        <v>#REF!</v>
      </c>
      <c r="O1093">
        <v>72348.544188999993</v>
      </c>
      <c r="P1093">
        <v>121</v>
      </c>
    </row>
    <row r="1094" spans="1:16">
      <c r="A1094" s="29">
        <v>1092</v>
      </c>
      <c r="B1094" s="29">
        <v>1213.5469999999989</v>
      </c>
      <c r="C1094" s="29">
        <v>91350.104999999894</v>
      </c>
      <c r="D1094" s="29">
        <v>1</v>
      </c>
      <c r="E1094" s="29">
        <v>1</v>
      </c>
      <c r="F1094" s="29">
        <v>80920.688999999984</v>
      </c>
      <c r="G1094" s="29">
        <v>1</v>
      </c>
      <c r="H1094" s="29">
        <v>1</v>
      </c>
      <c r="I1094" s="29">
        <v>1</v>
      </c>
      <c r="K1094" s="432"/>
      <c r="L1094" s="432" t="e">
        <f>IF(K1094=0,#REF!,0)</f>
        <v>#REF!</v>
      </c>
      <c r="O1094">
        <v>71824.256590999998</v>
      </c>
      <c r="P1094">
        <v>91</v>
      </c>
    </row>
    <row r="1095" spans="1:16">
      <c r="A1095" s="29">
        <v>1093</v>
      </c>
      <c r="B1095" s="29">
        <v>6200.1660000000002</v>
      </c>
      <c r="C1095" s="29">
        <v>53963.857999999898</v>
      </c>
      <c r="D1095" s="29">
        <v>1</v>
      </c>
      <c r="E1095" s="29">
        <v>1</v>
      </c>
      <c r="F1095" s="29">
        <v>63111.871999999988</v>
      </c>
      <c r="G1095" s="29">
        <v>1</v>
      </c>
      <c r="H1095" s="29">
        <v>1</v>
      </c>
      <c r="I1095" s="29">
        <v>1</v>
      </c>
      <c r="K1095" s="432"/>
      <c r="L1095" s="432" t="e">
        <f>IF(K1095=0,#REF!,0)</f>
        <v>#REF!</v>
      </c>
      <c r="O1095">
        <v>66819.731872000004</v>
      </c>
      <c r="P1095">
        <v>83</v>
      </c>
    </row>
    <row r="1096" spans="1:16">
      <c r="A1096" s="29">
        <v>1094</v>
      </c>
      <c r="B1096" s="29">
        <v>1762.222</v>
      </c>
      <c r="C1096" s="29">
        <v>72843.523999999888</v>
      </c>
      <c r="D1096" s="29">
        <v>1</v>
      </c>
      <c r="E1096" s="29">
        <v>1</v>
      </c>
      <c r="F1096" s="29">
        <v>65658.000999999989</v>
      </c>
      <c r="G1096" s="29">
        <v>1</v>
      </c>
      <c r="H1096" s="29">
        <v>1</v>
      </c>
      <c r="I1096" s="29">
        <v>1</v>
      </c>
      <c r="K1096" s="432"/>
      <c r="L1096" s="432" t="e">
        <f>IF(K1096=0,#REF!,0)</f>
        <v>#REF!</v>
      </c>
      <c r="O1096">
        <v>66457.120849999992</v>
      </c>
      <c r="P1096">
        <v>84</v>
      </c>
    </row>
    <row r="1097" spans="1:16">
      <c r="A1097" s="29">
        <v>1095</v>
      </c>
      <c r="B1097" s="29">
        <v>1032.623999999998</v>
      </c>
      <c r="C1097" s="29">
        <v>104247.30999999979</v>
      </c>
      <c r="D1097" s="29">
        <v>1</v>
      </c>
      <c r="E1097" s="29">
        <v>1</v>
      </c>
      <c r="F1097" s="29">
        <v>62440.683999999907</v>
      </c>
      <c r="G1097" s="29">
        <v>1</v>
      </c>
      <c r="H1097" s="29">
        <v>1</v>
      </c>
      <c r="I1097" s="29">
        <v>1</v>
      </c>
      <c r="K1097" s="432"/>
      <c r="L1097" s="432" t="e">
        <f>IF(K1097=0,#REF!,0)</f>
        <v>#REF!</v>
      </c>
      <c r="O1097">
        <v>67676.520995999992</v>
      </c>
      <c r="P1097">
        <v>85</v>
      </c>
    </row>
    <row r="1098" spans="1:16">
      <c r="A1098" s="29">
        <v>1096</v>
      </c>
      <c r="B1098" s="29">
        <v>1032.623999999998</v>
      </c>
      <c r="C1098" s="29">
        <v>88251.990999999893</v>
      </c>
      <c r="D1098" s="29">
        <v>1</v>
      </c>
      <c r="E1098" s="29">
        <v>1</v>
      </c>
      <c r="F1098" s="29">
        <v>61181.569999999992</v>
      </c>
      <c r="G1098" s="29">
        <v>1</v>
      </c>
      <c r="H1098" s="29">
        <v>1</v>
      </c>
      <c r="I1098" s="29">
        <v>1</v>
      </c>
      <c r="K1098" s="432"/>
      <c r="L1098" s="432" t="e">
        <f>IF(K1098=0,#REF!,0)</f>
        <v>#REF!</v>
      </c>
      <c r="O1098">
        <v>67228.541260999991</v>
      </c>
      <c r="P1098">
        <v>83</v>
      </c>
    </row>
    <row r="1099" spans="1:16">
      <c r="A1099" s="29">
        <v>1097</v>
      </c>
      <c r="B1099" s="29">
        <v>1032.623999999998</v>
      </c>
      <c r="C1099" s="29">
        <v>76496.441999999894</v>
      </c>
      <c r="D1099" s="29">
        <v>1</v>
      </c>
      <c r="E1099" s="29">
        <v>1</v>
      </c>
      <c r="F1099" s="29">
        <v>64345.605000000003</v>
      </c>
      <c r="G1099" s="29">
        <v>1</v>
      </c>
      <c r="H1099" s="29">
        <v>1</v>
      </c>
      <c r="I1099" s="29">
        <v>1</v>
      </c>
      <c r="K1099" s="432"/>
      <c r="L1099" s="432" t="e">
        <f>IF(K1099=0,#REF!,0)</f>
        <v>#REF!</v>
      </c>
      <c r="O1099">
        <v>67285.398866000003</v>
      </c>
      <c r="P1099">
        <v>95</v>
      </c>
    </row>
    <row r="1100" spans="1:16">
      <c r="A1100" s="29">
        <v>1098</v>
      </c>
      <c r="B1100" s="29">
        <v>1762.222</v>
      </c>
      <c r="C1100" s="29">
        <v>45146.100999999893</v>
      </c>
      <c r="D1100" s="29">
        <v>1</v>
      </c>
      <c r="E1100" s="29">
        <v>1</v>
      </c>
      <c r="F1100" s="29">
        <v>69012.691999999995</v>
      </c>
      <c r="G1100" s="29">
        <v>1</v>
      </c>
      <c r="H1100" s="29">
        <v>1</v>
      </c>
      <c r="I1100" s="29">
        <v>1</v>
      </c>
      <c r="K1100" s="432"/>
      <c r="L1100" s="432" t="e">
        <f>IF(K1100=0,#REF!,0)</f>
        <v>#REF!</v>
      </c>
      <c r="O1100">
        <v>67401.799805000002</v>
      </c>
      <c r="P1100">
        <v>107</v>
      </c>
    </row>
    <row r="1101" spans="1:16">
      <c r="A1101" s="29">
        <v>1099</v>
      </c>
      <c r="B1101" s="29">
        <v>6139.8579999999993</v>
      </c>
      <c r="C1101" s="29">
        <v>30875.110999999899</v>
      </c>
      <c r="D1101" s="29">
        <v>1</v>
      </c>
      <c r="E1101" s="29">
        <v>1</v>
      </c>
      <c r="F1101" s="29">
        <v>66575.639999999898</v>
      </c>
      <c r="G1101" s="29">
        <v>1</v>
      </c>
      <c r="H1101" s="29">
        <v>1</v>
      </c>
      <c r="I1101" s="29">
        <v>1</v>
      </c>
      <c r="K1101" s="432"/>
      <c r="L1101" s="432" t="e">
        <f>IF(K1101=0,#REF!,0)</f>
        <v>#REF!</v>
      </c>
      <c r="O1101">
        <v>66742.303526999996</v>
      </c>
      <c r="P1101">
        <v>134</v>
      </c>
    </row>
    <row r="1102" spans="1:16">
      <c r="A1102" s="29">
        <v>1100</v>
      </c>
      <c r="B1102" s="29">
        <v>7599.07</v>
      </c>
      <c r="C1102" s="29">
        <v>32372.518999999898</v>
      </c>
      <c r="D1102" s="29">
        <v>1</v>
      </c>
      <c r="E1102" s="29">
        <v>1</v>
      </c>
      <c r="F1102" s="29">
        <v>66588.269999999902</v>
      </c>
      <c r="G1102" s="29">
        <v>1</v>
      </c>
      <c r="H1102" s="29">
        <v>1</v>
      </c>
      <c r="I1102" s="29">
        <v>1</v>
      </c>
      <c r="K1102" s="432"/>
      <c r="L1102" s="432" t="e">
        <f>IF(K1102=0,#REF!,0)</f>
        <v>#REF!</v>
      </c>
      <c r="O1102">
        <v>67138.608215</v>
      </c>
      <c r="P1102">
        <v>160</v>
      </c>
    </row>
    <row r="1103" spans="1:16">
      <c r="A1103" s="29">
        <v>1101</v>
      </c>
      <c r="B1103" s="29">
        <v>1762.222</v>
      </c>
      <c r="C1103" s="29">
        <v>18271.077999999899</v>
      </c>
      <c r="D1103" s="29">
        <v>1</v>
      </c>
      <c r="E1103" s="29">
        <v>1</v>
      </c>
      <c r="F1103" s="29">
        <v>78355.594999999885</v>
      </c>
      <c r="G1103" s="29">
        <v>1</v>
      </c>
      <c r="H1103" s="29">
        <v>1</v>
      </c>
      <c r="I1103" s="29">
        <v>1</v>
      </c>
      <c r="K1103" s="432"/>
      <c r="L1103" s="432" t="e">
        <f>IF(K1103=0,#REF!,0)</f>
        <v>#REF!</v>
      </c>
      <c r="O1103">
        <v>66094.430969000008</v>
      </c>
      <c r="P1103">
        <v>163</v>
      </c>
    </row>
    <row r="1104" spans="1:16">
      <c r="A1104" s="29">
        <v>1102</v>
      </c>
      <c r="B1104" s="29">
        <v>1762.222</v>
      </c>
      <c r="C1104" s="29">
        <v>18002.891999999902</v>
      </c>
      <c r="D1104" s="29">
        <v>1</v>
      </c>
      <c r="E1104" s="29">
        <v>1</v>
      </c>
      <c r="F1104" s="29">
        <v>3899.3689999999988</v>
      </c>
      <c r="G1104" s="29">
        <v>1</v>
      </c>
      <c r="H1104" s="29">
        <v>1</v>
      </c>
      <c r="I1104" s="29">
        <v>1</v>
      </c>
      <c r="K1104" s="432"/>
      <c r="L1104" s="432" t="e">
        <f>IF(K1104=0,#REF!,0)</f>
        <v>#REF!</v>
      </c>
      <c r="O1104">
        <v>64916.936279000001</v>
      </c>
      <c r="P1104">
        <v>173</v>
      </c>
    </row>
    <row r="1105" spans="1:16">
      <c r="A1105" s="29">
        <v>1103</v>
      </c>
      <c r="B1105" s="29">
        <v>1762.222</v>
      </c>
      <c r="C1105" s="29">
        <v>17744.2959999999</v>
      </c>
      <c r="D1105" s="29">
        <v>1</v>
      </c>
      <c r="E1105" s="29">
        <v>1</v>
      </c>
      <c r="F1105" s="29">
        <v>9297.4959999999901</v>
      </c>
      <c r="G1105" s="29">
        <v>1</v>
      </c>
      <c r="H1105" s="29">
        <v>1</v>
      </c>
      <c r="I1105" s="29">
        <v>1</v>
      </c>
      <c r="K1105" s="432"/>
      <c r="L1105" s="432" t="e">
        <f>IF(K1105=0,#REF!,0)</f>
        <v>#REF!</v>
      </c>
      <c r="O1105">
        <v>64863.454468999997</v>
      </c>
      <c r="P1105">
        <v>163</v>
      </c>
    </row>
    <row r="1106" spans="1:16">
      <c r="A1106" s="29">
        <v>1104</v>
      </c>
      <c r="B1106" s="29">
        <v>1032.623999999998</v>
      </c>
      <c r="C1106" s="29">
        <v>17937.627999999899</v>
      </c>
      <c r="D1106" s="29">
        <v>1</v>
      </c>
      <c r="E1106" s="29">
        <v>1</v>
      </c>
      <c r="F1106" s="29">
        <v>18985.703000000001</v>
      </c>
      <c r="G1106" s="29">
        <v>1</v>
      </c>
      <c r="H1106" s="29">
        <v>1</v>
      </c>
      <c r="I1106" s="29">
        <v>1</v>
      </c>
      <c r="K1106" s="432"/>
      <c r="L1106" s="432" t="e">
        <f>IF(K1106=0,#REF!,0)</f>
        <v>#REF!</v>
      </c>
      <c r="O1106">
        <v>65185.445924</v>
      </c>
      <c r="P1106">
        <v>168</v>
      </c>
    </row>
    <row r="1107" spans="1:16">
      <c r="A1107" s="29">
        <v>1105</v>
      </c>
      <c r="B1107" s="29">
        <v>1032.623999999998</v>
      </c>
      <c r="C1107" s="29">
        <v>17576.642999999902</v>
      </c>
      <c r="D1107" s="29">
        <v>1</v>
      </c>
      <c r="E1107" s="29">
        <v>1</v>
      </c>
      <c r="F1107" s="29">
        <v>26446.326000000001</v>
      </c>
      <c r="G1107" s="29">
        <v>1</v>
      </c>
      <c r="H1107" s="29">
        <v>1</v>
      </c>
      <c r="I1107" s="29">
        <v>1</v>
      </c>
      <c r="K1107" s="432"/>
      <c r="L1107" s="432" t="e">
        <f>IF(K1107=0,#REF!,0)</f>
        <v>#REF!</v>
      </c>
      <c r="O1107">
        <v>64007.026366999999</v>
      </c>
      <c r="P1107">
        <v>145</v>
      </c>
    </row>
    <row r="1108" spans="1:16">
      <c r="A1108" s="29">
        <v>1106</v>
      </c>
      <c r="B1108" s="29">
        <v>1032.623999999998</v>
      </c>
      <c r="C1108" s="29">
        <v>17607.539999999899</v>
      </c>
      <c r="D1108" s="29">
        <v>1</v>
      </c>
      <c r="E1108" s="29">
        <v>1</v>
      </c>
      <c r="F1108" s="29">
        <v>34032.483</v>
      </c>
      <c r="G1108" s="29">
        <v>1</v>
      </c>
      <c r="H1108" s="29">
        <v>1</v>
      </c>
      <c r="I1108" s="29">
        <v>1</v>
      </c>
      <c r="K1108" s="432"/>
      <c r="L1108" s="432" t="e">
        <f>IF(K1108=0,#REF!,0)</f>
        <v>#REF!</v>
      </c>
      <c r="O1108">
        <v>60925.335572000004</v>
      </c>
      <c r="P1108">
        <v>139</v>
      </c>
    </row>
    <row r="1109" spans="1:16">
      <c r="A1109" s="29">
        <v>1107</v>
      </c>
      <c r="B1109" s="29">
        <v>1032.623999999998</v>
      </c>
      <c r="C1109" s="29">
        <v>17722.708999999901</v>
      </c>
      <c r="D1109" s="29">
        <v>1</v>
      </c>
      <c r="E1109" s="29">
        <v>1</v>
      </c>
      <c r="F1109" s="29">
        <v>41138.828999999998</v>
      </c>
      <c r="G1109" s="29">
        <v>1</v>
      </c>
      <c r="H1109" s="29">
        <v>1</v>
      </c>
      <c r="I1109" s="29">
        <v>1</v>
      </c>
      <c r="K1109" s="432"/>
      <c r="L1109" s="432" t="e">
        <f>IF(K1109=0,#REF!,0)</f>
        <v>#REF!</v>
      </c>
      <c r="O1109">
        <v>60718.085571000003</v>
      </c>
      <c r="P1109">
        <v>138</v>
      </c>
    </row>
    <row r="1110" spans="1:16">
      <c r="A1110" s="29">
        <v>1108</v>
      </c>
      <c r="B1110" s="29">
        <v>1032.623999999998</v>
      </c>
      <c r="C1110" s="29">
        <v>17803.531999999901</v>
      </c>
      <c r="D1110" s="29">
        <v>1</v>
      </c>
      <c r="E1110" s="29">
        <v>1</v>
      </c>
      <c r="F1110" s="29">
        <v>46232.599999999897</v>
      </c>
      <c r="G1110" s="29">
        <v>1</v>
      </c>
      <c r="H1110" s="29">
        <v>1</v>
      </c>
      <c r="I1110" s="29">
        <v>1</v>
      </c>
      <c r="K1110" s="432"/>
      <c r="L1110" s="432" t="e">
        <f>IF(K1110=0,#REF!,0)</f>
        <v>#REF!</v>
      </c>
      <c r="O1110">
        <v>60325.863555999997</v>
      </c>
      <c r="P1110">
        <v>131</v>
      </c>
    </row>
    <row r="1111" spans="1:16">
      <c r="A1111" s="29">
        <v>1109</v>
      </c>
      <c r="B1111" s="29">
        <v>1032.623999999998</v>
      </c>
      <c r="C1111" s="29">
        <v>17923.04799999989</v>
      </c>
      <c r="D1111" s="29">
        <v>1</v>
      </c>
      <c r="E1111" s="29">
        <v>1</v>
      </c>
      <c r="F1111" s="29">
        <v>51402.588000000003</v>
      </c>
      <c r="G1111" s="29">
        <v>1</v>
      </c>
      <c r="H1111" s="29">
        <v>1</v>
      </c>
      <c r="I1111" s="29">
        <v>1</v>
      </c>
      <c r="K1111" s="432"/>
      <c r="L1111" s="432" t="e">
        <f>IF(K1111=0,#REF!,0)</f>
        <v>#REF!</v>
      </c>
      <c r="O1111">
        <v>60714.818053000003</v>
      </c>
      <c r="P1111">
        <v>136</v>
      </c>
    </row>
    <row r="1112" spans="1:16">
      <c r="A1112" s="29">
        <v>1110</v>
      </c>
      <c r="B1112" s="29">
        <v>1762.222</v>
      </c>
      <c r="C1112" s="29">
        <v>18023.155999999901</v>
      </c>
      <c r="D1112" s="29">
        <v>1</v>
      </c>
      <c r="E1112" s="29">
        <v>1</v>
      </c>
      <c r="F1112" s="29">
        <v>54649.264999999999</v>
      </c>
      <c r="G1112" s="29">
        <v>1</v>
      </c>
      <c r="H1112" s="29">
        <v>1</v>
      </c>
      <c r="I1112" s="29">
        <v>1</v>
      </c>
      <c r="K1112" s="432"/>
      <c r="L1112" s="432" t="e">
        <f>IF(K1112=0,#REF!,0)</f>
        <v>#REF!</v>
      </c>
      <c r="O1112">
        <v>61515.431702000002</v>
      </c>
      <c r="P1112">
        <v>129</v>
      </c>
    </row>
    <row r="1113" spans="1:16">
      <c r="A1113" s="29">
        <v>1111</v>
      </c>
      <c r="B1113" s="29">
        <v>6139.8579999999993</v>
      </c>
      <c r="C1113" s="29">
        <v>18234.786999999898</v>
      </c>
      <c r="D1113" s="29">
        <v>1</v>
      </c>
      <c r="E1113" s="29">
        <v>1</v>
      </c>
      <c r="F1113" s="29">
        <v>130335.512</v>
      </c>
      <c r="G1113" s="29">
        <v>1</v>
      </c>
      <c r="H1113" s="29">
        <v>1</v>
      </c>
      <c r="I1113" s="29">
        <v>1</v>
      </c>
      <c r="K1113" s="432"/>
      <c r="L1113" s="432" t="e">
        <f>IF(K1113=0,#REF!,0)</f>
        <v>#REF!</v>
      </c>
      <c r="O1113">
        <v>62257.362915000012</v>
      </c>
      <c r="P1113">
        <v>145</v>
      </c>
    </row>
    <row r="1114" spans="1:16">
      <c r="A1114" s="29">
        <v>1112</v>
      </c>
      <c r="B1114" s="29">
        <v>1762.222</v>
      </c>
      <c r="C1114" s="29">
        <v>32972.7749999999</v>
      </c>
      <c r="D1114" s="29">
        <v>1</v>
      </c>
      <c r="E1114" s="29">
        <v>1</v>
      </c>
      <c r="F1114" s="29">
        <v>134439.08300000001</v>
      </c>
      <c r="G1114" s="29">
        <v>1</v>
      </c>
      <c r="H1114" s="29">
        <v>1</v>
      </c>
      <c r="I1114" s="29">
        <v>1</v>
      </c>
      <c r="K1114" s="432"/>
      <c r="L1114" s="432" t="e">
        <f>IF(K1114=0,#REF!,0)</f>
        <v>#REF!</v>
      </c>
      <c r="O1114">
        <v>63445.211669999997</v>
      </c>
      <c r="P1114">
        <v>174</v>
      </c>
    </row>
    <row r="1115" spans="1:16">
      <c r="A1115" s="29">
        <v>1113</v>
      </c>
      <c r="B1115" s="29">
        <v>1032.623999999998</v>
      </c>
      <c r="C1115" s="29">
        <v>33710.997999999898</v>
      </c>
      <c r="D1115" s="29">
        <v>1</v>
      </c>
      <c r="E1115" s="29">
        <v>1</v>
      </c>
      <c r="F1115" s="29">
        <v>125188.88499999901</v>
      </c>
      <c r="G1115" s="29">
        <v>1</v>
      </c>
      <c r="H1115" s="29">
        <v>1</v>
      </c>
      <c r="I1115" s="29">
        <v>1</v>
      </c>
      <c r="K1115" s="432"/>
      <c r="L1115" s="432" t="e">
        <f>IF(K1115=0,#REF!,0)</f>
        <v>#REF!</v>
      </c>
      <c r="O1115">
        <v>65982.992796999999</v>
      </c>
      <c r="P1115">
        <v>154</v>
      </c>
    </row>
    <row r="1116" spans="1:16">
      <c r="A1116" s="29">
        <v>1114</v>
      </c>
      <c r="B1116" s="29">
        <v>1153.2399999999991</v>
      </c>
      <c r="C1116" s="29">
        <v>34316.282999999887</v>
      </c>
      <c r="D1116" s="29">
        <v>1</v>
      </c>
      <c r="E1116" s="29">
        <v>1</v>
      </c>
      <c r="F1116" s="29">
        <v>111051.97500000001</v>
      </c>
      <c r="G1116" s="29">
        <v>1</v>
      </c>
      <c r="H1116" s="29">
        <v>1</v>
      </c>
      <c r="I1116" s="29">
        <v>1</v>
      </c>
      <c r="K1116" s="432"/>
      <c r="L1116" s="432" t="e">
        <f>IF(K1116=0,#REF!,0)</f>
        <v>#REF!</v>
      </c>
      <c r="O1116">
        <v>70588.105223999999</v>
      </c>
      <c r="P1116">
        <v>121</v>
      </c>
    </row>
    <row r="1117" spans="1:16">
      <c r="A1117" s="29">
        <v>1115</v>
      </c>
      <c r="B1117" s="29">
        <v>1213.5469999999989</v>
      </c>
      <c r="C1117" s="29">
        <v>34674.87299999989</v>
      </c>
      <c r="D1117" s="29">
        <v>1</v>
      </c>
      <c r="E1117" s="29">
        <v>1</v>
      </c>
      <c r="F1117" s="29">
        <v>98408.947999999989</v>
      </c>
      <c r="G1117" s="29">
        <v>1</v>
      </c>
      <c r="H1117" s="29">
        <v>1</v>
      </c>
      <c r="I1117" s="29">
        <v>1</v>
      </c>
      <c r="K1117" s="432"/>
      <c r="L1117" s="432" t="e">
        <f>IF(K1117=0,#REF!,0)</f>
        <v>#REF!</v>
      </c>
      <c r="O1117">
        <v>70486.285248</v>
      </c>
      <c r="P1117">
        <v>104</v>
      </c>
    </row>
    <row r="1118" spans="1:16">
      <c r="A1118" s="29">
        <v>1116</v>
      </c>
      <c r="B1118" s="29">
        <v>1213.5469999999989</v>
      </c>
      <c r="C1118" s="29">
        <v>33850.509999999893</v>
      </c>
      <c r="D1118" s="29">
        <v>1</v>
      </c>
      <c r="E1118" s="29">
        <v>1</v>
      </c>
      <c r="F1118" s="29">
        <v>87980.657999999908</v>
      </c>
      <c r="G1118" s="29">
        <v>1</v>
      </c>
      <c r="H1118" s="29">
        <v>1</v>
      </c>
      <c r="I1118" s="29">
        <v>1</v>
      </c>
      <c r="K1118" s="432"/>
      <c r="L1118" s="432" t="e">
        <f>IF(K1118=0,#REF!,0)</f>
        <v>#REF!</v>
      </c>
      <c r="O1118">
        <v>69358.695862000008</v>
      </c>
      <c r="P1118">
        <v>85</v>
      </c>
    </row>
    <row r="1119" spans="1:16">
      <c r="A1119" s="29">
        <v>1117</v>
      </c>
      <c r="B1119" s="29">
        <v>6200.1660000000002</v>
      </c>
      <c r="C1119" s="29">
        <v>31745.339</v>
      </c>
      <c r="D1119" s="29">
        <v>1</v>
      </c>
      <c r="E1119" s="29">
        <v>1</v>
      </c>
      <c r="F1119" s="29">
        <v>69122.932000000001</v>
      </c>
      <c r="G1119" s="29">
        <v>1</v>
      </c>
      <c r="H1119" s="29">
        <v>1</v>
      </c>
      <c r="I1119" s="29">
        <v>1</v>
      </c>
      <c r="K1119" s="432"/>
      <c r="L1119" s="432" t="e">
        <f>IF(K1119=0,#REF!,0)</f>
        <v>#REF!</v>
      </c>
      <c r="O1119">
        <v>65239.201111000002</v>
      </c>
      <c r="P1119">
        <v>84</v>
      </c>
    </row>
    <row r="1120" spans="1:16">
      <c r="A1120" s="29">
        <v>1118</v>
      </c>
      <c r="B1120" s="29">
        <v>1762.222</v>
      </c>
      <c r="C1120" s="29">
        <v>31436.895999999899</v>
      </c>
      <c r="D1120" s="29">
        <v>1</v>
      </c>
      <c r="E1120" s="29">
        <v>1</v>
      </c>
      <c r="F1120" s="29">
        <v>71428.246999999901</v>
      </c>
      <c r="G1120" s="29">
        <v>1</v>
      </c>
      <c r="H1120" s="29">
        <v>1</v>
      </c>
      <c r="I1120" s="29">
        <v>1</v>
      </c>
      <c r="K1120" s="432"/>
      <c r="L1120" s="432" t="e">
        <f>IF(K1120=0,#REF!,0)</f>
        <v>#REF!</v>
      </c>
      <c r="O1120">
        <v>64746.534761000003</v>
      </c>
      <c r="P1120">
        <v>88</v>
      </c>
    </row>
    <row r="1121" spans="1:16">
      <c r="A1121" s="29">
        <v>1119</v>
      </c>
      <c r="B1121" s="29">
        <v>1032.623999999998</v>
      </c>
      <c r="C1121" s="29">
        <v>32123.379999999899</v>
      </c>
      <c r="D1121" s="29">
        <v>1</v>
      </c>
      <c r="E1121" s="29">
        <v>1</v>
      </c>
      <c r="F1121" s="29">
        <v>69397.567999999999</v>
      </c>
      <c r="G1121" s="29">
        <v>1</v>
      </c>
      <c r="H1121" s="29">
        <v>1</v>
      </c>
      <c r="I1121" s="29">
        <v>1</v>
      </c>
      <c r="K1121" s="432"/>
      <c r="L1121" s="432" t="e">
        <f>IF(K1121=0,#REF!,0)</f>
        <v>#REF!</v>
      </c>
      <c r="O1121">
        <v>66424.889739999999</v>
      </c>
      <c r="P1121">
        <v>83</v>
      </c>
    </row>
    <row r="1122" spans="1:16">
      <c r="A1122" s="29">
        <v>1120</v>
      </c>
      <c r="B1122" s="29">
        <v>1032.623999999998</v>
      </c>
      <c r="C1122" s="29">
        <v>31743.20899999989</v>
      </c>
      <c r="D1122" s="29">
        <v>1</v>
      </c>
      <c r="E1122" s="29">
        <v>1</v>
      </c>
      <c r="F1122" s="29">
        <v>68023.196999999884</v>
      </c>
      <c r="G1122" s="29">
        <v>1</v>
      </c>
      <c r="H1122" s="29">
        <v>1</v>
      </c>
      <c r="I1122" s="29">
        <v>1</v>
      </c>
      <c r="K1122" s="432"/>
      <c r="L1122" s="432" t="e">
        <f>IF(K1122=0,#REF!,0)</f>
        <v>#REF!</v>
      </c>
      <c r="O1122">
        <v>66414.875119999997</v>
      </c>
      <c r="P1122">
        <v>87</v>
      </c>
    </row>
    <row r="1123" spans="1:16">
      <c r="A1123" s="29">
        <v>1121</v>
      </c>
      <c r="B1123" s="29">
        <v>1032.623999999998</v>
      </c>
      <c r="C1123" s="29">
        <v>31498.979999999901</v>
      </c>
      <c r="D1123" s="29">
        <v>1</v>
      </c>
      <c r="E1123" s="29">
        <v>1</v>
      </c>
      <c r="F1123" s="29">
        <v>71964.12</v>
      </c>
      <c r="G1123" s="29">
        <v>1</v>
      </c>
      <c r="H1123" s="29">
        <v>1</v>
      </c>
      <c r="I1123" s="29">
        <v>1</v>
      </c>
      <c r="K1123" s="432"/>
      <c r="L1123" s="432" t="e">
        <f>IF(K1123=0,#REF!,0)</f>
        <v>#REF!</v>
      </c>
      <c r="O1123">
        <v>66671.597993000003</v>
      </c>
      <c r="P1123">
        <v>92</v>
      </c>
    </row>
    <row r="1124" spans="1:16">
      <c r="A1124" s="29">
        <v>1122</v>
      </c>
      <c r="B1124" s="29">
        <v>1762.222</v>
      </c>
      <c r="C1124" s="29">
        <v>31015.969999999899</v>
      </c>
      <c r="D1124" s="29">
        <v>1</v>
      </c>
      <c r="E1124" s="29">
        <v>1</v>
      </c>
      <c r="F1124" s="29">
        <v>76104.444000000003</v>
      </c>
      <c r="G1124" s="29">
        <v>1</v>
      </c>
      <c r="H1124" s="29">
        <v>1</v>
      </c>
      <c r="I1124" s="29">
        <v>1</v>
      </c>
      <c r="K1124" s="432"/>
      <c r="L1124" s="432" t="e">
        <f>IF(K1124=0,#REF!,0)</f>
        <v>#REF!</v>
      </c>
      <c r="O1124">
        <v>66652.721313999995</v>
      </c>
      <c r="P1124">
        <v>95</v>
      </c>
    </row>
    <row r="1125" spans="1:16">
      <c r="A1125" s="29">
        <v>1123</v>
      </c>
      <c r="B1125" s="29">
        <v>6139.8579999999993</v>
      </c>
      <c r="C1125" s="29">
        <v>31210.800999999901</v>
      </c>
      <c r="D1125" s="29">
        <v>1</v>
      </c>
      <c r="E1125" s="29">
        <v>1</v>
      </c>
      <c r="F1125" s="29">
        <v>74520.041000000012</v>
      </c>
      <c r="G1125" s="29">
        <v>1</v>
      </c>
      <c r="H1125" s="29">
        <v>1</v>
      </c>
      <c r="I1125" s="29">
        <v>1</v>
      </c>
      <c r="K1125" s="432"/>
      <c r="L1125" s="432" t="e">
        <f>IF(K1125=0,#REF!,0)</f>
        <v>#REF!</v>
      </c>
      <c r="O1125">
        <v>65905.936828999998</v>
      </c>
      <c r="P1125">
        <v>120</v>
      </c>
    </row>
    <row r="1126" spans="1:16">
      <c r="A1126" s="29">
        <v>1124</v>
      </c>
      <c r="B1126" s="29">
        <v>7599.07</v>
      </c>
      <c r="C1126" s="29">
        <v>32560.280999999901</v>
      </c>
      <c r="D1126" s="29">
        <v>1</v>
      </c>
      <c r="E1126" s="29">
        <v>1</v>
      </c>
      <c r="F1126" s="29">
        <v>72072.86299999991</v>
      </c>
      <c r="G1126" s="29">
        <v>1</v>
      </c>
      <c r="H1126" s="29">
        <v>1</v>
      </c>
      <c r="I1126" s="29">
        <v>1</v>
      </c>
      <c r="K1126" s="432"/>
      <c r="L1126" s="432" t="e">
        <f>IF(K1126=0,#REF!,0)</f>
        <v>#REF!</v>
      </c>
      <c r="O1126">
        <v>65763.868866999997</v>
      </c>
      <c r="P1126">
        <v>133</v>
      </c>
    </row>
    <row r="1127" spans="1:16">
      <c r="A1127" s="29">
        <v>1125</v>
      </c>
      <c r="B1127" s="29">
        <v>1762.222</v>
      </c>
      <c r="C1127" s="29">
        <v>18223.5449999999</v>
      </c>
      <c r="D1127" s="29">
        <v>1</v>
      </c>
      <c r="E1127" s="29">
        <v>1</v>
      </c>
      <c r="F1127" s="29">
        <v>81806.161000000007</v>
      </c>
      <c r="G1127" s="29">
        <v>1</v>
      </c>
      <c r="H1127" s="29">
        <v>1</v>
      </c>
      <c r="I1127" s="29">
        <v>1</v>
      </c>
      <c r="K1127" s="432"/>
      <c r="L1127" s="432" t="e">
        <f>IF(K1127=0,#REF!,0)</f>
        <v>#REF!</v>
      </c>
      <c r="O1127">
        <v>64404.784240000001</v>
      </c>
      <c r="P1127">
        <v>143</v>
      </c>
    </row>
    <row r="1128" spans="1:16">
      <c r="A1128" s="29">
        <v>1126</v>
      </c>
      <c r="B1128" s="29">
        <v>1762.222</v>
      </c>
      <c r="C1128" s="29">
        <v>17825.443999999901</v>
      </c>
      <c r="D1128" s="29">
        <v>1</v>
      </c>
      <c r="E1128" s="29">
        <v>1</v>
      </c>
      <c r="F1128" s="29">
        <v>4550.9039999999904</v>
      </c>
      <c r="G1128" s="29">
        <v>1</v>
      </c>
      <c r="H1128" s="29">
        <v>1</v>
      </c>
      <c r="I1128" s="29">
        <v>1</v>
      </c>
      <c r="K1128" s="432"/>
      <c r="L1128" s="432" t="e">
        <f>IF(K1128=0,#REF!,0)</f>
        <v>#REF!</v>
      </c>
      <c r="O1128">
        <v>63331.987334999998</v>
      </c>
      <c r="P1128">
        <v>156</v>
      </c>
    </row>
    <row r="1129" spans="1:16">
      <c r="A1129" s="29">
        <v>1127</v>
      </c>
      <c r="B1129" s="29">
        <v>1762.222</v>
      </c>
      <c r="C1129" s="29">
        <v>17425.713999999902</v>
      </c>
      <c r="D1129" s="29">
        <v>1</v>
      </c>
      <c r="E1129" s="29">
        <v>1</v>
      </c>
      <c r="F1129" s="29">
        <v>11337.274999999991</v>
      </c>
      <c r="G1129" s="29">
        <v>1</v>
      </c>
      <c r="H1129" s="29">
        <v>1</v>
      </c>
      <c r="I1129" s="29">
        <v>1</v>
      </c>
      <c r="K1129" s="432"/>
      <c r="L1129" s="432" t="e">
        <f>IF(K1129=0,#REF!,0)</f>
        <v>#REF!</v>
      </c>
      <c r="O1129">
        <v>62806.925109999996</v>
      </c>
      <c r="P1129">
        <v>142</v>
      </c>
    </row>
    <row r="1130" spans="1:16">
      <c r="A1130" s="29">
        <v>1128</v>
      </c>
      <c r="B1130" s="29">
        <v>1032.623999999998</v>
      </c>
      <c r="C1130" s="29">
        <v>17479.624999999902</v>
      </c>
      <c r="D1130" s="29">
        <v>1</v>
      </c>
      <c r="E1130" s="29">
        <v>1</v>
      </c>
      <c r="F1130" s="29">
        <v>19325.6319999999</v>
      </c>
      <c r="G1130" s="29">
        <v>1</v>
      </c>
      <c r="H1130" s="29">
        <v>1</v>
      </c>
      <c r="I1130" s="29">
        <v>1</v>
      </c>
      <c r="K1130" s="432"/>
      <c r="L1130" s="432" t="e">
        <f>IF(K1130=0,#REF!,0)</f>
        <v>#REF!</v>
      </c>
      <c r="O1130">
        <v>62746.596190999997</v>
      </c>
      <c r="P1130">
        <v>136</v>
      </c>
    </row>
    <row r="1131" spans="1:16">
      <c r="A1131" s="29">
        <v>1129</v>
      </c>
      <c r="B1131" s="29">
        <v>1032.623999999998</v>
      </c>
      <c r="C1131" s="29">
        <v>17487.701999999899</v>
      </c>
      <c r="D1131" s="29">
        <v>1</v>
      </c>
      <c r="E1131" s="29">
        <v>1</v>
      </c>
      <c r="F1131" s="29">
        <v>24691.550999999999</v>
      </c>
      <c r="G1131" s="29">
        <v>1</v>
      </c>
      <c r="H1131" s="29">
        <v>1</v>
      </c>
      <c r="I1131" s="29">
        <v>1</v>
      </c>
      <c r="K1131" s="432"/>
      <c r="L1131" s="432" t="e">
        <f>IF(K1131=0,#REF!,0)</f>
        <v>#REF!</v>
      </c>
      <c r="O1131">
        <v>61493.071380000001</v>
      </c>
      <c r="P1131">
        <v>117</v>
      </c>
    </row>
    <row r="1132" spans="1:16">
      <c r="A1132" s="29">
        <v>1130</v>
      </c>
      <c r="B1132" s="29">
        <v>1032.623999999998</v>
      </c>
      <c r="C1132" s="29">
        <v>17424.342999999899</v>
      </c>
      <c r="D1132" s="29">
        <v>1</v>
      </c>
      <c r="E1132" s="29">
        <v>1</v>
      </c>
      <c r="F1132" s="29">
        <v>29389.327000000001</v>
      </c>
      <c r="G1132" s="29">
        <v>1</v>
      </c>
      <c r="H1132" s="29">
        <v>1</v>
      </c>
      <c r="I1132" s="29">
        <v>1</v>
      </c>
      <c r="K1132" s="432"/>
      <c r="L1132" s="432" t="e">
        <f>IF(K1132=0,#REF!,0)</f>
        <v>#REF!</v>
      </c>
      <c r="O1132">
        <v>57534.235535</v>
      </c>
      <c r="P1132">
        <v>107</v>
      </c>
    </row>
    <row r="1133" spans="1:16">
      <c r="A1133" s="29">
        <v>1131</v>
      </c>
      <c r="B1133" s="29">
        <v>1032.623999999998</v>
      </c>
      <c r="C1133" s="29">
        <v>17428.109999999899</v>
      </c>
      <c r="D1133" s="29">
        <v>1</v>
      </c>
      <c r="E1133" s="29">
        <v>1</v>
      </c>
      <c r="F1133" s="29">
        <v>33625.563999999998</v>
      </c>
      <c r="G1133" s="29">
        <v>1</v>
      </c>
      <c r="H1133" s="29">
        <v>1</v>
      </c>
      <c r="I1133" s="29">
        <v>1</v>
      </c>
      <c r="K1133" s="432"/>
      <c r="L1133" s="432" t="e">
        <f>IF(K1133=0,#REF!,0)</f>
        <v>#REF!</v>
      </c>
      <c r="O1133">
        <v>57564.629912999997</v>
      </c>
      <c r="P1133">
        <v>99</v>
      </c>
    </row>
    <row r="1134" spans="1:16">
      <c r="A1134" s="29">
        <v>1132</v>
      </c>
      <c r="B1134" s="29">
        <v>1032.623999999998</v>
      </c>
      <c r="C1134" s="29">
        <v>17416.236999999899</v>
      </c>
      <c r="D1134" s="29">
        <v>1</v>
      </c>
      <c r="E1134" s="29">
        <v>1</v>
      </c>
      <c r="F1134" s="29">
        <v>36801.481</v>
      </c>
      <c r="G1134" s="29">
        <v>1</v>
      </c>
      <c r="H1134" s="29">
        <v>1</v>
      </c>
      <c r="I1134" s="29">
        <v>1</v>
      </c>
      <c r="K1134" s="432"/>
      <c r="L1134" s="432" t="e">
        <f>IF(K1134=0,#REF!,0)</f>
        <v>#REF!</v>
      </c>
      <c r="O1134">
        <v>57529.014311999999</v>
      </c>
      <c r="P1134">
        <v>97</v>
      </c>
    </row>
    <row r="1135" spans="1:16">
      <c r="A1135" s="29">
        <v>1133</v>
      </c>
      <c r="B1135" s="29">
        <v>1032.623999999998</v>
      </c>
      <c r="C1135" s="29">
        <v>17429.2749999999</v>
      </c>
      <c r="D1135" s="29">
        <v>1</v>
      </c>
      <c r="E1135" s="29">
        <v>1</v>
      </c>
      <c r="F1135" s="29">
        <v>40741.534999999902</v>
      </c>
      <c r="G1135" s="29">
        <v>1</v>
      </c>
      <c r="H1135" s="29">
        <v>1</v>
      </c>
      <c r="I1135" s="29">
        <v>1</v>
      </c>
      <c r="K1135" s="432"/>
      <c r="L1135" s="432" t="e">
        <f>IF(K1135=0,#REF!,0)</f>
        <v>#REF!</v>
      </c>
      <c r="O1135">
        <v>57753.864135000003</v>
      </c>
      <c r="P1135">
        <v>94</v>
      </c>
    </row>
    <row r="1136" spans="1:16">
      <c r="A1136" s="29">
        <v>1134</v>
      </c>
      <c r="B1136" s="29">
        <v>1762.222</v>
      </c>
      <c r="C1136" s="29">
        <v>17423.2789999999</v>
      </c>
      <c r="D1136" s="29">
        <v>1</v>
      </c>
      <c r="E1136" s="29">
        <v>1</v>
      </c>
      <c r="F1136" s="29">
        <v>42480.122000000003</v>
      </c>
      <c r="G1136" s="29">
        <v>1</v>
      </c>
      <c r="H1136" s="29">
        <v>1</v>
      </c>
      <c r="I1136" s="29">
        <v>1</v>
      </c>
      <c r="K1136" s="432"/>
      <c r="L1136" s="432" t="e">
        <f>IF(K1136=0,#REF!,0)</f>
        <v>#REF!</v>
      </c>
      <c r="O1136">
        <v>58638.916929999999</v>
      </c>
      <c r="P1136">
        <v>102</v>
      </c>
    </row>
    <row r="1137" spans="1:16">
      <c r="A1137" s="29">
        <v>1135</v>
      </c>
      <c r="B1137" s="29">
        <v>6139.8579999999993</v>
      </c>
      <c r="C1137" s="29">
        <v>17521.967999999899</v>
      </c>
      <c r="D1137" s="29">
        <v>1</v>
      </c>
      <c r="E1137" s="29">
        <v>1</v>
      </c>
      <c r="F1137" s="29">
        <v>117252.817999999</v>
      </c>
      <c r="G1137" s="29">
        <v>1</v>
      </c>
      <c r="H1137" s="29">
        <v>1</v>
      </c>
      <c r="I1137" s="29">
        <v>1</v>
      </c>
      <c r="K1137" s="432"/>
      <c r="L1137" s="432" t="e">
        <f>IF(K1137=0,#REF!,0)</f>
        <v>#REF!</v>
      </c>
      <c r="O1137">
        <v>59668.430848000004</v>
      </c>
      <c r="P1137">
        <v>117</v>
      </c>
    </row>
    <row r="1138" spans="1:16">
      <c r="A1138" s="29">
        <v>1136</v>
      </c>
      <c r="B1138" s="29">
        <v>1762.222</v>
      </c>
      <c r="C1138" s="29">
        <v>17848.142999999902</v>
      </c>
      <c r="D1138" s="29">
        <v>1</v>
      </c>
      <c r="E1138" s="29">
        <v>1</v>
      </c>
      <c r="F1138" s="29">
        <v>121859.929</v>
      </c>
      <c r="G1138" s="29">
        <v>1</v>
      </c>
      <c r="H1138" s="29">
        <v>1</v>
      </c>
      <c r="I1138" s="29">
        <v>1</v>
      </c>
      <c r="K1138" s="432"/>
      <c r="L1138" s="432" t="e">
        <f>IF(K1138=0,#REF!,0)</f>
        <v>#REF!</v>
      </c>
      <c r="O1138">
        <v>60288.623443999997</v>
      </c>
      <c r="P1138">
        <v>141</v>
      </c>
    </row>
    <row r="1139" spans="1:16">
      <c r="A1139" s="29">
        <v>1137</v>
      </c>
      <c r="B1139" s="29">
        <v>1032.623999999998</v>
      </c>
      <c r="C1139" s="29">
        <v>18591.0469999999</v>
      </c>
      <c r="D1139" s="29">
        <v>1</v>
      </c>
      <c r="E1139" s="29">
        <v>1</v>
      </c>
      <c r="F1139" s="29">
        <v>110936.073</v>
      </c>
      <c r="G1139" s="29">
        <v>1</v>
      </c>
      <c r="H1139" s="29">
        <v>1</v>
      </c>
      <c r="I1139" s="29">
        <v>1</v>
      </c>
      <c r="K1139" s="432"/>
      <c r="L1139" s="432" t="e">
        <f>IF(K1139=0,#REF!,0)</f>
        <v>#REF!</v>
      </c>
      <c r="O1139">
        <v>63565.638764000003</v>
      </c>
      <c r="P1139">
        <v>139</v>
      </c>
    </row>
    <row r="1140" spans="1:16">
      <c r="A1140" s="29">
        <v>1138</v>
      </c>
      <c r="B1140" s="29">
        <v>1153.2399999999991</v>
      </c>
      <c r="C1140" s="29">
        <v>19308.3679999999</v>
      </c>
      <c r="D1140" s="29">
        <v>1</v>
      </c>
      <c r="E1140" s="29">
        <v>1</v>
      </c>
      <c r="F1140" s="29">
        <v>97512.723999999987</v>
      </c>
      <c r="G1140" s="29">
        <v>1</v>
      </c>
      <c r="H1140" s="29">
        <v>1</v>
      </c>
      <c r="I1140" s="29">
        <v>1</v>
      </c>
      <c r="K1140" s="432"/>
      <c r="L1140" s="432" t="e">
        <f>IF(K1140=0,#REF!,0)</f>
        <v>#REF!</v>
      </c>
      <c r="O1140">
        <v>68721.051026999994</v>
      </c>
      <c r="P1140">
        <v>134</v>
      </c>
    </row>
    <row r="1141" spans="1:16">
      <c r="A1141" s="29">
        <v>1139</v>
      </c>
      <c r="B1141" s="29">
        <v>1213.5469999999989</v>
      </c>
      <c r="C1141" s="29">
        <v>19861.128999999899</v>
      </c>
      <c r="D1141" s="29">
        <v>1</v>
      </c>
      <c r="E1141" s="29">
        <v>1</v>
      </c>
      <c r="F1141" s="29">
        <v>84626.677999999883</v>
      </c>
      <c r="G1141" s="29">
        <v>1</v>
      </c>
      <c r="H1141" s="29">
        <v>1</v>
      </c>
      <c r="I1141" s="29">
        <v>1</v>
      </c>
      <c r="K1141" s="432"/>
      <c r="L1141" s="432" t="e">
        <f>IF(K1141=0,#REF!,0)</f>
        <v>#REF!</v>
      </c>
      <c r="O1141">
        <v>68801.653839000006</v>
      </c>
      <c r="P1141">
        <v>126</v>
      </c>
    </row>
    <row r="1142" spans="1:16">
      <c r="A1142" s="29">
        <v>1140</v>
      </c>
      <c r="B1142" s="29">
        <v>1213.5469999999989</v>
      </c>
      <c r="C1142" s="29">
        <v>19272.333999999901</v>
      </c>
      <c r="D1142" s="29">
        <v>1</v>
      </c>
      <c r="E1142" s="29">
        <v>1</v>
      </c>
      <c r="F1142" s="29">
        <v>73780.384999999893</v>
      </c>
      <c r="G1142" s="29">
        <v>1</v>
      </c>
      <c r="H1142" s="29">
        <v>1</v>
      </c>
      <c r="I1142" s="29">
        <v>1</v>
      </c>
      <c r="K1142" s="432"/>
      <c r="L1142" s="432" t="e">
        <f>IF(K1142=0,#REF!,0)</f>
        <v>#REF!</v>
      </c>
      <c r="O1142">
        <v>67787.682587000003</v>
      </c>
      <c r="P1142">
        <v>113</v>
      </c>
    </row>
    <row r="1143" spans="1:16">
      <c r="A1143" s="29">
        <v>1141</v>
      </c>
      <c r="B1143" s="29">
        <v>6200.1660000000002</v>
      </c>
      <c r="C1143" s="29">
        <v>17337.113999999889</v>
      </c>
      <c r="D1143" s="29">
        <v>1</v>
      </c>
      <c r="E1143" s="29">
        <v>1</v>
      </c>
      <c r="F1143" s="29">
        <v>53019.01</v>
      </c>
      <c r="G1143" s="29">
        <v>1</v>
      </c>
      <c r="H1143" s="29">
        <v>1</v>
      </c>
      <c r="I1143" s="29">
        <v>1</v>
      </c>
      <c r="K1143" s="432">
        <v>8327.6839548041335</v>
      </c>
      <c r="L1143" s="432">
        <f>IF(K1143=0,#REF!,0)</f>
        <v>0</v>
      </c>
      <c r="O1143">
        <v>63727.518280999997</v>
      </c>
      <c r="P1143">
        <v>97</v>
      </c>
    </row>
    <row r="1144" spans="1:16">
      <c r="A1144" s="29">
        <v>1142</v>
      </c>
      <c r="B1144" s="29">
        <v>1762.222</v>
      </c>
      <c r="C1144" s="29">
        <v>17136.2959999999</v>
      </c>
      <c r="D1144" s="29">
        <v>1</v>
      </c>
      <c r="E1144" s="29">
        <v>1</v>
      </c>
      <c r="F1144" s="29">
        <v>55127.30999999999</v>
      </c>
      <c r="G1144" s="29">
        <v>1</v>
      </c>
      <c r="H1144" s="29">
        <v>1</v>
      </c>
      <c r="I1144" s="29">
        <v>1</v>
      </c>
      <c r="K1144" s="432"/>
      <c r="L1144" s="432" t="e">
        <f>IF(K1144=0,#REF!,0)</f>
        <v>#REF!</v>
      </c>
      <c r="O1144">
        <v>62915.016387999996</v>
      </c>
      <c r="P1144">
        <v>93</v>
      </c>
    </row>
    <row r="1145" spans="1:16">
      <c r="A1145" s="29">
        <v>1143</v>
      </c>
      <c r="B1145" s="29">
        <v>1032.623999999998</v>
      </c>
      <c r="C1145" s="29">
        <v>17879.109999999899</v>
      </c>
      <c r="D1145" s="29">
        <v>1</v>
      </c>
      <c r="E1145" s="29">
        <v>1</v>
      </c>
      <c r="F1145" s="29">
        <v>52323.957999999999</v>
      </c>
      <c r="G1145" s="29">
        <v>1</v>
      </c>
      <c r="H1145" s="29">
        <v>1</v>
      </c>
      <c r="I1145" s="29">
        <v>1</v>
      </c>
      <c r="K1145" s="432">
        <v>4343.9418311128911</v>
      </c>
      <c r="L1145" s="432">
        <f>IF(K1145=0,#REF!,0)</f>
        <v>0</v>
      </c>
      <c r="O1145">
        <v>64711.943482000002</v>
      </c>
      <c r="P1145">
        <v>96</v>
      </c>
    </row>
    <row r="1146" spans="1:16">
      <c r="A1146" s="29">
        <v>1144</v>
      </c>
      <c r="B1146" s="29">
        <v>1032.623999999998</v>
      </c>
      <c r="C1146" s="29">
        <v>17540.035999999898</v>
      </c>
      <c r="D1146" s="29">
        <v>1</v>
      </c>
      <c r="E1146" s="29">
        <v>1</v>
      </c>
      <c r="F1146" s="29">
        <v>51054.985000000001</v>
      </c>
      <c r="G1146" s="29">
        <v>1</v>
      </c>
      <c r="H1146" s="29">
        <v>1</v>
      </c>
      <c r="I1146" s="29">
        <v>1</v>
      </c>
      <c r="K1146" s="432"/>
      <c r="L1146" s="432" t="e">
        <f>IF(K1146=0,#REF!,0)</f>
        <v>#REF!</v>
      </c>
      <c r="O1146">
        <v>64293.205047000003</v>
      </c>
      <c r="P1146">
        <v>99</v>
      </c>
    </row>
    <row r="1147" spans="1:16">
      <c r="A1147" s="29">
        <v>1145</v>
      </c>
      <c r="B1147" s="29">
        <v>1032.623999999998</v>
      </c>
      <c r="C1147" s="29">
        <v>17292.188999999889</v>
      </c>
      <c r="D1147" s="29">
        <v>1</v>
      </c>
      <c r="E1147" s="29">
        <v>1</v>
      </c>
      <c r="F1147" s="29">
        <v>52811.724999999897</v>
      </c>
      <c r="G1147" s="29">
        <v>1</v>
      </c>
      <c r="H1147" s="29">
        <v>1</v>
      </c>
      <c r="I1147" s="29">
        <v>1</v>
      </c>
      <c r="K1147" s="432"/>
      <c r="L1147" s="432" t="e">
        <f>IF(K1147=0,#REF!,0)</f>
        <v>#REF!</v>
      </c>
      <c r="O1147">
        <v>65094.311370000003</v>
      </c>
      <c r="P1147">
        <v>108</v>
      </c>
    </row>
    <row r="1148" spans="1:16">
      <c r="A1148" s="29">
        <v>1146</v>
      </c>
      <c r="B1148" s="29">
        <v>1762.222</v>
      </c>
      <c r="C1148" s="29">
        <v>16814.8669999999</v>
      </c>
      <c r="D1148" s="29">
        <v>1</v>
      </c>
      <c r="E1148" s="29">
        <v>1</v>
      </c>
      <c r="F1148" s="29">
        <v>58825.729999999901</v>
      </c>
      <c r="G1148" s="29">
        <v>1</v>
      </c>
      <c r="H1148" s="29">
        <v>1</v>
      </c>
      <c r="I1148" s="29">
        <v>1</v>
      </c>
      <c r="K1148" s="432"/>
      <c r="L1148" s="432" t="e">
        <f>IF(K1148=0,#REF!,0)</f>
        <v>#REF!</v>
      </c>
      <c r="O1148">
        <v>65685.031371999998</v>
      </c>
      <c r="P1148">
        <v>129</v>
      </c>
    </row>
    <row r="1149" spans="1:16">
      <c r="A1149" s="29">
        <v>1147</v>
      </c>
      <c r="B1149" s="29">
        <v>6139.8579999999993</v>
      </c>
      <c r="C1149" s="29">
        <v>16935.42299999989</v>
      </c>
      <c r="D1149" s="29">
        <v>1</v>
      </c>
      <c r="E1149" s="29">
        <v>1</v>
      </c>
      <c r="F1149" s="29">
        <v>57112.548999999977</v>
      </c>
      <c r="G1149" s="29">
        <v>1</v>
      </c>
      <c r="H1149" s="29">
        <v>1</v>
      </c>
      <c r="I1149" s="29">
        <v>1</v>
      </c>
      <c r="K1149" s="432"/>
      <c r="L1149" s="432" t="e">
        <f>IF(K1149=0,#REF!,0)</f>
        <v>#REF!</v>
      </c>
      <c r="O1149">
        <v>65747.34597699999</v>
      </c>
      <c r="P1149">
        <v>161</v>
      </c>
    </row>
    <row r="1150" spans="1:16">
      <c r="A1150" s="29">
        <v>1148</v>
      </c>
      <c r="B1150" s="29">
        <v>7599.07</v>
      </c>
      <c r="C1150" s="29">
        <v>18283.22899999989</v>
      </c>
      <c r="D1150" s="29">
        <v>1</v>
      </c>
      <c r="E1150" s="29">
        <v>1</v>
      </c>
      <c r="F1150" s="29">
        <v>56519.761999999988</v>
      </c>
      <c r="G1150" s="29">
        <v>1</v>
      </c>
      <c r="H1150" s="29">
        <v>1</v>
      </c>
      <c r="I1150" s="29">
        <v>1</v>
      </c>
      <c r="K1150" s="432"/>
      <c r="L1150" s="432" t="e">
        <f>IF(K1150=0,#REF!,0)</f>
        <v>#REF!</v>
      </c>
      <c r="O1150">
        <v>66674.959411999997</v>
      </c>
      <c r="P1150">
        <v>183</v>
      </c>
    </row>
    <row r="1151" spans="1:16">
      <c r="A1151" s="29">
        <v>1149</v>
      </c>
      <c r="B1151" s="29">
        <v>1762.222</v>
      </c>
      <c r="C1151" s="29">
        <v>17801.934999999889</v>
      </c>
      <c r="D1151" s="29">
        <v>1</v>
      </c>
      <c r="E1151" s="29">
        <v>1</v>
      </c>
      <c r="F1151" s="29">
        <v>66324.551000000007</v>
      </c>
      <c r="G1151" s="29">
        <v>1</v>
      </c>
      <c r="H1151" s="29">
        <v>1</v>
      </c>
      <c r="I1151" s="29">
        <v>1</v>
      </c>
      <c r="K1151" s="432"/>
      <c r="L1151" s="432" t="e">
        <f>IF(K1151=0,#REF!,0)</f>
        <v>#REF!</v>
      </c>
      <c r="O1151">
        <v>64755.957123</v>
      </c>
      <c r="P1151">
        <v>181</v>
      </c>
    </row>
    <row r="1152" spans="1:16">
      <c r="A1152" s="29">
        <v>1150</v>
      </c>
      <c r="B1152" s="29">
        <v>1762.222</v>
      </c>
      <c r="C1152" s="29">
        <v>17417.554999999898</v>
      </c>
      <c r="D1152" s="29">
        <v>1</v>
      </c>
      <c r="E1152" s="29">
        <v>1</v>
      </c>
      <c r="F1152" s="29">
        <v>2346.2460000000001</v>
      </c>
      <c r="G1152" s="29">
        <v>1</v>
      </c>
      <c r="H1152" s="29">
        <v>1</v>
      </c>
      <c r="I1152" s="29">
        <v>1</v>
      </c>
      <c r="K1152" s="432"/>
      <c r="L1152" s="432" t="e">
        <f>IF(K1152=0,#REF!,0)</f>
        <v>#REF!</v>
      </c>
      <c r="O1152">
        <v>63002.793363999997</v>
      </c>
      <c r="P1152">
        <v>181</v>
      </c>
    </row>
    <row r="1153" spans="1:16">
      <c r="A1153" s="29">
        <v>1151</v>
      </c>
      <c r="B1153" s="29">
        <v>1762.222</v>
      </c>
      <c r="C1153" s="29">
        <v>17029.192999999901</v>
      </c>
      <c r="D1153" s="29">
        <v>1</v>
      </c>
      <c r="E1153" s="29">
        <v>1</v>
      </c>
      <c r="F1153" s="29">
        <v>2286.1219999999998</v>
      </c>
      <c r="G1153" s="29">
        <v>1</v>
      </c>
      <c r="H1153" s="29">
        <v>1</v>
      </c>
      <c r="I1153" s="29">
        <v>1</v>
      </c>
      <c r="K1153" s="432"/>
      <c r="L1153" s="432" t="e">
        <f>IF(K1153=0,#REF!,0)</f>
        <v>#REF!</v>
      </c>
      <c r="O1153">
        <v>62323.993409000002</v>
      </c>
      <c r="P1153">
        <v>173</v>
      </c>
    </row>
    <row r="1154" spans="1:16">
      <c r="A1154" s="29">
        <v>1152</v>
      </c>
      <c r="B1154" s="29">
        <v>1032.623999999998</v>
      </c>
      <c r="C1154" s="29">
        <v>17090.556999999899</v>
      </c>
      <c r="D1154" s="29">
        <v>1</v>
      </c>
      <c r="E1154" s="29">
        <v>1</v>
      </c>
      <c r="F1154" s="29">
        <v>3745.8289999999802</v>
      </c>
      <c r="G1154" s="29">
        <v>1</v>
      </c>
      <c r="H1154" s="29">
        <v>1</v>
      </c>
      <c r="I1154" s="29">
        <v>1</v>
      </c>
      <c r="K1154" s="432"/>
      <c r="L1154" s="432" t="e">
        <f>IF(K1154=0,#REF!,0)</f>
        <v>#REF!</v>
      </c>
      <c r="O1154">
        <v>62786.413879</v>
      </c>
      <c r="P1154">
        <v>165</v>
      </c>
    </row>
    <row r="1155" spans="1:16">
      <c r="A1155" s="29">
        <v>1153</v>
      </c>
      <c r="B1155" s="29">
        <v>1032.623999999998</v>
      </c>
      <c r="C1155" s="29">
        <v>20957.482999999898</v>
      </c>
      <c r="D1155" s="29">
        <v>1</v>
      </c>
      <c r="E1155" s="29">
        <v>1</v>
      </c>
      <c r="F1155" s="29">
        <v>11211.451999999899</v>
      </c>
      <c r="G1155" s="29">
        <v>1</v>
      </c>
      <c r="H1155" s="29">
        <v>1</v>
      </c>
      <c r="I1155" s="29">
        <v>1</v>
      </c>
      <c r="K1155" s="432"/>
      <c r="L1155" s="432" t="e">
        <f>IF(K1155=0,#REF!,0)</f>
        <v>#REF!</v>
      </c>
      <c r="O1155">
        <v>62284.896728</v>
      </c>
      <c r="P1155">
        <v>156</v>
      </c>
    </row>
    <row r="1156" spans="1:16">
      <c r="A1156" s="29">
        <v>1154</v>
      </c>
      <c r="B1156" s="29">
        <v>1032.623999999998</v>
      </c>
      <c r="C1156" s="29">
        <v>20912.60499999989</v>
      </c>
      <c r="D1156" s="29">
        <v>1</v>
      </c>
      <c r="E1156" s="29">
        <v>1</v>
      </c>
      <c r="F1156" s="29">
        <v>18585.622999999901</v>
      </c>
      <c r="G1156" s="29">
        <v>1</v>
      </c>
      <c r="H1156" s="29">
        <v>1</v>
      </c>
      <c r="I1156" s="29">
        <v>1</v>
      </c>
      <c r="K1156" s="432"/>
      <c r="L1156" s="432" t="e">
        <f>IF(K1156=0,#REF!,0)</f>
        <v>#REF!</v>
      </c>
      <c r="O1156">
        <v>58308.834349999997</v>
      </c>
      <c r="P1156">
        <v>150</v>
      </c>
    </row>
    <row r="1157" spans="1:16">
      <c r="A1157" s="29">
        <v>1155</v>
      </c>
      <c r="B1157" s="29">
        <v>1032.623999999998</v>
      </c>
      <c r="C1157" s="29">
        <v>20967.538999999892</v>
      </c>
      <c r="D1157" s="29">
        <v>1</v>
      </c>
      <c r="E1157" s="29">
        <v>1</v>
      </c>
      <c r="F1157" s="29">
        <v>25967.739000000001</v>
      </c>
      <c r="G1157" s="29">
        <v>1</v>
      </c>
      <c r="H1157" s="29">
        <v>1</v>
      </c>
      <c r="I1157" s="29">
        <v>1</v>
      </c>
      <c r="K1157" s="432"/>
      <c r="L1157" s="432" t="e">
        <f>IF(K1157=0,#REF!,0)</f>
        <v>#REF!</v>
      </c>
      <c r="O1157">
        <v>56497.268097</v>
      </c>
      <c r="P1157">
        <v>148</v>
      </c>
    </row>
    <row r="1158" spans="1:16">
      <c r="A1158" s="29">
        <v>1156</v>
      </c>
      <c r="B1158" s="29">
        <v>1032.623999999998</v>
      </c>
      <c r="C1158" s="29">
        <v>20910.02999999989</v>
      </c>
      <c r="D1158" s="29">
        <v>1</v>
      </c>
      <c r="E1158" s="29">
        <v>1</v>
      </c>
      <c r="F1158" s="29">
        <v>30889.351999999901</v>
      </c>
      <c r="G1158" s="29">
        <v>1</v>
      </c>
      <c r="H1158" s="29">
        <v>1</v>
      </c>
      <c r="I1158" s="29">
        <v>1</v>
      </c>
      <c r="K1158" s="432"/>
      <c r="L1158" s="432" t="e">
        <f>IF(K1158=0,#REF!,0)</f>
        <v>#REF!</v>
      </c>
      <c r="O1158">
        <v>56766.168976000001</v>
      </c>
      <c r="P1158">
        <v>135</v>
      </c>
    </row>
    <row r="1159" spans="1:16">
      <c r="A1159" s="29">
        <v>1157</v>
      </c>
      <c r="B1159" s="29">
        <v>1032.623999999998</v>
      </c>
      <c r="C1159" s="29">
        <v>20887.2419999999</v>
      </c>
      <c r="D1159" s="29">
        <v>1</v>
      </c>
      <c r="E1159" s="29">
        <v>1</v>
      </c>
      <c r="F1159" s="29">
        <v>35937.987000000001</v>
      </c>
      <c r="G1159" s="29">
        <v>1</v>
      </c>
      <c r="H1159" s="29">
        <v>1</v>
      </c>
      <c r="I1159" s="29">
        <v>1</v>
      </c>
      <c r="K1159" s="432"/>
      <c r="L1159" s="432" t="e">
        <f>IF(K1159=0,#REF!,0)</f>
        <v>#REF!</v>
      </c>
      <c r="O1159">
        <v>56166.071135999999</v>
      </c>
      <c r="P1159">
        <v>133</v>
      </c>
    </row>
    <row r="1160" spans="1:16">
      <c r="A1160" s="29">
        <v>1158</v>
      </c>
      <c r="B1160" s="29">
        <v>1762.222</v>
      </c>
      <c r="C1160" s="29">
        <v>20778.3489999999</v>
      </c>
      <c r="D1160" s="29">
        <v>1</v>
      </c>
      <c r="E1160" s="29">
        <v>1</v>
      </c>
      <c r="F1160" s="29">
        <v>40429.30099999989</v>
      </c>
      <c r="G1160" s="29">
        <v>1</v>
      </c>
      <c r="H1160" s="29">
        <v>1</v>
      </c>
      <c r="I1160" s="29">
        <v>1</v>
      </c>
      <c r="K1160" s="432"/>
      <c r="L1160" s="432" t="e">
        <f>IF(K1160=0,#REF!,0)</f>
        <v>#REF!</v>
      </c>
      <c r="O1160">
        <v>56529.648589999997</v>
      </c>
      <c r="P1160">
        <v>139</v>
      </c>
    </row>
    <row r="1161" spans="1:16">
      <c r="A1161" s="29">
        <v>1159</v>
      </c>
      <c r="B1161" s="29">
        <v>6139.8579999999993</v>
      </c>
      <c r="C1161" s="29">
        <v>20806.025999999889</v>
      </c>
      <c r="D1161" s="29">
        <v>1</v>
      </c>
      <c r="E1161" s="29">
        <v>1</v>
      </c>
      <c r="F1161" s="29">
        <v>119275.045</v>
      </c>
      <c r="G1161" s="29">
        <v>1</v>
      </c>
      <c r="H1161" s="29">
        <v>1</v>
      </c>
      <c r="I1161" s="29">
        <v>1</v>
      </c>
      <c r="K1161" s="432"/>
      <c r="L1161" s="432" t="e">
        <f>IF(K1161=0,#REF!,0)</f>
        <v>#REF!</v>
      </c>
      <c r="O1161">
        <v>56412.357483</v>
      </c>
      <c r="P1161">
        <v>146</v>
      </c>
    </row>
    <row r="1162" spans="1:16">
      <c r="A1162" s="29">
        <v>1160</v>
      </c>
      <c r="B1162" s="29">
        <v>1762.222</v>
      </c>
      <c r="C1162" s="29">
        <v>48606.181999999892</v>
      </c>
      <c r="D1162" s="29">
        <v>1</v>
      </c>
      <c r="E1162" s="29">
        <v>1</v>
      </c>
      <c r="F1162" s="29">
        <v>121680.96400000001</v>
      </c>
      <c r="G1162" s="29">
        <v>1</v>
      </c>
      <c r="H1162" s="29">
        <v>1</v>
      </c>
      <c r="I1162" s="29">
        <v>1</v>
      </c>
      <c r="K1162" s="432"/>
      <c r="L1162" s="432" t="e">
        <f>IF(K1162=0,#REF!,0)</f>
        <v>#REF!</v>
      </c>
      <c r="O1162">
        <v>57531.495116999999</v>
      </c>
      <c r="P1162">
        <v>150</v>
      </c>
    </row>
    <row r="1163" spans="1:16">
      <c r="A1163" s="29">
        <v>1161</v>
      </c>
      <c r="B1163" s="29">
        <v>1032.623999999998</v>
      </c>
      <c r="C1163" s="29">
        <v>76457.907999999879</v>
      </c>
      <c r="D1163" s="29">
        <v>1</v>
      </c>
      <c r="E1163" s="29">
        <v>1</v>
      </c>
      <c r="F1163" s="29">
        <v>110373.715999999</v>
      </c>
      <c r="G1163" s="29">
        <v>1</v>
      </c>
      <c r="H1163" s="29">
        <v>1</v>
      </c>
      <c r="I1163" s="29">
        <v>1</v>
      </c>
      <c r="K1163" s="432"/>
      <c r="L1163" s="432" t="e">
        <f>IF(K1163=0,#REF!,0)</f>
        <v>#REF!</v>
      </c>
      <c r="O1163">
        <v>58640.848327000007</v>
      </c>
      <c r="P1163">
        <v>151</v>
      </c>
    </row>
    <row r="1164" spans="1:16">
      <c r="A1164" s="29">
        <v>1162</v>
      </c>
      <c r="B1164" s="29">
        <v>1153.2399999999991</v>
      </c>
      <c r="C1164" s="29">
        <v>92686.271999999895</v>
      </c>
      <c r="D1164" s="29">
        <v>1</v>
      </c>
      <c r="E1164" s="29">
        <v>1</v>
      </c>
      <c r="F1164" s="29">
        <v>95834.868999999977</v>
      </c>
      <c r="G1164" s="29">
        <v>1</v>
      </c>
      <c r="H1164" s="29">
        <v>1</v>
      </c>
      <c r="I1164" s="29">
        <v>1</v>
      </c>
      <c r="K1164" s="432"/>
      <c r="L1164" s="432" t="e">
        <f>IF(K1164=0,#REF!,0)</f>
        <v>#REF!</v>
      </c>
      <c r="O1164">
        <v>59625.157531999997</v>
      </c>
      <c r="P1164">
        <v>131</v>
      </c>
    </row>
    <row r="1165" spans="1:16">
      <c r="A1165" s="29">
        <v>1163</v>
      </c>
      <c r="B1165" s="29">
        <v>1213.5469999999989</v>
      </c>
      <c r="C1165" s="29">
        <v>108639.54799999981</v>
      </c>
      <c r="D1165" s="29">
        <v>1</v>
      </c>
      <c r="E1165" s="29">
        <v>1</v>
      </c>
      <c r="F1165" s="29">
        <v>83194.853000000003</v>
      </c>
      <c r="G1165" s="29">
        <v>1</v>
      </c>
      <c r="H1165" s="29">
        <v>1</v>
      </c>
      <c r="I1165" s="29">
        <v>1</v>
      </c>
      <c r="K1165" s="432">
        <v>6446.3587942317617</v>
      </c>
      <c r="L1165" s="432">
        <f>IF(K1165=0,#REF!,0)</f>
        <v>0</v>
      </c>
      <c r="O1165">
        <v>59936.631437999997</v>
      </c>
      <c r="P1165">
        <v>111</v>
      </c>
    </row>
    <row r="1166" spans="1:16">
      <c r="A1166" s="29">
        <v>1164</v>
      </c>
      <c r="B1166" s="29">
        <v>1213.5469999999989</v>
      </c>
      <c r="C1166" s="29">
        <v>92179.1899999999</v>
      </c>
      <c r="D1166" s="29">
        <v>1</v>
      </c>
      <c r="E1166" s="29">
        <v>1</v>
      </c>
      <c r="F1166" s="29">
        <v>72506.879000000001</v>
      </c>
      <c r="G1166" s="29">
        <v>1</v>
      </c>
      <c r="H1166" s="29">
        <v>1</v>
      </c>
      <c r="I1166" s="29">
        <v>1</v>
      </c>
      <c r="K1166" s="432">
        <v>25384.008171848702</v>
      </c>
      <c r="L1166" s="432">
        <f>IF(K1166=0,#REF!,0)</f>
        <v>0</v>
      </c>
      <c r="O1166">
        <v>59800.223510999997</v>
      </c>
      <c r="P1166">
        <v>103</v>
      </c>
    </row>
    <row r="1167" spans="1:16">
      <c r="A1167" s="29">
        <v>1165</v>
      </c>
      <c r="B1167" s="29">
        <v>6200.1660000000002</v>
      </c>
      <c r="C1167" s="29">
        <v>54759.413999999902</v>
      </c>
      <c r="D1167" s="29">
        <v>1</v>
      </c>
      <c r="E1167" s="29">
        <v>1</v>
      </c>
      <c r="F1167" s="29">
        <v>55079.702999999899</v>
      </c>
      <c r="G1167" s="29">
        <v>1</v>
      </c>
      <c r="H1167" s="29">
        <v>1</v>
      </c>
      <c r="I1167" s="29">
        <v>1</v>
      </c>
      <c r="K1167" s="432">
        <v>12065.37610347058</v>
      </c>
      <c r="L1167" s="432">
        <f>IF(K1167=0,#REF!,0)</f>
        <v>0</v>
      </c>
      <c r="O1167">
        <v>57692.761200000001</v>
      </c>
      <c r="P1167">
        <v>99</v>
      </c>
    </row>
    <row r="1168" spans="1:16">
      <c r="A1168" s="29">
        <v>1166</v>
      </c>
      <c r="B1168" s="29">
        <v>1762.222</v>
      </c>
      <c r="C1168" s="29">
        <v>73724.058999999892</v>
      </c>
      <c r="D1168" s="29">
        <v>1</v>
      </c>
      <c r="E1168" s="29">
        <v>1</v>
      </c>
      <c r="F1168" s="29">
        <v>58302.472999999991</v>
      </c>
      <c r="G1168" s="29">
        <v>1</v>
      </c>
      <c r="H1168" s="29">
        <v>1</v>
      </c>
      <c r="I1168" s="29">
        <v>1</v>
      </c>
      <c r="K1168" s="432">
        <v>29439.882050086901</v>
      </c>
      <c r="L1168" s="432">
        <f>IF(K1168=0,#REF!,0)</f>
        <v>0</v>
      </c>
      <c r="O1168">
        <v>57042.835755</v>
      </c>
      <c r="P1168">
        <v>99</v>
      </c>
    </row>
    <row r="1169" spans="1:16">
      <c r="A1169" s="29">
        <v>1167</v>
      </c>
      <c r="B1169" s="29">
        <v>1032.623999999998</v>
      </c>
      <c r="C1169" s="29">
        <v>105165.32499999979</v>
      </c>
      <c r="D1169" s="29">
        <v>1</v>
      </c>
      <c r="E1169" s="29">
        <v>1</v>
      </c>
      <c r="F1169" s="29">
        <v>55577.054999999993</v>
      </c>
      <c r="G1169" s="29">
        <v>1</v>
      </c>
      <c r="H1169" s="29">
        <v>1</v>
      </c>
      <c r="I1169" s="29">
        <v>1</v>
      </c>
      <c r="K1169" s="432">
        <v>16958.679680562629</v>
      </c>
      <c r="L1169" s="432">
        <f>IF(K1169=0,#REF!,0)</f>
        <v>0</v>
      </c>
      <c r="O1169">
        <v>57262.264067999997</v>
      </c>
      <c r="P1169">
        <v>90</v>
      </c>
    </row>
    <row r="1170" spans="1:16">
      <c r="A1170" s="29">
        <v>1168</v>
      </c>
      <c r="B1170" s="29">
        <v>1032.623999999998</v>
      </c>
      <c r="C1170" s="29">
        <v>89042.166999999899</v>
      </c>
      <c r="D1170" s="29">
        <v>1</v>
      </c>
      <c r="E1170" s="29">
        <v>1</v>
      </c>
      <c r="F1170" s="29">
        <v>54380.874999999898</v>
      </c>
      <c r="G1170" s="29">
        <v>1</v>
      </c>
      <c r="H1170" s="29">
        <v>1</v>
      </c>
      <c r="I1170" s="29">
        <v>1</v>
      </c>
      <c r="K1170" s="432"/>
      <c r="L1170" s="432" t="e">
        <f>IF(K1170=0,#REF!,0)</f>
        <v>#REF!</v>
      </c>
      <c r="O1170">
        <v>56603.307554999999</v>
      </c>
      <c r="P1170">
        <v>84</v>
      </c>
    </row>
    <row r="1171" spans="1:16">
      <c r="A1171" s="29">
        <v>1169</v>
      </c>
      <c r="B1171" s="29">
        <v>1032.623999999998</v>
      </c>
      <c r="C1171" s="29">
        <v>77203.183999999892</v>
      </c>
      <c r="D1171" s="29">
        <v>1</v>
      </c>
      <c r="E1171" s="29">
        <v>1</v>
      </c>
      <c r="F1171" s="29">
        <v>58089.625999999989</v>
      </c>
      <c r="G1171" s="29">
        <v>1</v>
      </c>
      <c r="H1171" s="29">
        <v>1</v>
      </c>
      <c r="I1171" s="29">
        <v>1</v>
      </c>
      <c r="K1171" s="432"/>
      <c r="L1171" s="432" t="e">
        <f>IF(K1171=0,#REF!,0)</f>
        <v>#REF!</v>
      </c>
      <c r="O1171">
        <v>56887.000456999987</v>
      </c>
      <c r="P1171">
        <v>101</v>
      </c>
    </row>
    <row r="1172" spans="1:16">
      <c r="A1172" s="29">
        <v>1170</v>
      </c>
      <c r="B1172" s="29">
        <v>1762.222</v>
      </c>
      <c r="C1172" s="29">
        <v>45723.671999999897</v>
      </c>
      <c r="D1172" s="29">
        <v>1</v>
      </c>
      <c r="E1172" s="29">
        <v>1</v>
      </c>
      <c r="F1172" s="29">
        <v>62898.597999999991</v>
      </c>
      <c r="G1172" s="29">
        <v>1</v>
      </c>
      <c r="H1172" s="29">
        <v>1</v>
      </c>
      <c r="I1172" s="29">
        <v>1</v>
      </c>
      <c r="K1172" s="432"/>
      <c r="L1172" s="432" t="e">
        <f>IF(K1172=0,#REF!,0)</f>
        <v>#REF!</v>
      </c>
      <c r="O1172">
        <v>56617.767304000001</v>
      </c>
      <c r="P1172">
        <v>122</v>
      </c>
    </row>
    <row r="1173" spans="1:16">
      <c r="A1173" s="29">
        <v>1171</v>
      </c>
      <c r="B1173" s="29">
        <v>6139.8579999999993</v>
      </c>
      <c r="C1173" s="29">
        <v>30868.3139999999</v>
      </c>
      <c r="D1173" s="29">
        <v>1</v>
      </c>
      <c r="E1173" s="29">
        <v>1</v>
      </c>
      <c r="F1173" s="29">
        <v>60996.7789999999</v>
      </c>
      <c r="G1173" s="29">
        <v>1</v>
      </c>
      <c r="H1173" s="29">
        <v>1</v>
      </c>
      <c r="I1173" s="29">
        <v>1</v>
      </c>
      <c r="K1173" s="432"/>
      <c r="L1173" s="432" t="e">
        <f>IF(K1173=0,#REF!,0)</f>
        <v>#REF!</v>
      </c>
      <c r="O1173">
        <v>58060.636900999998</v>
      </c>
      <c r="P1173">
        <v>157</v>
      </c>
    </row>
    <row r="1174" spans="1:16">
      <c r="A1174" s="29">
        <v>1172</v>
      </c>
      <c r="B1174" s="29">
        <v>7599.07</v>
      </c>
      <c r="C1174" s="29">
        <v>32327.322999999898</v>
      </c>
      <c r="D1174" s="29">
        <v>1</v>
      </c>
      <c r="E1174" s="29">
        <v>1</v>
      </c>
      <c r="F1174" s="29">
        <v>61148.610999999997</v>
      </c>
      <c r="G1174" s="29">
        <v>1</v>
      </c>
      <c r="H1174" s="29">
        <v>1</v>
      </c>
      <c r="I1174" s="29">
        <v>1</v>
      </c>
      <c r="K1174" s="432"/>
      <c r="L1174" s="432" t="e">
        <f>IF(K1174=0,#REF!,0)</f>
        <v>#REF!</v>
      </c>
      <c r="O1174">
        <v>59499.019043</v>
      </c>
      <c r="P1174">
        <v>165</v>
      </c>
    </row>
    <row r="1175" spans="1:16">
      <c r="A1175" s="29">
        <v>1173</v>
      </c>
      <c r="B1175" s="29">
        <v>1762.222</v>
      </c>
      <c r="C1175" s="29">
        <v>18092.431999999892</v>
      </c>
      <c r="D1175" s="29">
        <v>1</v>
      </c>
      <c r="E1175" s="29">
        <v>1</v>
      </c>
      <c r="F1175" s="29">
        <v>73038.252999999982</v>
      </c>
      <c r="G1175" s="29">
        <v>1</v>
      </c>
      <c r="H1175" s="29">
        <v>1</v>
      </c>
      <c r="I1175" s="29">
        <v>1</v>
      </c>
      <c r="K1175" s="432"/>
      <c r="L1175" s="432" t="e">
        <f>IF(K1175=0,#REF!,0)</f>
        <v>#REF!</v>
      </c>
      <c r="O1175">
        <v>58453.556823999999</v>
      </c>
      <c r="P1175">
        <v>165</v>
      </c>
    </row>
    <row r="1176" spans="1:16">
      <c r="A1176" s="29">
        <v>1174</v>
      </c>
      <c r="B1176" s="29">
        <v>1762.222</v>
      </c>
      <c r="C1176" s="29">
        <v>17803.7079999999</v>
      </c>
      <c r="D1176" s="29">
        <v>1</v>
      </c>
      <c r="E1176" s="29">
        <v>1</v>
      </c>
      <c r="F1176" s="29">
        <v>3105.23199999999</v>
      </c>
      <c r="G1176" s="29">
        <v>1</v>
      </c>
      <c r="H1176" s="29">
        <v>1</v>
      </c>
      <c r="I1176" s="29">
        <v>1</v>
      </c>
      <c r="K1176" s="432"/>
      <c r="L1176" s="432" t="e">
        <f>IF(K1176=0,#REF!,0)</f>
        <v>#REF!</v>
      </c>
      <c r="O1176">
        <v>57769.969420999987</v>
      </c>
      <c r="P1176">
        <v>163</v>
      </c>
    </row>
    <row r="1177" spans="1:16">
      <c r="A1177" s="29">
        <v>1175</v>
      </c>
      <c r="B1177" s="29">
        <v>1762.222</v>
      </c>
      <c r="C1177" s="29">
        <v>17500.513999999901</v>
      </c>
      <c r="D1177" s="29">
        <v>1</v>
      </c>
      <c r="E1177" s="29">
        <v>1</v>
      </c>
      <c r="F1177" s="29">
        <v>3672.3239999999901</v>
      </c>
      <c r="G1177" s="29">
        <v>1</v>
      </c>
      <c r="H1177" s="29">
        <v>1</v>
      </c>
      <c r="I1177" s="29">
        <v>1</v>
      </c>
      <c r="K1177" s="432"/>
      <c r="L1177" s="432" t="e">
        <f>IF(K1177=0,#REF!,0)</f>
        <v>#REF!</v>
      </c>
      <c r="O1177">
        <v>58347.485595000013</v>
      </c>
      <c r="P1177">
        <v>163</v>
      </c>
    </row>
    <row r="1178" spans="1:16">
      <c r="A1178" s="29">
        <v>1176</v>
      </c>
      <c r="B1178" s="29">
        <v>1032.623999999998</v>
      </c>
      <c r="C1178" s="29">
        <v>17694.712999999902</v>
      </c>
      <c r="D1178" s="29">
        <v>1</v>
      </c>
      <c r="E1178" s="29">
        <v>1</v>
      </c>
      <c r="F1178" s="29">
        <v>12644.49599999989</v>
      </c>
      <c r="G1178" s="29">
        <v>1</v>
      </c>
      <c r="H1178" s="29">
        <v>1</v>
      </c>
      <c r="I1178" s="29">
        <v>1</v>
      </c>
      <c r="K1178" s="432"/>
      <c r="L1178" s="432" t="e">
        <f>IF(K1178=0,#REF!,0)</f>
        <v>#REF!</v>
      </c>
      <c r="O1178">
        <v>58840.296874</v>
      </c>
      <c r="P1178">
        <v>156</v>
      </c>
    </row>
    <row r="1179" spans="1:16">
      <c r="A1179" s="29">
        <v>1177</v>
      </c>
      <c r="B1179" s="29">
        <v>1032.623999999998</v>
      </c>
      <c r="C1179" s="29">
        <v>17878.907999999901</v>
      </c>
      <c r="D1179" s="29">
        <v>1</v>
      </c>
      <c r="E1179" s="29">
        <v>1</v>
      </c>
      <c r="F1179" s="29">
        <v>19528.297999999999</v>
      </c>
      <c r="G1179" s="29">
        <v>1</v>
      </c>
      <c r="H1179" s="29">
        <v>1</v>
      </c>
      <c r="I1179" s="29">
        <v>1</v>
      </c>
      <c r="K1179" s="432"/>
      <c r="L1179" s="432" t="e">
        <f>IF(K1179=0,#REF!,0)</f>
        <v>#REF!</v>
      </c>
      <c r="O1179">
        <v>58851.385925000002</v>
      </c>
      <c r="P1179">
        <v>154</v>
      </c>
    </row>
    <row r="1180" spans="1:16">
      <c r="A1180" s="29">
        <v>1178</v>
      </c>
      <c r="B1180" s="29">
        <v>1032.623999999998</v>
      </c>
      <c r="C1180" s="29">
        <v>17993.975999999901</v>
      </c>
      <c r="D1180" s="29">
        <v>1</v>
      </c>
      <c r="E1180" s="29">
        <v>1</v>
      </c>
      <c r="F1180" s="29">
        <v>26504.696</v>
      </c>
      <c r="G1180" s="29">
        <v>1</v>
      </c>
      <c r="H1180" s="29">
        <v>1</v>
      </c>
      <c r="I1180" s="29">
        <v>1</v>
      </c>
      <c r="K1180" s="432"/>
      <c r="L1180" s="432" t="e">
        <f>IF(K1180=0,#REF!,0)</f>
        <v>#REF!</v>
      </c>
      <c r="O1180">
        <v>56361.554076999993</v>
      </c>
      <c r="P1180">
        <v>140</v>
      </c>
    </row>
    <row r="1181" spans="1:16">
      <c r="A1181" s="29">
        <v>1179</v>
      </c>
      <c r="B1181" s="29">
        <v>1032.623999999998</v>
      </c>
      <c r="C1181" s="29">
        <v>18209.248999999902</v>
      </c>
      <c r="D1181" s="29">
        <v>1</v>
      </c>
      <c r="E1181" s="29">
        <v>1</v>
      </c>
      <c r="F1181" s="29">
        <v>33036.214</v>
      </c>
      <c r="G1181" s="29">
        <v>1</v>
      </c>
      <c r="H1181" s="29">
        <v>1</v>
      </c>
      <c r="I1181" s="29">
        <v>1</v>
      </c>
      <c r="K1181" s="432"/>
      <c r="L1181" s="432" t="e">
        <f>IF(K1181=0,#REF!,0)</f>
        <v>#REF!</v>
      </c>
      <c r="O1181">
        <v>55117.150147</v>
      </c>
      <c r="P1181">
        <v>138</v>
      </c>
    </row>
    <row r="1182" spans="1:16">
      <c r="A1182" s="29">
        <v>1180</v>
      </c>
      <c r="B1182" s="29">
        <v>1032.623999999998</v>
      </c>
      <c r="C1182" s="29">
        <v>18368.8489999999</v>
      </c>
      <c r="D1182" s="29">
        <v>1</v>
      </c>
      <c r="E1182" s="29">
        <v>1</v>
      </c>
      <c r="F1182" s="29">
        <v>37897.11</v>
      </c>
      <c r="G1182" s="29">
        <v>1</v>
      </c>
      <c r="H1182" s="29">
        <v>1</v>
      </c>
      <c r="I1182" s="29">
        <v>1</v>
      </c>
      <c r="K1182" s="432"/>
      <c r="L1182" s="432" t="e">
        <f>IF(K1182=0,#REF!,0)</f>
        <v>#REF!</v>
      </c>
      <c r="O1182">
        <v>55001.867797999999</v>
      </c>
      <c r="P1182">
        <v>133</v>
      </c>
    </row>
    <row r="1183" spans="1:16">
      <c r="A1183" s="29">
        <v>1181</v>
      </c>
      <c r="B1183" s="29">
        <v>1032.623999999998</v>
      </c>
      <c r="C1183" s="29">
        <v>18535.8999999999</v>
      </c>
      <c r="D1183" s="29">
        <v>1</v>
      </c>
      <c r="E1183" s="29">
        <v>1</v>
      </c>
      <c r="F1183" s="29">
        <v>42341.432999999903</v>
      </c>
      <c r="G1183" s="29">
        <v>1</v>
      </c>
      <c r="H1183" s="29">
        <v>1</v>
      </c>
      <c r="I1183" s="29">
        <v>1</v>
      </c>
      <c r="K1183" s="432"/>
      <c r="L1183" s="432" t="e">
        <f>IF(K1183=0,#REF!,0)</f>
        <v>#REF!</v>
      </c>
      <c r="O1183">
        <v>54995.209717000012</v>
      </c>
      <c r="P1183">
        <v>128</v>
      </c>
    </row>
    <row r="1184" spans="1:16">
      <c r="A1184" s="29">
        <v>1182</v>
      </c>
      <c r="B1184" s="29">
        <v>1762.222</v>
      </c>
      <c r="C1184" s="29">
        <v>18659.1869999999</v>
      </c>
      <c r="D1184" s="29">
        <v>1</v>
      </c>
      <c r="E1184" s="29">
        <v>1</v>
      </c>
      <c r="F1184" s="29">
        <v>46438.349999999897</v>
      </c>
      <c r="G1184" s="29">
        <v>1</v>
      </c>
      <c r="H1184" s="29">
        <v>1</v>
      </c>
      <c r="I1184" s="29">
        <v>1</v>
      </c>
      <c r="K1184" s="432"/>
      <c r="L1184" s="432" t="e">
        <f>IF(K1184=0,#REF!,0)</f>
        <v>#REF!</v>
      </c>
      <c r="O1184">
        <v>55070.636048</v>
      </c>
      <c r="P1184">
        <v>131</v>
      </c>
    </row>
    <row r="1185" spans="1:16">
      <c r="A1185" s="29">
        <v>1183</v>
      </c>
      <c r="B1185" s="29">
        <v>6139.8579999999993</v>
      </c>
      <c r="C1185" s="29">
        <v>18942.379999999899</v>
      </c>
      <c r="D1185" s="29">
        <v>1</v>
      </c>
      <c r="E1185" s="29">
        <v>1</v>
      </c>
      <c r="F1185" s="29">
        <v>125473.221999999</v>
      </c>
      <c r="G1185" s="29">
        <v>1</v>
      </c>
      <c r="H1185" s="29">
        <v>1</v>
      </c>
      <c r="I1185" s="29">
        <v>1</v>
      </c>
      <c r="K1185" s="432"/>
      <c r="L1185" s="432" t="e">
        <f>IF(K1185=0,#REF!,0)</f>
        <v>#REF!</v>
      </c>
      <c r="O1185">
        <v>55398.072081999999</v>
      </c>
      <c r="P1185">
        <v>134</v>
      </c>
    </row>
    <row r="1186" spans="1:16">
      <c r="A1186" s="29">
        <v>1184</v>
      </c>
      <c r="B1186" s="29">
        <v>1762.222</v>
      </c>
      <c r="C1186" s="29">
        <v>48660.376999999877</v>
      </c>
      <c r="D1186" s="29">
        <v>1</v>
      </c>
      <c r="E1186" s="29">
        <v>1</v>
      </c>
      <c r="F1186" s="29">
        <v>126984.97199999999</v>
      </c>
      <c r="G1186" s="29">
        <v>1</v>
      </c>
      <c r="H1186" s="29">
        <v>1</v>
      </c>
      <c r="I1186" s="29">
        <v>1</v>
      </c>
      <c r="K1186" s="432"/>
      <c r="L1186" s="432" t="e">
        <f>IF(K1186=0,#REF!,0)</f>
        <v>#REF!</v>
      </c>
      <c r="O1186">
        <v>55186.044921000001</v>
      </c>
      <c r="P1186">
        <v>141</v>
      </c>
    </row>
    <row r="1187" spans="1:16">
      <c r="A1187" s="29">
        <v>1185</v>
      </c>
      <c r="B1187" s="29">
        <v>1032.623999999998</v>
      </c>
      <c r="C1187" s="29">
        <v>76372.306999999899</v>
      </c>
      <c r="D1187" s="29">
        <v>1</v>
      </c>
      <c r="E1187" s="29">
        <v>1</v>
      </c>
      <c r="F1187" s="29">
        <v>114453.308999999</v>
      </c>
      <c r="G1187" s="29">
        <v>1</v>
      </c>
      <c r="H1187" s="29">
        <v>1</v>
      </c>
      <c r="I1187" s="29">
        <v>1</v>
      </c>
      <c r="K1187" s="432"/>
      <c r="L1187" s="432" t="e">
        <f>IF(K1187=0,#REF!,0)</f>
        <v>#REF!</v>
      </c>
      <c r="O1187">
        <v>54163.880431999998</v>
      </c>
      <c r="P1187">
        <v>132</v>
      </c>
    </row>
    <row r="1188" spans="1:16">
      <c r="A1188" s="29">
        <v>1186</v>
      </c>
      <c r="B1188" s="29">
        <v>1153.2399999999991</v>
      </c>
      <c r="C1188" s="29">
        <v>92284.105999999898</v>
      </c>
      <c r="D1188" s="29">
        <v>1</v>
      </c>
      <c r="E1188" s="29">
        <v>1</v>
      </c>
      <c r="F1188" s="29">
        <v>99145.289999999892</v>
      </c>
      <c r="G1188" s="29">
        <v>1</v>
      </c>
      <c r="H1188" s="29">
        <v>1</v>
      </c>
      <c r="I1188" s="29">
        <v>1</v>
      </c>
      <c r="K1188" s="432"/>
      <c r="L1188" s="432" t="e">
        <f>IF(K1188=0,#REF!,0)</f>
        <v>#REF!</v>
      </c>
      <c r="O1188">
        <v>53576.393066999997</v>
      </c>
      <c r="P1188">
        <v>127</v>
      </c>
    </row>
    <row r="1189" spans="1:16">
      <c r="A1189" s="29">
        <v>1187</v>
      </c>
      <c r="B1189" s="29">
        <v>1213.5469999999989</v>
      </c>
      <c r="C1189" s="29">
        <v>107906.5769999998</v>
      </c>
      <c r="D1189" s="29">
        <v>1</v>
      </c>
      <c r="E1189" s="29">
        <v>1</v>
      </c>
      <c r="F1189" s="29">
        <v>86362.940999999992</v>
      </c>
      <c r="G1189" s="29">
        <v>1</v>
      </c>
      <c r="H1189" s="29">
        <v>1</v>
      </c>
      <c r="I1189" s="29">
        <v>1</v>
      </c>
      <c r="K1189" s="432"/>
      <c r="L1189" s="432" t="e">
        <f>IF(K1189=0,#REF!,0)</f>
        <v>#REF!</v>
      </c>
      <c r="O1189">
        <v>54676.956422000003</v>
      </c>
      <c r="P1189">
        <v>109</v>
      </c>
    </row>
    <row r="1190" spans="1:16">
      <c r="A1190" s="29">
        <v>1188</v>
      </c>
      <c r="B1190" s="29">
        <v>1213.5469999999989</v>
      </c>
      <c r="C1190" s="29">
        <v>91242.372999999905</v>
      </c>
      <c r="D1190" s="29">
        <v>1</v>
      </c>
      <c r="E1190" s="29">
        <v>1</v>
      </c>
      <c r="F1190" s="29">
        <v>75701.4549999999</v>
      </c>
      <c r="G1190" s="29">
        <v>1</v>
      </c>
      <c r="H1190" s="29">
        <v>1</v>
      </c>
      <c r="I1190" s="29">
        <v>1</v>
      </c>
      <c r="K1190" s="432"/>
      <c r="L1190" s="432" t="e">
        <f>IF(K1190=0,#REF!,0)</f>
        <v>#REF!</v>
      </c>
      <c r="O1190">
        <v>54428.638091000001</v>
      </c>
      <c r="P1190">
        <v>96</v>
      </c>
    </row>
    <row r="1191" spans="1:16">
      <c r="A1191" s="29">
        <v>1189</v>
      </c>
      <c r="B1191" s="29">
        <v>6200.1660000000002</v>
      </c>
      <c r="C1191" s="29">
        <v>53850.106999999902</v>
      </c>
      <c r="D1191" s="29">
        <v>1</v>
      </c>
      <c r="E1191" s="29">
        <v>1</v>
      </c>
      <c r="F1191" s="29">
        <v>58320.639000000003</v>
      </c>
      <c r="G1191" s="29">
        <v>1</v>
      </c>
      <c r="H1191" s="29">
        <v>1</v>
      </c>
      <c r="I1191" s="29">
        <v>1</v>
      </c>
      <c r="K1191" s="432"/>
      <c r="L1191" s="432" t="e">
        <f>IF(K1191=0,#REF!,0)</f>
        <v>#REF!</v>
      </c>
      <c r="O1191">
        <v>54494.129210999999</v>
      </c>
      <c r="P1191">
        <v>96</v>
      </c>
    </row>
    <row r="1192" spans="1:16">
      <c r="A1192" s="29">
        <v>1190</v>
      </c>
      <c r="B1192" s="29">
        <v>1762.222</v>
      </c>
      <c r="C1192" s="29">
        <v>72756.005999999892</v>
      </c>
      <c r="D1192" s="29">
        <v>1</v>
      </c>
      <c r="E1192" s="29">
        <v>1</v>
      </c>
      <c r="F1192" s="29">
        <v>61355.049999999901</v>
      </c>
      <c r="G1192" s="29">
        <v>1</v>
      </c>
      <c r="H1192" s="29">
        <v>1</v>
      </c>
      <c r="I1192" s="29">
        <v>1</v>
      </c>
      <c r="K1192" s="432">
        <v>62.500069533731903</v>
      </c>
      <c r="L1192" s="432">
        <f>IF(K1192=0,#REF!,0)</f>
        <v>0</v>
      </c>
      <c r="O1192">
        <v>54752.552398</v>
      </c>
      <c r="P1192">
        <v>97</v>
      </c>
    </row>
    <row r="1193" spans="1:16">
      <c r="A1193" s="29">
        <v>1191</v>
      </c>
      <c r="B1193" s="29">
        <v>1032.623999999998</v>
      </c>
      <c r="C1193" s="29">
        <v>104108.5539999998</v>
      </c>
      <c r="D1193" s="29">
        <v>1</v>
      </c>
      <c r="E1193" s="29">
        <v>1</v>
      </c>
      <c r="F1193" s="29">
        <v>57979.506999999998</v>
      </c>
      <c r="G1193" s="29">
        <v>1</v>
      </c>
      <c r="H1193" s="29">
        <v>1</v>
      </c>
      <c r="I1193" s="29">
        <v>1</v>
      </c>
      <c r="K1193" s="432"/>
      <c r="L1193" s="432" t="e">
        <f>IF(K1193=0,#REF!,0)</f>
        <v>#REF!</v>
      </c>
      <c r="O1193">
        <v>54506.561736000003</v>
      </c>
      <c r="P1193">
        <v>97</v>
      </c>
    </row>
    <row r="1194" spans="1:16">
      <c r="A1194" s="29">
        <v>1192</v>
      </c>
      <c r="B1194" s="29">
        <v>1032.623999999998</v>
      </c>
      <c r="C1194" s="29">
        <v>88123.333999999901</v>
      </c>
      <c r="D1194" s="29">
        <v>1</v>
      </c>
      <c r="E1194" s="29">
        <v>1</v>
      </c>
      <c r="F1194" s="29">
        <v>57176.268999999993</v>
      </c>
      <c r="G1194" s="29">
        <v>1</v>
      </c>
      <c r="H1194" s="29">
        <v>1</v>
      </c>
      <c r="I1194" s="29">
        <v>1</v>
      </c>
      <c r="K1194" s="432"/>
      <c r="L1194" s="432" t="e">
        <f>IF(K1194=0,#REF!,0)</f>
        <v>#REF!</v>
      </c>
      <c r="O1194">
        <v>55336.197142999998</v>
      </c>
      <c r="P1194">
        <v>93</v>
      </c>
    </row>
    <row r="1195" spans="1:16">
      <c r="A1195" s="29">
        <v>1193</v>
      </c>
      <c r="B1195" s="29">
        <v>1032.623999999998</v>
      </c>
      <c r="C1195" s="29">
        <v>76364.730999999898</v>
      </c>
      <c r="D1195" s="29">
        <v>1</v>
      </c>
      <c r="E1195" s="29">
        <v>1</v>
      </c>
      <c r="F1195" s="29">
        <v>60481.259999999987</v>
      </c>
      <c r="G1195" s="29">
        <v>1</v>
      </c>
      <c r="H1195" s="29">
        <v>1</v>
      </c>
      <c r="I1195" s="29">
        <v>1</v>
      </c>
      <c r="K1195" s="432"/>
      <c r="L1195" s="432" t="e">
        <f>IF(K1195=0,#REF!,0)</f>
        <v>#REF!</v>
      </c>
      <c r="O1195">
        <v>55532.40625</v>
      </c>
      <c r="P1195">
        <v>102</v>
      </c>
    </row>
    <row r="1196" spans="1:16">
      <c r="A1196" s="29">
        <v>1194</v>
      </c>
      <c r="B1196" s="29">
        <v>1762.222</v>
      </c>
      <c r="C1196" s="29">
        <v>45085.664999999899</v>
      </c>
      <c r="D1196" s="29">
        <v>1</v>
      </c>
      <c r="E1196" s="29">
        <v>1</v>
      </c>
      <c r="F1196" s="29">
        <v>66155.340999999884</v>
      </c>
      <c r="G1196" s="29">
        <v>1</v>
      </c>
      <c r="H1196" s="29">
        <v>1</v>
      </c>
      <c r="I1196" s="29">
        <v>1</v>
      </c>
      <c r="K1196" s="432"/>
      <c r="L1196" s="432" t="e">
        <f>IF(K1196=0,#REF!,0)</f>
        <v>#REF!</v>
      </c>
      <c r="O1196">
        <v>55848.465087999997</v>
      </c>
      <c r="P1196">
        <v>120</v>
      </c>
    </row>
    <row r="1197" spans="1:16">
      <c r="A1197" s="29">
        <v>1195</v>
      </c>
      <c r="B1197" s="29">
        <v>6139.8579999999993</v>
      </c>
      <c r="C1197" s="29">
        <v>30803.645999999899</v>
      </c>
      <c r="D1197" s="29">
        <v>1</v>
      </c>
      <c r="E1197" s="29">
        <v>1</v>
      </c>
      <c r="F1197" s="29">
        <v>65044.075999999899</v>
      </c>
      <c r="G1197" s="29">
        <v>1</v>
      </c>
      <c r="H1197" s="29">
        <v>1</v>
      </c>
      <c r="I1197" s="29">
        <v>1</v>
      </c>
      <c r="K1197" s="432"/>
      <c r="L1197" s="432" t="e">
        <f>IF(K1197=0,#REF!,0)</f>
        <v>#REF!</v>
      </c>
      <c r="O1197">
        <v>56179.837952000002</v>
      </c>
      <c r="P1197">
        <v>142</v>
      </c>
    </row>
    <row r="1198" spans="1:16">
      <c r="A1198" s="29">
        <v>1196</v>
      </c>
      <c r="B1198" s="29">
        <v>7599.07</v>
      </c>
      <c r="C1198" s="29">
        <v>32159.666999999889</v>
      </c>
      <c r="D1198" s="29">
        <v>1</v>
      </c>
      <c r="E1198" s="29">
        <v>1</v>
      </c>
      <c r="F1198" s="29">
        <v>63572.502999999997</v>
      </c>
      <c r="G1198" s="29">
        <v>1</v>
      </c>
      <c r="H1198" s="29">
        <v>1</v>
      </c>
      <c r="I1198" s="29">
        <v>1</v>
      </c>
      <c r="K1198" s="432"/>
      <c r="L1198" s="432" t="e">
        <f>IF(K1198=0,#REF!,0)</f>
        <v>#REF!</v>
      </c>
      <c r="O1198">
        <v>56655.491851000013</v>
      </c>
      <c r="P1198">
        <v>156</v>
      </c>
    </row>
    <row r="1199" spans="1:16">
      <c r="A1199" s="29">
        <v>1197</v>
      </c>
      <c r="B1199" s="29">
        <v>1762.222</v>
      </c>
      <c r="C1199" s="29">
        <v>18053.656999999901</v>
      </c>
      <c r="D1199" s="29">
        <v>1</v>
      </c>
      <c r="E1199" s="29">
        <v>1</v>
      </c>
      <c r="F1199" s="29">
        <v>74387.627999999997</v>
      </c>
      <c r="G1199" s="29">
        <v>1</v>
      </c>
      <c r="H1199" s="29">
        <v>1</v>
      </c>
      <c r="I1199" s="29">
        <v>1</v>
      </c>
      <c r="K1199" s="432"/>
      <c r="L1199" s="432" t="e">
        <f>IF(K1199=0,#REF!,0)</f>
        <v>#REF!</v>
      </c>
      <c r="O1199">
        <v>56280.080840000002</v>
      </c>
      <c r="P1199">
        <v>153</v>
      </c>
    </row>
    <row r="1200" spans="1:16">
      <c r="A1200" s="29">
        <v>1198</v>
      </c>
      <c r="B1200" s="29">
        <v>1762.222</v>
      </c>
      <c r="C1200" s="29">
        <v>17729.820999999891</v>
      </c>
      <c r="D1200" s="29">
        <v>1</v>
      </c>
      <c r="E1200" s="29">
        <v>1</v>
      </c>
      <c r="F1200" s="29">
        <v>3118.72299999999</v>
      </c>
      <c r="G1200" s="29">
        <v>1</v>
      </c>
      <c r="H1200" s="29">
        <v>1</v>
      </c>
      <c r="I1200" s="29">
        <v>1</v>
      </c>
      <c r="K1200" s="432"/>
      <c r="L1200" s="432" t="e">
        <f>IF(K1200=0,#REF!,0)</f>
        <v>#REF!</v>
      </c>
      <c r="O1200">
        <v>55320.268706000003</v>
      </c>
      <c r="P1200">
        <v>147</v>
      </c>
    </row>
    <row r="1201" spans="1:16">
      <c r="A1201" s="29">
        <v>1199</v>
      </c>
      <c r="B1201" s="29">
        <v>1762.222</v>
      </c>
      <c r="C1201" s="29">
        <v>17397.837999999902</v>
      </c>
      <c r="D1201" s="29">
        <v>1</v>
      </c>
      <c r="E1201" s="29">
        <v>1</v>
      </c>
      <c r="F1201" s="29">
        <v>3249.22299999999</v>
      </c>
      <c r="G1201" s="29">
        <v>1</v>
      </c>
      <c r="H1201" s="29">
        <v>1</v>
      </c>
      <c r="I1201" s="29">
        <v>1</v>
      </c>
      <c r="K1201" s="432"/>
      <c r="L1201" s="432" t="e">
        <f>IF(K1201=0,#REF!,0)</f>
        <v>#REF!</v>
      </c>
      <c r="O1201">
        <v>56036.233001000001</v>
      </c>
      <c r="P1201">
        <v>148</v>
      </c>
    </row>
    <row r="1202" spans="1:16">
      <c r="A1202" s="29">
        <v>1200</v>
      </c>
      <c r="B1202" s="29">
        <v>1032.623999999998</v>
      </c>
      <c r="C1202" s="29">
        <v>17562.166999999899</v>
      </c>
      <c r="D1202" s="29">
        <v>1</v>
      </c>
      <c r="E1202" s="29">
        <v>1</v>
      </c>
      <c r="F1202" s="29">
        <v>10948.10399999999</v>
      </c>
      <c r="G1202" s="29">
        <v>1</v>
      </c>
      <c r="H1202" s="29">
        <v>1</v>
      </c>
      <c r="I1202" s="29">
        <v>1</v>
      </c>
      <c r="K1202" s="432"/>
      <c r="L1202" s="432" t="e">
        <f>IF(K1202=0,#REF!,0)</f>
        <v>#REF!</v>
      </c>
      <c r="O1202">
        <v>57235.273285000003</v>
      </c>
      <c r="P1202">
        <v>137</v>
      </c>
    </row>
    <row r="1203" spans="1:16">
      <c r="A1203" s="29">
        <v>1201</v>
      </c>
      <c r="B1203" s="29">
        <v>1032.623999999998</v>
      </c>
      <c r="C1203" s="29">
        <v>17651.648999999899</v>
      </c>
      <c r="D1203" s="29">
        <v>1</v>
      </c>
      <c r="E1203" s="29">
        <v>1</v>
      </c>
      <c r="F1203" s="29">
        <v>16189.3379999999</v>
      </c>
      <c r="G1203" s="29">
        <v>1</v>
      </c>
      <c r="H1203" s="29">
        <v>1</v>
      </c>
      <c r="I1203" s="29">
        <v>1</v>
      </c>
      <c r="K1203" s="432"/>
      <c r="L1203" s="432" t="e">
        <f>IF(K1203=0,#REF!,0)</f>
        <v>#REF!</v>
      </c>
      <c r="O1203">
        <v>55354.961853000001</v>
      </c>
      <c r="P1203">
        <v>116</v>
      </c>
    </row>
    <row r="1204" spans="1:16">
      <c r="A1204" s="29">
        <v>1202</v>
      </c>
      <c r="B1204" s="29">
        <v>1032.623999999998</v>
      </c>
      <c r="C1204" s="29">
        <v>17696.2429999999</v>
      </c>
      <c r="D1204" s="29">
        <v>1</v>
      </c>
      <c r="E1204" s="29">
        <v>1</v>
      </c>
      <c r="F1204" s="29">
        <v>21958.209999999901</v>
      </c>
      <c r="G1204" s="29">
        <v>1</v>
      </c>
      <c r="H1204" s="29">
        <v>1</v>
      </c>
      <c r="I1204" s="29">
        <v>1</v>
      </c>
      <c r="K1204" s="432"/>
      <c r="L1204" s="432" t="e">
        <f>IF(K1204=0,#REF!,0)</f>
        <v>#REF!</v>
      </c>
      <c r="O1204">
        <v>53814.770874000002</v>
      </c>
      <c r="P1204">
        <v>98</v>
      </c>
    </row>
    <row r="1205" spans="1:16">
      <c r="A1205" s="29">
        <v>1203</v>
      </c>
      <c r="B1205" s="29">
        <v>1032.623999999998</v>
      </c>
      <c r="C1205" s="29">
        <v>17788.764999999901</v>
      </c>
      <c r="D1205" s="29">
        <v>1</v>
      </c>
      <c r="E1205" s="29">
        <v>1</v>
      </c>
      <c r="F1205" s="29">
        <v>27177.420999999998</v>
      </c>
      <c r="G1205" s="29">
        <v>1</v>
      </c>
      <c r="H1205" s="29">
        <v>1</v>
      </c>
      <c r="I1205" s="29">
        <v>1</v>
      </c>
      <c r="K1205" s="432"/>
      <c r="L1205" s="432" t="e">
        <f>IF(K1205=0,#REF!,0)</f>
        <v>#REF!</v>
      </c>
      <c r="O1205">
        <v>52706.495147000001</v>
      </c>
      <c r="P1205">
        <v>87</v>
      </c>
    </row>
    <row r="1206" spans="1:16">
      <c r="A1206" s="29">
        <v>1204</v>
      </c>
      <c r="B1206" s="29">
        <v>1032.623999999998</v>
      </c>
      <c r="C1206" s="29">
        <v>17833.519999999899</v>
      </c>
      <c r="D1206" s="29">
        <v>1</v>
      </c>
      <c r="E1206" s="29">
        <v>1</v>
      </c>
      <c r="F1206" s="29">
        <v>31225.600999999901</v>
      </c>
      <c r="G1206" s="29">
        <v>1</v>
      </c>
      <c r="H1206" s="29">
        <v>1</v>
      </c>
      <c r="I1206" s="29">
        <v>1</v>
      </c>
      <c r="K1206" s="432"/>
      <c r="L1206" s="432" t="e">
        <f>IF(K1206=0,#REF!,0)</f>
        <v>#REF!</v>
      </c>
      <c r="O1206">
        <v>52703.600464000003</v>
      </c>
      <c r="P1206">
        <v>89</v>
      </c>
    </row>
    <row r="1207" spans="1:16">
      <c r="A1207" s="29">
        <v>1205</v>
      </c>
      <c r="B1207" s="29">
        <v>1032.623999999998</v>
      </c>
      <c r="C1207" s="29">
        <v>17885.252999999899</v>
      </c>
      <c r="D1207" s="29">
        <v>1</v>
      </c>
      <c r="E1207" s="29">
        <v>1</v>
      </c>
      <c r="F1207" s="29">
        <v>35008.485999999997</v>
      </c>
      <c r="G1207" s="29">
        <v>1</v>
      </c>
      <c r="H1207" s="29">
        <v>1</v>
      </c>
      <c r="I1207" s="29">
        <v>1</v>
      </c>
      <c r="K1207" s="432"/>
      <c r="L1207" s="432" t="e">
        <f>IF(K1207=0,#REF!,0)</f>
        <v>#REF!</v>
      </c>
      <c r="O1207">
        <v>52981.126342000003</v>
      </c>
      <c r="P1207">
        <v>108</v>
      </c>
    </row>
    <row r="1208" spans="1:16">
      <c r="A1208" s="29">
        <v>1206</v>
      </c>
      <c r="B1208" s="29">
        <v>1762.222</v>
      </c>
      <c r="C1208" s="29">
        <v>17948.8659999999</v>
      </c>
      <c r="D1208" s="29">
        <v>1</v>
      </c>
      <c r="E1208" s="29">
        <v>1</v>
      </c>
      <c r="F1208" s="29">
        <v>39152.671999999999</v>
      </c>
      <c r="G1208" s="29">
        <v>1</v>
      </c>
      <c r="H1208" s="29">
        <v>1</v>
      </c>
      <c r="I1208" s="29">
        <v>1</v>
      </c>
      <c r="K1208" s="432"/>
      <c r="L1208" s="432" t="e">
        <f>IF(K1208=0,#REF!,0)</f>
        <v>#REF!</v>
      </c>
      <c r="O1208">
        <v>54670.970824999997</v>
      </c>
      <c r="P1208">
        <v>131</v>
      </c>
    </row>
    <row r="1209" spans="1:16">
      <c r="A1209" s="29">
        <v>1207</v>
      </c>
      <c r="B1209" s="29">
        <v>6139.8579999999993</v>
      </c>
      <c r="C1209" s="29">
        <v>18122.9209999999</v>
      </c>
      <c r="D1209" s="29">
        <v>1</v>
      </c>
      <c r="E1209" s="29">
        <v>1</v>
      </c>
      <c r="F1209" s="29">
        <v>117563.955</v>
      </c>
      <c r="G1209" s="29">
        <v>1</v>
      </c>
      <c r="H1209" s="29">
        <v>1</v>
      </c>
      <c r="I1209" s="29">
        <v>1</v>
      </c>
      <c r="K1209" s="432"/>
      <c r="L1209" s="432" t="e">
        <f>IF(K1209=0,#REF!,0)</f>
        <v>#REF!</v>
      </c>
      <c r="O1209">
        <v>56043.159239999994</v>
      </c>
      <c r="P1209">
        <v>140</v>
      </c>
    </row>
    <row r="1210" spans="1:16">
      <c r="A1210" s="29">
        <v>1208</v>
      </c>
      <c r="B1210" s="29">
        <v>1762.222</v>
      </c>
      <c r="C1210" s="29">
        <v>48337.790999999888</v>
      </c>
      <c r="D1210" s="29">
        <v>1</v>
      </c>
      <c r="E1210" s="29">
        <v>1</v>
      </c>
      <c r="F1210" s="29">
        <v>119269.003</v>
      </c>
      <c r="G1210" s="29">
        <v>1</v>
      </c>
      <c r="H1210" s="29">
        <v>1</v>
      </c>
      <c r="I1210" s="29">
        <v>1</v>
      </c>
      <c r="K1210" s="432"/>
      <c r="L1210" s="432" t="e">
        <f>IF(K1210=0,#REF!,0)</f>
        <v>#REF!</v>
      </c>
      <c r="O1210">
        <v>58890.984802000014</v>
      </c>
      <c r="P1210">
        <v>161</v>
      </c>
    </row>
    <row r="1211" spans="1:16">
      <c r="A1211" s="29">
        <v>1209</v>
      </c>
      <c r="B1211" s="29">
        <v>1032.623999999998</v>
      </c>
      <c r="C1211" s="29">
        <v>75733.005999999907</v>
      </c>
      <c r="D1211" s="29">
        <v>1</v>
      </c>
      <c r="E1211" s="29">
        <v>1</v>
      </c>
      <c r="F1211" s="29">
        <v>106137.553999999</v>
      </c>
      <c r="G1211" s="29">
        <v>1</v>
      </c>
      <c r="H1211" s="29">
        <v>1</v>
      </c>
      <c r="I1211" s="29">
        <v>1</v>
      </c>
      <c r="K1211" s="432"/>
      <c r="L1211" s="432" t="e">
        <f>IF(K1211=0,#REF!,0)</f>
        <v>#REF!</v>
      </c>
      <c r="O1211">
        <v>63245.711456999998</v>
      </c>
      <c r="P1211">
        <v>147</v>
      </c>
    </row>
    <row r="1212" spans="1:16">
      <c r="A1212" s="29">
        <v>1210</v>
      </c>
      <c r="B1212" s="29">
        <v>1153.2399999999991</v>
      </c>
      <c r="C1212" s="29">
        <v>91405.073999999906</v>
      </c>
      <c r="D1212" s="29">
        <v>1</v>
      </c>
      <c r="E1212" s="29">
        <v>1</v>
      </c>
      <c r="F1212" s="29">
        <v>89557.929000000004</v>
      </c>
      <c r="G1212" s="29">
        <v>1</v>
      </c>
      <c r="H1212" s="29">
        <v>1</v>
      </c>
      <c r="I1212" s="29">
        <v>1</v>
      </c>
      <c r="K1212" s="432"/>
      <c r="L1212" s="432" t="e">
        <f>IF(K1212=0,#REF!,0)</f>
        <v>#REF!</v>
      </c>
      <c r="O1212">
        <v>70246.124299000003</v>
      </c>
      <c r="P1212">
        <v>133</v>
      </c>
    </row>
    <row r="1213" spans="1:16">
      <c r="A1213" s="29">
        <v>1211</v>
      </c>
      <c r="B1213" s="29">
        <v>1213.5469999999989</v>
      </c>
      <c r="C1213" s="29">
        <v>106769.03699999979</v>
      </c>
      <c r="D1213" s="29">
        <v>1</v>
      </c>
      <c r="E1213" s="29">
        <v>1</v>
      </c>
      <c r="F1213" s="29">
        <v>76086.739999999903</v>
      </c>
      <c r="G1213" s="29">
        <v>1</v>
      </c>
      <c r="H1213" s="29">
        <v>1</v>
      </c>
      <c r="I1213" s="29">
        <v>1</v>
      </c>
      <c r="K1213" s="432"/>
      <c r="L1213" s="432" t="e">
        <f>IF(K1213=0,#REF!,0)</f>
        <v>#REF!</v>
      </c>
      <c r="O1213">
        <v>70950.624816999989</v>
      </c>
      <c r="P1213">
        <v>116</v>
      </c>
    </row>
    <row r="1214" spans="1:16">
      <c r="A1214" s="29">
        <v>1212</v>
      </c>
      <c r="B1214" s="29">
        <v>1213.5469999999989</v>
      </c>
      <c r="C1214" s="29">
        <v>89986.019999999888</v>
      </c>
      <c r="D1214" s="29">
        <v>1</v>
      </c>
      <c r="E1214" s="29">
        <v>1</v>
      </c>
      <c r="F1214" s="29">
        <v>64206.122000000003</v>
      </c>
      <c r="G1214" s="29">
        <v>1</v>
      </c>
      <c r="H1214" s="29">
        <v>1</v>
      </c>
      <c r="I1214" s="29">
        <v>1</v>
      </c>
      <c r="K1214" s="432"/>
      <c r="L1214" s="432" t="e">
        <f>IF(K1214=0,#REF!,0)</f>
        <v>#REF!</v>
      </c>
      <c r="O1214">
        <v>70605.938597999993</v>
      </c>
      <c r="P1214">
        <v>103</v>
      </c>
    </row>
    <row r="1215" spans="1:16">
      <c r="A1215" s="29">
        <v>1213</v>
      </c>
      <c r="B1215" s="29">
        <v>6200.1660000000002</v>
      </c>
      <c r="C1215" s="29">
        <v>52608.307999999888</v>
      </c>
      <c r="D1215" s="29">
        <v>1</v>
      </c>
      <c r="E1215" s="29">
        <v>1</v>
      </c>
      <c r="F1215" s="29">
        <v>45891.800999999898</v>
      </c>
      <c r="G1215" s="29">
        <v>1</v>
      </c>
      <c r="H1215" s="29">
        <v>1</v>
      </c>
      <c r="I1215" s="29">
        <v>1</v>
      </c>
      <c r="K1215" s="432">
        <v>21286.62139049988</v>
      </c>
      <c r="L1215" s="432">
        <f>IF(K1215=0,#REF!,0)</f>
        <v>0</v>
      </c>
      <c r="O1215">
        <v>65874.392028000002</v>
      </c>
      <c r="P1215">
        <v>98</v>
      </c>
    </row>
    <row r="1216" spans="1:16">
      <c r="A1216" s="29">
        <v>1214</v>
      </c>
      <c r="B1216" s="29">
        <v>1762.222</v>
      </c>
      <c r="C1216" s="29">
        <v>71462.027999999889</v>
      </c>
      <c r="D1216" s="29">
        <v>1</v>
      </c>
      <c r="E1216" s="29">
        <v>1</v>
      </c>
      <c r="F1216" s="29">
        <v>48356.930999999888</v>
      </c>
      <c r="G1216" s="29">
        <v>1</v>
      </c>
      <c r="H1216" s="29">
        <v>1</v>
      </c>
      <c r="I1216" s="29">
        <v>1</v>
      </c>
      <c r="K1216" s="432"/>
      <c r="L1216" s="432" t="e">
        <f>IF(K1216=0,#REF!,0)</f>
        <v>#REF!</v>
      </c>
      <c r="O1216">
        <v>64648.203092999996</v>
      </c>
      <c r="P1216">
        <v>100</v>
      </c>
    </row>
    <row r="1217" spans="1:16">
      <c r="A1217" s="29">
        <v>1215</v>
      </c>
      <c r="B1217" s="29">
        <v>1032.623999999998</v>
      </c>
      <c r="C1217" s="29">
        <v>102817.66599999979</v>
      </c>
      <c r="D1217" s="29">
        <v>1</v>
      </c>
      <c r="E1217" s="29">
        <v>1</v>
      </c>
      <c r="F1217" s="29">
        <v>45517.9719999999</v>
      </c>
      <c r="G1217" s="29">
        <v>1</v>
      </c>
      <c r="H1217" s="29">
        <v>1</v>
      </c>
      <c r="I1217" s="29">
        <v>1</v>
      </c>
      <c r="K1217" s="432">
        <v>6550.2023794280331</v>
      </c>
      <c r="L1217" s="432">
        <f>IF(K1217=0,#REF!,0)</f>
        <v>0</v>
      </c>
      <c r="O1217">
        <v>67210.268586000006</v>
      </c>
      <c r="P1217">
        <v>113</v>
      </c>
    </row>
    <row r="1218" spans="1:16">
      <c r="A1218" s="29">
        <v>1216</v>
      </c>
      <c r="B1218" s="29">
        <v>1032.623999999998</v>
      </c>
      <c r="C1218" s="29">
        <v>86836.897999999899</v>
      </c>
      <c r="D1218" s="29">
        <v>1</v>
      </c>
      <c r="E1218" s="29">
        <v>1</v>
      </c>
      <c r="F1218" s="29">
        <v>44238.392999999989</v>
      </c>
      <c r="G1218" s="29">
        <v>1</v>
      </c>
      <c r="H1218" s="29">
        <v>1</v>
      </c>
      <c r="I1218" s="29">
        <v>1</v>
      </c>
      <c r="K1218" s="432"/>
      <c r="L1218" s="432" t="e">
        <f>IF(K1218=0,#REF!,0)</f>
        <v>#REF!</v>
      </c>
      <c r="O1218">
        <v>66922.38650600001</v>
      </c>
      <c r="P1218">
        <v>113</v>
      </c>
    </row>
    <row r="1219" spans="1:16">
      <c r="A1219" s="29">
        <v>1217</v>
      </c>
      <c r="B1219" s="29">
        <v>1032.623999999998</v>
      </c>
      <c r="C1219" s="29">
        <v>75143.552999999898</v>
      </c>
      <c r="D1219" s="29">
        <v>1</v>
      </c>
      <c r="E1219" s="29">
        <v>1</v>
      </c>
      <c r="F1219" s="29">
        <v>48028.149999999987</v>
      </c>
      <c r="G1219" s="29">
        <v>1</v>
      </c>
      <c r="H1219" s="29">
        <v>1</v>
      </c>
      <c r="I1219" s="29">
        <v>1</v>
      </c>
      <c r="K1219" s="432"/>
      <c r="L1219" s="432" t="e">
        <f>IF(K1219=0,#REF!,0)</f>
        <v>#REF!</v>
      </c>
      <c r="O1219">
        <v>67880.980528999993</v>
      </c>
      <c r="P1219">
        <v>126</v>
      </c>
    </row>
    <row r="1220" spans="1:16">
      <c r="A1220" s="29">
        <v>1218</v>
      </c>
      <c r="B1220" s="29">
        <v>1762.222</v>
      </c>
      <c r="C1220" s="29">
        <v>43923.430999999888</v>
      </c>
      <c r="D1220" s="29">
        <v>1</v>
      </c>
      <c r="E1220" s="29">
        <v>1</v>
      </c>
      <c r="F1220" s="29">
        <v>53317.226999999999</v>
      </c>
      <c r="G1220" s="29">
        <v>1</v>
      </c>
      <c r="H1220" s="29">
        <v>1</v>
      </c>
      <c r="I1220" s="29">
        <v>1</v>
      </c>
      <c r="K1220" s="432"/>
      <c r="L1220" s="432" t="e">
        <f>IF(K1220=0,#REF!,0)</f>
        <v>#REF!</v>
      </c>
      <c r="O1220">
        <v>67859.871428999992</v>
      </c>
      <c r="P1220">
        <v>143</v>
      </c>
    </row>
    <row r="1221" spans="1:16">
      <c r="A1221" s="29">
        <v>1219</v>
      </c>
      <c r="B1221" s="29">
        <v>6139.8579999999993</v>
      </c>
      <c r="C1221" s="29">
        <v>30186.683999999888</v>
      </c>
      <c r="D1221" s="29">
        <v>1</v>
      </c>
      <c r="E1221" s="29">
        <v>1</v>
      </c>
      <c r="F1221" s="29">
        <v>52398.749999999993</v>
      </c>
      <c r="G1221" s="29">
        <v>1</v>
      </c>
      <c r="H1221" s="29">
        <v>1</v>
      </c>
      <c r="I1221" s="29">
        <v>1</v>
      </c>
      <c r="K1221" s="432"/>
      <c r="L1221" s="432" t="e">
        <f>IF(K1221=0,#REF!,0)</f>
        <v>#REF!</v>
      </c>
      <c r="O1221">
        <v>68456.219512999989</v>
      </c>
      <c r="P1221">
        <v>184</v>
      </c>
    </row>
    <row r="1222" spans="1:16">
      <c r="A1222" s="29">
        <v>1220</v>
      </c>
      <c r="B1222" s="29">
        <v>7599.07</v>
      </c>
      <c r="C1222" s="29">
        <v>31575.721999999889</v>
      </c>
      <c r="D1222" s="29">
        <v>1</v>
      </c>
      <c r="E1222" s="29">
        <v>1</v>
      </c>
      <c r="F1222" s="29">
        <v>51978.951999999997</v>
      </c>
      <c r="G1222" s="29">
        <v>1</v>
      </c>
      <c r="H1222" s="29">
        <v>1</v>
      </c>
      <c r="I1222" s="29">
        <v>1</v>
      </c>
      <c r="K1222" s="432"/>
      <c r="L1222" s="432" t="e">
        <f>IF(K1222=0,#REF!,0)</f>
        <v>#REF!</v>
      </c>
      <c r="O1222">
        <v>68837.609862999991</v>
      </c>
      <c r="P1222">
        <v>196</v>
      </c>
    </row>
    <row r="1223" spans="1:16">
      <c r="A1223" s="29">
        <v>1221</v>
      </c>
      <c r="B1223" s="29">
        <v>1762.222</v>
      </c>
      <c r="C1223" s="29">
        <v>17662.0069999999</v>
      </c>
      <c r="D1223" s="29">
        <v>1</v>
      </c>
      <c r="E1223" s="29">
        <v>1</v>
      </c>
      <c r="F1223" s="29">
        <v>63627.275000000001</v>
      </c>
      <c r="G1223" s="29">
        <v>1</v>
      </c>
      <c r="H1223" s="29">
        <v>1</v>
      </c>
      <c r="I1223" s="29">
        <v>1</v>
      </c>
      <c r="K1223" s="432"/>
      <c r="L1223" s="432" t="e">
        <f>IF(K1223=0,#REF!,0)</f>
        <v>#REF!</v>
      </c>
      <c r="O1223">
        <v>66585.026245000001</v>
      </c>
      <c r="P1223">
        <v>196</v>
      </c>
    </row>
    <row r="1224" spans="1:16">
      <c r="A1224" s="29">
        <v>1222</v>
      </c>
      <c r="B1224" s="29">
        <v>1762.222</v>
      </c>
      <c r="C1224" s="29">
        <v>17340.237999999899</v>
      </c>
      <c r="D1224" s="29">
        <v>1</v>
      </c>
      <c r="E1224" s="29">
        <v>1</v>
      </c>
      <c r="F1224" s="29">
        <v>2991.7909999999902</v>
      </c>
      <c r="G1224" s="29">
        <v>1</v>
      </c>
      <c r="H1224" s="29">
        <v>1</v>
      </c>
      <c r="I1224" s="29">
        <v>1</v>
      </c>
      <c r="K1224" s="432"/>
      <c r="L1224" s="432" t="e">
        <f>IF(K1224=0,#REF!,0)</f>
        <v>#REF!</v>
      </c>
      <c r="O1224">
        <v>64962.321594000001</v>
      </c>
      <c r="P1224">
        <v>193</v>
      </c>
    </row>
    <row r="1225" spans="1:16">
      <c r="A1225" s="29">
        <v>1223</v>
      </c>
      <c r="B1225" s="29">
        <v>1762.222</v>
      </c>
      <c r="C1225" s="29">
        <v>17034.073999999899</v>
      </c>
      <c r="D1225" s="29">
        <v>1</v>
      </c>
      <c r="E1225" s="29">
        <v>1</v>
      </c>
      <c r="F1225" s="29">
        <v>1735.09499999999</v>
      </c>
      <c r="G1225" s="29">
        <v>1</v>
      </c>
      <c r="H1225" s="29">
        <v>1</v>
      </c>
      <c r="I1225" s="29">
        <v>1</v>
      </c>
      <c r="K1225" s="432"/>
      <c r="L1225" s="432" t="e">
        <f>IF(K1225=0,#REF!,0)</f>
        <v>#REF!</v>
      </c>
      <c r="O1225">
        <v>63877.303437000002</v>
      </c>
      <c r="P1225">
        <v>198</v>
      </c>
    </row>
    <row r="1226" spans="1:16">
      <c r="A1226" s="29">
        <v>1224</v>
      </c>
      <c r="B1226" s="29">
        <v>1032.623999999998</v>
      </c>
      <c r="C1226" s="29">
        <v>17165.8329999999</v>
      </c>
      <c r="D1226" s="29">
        <v>1</v>
      </c>
      <c r="E1226" s="29">
        <v>1</v>
      </c>
      <c r="F1226" s="29">
        <v>2401.2109999999998</v>
      </c>
      <c r="G1226" s="29">
        <v>1</v>
      </c>
      <c r="H1226" s="29">
        <v>1</v>
      </c>
      <c r="I1226" s="29">
        <v>1</v>
      </c>
      <c r="K1226" s="432"/>
      <c r="L1226" s="432" t="e">
        <f>IF(K1226=0,#REF!,0)</f>
        <v>#REF!</v>
      </c>
      <c r="O1226">
        <v>63845.091246999997</v>
      </c>
      <c r="P1226">
        <v>191</v>
      </c>
    </row>
    <row r="1227" spans="1:16">
      <c r="A1227" s="29">
        <v>1225</v>
      </c>
      <c r="B1227" s="29">
        <v>1032.623999999998</v>
      </c>
      <c r="C1227" s="29">
        <v>17326.711999999901</v>
      </c>
      <c r="D1227" s="29">
        <v>1</v>
      </c>
      <c r="E1227" s="29">
        <v>1</v>
      </c>
      <c r="F1227" s="29">
        <v>7850.4719999999988</v>
      </c>
      <c r="G1227" s="29">
        <v>1</v>
      </c>
      <c r="H1227" s="29">
        <v>1</v>
      </c>
      <c r="I1227" s="29">
        <v>1</v>
      </c>
      <c r="K1227" s="432"/>
      <c r="L1227" s="432" t="e">
        <f>IF(K1227=0,#REF!,0)</f>
        <v>#REF!</v>
      </c>
      <c r="O1227">
        <v>63400.080385000001</v>
      </c>
      <c r="P1227">
        <v>170</v>
      </c>
    </row>
    <row r="1228" spans="1:16">
      <c r="A1228" s="29">
        <v>1226</v>
      </c>
      <c r="B1228" s="29">
        <v>1032.623999999998</v>
      </c>
      <c r="C1228" s="29">
        <v>17439.398999999899</v>
      </c>
      <c r="D1228" s="29">
        <v>1</v>
      </c>
      <c r="E1228" s="29">
        <v>1</v>
      </c>
      <c r="F1228" s="29">
        <v>15363.7079999999</v>
      </c>
      <c r="G1228" s="29">
        <v>1</v>
      </c>
      <c r="H1228" s="29">
        <v>1</v>
      </c>
      <c r="I1228" s="29">
        <v>1</v>
      </c>
      <c r="K1228" s="432"/>
      <c r="L1228" s="432" t="e">
        <f>IF(K1228=0,#REF!,0)</f>
        <v>#REF!</v>
      </c>
      <c r="O1228">
        <v>60244.843995000003</v>
      </c>
      <c r="P1228">
        <v>161</v>
      </c>
    </row>
    <row r="1229" spans="1:16">
      <c r="A1229" s="29">
        <v>1227</v>
      </c>
      <c r="B1229" s="29">
        <v>1032.623999999998</v>
      </c>
      <c r="C1229" s="29">
        <v>17630.151999999889</v>
      </c>
      <c r="D1229" s="29">
        <v>1</v>
      </c>
      <c r="E1229" s="29">
        <v>1</v>
      </c>
      <c r="F1229" s="29">
        <v>22918.97</v>
      </c>
      <c r="G1229" s="29">
        <v>1</v>
      </c>
      <c r="H1229" s="29">
        <v>1</v>
      </c>
      <c r="I1229" s="29">
        <v>1</v>
      </c>
      <c r="K1229" s="432"/>
      <c r="L1229" s="432" t="e">
        <f>IF(K1229=0,#REF!,0)</f>
        <v>#REF!</v>
      </c>
      <c r="O1229">
        <v>59653.326691000002</v>
      </c>
      <c r="P1229">
        <v>163</v>
      </c>
    </row>
    <row r="1230" spans="1:16">
      <c r="A1230" s="29">
        <v>1228</v>
      </c>
      <c r="B1230" s="29">
        <v>1032.623999999998</v>
      </c>
      <c r="C1230" s="29">
        <v>17728.81499999989</v>
      </c>
      <c r="D1230" s="29">
        <v>1</v>
      </c>
      <c r="E1230" s="29">
        <v>1</v>
      </c>
      <c r="F1230" s="29">
        <v>28266.657999999999</v>
      </c>
      <c r="G1230" s="29">
        <v>1</v>
      </c>
      <c r="H1230" s="29">
        <v>1</v>
      </c>
      <c r="I1230" s="29">
        <v>1</v>
      </c>
      <c r="K1230" s="432"/>
      <c r="L1230" s="432" t="e">
        <f>IF(K1230=0,#REF!,0)</f>
        <v>#REF!</v>
      </c>
      <c r="O1230">
        <v>59606.261597999997</v>
      </c>
      <c r="P1230">
        <v>158</v>
      </c>
    </row>
    <row r="1231" spans="1:16">
      <c r="A1231" s="29">
        <v>1229</v>
      </c>
      <c r="B1231" s="29">
        <v>1032.623999999998</v>
      </c>
      <c r="C1231" s="29">
        <v>17818.413999999899</v>
      </c>
      <c r="D1231" s="29">
        <v>1</v>
      </c>
      <c r="E1231" s="29">
        <v>1</v>
      </c>
      <c r="F1231" s="29">
        <v>33089.126999999993</v>
      </c>
      <c r="G1231" s="29">
        <v>1</v>
      </c>
      <c r="H1231" s="29">
        <v>1</v>
      </c>
      <c r="I1231" s="29">
        <v>1</v>
      </c>
      <c r="K1231" s="432"/>
      <c r="L1231" s="432" t="e">
        <f>IF(K1231=0,#REF!,0)</f>
        <v>#REF!</v>
      </c>
      <c r="O1231">
        <v>59752.761779</v>
      </c>
      <c r="P1231">
        <v>151</v>
      </c>
    </row>
    <row r="1232" spans="1:16">
      <c r="A1232" s="29">
        <v>1230</v>
      </c>
      <c r="B1232" s="29">
        <v>1762.222</v>
      </c>
      <c r="C1232" s="29">
        <v>17883.87299999989</v>
      </c>
      <c r="D1232" s="29">
        <v>1</v>
      </c>
      <c r="E1232" s="29">
        <v>1</v>
      </c>
      <c r="F1232" s="29">
        <v>38199.183999999899</v>
      </c>
      <c r="G1232" s="29">
        <v>1</v>
      </c>
      <c r="H1232" s="29">
        <v>1</v>
      </c>
      <c r="I1232" s="29">
        <v>1</v>
      </c>
      <c r="K1232" s="432"/>
      <c r="L1232" s="432" t="e">
        <f>IF(K1232=0,#REF!,0)</f>
        <v>#REF!</v>
      </c>
      <c r="O1232">
        <v>61244.562194999999</v>
      </c>
      <c r="P1232">
        <v>154</v>
      </c>
    </row>
    <row r="1233" spans="1:16">
      <c r="A1233" s="29">
        <v>1231</v>
      </c>
      <c r="B1233" s="29">
        <v>6139.8579999999993</v>
      </c>
      <c r="C1233" s="29">
        <v>18043.270999999899</v>
      </c>
      <c r="D1233" s="29">
        <v>1</v>
      </c>
      <c r="E1233" s="29">
        <v>1</v>
      </c>
      <c r="F1233" s="29">
        <v>117250.75199999999</v>
      </c>
      <c r="G1233" s="29">
        <v>1</v>
      </c>
      <c r="H1233" s="29">
        <v>1</v>
      </c>
      <c r="I1233" s="29">
        <v>1</v>
      </c>
      <c r="K1233" s="432"/>
      <c r="L1233" s="432" t="e">
        <f>IF(K1233=0,#REF!,0)</f>
        <v>#REF!</v>
      </c>
      <c r="O1233">
        <v>63807.962890000003</v>
      </c>
      <c r="P1233">
        <v>169</v>
      </c>
    </row>
    <row r="1234" spans="1:16">
      <c r="A1234" s="29">
        <v>1232</v>
      </c>
      <c r="B1234" s="29">
        <v>1762.222</v>
      </c>
      <c r="C1234" s="29">
        <v>48231.102999999886</v>
      </c>
      <c r="D1234" s="29">
        <v>1</v>
      </c>
      <c r="E1234" s="29">
        <v>1</v>
      </c>
      <c r="F1234" s="29">
        <v>119488.480999999</v>
      </c>
      <c r="G1234" s="29">
        <v>1</v>
      </c>
      <c r="H1234" s="29">
        <v>1</v>
      </c>
      <c r="I1234" s="29">
        <v>1</v>
      </c>
      <c r="K1234" s="432"/>
      <c r="L1234" s="432" t="e">
        <f>IF(K1234=0,#REF!,0)</f>
        <v>#REF!</v>
      </c>
      <c r="O1234">
        <v>66795.886413</v>
      </c>
      <c r="P1234">
        <v>174</v>
      </c>
    </row>
    <row r="1235" spans="1:16">
      <c r="A1235" s="29">
        <v>1233</v>
      </c>
      <c r="B1235" s="29">
        <v>1032.623999999998</v>
      </c>
      <c r="C1235" s="29">
        <v>75741.142999999895</v>
      </c>
      <c r="D1235" s="29">
        <v>1</v>
      </c>
      <c r="E1235" s="29">
        <v>1</v>
      </c>
      <c r="F1235" s="29">
        <v>110308.04700000001</v>
      </c>
      <c r="G1235" s="29">
        <v>1</v>
      </c>
      <c r="H1235" s="29">
        <v>1</v>
      </c>
      <c r="I1235" s="29">
        <v>1</v>
      </c>
      <c r="K1235" s="432"/>
      <c r="L1235" s="432" t="e">
        <f>IF(K1235=0,#REF!,0)</f>
        <v>#REF!</v>
      </c>
      <c r="O1235">
        <v>68657.812622000012</v>
      </c>
      <c r="P1235">
        <v>169</v>
      </c>
    </row>
    <row r="1236" spans="1:16">
      <c r="A1236" s="29">
        <v>1234</v>
      </c>
      <c r="B1236" s="29">
        <v>1153.2399999999991</v>
      </c>
      <c r="C1236" s="29">
        <v>91592.013999999879</v>
      </c>
      <c r="D1236" s="29">
        <v>1</v>
      </c>
      <c r="E1236" s="29">
        <v>1</v>
      </c>
      <c r="F1236" s="29">
        <v>97344.766999999905</v>
      </c>
      <c r="G1236" s="29">
        <v>1</v>
      </c>
      <c r="H1236" s="29">
        <v>1</v>
      </c>
      <c r="I1236" s="29">
        <v>1</v>
      </c>
      <c r="K1236" s="432"/>
      <c r="L1236" s="432" t="e">
        <f>IF(K1236=0,#REF!,0)</f>
        <v>#REF!</v>
      </c>
      <c r="O1236">
        <v>72154.890015000012</v>
      </c>
      <c r="P1236">
        <v>137</v>
      </c>
    </row>
    <row r="1237" spans="1:16">
      <c r="A1237" s="29">
        <v>1235</v>
      </c>
      <c r="B1237" s="29">
        <v>1213.5469999999989</v>
      </c>
      <c r="C1237" s="29">
        <v>107276.6409999998</v>
      </c>
      <c r="D1237" s="29">
        <v>1</v>
      </c>
      <c r="E1237" s="29">
        <v>1</v>
      </c>
      <c r="F1237" s="29">
        <v>87671.663999999888</v>
      </c>
      <c r="G1237" s="29">
        <v>1</v>
      </c>
      <c r="H1237" s="29">
        <v>1</v>
      </c>
      <c r="I1237" s="29">
        <v>1</v>
      </c>
      <c r="K1237" s="432"/>
      <c r="L1237" s="432" t="e">
        <f>IF(K1237=0,#REF!,0)</f>
        <v>#REF!</v>
      </c>
      <c r="O1237">
        <v>72314.816772999999</v>
      </c>
      <c r="P1237">
        <v>122</v>
      </c>
    </row>
    <row r="1238" spans="1:16">
      <c r="A1238" s="29">
        <v>1236</v>
      </c>
      <c r="B1238" s="29">
        <v>1213.5469999999989</v>
      </c>
      <c r="C1238" s="29">
        <v>90671.565999999904</v>
      </c>
      <c r="D1238" s="29">
        <v>1</v>
      </c>
      <c r="E1238" s="29">
        <v>1</v>
      </c>
      <c r="F1238" s="29">
        <v>78418.681999999899</v>
      </c>
      <c r="G1238" s="29">
        <v>1</v>
      </c>
      <c r="H1238" s="29">
        <v>1</v>
      </c>
      <c r="I1238" s="29">
        <v>1</v>
      </c>
      <c r="K1238" s="432"/>
      <c r="L1238" s="432" t="e">
        <f>IF(K1238=0,#REF!,0)</f>
        <v>#REF!</v>
      </c>
      <c r="O1238">
        <v>71759.430969000008</v>
      </c>
      <c r="P1238">
        <v>106</v>
      </c>
    </row>
    <row r="1239" spans="1:16">
      <c r="A1239" s="29">
        <v>1237</v>
      </c>
      <c r="B1239" s="29">
        <v>6200.1660000000002</v>
      </c>
      <c r="C1239" s="29">
        <v>53329.552999999898</v>
      </c>
      <c r="D1239" s="29">
        <v>1</v>
      </c>
      <c r="E1239" s="29">
        <v>1</v>
      </c>
      <c r="F1239" s="29">
        <v>60311.082999999897</v>
      </c>
      <c r="G1239" s="29">
        <v>1</v>
      </c>
      <c r="H1239" s="29">
        <v>1</v>
      </c>
      <c r="I1239" s="29">
        <v>1</v>
      </c>
      <c r="K1239" s="432"/>
      <c r="L1239" s="432" t="e">
        <f>IF(K1239=0,#REF!,0)</f>
        <v>#REF!</v>
      </c>
      <c r="O1239">
        <v>66338.065491000001</v>
      </c>
      <c r="P1239">
        <v>96</v>
      </c>
    </row>
    <row r="1240" spans="1:16">
      <c r="A1240" s="29">
        <v>1238</v>
      </c>
      <c r="B1240" s="29">
        <v>1762.222</v>
      </c>
      <c r="C1240" s="29">
        <v>72269.049999999901</v>
      </c>
      <c r="D1240" s="29">
        <v>1</v>
      </c>
      <c r="E1240" s="29">
        <v>1</v>
      </c>
      <c r="F1240" s="29">
        <v>63464.580999999998</v>
      </c>
      <c r="G1240" s="29">
        <v>1</v>
      </c>
      <c r="H1240" s="29">
        <v>1</v>
      </c>
      <c r="I1240" s="29">
        <v>1</v>
      </c>
      <c r="K1240" s="432">
        <v>170.3037551660116</v>
      </c>
      <c r="L1240" s="432">
        <f>IF(K1240=0,#REF!,0)</f>
        <v>0</v>
      </c>
      <c r="O1240">
        <v>65299.130402000003</v>
      </c>
      <c r="P1240">
        <v>93</v>
      </c>
    </row>
    <row r="1241" spans="1:16">
      <c r="A1241" s="29">
        <v>1239</v>
      </c>
      <c r="B1241" s="29">
        <v>1032.623999999998</v>
      </c>
      <c r="C1241" s="29">
        <v>103685.3609999998</v>
      </c>
      <c r="D1241" s="29">
        <v>1</v>
      </c>
      <c r="E1241" s="29">
        <v>1</v>
      </c>
      <c r="F1241" s="29">
        <v>60316.476999999992</v>
      </c>
      <c r="G1241" s="29">
        <v>1</v>
      </c>
      <c r="H1241" s="29">
        <v>1</v>
      </c>
      <c r="I1241" s="29">
        <v>1</v>
      </c>
      <c r="K1241" s="432"/>
      <c r="L1241" s="432" t="e">
        <f>IF(K1241=0,#REF!,0)</f>
        <v>#REF!</v>
      </c>
      <c r="O1241">
        <v>67276.106230999998</v>
      </c>
      <c r="P1241">
        <v>93</v>
      </c>
    </row>
    <row r="1242" spans="1:16">
      <c r="A1242" s="29">
        <v>1240</v>
      </c>
      <c r="B1242" s="29">
        <v>1032.623999999998</v>
      </c>
      <c r="C1242" s="29">
        <v>87713.377999999895</v>
      </c>
      <c r="D1242" s="29">
        <v>1</v>
      </c>
      <c r="E1242" s="29">
        <v>1</v>
      </c>
      <c r="F1242" s="29">
        <v>58953.777999999897</v>
      </c>
      <c r="G1242" s="29">
        <v>1</v>
      </c>
      <c r="H1242" s="29">
        <v>1</v>
      </c>
      <c r="I1242" s="29">
        <v>1</v>
      </c>
      <c r="K1242" s="432"/>
      <c r="L1242" s="432" t="e">
        <f>IF(K1242=0,#REF!,0)</f>
        <v>#REF!</v>
      </c>
      <c r="O1242">
        <v>66785.738526000001</v>
      </c>
      <c r="P1242">
        <v>97</v>
      </c>
    </row>
    <row r="1243" spans="1:16">
      <c r="A1243" s="29">
        <v>1241</v>
      </c>
      <c r="B1243" s="29">
        <v>1032.623999999998</v>
      </c>
      <c r="C1243" s="29">
        <v>75945.061999999889</v>
      </c>
      <c r="D1243" s="29">
        <v>1</v>
      </c>
      <c r="E1243" s="29">
        <v>1</v>
      </c>
      <c r="F1243" s="29">
        <v>61496.170999999988</v>
      </c>
      <c r="G1243" s="29">
        <v>1</v>
      </c>
      <c r="H1243" s="29">
        <v>1</v>
      </c>
      <c r="I1243" s="29">
        <v>1</v>
      </c>
      <c r="K1243" s="432"/>
      <c r="L1243" s="432" t="e">
        <f>IF(K1243=0,#REF!,0)</f>
        <v>#REF!</v>
      </c>
      <c r="O1243">
        <v>66960.203643000001</v>
      </c>
      <c r="P1243">
        <v>101</v>
      </c>
    </row>
    <row r="1244" spans="1:16">
      <c r="A1244" s="29">
        <v>1242</v>
      </c>
      <c r="B1244" s="29">
        <v>1762.222</v>
      </c>
      <c r="C1244" s="29">
        <v>44584.8319999999</v>
      </c>
      <c r="D1244" s="29">
        <v>1</v>
      </c>
      <c r="E1244" s="29">
        <v>1</v>
      </c>
      <c r="F1244" s="29">
        <v>65428.963999999891</v>
      </c>
      <c r="G1244" s="29">
        <v>1</v>
      </c>
      <c r="H1244" s="29">
        <v>1</v>
      </c>
      <c r="I1244" s="29">
        <v>1</v>
      </c>
      <c r="K1244" s="432"/>
      <c r="L1244" s="432" t="e">
        <f>IF(K1244=0,#REF!,0)</f>
        <v>#REF!</v>
      </c>
      <c r="O1244">
        <v>67655.146424000006</v>
      </c>
      <c r="P1244">
        <v>106</v>
      </c>
    </row>
    <row r="1245" spans="1:16">
      <c r="A1245" s="29">
        <v>1243</v>
      </c>
      <c r="B1245" s="29">
        <v>6139.8579999999993</v>
      </c>
      <c r="C1245" s="29">
        <v>30579.053999999891</v>
      </c>
      <c r="D1245" s="29">
        <v>1</v>
      </c>
      <c r="E1245" s="29">
        <v>1</v>
      </c>
      <c r="F1245" s="29">
        <v>62908.744999999988</v>
      </c>
      <c r="G1245" s="29">
        <v>1</v>
      </c>
      <c r="H1245" s="29">
        <v>1</v>
      </c>
      <c r="I1245" s="29">
        <v>1</v>
      </c>
      <c r="K1245" s="432"/>
      <c r="L1245" s="432" t="e">
        <f>IF(K1245=0,#REF!,0)</f>
        <v>#REF!</v>
      </c>
      <c r="O1245">
        <v>67236.440367000003</v>
      </c>
      <c r="P1245">
        <v>140</v>
      </c>
    </row>
    <row r="1246" spans="1:16">
      <c r="A1246" s="29">
        <v>1244</v>
      </c>
      <c r="B1246" s="29">
        <v>7599.07</v>
      </c>
      <c r="C1246" s="29">
        <v>31930.02999999989</v>
      </c>
      <c r="D1246" s="29">
        <v>1</v>
      </c>
      <c r="E1246" s="29">
        <v>1</v>
      </c>
      <c r="F1246" s="29">
        <v>61360.990000000013</v>
      </c>
      <c r="G1246" s="29">
        <v>1</v>
      </c>
      <c r="H1246" s="29">
        <v>1</v>
      </c>
      <c r="I1246" s="29">
        <v>1</v>
      </c>
      <c r="K1246" s="432"/>
      <c r="L1246" s="432" t="e">
        <f>IF(K1246=0,#REF!,0)</f>
        <v>#REF!</v>
      </c>
      <c r="O1246">
        <v>67894.833191000012</v>
      </c>
      <c r="P1246">
        <v>147</v>
      </c>
    </row>
    <row r="1247" spans="1:16">
      <c r="A1247" s="29">
        <v>1245</v>
      </c>
      <c r="B1247" s="29">
        <v>1762.222</v>
      </c>
      <c r="C1247" s="29">
        <v>17912.714999999898</v>
      </c>
      <c r="D1247" s="29">
        <v>1</v>
      </c>
      <c r="E1247" s="29">
        <v>1</v>
      </c>
      <c r="F1247" s="29">
        <v>71921.648999999888</v>
      </c>
      <c r="G1247" s="29">
        <v>1</v>
      </c>
      <c r="H1247" s="29">
        <v>1</v>
      </c>
      <c r="I1247" s="29">
        <v>1</v>
      </c>
      <c r="K1247" s="432"/>
      <c r="L1247" s="432" t="e">
        <f>IF(K1247=0,#REF!,0)</f>
        <v>#REF!</v>
      </c>
      <c r="O1247">
        <v>66155.582032000006</v>
      </c>
      <c r="P1247">
        <v>173</v>
      </c>
    </row>
    <row r="1248" spans="1:16">
      <c r="A1248" s="29">
        <v>1246</v>
      </c>
      <c r="B1248" s="29">
        <v>1762.222</v>
      </c>
      <c r="C1248" s="29">
        <v>17566.429999999898</v>
      </c>
      <c r="D1248" s="29">
        <v>1</v>
      </c>
      <c r="E1248" s="29">
        <v>1</v>
      </c>
      <c r="F1248" s="29">
        <v>3043.1599999999899</v>
      </c>
      <c r="G1248" s="29">
        <v>1</v>
      </c>
      <c r="H1248" s="29">
        <v>1</v>
      </c>
      <c r="I1248" s="29">
        <v>1</v>
      </c>
      <c r="K1248" s="432"/>
      <c r="L1248" s="432" t="e">
        <f>IF(K1248=0,#REF!,0)</f>
        <v>#REF!</v>
      </c>
      <c r="O1248">
        <v>64074.737000000001</v>
      </c>
      <c r="P1248">
        <v>172</v>
      </c>
    </row>
    <row r="1249" spans="1:16">
      <c r="A1249" s="29">
        <v>1247</v>
      </c>
      <c r="B1249" s="29">
        <v>1762.222</v>
      </c>
      <c r="C1249" s="29">
        <v>17224.180999999891</v>
      </c>
      <c r="D1249" s="29">
        <v>1</v>
      </c>
      <c r="E1249" s="29">
        <v>1</v>
      </c>
      <c r="F1249" s="29">
        <v>2210.8270000000002</v>
      </c>
      <c r="G1249" s="29">
        <v>1</v>
      </c>
      <c r="H1249" s="29">
        <v>1</v>
      </c>
      <c r="I1249" s="29">
        <v>1</v>
      </c>
      <c r="K1249" s="432"/>
      <c r="L1249" s="432" t="e">
        <f>IF(K1249=0,#REF!,0)</f>
        <v>#REF!</v>
      </c>
      <c r="O1249">
        <v>63007.313537000002</v>
      </c>
      <c r="P1249">
        <v>167</v>
      </c>
    </row>
    <row r="1250" spans="1:16">
      <c r="A1250" s="29">
        <v>1248</v>
      </c>
      <c r="B1250" s="29">
        <v>1032.623999999998</v>
      </c>
      <c r="C1250" s="29">
        <v>17327.128999999899</v>
      </c>
      <c r="D1250" s="29">
        <v>1</v>
      </c>
      <c r="E1250" s="29">
        <v>1</v>
      </c>
      <c r="F1250" s="29">
        <v>5866.4889999999996</v>
      </c>
      <c r="G1250" s="29">
        <v>1</v>
      </c>
      <c r="H1250" s="29">
        <v>1</v>
      </c>
      <c r="I1250" s="29">
        <v>1</v>
      </c>
      <c r="K1250" s="432"/>
      <c r="L1250" s="432" t="e">
        <f>IF(K1250=0,#REF!,0)</f>
        <v>#REF!</v>
      </c>
      <c r="O1250">
        <v>62899.591490999999</v>
      </c>
      <c r="P1250">
        <v>163</v>
      </c>
    </row>
    <row r="1251" spans="1:16">
      <c r="A1251" s="29">
        <v>1249</v>
      </c>
      <c r="B1251" s="29">
        <v>1032.623999999998</v>
      </c>
      <c r="C1251" s="29">
        <v>17424.551999999901</v>
      </c>
      <c r="D1251" s="29">
        <v>1</v>
      </c>
      <c r="E1251" s="29">
        <v>1</v>
      </c>
      <c r="F1251" s="29">
        <v>11149.3119999999</v>
      </c>
      <c r="G1251" s="29">
        <v>1</v>
      </c>
      <c r="H1251" s="29">
        <v>1</v>
      </c>
      <c r="I1251" s="29">
        <v>1</v>
      </c>
      <c r="K1251" s="432"/>
      <c r="L1251" s="432" t="e">
        <f>IF(K1251=0,#REF!,0)</f>
        <v>#REF!</v>
      </c>
      <c r="O1251">
        <v>62688.767822000002</v>
      </c>
      <c r="P1251">
        <v>147</v>
      </c>
    </row>
    <row r="1252" spans="1:16">
      <c r="A1252" s="29">
        <v>1250</v>
      </c>
      <c r="B1252" s="29">
        <v>1032.623999999998</v>
      </c>
      <c r="C1252" s="29">
        <v>17425.7789999999</v>
      </c>
      <c r="D1252" s="29">
        <v>1</v>
      </c>
      <c r="E1252" s="29">
        <v>1</v>
      </c>
      <c r="F1252" s="29">
        <v>16063.842000000001</v>
      </c>
      <c r="G1252" s="29">
        <v>1</v>
      </c>
      <c r="H1252" s="29">
        <v>1</v>
      </c>
      <c r="I1252" s="29">
        <v>1</v>
      </c>
      <c r="K1252" s="432"/>
      <c r="L1252" s="432" t="e">
        <f>IF(K1252=0,#REF!,0)</f>
        <v>#REF!</v>
      </c>
      <c r="O1252">
        <v>59309.820068000001</v>
      </c>
      <c r="P1252">
        <v>139</v>
      </c>
    </row>
    <row r="1253" spans="1:16">
      <c r="A1253" s="29">
        <v>1251</v>
      </c>
      <c r="B1253" s="29">
        <v>1032.623999999998</v>
      </c>
      <c r="C1253" s="29">
        <v>17492.764999999901</v>
      </c>
      <c r="D1253" s="29">
        <v>1</v>
      </c>
      <c r="E1253" s="29">
        <v>1</v>
      </c>
      <c r="F1253" s="29">
        <v>20781.691999999901</v>
      </c>
      <c r="G1253" s="29">
        <v>1</v>
      </c>
      <c r="H1253" s="29">
        <v>1</v>
      </c>
      <c r="I1253" s="29">
        <v>1</v>
      </c>
      <c r="K1253" s="432"/>
      <c r="L1253" s="432" t="e">
        <f>IF(K1253=0,#REF!,0)</f>
        <v>#REF!</v>
      </c>
      <c r="O1253">
        <v>58863.908447000002</v>
      </c>
      <c r="P1253">
        <v>130</v>
      </c>
    </row>
    <row r="1254" spans="1:16">
      <c r="A1254" s="29">
        <v>1252</v>
      </c>
      <c r="B1254" s="29">
        <v>1032.623999999998</v>
      </c>
      <c r="C1254" s="29">
        <v>17524.592999999899</v>
      </c>
      <c r="D1254" s="29">
        <v>1</v>
      </c>
      <c r="E1254" s="29">
        <v>1</v>
      </c>
      <c r="F1254" s="29">
        <v>24430.638999999901</v>
      </c>
      <c r="G1254" s="29">
        <v>1</v>
      </c>
      <c r="H1254" s="29">
        <v>1</v>
      </c>
      <c r="I1254" s="29">
        <v>1</v>
      </c>
      <c r="K1254" s="432"/>
      <c r="L1254" s="432" t="e">
        <f>IF(K1254=0,#REF!,0)</f>
        <v>#REF!</v>
      </c>
      <c r="O1254">
        <v>58303.408081000001</v>
      </c>
      <c r="P1254">
        <v>123</v>
      </c>
    </row>
    <row r="1255" spans="1:16">
      <c r="A1255" s="29">
        <v>1253</v>
      </c>
      <c r="B1255" s="29">
        <v>1032.623999999998</v>
      </c>
      <c r="C1255" s="29">
        <v>17580.589999999898</v>
      </c>
      <c r="D1255" s="29">
        <v>1</v>
      </c>
      <c r="E1255" s="29">
        <v>1</v>
      </c>
      <c r="F1255" s="29">
        <v>28389.666000000001</v>
      </c>
      <c r="G1255" s="29">
        <v>1</v>
      </c>
      <c r="H1255" s="29">
        <v>1</v>
      </c>
      <c r="I1255" s="29">
        <v>1</v>
      </c>
      <c r="K1255" s="432"/>
      <c r="L1255" s="432" t="e">
        <f>IF(K1255=0,#REF!,0)</f>
        <v>#REF!</v>
      </c>
      <c r="O1255">
        <v>58075.441926</v>
      </c>
      <c r="P1255">
        <v>123</v>
      </c>
    </row>
    <row r="1256" spans="1:16">
      <c r="A1256" s="29">
        <v>1254</v>
      </c>
      <c r="B1256" s="29">
        <v>1762.222</v>
      </c>
      <c r="C1256" s="29">
        <v>17601.124999999891</v>
      </c>
      <c r="D1256" s="29">
        <v>1</v>
      </c>
      <c r="E1256" s="29">
        <v>1</v>
      </c>
      <c r="F1256" s="29">
        <v>32305.617999999889</v>
      </c>
      <c r="G1256" s="29">
        <v>1</v>
      </c>
      <c r="H1256" s="29">
        <v>1</v>
      </c>
      <c r="I1256" s="29">
        <v>1</v>
      </c>
      <c r="K1256" s="432"/>
      <c r="L1256" s="432" t="e">
        <f>IF(K1256=0,#REF!,0)</f>
        <v>#REF!</v>
      </c>
      <c r="O1256">
        <v>59202.398834</v>
      </c>
      <c r="P1256">
        <v>123</v>
      </c>
    </row>
    <row r="1257" spans="1:16">
      <c r="A1257" s="29">
        <v>1255</v>
      </c>
      <c r="B1257" s="29">
        <v>6139.8579999999993</v>
      </c>
      <c r="C1257" s="29">
        <v>17721.369999999901</v>
      </c>
      <c r="D1257" s="29">
        <v>1</v>
      </c>
      <c r="E1257" s="29">
        <v>1</v>
      </c>
      <c r="F1257" s="29">
        <v>110909.41</v>
      </c>
      <c r="G1257" s="29">
        <v>1</v>
      </c>
      <c r="H1257" s="29">
        <v>1</v>
      </c>
      <c r="I1257" s="29">
        <v>1</v>
      </c>
      <c r="K1257" s="432"/>
      <c r="L1257" s="432" t="e">
        <f>IF(K1257=0,#REF!,0)</f>
        <v>#REF!</v>
      </c>
      <c r="O1257">
        <v>60844.219970000013</v>
      </c>
      <c r="P1257">
        <v>136</v>
      </c>
    </row>
    <row r="1258" spans="1:16">
      <c r="A1258" s="29">
        <v>1256</v>
      </c>
      <c r="B1258" s="29">
        <v>1762.222</v>
      </c>
      <c r="C1258" s="29">
        <v>47859.92399999989</v>
      </c>
      <c r="D1258" s="29">
        <v>1</v>
      </c>
      <c r="E1258" s="29">
        <v>1</v>
      </c>
      <c r="F1258" s="29">
        <v>112506.413</v>
      </c>
      <c r="G1258" s="29">
        <v>1</v>
      </c>
      <c r="H1258" s="29">
        <v>1</v>
      </c>
      <c r="I1258" s="29">
        <v>1</v>
      </c>
      <c r="K1258" s="432"/>
      <c r="L1258" s="432" t="e">
        <f>IF(K1258=0,#REF!,0)</f>
        <v>#REF!</v>
      </c>
      <c r="O1258">
        <v>62789.003052</v>
      </c>
      <c r="P1258">
        <v>146</v>
      </c>
    </row>
    <row r="1259" spans="1:16">
      <c r="A1259" s="29">
        <v>1257</v>
      </c>
      <c r="B1259" s="29">
        <v>1032.623999999998</v>
      </c>
      <c r="C1259" s="29">
        <v>75160.054999999891</v>
      </c>
      <c r="D1259" s="29">
        <v>1</v>
      </c>
      <c r="E1259" s="29">
        <v>1</v>
      </c>
      <c r="F1259" s="29">
        <v>100770.11599999999</v>
      </c>
      <c r="G1259" s="29">
        <v>1</v>
      </c>
      <c r="H1259" s="29">
        <v>1</v>
      </c>
      <c r="I1259" s="29">
        <v>1</v>
      </c>
      <c r="K1259" s="432"/>
      <c r="L1259" s="432" t="e">
        <f>IF(K1259=0,#REF!,0)</f>
        <v>#REF!</v>
      </c>
      <c r="O1259">
        <v>65826.457183999999</v>
      </c>
      <c r="P1259">
        <v>143</v>
      </c>
    </row>
    <row r="1260" spans="1:16">
      <c r="A1260" s="29">
        <v>1258</v>
      </c>
      <c r="B1260" s="29">
        <v>1153.2399999999991</v>
      </c>
      <c r="C1260" s="29">
        <v>90798.687999999907</v>
      </c>
      <c r="D1260" s="29">
        <v>1</v>
      </c>
      <c r="E1260" s="29">
        <v>1</v>
      </c>
      <c r="F1260" s="29">
        <v>86287.977999999988</v>
      </c>
      <c r="G1260" s="29">
        <v>1</v>
      </c>
      <c r="H1260" s="29">
        <v>1</v>
      </c>
      <c r="I1260" s="29">
        <v>1</v>
      </c>
      <c r="K1260" s="432"/>
      <c r="L1260" s="432" t="e">
        <f>IF(K1260=0,#REF!,0)</f>
        <v>#REF!</v>
      </c>
      <c r="O1260">
        <v>71531.545106000005</v>
      </c>
      <c r="P1260">
        <v>138</v>
      </c>
    </row>
    <row r="1261" spans="1:16">
      <c r="A1261" s="29">
        <v>1259</v>
      </c>
      <c r="B1261" s="29">
        <v>1213.5469999999989</v>
      </c>
      <c r="C1261" s="29">
        <v>106168.11699999979</v>
      </c>
      <c r="D1261" s="29">
        <v>1</v>
      </c>
      <c r="E1261" s="29">
        <v>1</v>
      </c>
      <c r="F1261" s="29">
        <v>73547.154999999999</v>
      </c>
      <c r="G1261" s="29">
        <v>1</v>
      </c>
      <c r="H1261" s="29">
        <v>1</v>
      </c>
      <c r="I1261" s="29">
        <v>1</v>
      </c>
      <c r="K1261" s="432"/>
      <c r="L1261" s="432" t="e">
        <f>IF(K1261=0,#REF!,0)</f>
        <v>#REF!</v>
      </c>
      <c r="O1261">
        <v>73494.271179000003</v>
      </c>
      <c r="P1261">
        <v>133</v>
      </c>
    </row>
    <row r="1262" spans="1:16">
      <c r="A1262" s="29">
        <v>1260</v>
      </c>
      <c r="B1262" s="29">
        <v>1213.5469999999989</v>
      </c>
      <c r="C1262" s="29">
        <v>89513.635999999897</v>
      </c>
      <c r="D1262" s="29">
        <v>1</v>
      </c>
      <c r="E1262" s="29">
        <v>1</v>
      </c>
      <c r="F1262" s="29">
        <v>63311.45</v>
      </c>
      <c r="G1262" s="29">
        <v>1</v>
      </c>
      <c r="H1262" s="29">
        <v>1</v>
      </c>
      <c r="I1262" s="29">
        <v>1</v>
      </c>
      <c r="K1262" s="432"/>
      <c r="L1262" s="432" t="e">
        <f>IF(K1262=0,#REF!,0)</f>
        <v>#REF!</v>
      </c>
      <c r="O1262">
        <v>74170.275633999991</v>
      </c>
      <c r="P1262">
        <v>117</v>
      </c>
    </row>
    <row r="1263" spans="1:16">
      <c r="A1263" s="29">
        <v>1261</v>
      </c>
      <c r="B1263" s="29">
        <v>6200.1660000000002</v>
      </c>
      <c r="C1263" s="29">
        <v>52172.894999999888</v>
      </c>
      <c r="D1263" s="29">
        <v>1</v>
      </c>
      <c r="E1263" s="29">
        <v>1</v>
      </c>
      <c r="F1263" s="29">
        <v>45441.551999999887</v>
      </c>
      <c r="G1263" s="29">
        <v>1</v>
      </c>
      <c r="H1263" s="29">
        <v>1</v>
      </c>
      <c r="I1263" s="29">
        <v>1</v>
      </c>
      <c r="K1263" s="432"/>
      <c r="L1263" s="432" t="e">
        <f>IF(K1263=0,#REF!,0)</f>
        <v>#REF!</v>
      </c>
      <c r="O1263">
        <v>70540.799987999999</v>
      </c>
      <c r="P1263">
        <v>113</v>
      </c>
    </row>
    <row r="1264" spans="1:16">
      <c r="A1264" s="29">
        <v>1262</v>
      </c>
      <c r="B1264" s="29">
        <v>1762.222</v>
      </c>
      <c r="C1264" s="29">
        <v>70986.568999999901</v>
      </c>
      <c r="D1264" s="29">
        <v>1</v>
      </c>
      <c r="E1264" s="29">
        <v>1</v>
      </c>
      <c r="F1264" s="29">
        <v>47743.862000000001</v>
      </c>
      <c r="G1264" s="29">
        <v>1</v>
      </c>
      <c r="H1264" s="29">
        <v>1</v>
      </c>
      <c r="I1264" s="29">
        <v>1</v>
      </c>
      <c r="K1264" s="432"/>
      <c r="L1264" s="432" t="e">
        <f>IF(K1264=0,#REF!,0)</f>
        <v>#REF!</v>
      </c>
      <c r="O1264">
        <v>70069.960936999996</v>
      </c>
      <c r="P1264">
        <v>118</v>
      </c>
    </row>
    <row r="1265" spans="1:16">
      <c r="A1265" s="29">
        <v>1263</v>
      </c>
      <c r="B1265" s="29">
        <v>1032.623999999998</v>
      </c>
      <c r="C1265" s="29">
        <v>102362.7659999998</v>
      </c>
      <c r="D1265" s="29">
        <v>1</v>
      </c>
      <c r="E1265" s="29">
        <v>1</v>
      </c>
      <c r="F1265" s="29">
        <v>44961.121999999988</v>
      </c>
      <c r="G1265" s="29">
        <v>1</v>
      </c>
      <c r="H1265" s="29">
        <v>1</v>
      </c>
      <c r="I1265" s="29">
        <v>1</v>
      </c>
      <c r="K1265" s="432"/>
      <c r="L1265" s="432" t="e">
        <f>IF(K1265=0,#REF!,0)</f>
        <v>#REF!</v>
      </c>
      <c r="O1265">
        <v>73145.078062999994</v>
      </c>
      <c r="P1265">
        <v>119</v>
      </c>
    </row>
    <row r="1266" spans="1:16">
      <c r="A1266" s="29">
        <v>1264</v>
      </c>
      <c r="B1266" s="29">
        <v>1032.623999999998</v>
      </c>
      <c r="C1266" s="29">
        <v>86429.987999999896</v>
      </c>
      <c r="D1266" s="29">
        <v>1</v>
      </c>
      <c r="E1266" s="29">
        <v>1</v>
      </c>
      <c r="F1266" s="29">
        <v>43925.569999999992</v>
      </c>
      <c r="G1266" s="29">
        <v>1</v>
      </c>
      <c r="H1266" s="29">
        <v>1</v>
      </c>
      <c r="I1266" s="29">
        <v>1</v>
      </c>
      <c r="K1266" s="432"/>
      <c r="L1266" s="432" t="e">
        <f>IF(K1266=0,#REF!,0)</f>
        <v>#REF!</v>
      </c>
      <c r="O1266">
        <v>72508.518066999997</v>
      </c>
      <c r="P1266">
        <v>120</v>
      </c>
    </row>
    <row r="1267" spans="1:16">
      <c r="A1267" s="29">
        <v>1265</v>
      </c>
      <c r="B1267" s="29">
        <v>1032.623999999998</v>
      </c>
      <c r="C1267" s="29">
        <v>74740.206999999908</v>
      </c>
      <c r="D1267" s="29">
        <v>1</v>
      </c>
      <c r="E1267" s="29">
        <v>1</v>
      </c>
      <c r="F1267" s="29">
        <v>46980.358</v>
      </c>
      <c r="G1267" s="29">
        <v>1</v>
      </c>
      <c r="H1267" s="29">
        <v>1</v>
      </c>
      <c r="I1267" s="29">
        <v>1</v>
      </c>
      <c r="K1267" s="432"/>
      <c r="L1267" s="432" t="e">
        <f>IF(K1267=0,#REF!,0)</f>
        <v>#REF!</v>
      </c>
      <c r="O1267">
        <v>71993.453064000001</v>
      </c>
      <c r="P1267">
        <v>127</v>
      </c>
    </row>
    <row r="1268" spans="1:16">
      <c r="A1268" s="29">
        <v>1266</v>
      </c>
      <c r="B1268" s="29">
        <v>1762.222</v>
      </c>
      <c r="C1268" s="29">
        <v>43441.216999999902</v>
      </c>
      <c r="D1268" s="29">
        <v>1</v>
      </c>
      <c r="E1268" s="29">
        <v>1</v>
      </c>
      <c r="F1268" s="29">
        <v>50765.313999999991</v>
      </c>
      <c r="G1268" s="29">
        <v>1</v>
      </c>
      <c r="H1268" s="29">
        <v>1</v>
      </c>
      <c r="I1268" s="29">
        <v>1</v>
      </c>
      <c r="K1268" s="432"/>
      <c r="L1268" s="432" t="e">
        <f>IF(K1268=0,#REF!,0)</f>
        <v>#REF!</v>
      </c>
      <c r="O1268">
        <v>71033.002015000005</v>
      </c>
      <c r="P1268">
        <v>136</v>
      </c>
    </row>
    <row r="1269" spans="1:16">
      <c r="A1269" s="29">
        <v>1267</v>
      </c>
      <c r="B1269" s="29">
        <v>6139.8579999999993</v>
      </c>
      <c r="C1269" s="29">
        <v>29909.521999999892</v>
      </c>
      <c r="D1269" s="29">
        <v>1</v>
      </c>
      <c r="E1269" s="29">
        <v>1</v>
      </c>
      <c r="F1269" s="29">
        <v>48241.342999999892</v>
      </c>
      <c r="G1269" s="29">
        <v>1</v>
      </c>
      <c r="H1269" s="29">
        <v>1</v>
      </c>
      <c r="I1269" s="29">
        <v>1</v>
      </c>
      <c r="K1269" s="432"/>
      <c r="L1269" s="432" t="e">
        <f>IF(K1269=0,#REF!,0)</f>
        <v>#REF!</v>
      </c>
      <c r="O1269">
        <v>69067.273132000002</v>
      </c>
      <c r="P1269">
        <v>156</v>
      </c>
    </row>
    <row r="1270" spans="1:16">
      <c r="A1270" s="29">
        <v>1268</v>
      </c>
      <c r="B1270" s="29">
        <v>7599.07</v>
      </c>
      <c r="C1270" s="29">
        <v>31282.672999999901</v>
      </c>
      <c r="D1270" s="29">
        <v>1</v>
      </c>
      <c r="E1270" s="29">
        <v>1</v>
      </c>
      <c r="F1270" s="29">
        <v>47259.03</v>
      </c>
      <c r="G1270" s="29">
        <v>1</v>
      </c>
      <c r="H1270" s="29">
        <v>1</v>
      </c>
      <c r="I1270" s="29">
        <v>1</v>
      </c>
      <c r="K1270" s="432"/>
      <c r="L1270" s="432" t="e">
        <f>IF(K1270=0,#REF!,0)</f>
        <v>#REF!</v>
      </c>
      <c r="O1270">
        <v>67856.999937999994</v>
      </c>
      <c r="P1270">
        <v>165</v>
      </c>
    </row>
    <row r="1271" spans="1:16">
      <c r="A1271" s="29">
        <v>1269</v>
      </c>
      <c r="B1271" s="29">
        <v>1762.222</v>
      </c>
      <c r="C1271" s="29">
        <v>17482.536999999898</v>
      </c>
      <c r="D1271" s="29">
        <v>1</v>
      </c>
      <c r="E1271" s="29">
        <v>1</v>
      </c>
      <c r="F1271" s="29">
        <v>58707.002999999997</v>
      </c>
      <c r="G1271" s="29">
        <v>1</v>
      </c>
      <c r="H1271" s="29">
        <v>1</v>
      </c>
      <c r="I1271" s="29">
        <v>1</v>
      </c>
      <c r="K1271" s="432"/>
      <c r="L1271" s="432" t="e">
        <f>IF(K1271=0,#REF!,0)</f>
        <v>#REF!</v>
      </c>
      <c r="O1271">
        <v>64779.661622</v>
      </c>
      <c r="P1271">
        <v>181</v>
      </c>
    </row>
    <row r="1272" spans="1:16">
      <c r="A1272" s="29">
        <v>1270</v>
      </c>
      <c r="B1272" s="29">
        <v>1762.222</v>
      </c>
      <c r="C1272" s="29">
        <v>17101.143999999898</v>
      </c>
      <c r="D1272" s="29">
        <v>1</v>
      </c>
      <c r="E1272" s="29">
        <v>1</v>
      </c>
      <c r="F1272" s="29">
        <v>2984.0189999999898</v>
      </c>
      <c r="G1272" s="29">
        <v>1</v>
      </c>
      <c r="H1272" s="29">
        <v>1</v>
      </c>
      <c r="I1272" s="29">
        <v>1</v>
      </c>
      <c r="K1272" s="432"/>
      <c r="L1272" s="432" t="e">
        <f>IF(K1272=0,#REF!,0)</f>
        <v>#REF!</v>
      </c>
      <c r="O1272">
        <v>63082.100066999999</v>
      </c>
      <c r="P1272">
        <v>179</v>
      </c>
    </row>
    <row r="1273" spans="1:16">
      <c r="A1273" s="29">
        <v>1271</v>
      </c>
      <c r="B1273" s="29">
        <v>1762.222</v>
      </c>
      <c r="C1273" s="29">
        <v>16710.430999999899</v>
      </c>
      <c r="D1273" s="29">
        <v>1</v>
      </c>
      <c r="E1273" s="29">
        <v>1</v>
      </c>
      <c r="F1273" s="29">
        <v>1674.069</v>
      </c>
      <c r="G1273" s="29">
        <v>1</v>
      </c>
      <c r="H1273" s="29">
        <v>1</v>
      </c>
      <c r="I1273" s="29">
        <v>1</v>
      </c>
      <c r="K1273" s="432"/>
      <c r="L1273" s="432" t="e">
        <f>IF(K1273=0,#REF!,0)</f>
        <v>#REF!</v>
      </c>
      <c r="O1273">
        <v>62424.778290000002</v>
      </c>
      <c r="P1273">
        <v>176</v>
      </c>
    </row>
    <row r="1274" spans="1:16">
      <c r="A1274" s="29">
        <v>1272</v>
      </c>
      <c r="B1274" s="29">
        <v>1032.623999999998</v>
      </c>
      <c r="C1274" s="29">
        <v>16830.963999999902</v>
      </c>
      <c r="D1274" s="29">
        <v>1</v>
      </c>
      <c r="E1274" s="29">
        <v>1</v>
      </c>
      <c r="F1274" s="29">
        <v>1339.277</v>
      </c>
      <c r="G1274" s="29">
        <v>1</v>
      </c>
      <c r="H1274" s="29">
        <v>1</v>
      </c>
      <c r="I1274" s="29">
        <v>1</v>
      </c>
      <c r="K1274" s="432"/>
      <c r="L1274" s="432" t="e">
        <f>IF(K1274=0,#REF!,0)</f>
        <v>#REF!</v>
      </c>
      <c r="O1274">
        <v>62475.167816000001</v>
      </c>
      <c r="P1274">
        <v>168</v>
      </c>
    </row>
    <row r="1275" spans="1:16">
      <c r="A1275" s="29">
        <v>1273</v>
      </c>
      <c r="B1275" s="29">
        <v>1032.623999999998</v>
      </c>
      <c r="C1275" s="29">
        <v>16829.877999999899</v>
      </c>
      <c r="D1275" s="29">
        <v>1</v>
      </c>
      <c r="E1275" s="29">
        <v>1</v>
      </c>
      <c r="F1275" s="29">
        <v>1191.422</v>
      </c>
      <c r="G1275" s="29">
        <v>1</v>
      </c>
      <c r="H1275" s="29">
        <v>1</v>
      </c>
      <c r="I1275" s="29">
        <v>1</v>
      </c>
      <c r="K1275" s="432"/>
      <c r="L1275" s="432" t="e">
        <f>IF(K1275=0,#REF!,0)</f>
        <v>#REF!</v>
      </c>
      <c r="O1275">
        <v>62415.193482000002</v>
      </c>
      <c r="P1275">
        <v>161</v>
      </c>
    </row>
    <row r="1276" spans="1:16">
      <c r="A1276" s="29">
        <v>1274</v>
      </c>
      <c r="B1276" s="29">
        <v>1032.623999999998</v>
      </c>
      <c r="C1276" s="29">
        <v>16840.5079999999</v>
      </c>
      <c r="D1276" s="29">
        <v>1</v>
      </c>
      <c r="E1276" s="29">
        <v>1</v>
      </c>
      <c r="F1276" s="29">
        <v>5209.6329999999889</v>
      </c>
      <c r="G1276" s="29">
        <v>1</v>
      </c>
      <c r="H1276" s="29">
        <v>1</v>
      </c>
      <c r="I1276" s="29">
        <v>1</v>
      </c>
      <c r="K1276" s="432"/>
      <c r="L1276" s="432" t="e">
        <f>IF(K1276=0,#REF!,0)</f>
        <v>#REF!</v>
      </c>
      <c r="O1276">
        <v>59420.449372000003</v>
      </c>
      <c r="P1276">
        <v>150</v>
      </c>
    </row>
    <row r="1277" spans="1:16">
      <c r="A1277" s="29">
        <v>1275</v>
      </c>
      <c r="B1277" s="29">
        <v>1032.623999999998</v>
      </c>
      <c r="C1277" s="29">
        <v>16902.217999999899</v>
      </c>
      <c r="D1277" s="29">
        <v>1</v>
      </c>
      <c r="E1277" s="29">
        <v>1</v>
      </c>
      <c r="F1277" s="29">
        <v>11624.137000000001</v>
      </c>
      <c r="G1277" s="29">
        <v>1</v>
      </c>
      <c r="H1277" s="29">
        <v>1</v>
      </c>
      <c r="I1277" s="29">
        <v>1</v>
      </c>
      <c r="K1277" s="432"/>
      <c r="L1277" s="432" t="e">
        <f>IF(K1277=0,#REF!,0)</f>
        <v>#REF!</v>
      </c>
      <c r="O1277">
        <v>59160.412017000002</v>
      </c>
      <c r="P1277">
        <v>147</v>
      </c>
    </row>
    <row r="1278" spans="1:16">
      <c r="A1278" s="29">
        <v>1276</v>
      </c>
      <c r="B1278" s="29">
        <v>1032.623999999998</v>
      </c>
      <c r="C1278" s="29">
        <v>16923.0269999999</v>
      </c>
      <c r="D1278" s="29">
        <v>1</v>
      </c>
      <c r="E1278" s="29">
        <v>1</v>
      </c>
      <c r="F1278" s="29">
        <v>16392.0989999999</v>
      </c>
      <c r="G1278" s="29">
        <v>1</v>
      </c>
      <c r="H1278" s="29">
        <v>1</v>
      </c>
      <c r="I1278" s="29">
        <v>1</v>
      </c>
      <c r="K1278" s="432"/>
      <c r="L1278" s="432" t="e">
        <f>IF(K1278=0,#REF!,0)</f>
        <v>#REF!</v>
      </c>
      <c r="O1278">
        <v>58532.670287000001</v>
      </c>
      <c r="P1278">
        <v>139</v>
      </c>
    </row>
    <row r="1279" spans="1:16">
      <c r="A1279" s="29">
        <v>1277</v>
      </c>
      <c r="B1279" s="29">
        <v>1032.623999999998</v>
      </c>
      <c r="C1279" s="29">
        <v>16956.431999999899</v>
      </c>
      <c r="D1279" s="29">
        <v>1</v>
      </c>
      <c r="E1279" s="29">
        <v>1</v>
      </c>
      <c r="F1279" s="29">
        <v>21161.162999999899</v>
      </c>
      <c r="G1279" s="29">
        <v>1</v>
      </c>
      <c r="H1279" s="29">
        <v>1</v>
      </c>
      <c r="I1279" s="29">
        <v>1</v>
      </c>
      <c r="K1279" s="432"/>
      <c r="L1279" s="432" t="e">
        <f>IF(K1279=0,#REF!,0)</f>
        <v>#REF!</v>
      </c>
      <c r="O1279">
        <v>58945.818055000003</v>
      </c>
      <c r="P1279">
        <v>140</v>
      </c>
    </row>
    <row r="1280" spans="1:16">
      <c r="A1280" s="29">
        <v>1278</v>
      </c>
      <c r="B1280" s="29">
        <v>1762.222</v>
      </c>
      <c r="C1280" s="29">
        <v>16974.2039999999</v>
      </c>
      <c r="D1280" s="29">
        <v>1</v>
      </c>
      <c r="E1280" s="29">
        <v>1</v>
      </c>
      <c r="F1280" s="29">
        <v>24202.865000000002</v>
      </c>
      <c r="G1280" s="29">
        <v>1</v>
      </c>
      <c r="H1280" s="29">
        <v>1</v>
      </c>
      <c r="I1280" s="29">
        <v>1</v>
      </c>
      <c r="K1280" s="432"/>
      <c r="L1280" s="432" t="e">
        <f>IF(K1280=0,#REF!,0)</f>
        <v>#REF!</v>
      </c>
      <c r="O1280">
        <v>59578.284484999996</v>
      </c>
      <c r="P1280">
        <v>136</v>
      </c>
    </row>
    <row r="1281" spans="1:16">
      <c r="A1281" s="29">
        <v>1279</v>
      </c>
      <c r="B1281" s="29">
        <v>6139.8579999999993</v>
      </c>
      <c r="C1281" s="29">
        <v>17097.965999999898</v>
      </c>
      <c r="D1281" s="29">
        <v>1</v>
      </c>
      <c r="E1281" s="29">
        <v>1</v>
      </c>
      <c r="F1281" s="29">
        <v>101060.4599999999</v>
      </c>
      <c r="G1281" s="29">
        <v>1</v>
      </c>
      <c r="H1281" s="29">
        <v>1</v>
      </c>
      <c r="I1281" s="29">
        <v>1</v>
      </c>
      <c r="K1281" s="432"/>
      <c r="L1281" s="432" t="e">
        <f>IF(K1281=0,#REF!,0)</f>
        <v>#REF!</v>
      </c>
      <c r="O1281">
        <v>61326.473663999997</v>
      </c>
      <c r="P1281">
        <v>157</v>
      </c>
    </row>
    <row r="1282" spans="1:16">
      <c r="A1282" s="29">
        <v>1280</v>
      </c>
      <c r="B1282" s="29">
        <v>1762.222</v>
      </c>
      <c r="C1282" s="29">
        <v>31829.092999999899</v>
      </c>
      <c r="D1282" s="29">
        <v>1</v>
      </c>
      <c r="E1282" s="29">
        <v>1</v>
      </c>
      <c r="F1282" s="29">
        <v>105601.341</v>
      </c>
      <c r="G1282" s="29">
        <v>1</v>
      </c>
      <c r="H1282" s="29">
        <v>1</v>
      </c>
      <c r="I1282" s="29">
        <v>1</v>
      </c>
      <c r="K1282" s="432"/>
      <c r="L1282" s="432" t="e">
        <f>IF(K1282=0,#REF!,0)</f>
        <v>#REF!</v>
      </c>
      <c r="O1282">
        <v>62375.930724999998</v>
      </c>
      <c r="P1282">
        <v>171</v>
      </c>
    </row>
    <row r="1283" spans="1:16">
      <c r="A1283" s="29">
        <v>1281</v>
      </c>
      <c r="B1283" s="29">
        <v>1032.623999999998</v>
      </c>
      <c r="C1283" s="29">
        <v>32376.084999999901</v>
      </c>
      <c r="D1283" s="29">
        <v>1</v>
      </c>
      <c r="E1283" s="29">
        <v>1</v>
      </c>
      <c r="F1283" s="29">
        <v>97675.838000000003</v>
      </c>
      <c r="G1283" s="29">
        <v>1</v>
      </c>
      <c r="H1283" s="29">
        <v>1</v>
      </c>
      <c r="I1283" s="29">
        <v>1</v>
      </c>
      <c r="K1283" s="432"/>
      <c r="L1283" s="432" t="e">
        <f>IF(K1283=0,#REF!,0)</f>
        <v>#REF!</v>
      </c>
      <c r="O1283">
        <v>65895.746520999994</v>
      </c>
      <c r="P1283">
        <v>165</v>
      </c>
    </row>
    <row r="1284" spans="1:16">
      <c r="A1284" s="29">
        <v>1282</v>
      </c>
      <c r="B1284" s="29">
        <v>1153.2399999999991</v>
      </c>
      <c r="C1284" s="29">
        <v>32883.5269999999</v>
      </c>
      <c r="D1284" s="29">
        <v>1</v>
      </c>
      <c r="E1284" s="29">
        <v>1</v>
      </c>
      <c r="F1284" s="29">
        <v>84983.804999999993</v>
      </c>
      <c r="G1284" s="29">
        <v>1</v>
      </c>
      <c r="H1284" s="29">
        <v>1</v>
      </c>
      <c r="I1284" s="29">
        <v>1</v>
      </c>
      <c r="K1284" s="432"/>
      <c r="L1284" s="432" t="e">
        <f>IF(K1284=0,#REF!,0)</f>
        <v>#REF!</v>
      </c>
      <c r="O1284">
        <v>69932.753936999987</v>
      </c>
      <c r="P1284">
        <v>147</v>
      </c>
    </row>
    <row r="1285" spans="1:16">
      <c r="A1285" s="29">
        <v>1283</v>
      </c>
      <c r="B1285" s="29">
        <v>1213.5469999999989</v>
      </c>
      <c r="C1285" s="29">
        <v>33272.928999999887</v>
      </c>
      <c r="D1285" s="29">
        <v>1</v>
      </c>
      <c r="E1285" s="29">
        <v>1</v>
      </c>
      <c r="F1285" s="29">
        <v>73561.277999999991</v>
      </c>
      <c r="G1285" s="29">
        <v>1</v>
      </c>
      <c r="H1285" s="29">
        <v>1</v>
      </c>
      <c r="I1285" s="29">
        <v>1</v>
      </c>
      <c r="K1285" s="432"/>
      <c r="L1285" s="432" t="e">
        <f>IF(K1285=0,#REF!,0)</f>
        <v>#REF!</v>
      </c>
      <c r="O1285">
        <v>70506.600464000003</v>
      </c>
      <c r="P1285">
        <v>129</v>
      </c>
    </row>
    <row r="1286" spans="1:16">
      <c r="A1286" s="29">
        <v>1284</v>
      </c>
      <c r="B1286" s="29">
        <v>1213.5469999999989</v>
      </c>
      <c r="C1286" s="29">
        <v>32501.428999999898</v>
      </c>
      <c r="D1286" s="29">
        <v>1</v>
      </c>
      <c r="E1286" s="29">
        <v>1</v>
      </c>
      <c r="F1286" s="29">
        <v>64153.088999999993</v>
      </c>
      <c r="G1286" s="29">
        <v>1</v>
      </c>
      <c r="H1286" s="29">
        <v>1</v>
      </c>
      <c r="I1286" s="29">
        <v>1</v>
      </c>
      <c r="K1286" s="432">
        <v>2120.176172674272</v>
      </c>
      <c r="L1286" s="432">
        <f>IF(K1286=0,#REF!,0)</f>
        <v>0</v>
      </c>
      <c r="O1286">
        <v>69755.157257000013</v>
      </c>
      <c r="P1286">
        <v>111</v>
      </c>
    </row>
    <row r="1287" spans="1:16">
      <c r="A1287" s="29">
        <v>1285</v>
      </c>
      <c r="B1287" s="29">
        <v>6200.1660000000002</v>
      </c>
      <c r="C1287" s="29">
        <v>30429.383999999998</v>
      </c>
      <c r="D1287" s="29">
        <v>1</v>
      </c>
      <c r="E1287" s="29">
        <v>1</v>
      </c>
      <c r="F1287" s="29">
        <v>45259.261999999901</v>
      </c>
      <c r="G1287" s="29">
        <v>1</v>
      </c>
      <c r="H1287" s="29">
        <v>1</v>
      </c>
      <c r="I1287" s="29">
        <v>1</v>
      </c>
      <c r="K1287" s="432"/>
      <c r="L1287" s="432" t="e">
        <f>IF(K1287=0,#REF!,0)</f>
        <v>#REF!</v>
      </c>
      <c r="O1287">
        <v>65971.707794000002</v>
      </c>
      <c r="P1287">
        <v>98</v>
      </c>
    </row>
    <row r="1288" spans="1:16">
      <c r="A1288" s="29">
        <v>1286</v>
      </c>
      <c r="B1288" s="29">
        <v>1762.222</v>
      </c>
      <c r="C1288" s="29">
        <v>30120.504999999888</v>
      </c>
      <c r="D1288" s="29">
        <v>1</v>
      </c>
      <c r="E1288" s="29">
        <v>1</v>
      </c>
      <c r="F1288" s="29">
        <v>48060.691999999901</v>
      </c>
      <c r="G1288" s="29">
        <v>1</v>
      </c>
      <c r="H1288" s="29">
        <v>1</v>
      </c>
      <c r="I1288" s="29">
        <v>1</v>
      </c>
      <c r="K1288" s="432"/>
      <c r="L1288" s="432" t="e">
        <f>IF(K1288=0,#REF!,0)</f>
        <v>#REF!</v>
      </c>
      <c r="O1288">
        <v>64857.619996000001</v>
      </c>
      <c r="P1288">
        <v>101</v>
      </c>
    </row>
    <row r="1289" spans="1:16">
      <c r="A1289" s="29">
        <v>1287</v>
      </c>
      <c r="B1289" s="29">
        <v>1032.623999999998</v>
      </c>
      <c r="C1289" s="29">
        <v>30831.273999999899</v>
      </c>
      <c r="D1289" s="29">
        <v>1</v>
      </c>
      <c r="E1289" s="29">
        <v>1</v>
      </c>
      <c r="F1289" s="29">
        <v>46519.226000000002</v>
      </c>
      <c r="G1289" s="29">
        <v>1</v>
      </c>
      <c r="H1289" s="29">
        <v>1</v>
      </c>
      <c r="I1289" s="29">
        <v>1</v>
      </c>
      <c r="K1289" s="432">
        <v>813.54828323894503</v>
      </c>
      <c r="L1289" s="432">
        <f>IF(K1289=0,#REF!,0)</f>
        <v>0</v>
      </c>
      <c r="O1289">
        <v>67154.027923999995</v>
      </c>
      <c r="P1289">
        <v>105</v>
      </c>
    </row>
    <row r="1290" spans="1:16">
      <c r="A1290" s="29">
        <v>1288</v>
      </c>
      <c r="B1290" s="29">
        <v>1032.623999999998</v>
      </c>
      <c r="C1290" s="29">
        <v>30464.768999999898</v>
      </c>
      <c r="D1290" s="29">
        <v>1</v>
      </c>
      <c r="E1290" s="29">
        <v>1</v>
      </c>
      <c r="F1290" s="29">
        <v>45359.705999999889</v>
      </c>
      <c r="G1290" s="29">
        <v>1</v>
      </c>
      <c r="H1290" s="29">
        <v>1</v>
      </c>
      <c r="I1290" s="29">
        <v>1</v>
      </c>
      <c r="K1290" s="432"/>
      <c r="L1290" s="432" t="e">
        <f>IF(K1290=0,#REF!,0)</f>
        <v>#REF!</v>
      </c>
      <c r="O1290">
        <v>66889.26245200001</v>
      </c>
      <c r="P1290">
        <v>109</v>
      </c>
    </row>
    <row r="1291" spans="1:16">
      <c r="A1291" s="29">
        <v>1289</v>
      </c>
      <c r="B1291" s="29">
        <v>1032.623999999998</v>
      </c>
      <c r="C1291" s="29">
        <v>30212.602999999901</v>
      </c>
      <c r="D1291" s="29">
        <v>1</v>
      </c>
      <c r="E1291" s="29">
        <v>1</v>
      </c>
      <c r="F1291" s="29">
        <v>48794.147999999906</v>
      </c>
      <c r="G1291" s="29">
        <v>1</v>
      </c>
      <c r="H1291" s="29">
        <v>1</v>
      </c>
      <c r="I1291" s="29">
        <v>1</v>
      </c>
      <c r="K1291" s="432"/>
      <c r="L1291" s="432" t="e">
        <f>IF(K1291=0,#REF!,0)</f>
        <v>#REF!</v>
      </c>
      <c r="O1291">
        <v>67386.243988000002</v>
      </c>
      <c r="P1291">
        <v>116</v>
      </c>
    </row>
    <row r="1292" spans="1:16">
      <c r="A1292" s="29">
        <v>1290</v>
      </c>
      <c r="B1292" s="29">
        <v>1762.222</v>
      </c>
      <c r="C1292" s="29">
        <v>29712.4199999999</v>
      </c>
      <c r="D1292" s="29">
        <v>1</v>
      </c>
      <c r="E1292" s="29">
        <v>1</v>
      </c>
      <c r="F1292" s="29">
        <v>52015.667999999903</v>
      </c>
      <c r="G1292" s="29">
        <v>1</v>
      </c>
      <c r="H1292" s="29">
        <v>1</v>
      </c>
      <c r="I1292" s="29">
        <v>1</v>
      </c>
      <c r="K1292" s="432"/>
      <c r="L1292" s="432" t="e">
        <f>IF(K1292=0,#REF!,0)</f>
        <v>#REF!</v>
      </c>
      <c r="O1292">
        <v>67810.301911000002</v>
      </c>
      <c r="P1292">
        <v>133</v>
      </c>
    </row>
    <row r="1293" spans="1:16">
      <c r="A1293" s="29">
        <v>1291</v>
      </c>
      <c r="B1293" s="29">
        <v>6139.8579999999993</v>
      </c>
      <c r="C1293" s="29">
        <v>29935.5249999999</v>
      </c>
      <c r="D1293" s="29">
        <v>1</v>
      </c>
      <c r="E1293" s="29">
        <v>1</v>
      </c>
      <c r="F1293" s="29">
        <v>50079.053999999996</v>
      </c>
      <c r="G1293" s="29">
        <v>1</v>
      </c>
      <c r="H1293" s="29">
        <v>1</v>
      </c>
      <c r="I1293" s="29">
        <v>1</v>
      </c>
      <c r="K1293" s="432"/>
      <c r="L1293" s="432" t="e">
        <f>IF(K1293=0,#REF!,0)</f>
        <v>#REF!</v>
      </c>
      <c r="O1293">
        <v>68131.589691999994</v>
      </c>
      <c r="P1293">
        <v>176</v>
      </c>
    </row>
    <row r="1294" spans="1:16">
      <c r="A1294" s="29">
        <v>1292</v>
      </c>
      <c r="B1294" s="29">
        <v>7599.07</v>
      </c>
      <c r="C1294" s="29">
        <v>31319.091999999899</v>
      </c>
      <c r="D1294" s="29">
        <v>1</v>
      </c>
      <c r="E1294" s="29">
        <v>1</v>
      </c>
      <c r="F1294" s="29">
        <v>48023.775999999998</v>
      </c>
      <c r="G1294" s="29">
        <v>1</v>
      </c>
      <c r="H1294" s="29">
        <v>1</v>
      </c>
      <c r="I1294" s="29">
        <v>1</v>
      </c>
      <c r="K1294" s="432"/>
      <c r="L1294" s="432" t="e">
        <f>IF(K1294=0,#REF!,0)</f>
        <v>#REF!</v>
      </c>
      <c r="O1294">
        <v>68978.072144999998</v>
      </c>
      <c r="P1294">
        <v>197</v>
      </c>
    </row>
    <row r="1295" spans="1:16">
      <c r="A1295" s="29">
        <v>1293</v>
      </c>
      <c r="B1295" s="29">
        <v>1762.222</v>
      </c>
      <c r="C1295" s="29">
        <v>17525.371999999901</v>
      </c>
      <c r="D1295" s="29">
        <v>1</v>
      </c>
      <c r="E1295" s="29">
        <v>1</v>
      </c>
      <c r="F1295" s="29">
        <v>58544.323999999993</v>
      </c>
      <c r="G1295" s="29">
        <v>1</v>
      </c>
      <c r="H1295" s="29">
        <v>1</v>
      </c>
      <c r="I1295" s="29">
        <v>1</v>
      </c>
      <c r="K1295" s="432"/>
      <c r="L1295" s="432" t="e">
        <f>IF(K1295=0,#REF!,0)</f>
        <v>#REF!</v>
      </c>
      <c r="O1295">
        <v>66874.272155999992</v>
      </c>
      <c r="P1295">
        <v>199</v>
      </c>
    </row>
    <row r="1296" spans="1:16">
      <c r="A1296" s="29">
        <v>1294</v>
      </c>
      <c r="B1296" s="29">
        <v>1762.222</v>
      </c>
      <c r="C1296" s="29">
        <v>17142.554999999898</v>
      </c>
      <c r="D1296" s="29">
        <v>1</v>
      </c>
      <c r="E1296" s="29">
        <v>1</v>
      </c>
      <c r="F1296" s="29">
        <v>2446.9499999999998</v>
      </c>
      <c r="G1296" s="29">
        <v>1</v>
      </c>
      <c r="H1296" s="29">
        <v>1</v>
      </c>
      <c r="I1296" s="29">
        <v>1</v>
      </c>
      <c r="K1296" s="432"/>
      <c r="L1296" s="432" t="e">
        <f>IF(K1296=0,#REF!,0)</f>
        <v>#REF!</v>
      </c>
      <c r="O1296">
        <v>64720.723357000003</v>
      </c>
      <c r="P1296">
        <v>202</v>
      </c>
    </row>
    <row r="1297" spans="1:16">
      <c r="A1297" s="29">
        <v>1295</v>
      </c>
      <c r="B1297" s="29">
        <v>1762.222</v>
      </c>
      <c r="C1297" s="29">
        <v>16769.7769999999</v>
      </c>
      <c r="D1297" s="29">
        <v>1</v>
      </c>
      <c r="E1297" s="29">
        <v>1</v>
      </c>
      <c r="F1297" s="29">
        <v>2007.8389999999899</v>
      </c>
      <c r="G1297" s="29">
        <v>1</v>
      </c>
      <c r="H1297" s="29">
        <v>1</v>
      </c>
      <c r="I1297" s="29">
        <v>1</v>
      </c>
      <c r="K1297" s="432"/>
      <c r="L1297" s="432" t="e">
        <f>IF(K1297=0,#REF!,0)</f>
        <v>#REF!</v>
      </c>
      <c r="O1297">
        <v>63872.803984999999</v>
      </c>
      <c r="P1297">
        <v>191</v>
      </c>
    </row>
    <row r="1298" spans="1:16">
      <c r="A1298" s="29">
        <v>1296</v>
      </c>
      <c r="B1298" s="29">
        <v>1032.623999999998</v>
      </c>
      <c r="C1298" s="29">
        <v>16838.378999999899</v>
      </c>
      <c r="D1298" s="29">
        <v>1</v>
      </c>
      <c r="E1298" s="29">
        <v>1</v>
      </c>
      <c r="F1298" s="29">
        <v>1395.4259999999999</v>
      </c>
      <c r="G1298" s="29">
        <v>1</v>
      </c>
      <c r="H1298" s="29">
        <v>1</v>
      </c>
      <c r="I1298" s="29">
        <v>1</v>
      </c>
      <c r="K1298" s="432"/>
      <c r="L1298" s="432" t="e">
        <f>IF(K1298=0,#REF!,0)</f>
        <v>#REF!</v>
      </c>
      <c r="O1298">
        <v>64162.634522</v>
      </c>
      <c r="P1298">
        <v>174</v>
      </c>
    </row>
    <row r="1299" spans="1:16">
      <c r="A1299" s="29">
        <v>1297</v>
      </c>
      <c r="B1299" s="29">
        <v>1032.623999999998</v>
      </c>
      <c r="C1299" s="29">
        <v>16880.639999999901</v>
      </c>
      <c r="D1299" s="29">
        <v>1</v>
      </c>
      <c r="E1299" s="29">
        <v>1</v>
      </c>
      <c r="F1299" s="29">
        <v>2134.7739999999999</v>
      </c>
      <c r="G1299" s="29">
        <v>1</v>
      </c>
      <c r="H1299" s="29">
        <v>1</v>
      </c>
      <c r="I1299" s="29">
        <v>1</v>
      </c>
      <c r="K1299" s="432"/>
      <c r="L1299" s="432" t="e">
        <f>IF(K1299=0,#REF!,0)</f>
        <v>#REF!</v>
      </c>
      <c r="O1299">
        <v>63013.422637999996</v>
      </c>
      <c r="P1299">
        <v>169</v>
      </c>
    </row>
    <row r="1300" spans="1:16">
      <c r="A1300" s="29">
        <v>1298</v>
      </c>
      <c r="B1300" s="29">
        <v>1032.623999999998</v>
      </c>
      <c r="C1300" s="29">
        <v>16855.2079999999</v>
      </c>
      <c r="D1300" s="29">
        <v>1</v>
      </c>
      <c r="E1300" s="29">
        <v>1</v>
      </c>
      <c r="F1300" s="29">
        <v>6846.6129999999994</v>
      </c>
      <c r="G1300" s="29">
        <v>1</v>
      </c>
      <c r="H1300" s="29">
        <v>1</v>
      </c>
      <c r="I1300" s="29">
        <v>1</v>
      </c>
      <c r="K1300" s="432"/>
      <c r="L1300" s="432" t="e">
        <f>IF(K1300=0,#REF!,0)</f>
        <v>#REF!</v>
      </c>
      <c r="O1300">
        <v>60328.626679000001</v>
      </c>
      <c r="P1300">
        <v>161</v>
      </c>
    </row>
    <row r="1301" spans="1:16">
      <c r="A1301" s="29">
        <v>1299</v>
      </c>
      <c r="B1301" s="29">
        <v>1032.623999999998</v>
      </c>
      <c r="C1301" s="29">
        <v>16893.0649999999</v>
      </c>
      <c r="D1301" s="29">
        <v>1</v>
      </c>
      <c r="E1301" s="29">
        <v>1</v>
      </c>
      <c r="F1301" s="29">
        <v>12772.511999999901</v>
      </c>
      <c r="G1301" s="29">
        <v>1</v>
      </c>
      <c r="H1301" s="29">
        <v>1</v>
      </c>
      <c r="I1301" s="29">
        <v>1</v>
      </c>
      <c r="K1301" s="432"/>
      <c r="L1301" s="432" t="e">
        <f>IF(K1301=0,#REF!,0)</f>
        <v>#REF!</v>
      </c>
      <c r="O1301">
        <v>59685.117981000003</v>
      </c>
      <c r="P1301">
        <v>157</v>
      </c>
    </row>
    <row r="1302" spans="1:16">
      <c r="A1302" s="29">
        <v>1300</v>
      </c>
      <c r="B1302" s="29">
        <v>1032.623999999998</v>
      </c>
      <c r="C1302" s="29">
        <v>16907.154999999901</v>
      </c>
      <c r="D1302" s="29">
        <v>1</v>
      </c>
      <c r="E1302" s="29">
        <v>1</v>
      </c>
      <c r="F1302" s="29">
        <v>17470.271000000001</v>
      </c>
      <c r="G1302" s="29">
        <v>1</v>
      </c>
      <c r="H1302" s="29">
        <v>1</v>
      </c>
      <c r="I1302" s="29">
        <v>1</v>
      </c>
      <c r="K1302" s="432"/>
      <c r="L1302" s="432" t="e">
        <f>IF(K1302=0,#REF!,0)</f>
        <v>#REF!</v>
      </c>
      <c r="O1302">
        <v>59153.909057999997</v>
      </c>
      <c r="P1302">
        <v>150</v>
      </c>
    </row>
    <row r="1303" spans="1:16">
      <c r="A1303" s="29">
        <v>1301</v>
      </c>
      <c r="B1303" s="29">
        <v>1032.623999999998</v>
      </c>
      <c r="C1303" s="29">
        <v>16919.279999999901</v>
      </c>
      <c r="D1303" s="29">
        <v>1</v>
      </c>
      <c r="E1303" s="29">
        <v>1</v>
      </c>
      <c r="F1303" s="29">
        <v>21727.737000000001</v>
      </c>
      <c r="G1303" s="29">
        <v>1</v>
      </c>
      <c r="H1303" s="29">
        <v>1</v>
      </c>
      <c r="I1303" s="29">
        <v>1</v>
      </c>
      <c r="K1303" s="432"/>
      <c r="L1303" s="432" t="e">
        <f>IF(K1303=0,#REF!,0)</f>
        <v>#REF!</v>
      </c>
      <c r="O1303">
        <v>59791.397247999987</v>
      </c>
      <c r="P1303">
        <v>151</v>
      </c>
    </row>
    <row r="1304" spans="1:16">
      <c r="A1304" s="29">
        <v>1302</v>
      </c>
      <c r="B1304" s="29">
        <v>1762.222</v>
      </c>
      <c r="C1304" s="29">
        <v>16917.605999999902</v>
      </c>
      <c r="D1304" s="29">
        <v>1</v>
      </c>
      <c r="E1304" s="29">
        <v>1</v>
      </c>
      <c r="F1304" s="29">
        <v>23954.432000000001</v>
      </c>
      <c r="G1304" s="29">
        <v>1</v>
      </c>
      <c r="H1304" s="29">
        <v>1</v>
      </c>
      <c r="I1304" s="29">
        <v>1</v>
      </c>
      <c r="K1304" s="432"/>
      <c r="L1304" s="432" t="e">
        <f>IF(K1304=0,#REF!,0)</f>
        <v>#REF!</v>
      </c>
      <c r="O1304">
        <v>60994.856659999998</v>
      </c>
      <c r="P1304">
        <v>154</v>
      </c>
    </row>
    <row r="1305" spans="1:16">
      <c r="A1305" s="29">
        <v>1303</v>
      </c>
      <c r="B1305" s="29">
        <v>6139.8579999999993</v>
      </c>
      <c r="C1305" s="29">
        <v>17029.9909999999</v>
      </c>
      <c r="D1305" s="29">
        <v>1</v>
      </c>
      <c r="E1305" s="29">
        <v>1</v>
      </c>
      <c r="F1305" s="29">
        <v>100220.2459999999</v>
      </c>
      <c r="G1305" s="29">
        <v>1</v>
      </c>
      <c r="H1305" s="29">
        <v>1</v>
      </c>
      <c r="I1305" s="29">
        <v>1</v>
      </c>
      <c r="K1305" s="432"/>
      <c r="L1305" s="432" t="e">
        <f>IF(K1305=0,#REF!,0)</f>
        <v>#REF!</v>
      </c>
      <c r="O1305">
        <v>61863.561523999997</v>
      </c>
      <c r="P1305">
        <v>146</v>
      </c>
    </row>
    <row r="1306" spans="1:16">
      <c r="A1306" s="29">
        <v>1304</v>
      </c>
      <c r="B1306" s="29">
        <v>1762.222</v>
      </c>
      <c r="C1306" s="29">
        <v>17324.930999999899</v>
      </c>
      <c r="D1306" s="29">
        <v>1</v>
      </c>
      <c r="E1306" s="29">
        <v>1</v>
      </c>
      <c r="F1306" s="29">
        <v>103952.83999999901</v>
      </c>
      <c r="G1306" s="29">
        <v>1</v>
      </c>
      <c r="H1306" s="29">
        <v>1</v>
      </c>
      <c r="I1306" s="29">
        <v>1</v>
      </c>
      <c r="K1306" s="432"/>
      <c r="L1306" s="432" t="e">
        <f>IF(K1306=0,#REF!,0)</f>
        <v>#REF!</v>
      </c>
      <c r="O1306">
        <v>64040.024598000004</v>
      </c>
      <c r="P1306">
        <v>171</v>
      </c>
    </row>
    <row r="1307" spans="1:16">
      <c r="A1307" s="29">
        <v>1305</v>
      </c>
      <c r="B1307" s="29">
        <v>1032.623999999998</v>
      </c>
      <c r="C1307" s="29">
        <v>18103.681999999892</v>
      </c>
      <c r="D1307" s="29">
        <v>1</v>
      </c>
      <c r="E1307" s="29">
        <v>1</v>
      </c>
      <c r="F1307" s="29">
        <v>94896.527000000002</v>
      </c>
      <c r="G1307" s="29">
        <v>1</v>
      </c>
      <c r="H1307" s="29">
        <v>1</v>
      </c>
      <c r="I1307" s="29">
        <v>1</v>
      </c>
      <c r="K1307" s="432"/>
      <c r="L1307" s="432" t="e">
        <f>IF(K1307=0,#REF!,0)</f>
        <v>#REF!</v>
      </c>
      <c r="O1307">
        <v>66301.227385999999</v>
      </c>
      <c r="P1307">
        <v>152</v>
      </c>
    </row>
    <row r="1308" spans="1:16">
      <c r="A1308" s="29">
        <v>1306</v>
      </c>
      <c r="B1308" s="29">
        <v>1153.2399999999991</v>
      </c>
      <c r="C1308" s="29">
        <v>18865.037999999899</v>
      </c>
      <c r="D1308" s="29">
        <v>1</v>
      </c>
      <c r="E1308" s="29">
        <v>1</v>
      </c>
      <c r="F1308" s="29">
        <v>83411.888999999996</v>
      </c>
      <c r="G1308" s="29">
        <v>1</v>
      </c>
      <c r="H1308" s="29">
        <v>1</v>
      </c>
      <c r="I1308" s="29">
        <v>1</v>
      </c>
      <c r="K1308" s="432"/>
      <c r="L1308" s="432" t="e">
        <f>IF(K1308=0,#REF!,0)</f>
        <v>#REF!</v>
      </c>
      <c r="O1308">
        <v>70215.899840999991</v>
      </c>
      <c r="P1308">
        <v>132</v>
      </c>
    </row>
    <row r="1309" spans="1:16">
      <c r="A1309" s="29">
        <v>1307</v>
      </c>
      <c r="B1309" s="29">
        <v>1213.5469999999989</v>
      </c>
      <c r="C1309" s="29">
        <v>19456.3479999999</v>
      </c>
      <c r="D1309" s="29">
        <v>1</v>
      </c>
      <c r="E1309" s="29">
        <v>1</v>
      </c>
      <c r="F1309" s="29">
        <v>72097.447999999989</v>
      </c>
      <c r="G1309" s="29">
        <v>1</v>
      </c>
      <c r="H1309" s="29">
        <v>1</v>
      </c>
      <c r="I1309" s="29">
        <v>1</v>
      </c>
      <c r="K1309" s="432">
        <v>5055.7648153131859</v>
      </c>
      <c r="L1309" s="432">
        <f>IF(K1309=0,#REF!,0)</f>
        <v>0</v>
      </c>
      <c r="O1309">
        <v>70279.789582000012</v>
      </c>
      <c r="P1309">
        <v>113</v>
      </c>
    </row>
    <row r="1310" spans="1:16">
      <c r="A1310" s="29">
        <v>1308</v>
      </c>
      <c r="B1310" s="29">
        <v>1213.5469999999989</v>
      </c>
      <c r="C1310" s="29">
        <v>18879.023999999899</v>
      </c>
      <c r="D1310" s="29">
        <v>1</v>
      </c>
      <c r="E1310" s="29">
        <v>1</v>
      </c>
      <c r="F1310" s="29">
        <v>62217.802999999898</v>
      </c>
      <c r="G1310" s="29">
        <v>1</v>
      </c>
      <c r="H1310" s="29">
        <v>1</v>
      </c>
      <c r="I1310" s="29">
        <v>1</v>
      </c>
      <c r="K1310" s="432">
        <v>12181.61494547652</v>
      </c>
      <c r="L1310" s="432">
        <f>IF(K1310=0,#REF!,0)</f>
        <v>0</v>
      </c>
      <c r="O1310">
        <v>69533.990050000008</v>
      </c>
      <c r="P1310">
        <v>105</v>
      </c>
    </row>
    <row r="1311" spans="1:16">
      <c r="A1311" s="29">
        <v>1309</v>
      </c>
      <c r="B1311" s="29">
        <v>6200.1660000000002</v>
      </c>
      <c r="C1311" s="29">
        <v>16962.487999999888</v>
      </c>
      <c r="D1311" s="29">
        <v>1</v>
      </c>
      <c r="E1311" s="29">
        <v>1</v>
      </c>
      <c r="F1311" s="29">
        <v>41996.173000000003</v>
      </c>
      <c r="G1311" s="29">
        <v>1</v>
      </c>
      <c r="H1311" s="29">
        <v>1</v>
      </c>
      <c r="I1311" s="29">
        <v>1</v>
      </c>
      <c r="K1311" s="432">
        <v>4557.6052138349251</v>
      </c>
      <c r="L1311" s="432">
        <f>IF(K1311=0,#REF!,0)</f>
        <v>0</v>
      </c>
      <c r="O1311">
        <v>65653.250946</v>
      </c>
      <c r="P1311">
        <v>94</v>
      </c>
    </row>
    <row r="1312" spans="1:16">
      <c r="A1312" s="29">
        <v>1310</v>
      </c>
      <c r="B1312" s="29">
        <v>1762.222</v>
      </c>
      <c r="C1312" s="29">
        <v>16779.358999999899</v>
      </c>
      <c r="D1312" s="29">
        <v>1</v>
      </c>
      <c r="E1312" s="29">
        <v>1</v>
      </c>
      <c r="F1312" s="29">
        <v>45146.252</v>
      </c>
      <c r="G1312" s="29">
        <v>1</v>
      </c>
      <c r="H1312" s="29">
        <v>1</v>
      </c>
      <c r="I1312" s="29">
        <v>1</v>
      </c>
      <c r="K1312" s="432">
        <v>30695.330082936569</v>
      </c>
      <c r="L1312" s="432">
        <f>IF(K1312=0,#REF!,0)</f>
        <v>0</v>
      </c>
      <c r="O1312">
        <v>64350.341521000002</v>
      </c>
      <c r="P1312">
        <v>90</v>
      </c>
    </row>
    <row r="1313" spans="1:16">
      <c r="A1313" s="29">
        <v>1311</v>
      </c>
      <c r="B1313" s="29">
        <v>1032.623999999998</v>
      </c>
      <c r="C1313" s="29">
        <v>17551.215999999898</v>
      </c>
      <c r="D1313" s="29">
        <v>1</v>
      </c>
      <c r="E1313" s="29">
        <v>1</v>
      </c>
      <c r="F1313" s="29">
        <v>43418.853000000003</v>
      </c>
      <c r="G1313" s="29">
        <v>1</v>
      </c>
      <c r="H1313" s="29">
        <v>1</v>
      </c>
      <c r="I1313" s="29">
        <v>1</v>
      </c>
      <c r="K1313" s="432">
        <v>10977.718277956879</v>
      </c>
      <c r="L1313" s="432">
        <f>IF(K1313=0,#REF!,0)</f>
        <v>0</v>
      </c>
      <c r="O1313">
        <v>65654.018188000002</v>
      </c>
      <c r="P1313">
        <v>106</v>
      </c>
    </row>
    <row r="1314" spans="1:16">
      <c r="A1314" s="29">
        <v>1312</v>
      </c>
      <c r="B1314" s="29">
        <v>1032.623999999998</v>
      </c>
      <c r="C1314" s="29">
        <v>17204.478999999901</v>
      </c>
      <c r="D1314" s="29">
        <v>1</v>
      </c>
      <c r="E1314" s="29">
        <v>1</v>
      </c>
      <c r="F1314" s="29">
        <v>41976.453999999991</v>
      </c>
      <c r="G1314" s="29">
        <v>1</v>
      </c>
      <c r="H1314" s="29">
        <v>1</v>
      </c>
      <c r="I1314" s="29">
        <v>1</v>
      </c>
      <c r="K1314" s="432">
        <v>654.40054180999391</v>
      </c>
      <c r="L1314" s="432">
        <f>IF(K1314=0,#REF!,0)</f>
        <v>0</v>
      </c>
      <c r="O1314">
        <v>64844.986511000003</v>
      </c>
      <c r="P1314">
        <v>100</v>
      </c>
    </row>
    <row r="1315" spans="1:16">
      <c r="A1315" s="29">
        <v>1313</v>
      </c>
      <c r="B1315" s="29">
        <v>1032.623999999998</v>
      </c>
      <c r="C1315" s="29">
        <v>16947.962999999902</v>
      </c>
      <c r="D1315" s="29">
        <v>1</v>
      </c>
      <c r="E1315" s="29">
        <v>1</v>
      </c>
      <c r="F1315" s="29">
        <v>43439.961999999992</v>
      </c>
      <c r="G1315" s="29">
        <v>1</v>
      </c>
      <c r="H1315" s="29">
        <v>1</v>
      </c>
      <c r="I1315" s="29">
        <v>1</v>
      </c>
      <c r="K1315" s="432"/>
      <c r="L1315" s="432" t="e">
        <f>IF(K1315=0,#REF!,0)</f>
        <v>#REF!</v>
      </c>
      <c r="O1315">
        <v>65597.869263000001</v>
      </c>
      <c r="P1315">
        <v>114</v>
      </c>
    </row>
    <row r="1316" spans="1:16">
      <c r="A1316" s="29">
        <v>1314</v>
      </c>
      <c r="B1316" s="29">
        <v>1762.222</v>
      </c>
      <c r="C1316" s="29">
        <v>16431.518999999898</v>
      </c>
      <c r="D1316" s="29">
        <v>1</v>
      </c>
      <c r="E1316" s="29">
        <v>1</v>
      </c>
      <c r="F1316" s="29">
        <v>47875.57699999999</v>
      </c>
      <c r="G1316" s="29">
        <v>1</v>
      </c>
      <c r="H1316" s="29">
        <v>1</v>
      </c>
      <c r="I1316" s="29">
        <v>1</v>
      </c>
      <c r="K1316" s="432"/>
      <c r="L1316" s="432" t="e">
        <f>IF(K1316=0,#REF!,0)</f>
        <v>#REF!</v>
      </c>
      <c r="O1316">
        <v>66048.536712000001</v>
      </c>
      <c r="P1316">
        <v>120</v>
      </c>
    </row>
    <row r="1317" spans="1:16">
      <c r="A1317" s="29">
        <v>1315</v>
      </c>
      <c r="B1317" s="29">
        <v>6139.8579999999993</v>
      </c>
      <c r="C1317" s="29">
        <v>16537.550999999901</v>
      </c>
      <c r="D1317" s="29">
        <v>1</v>
      </c>
      <c r="E1317" s="29">
        <v>1</v>
      </c>
      <c r="F1317" s="29">
        <v>45108.799999999988</v>
      </c>
      <c r="G1317" s="29">
        <v>1</v>
      </c>
      <c r="H1317" s="29">
        <v>1</v>
      </c>
      <c r="I1317" s="29">
        <v>1</v>
      </c>
      <c r="K1317" s="432"/>
      <c r="L1317" s="432" t="e">
        <f>IF(K1317=0,#REF!,0)</f>
        <v>#REF!</v>
      </c>
      <c r="O1317">
        <v>66167.624786999993</v>
      </c>
      <c r="P1317">
        <v>148</v>
      </c>
    </row>
    <row r="1318" spans="1:16">
      <c r="A1318" s="29">
        <v>1316</v>
      </c>
      <c r="B1318" s="29">
        <v>7599.07</v>
      </c>
      <c r="C1318" s="29">
        <v>17909.039999999899</v>
      </c>
      <c r="D1318" s="29">
        <v>1</v>
      </c>
      <c r="E1318" s="29">
        <v>1</v>
      </c>
      <c r="F1318" s="29">
        <v>45087.428</v>
      </c>
      <c r="G1318" s="29">
        <v>1</v>
      </c>
      <c r="H1318" s="29">
        <v>1</v>
      </c>
      <c r="I1318" s="29">
        <v>1</v>
      </c>
      <c r="K1318" s="432"/>
      <c r="L1318" s="432" t="e">
        <f>IF(K1318=0,#REF!,0)</f>
        <v>#REF!</v>
      </c>
      <c r="O1318">
        <v>66637.133543999997</v>
      </c>
      <c r="P1318">
        <v>168</v>
      </c>
    </row>
    <row r="1319" spans="1:16">
      <c r="A1319" s="29">
        <v>1317</v>
      </c>
      <c r="B1319" s="29">
        <v>1762.222</v>
      </c>
      <c r="C1319" s="29">
        <v>17454.159999999902</v>
      </c>
      <c r="D1319" s="29">
        <v>1</v>
      </c>
      <c r="E1319" s="29">
        <v>1</v>
      </c>
      <c r="F1319" s="29">
        <v>55935.8489999999</v>
      </c>
      <c r="G1319" s="29">
        <v>1</v>
      </c>
      <c r="H1319" s="29">
        <v>1</v>
      </c>
      <c r="I1319" s="29">
        <v>1</v>
      </c>
      <c r="K1319" s="432"/>
      <c r="L1319" s="432" t="e">
        <f>IF(K1319=0,#REF!,0)</f>
        <v>#REF!</v>
      </c>
      <c r="O1319">
        <v>64573.108826000003</v>
      </c>
      <c r="P1319">
        <v>176</v>
      </c>
    </row>
    <row r="1320" spans="1:16">
      <c r="A1320" s="29">
        <v>1318</v>
      </c>
      <c r="B1320" s="29">
        <v>1762.222</v>
      </c>
      <c r="C1320" s="29">
        <v>17091.469999999899</v>
      </c>
      <c r="D1320" s="29">
        <v>1</v>
      </c>
      <c r="E1320" s="29">
        <v>1</v>
      </c>
      <c r="F1320" s="29">
        <v>2325.4650000000001</v>
      </c>
      <c r="G1320" s="29">
        <v>1</v>
      </c>
      <c r="H1320" s="29">
        <v>1</v>
      </c>
      <c r="I1320" s="29">
        <v>1</v>
      </c>
      <c r="K1320" s="432"/>
      <c r="L1320" s="432" t="e">
        <f>IF(K1320=0,#REF!,0)</f>
        <v>#REF!</v>
      </c>
      <c r="O1320">
        <v>62634.661619999999</v>
      </c>
      <c r="P1320">
        <v>180</v>
      </c>
    </row>
    <row r="1321" spans="1:16">
      <c r="A1321" s="29">
        <v>1319</v>
      </c>
      <c r="B1321" s="29">
        <v>1762.222</v>
      </c>
      <c r="C1321" s="29">
        <v>16746.693999999901</v>
      </c>
      <c r="D1321" s="29">
        <v>1</v>
      </c>
      <c r="E1321" s="29">
        <v>1</v>
      </c>
      <c r="F1321" s="29">
        <v>2146.1439999999898</v>
      </c>
      <c r="G1321" s="29">
        <v>1</v>
      </c>
      <c r="H1321" s="29">
        <v>1</v>
      </c>
      <c r="I1321" s="29">
        <v>1</v>
      </c>
      <c r="K1321" s="432"/>
      <c r="L1321" s="432" t="e">
        <f>IF(K1321=0,#REF!,0)</f>
        <v>#REF!</v>
      </c>
      <c r="O1321">
        <v>61806.355283999997</v>
      </c>
      <c r="P1321">
        <v>166</v>
      </c>
    </row>
    <row r="1322" spans="1:16">
      <c r="A1322" s="29">
        <v>1320</v>
      </c>
      <c r="B1322" s="29">
        <v>1032.623999999998</v>
      </c>
      <c r="C1322" s="29">
        <v>16826.547999999901</v>
      </c>
      <c r="D1322" s="29">
        <v>1</v>
      </c>
      <c r="E1322" s="29">
        <v>1</v>
      </c>
      <c r="F1322" s="29">
        <v>1318.0329999999899</v>
      </c>
      <c r="G1322" s="29">
        <v>1</v>
      </c>
      <c r="H1322" s="29">
        <v>1</v>
      </c>
      <c r="I1322" s="29">
        <v>1</v>
      </c>
      <c r="K1322" s="432"/>
      <c r="L1322" s="432" t="e">
        <f>IF(K1322=0,#REF!,0)</f>
        <v>#REF!</v>
      </c>
      <c r="O1322">
        <v>62361.566406999998</v>
      </c>
      <c r="P1322">
        <v>165</v>
      </c>
    </row>
    <row r="1323" spans="1:16">
      <c r="A1323" s="29">
        <v>1321</v>
      </c>
      <c r="B1323" s="29">
        <v>1032.623999999998</v>
      </c>
      <c r="C1323" s="29">
        <v>18530.6889999999</v>
      </c>
      <c r="D1323" s="29">
        <v>1</v>
      </c>
      <c r="E1323" s="29">
        <v>1</v>
      </c>
      <c r="F1323" s="29">
        <v>1995.8759999999891</v>
      </c>
      <c r="G1323" s="29">
        <v>1</v>
      </c>
      <c r="H1323" s="29">
        <v>1</v>
      </c>
      <c r="I1323" s="29">
        <v>1</v>
      </c>
      <c r="K1323" s="432"/>
      <c r="L1323" s="432" t="e">
        <f>IF(K1323=0,#REF!,0)</f>
        <v>#REF!</v>
      </c>
      <c r="O1323">
        <v>62089.910339999988</v>
      </c>
      <c r="P1323">
        <v>147</v>
      </c>
    </row>
    <row r="1324" spans="1:16">
      <c r="A1324" s="29">
        <v>1322</v>
      </c>
      <c r="B1324" s="29">
        <v>1032.623999999998</v>
      </c>
      <c r="C1324" s="29">
        <v>18589.958999999901</v>
      </c>
      <c r="D1324" s="29">
        <v>1</v>
      </c>
      <c r="E1324" s="29">
        <v>1</v>
      </c>
      <c r="F1324" s="29">
        <v>8426.4899999999889</v>
      </c>
      <c r="G1324" s="29">
        <v>1</v>
      </c>
      <c r="H1324" s="29">
        <v>1</v>
      </c>
      <c r="I1324" s="29">
        <v>1</v>
      </c>
      <c r="K1324" s="432"/>
      <c r="L1324" s="432" t="e">
        <f>IF(K1324=0,#REF!,0)</f>
        <v>#REF!</v>
      </c>
      <c r="O1324">
        <v>58741.569335</v>
      </c>
      <c r="P1324">
        <v>164</v>
      </c>
    </row>
    <row r="1325" spans="1:16">
      <c r="A1325" s="29">
        <v>1323</v>
      </c>
      <c r="B1325" s="29">
        <v>1032.623999999998</v>
      </c>
      <c r="C1325" s="29">
        <v>18763.032999999901</v>
      </c>
      <c r="D1325" s="29">
        <v>1</v>
      </c>
      <c r="E1325" s="29">
        <v>1</v>
      </c>
      <c r="F1325" s="29">
        <v>15972.7659999999</v>
      </c>
      <c r="G1325" s="29">
        <v>1</v>
      </c>
      <c r="H1325" s="29">
        <v>1</v>
      </c>
      <c r="I1325" s="29">
        <v>1</v>
      </c>
      <c r="K1325" s="432"/>
      <c r="L1325" s="432" t="e">
        <f>IF(K1325=0,#REF!,0)</f>
        <v>#REF!</v>
      </c>
      <c r="O1325">
        <v>56779.997130999996</v>
      </c>
      <c r="P1325">
        <v>140</v>
      </c>
    </row>
    <row r="1326" spans="1:16">
      <c r="A1326" s="29">
        <v>1324</v>
      </c>
      <c r="B1326" s="29">
        <v>1032.623999999998</v>
      </c>
      <c r="C1326" s="29">
        <v>18826.521999999892</v>
      </c>
      <c r="D1326" s="29">
        <v>1</v>
      </c>
      <c r="E1326" s="29">
        <v>1</v>
      </c>
      <c r="F1326" s="29">
        <v>21116.955000000002</v>
      </c>
      <c r="G1326" s="29">
        <v>1</v>
      </c>
      <c r="H1326" s="29">
        <v>1</v>
      </c>
      <c r="I1326" s="29">
        <v>1</v>
      </c>
      <c r="K1326" s="432"/>
      <c r="L1326" s="432" t="e">
        <f>IF(K1326=0,#REF!,0)</f>
        <v>#REF!</v>
      </c>
      <c r="O1326">
        <v>56877.548461999999</v>
      </c>
      <c r="P1326">
        <v>137</v>
      </c>
    </row>
    <row r="1327" spans="1:16">
      <c r="A1327" s="29">
        <v>1325</v>
      </c>
      <c r="B1327" s="29">
        <v>1032.623999999998</v>
      </c>
      <c r="C1327" s="29">
        <v>18929.7769999999</v>
      </c>
      <c r="D1327" s="29">
        <v>1</v>
      </c>
      <c r="E1327" s="29">
        <v>1</v>
      </c>
      <c r="F1327" s="29">
        <v>26104.764999999999</v>
      </c>
      <c r="G1327" s="29">
        <v>1</v>
      </c>
      <c r="H1327" s="29">
        <v>1</v>
      </c>
      <c r="I1327" s="29">
        <v>1</v>
      </c>
      <c r="K1327" s="432"/>
      <c r="L1327" s="432" t="e">
        <f>IF(K1327=0,#REF!,0)</f>
        <v>#REF!</v>
      </c>
      <c r="O1327">
        <v>57140.301055999997</v>
      </c>
      <c r="P1327">
        <v>133</v>
      </c>
    </row>
    <row r="1328" spans="1:16">
      <c r="A1328" s="29">
        <v>1326</v>
      </c>
      <c r="B1328" s="29">
        <v>1762.222</v>
      </c>
      <c r="C1328" s="29">
        <v>19012.571999999898</v>
      </c>
      <c r="D1328" s="29">
        <v>1</v>
      </c>
      <c r="E1328" s="29">
        <v>1</v>
      </c>
      <c r="F1328" s="29">
        <v>31361.464999999989</v>
      </c>
      <c r="G1328" s="29">
        <v>1</v>
      </c>
      <c r="H1328" s="29">
        <v>1</v>
      </c>
      <c r="I1328" s="29">
        <v>1</v>
      </c>
      <c r="K1328" s="432"/>
      <c r="L1328" s="432" t="e">
        <f>IF(K1328=0,#REF!,0)</f>
        <v>#REF!</v>
      </c>
      <c r="O1328">
        <v>57847.989838000001</v>
      </c>
      <c r="P1328">
        <v>138</v>
      </c>
    </row>
    <row r="1329" spans="1:16">
      <c r="A1329" s="29">
        <v>1327</v>
      </c>
      <c r="B1329" s="29">
        <v>6139.8579999999993</v>
      </c>
      <c r="C1329" s="29">
        <v>19213.268999999898</v>
      </c>
      <c r="D1329" s="29">
        <v>1</v>
      </c>
      <c r="E1329" s="29">
        <v>1</v>
      </c>
      <c r="F1329" s="29">
        <v>111442.041</v>
      </c>
      <c r="G1329" s="29">
        <v>1</v>
      </c>
      <c r="H1329" s="29">
        <v>1</v>
      </c>
      <c r="I1329" s="29">
        <v>1</v>
      </c>
      <c r="K1329" s="432"/>
      <c r="L1329" s="432" t="e">
        <f>IF(K1329=0,#REF!,0)</f>
        <v>#REF!</v>
      </c>
      <c r="O1329">
        <v>59660.812682999996</v>
      </c>
      <c r="P1329">
        <v>145</v>
      </c>
    </row>
    <row r="1330" spans="1:16">
      <c r="A1330" s="29">
        <v>1328</v>
      </c>
      <c r="B1330" s="29">
        <v>1762.222</v>
      </c>
      <c r="C1330" s="29">
        <v>48314.949999999881</v>
      </c>
      <c r="D1330" s="29">
        <v>1</v>
      </c>
      <c r="E1330" s="29">
        <v>1</v>
      </c>
      <c r="F1330" s="29">
        <v>113223.49899999901</v>
      </c>
      <c r="G1330" s="29">
        <v>1</v>
      </c>
      <c r="H1330" s="29">
        <v>1</v>
      </c>
      <c r="I1330" s="29">
        <v>1</v>
      </c>
      <c r="K1330" s="432"/>
      <c r="L1330" s="432" t="e">
        <f>IF(K1330=0,#REF!,0)</f>
        <v>#REF!</v>
      </c>
      <c r="O1330">
        <v>59411.536499999987</v>
      </c>
      <c r="P1330">
        <v>146</v>
      </c>
    </row>
    <row r="1331" spans="1:16">
      <c r="A1331" s="29">
        <v>1329</v>
      </c>
      <c r="B1331" s="29">
        <v>1032.623999999998</v>
      </c>
      <c r="C1331" s="29">
        <v>76109.910999999905</v>
      </c>
      <c r="D1331" s="29">
        <v>1</v>
      </c>
      <c r="E1331" s="29">
        <v>1</v>
      </c>
      <c r="F1331" s="29">
        <v>102041.6829999999</v>
      </c>
      <c r="G1331" s="29">
        <v>1</v>
      </c>
      <c r="H1331" s="29">
        <v>1</v>
      </c>
      <c r="I1331" s="29">
        <v>1</v>
      </c>
      <c r="K1331" s="432"/>
      <c r="L1331" s="432" t="e">
        <f>IF(K1331=0,#REF!,0)</f>
        <v>#REF!</v>
      </c>
      <c r="O1331">
        <v>59732.025512</v>
      </c>
      <c r="P1331">
        <v>150</v>
      </c>
    </row>
    <row r="1332" spans="1:16">
      <c r="A1332" s="29">
        <v>1330</v>
      </c>
      <c r="B1332" s="29">
        <v>1153.2399999999991</v>
      </c>
      <c r="C1332" s="29">
        <v>92240.480999999898</v>
      </c>
      <c r="D1332" s="29">
        <v>1</v>
      </c>
      <c r="E1332" s="29">
        <v>1</v>
      </c>
      <c r="F1332" s="29">
        <v>88223.282000000007</v>
      </c>
      <c r="G1332" s="29">
        <v>1</v>
      </c>
      <c r="H1332" s="29">
        <v>1</v>
      </c>
      <c r="I1332" s="29">
        <v>1</v>
      </c>
      <c r="K1332" s="432"/>
      <c r="L1332" s="432" t="e">
        <f>IF(K1332=0,#REF!,0)</f>
        <v>#REF!</v>
      </c>
      <c r="O1332">
        <v>59969.550904000003</v>
      </c>
      <c r="P1332">
        <v>127</v>
      </c>
    </row>
    <row r="1333" spans="1:16">
      <c r="A1333" s="29">
        <v>1331</v>
      </c>
      <c r="B1333" s="29">
        <v>1213.5469999999989</v>
      </c>
      <c r="C1333" s="29">
        <v>107913.4239999998</v>
      </c>
      <c r="D1333" s="29">
        <v>1</v>
      </c>
      <c r="E1333" s="29">
        <v>1</v>
      </c>
      <c r="F1333" s="29">
        <v>76233.159999999989</v>
      </c>
      <c r="G1333" s="29">
        <v>1</v>
      </c>
      <c r="H1333" s="29">
        <v>1</v>
      </c>
      <c r="I1333" s="29">
        <v>1</v>
      </c>
      <c r="K1333" s="432">
        <v>3738.068010240796</v>
      </c>
      <c r="L1333" s="432">
        <f>IF(K1333=0,#REF!,0)</f>
        <v>0</v>
      </c>
      <c r="O1333">
        <v>59767.435943999997</v>
      </c>
      <c r="P1333">
        <v>121</v>
      </c>
    </row>
    <row r="1334" spans="1:16">
      <c r="A1334" s="29">
        <v>1332</v>
      </c>
      <c r="B1334" s="29">
        <v>1213.5469999999989</v>
      </c>
      <c r="C1334" s="29">
        <v>91268.4209999999</v>
      </c>
      <c r="D1334" s="29">
        <v>1</v>
      </c>
      <c r="E1334" s="29">
        <v>1</v>
      </c>
      <c r="F1334" s="29">
        <v>66482.270999999906</v>
      </c>
      <c r="G1334" s="29">
        <v>1</v>
      </c>
      <c r="H1334" s="29">
        <v>1</v>
      </c>
      <c r="I1334" s="29">
        <v>1</v>
      </c>
      <c r="K1334" s="432">
        <v>9306.9670158622557</v>
      </c>
      <c r="L1334" s="432">
        <f>IF(K1334=0,#REF!,0)</f>
        <v>0</v>
      </c>
      <c r="O1334">
        <v>60051.990724000003</v>
      </c>
      <c r="P1334">
        <v>103</v>
      </c>
    </row>
    <row r="1335" spans="1:16">
      <c r="A1335" s="29">
        <v>1333</v>
      </c>
      <c r="B1335" s="29">
        <v>6200.1660000000002</v>
      </c>
      <c r="C1335" s="29">
        <v>53856.584999999897</v>
      </c>
      <c r="D1335" s="29">
        <v>1</v>
      </c>
      <c r="E1335" s="29">
        <v>1</v>
      </c>
      <c r="F1335" s="29">
        <v>48958.322999999989</v>
      </c>
      <c r="G1335" s="29">
        <v>1</v>
      </c>
      <c r="H1335" s="29">
        <v>1</v>
      </c>
      <c r="I1335" s="29">
        <v>1</v>
      </c>
      <c r="K1335" s="432"/>
      <c r="L1335" s="432" t="e">
        <f>IF(K1335=0,#REF!,0)</f>
        <v>#REF!</v>
      </c>
      <c r="O1335">
        <v>57926.356444999998</v>
      </c>
      <c r="P1335">
        <v>100</v>
      </c>
    </row>
    <row r="1336" spans="1:16">
      <c r="A1336" s="29">
        <v>1334</v>
      </c>
      <c r="B1336" s="29">
        <v>1762.222</v>
      </c>
      <c r="C1336" s="29">
        <v>72749.192999999897</v>
      </c>
      <c r="D1336" s="29">
        <v>1</v>
      </c>
      <c r="E1336" s="29">
        <v>1</v>
      </c>
      <c r="F1336" s="29">
        <v>52517.441999999894</v>
      </c>
      <c r="G1336" s="29">
        <v>1</v>
      </c>
      <c r="H1336" s="29">
        <v>1</v>
      </c>
      <c r="I1336" s="29">
        <v>1</v>
      </c>
      <c r="K1336" s="432">
        <v>26735.072037277969</v>
      </c>
      <c r="L1336" s="432">
        <f>IF(K1336=0,#REF!,0)</f>
        <v>0</v>
      </c>
      <c r="O1336">
        <v>57121.607086999997</v>
      </c>
      <c r="P1336">
        <v>98</v>
      </c>
    </row>
    <row r="1337" spans="1:16">
      <c r="A1337" s="29">
        <v>1335</v>
      </c>
      <c r="B1337" s="29">
        <v>1032.623999999998</v>
      </c>
      <c r="C1337" s="29">
        <v>104077.7239999998</v>
      </c>
      <c r="D1337" s="29">
        <v>1</v>
      </c>
      <c r="E1337" s="29">
        <v>1</v>
      </c>
      <c r="F1337" s="29">
        <v>50314.419999999896</v>
      </c>
      <c r="G1337" s="29">
        <v>1</v>
      </c>
      <c r="H1337" s="29">
        <v>1</v>
      </c>
      <c r="I1337" s="29">
        <v>1</v>
      </c>
      <c r="K1337" s="432">
        <v>12959.317403223689</v>
      </c>
      <c r="L1337" s="432">
        <f>IF(K1337=0,#REF!,0)</f>
        <v>0</v>
      </c>
      <c r="O1337">
        <v>56527.560271000002</v>
      </c>
      <c r="P1337">
        <v>90</v>
      </c>
    </row>
    <row r="1338" spans="1:16">
      <c r="A1338" s="29">
        <v>1336</v>
      </c>
      <c r="B1338" s="29">
        <v>1032.623999999998</v>
      </c>
      <c r="C1338" s="29">
        <v>88005.379999999903</v>
      </c>
      <c r="D1338" s="29">
        <v>1</v>
      </c>
      <c r="E1338" s="29">
        <v>1</v>
      </c>
      <c r="F1338" s="29">
        <v>49450.712</v>
      </c>
      <c r="G1338" s="29">
        <v>1</v>
      </c>
      <c r="H1338" s="29">
        <v>1</v>
      </c>
      <c r="I1338" s="29">
        <v>1</v>
      </c>
      <c r="K1338" s="432"/>
      <c r="L1338" s="432" t="e">
        <f>IF(K1338=0,#REF!,0)</f>
        <v>#REF!</v>
      </c>
      <c r="O1338">
        <v>56352.352112</v>
      </c>
      <c r="P1338">
        <v>90</v>
      </c>
    </row>
    <row r="1339" spans="1:16">
      <c r="A1339" s="29">
        <v>1337</v>
      </c>
      <c r="B1339" s="29">
        <v>1032.623999999998</v>
      </c>
      <c r="C1339" s="29">
        <v>76172.801999999909</v>
      </c>
      <c r="D1339" s="29">
        <v>1</v>
      </c>
      <c r="E1339" s="29">
        <v>1</v>
      </c>
      <c r="F1339" s="29">
        <v>52535.027999999998</v>
      </c>
      <c r="G1339" s="29">
        <v>1</v>
      </c>
      <c r="H1339" s="29">
        <v>1</v>
      </c>
      <c r="I1339" s="29">
        <v>1</v>
      </c>
      <c r="K1339" s="432"/>
      <c r="L1339" s="432" t="e">
        <f>IF(K1339=0,#REF!,0)</f>
        <v>#REF!</v>
      </c>
      <c r="O1339">
        <v>56125.401519999999</v>
      </c>
      <c r="P1339">
        <v>95</v>
      </c>
    </row>
    <row r="1340" spans="1:16">
      <c r="A1340" s="29">
        <v>1338</v>
      </c>
      <c r="B1340" s="29">
        <v>1762.222</v>
      </c>
      <c r="C1340" s="29">
        <v>44790.3849999999</v>
      </c>
      <c r="D1340" s="29">
        <v>1</v>
      </c>
      <c r="E1340" s="29">
        <v>1</v>
      </c>
      <c r="F1340" s="29">
        <v>56953.927999999898</v>
      </c>
      <c r="G1340" s="29">
        <v>1</v>
      </c>
      <c r="H1340" s="29">
        <v>1</v>
      </c>
      <c r="I1340" s="29">
        <v>1</v>
      </c>
      <c r="K1340" s="432"/>
      <c r="L1340" s="432" t="e">
        <f>IF(K1340=0,#REF!,0)</f>
        <v>#REF!</v>
      </c>
      <c r="O1340">
        <v>56164.216003000001</v>
      </c>
      <c r="P1340">
        <v>108</v>
      </c>
    </row>
    <row r="1341" spans="1:16">
      <c r="A1341" s="29">
        <v>1339</v>
      </c>
      <c r="B1341" s="29">
        <v>6139.8579999999993</v>
      </c>
      <c r="C1341" s="29">
        <v>30424.7429999999</v>
      </c>
      <c r="D1341" s="29">
        <v>1</v>
      </c>
      <c r="E1341" s="29">
        <v>1</v>
      </c>
      <c r="F1341" s="29">
        <v>55078.784999999887</v>
      </c>
      <c r="G1341" s="29">
        <v>1</v>
      </c>
      <c r="H1341" s="29">
        <v>1</v>
      </c>
      <c r="I1341" s="29">
        <v>1</v>
      </c>
      <c r="K1341" s="432"/>
      <c r="L1341" s="432" t="e">
        <f>IF(K1341=0,#REF!,0)</f>
        <v>#REF!</v>
      </c>
      <c r="O1341">
        <v>57440.185853000003</v>
      </c>
      <c r="P1341">
        <v>132</v>
      </c>
    </row>
    <row r="1342" spans="1:16">
      <c r="A1342" s="29">
        <v>1340</v>
      </c>
      <c r="B1342" s="29">
        <v>7599.07</v>
      </c>
      <c r="C1342" s="29">
        <v>31731.746999999901</v>
      </c>
      <c r="D1342" s="29">
        <v>1</v>
      </c>
      <c r="E1342" s="29">
        <v>1</v>
      </c>
      <c r="F1342" s="29">
        <v>53179.817000000003</v>
      </c>
      <c r="G1342" s="29">
        <v>1</v>
      </c>
      <c r="H1342" s="29">
        <v>1</v>
      </c>
      <c r="I1342" s="29">
        <v>1</v>
      </c>
      <c r="K1342" s="432"/>
      <c r="L1342" s="432" t="e">
        <f>IF(K1342=0,#REF!,0)</f>
        <v>#REF!</v>
      </c>
      <c r="O1342">
        <v>59464.231384999999</v>
      </c>
      <c r="P1342">
        <v>147</v>
      </c>
    </row>
    <row r="1343" spans="1:16">
      <c r="A1343" s="29">
        <v>1341</v>
      </c>
      <c r="B1343" s="29">
        <v>1762.222</v>
      </c>
      <c r="C1343" s="29">
        <v>17619.769999999899</v>
      </c>
      <c r="D1343" s="29">
        <v>1</v>
      </c>
      <c r="E1343" s="29">
        <v>1</v>
      </c>
      <c r="F1343" s="29">
        <v>63569.610999999903</v>
      </c>
      <c r="G1343" s="29">
        <v>1</v>
      </c>
      <c r="H1343" s="29">
        <v>1</v>
      </c>
      <c r="I1343" s="29">
        <v>1</v>
      </c>
      <c r="K1343" s="432"/>
      <c r="L1343" s="432" t="e">
        <f>IF(K1343=0,#REF!,0)</f>
        <v>#REF!</v>
      </c>
      <c r="O1343">
        <v>59610.572876000013</v>
      </c>
      <c r="P1343">
        <v>160</v>
      </c>
    </row>
    <row r="1344" spans="1:16">
      <c r="A1344" s="29">
        <v>1342</v>
      </c>
      <c r="B1344" s="29">
        <v>1762.222</v>
      </c>
      <c r="C1344" s="29">
        <v>17229.601999999901</v>
      </c>
      <c r="D1344" s="29">
        <v>1</v>
      </c>
      <c r="E1344" s="29">
        <v>1</v>
      </c>
      <c r="F1344" s="29">
        <v>2986.7449999999999</v>
      </c>
      <c r="G1344" s="29">
        <v>1</v>
      </c>
      <c r="H1344" s="29">
        <v>1</v>
      </c>
      <c r="I1344" s="29">
        <v>1</v>
      </c>
      <c r="K1344" s="432"/>
      <c r="L1344" s="432" t="e">
        <f>IF(K1344=0,#REF!,0)</f>
        <v>#REF!</v>
      </c>
      <c r="O1344">
        <v>59069.860289999997</v>
      </c>
      <c r="P1344">
        <v>159</v>
      </c>
    </row>
    <row r="1345" spans="1:16">
      <c r="A1345" s="29">
        <v>1343</v>
      </c>
      <c r="B1345" s="29">
        <v>1762.222</v>
      </c>
      <c r="C1345" s="29">
        <v>16898.172999999901</v>
      </c>
      <c r="D1345" s="29">
        <v>1</v>
      </c>
      <c r="E1345" s="29">
        <v>1</v>
      </c>
      <c r="F1345" s="29">
        <v>1702.873</v>
      </c>
      <c r="G1345" s="29">
        <v>1</v>
      </c>
      <c r="H1345" s="29">
        <v>1</v>
      </c>
      <c r="I1345" s="29">
        <v>1</v>
      </c>
      <c r="K1345" s="432"/>
      <c r="L1345" s="432" t="e">
        <f>IF(K1345=0,#REF!,0)</f>
        <v>#REF!</v>
      </c>
      <c r="O1345">
        <v>59281.696472000003</v>
      </c>
      <c r="P1345">
        <v>167</v>
      </c>
    </row>
    <row r="1346" spans="1:16">
      <c r="A1346" s="29">
        <v>1344</v>
      </c>
      <c r="B1346" s="29">
        <v>1032.623999999998</v>
      </c>
      <c r="C1346" s="29">
        <v>16980.643999999898</v>
      </c>
      <c r="D1346" s="29">
        <v>1</v>
      </c>
      <c r="E1346" s="29">
        <v>1</v>
      </c>
      <c r="F1346" s="29">
        <v>1552.0649999999901</v>
      </c>
      <c r="G1346" s="29">
        <v>1</v>
      </c>
      <c r="H1346" s="29">
        <v>1</v>
      </c>
      <c r="I1346" s="29">
        <v>1</v>
      </c>
      <c r="K1346" s="432"/>
      <c r="L1346" s="432" t="e">
        <f>IF(K1346=0,#REF!,0)</f>
        <v>#REF!</v>
      </c>
      <c r="O1346">
        <v>60422.494507000003</v>
      </c>
      <c r="P1346">
        <v>159</v>
      </c>
    </row>
    <row r="1347" spans="1:16">
      <c r="A1347" s="29">
        <v>1345</v>
      </c>
      <c r="B1347" s="29">
        <v>1032.623999999998</v>
      </c>
      <c r="C1347" s="29">
        <v>17002.665999999888</v>
      </c>
      <c r="D1347" s="29">
        <v>1</v>
      </c>
      <c r="E1347" s="29">
        <v>1</v>
      </c>
      <c r="F1347" s="29">
        <v>1788.7850000000001</v>
      </c>
      <c r="G1347" s="29">
        <v>1</v>
      </c>
      <c r="H1347" s="29">
        <v>1</v>
      </c>
      <c r="I1347" s="29">
        <v>1</v>
      </c>
      <c r="K1347" s="432"/>
      <c r="L1347" s="432" t="e">
        <f>IF(K1347=0,#REF!,0)</f>
        <v>#REF!</v>
      </c>
      <c r="O1347">
        <v>58776.795103999997</v>
      </c>
      <c r="P1347">
        <v>145</v>
      </c>
    </row>
    <row r="1348" spans="1:16">
      <c r="A1348" s="29">
        <v>1346</v>
      </c>
      <c r="B1348" s="29">
        <v>1032.623999999998</v>
      </c>
      <c r="C1348" s="29">
        <v>16964.930999999899</v>
      </c>
      <c r="D1348" s="29">
        <v>1</v>
      </c>
      <c r="E1348" s="29">
        <v>1</v>
      </c>
      <c r="F1348" s="29">
        <v>4207.29</v>
      </c>
      <c r="G1348" s="29">
        <v>1</v>
      </c>
      <c r="H1348" s="29">
        <v>1</v>
      </c>
      <c r="I1348" s="29">
        <v>1</v>
      </c>
      <c r="K1348" s="432"/>
      <c r="L1348" s="432" t="e">
        <f>IF(K1348=0,#REF!,0)</f>
        <v>#REF!</v>
      </c>
      <c r="O1348">
        <v>56372.312682999996</v>
      </c>
      <c r="P1348">
        <v>132</v>
      </c>
    </row>
    <row r="1349" spans="1:16">
      <c r="A1349" s="29">
        <v>1347</v>
      </c>
      <c r="B1349" s="29">
        <v>1032.623999999998</v>
      </c>
      <c r="C1349" s="29">
        <v>17000.62099999989</v>
      </c>
      <c r="D1349" s="29">
        <v>1</v>
      </c>
      <c r="E1349" s="29">
        <v>1</v>
      </c>
      <c r="F1349" s="29">
        <v>8101.2279999999982</v>
      </c>
      <c r="G1349" s="29">
        <v>1</v>
      </c>
      <c r="H1349" s="29">
        <v>1</v>
      </c>
      <c r="I1349" s="29">
        <v>1</v>
      </c>
      <c r="K1349" s="432"/>
      <c r="L1349" s="432" t="e">
        <f>IF(K1349=0,#REF!,0)</f>
        <v>#REF!</v>
      </c>
      <c r="O1349">
        <v>55036.318878999999</v>
      </c>
      <c r="P1349">
        <v>121</v>
      </c>
    </row>
    <row r="1350" spans="1:16">
      <c r="A1350" s="29">
        <v>1348</v>
      </c>
      <c r="B1350" s="29">
        <v>1032.623999999998</v>
      </c>
      <c r="C1350" s="29">
        <v>17034.08299999989</v>
      </c>
      <c r="D1350" s="29">
        <v>1</v>
      </c>
      <c r="E1350" s="29">
        <v>1</v>
      </c>
      <c r="F1350" s="29">
        <v>11959.183999999999</v>
      </c>
      <c r="G1350" s="29">
        <v>1</v>
      </c>
      <c r="H1350" s="29">
        <v>1</v>
      </c>
      <c r="I1350" s="29">
        <v>1</v>
      </c>
      <c r="K1350" s="432"/>
      <c r="L1350" s="432" t="e">
        <f>IF(K1350=0,#REF!,0)</f>
        <v>#REF!</v>
      </c>
      <c r="O1350">
        <v>54516.534637999997</v>
      </c>
      <c r="P1350">
        <v>120</v>
      </c>
    </row>
    <row r="1351" spans="1:16">
      <c r="A1351" s="29">
        <v>1349</v>
      </c>
      <c r="B1351" s="29">
        <v>1032.623999999998</v>
      </c>
      <c r="C1351" s="29">
        <v>17076.4009999999</v>
      </c>
      <c r="D1351" s="29">
        <v>1</v>
      </c>
      <c r="E1351" s="29">
        <v>1</v>
      </c>
      <c r="F1351" s="29">
        <v>15734.512000000001</v>
      </c>
      <c r="G1351" s="29">
        <v>1</v>
      </c>
      <c r="H1351" s="29">
        <v>1</v>
      </c>
      <c r="I1351" s="29">
        <v>1</v>
      </c>
      <c r="K1351" s="432"/>
      <c r="L1351" s="432" t="e">
        <f>IF(K1351=0,#REF!,0)</f>
        <v>#REF!</v>
      </c>
      <c r="O1351">
        <v>54066.153808000003</v>
      </c>
      <c r="P1351">
        <v>118</v>
      </c>
    </row>
    <row r="1352" spans="1:16">
      <c r="A1352" s="29">
        <v>1350</v>
      </c>
      <c r="B1352" s="29">
        <v>1762.222</v>
      </c>
      <c r="C1352" s="29">
        <v>17087.8469999999</v>
      </c>
      <c r="D1352" s="29">
        <v>1</v>
      </c>
      <c r="E1352" s="29">
        <v>1</v>
      </c>
      <c r="F1352" s="29">
        <v>19564.697</v>
      </c>
      <c r="G1352" s="29">
        <v>1</v>
      </c>
      <c r="H1352" s="29">
        <v>1</v>
      </c>
      <c r="I1352" s="29">
        <v>1</v>
      </c>
      <c r="K1352" s="432"/>
      <c r="L1352" s="432" t="e">
        <f>IF(K1352=0,#REF!,0)</f>
        <v>#REF!</v>
      </c>
      <c r="O1352">
        <v>55142.481019000013</v>
      </c>
      <c r="P1352">
        <v>117</v>
      </c>
    </row>
    <row r="1353" spans="1:16">
      <c r="A1353" s="29">
        <v>1351</v>
      </c>
      <c r="B1353" s="29">
        <v>6139.8579999999993</v>
      </c>
      <c r="C1353" s="29">
        <v>17216.577999999899</v>
      </c>
      <c r="D1353" s="29">
        <v>1</v>
      </c>
      <c r="E1353" s="29">
        <v>1</v>
      </c>
      <c r="F1353" s="29">
        <v>99075.206999999908</v>
      </c>
      <c r="G1353" s="29">
        <v>1</v>
      </c>
      <c r="H1353" s="29">
        <v>1</v>
      </c>
      <c r="I1353" s="29">
        <v>1</v>
      </c>
      <c r="K1353" s="432"/>
      <c r="L1353" s="432" t="e">
        <f>IF(K1353=0,#REF!,0)</f>
        <v>#REF!</v>
      </c>
      <c r="O1353">
        <v>55419.005614999987</v>
      </c>
      <c r="P1353">
        <v>122</v>
      </c>
    </row>
    <row r="1354" spans="1:16">
      <c r="A1354" s="29">
        <v>1352</v>
      </c>
      <c r="B1354" s="29">
        <v>1762.222</v>
      </c>
      <c r="C1354" s="29">
        <v>47383.077999999878</v>
      </c>
      <c r="D1354" s="29">
        <v>1</v>
      </c>
      <c r="E1354" s="29">
        <v>1</v>
      </c>
      <c r="F1354" s="29">
        <v>100639.257</v>
      </c>
      <c r="G1354" s="29">
        <v>1</v>
      </c>
      <c r="H1354" s="29">
        <v>1</v>
      </c>
      <c r="I1354" s="29">
        <v>1</v>
      </c>
      <c r="K1354" s="432"/>
      <c r="L1354" s="432" t="e">
        <f>IF(K1354=0,#REF!,0)</f>
        <v>#REF!</v>
      </c>
      <c r="O1354">
        <v>55603.234801999999</v>
      </c>
      <c r="P1354">
        <v>125</v>
      </c>
    </row>
    <row r="1355" spans="1:16">
      <c r="A1355" s="29">
        <v>1353</v>
      </c>
      <c r="B1355" s="29">
        <v>1032.623999999998</v>
      </c>
      <c r="C1355" s="29">
        <v>74542.664999999892</v>
      </c>
      <c r="D1355" s="29">
        <v>1</v>
      </c>
      <c r="E1355" s="29">
        <v>1</v>
      </c>
      <c r="F1355" s="29">
        <v>87840.557000000001</v>
      </c>
      <c r="G1355" s="29">
        <v>1</v>
      </c>
      <c r="H1355" s="29">
        <v>1</v>
      </c>
      <c r="I1355" s="29">
        <v>1</v>
      </c>
      <c r="K1355" s="432"/>
      <c r="L1355" s="432" t="e">
        <f>IF(K1355=0,#REF!,0)</f>
        <v>#REF!</v>
      </c>
      <c r="O1355">
        <v>55173.703919</v>
      </c>
      <c r="P1355">
        <v>131</v>
      </c>
    </row>
    <row r="1356" spans="1:16">
      <c r="A1356" s="29">
        <v>1354</v>
      </c>
      <c r="B1356" s="29">
        <v>1153.2399999999991</v>
      </c>
      <c r="C1356" s="29">
        <v>90012.097999999896</v>
      </c>
      <c r="D1356" s="29">
        <v>1</v>
      </c>
      <c r="E1356" s="29">
        <v>1</v>
      </c>
      <c r="F1356" s="29">
        <v>73262.164999999994</v>
      </c>
      <c r="G1356" s="29">
        <v>1</v>
      </c>
      <c r="H1356" s="29">
        <v>1</v>
      </c>
      <c r="I1356" s="29">
        <v>1</v>
      </c>
      <c r="K1356" s="432"/>
      <c r="L1356" s="432" t="e">
        <f>IF(K1356=0,#REF!,0)</f>
        <v>#REF!</v>
      </c>
      <c r="O1356">
        <v>54970.232909999999</v>
      </c>
      <c r="P1356">
        <v>122</v>
      </c>
    </row>
    <row r="1357" spans="1:16">
      <c r="A1357" s="29">
        <v>1355</v>
      </c>
      <c r="B1357" s="29">
        <v>1213.5469999999989</v>
      </c>
      <c r="C1357" s="29">
        <v>105358.72999999981</v>
      </c>
      <c r="D1357" s="29">
        <v>1</v>
      </c>
      <c r="E1357" s="29">
        <v>1</v>
      </c>
      <c r="F1357" s="29">
        <v>60860.013999999886</v>
      </c>
      <c r="G1357" s="29">
        <v>1</v>
      </c>
      <c r="H1357" s="29">
        <v>1</v>
      </c>
      <c r="I1357" s="29">
        <v>1</v>
      </c>
      <c r="K1357" s="432"/>
      <c r="L1357" s="432" t="e">
        <f>IF(K1357=0,#REF!,0)</f>
        <v>#REF!</v>
      </c>
      <c r="O1357">
        <v>55097.943084000013</v>
      </c>
      <c r="P1357">
        <v>109</v>
      </c>
    </row>
    <row r="1358" spans="1:16">
      <c r="A1358" s="29">
        <v>1356</v>
      </c>
      <c r="B1358" s="29">
        <v>1213.5469999999989</v>
      </c>
      <c r="C1358" s="29">
        <v>88574.455999999904</v>
      </c>
      <c r="D1358" s="29">
        <v>1</v>
      </c>
      <c r="E1358" s="29">
        <v>1</v>
      </c>
      <c r="F1358" s="29">
        <v>49700.811000000002</v>
      </c>
      <c r="G1358" s="29">
        <v>1</v>
      </c>
      <c r="H1358" s="29">
        <v>1</v>
      </c>
      <c r="I1358" s="29">
        <v>1</v>
      </c>
      <c r="K1358" s="432">
        <v>4982.0377145069433</v>
      </c>
      <c r="L1358" s="432">
        <f>IF(K1358=0,#REF!,0)</f>
        <v>0</v>
      </c>
      <c r="O1358">
        <v>54693.893524000006</v>
      </c>
      <c r="P1358">
        <v>97</v>
      </c>
    </row>
    <row r="1359" spans="1:16">
      <c r="A1359" s="29">
        <v>1357</v>
      </c>
      <c r="B1359" s="29">
        <v>6200.1660000000002</v>
      </c>
      <c r="C1359" s="29">
        <v>51196.879999999903</v>
      </c>
      <c r="D1359" s="29">
        <v>1</v>
      </c>
      <c r="E1359" s="29">
        <v>1</v>
      </c>
      <c r="F1359" s="29">
        <v>31171.58499999989</v>
      </c>
      <c r="G1359" s="29">
        <v>1</v>
      </c>
      <c r="H1359" s="29">
        <v>1</v>
      </c>
      <c r="I1359" s="29">
        <v>1</v>
      </c>
      <c r="K1359" s="432">
        <v>24806.12722476097</v>
      </c>
      <c r="L1359" s="432">
        <f>IF(K1359=0,#REF!,0)</f>
        <v>0</v>
      </c>
      <c r="O1359">
        <v>54025.991821000003</v>
      </c>
      <c r="P1359">
        <v>92</v>
      </c>
    </row>
    <row r="1360" spans="1:16">
      <c r="A1360" s="29">
        <v>1358</v>
      </c>
      <c r="B1360" s="29">
        <v>1762.222</v>
      </c>
      <c r="C1360" s="29">
        <v>69995.943999999887</v>
      </c>
      <c r="D1360" s="29">
        <v>1</v>
      </c>
      <c r="E1360" s="29">
        <v>1</v>
      </c>
      <c r="F1360" s="29">
        <v>34063.724999999999</v>
      </c>
      <c r="G1360" s="29">
        <v>1</v>
      </c>
      <c r="H1360" s="29">
        <v>1</v>
      </c>
      <c r="I1360" s="29">
        <v>1</v>
      </c>
      <c r="K1360" s="432"/>
      <c r="L1360" s="432" t="e">
        <f>IF(K1360=0,#REF!,0)</f>
        <v>#REF!</v>
      </c>
      <c r="O1360">
        <v>53034.658388000003</v>
      </c>
      <c r="P1360">
        <v>88</v>
      </c>
    </row>
    <row r="1361" spans="1:16">
      <c r="A1361" s="29">
        <v>1359</v>
      </c>
      <c r="B1361" s="29">
        <v>1032.623999999998</v>
      </c>
      <c r="C1361" s="29">
        <v>101375.6939999998</v>
      </c>
      <c r="D1361" s="29">
        <v>1</v>
      </c>
      <c r="E1361" s="29">
        <v>1</v>
      </c>
      <c r="F1361" s="29">
        <v>31541.688999999998</v>
      </c>
      <c r="G1361" s="29">
        <v>1</v>
      </c>
      <c r="H1361" s="29">
        <v>1</v>
      </c>
      <c r="I1361" s="29">
        <v>1</v>
      </c>
      <c r="K1361" s="432">
        <v>9302.2997877843263</v>
      </c>
      <c r="L1361" s="432">
        <f>IF(K1361=0,#REF!,0)</f>
        <v>0</v>
      </c>
      <c r="O1361">
        <v>52452.154358</v>
      </c>
      <c r="P1361">
        <v>84</v>
      </c>
    </row>
    <row r="1362" spans="1:16">
      <c r="A1362" s="29">
        <v>1360</v>
      </c>
      <c r="B1362" s="29">
        <v>1032.623999999998</v>
      </c>
      <c r="C1362" s="29">
        <v>85411.178999999902</v>
      </c>
      <c r="D1362" s="29">
        <v>1</v>
      </c>
      <c r="E1362" s="29">
        <v>1</v>
      </c>
      <c r="F1362" s="29">
        <v>30080.107</v>
      </c>
      <c r="G1362" s="29">
        <v>1</v>
      </c>
      <c r="H1362" s="29">
        <v>1</v>
      </c>
      <c r="I1362" s="29">
        <v>1</v>
      </c>
      <c r="K1362" s="432"/>
      <c r="L1362" s="432" t="e">
        <f>IF(K1362=0,#REF!,0)</f>
        <v>#REF!</v>
      </c>
      <c r="O1362">
        <v>52077.344575000003</v>
      </c>
      <c r="P1362">
        <v>85</v>
      </c>
    </row>
    <row r="1363" spans="1:16">
      <c r="A1363" s="29">
        <v>1361</v>
      </c>
      <c r="B1363" s="29">
        <v>1032.623999999998</v>
      </c>
      <c r="C1363" s="29">
        <v>73701.725999999908</v>
      </c>
      <c r="D1363" s="29">
        <v>1</v>
      </c>
      <c r="E1363" s="29">
        <v>1</v>
      </c>
      <c r="F1363" s="29">
        <v>33345.861999999899</v>
      </c>
      <c r="G1363" s="29">
        <v>1</v>
      </c>
      <c r="H1363" s="29">
        <v>1</v>
      </c>
      <c r="I1363" s="29">
        <v>1</v>
      </c>
      <c r="K1363" s="432"/>
      <c r="L1363" s="432" t="e">
        <f>IF(K1363=0,#REF!,0)</f>
        <v>#REF!</v>
      </c>
      <c r="O1363">
        <v>52874.667815000001</v>
      </c>
      <c r="P1363">
        <v>89</v>
      </c>
    </row>
    <row r="1364" spans="1:16">
      <c r="A1364" s="29">
        <v>1362</v>
      </c>
      <c r="B1364" s="29">
        <v>1762.222</v>
      </c>
      <c r="C1364" s="29">
        <v>42445.092999999899</v>
      </c>
      <c r="D1364" s="29">
        <v>1</v>
      </c>
      <c r="E1364" s="29">
        <v>1</v>
      </c>
      <c r="F1364" s="29">
        <v>37753.85</v>
      </c>
      <c r="G1364" s="29">
        <v>1</v>
      </c>
      <c r="H1364" s="29">
        <v>1</v>
      </c>
      <c r="I1364" s="29">
        <v>1</v>
      </c>
      <c r="K1364" s="432"/>
      <c r="L1364" s="432" t="e">
        <f>IF(K1364=0,#REF!,0)</f>
        <v>#REF!</v>
      </c>
      <c r="O1364">
        <v>53587.875762999996</v>
      </c>
      <c r="P1364">
        <v>111</v>
      </c>
    </row>
    <row r="1365" spans="1:16">
      <c r="A1365" s="29">
        <v>1363</v>
      </c>
      <c r="B1365" s="29">
        <v>6139.8579999999993</v>
      </c>
      <c r="C1365" s="29">
        <v>29287.0629999999</v>
      </c>
      <c r="D1365" s="29">
        <v>1</v>
      </c>
      <c r="E1365" s="29">
        <v>1</v>
      </c>
      <c r="F1365" s="29">
        <v>35000.401999999893</v>
      </c>
      <c r="G1365" s="29">
        <v>1</v>
      </c>
      <c r="H1365" s="29">
        <v>1</v>
      </c>
      <c r="I1365" s="29">
        <v>1</v>
      </c>
      <c r="K1365" s="432"/>
      <c r="L1365" s="432" t="e">
        <f>IF(K1365=0,#REF!,0)</f>
        <v>#REF!</v>
      </c>
      <c r="O1365">
        <v>55423.286072000003</v>
      </c>
      <c r="P1365">
        <v>136</v>
      </c>
    </row>
    <row r="1366" spans="1:16">
      <c r="A1366" s="29">
        <v>1364</v>
      </c>
      <c r="B1366" s="29">
        <v>7599.07</v>
      </c>
      <c r="C1366" s="29">
        <v>30753.300999999901</v>
      </c>
      <c r="D1366" s="29">
        <v>1</v>
      </c>
      <c r="E1366" s="29">
        <v>1</v>
      </c>
      <c r="F1366" s="29">
        <v>35928.388999999988</v>
      </c>
      <c r="G1366" s="29">
        <v>1</v>
      </c>
      <c r="H1366" s="29">
        <v>1</v>
      </c>
      <c r="I1366" s="29">
        <v>1</v>
      </c>
      <c r="K1366" s="432"/>
      <c r="L1366" s="432" t="e">
        <f>IF(K1366=0,#REF!,0)</f>
        <v>#REF!</v>
      </c>
      <c r="O1366">
        <v>58092.173035</v>
      </c>
      <c r="P1366">
        <v>160</v>
      </c>
    </row>
    <row r="1367" spans="1:16">
      <c r="A1367" s="29">
        <v>1365</v>
      </c>
      <c r="B1367" s="29">
        <v>1762.222</v>
      </c>
      <c r="C1367" s="29">
        <v>17195.344999999899</v>
      </c>
      <c r="D1367" s="29">
        <v>1</v>
      </c>
      <c r="E1367" s="29">
        <v>1</v>
      </c>
      <c r="F1367" s="29">
        <v>48877.593999999888</v>
      </c>
      <c r="G1367" s="29">
        <v>1</v>
      </c>
      <c r="H1367" s="29">
        <v>1</v>
      </c>
      <c r="I1367" s="29">
        <v>1</v>
      </c>
      <c r="K1367" s="432"/>
      <c r="L1367" s="432" t="e">
        <f>IF(K1367=0,#REF!,0)</f>
        <v>#REF!</v>
      </c>
      <c r="O1367">
        <v>58105.773194000001</v>
      </c>
      <c r="P1367">
        <v>159</v>
      </c>
    </row>
    <row r="1368" spans="1:16">
      <c r="A1368" s="29">
        <v>1366</v>
      </c>
      <c r="B1368" s="29">
        <v>1762.222</v>
      </c>
      <c r="C1368" s="29">
        <v>16859.551999999901</v>
      </c>
      <c r="D1368" s="29">
        <v>1</v>
      </c>
      <c r="E1368" s="29">
        <v>1</v>
      </c>
      <c r="F1368" s="29">
        <v>2981.2489999999898</v>
      </c>
      <c r="G1368" s="29">
        <v>1</v>
      </c>
      <c r="H1368" s="29">
        <v>1</v>
      </c>
      <c r="I1368" s="29">
        <v>1</v>
      </c>
      <c r="K1368" s="432"/>
      <c r="L1368" s="432" t="e">
        <f>IF(K1368=0,#REF!,0)</f>
        <v>#REF!</v>
      </c>
      <c r="O1368">
        <v>57763.335266000002</v>
      </c>
      <c r="P1368">
        <v>161</v>
      </c>
    </row>
    <row r="1369" spans="1:16">
      <c r="A1369" s="29">
        <v>1367</v>
      </c>
      <c r="B1369" s="29">
        <v>1762.222</v>
      </c>
      <c r="C1369" s="29">
        <v>16524.967999999899</v>
      </c>
      <c r="D1369" s="29">
        <v>1</v>
      </c>
      <c r="E1369" s="29">
        <v>1</v>
      </c>
      <c r="F1369" s="29">
        <v>1667.1559999999999</v>
      </c>
      <c r="G1369" s="29">
        <v>1</v>
      </c>
      <c r="H1369" s="29">
        <v>1</v>
      </c>
      <c r="I1369" s="29">
        <v>1</v>
      </c>
      <c r="K1369" s="432"/>
      <c r="L1369" s="432" t="e">
        <f>IF(K1369=0,#REF!,0)</f>
        <v>#REF!</v>
      </c>
      <c r="O1369">
        <v>58854.929259999997</v>
      </c>
      <c r="P1369">
        <v>155</v>
      </c>
    </row>
    <row r="1370" spans="1:16">
      <c r="A1370" s="29">
        <v>1368</v>
      </c>
      <c r="B1370" s="29">
        <v>1032.623999999998</v>
      </c>
      <c r="C1370" s="29">
        <v>16621.449999999899</v>
      </c>
      <c r="D1370" s="29">
        <v>1</v>
      </c>
      <c r="E1370" s="29">
        <v>1</v>
      </c>
      <c r="F1370" s="29">
        <v>1280.164</v>
      </c>
      <c r="G1370" s="29">
        <v>1</v>
      </c>
      <c r="H1370" s="29">
        <v>1</v>
      </c>
      <c r="I1370" s="29">
        <v>1</v>
      </c>
      <c r="K1370" s="432"/>
      <c r="L1370" s="432" t="e">
        <f>IF(K1370=0,#REF!,0)</f>
        <v>#REF!</v>
      </c>
      <c r="O1370">
        <v>58941.866211</v>
      </c>
      <c r="P1370">
        <v>150</v>
      </c>
    </row>
    <row r="1371" spans="1:16">
      <c r="A1371" s="29">
        <v>1369</v>
      </c>
      <c r="B1371" s="29">
        <v>1032.623999999998</v>
      </c>
      <c r="C1371" s="29">
        <v>16803.212999999902</v>
      </c>
      <c r="D1371" s="29">
        <v>1</v>
      </c>
      <c r="E1371" s="29">
        <v>1</v>
      </c>
      <c r="F1371" s="29">
        <v>666.14199999999892</v>
      </c>
      <c r="G1371" s="29">
        <v>1</v>
      </c>
      <c r="H1371" s="29">
        <v>1</v>
      </c>
      <c r="I1371" s="29">
        <v>1</v>
      </c>
      <c r="K1371" s="432"/>
      <c r="L1371" s="432" t="e">
        <f>IF(K1371=0,#REF!,0)</f>
        <v>#REF!</v>
      </c>
      <c r="O1371">
        <v>56193.030517000007</v>
      </c>
      <c r="P1371">
        <v>133</v>
      </c>
    </row>
    <row r="1372" spans="1:16">
      <c r="A1372" s="29">
        <v>1370</v>
      </c>
      <c r="B1372" s="29">
        <v>1032.623999999998</v>
      </c>
      <c r="C1372" s="29">
        <v>16949.601999999901</v>
      </c>
      <c r="D1372" s="29">
        <v>1</v>
      </c>
      <c r="E1372" s="29">
        <v>1</v>
      </c>
      <c r="F1372" s="29">
        <v>2613.724999999999</v>
      </c>
      <c r="G1372" s="29">
        <v>1</v>
      </c>
      <c r="H1372" s="29">
        <v>1</v>
      </c>
      <c r="I1372" s="29">
        <v>1</v>
      </c>
      <c r="K1372" s="432"/>
      <c r="L1372" s="432" t="e">
        <f>IF(K1372=0,#REF!,0)</f>
        <v>#REF!</v>
      </c>
      <c r="O1372">
        <v>53321.388611000002</v>
      </c>
      <c r="P1372">
        <v>133</v>
      </c>
    </row>
    <row r="1373" spans="1:16">
      <c r="A1373" s="29">
        <v>1371</v>
      </c>
      <c r="B1373" s="29">
        <v>1032.623999999998</v>
      </c>
      <c r="C1373" s="29">
        <v>17157.604999999901</v>
      </c>
      <c r="D1373" s="29">
        <v>1</v>
      </c>
      <c r="E1373" s="29">
        <v>1</v>
      </c>
      <c r="F1373" s="29">
        <v>11571.943999999899</v>
      </c>
      <c r="G1373" s="29">
        <v>1</v>
      </c>
      <c r="H1373" s="29">
        <v>1</v>
      </c>
      <c r="I1373" s="29">
        <v>1</v>
      </c>
      <c r="K1373" s="432"/>
      <c r="L1373" s="432" t="e">
        <f>IF(K1373=0,#REF!,0)</f>
        <v>#REF!</v>
      </c>
      <c r="O1373">
        <v>53091.444001000003</v>
      </c>
      <c r="P1373">
        <v>131</v>
      </c>
    </row>
    <row r="1374" spans="1:16">
      <c r="A1374" s="29">
        <v>1372</v>
      </c>
      <c r="B1374" s="29">
        <v>1032.623999999998</v>
      </c>
      <c r="C1374" s="29">
        <v>17299.286999999898</v>
      </c>
      <c r="D1374" s="29">
        <v>1</v>
      </c>
      <c r="E1374" s="29">
        <v>1</v>
      </c>
      <c r="F1374" s="29">
        <v>18191.882000000001</v>
      </c>
      <c r="G1374" s="29">
        <v>1</v>
      </c>
      <c r="H1374" s="29">
        <v>1</v>
      </c>
      <c r="I1374" s="29">
        <v>1</v>
      </c>
      <c r="K1374" s="432"/>
      <c r="L1374" s="432" t="e">
        <f>IF(K1374=0,#REF!,0)</f>
        <v>#REF!</v>
      </c>
      <c r="O1374">
        <v>53129.862945000001</v>
      </c>
      <c r="P1374">
        <v>128</v>
      </c>
    </row>
    <row r="1375" spans="1:16">
      <c r="A1375" s="29">
        <v>1373</v>
      </c>
      <c r="B1375" s="29">
        <v>1032.623999999998</v>
      </c>
      <c r="C1375" s="29">
        <v>17429.2069999999</v>
      </c>
      <c r="D1375" s="29">
        <v>1</v>
      </c>
      <c r="E1375" s="29">
        <v>1</v>
      </c>
      <c r="F1375" s="29">
        <v>24041.701999999899</v>
      </c>
      <c r="G1375" s="29">
        <v>1</v>
      </c>
      <c r="H1375" s="29">
        <v>1</v>
      </c>
      <c r="I1375" s="29">
        <v>1</v>
      </c>
      <c r="K1375" s="432"/>
      <c r="L1375" s="432" t="e">
        <f>IF(K1375=0,#REF!,0)</f>
        <v>#REF!</v>
      </c>
      <c r="O1375">
        <v>53351.154753000003</v>
      </c>
      <c r="P1375">
        <v>130</v>
      </c>
    </row>
    <row r="1376" spans="1:16">
      <c r="A1376" s="29">
        <v>1374</v>
      </c>
      <c r="B1376" s="29">
        <v>1762.222</v>
      </c>
      <c r="C1376" s="29">
        <v>17540.541999999899</v>
      </c>
      <c r="D1376" s="29">
        <v>1</v>
      </c>
      <c r="E1376" s="29">
        <v>1</v>
      </c>
      <c r="F1376" s="29">
        <v>30329.827000000001</v>
      </c>
      <c r="G1376" s="29">
        <v>1</v>
      </c>
      <c r="H1376" s="29">
        <v>1</v>
      </c>
      <c r="I1376" s="29">
        <v>1</v>
      </c>
      <c r="K1376" s="432"/>
      <c r="L1376" s="432" t="e">
        <f>IF(K1376=0,#REF!,0)</f>
        <v>#REF!</v>
      </c>
      <c r="O1376">
        <v>55496.486754999998</v>
      </c>
      <c r="P1376">
        <v>127</v>
      </c>
    </row>
    <row r="1377" spans="1:16">
      <c r="A1377" s="29">
        <v>1375</v>
      </c>
      <c r="B1377" s="29">
        <v>6139.8579999999993</v>
      </c>
      <c r="C1377" s="29">
        <v>17719.243999999901</v>
      </c>
      <c r="D1377" s="29">
        <v>1</v>
      </c>
      <c r="E1377" s="29">
        <v>1</v>
      </c>
      <c r="F1377" s="29">
        <v>110498.539999999</v>
      </c>
      <c r="G1377" s="29">
        <v>1</v>
      </c>
      <c r="H1377" s="29">
        <v>1</v>
      </c>
      <c r="I1377" s="29">
        <v>1</v>
      </c>
      <c r="K1377" s="432"/>
      <c r="L1377" s="432" t="e">
        <f>IF(K1377=0,#REF!,0)</f>
        <v>#REF!</v>
      </c>
      <c r="O1377">
        <v>57637.630492999997</v>
      </c>
      <c r="P1377">
        <v>141</v>
      </c>
    </row>
    <row r="1378" spans="1:16">
      <c r="A1378" s="29">
        <v>1376</v>
      </c>
      <c r="B1378" s="29">
        <v>1762.222</v>
      </c>
      <c r="C1378" s="29">
        <v>47695.592999999877</v>
      </c>
      <c r="D1378" s="29">
        <v>1</v>
      </c>
      <c r="E1378" s="29">
        <v>1</v>
      </c>
      <c r="F1378" s="29">
        <v>112500.212</v>
      </c>
      <c r="G1378" s="29">
        <v>1</v>
      </c>
      <c r="H1378" s="29">
        <v>1</v>
      </c>
      <c r="I1378" s="29">
        <v>1</v>
      </c>
      <c r="K1378" s="432"/>
      <c r="L1378" s="432" t="e">
        <f>IF(K1378=0,#REF!,0)</f>
        <v>#REF!</v>
      </c>
      <c r="O1378">
        <v>60453.881164999999</v>
      </c>
      <c r="P1378">
        <v>157</v>
      </c>
    </row>
    <row r="1379" spans="1:16">
      <c r="A1379" s="29">
        <v>1377</v>
      </c>
      <c r="B1379" s="29">
        <v>1032.623999999998</v>
      </c>
      <c r="C1379" s="29">
        <v>75036.83499999989</v>
      </c>
      <c r="D1379" s="29">
        <v>1</v>
      </c>
      <c r="E1379" s="29">
        <v>1</v>
      </c>
      <c r="F1379" s="29">
        <v>102374.943</v>
      </c>
      <c r="G1379" s="29">
        <v>1</v>
      </c>
      <c r="H1379" s="29">
        <v>1</v>
      </c>
      <c r="I1379" s="29">
        <v>1</v>
      </c>
      <c r="K1379" s="432"/>
      <c r="L1379" s="432" t="e">
        <f>IF(K1379=0,#REF!,0)</f>
        <v>#REF!</v>
      </c>
      <c r="O1379">
        <v>62861.625853999998</v>
      </c>
      <c r="P1379">
        <v>137</v>
      </c>
    </row>
    <row r="1380" spans="1:16">
      <c r="A1380" s="29">
        <v>1378</v>
      </c>
      <c r="B1380" s="29">
        <v>1153.2399999999991</v>
      </c>
      <c r="C1380" s="29">
        <v>90761.446999999898</v>
      </c>
      <c r="D1380" s="29">
        <v>1</v>
      </c>
      <c r="E1380" s="29">
        <v>1</v>
      </c>
      <c r="F1380" s="29">
        <v>89396.167000000001</v>
      </c>
      <c r="G1380" s="29">
        <v>1</v>
      </c>
      <c r="H1380" s="29">
        <v>1</v>
      </c>
      <c r="I1380" s="29">
        <v>1</v>
      </c>
      <c r="K1380" s="432"/>
      <c r="L1380" s="432" t="e">
        <f>IF(K1380=0,#REF!,0)</f>
        <v>#REF!</v>
      </c>
      <c r="O1380">
        <v>67975.388550000003</v>
      </c>
      <c r="P1380">
        <v>125</v>
      </c>
    </row>
    <row r="1381" spans="1:16">
      <c r="A1381" s="29">
        <v>1379</v>
      </c>
      <c r="B1381" s="29">
        <v>1213.5469999999989</v>
      </c>
      <c r="C1381" s="29">
        <v>106240.9599999998</v>
      </c>
      <c r="D1381" s="29">
        <v>1</v>
      </c>
      <c r="E1381" s="29">
        <v>1</v>
      </c>
      <c r="F1381" s="29">
        <v>78119.468999999895</v>
      </c>
      <c r="G1381" s="29">
        <v>1</v>
      </c>
      <c r="H1381" s="29">
        <v>1</v>
      </c>
      <c r="I1381" s="29">
        <v>1</v>
      </c>
      <c r="K1381" s="432"/>
      <c r="L1381" s="432" t="e">
        <f>IF(K1381=0,#REF!,0)</f>
        <v>#REF!</v>
      </c>
      <c r="O1381">
        <v>69006.176819</v>
      </c>
      <c r="P1381">
        <v>107</v>
      </c>
    </row>
    <row r="1382" spans="1:16">
      <c r="A1382" s="29">
        <v>1380</v>
      </c>
      <c r="B1382" s="29">
        <v>1213.5469999999989</v>
      </c>
      <c r="C1382" s="29">
        <v>89711.79699999989</v>
      </c>
      <c r="D1382" s="29">
        <v>1</v>
      </c>
      <c r="E1382" s="29">
        <v>1</v>
      </c>
      <c r="F1382" s="29">
        <v>69282.009000000005</v>
      </c>
      <c r="G1382" s="29">
        <v>1</v>
      </c>
      <c r="H1382" s="29">
        <v>1</v>
      </c>
      <c r="I1382" s="29">
        <v>1</v>
      </c>
      <c r="K1382" s="432"/>
      <c r="L1382" s="432" t="e">
        <f>IF(K1382=0,#REF!,0)</f>
        <v>#REF!</v>
      </c>
      <c r="O1382">
        <v>67934.848998000001</v>
      </c>
      <c r="P1382">
        <v>93</v>
      </c>
    </row>
    <row r="1383" spans="1:16">
      <c r="A1383" s="29">
        <v>1381</v>
      </c>
      <c r="B1383" s="29">
        <v>6200.1660000000002</v>
      </c>
      <c r="C1383" s="29">
        <v>52473.121999999887</v>
      </c>
      <c r="D1383" s="29">
        <v>1</v>
      </c>
      <c r="E1383" s="29">
        <v>1</v>
      </c>
      <c r="F1383" s="29">
        <v>52444.154999999999</v>
      </c>
      <c r="G1383" s="29">
        <v>1</v>
      </c>
      <c r="H1383" s="29">
        <v>1</v>
      </c>
      <c r="I1383" s="29">
        <v>1</v>
      </c>
      <c r="K1383" s="432"/>
      <c r="L1383" s="432" t="e">
        <f>IF(K1383=0,#REF!,0)</f>
        <v>#REF!</v>
      </c>
      <c r="O1383">
        <v>64139.480560000004</v>
      </c>
      <c r="P1383">
        <v>84</v>
      </c>
    </row>
    <row r="1384" spans="1:16">
      <c r="A1384" s="29">
        <v>1382</v>
      </c>
      <c r="B1384" s="29">
        <v>1762.222</v>
      </c>
      <c r="C1384" s="29">
        <v>71452.552999999898</v>
      </c>
      <c r="D1384" s="29">
        <v>1</v>
      </c>
      <c r="E1384" s="29">
        <v>1</v>
      </c>
      <c r="F1384" s="29">
        <v>55885.957999999999</v>
      </c>
      <c r="G1384" s="29">
        <v>1</v>
      </c>
      <c r="H1384" s="29">
        <v>1</v>
      </c>
      <c r="I1384" s="29">
        <v>1</v>
      </c>
      <c r="K1384" s="432"/>
      <c r="L1384" s="432" t="e">
        <f>IF(K1384=0,#REF!,0)</f>
        <v>#REF!</v>
      </c>
      <c r="O1384">
        <v>61984.622987000002</v>
      </c>
      <c r="P1384">
        <v>88</v>
      </c>
    </row>
    <row r="1385" spans="1:16">
      <c r="A1385" s="29">
        <v>1383</v>
      </c>
      <c r="B1385" s="29">
        <v>1032.623999999998</v>
      </c>
      <c r="C1385" s="29">
        <v>102924.65399999981</v>
      </c>
      <c r="D1385" s="29">
        <v>1</v>
      </c>
      <c r="E1385" s="29">
        <v>1</v>
      </c>
      <c r="F1385" s="29">
        <v>53720.544000000002</v>
      </c>
      <c r="G1385" s="29">
        <v>1</v>
      </c>
      <c r="H1385" s="29">
        <v>1</v>
      </c>
      <c r="I1385" s="29">
        <v>1</v>
      </c>
      <c r="K1385" s="432">
        <v>3444.142397661798</v>
      </c>
      <c r="L1385" s="432">
        <f>IF(K1385=0,#REF!,0)</f>
        <v>0</v>
      </c>
      <c r="O1385">
        <v>64632.326354999997</v>
      </c>
      <c r="P1385">
        <v>87</v>
      </c>
    </row>
    <row r="1386" spans="1:16">
      <c r="A1386" s="29">
        <v>1384</v>
      </c>
      <c r="B1386" s="29">
        <v>1032.623999999998</v>
      </c>
      <c r="C1386" s="29">
        <v>87038.890999999901</v>
      </c>
      <c r="D1386" s="29">
        <v>1</v>
      </c>
      <c r="E1386" s="29">
        <v>1</v>
      </c>
      <c r="F1386" s="29">
        <v>53275.614000000001</v>
      </c>
      <c r="G1386" s="29">
        <v>1</v>
      </c>
      <c r="H1386" s="29">
        <v>1</v>
      </c>
      <c r="I1386" s="29">
        <v>1</v>
      </c>
      <c r="K1386" s="432"/>
      <c r="L1386" s="432" t="e">
        <f>IF(K1386=0,#REF!,0)</f>
        <v>#REF!</v>
      </c>
      <c r="O1386">
        <v>63335.111633</v>
      </c>
      <c r="P1386">
        <v>81</v>
      </c>
    </row>
    <row r="1387" spans="1:16">
      <c r="A1387" s="29">
        <v>1385</v>
      </c>
      <c r="B1387" s="29">
        <v>1032.623999999998</v>
      </c>
      <c r="C1387" s="29">
        <v>75286.155999999901</v>
      </c>
      <c r="D1387" s="29">
        <v>1</v>
      </c>
      <c r="E1387" s="29">
        <v>1</v>
      </c>
      <c r="F1387" s="29">
        <v>55472.608</v>
      </c>
      <c r="G1387" s="29">
        <v>1</v>
      </c>
      <c r="H1387" s="29">
        <v>1</v>
      </c>
      <c r="I1387" s="29">
        <v>1</v>
      </c>
      <c r="K1387" s="432"/>
      <c r="L1387" s="432" t="e">
        <f>IF(K1387=0,#REF!,0)</f>
        <v>#REF!</v>
      </c>
      <c r="O1387">
        <v>63863.829651</v>
      </c>
      <c r="P1387">
        <v>87</v>
      </c>
    </row>
    <row r="1388" spans="1:16">
      <c r="A1388" s="29">
        <v>1386</v>
      </c>
      <c r="B1388" s="29">
        <v>1762.222</v>
      </c>
      <c r="C1388" s="29">
        <v>43968.682999999888</v>
      </c>
      <c r="D1388" s="29">
        <v>1</v>
      </c>
      <c r="E1388" s="29">
        <v>1</v>
      </c>
      <c r="F1388" s="29">
        <v>59174.095999999983</v>
      </c>
      <c r="G1388" s="29">
        <v>1</v>
      </c>
      <c r="H1388" s="29">
        <v>1</v>
      </c>
      <c r="I1388" s="29">
        <v>1</v>
      </c>
      <c r="K1388" s="432"/>
      <c r="L1388" s="432" t="e">
        <f>IF(K1388=0,#REF!,0)</f>
        <v>#REF!</v>
      </c>
      <c r="O1388">
        <v>64233.66156</v>
      </c>
      <c r="P1388">
        <v>94</v>
      </c>
    </row>
    <row r="1389" spans="1:16">
      <c r="A1389" s="29">
        <v>1387</v>
      </c>
      <c r="B1389" s="29">
        <v>6139.8579999999993</v>
      </c>
      <c r="C1389" s="29">
        <v>30220.827999999899</v>
      </c>
      <c r="D1389" s="29">
        <v>1</v>
      </c>
      <c r="E1389" s="29">
        <v>1</v>
      </c>
      <c r="F1389" s="29">
        <v>56453.623</v>
      </c>
      <c r="G1389" s="29">
        <v>1</v>
      </c>
      <c r="H1389" s="29">
        <v>1</v>
      </c>
      <c r="I1389" s="29">
        <v>1</v>
      </c>
      <c r="K1389" s="432"/>
      <c r="L1389" s="432" t="e">
        <f>IF(K1389=0,#REF!,0)</f>
        <v>#REF!</v>
      </c>
      <c r="O1389">
        <v>64768.386534999998</v>
      </c>
      <c r="P1389">
        <v>122</v>
      </c>
    </row>
    <row r="1390" spans="1:16">
      <c r="A1390" s="29">
        <v>1388</v>
      </c>
      <c r="B1390" s="29">
        <v>7599.07</v>
      </c>
      <c r="C1390" s="29">
        <v>31693.554999999898</v>
      </c>
      <c r="D1390" s="29">
        <v>1</v>
      </c>
      <c r="E1390" s="29">
        <v>1</v>
      </c>
      <c r="F1390" s="29">
        <v>57510.23</v>
      </c>
      <c r="G1390" s="29">
        <v>1</v>
      </c>
      <c r="H1390" s="29">
        <v>1</v>
      </c>
      <c r="I1390" s="29">
        <v>1</v>
      </c>
      <c r="K1390" s="432"/>
      <c r="L1390" s="432" t="e">
        <f>IF(K1390=0,#REF!,0)</f>
        <v>#REF!</v>
      </c>
      <c r="O1390">
        <v>66019.195007000002</v>
      </c>
      <c r="P1390">
        <v>142</v>
      </c>
    </row>
    <row r="1391" spans="1:16">
      <c r="A1391" s="29">
        <v>1389</v>
      </c>
      <c r="B1391" s="29">
        <v>1762.222</v>
      </c>
      <c r="C1391" s="29">
        <v>17848.945999999891</v>
      </c>
      <c r="D1391" s="29">
        <v>1</v>
      </c>
      <c r="E1391" s="29">
        <v>1</v>
      </c>
      <c r="F1391" s="29">
        <v>71083.66399999999</v>
      </c>
      <c r="G1391" s="29">
        <v>1</v>
      </c>
      <c r="H1391" s="29">
        <v>1</v>
      </c>
      <c r="I1391" s="29">
        <v>1</v>
      </c>
      <c r="K1391" s="432"/>
      <c r="L1391" s="432" t="e">
        <f>IF(K1391=0,#REF!,0)</f>
        <v>#REF!</v>
      </c>
      <c r="O1391">
        <v>64215.476258000002</v>
      </c>
      <c r="P1391">
        <v>159</v>
      </c>
    </row>
    <row r="1392" spans="1:16">
      <c r="A1392" s="29">
        <v>1390</v>
      </c>
      <c r="B1392" s="29">
        <v>1762.222</v>
      </c>
      <c r="C1392" s="29">
        <v>17607.287999999899</v>
      </c>
      <c r="D1392" s="29">
        <v>1</v>
      </c>
      <c r="E1392" s="29">
        <v>1</v>
      </c>
      <c r="F1392" s="29">
        <v>3043.9079999999999</v>
      </c>
      <c r="G1392" s="29">
        <v>1</v>
      </c>
      <c r="H1392" s="29">
        <v>1</v>
      </c>
      <c r="I1392" s="29">
        <v>1</v>
      </c>
      <c r="K1392" s="432"/>
      <c r="L1392" s="432" t="e">
        <f>IF(K1392=0,#REF!,0)</f>
        <v>#REF!</v>
      </c>
      <c r="O1392">
        <v>62730.579896000003</v>
      </c>
      <c r="P1392">
        <v>152</v>
      </c>
    </row>
    <row r="1393" spans="1:16">
      <c r="A1393" s="29">
        <v>1391</v>
      </c>
      <c r="B1393" s="29">
        <v>1762.222</v>
      </c>
      <c r="C1393" s="29">
        <v>17355.999999999902</v>
      </c>
      <c r="D1393" s="29">
        <v>1</v>
      </c>
      <c r="E1393" s="29">
        <v>1</v>
      </c>
      <c r="F1393" s="29">
        <v>3140.57599999999</v>
      </c>
      <c r="G1393" s="29">
        <v>1</v>
      </c>
      <c r="H1393" s="29">
        <v>1</v>
      </c>
      <c r="I1393" s="29">
        <v>1</v>
      </c>
      <c r="K1393" s="432"/>
      <c r="L1393" s="432" t="e">
        <f>IF(K1393=0,#REF!,0)</f>
        <v>#REF!</v>
      </c>
      <c r="O1393">
        <v>62068.091551999998</v>
      </c>
      <c r="P1393">
        <v>163</v>
      </c>
    </row>
    <row r="1394" spans="1:16">
      <c r="A1394" s="29">
        <v>1392</v>
      </c>
      <c r="B1394" s="29">
        <v>1032.623999999998</v>
      </c>
      <c r="C1394" s="29">
        <v>17601.245999999901</v>
      </c>
      <c r="D1394" s="29">
        <v>1</v>
      </c>
      <c r="E1394" s="29">
        <v>1</v>
      </c>
      <c r="F1394" s="29">
        <v>13480.33299999999</v>
      </c>
      <c r="G1394" s="29">
        <v>1</v>
      </c>
      <c r="H1394" s="29">
        <v>1</v>
      </c>
      <c r="I1394" s="29">
        <v>1</v>
      </c>
      <c r="K1394" s="432"/>
      <c r="L1394" s="432" t="e">
        <f>IF(K1394=0,#REF!,0)</f>
        <v>#REF!</v>
      </c>
      <c r="O1394">
        <v>61975.156190000002</v>
      </c>
      <c r="P1394">
        <v>154</v>
      </c>
    </row>
    <row r="1395" spans="1:16">
      <c r="A1395" s="29">
        <v>1393</v>
      </c>
      <c r="B1395" s="29">
        <v>1032.623999999998</v>
      </c>
      <c r="C1395" s="29">
        <v>17755.8119999999</v>
      </c>
      <c r="D1395" s="29">
        <v>1</v>
      </c>
      <c r="E1395" s="29">
        <v>1</v>
      </c>
      <c r="F1395" s="29">
        <v>20128.629999999899</v>
      </c>
      <c r="G1395" s="29">
        <v>1</v>
      </c>
      <c r="H1395" s="29">
        <v>1</v>
      </c>
      <c r="I1395" s="29">
        <v>1</v>
      </c>
      <c r="K1395" s="432"/>
      <c r="L1395" s="432" t="e">
        <f>IF(K1395=0,#REF!,0)</f>
        <v>#REF!</v>
      </c>
      <c r="O1395">
        <v>61118.340026999998</v>
      </c>
      <c r="P1395">
        <v>138</v>
      </c>
    </row>
    <row r="1396" spans="1:16">
      <c r="A1396" s="29">
        <v>1394</v>
      </c>
      <c r="B1396" s="29">
        <v>1032.623999999998</v>
      </c>
      <c r="C1396" s="29">
        <v>17856.648999999899</v>
      </c>
      <c r="D1396" s="29">
        <v>1</v>
      </c>
      <c r="E1396" s="29">
        <v>1</v>
      </c>
      <c r="F1396" s="29">
        <v>27090.47</v>
      </c>
      <c r="G1396" s="29">
        <v>1</v>
      </c>
      <c r="H1396" s="29">
        <v>1</v>
      </c>
      <c r="I1396" s="29">
        <v>1</v>
      </c>
      <c r="K1396" s="432"/>
      <c r="L1396" s="432" t="e">
        <f>IF(K1396=0,#REF!,0)</f>
        <v>#REF!</v>
      </c>
      <c r="O1396">
        <v>58089.139833000001</v>
      </c>
      <c r="P1396">
        <v>132</v>
      </c>
    </row>
    <row r="1397" spans="1:16">
      <c r="A1397" s="29">
        <v>1395</v>
      </c>
      <c r="B1397" s="29">
        <v>1032.623999999998</v>
      </c>
      <c r="C1397" s="29">
        <v>18034.343999999888</v>
      </c>
      <c r="D1397" s="29">
        <v>1</v>
      </c>
      <c r="E1397" s="29">
        <v>1</v>
      </c>
      <c r="F1397" s="29">
        <v>34214.140999999887</v>
      </c>
      <c r="G1397" s="29">
        <v>1</v>
      </c>
      <c r="H1397" s="29">
        <v>1</v>
      </c>
      <c r="I1397" s="29">
        <v>1</v>
      </c>
      <c r="K1397" s="432"/>
      <c r="L1397" s="432" t="e">
        <f>IF(K1397=0,#REF!,0)</f>
        <v>#REF!</v>
      </c>
      <c r="O1397">
        <v>57768.810974</v>
      </c>
      <c r="P1397">
        <v>132</v>
      </c>
    </row>
    <row r="1398" spans="1:16">
      <c r="A1398" s="29">
        <v>1396</v>
      </c>
      <c r="B1398" s="29">
        <v>1032.623999999998</v>
      </c>
      <c r="C1398" s="29">
        <v>18120.118999999901</v>
      </c>
      <c r="D1398" s="29">
        <v>1</v>
      </c>
      <c r="E1398" s="29">
        <v>1</v>
      </c>
      <c r="F1398" s="29">
        <v>39131.323999999899</v>
      </c>
      <c r="G1398" s="29">
        <v>1</v>
      </c>
      <c r="H1398" s="29">
        <v>1</v>
      </c>
      <c r="I1398" s="29">
        <v>1</v>
      </c>
      <c r="K1398" s="432"/>
      <c r="L1398" s="432" t="e">
        <f>IF(K1398=0,#REF!,0)</f>
        <v>#REF!</v>
      </c>
      <c r="O1398">
        <v>57249.306703000002</v>
      </c>
      <c r="P1398">
        <v>124</v>
      </c>
    </row>
    <row r="1399" spans="1:16">
      <c r="A1399" s="29">
        <v>1397</v>
      </c>
      <c r="B1399" s="29">
        <v>1032.623999999998</v>
      </c>
      <c r="C1399" s="29">
        <v>18216.763999999901</v>
      </c>
      <c r="D1399" s="29">
        <v>1</v>
      </c>
      <c r="E1399" s="29">
        <v>1</v>
      </c>
      <c r="F1399" s="29">
        <v>43874.286999999997</v>
      </c>
      <c r="G1399" s="29">
        <v>1</v>
      </c>
      <c r="H1399" s="29">
        <v>1</v>
      </c>
      <c r="I1399" s="29">
        <v>1</v>
      </c>
      <c r="K1399" s="432"/>
      <c r="L1399" s="432" t="e">
        <f>IF(K1399=0,#REF!,0)</f>
        <v>#REF!</v>
      </c>
      <c r="O1399">
        <v>57678.487122999999</v>
      </c>
      <c r="P1399">
        <v>126</v>
      </c>
    </row>
    <row r="1400" spans="1:16">
      <c r="A1400" s="29">
        <v>1398</v>
      </c>
      <c r="B1400" s="29">
        <v>1762.222</v>
      </c>
      <c r="C1400" s="29">
        <v>18330.6339999999</v>
      </c>
      <c r="D1400" s="29">
        <v>1</v>
      </c>
      <c r="E1400" s="29">
        <v>1</v>
      </c>
      <c r="F1400" s="29">
        <v>48858.963999999898</v>
      </c>
      <c r="G1400" s="29">
        <v>1</v>
      </c>
      <c r="H1400" s="29">
        <v>1</v>
      </c>
      <c r="I1400" s="29">
        <v>1</v>
      </c>
      <c r="K1400" s="432"/>
      <c r="L1400" s="432" t="e">
        <f>IF(K1400=0,#REF!,0)</f>
        <v>#REF!</v>
      </c>
      <c r="O1400">
        <v>58627.270875000002</v>
      </c>
      <c r="P1400">
        <v>140</v>
      </c>
    </row>
    <row r="1401" spans="1:16">
      <c r="A1401" s="29">
        <v>1399</v>
      </c>
      <c r="B1401" s="29">
        <v>6139.8579999999993</v>
      </c>
      <c r="C1401" s="29">
        <v>18550.642999999891</v>
      </c>
      <c r="D1401" s="29">
        <v>1</v>
      </c>
      <c r="E1401" s="29">
        <v>1</v>
      </c>
      <c r="F1401" s="29">
        <v>127485.677999999</v>
      </c>
      <c r="G1401" s="29">
        <v>1</v>
      </c>
      <c r="H1401" s="29">
        <v>1</v>
      </c>
      <c r="I1401" s="29">
        <v>1</v>
      </c>
      <c r="K1401" s="432"/>
      <c r="L1401" s="432" t="e">
        <f>IF(K1401=0,#REF!,0)</f>
        <v>#REF!</v>
      </c>
      <c r="O1401">
        <v>60664.816405999998</v>
      </c>
      <c r="P1401">
        <v>146</v>
      </c>
    </row>
    <row r="1402" spans="1:16">
      <c r="A1402" s="29">
        <v>1400</v>
      </c>
      <c r="B1402" s="29">
        <v>1762.222</v>
      </c>
      <c r="C1402" s="29">
        <v>48620.157999999879</v>
      </c>
      <c r="D1402" s="29">
        <v>1</v>
      </c>
      <c r="E1402" s="29">
        <v>1</v>
      </c>
      <c r="F1402" s="29">
        <v>128436.402999999</v>
      </c>
      <c r="G1402" s="29">
        <v>1</v>
      </c>
      <c r="H1402" s="29">
        <v>1</v>
      </c>
      <c r="I1402" s="29">
        <v>1</v>
      </c>
      <c r="K1402" s="432"/>
      <c r="L1402" s="432" t="e">
        <f>IF(K1402=0,#REF!,0)</f>
        <v>#REF!</v>
      </c>
      <c r="O1402">
        <v>62600.260375999998</v>
      </c>
      <c r="P1402">
        <v>154</v>
      </c>
    </row>
    <row r="1403" spans="1:16">
      <c r="A1403" s="29">
        <v>1401</v>
      </c>
      <c r="B1403" s="29">
        <v>1032.623999999998</v>
      </c>
      <c r="C1403" s="29">
        <v>76118.611999999906</v>
      </c>
      <c r="D1403" s="29">
        <v>1</v>
      </c>
      <c r="E1403" s="29">
        <v>1</v>
      </c>
      <c r="F1403" s="29">
        <v>117093.33199999999</v>
      </c>
      <c r="G1403" s="29">
        <v>1</v>
      </c>
      <c r="H1403" s="29">
        <v>1</v>
      </c>
      <c r="I1403" s="29">
        <v>1</v>
      </c>
      <c r="K1403" s="432"/>
      <c r="L1403" s="432" t="e">
        <f>IF(K1403=0,#REF!,0)</f>
        <v>#REF!</v>
      </c>
      <c r="O1403">
        <v>65495.104735000001</v>
      </c>
      <c r="P1403">
        <v>140</v>
      </c>
    </row>
    <row r="1404" spans="1:16">
      <c r="A1404" s="29">
        <v>1402</v>
      </c>
      <c r="B1404" s="29">
        <v>1153.2399999999991</v>
      </c>
      <c r="C1404" s="29">
        <v>91972.974999999889</v>
      </c>
      <c r="D1404" s="29">
        <v>1</v>
      </c>
      <c r="E1404" s="29">
        <v>1</v>
      </c>
      <c r="F1404" s="29">
        <v>103238.1529999999</v>
      </c>
      <c r="G1404" s="29">
        <v>1</v>
      </c>
      <c r="H1404" s="29">
        <v>1</v>
      </c>
      <c r="I1404" s="29">
        <v>1</v>
      </c>
      <c r="K1404" s="432"/>
      <c r="L1404" s="432" t="e">
        <f>IF(K1404=0,#REF!,0)</f>
        <v>#REF!</v>
      </c>
      <c r="O1404">
        <v>68232.303711</v>
      </c>
      <c r="P1404">
        <v>119</v>
      </c>
    </row>
    <row r="1405" spans="1:16">
      <c r="A1405" s="29">
        <v>1403</v>
      </c>
      <c r="B1405" s="29">
        <v>1213.5469999999989</v>
      </c>
      <c r="C1405" s="29">
        <v>107593.9869999998</v>
      </c>
      <c r="D1405" s="29">
        <v>1</v>
      </c>
      <c r="E1405" s="29">
        <v>1</v>
      </c>
      <c r="F1405" s="29">
        <v>91495.009999999907</v>
      </c>
      <c r="G1405" s="29">
        <v>1</v>
      </c>
      <c r="H1405" s="29">
        <v>1</v>
      </c>
      <c r="I1405" s="29">
        <v>1</v>
      </c>
      <c r="K1405" s="432"/>
      <c r="L1405" s="432" t="e">
        <f>IF(K1405=0,#REF!,0)</f>
        <v>#REF!</v>
      </c>
      <c r="O1405">
        <v>68343.49987900001</v>
      </c>
      <c r="P1405">
        <v>100</v>
      </c>
    </row>
    <row r="1406" spans="1:16">
      <c r="A1406" s="29">
        <v>1404</v>
      </c>
      <c r="B1406" s="29">
        <v>1213.5469999999989</v>
      </c>
      <c r="C1406" s="29">
        <v>90942.449999999895</v>
      </c>
      <c r="D1406" s="29">
        <v>1</v>
      </c>
      <c r="E1406" s="29">
        <v>1</v>
      </c>
      <c r="F1406" s="29">
        <v>81515.449999999881</v>
      </c>
      <c r="G1406" s="29">
        <v>1</v>
      </c>
      <c r="H1406" s="29">
        <v>1</v>
      </c>
      <c r="I1406" s="29">
        <v>1</v>
      </c>
      <c r="K1406" s="432">
        <v>11780.91260975136</v>
      </c>
      <c r="L1406" s="432">
        <f>IF(K1406=0,#REF!,0)</f>
        <v>0</v>
      </c>
      <c r="O1406">
        <v>67117.337036000012</v>
      </c>
      <c r="P1406">
        <v>96</v>
      </c>
    </row>
    <row r="1407" spans="1:16">
      <c r="A1407" s="29">
        <v>1405</v>
      </c>
      <c r="B1407" s="29">
        <v>6200.1660000000002</v>
      </c>
      <c r="C1407" s="29">
        <v>53577.716999999902</v>
      </c>
      <c r="D1407" s="29">
        <v>1</v>
      </c>
      <c r="E1407" s="29">
        <v>1</v>
      </c>
      <c r="F1407" s="29">
        <v>63898.425999999999</v>
      </c>
      <c r="G1407" s="29">
        <v>1</v>
      </c>
      <c r="H1407" s="29">
        <v>1</v>
      </c>
      <c r="I1407" s="29">
        <v>1</v>
      </c>
      <c r="K1407" s="432"/>
      <c r="L1407" s="432" t="e">
        <f>IF(K1407=0,#REF!,0)</f>
        <v>#REF!</v>
      </c>
      <c r="O1407">
        <v>62680.648163999998</v>
      </c>
      <c r="P1407">
        <v>89</v>
      </c>
    </row>
    <row r="1408" spans="1:16">
      <c r="A1408" s="29">
        <v>1406</v>
      </c>
      <c r="B1408" s="29">
        <v>1762.222</v>
      </c>
      <c r="C1408" s="29">
        <v>72526.551999999894</v>
      </c>
      <c r="D1408" s="29">
        <v>1</v>
      </c>
      <c r="E1408" s="29">
        <v>1</v>
      </c>
      <c r="F1408" s="29">
        <v>67202.058999999892</v>
      </c>
      <c r="G1408" s="29">
        <v>1</v>
      </c>
      <c r="H1408" s="29">
        <v>1</v>
      </c>
      <c r="I1408" s="29">
        <v>1</v>
      </c>
      <c r="K1408" s="432">
        <v>9012.2075657223104</v>
      </c>
      <c r="L1408" s="432">
        <f>IF(K1408=0,#REF!,0)</f>
        <v>0</v>
      </c>
      <c r="O1408">
        <v>61249.419371000004</v>
      </c>
      <c r="P1408">
        <v>88</v>
      </c>
    </row>
    <row r="1409" spans="1:16">
      <c r="A1409" s="29">
        <v>1407</v>
      </c>
      <c r="B1409" s="29">
        <v>1032.623999999998</v>
      </c>
      <c r="C1409" s="29">
        <v>103978.9969999998</v>
      </c>
      <c r="D1409" s="29">
        <v>1</v>
      </c>
      <c r="E1409" s="29">
        <v>1</v>
      </c>
      <c r="F1409" s="29">
        <v>64566.579999999987</v>
      </c>
      <c r="G1409" s="29">
        <v>1</v>
      </c>
      <c r="H1409" s="29">
        <v>1</v>
      </c>
      <c r="I1409" s="29">
        <v>1</v>
      </c>
      <c r="K1409" s="432">
        <v>8774.6640840354321</v>
      </c>
      <c r="L1409" s="432">
        <f>IF(K1409=0,#REF!,0)</f>
        <v>0</v>
      </c>
      <c r="O1409">
        <v>63820.994078999996</v>
      </c>
      <c r="P1409">
        <v>87</v>
      </c>
    </row>
    <row r="1410" spans="1:16">
      <c r="A1410" s="29">
        <v>1408</v>
      </c>
      <c r="B1410" s="29">
        <v>1032.623999999998</v>
      </c>
      <c r="C1410" s="29">
        <v>88149.268999999884</v>
      </c>
      <c r="D1410" s="29">
        <v>1</v>
      </c>
      <c r="E1410" s="29">
        <v>1</v>
      </c>
      <c r="F1410" s="29">
        <v>65326.708999999988</v>
      </c>
      <c r="G1410" s="29">
        <v>1</v>
      </c>
      <c r="H1410" s="29">
        <v>1</v>
      </c>
      <c r="I1410" s="29">
        <v>1</v>
      </c>
      <c r="K1410" s="432"/>
      <c r="L1410" s="432" t="e">
        <f>IF(K1410=0,#REF!,0)</f>
        <v>#REF!</v>
      </c>
      <c r="O1410">
        <v>63809.380004999999</v>
      </c>
      <c r="P1410">
        <v>80</v>
      </c>
    </row>
    <row r="1411" spans="1:16">
      <c r="A1411" s="29">
        <v>1409</v>
      </c>
      <c r="B1411" s="29">
        <v>1032.623999999998</v>
      </c>
      <c r="C1411" s="29">
        <v>76451.926999999909</v>
      </c>
      <c r="D1411" s="29">
        <v>1</v>
      </c>
      <c r="E1411" s="29">
        <v>1</v>
      </c>
      <c r="F1411" s="29">
        <v>68390.338999999891</v>
      </c>
      <c r="G1411" s="29">
        <v>1</v>
      </c>
      <c r="H1411" s="29">
        <v>1</v>
      </c>
      <c r="I1411" s="29">
        <v>1</v>
      </c>
      <c r="K1411" s="432"/>
      <c r="L1411" s="432" t="e">
        <f>IF(K1411=0,#REF!,0)</f>
        <v>#REF!</v>
      </c>
      <c r="O1411">
        <v>64295.266417999999</v>
      </c>
      <c r="P1411">
        <v>79</v>
      </c>
    </row>
    <row r="1412" spans="1:16">
      <c r="A1412" s="29">
        <v>1410</v>
      </c>
      <c r="B1412" s="29">
        <v>1762.222</v>
      </c>
      <c r="C1412" s="29">
        <v>45137.124999999898</v>
      </c>
      <c r="D1412" s="29">
        <v>1</v>
      </c>
      <c r="E1412" s="29">
        <v>1</v>
      </c>
      <c r="F1412" s="29">
        <v>72941.442999999999</v>
      </c>
      <c r="G1412" s="29">
        <v>1</v>
      </c>
      <c r="H1412" s="29">
        <v>1</v>
      </c>
      <c r="I1412" s="29">
        <v>1</v>
      </c>
      <c r="K1412" s="432"/>
      <c r="L1412" s="432" t="e">
        <f>IF(K1412=0,#REF!,0)</f>
        <v>#REF!</v>
      </c>
      <c r="O1412">
        <v>63696.821960000001</v>
      </c>
      <c r="P1412">
        <v>83</v>
      </c>
    </row>
    <row r="1413" spans="1:16">
      <c r="A1413" s="29">
        <v>1411</v>
      </c>
      <c r="B1413" s="29">
        <v>6139.8579999999993</v>
      </c>
      <c r="C1413" s="29">
        <v>30967.0279999999</v>
      </c>
      <c r="D1413" s="29">
        <v>1</v>
      </c>
      <c r="E1413" s="29">
        <v>1</v>
      </c>
      <c r="F1413" s="29">
        <v>70873.94099999989</v>
      </c>
      <c r="G1413" s="29">
        <v>1</v>
      </c>
      <c r="H1413" s="29">
        <v>1</v>
      </c>
      <c r="I1413" s="29">
        <v>1</v>
      </c>
      <c r="K1413" s="432"/>
      <c r="L1413" s="432" t="e">
        <f>IF(K1413=0,#REF!,0)</f>
        <v>#REF!</v>
      </c>
      <c r="O1413">
        <v>63797.006714000003</v>
      </c>
      <c r="P1413">
        <v>114</v>
      </c>
    </row>
    <row r="1414" spans="1:16">
      <c r="A1414" s="29">
        <v>1412</v>
      </c>
      <c r="B1414" s="29">
        <v>7599.07</v>
      </c>
      <c r="C1414" s="29">
        <v>32272.404999999901</v>
      </c>
      <c r="D1414" s="29">
        <v>1</v>
      </c>
      <c r="E1414" s="29">
        <v>1</v>
      </c>
      <c r="F1414" s="29">
        <v>67168.326999999903</v>
      </c>
      <c r="G1414" s="29">
        <v>1</v>
      </c>
      <c r="H1414" s="29">
        <v>1</v>
      </c>
      <c r="I1414" s="29">
        <v>1</v>
      </c>
      <c r="K1414" s="432"/>
      <c r="L1414" s="432" t="e">
        <f>IF(K1414=0,#REF!,0)</f>
        <v>#REF!</v>
      </c>
      <c r="O1414">
        <v>64997.278809000003</v>
      </c>
      <c r="P1414">
        <v>125</v>
      </c>
    </row>
    <row r="1415" spans="1:16">
      <c r="A1415" s="29">
        <v>1413</v>
      </c>
      <c r="B1415" s="29">
        <v>1762.222</v>
      </c>
      <c r="C1415" s="29">
        <v>18061.1329999999</v>
      </c>
      <c r="D1415" s="29">
        <v>1</v>
      </c>
      <c r="E1415" s="29">
        <v>1</v>
      </c>
      <c r="F1415" s="29">
        <v>75210.863999999885</v>
      </c>
      <c r="G1415" s="29">
        <v>1</v>
      </c>
      <c r="H1415" s="29">
        <v>1</v>
      </c>
      <c r="I1415" s="29">
        <v>1</v>
      </c>
      <c r="K1415" s="432"/>
      <c r="L1415" s="432" t="e">
        <f>IF(K1415=0,#REF!,0)</f>
        <v>#REF!</v>
      </c>
      <c r="O1415">
        <v>63260.626161</v>
      </c>
      <c r="P1415">
        <v>136</v>
      </c>
    </row>
    <row r="1416" spans="1:16">
      <c r="A1416" s="29">
        <v>1414</v>
      </c>
      <c r="B1416" s="29">
        <v>1762.222</v>
      </c>
      <c r="C1416" s="29">
        <v>17660.518999999898</v>
      </c>
      <c r="D1416" s="29">
        <v>1</v>
      </c>
      <c r="E1416" s="29">
        <v>1</v>
      </c>
      <c r="F1416" s="29">
        <v>3100.88</v>
      </c>
      <c r="G1416" s="29">
        <v>1</v>
      </c>
      <c r="H1416" s="29">
        <v>1</v>
      </c>
      <c r="I1416" s="29">
        <v>1</v>
      </c>
      <c r="K1416" s="432"/>
      <c r="L1416" s="432" t="e">
        <f>IF(K1416=0,#REF!,0)</f>
        <v>#REF!</v>
      </c>
      <c r="O1416">
        <v>61488.677245999999</v>
      </c>
      <c r="P1416">
        <v>146</v>
      </c>
    </row>
    <row r="1417" spans="1:16">
      <c r="A1417" s="29">
        <v>1415</v>
      </c>
      <c r="B1417" s="29">
        <v>1762.222</v>
      </c>
      <c r="C1417" s="29">
        <v>17223.035999999898</v>
      </c>
      <c r="D1417" s="29">
        <v>1</v>
      </c>
      <c r="E1417" s="29">
        <v>1</v>
      </c>
      <c r="F1417" s="29">
        <v>2215.5770000000002</v>
      </c>
      <c r="G1417" s="29">
        <v>1</v>
      </c>
      <c r="H1417" s="29">
        <v>1</v>
      </c>
      <c r="I1417" s="29">
        <v>1</v>
      </c>
      <c r="K1417" s="432"/>
      <c r="L1417" s="432" t="e">
        <f>IF(K1417=0,#REF!,0)</f>
        <v>#REF!</v>
      </c>
      <c r="O1417">
        <v>61070.636595999997</v>
      </c>
      <c r="P1417">
        <v>145</v>
      </c>
    </row>
    <row r="1418" spans="1:16">
      <c r="A1418" s="29">
        <v>1416</v>
      </c>
      <c r="B1418" s="29">
        <v>1032.623999999998</v>
      </c>
      <c r="C1418" s="29">
        <v>17245.322999999898</v>
      </c>
      <c r="D1418" s="29">
        <v>1</v>
      </c>
      <c r="E1418" s="29">
        <v>1</v>
      </c>
      <c r="F1418" s="29">
        <v>3873.7849999999899</v>
      </c>
      <c r="G1418" s="29">
        <v>1</v>
      </c>
      <c r="H1418" s="29">
        <v>1</v>
      </c>
      <c r="I1418" s="29">
        <v>1</v>
      </c>
      <c r="K1418" s="432"/>
      <c r="L1418" s="432" t="e">
        <f>IF(K1418=0,#REF!,0)</f>
        <v>#REF!</v>
      </c>
      <c r="O1418">
        <v>61711.728576999987</v>
      </c>
      <c r="P1418">
        <v>139</v>
      </c>
    </row>
    <row r="1419" spans="1:16">
      <c r="A1419" s="29">
        <v>1417</v>
      </c>
      <c r="B1419" s="29">
        <v>1032.623999999998</v>
      </c>
      <c r="C1419" s="29">
        <v>17275.087999999902</v>
      </c>
      <c r="D1419" s="29">
        <v>1</v>
      </c>
      <c r="E1419" s="29">
        <v>1</v>
      </c>
      <c r="F1419" s="29">
        <v>6912.1949999999988</v>
      </c>
      <c r="G1419" s="29">
        <v>1</v>
      </c>
      <c r="H1419" s="29">
        <v>1</v>
      </c>
      <c r="I1419" s="29">
        <v>1</v>
      </c>
      <c r="K1419" s="432"/>
      <c r="L1419" s="432" t="e">
        <f>IF(K1419=0,#REF!,0)</f>
        <v>#REF!</v>
      </c>
      <c r="O1419">
        <v>60784.790651000003</v>
      </c>
      <c r="P1419">
        <v>131</v>
      </c>
    </row>
    <row r="1420" spans="1:16">
      <c r="A1420" s="29">
        <v>1418</v>
      </c>
      <c r="B1420" s="29">
        <v>1032.623999999998</v>
      </c>
      <c r="C1420" s="29">
        <v>17263.377999999899</v>
      </c>
      <c r="D1420" s="29">
        <v>1</v>
      </c>
      <c r="E1420" s="29">
        <v>1</v>
      </c>
      <c r="F1420" s="29">
        <v>11457.641</v>
      </c>
      <c r="G1420" s="29">
        <v>1</v>
      </c>
      <c r="H1420" s="29">
        <v>1</v>
      </c>
      <c r="I1420" s="29">
        <v>1</v>
      </c>
      <c r="K1420" s="432"/>
      <c r="L1420" s="432" t="e">
        <f>IF(K1420=0,#REF!,0)</f>
        <v>#REF!</v>
      </c>
      <c r="O1420">
        <v>58268.140807999996</v>
      </c>
      <c r="P1420">
        <v>126</v>
      </c>
    </row>
    <row r="1421" spans="1:16">
      <c r="A1421" s="29">
        <v>1419</v>
      </c>
      <c r="B1421" s="29">
        <v>1032.623999999998</v>
      </c>
      <c r="C1421" s="29">
        <v>17168.478999999901</v>
      </c>
      <c r="D1421" s="29">
        <v>1</v>
      </c>
      <c r="E1421" s="29">
        <v>1</v>
      </c>
      <c r="F1421" s="29">
        <v>12504.705</v>
      </c>
      <c r="G1421" s="29">
        <v>1</v>
      </c>
      <c r="H1421" s="29">
        <v>1</v>
      </c>
      <c r="I1421" s="29">
        <v>1</v>
      </c>
      <c r="K1421" s="432"/>
      <c r="L1421" s="432" t="e">
        <f>IF(K1421=0,#REF!,0)</f>
        <v>#REF!</v>
      </c>
      <c r="O1421">
        <v>57918.179015000002</v>
      </c>
      <c r="P1421">
        <v>115</v>
      </c>
    </row>
    <row r="1422" spans="1:16">
      <c r="A1422" s="29">
        <v>1420</v>
      </c>
      <c r="B1422" s="29">
        <v>1032.623999999998</v>
      </c>
      <c r="C1422" s="29">
        <v>17217.3469999999</v>
      </c>
      <c r="D1422" s="29">
        <v>1</v>
      </c>
      <c r="E1422" s="29">
        <v>1</v>
      </c>
      <c r="F1422" s="29">
        <v>16416.374999999902</v>
      </c>
      <c r="G1422" s="29">
        <v>1</v>
      </c>
      <c r="H1422" s="29">
        <v>1</v>
      </c>
      <c r="I1422" s="29">
        <v>1</v>
      </c>
      <c r="K1422" s="432"/>
      <c r="L1422" s="432" t="e">
        <f>IF(K1422=0,#REF!,0)</f>
        <v>#REF!</v>
      </c>
      <c r="O1422">
        <v>57752.026123000003</v>
      </c>
      <c r="P1422">
        <v>114</v>
      </c>
    </row>
    <row r="1423" spans="1:16">
      <c r="A1423" s="29">
        <v>1421</v>
      </c>
      <c r="B1423" s="29">
        <v>1032.623999999998</v>
      </c>
      <c r="C1423" s="29">
        <v>17194.644999999899</v>
      </c>
      <c r="D1423" s="29">
        <v>1</v>
      </c>
      <c r="E1423" s="29">
        <v>1</v>
      </c>
      <c r="F1423" s="29">
        <v>18539.713999999902</v>
      </c>
      <c r="G1423" s="29">
        <v>1</v>
      </c>
      <c r="H1423" s="29">
        <v>1</v>
      </c>
      <c r="I1423" s="29">
        <v>1</v>
      </c>
      <c r="K1423" s="432"/>
      <c r="L1423" s="432" t="e">
        <f>IF(K1423=0,#REF!,0)</f>
        <v>#REF!</v>
      </c>
      <c r="O1423">
        <v>57926.858459000003</v>
      </c>
      <c r="P1423">
        <v>111</v>
      </c>
    </row>
    <row r="1424" spans="1:16">
      <c r="A1424" s="29">
        <v>1422</v>
      </c>
      <c r="B1424" s="29">
        <v>1762.222</v>
      </c>
      <c r="C1424" s="29">
        <v>17189.3119999999</v>
      </c>
      <c r="D1424" s="29">
        <v>1</v>
      </c>
      <c r="E1424" s="29">
        <v>1</v>
      </c>
      <c r="F1424" s="29">
        <v>21778.475999999999</v>
      </c>
      <c r="G1424" s="29">
        <v>1</v>
      </c>
      <c r="H1424" s="29">
        <v>1</v>
      </c>
      <c r="I1424" s="29">
        <v>1</v>
      </c>
      <c r="K1424" s="432"/>
      <c r="L1424" s="432" t="e">
        <f>IF(K1424=0,#REF!,0)</f>
        <v>#REF!</v>
      </c>
      <c r="O1424">
        <v>58559.504334999998</v>
      </c>
      <c r="P1424">
        <v>108</v>
      </c>
    </row>
    <row r="1425" spans="1:16">
      <c r="A1425" s="29">
        <v>1423</v>
      </c>
      <c r="B1425" s="29">
        <v>6139.8579999999993</v>
      </c>
      <c r="C1425" s="29">
        <v>17284.029999999901</v>
      </c>
      <c r="D1425" s="29">
        <v>1</v>
      </c>
      <c r="E1425" s="29">
        <v>1</v>
      </c>
      <c r="F1425" s="29">
        <v>100176.85799999999</v>
      </c>
      <c r="G1425" s="29">
        <v>1</v>
      </c>
      <c r="H1425" s="29">
        <v>1</v>
      </c>
      <c r="I1425" s="29">
        <v>1</v>
      </c>
      <c r="K1425" s="432"/>
      <c r="L1425" s="432" t="e">
        <f>IF(K1425=0,#REF!,0)</f>
        <v>#REF!</v>
      </c>
      <c r="O1425">
        <v>59571.933594000002</v>
      </c>
      <c r="P1425">
        <v>117</v>
      </c>
    </row>
    <row r="1426" spans="1:16">
      <c r="A1426" s="29">
        <v>1424</v>
      </c>
      <c r="B1426" s="29">
        <v>1762.222</v>
      </c>
      <c r="C1426" s="29">
        <v>50333.4209999999</v>
      </c>
      <c r="D1426" s="29">
        <v>1</v>
      </c>
      <c r="E1426" s="29">
        <v>1</v>
      </c>
      <c r="F1426" s="29">
        <v>102519.954</v>
      </c>
      <c r="G1426" s="29">
        <v>1</v>
      </c>
      <c r="H1426" s="29">
        <v>1</v>
      </c>
      <c r="I1426" s="29">
        <v>1</v>
      </c>
      <c r="K1426" s="432"/>
      <c r="L1426" s="432" t="e">
        <f>IF(K1426=0,#REF!,0)</f>
        <v>#REF!</v>
      </c>
      <c r="O1426">
        <v>59270.824828999997</v>
      </c>
      <c r="P1426">
        <v>121</v>
      </c>
    </row>
    <row r="1427" spans="1:16">
      <c r="A1427" s="29">
        <v>1425</v>
      </c>
      <c r="B1427" s="29">
        <v>1032.623999999998</v>
      </c>
      <c r="C1427" s="29">
        <v>79950.090999999986</v>
      </c>
      <c r="D1427" s="29">
        <v>1</v>
      </c>
      <c r="E1427" s="29">
        <v>1</v>
      </c>
      <c r="F1427" s="29">
        <v>97404.093999999881</v>
      </c>
      <c r="G1427" s="29">
        <v>1</v>
      </c>
      <c r="H1427" s="29">
        <v>1</v>
      </c>
      <c r="I1427" s="29">
        <v>1</v>
      </c>
      <c r="K1427" s="432"/>
      <c r="L1427" s="432" t="e">
        <f>IF(K1427=0,#REF!,0)</f>
        <v>#REF!</v>
      </c>
      <c r="O1427">
        <v>60339.524720000001</v>
      </c>
      <c r="P1427">
        <v>124</v>
      </c>
    </row>
    <row r="1428" spans="1:16">
      <c r="A1428" s="29">
        <v>1426</v>
      </c>
      <c r="B1428" s="29">
        <v>1153.2399999999991</v>
      </c>
      <c r="C1428" s="29">
        <v>98091.216999999902</v>
      </c>
      <c r="D1428" s="29">
        <v>1</v>
      </c>
      <c r="E1428" s="29">
        <v>1</v>
      </c>
      <c r="F1428" s="29">
        <v>90424.230999999985</v>
      </c>
      <c r="G1428" s="29">
        <v>1</v>
      </c>
      <c r="H1428" s="29">
        <v>1</v>
      </c>
      <c r="I1428" s="29">
        <v>1</v>
      </c>
      <c r="K1428" s="432"/>
      <c r="L1428" s="432" t="e">
        <f>IF(K1428=0,#REF!,0)</f>
        <v>#REF!</v>
      </c>
      <c r="O1428">
        <v>60606.059814</v>
      </c>
      <c r="P1428">
        <v>117</v>
      </c>
    </row>
    <row r="1429" spans="1:16">
      <c r="A1429" s="29">
        <v>1427</v>
      </c>
      <c r="B1429" s="29">
        <v>1213.5469999999989</v>
      </c>
      <c r="C1429" s="29">
        <v>115971.69199999981</v>
      </c>
      <c r="D1429" s="29">
        <v>1</v>
      </c>
      <c r="E1429" s="29">
        <v>1</v>
      </c>
      <c r="F1429" s="29">
        <v>84819.664999999906</v>
      </c>
      <c r="G1429" s="29">
        <v>1</v>
      </c>
      <c r="H1429" s="29">
        <v>1</v>
      </c>
      <c r="I1429" s="29">
        <v>1</v>
      </c>
      <c r="K1429" s="432"/>
      <c r="L1429" s="432" t="e">
        <f>IF(K1429=0,#REF!,0)</f>
        <v>#REF!</v>
      </c>
      <c r="O1429">
        <v>61355.793701000002</v>
      </c>
      <c r="P1429">
        <v>111</v>
      </c>
    </row>
    <row r="1430" spans="1:16">
      <c r="A1430" s="29">
        <v>1428</v>
      </c>
      <c r="B1430" s="29">
        <v>1213.5469999999989</v>
      </c>
      <c r="C1430" s="29">
        <v>97555.215999999898</v>
      </c>
      <c r="D1430" s="29">
        <v>1</v>
      </c>
      <c r="E1430" s="29">
        <v>1</v>
      </c>
      <c r="F1430" s="29">
        <v>79184.071999999986</v>
      </c>
      <c r="G1430" s="29">
        <v>1</v>
      </c>
      <c r="H1430" s="29">
        <v>1</v>
      </c>
      <c r="I1430" s="29">
        <v>1</v>
      </c>
      <c r="K1430" s="432"/>
      <c r="L1430" s="432" t="e">
        <f>IF(K1430=0,#REF!,0)</f>
        <v>#REF!</v>
      </c>
      <c r="O1430">
        <v>61429.868256000002</v>
      </c>
      <c r="P1430">
        <v>99</v>
      </c>
    </row>
    <row r="1431" spans="1:16">
      <c r="A1431" s="29">
        <v>1429</v>
      </c>
      <c r="B1431" s="29">
        <v>6200.1660000000002</v>
      </c>
      <c r="C1431" s="29">
        <v>54377.672999999893</v>
      </c>
      <c r="D1431" s="29">
        <v>1</v>
      </c>
      <c r="E1431" s="29">
        <v>1</v>
      </c>
      <c r="F1431" s="29">
        <v>64911.748999999887</v>
      </c>
      <c r="G1431" s="29">
        <v>1</v>
      </c>
      <c r="H1431" s="29">
        <v>1</v>
      </c>
      <c r="I1431" s="29">
        <v>1</v>
      </c>
      <c r="K1431" s="432"/>
      <c r="L1431" s="432" t="e">
        <f>IF(K1431=0,#REF!,0)</f>
        <v>#REF!</v>
      </c>
      <c r="O1431">
        <v>58154.147246999994</v>
      </c>
      <c r="P1431">
        <v>90</v>
      </c>
    </row>
    <row r="1432" spans="1:16">
      <c r="A1432" s="29">
        <v>1430</v>
      </c>
      <c r="B1432" s="29">
        <v>1762.222</v>
      </c>
      <c r="C1432" s="29">
        <v>77507.850999999995</v>
      </c>
      <c r="D1432" s="29">
        <v>1</v>
      </c>
      <c r="E1432" s="29">
        <v>1</v>
      </c>
      <c r="F1432" s="29">
        <v>70474.822</v>
      </c>
      <c r="G1432" s="29">
        <v>1</v>
      </c>
      <c r="H1432" s="29">
        <v>1</v>
      </c>
      <c r="I1432" s="29">
        <v>1</v>
      </c>
      <c r="K1432" s="432"/>
      <c r="L1432" s="432" t="e">
        <f>IF(K1432=0,#REF!,0)</f>
        <v>#REF!</v>
      </c>
      <c r="O1432">
        <v>57048.772582999998</v>
      </c>
      <c r="P1432">
        <v>82</v>
      </c>
    </row>
    <row r="1433" spans="1:16">
      <c r="A1433" s="29">
        <v>1431</v>
      </c>
      <c r="B1433" s="29">
        <v>1032.623999999998</v>
      </c>
      <c r="C1433" s="29">
        <v>113121.2659999998</v>
      </c>
      <c r="D1433" s="29">
        <v>1</v>
      </c>
      <c r="E1433" s="29">
        <v>1</v>
      </c>
      <c r="F1433" s="29">
        <v>68434.111999999906</v>
      </c>
      <c r="G1433" s="29">
        <v>1</v>
      </c>
      <c r="H1433" s="29">
        <v>1</v>
      </c>
      <c r="I1433" s="29">
        <v>1</v>
      </c>
      <c r="K1433" s="432"/>
      <c r="L1433" s="432" t="e">
        <f>IF(K1433=0,#REF!,0)</f>
        <v>#REF!</v>
      </c>
      <c r="O1433">
        <v>59171.957947000003</v>
      </c>
      <c r="P1433">
        <v>86</v>
      </c>
    </row>
    <row r="1434" spans="1:16">
      <c r="A1434" s="29">
        <v>1432</v>
      </c>
      <c r="B1434" s="29">
        <v>1032.623999999998</v>
      </c>
      <c r="C1434" s="29">
        <v>95054.555999999895</v>
      </c>
      <c r="D1434" s="29">
        <v>1</v>
      </c>
      <c r="E1434" s="29">
        <v>1</v>
      </c>
      <c r="F1434" s="29">
        <v>66363.014999999999</v>
      </c>
      <c r="G1434" s="29">
        <v>1</v>
      </c>
      <c r="H1434" s="29">
        <v>1</v>
      </c>
      <c r="I1434" s="29">
        <v>1</v>
      </c>
      <c r="K1434" s="432"/>
      <c r="L1434" s="432" t="e">
        <f>IF(K1434=0,#REF!,0)</f>
        <v>#REF!</v>
      </c>
      <c r="O1434">
        <v>59084.245147000001</v>
      </c>
      <c r="P1434">
        <v>87</v>
      </c>
    </row>
    <row r="1435" spans="1:16">
      <c r="A1435" s="29">
        <v>1433</v>
      </c>
      <c r="B1435" s="29">
        <v>1032.623999999998</v>
      </c>
      <c r="C1435" s="29">
        <v>83102.176999999996</v>
      </c>
      <c r="D1435" s="29">
        <v>1</v>
      </c>
      <c r="E1435" s="29">
        <v>1</v>
      </c>
      <c r="F1435" s="29">
        <v>65923.633999999991</v>
      </c>
      <c r="G1435" s="29">
        <v>1</v>
      </c>
      <c r="H1435" s="29">
        <v>1</v>
      </c>
      <c r="I1435" s="29">
        <v>1</v>
      </c>
      <c r="K1435" s="432"/>
      <c r="L1435" s="432" t="e">
        <f>IF(K1435=0,#REF!,0)</f>
        <v>#REF!</v>
      </c>
      <c r="O1435">
        <v>60157.179017000002</v>
      </c>
      <c r="P1435">
        <v>94</v>
      </c>
    </row>
    <row r="1436" spans="1:16">
      <c r="A1436" s="29">
        <v>1434</v>
      </c>
      <c r="B1436" s="29">
        <v>1762.222</v>
      </c>
      <c r="C1436" s="29">
        <v>47381.794999999882</v>
      </c>
      <c r="D1436" s="29">
        <v>1</v>
      </c>
      <c r="E1436" s="29">
        <v>1</v>
      </c>
      <c r="F1436" s="29">
        <v>65414.398999999888</v>
      </c>
      <c r="G1436" s="29">
        <v>1</v>
      </c>
      <c r="H1436" s="29">
        <v>1</v>
      </c>
      <c r="I1436" s="29">
        <v>1</v>
      </c>
      <c r="K1436" s="432"/>
      <c r="L1436" s="432" t="e">
        <f>IF(K1436=0,#REF!,0)</f>
        <v>#REF!</v>
      </c>
      <c r="O1436">
        <v>60332.200133999999</v>
      </c>
      <c r="P1436">
        <v>118</v>
      </c>
    </row>
    <row r="1437" spans="1:16">
      <c r="A1437" s="29">
        <v>1435</v>
      </c>
      <c r="B1437" s="29">
        <v>6139.8579999999993</v>
      </c>
      <c r="C1437" s="29">
        <v>30283.868999999901</v>
      </c>
      <c r="D1437" s="29">
        <v>1</v>
      </c>
      <c r="E1437" s="29">
        <v>1</v>
      </c>
      <c r="F1437" s="29">
        <v>58420.061999999991</v>
      </c>
      <c r="G1437" s="29">
        <v>1</v>
      </c>
      <c r="H1437" s="29">
        <v>1</v>
      </c>
      <c r="I1437" s="29">
        <v>1</v>
      </c>
      <c r="K1437" s="432"/>
      <c r="L1437" s="432" t="e">
        <f>IF(K1437=0,#REF!,0)</f>
        <v>#REF!</v>
      </c>
      <c r="O1437">
        <v>60013.465667999997</v>
      </c>
      <c r="P1437">
        <v>132</v>
      </c>
    </row>
    <row r="1438" spans="1:16">
      <c r="A1438" s="29">
        <v>1436</v>
      </c>
      <c r="B1438" s="29">
        <v>7599.07</v>
      </c>
      <c r="C1438" s="29">
        <v>31742.06499999989</v>
      </c>
      <c r="D1438" s="29">
        <v>1</v>
      </c>
      <c r="E1438" s="29">
        <v>1</v>
      </c>
      <c r="F1438" s="29">
        <v>58984.175999999898</v>
      </c>
      <c r="G1438" s="29">
        <v>1</v>
      </c>
      <c r="H1438" s="29">
        <v>1</v>
      </c>
      <c r="I1438" s="29">
        <v>1</v>
      </c>
      <c r="K1438" s="432"/>
      <c r="L1438" s="432" t="e">
        <f>IF(K1438=0,#REF!,0)</f>
        <v>#REF!</v>
      </c>
      <c r="O1438">
        <v>61050.609557000003</v>
      </c>
      <c r="P1438">
        <v>151</v>
      </c>
    </row>
    <row r="1439" spans="1:16">
      <c r="A1439" s="29">
        <v>1437</v>
      </c>
      <c r="B1439" s="29">
        <v>1762.222</v>
      </c>
      <c r="C1439" s="29">
        <v>17621.077999999889</v>
      </c>
      <c r="D1439" s="29">
        <v>1</v>
      </c>
      <c r="E1439" s="29">
        <v>1</v>
      </c>
      <c r="F1439" s="29">
        <v>65695.890999999989</v>
      </c>
      <c r="G1439" s="29">
        <v>1</v>
      </c>
      <c r="H1439" s="29">
        <v>1</v>
      </c>
      <c r="I1439" s="29">
        <v>1</v>
      </c>
      <c r="K1439" s="432"/>
      <c r="L1439" s="432" t="e">
        <f>IF(K1439=0,#REF!,0)</f>
        <v>#REF!</v>
      </c>
      <c r="O1439">
        <v>60811.447693000002</v>
      </c>
      <c r="P1439">
        <v>152</v>
      </c>
    </row>
    <row r="1440" spans="1:16">
      <c r="A1440" s="29">
        <v>1438</v>
      </c>
      <c r="B1440" s="29">
        <v>1762.222</v>
      </c>
      <c r="C1440" s="29">
        <v>17160.209999999901</v>
      </c>
      <c r="D1440" s="29">
        <v>1</v>
      </c>
      <c r="E1440" s="29">
        <v>1</v>
      </c>
      <c r="F1440" s="29">
        <v>2987.5509999999899</v>
      </c>
      <c r="G1440" s="29">
        <v>1</v>
      </c>
      <c r="H1440" s="29">
        <v>1</v>
      </c>
      <c r="I1440" s="29">
        <v>1</v>
      </c>
      <c r="K1440" s="432"/>
      <c r="L1440" s="432" t="e">
        <f>IF(K1440=0,#REF!,0)</f>
        <v>#REF!</v>
      </c>
      <c r="O1440">
        <v>59422.790924999987</v>
      </c>
      <c r="P1440">
        <v>155</v>
      </c>
    </row>
    <row r="1441" spans="1:16">
      <c r="A1441" s="29">
        <v>1439</v>
      </c>
      <c r="B1441" s="29">
        <v>1762.222</v>
      </c>
      <c r="C1441" s="29">
        <v>16789.481999999902</v>
      </c>
      <c r="D1441" s="29">
        <v>1</v>
      </c>
      <c r="E1441" s="29">
        <v>1</v>
      </c>
      <c r="F1441" s="29">
        <v>1694.885</v>
      </c>
      <c r="G1441" s="29">
        <v>1</v>
      </c>
      <c r="H1441" s="29">
        <v>1</v>
      </c>
      <c r="I1441" s="29">
        <v>1</v>
      </c>
      <c r="K1441" s="432"/>
      <c r="L1441" s="432" t="e">
        <f>IF(K1441=0,#REF!,0)</f>
        <v>#REF!</v>
      </c>
      <c r="O1441">
        <v>60016.260742999999</v>
      </c>
      <c r="P1441">
        <v>149</v>
      </c>
    </row>
    <row r="1442" spans="1:16">
      <c r="A1442" s="29">
        <v>1440</v>
      </c>
      <c r="B1442" s="29">
        <v>1032.623999999998</v>
      </c>
      <c r="C1442" s="29">
        <v>16862.214999999891</v>
      </c>
      <c r="D1442" s="29">
        <v>1</v>
      </c>
      <c r="E1442" s="29">
        <v>1</v>
      </c>
      <c r="F1442" s="29">
        <v>1500.6310000000001</v>
      </c>
      <c r="G1442" s="29">
        <v>1</v>
      </c>
      <c r="H1442" s="29">
        <v>1</v>
      </c>
      <c r="I1442" s="29">
        <v>1</v>
      </c>
      <c r="K1442" s="432"/>
      <c r="L1442" s="432" t="e">
        <f>IF(K1442=0,#REF!,0)</f>
        <v>#REF!</v>
      </c>
      <c r="O1442">
        <v>60736.943693999987</v>
      </c>
      <c r="P1442">
        <v>132</v>
      </c>
    </row>
    <row r="1443" spans="1:16">
      <c r="A1443" s="29">
        <v>1441</v>
      </c>
      <c r="B1443" s="29">
        <v>1032.623999999998</v>
      </c>
      <c r="C1443" s="29">
        <v>16949.214999999898</v>
      </c>
      <c r="D1443" s="29">
        <v>1</v>
      </c>
      <c r="E1443" s="29">
        <v>1</v>
      </c>
      <c r="F1443" s="29">
        <v>3796.9099999999889</v>
      </c>
      <c r="G1443" s="29">
        <v>1</v>
      </c>
      <c r="H1443" s="29">
        <v>1</v>
      </c>
      <c r="I1443" s="29">
        <v>1</v>
      </c>
      <c r="K1443" s="432"/>
      <c r="L1443" s="432" t="e">
        <f>IF(K1443=0,#REF!,0)</f>
        <v>#REF!</v>
      </c>
      <c r="O1443">
        <v>58307.383757000003</v>
      </c>
      <c r="P1443">
        <v>122</v>
      </c>
    </row>
    <row r="1444" spans="1:16">
      <c r="A1444" s="29">
        <v>1442</v>
      </c>
      <c r="B1444" s="29">
        <v>1032.623999999998</v>
      </c>
      <c r="C1444" s="29">
        <v>16965.0109999999</v>
      </c>
      <c r="D1444" s="29">
        <v>1</v>
      </c>
      <c r="E1444" s="29">
        <v>1</v>
      </c>
      <c r="F1444" s="29">
        <v>11342.421</v>
      </c>
      <c r="G1444" s="29">
        <v>1</v>
      </c>
      <c r="H1444" s="29">
        <v>1</v>
      </c>
      <c r="I1444" s="29">
        <v>1</v>
      </c>
      <c r="K1444" s="432"/>
      <c r="L1444" s="432" t="e">
        <f>IF(K1444=0,#REF!,0)</f>
        <v>#REF!</v>
      </c>
      <c r="O1444">
        <v>55024.484100000001</v>
      </c>
      <c r="P1444">
        <v>116</v>
      </c>
    </row>
    <row r="1445" spans="1:16">
      <c r="A1445" s="29">
        <v>1443</v>
      </c>
      <c r="B1445" s="29">
        <v>1032.623999999998</v>
      </c>
      <c r="C1445" s="29">
        <v>17092.427999999902</v>
      </c>
      <c r="D1445" s="29">
        <v>1</v>
      </c>
      <c r="E1445" s="29">
        <v>1</v>
      </c>
      <c r="F1445" s="29">
        <v>19824.6169999999</v>
      </c>
      <c r="G1445" s="29">
        <v>1</v>
      </c>
      <c r="H1445" s="29">
        <v>1</v>
      </c>
      <c r="I1445" s="29">
        <v>1</v>
      </c>
      <c r="K1445" s="432"/>
      <c r="L1445" s="432" t="e">
        <f>IF(K1445=0,#REF!,0)</f>
        <v>#REF!</v>
      </c>
      <c r="O1445">
        <v>54134.987761999997</v>
      </c>
      <c r="P1445">
        <v>111</v>
      </c>
    </row>
    <row r="1446" spans="1:16">
      <c r="A1446" s="29">
        <v>1444</v>
      </c>
      <c r="B1446" s="29">
        <v>1032.623999999998</v>
      </c>
      <c r="C1446" s="29">
        <v>17193.069999999901</v>
      </c>
      <c r="D1446" s="29">
        <v>1</v>
      </c>
      <c r="E1446" s="29">
        <v>1</v>
      </c>
      <c r="F1446" s="29">
        <v>26812.157999999901</v>
      </c>
      <c r="G1446" s="29">
        <v>1</v>
      </c>
      <c r="H1446" s="29">
        <v>1</v>
      </c>
      <c r="I1446" s="29">
        <v>1</v>
      </c>
      <c r="K1446" s="432"/>
      <c r="L1446" s="432" t="e">
        <f>IF(K1446=0,#REF!,0)</f>
        <v>#REF!</v>
      </c>
      <c r="O1446">
        <v>54067.697113000002</v>
      </c>
      <c r="P1446">
        <v>112</v>
      </c>
    </row>
    <row r="1447" spans="1:16">
      <c r="A1447" s="29">
        <v>1445</v>
      </c>
      <c r="B1447" s="29">
        <v>1032.623999999998</v>
      </c>
      <c r="C1447" s="29">
        <v>17247.2419999999</v>
      </c>
      <c r="D1447" s="29">
        <v>1</v>
      </c>
      <c r="E1447" s="29">
        <v>1</v>
      </c>
      <c r="F1447" s="29">
        <v>31975.585999999901</v>
      </c>
      <c r="G1447" s="29">
        <v>1</v>
      </c>
      <c r="H1447" s="29">
        <v>1</v>
      </c>
      <c r="I1447" s="29">
        <v>1</v>
      </c>
      <c r="K1447" s="432"/>
      <c r="L1447" s="432" t="e">
        <f>IF(K1447=0,#REF!,0)</f>
        <v>#REF!</v>
      </c>
      <c r="O1447">
        <v>54195.319793000002</v>
      </c>
      <c r="P1447">
        <v>110</v>
      </c>
    </row>
    <row r="1448" spans="1:16">
      <c r="A1448" s="29">
        <v>1446</v>
      </c>
      <c r="B1448" s="29">
        <v>1762.222</v>
      </c>
      <c r="C1448" s="29">
        <v>17289.0639999999</v>
      </c>
      <c r="D1448" s="29">
        <v>1</v>
      </c>
      <c r="E1448" s="29">
        <v>1</v>
      </c>
      <c r="F1448" s="29">
        <v>35597.084000000003</v>
      </c>
      <c r="G1448" s="29">
        <v>1</v>
      </c>
      <c r="H1448" s="29">
        <v>1</v>
      </c>
      <c r="I1448" s="29">
        <v>1</v>
      </c>
      <c r="K1448" s="432"/>
      <c r="L1448" s="432" t="e">
        <f>IF(K1448=0,#REF!,0)</f>
        <v>#REF!</v>
      </c>
      <c r="O1448">
        <v>55171.103760999998</v>
      </c>
      <c r="P1448">
        <v>115</v>
      </c>
    </row>
    <row r="1449" spans="1:16">
      <c r="A1449" s="29">
        <v>1447</v>
      </c>
      <c r="B1449" s="29">
        <v>6139.8579999999993</v>
      </c>
      <c r="C1449" s="29">
        <v>17434.588999999902</v>
      </c>
      <c r="D1449" s="29">
        <v>1</v>
      </c>
      <c r="E1449" s="29">
        <v>1</v>
      </c>
      <c r="F1449" s="29">
        <v>112503.85499999901</v>
      </c>
      <c r="G1449" s="29">
        <v>1</v>
      </c>
      <c r="H1449" s="29">
        <v>1</v>
      </c>
      <c r="I1449" s="29">
        <v>1</v>
      </c>
      <c r="K1449" s="432"/>
      <c r="L1449" s="432" t="e">
        <f>IF(K1449=0,#REF!,0)</f>
        <v>#REF!</v>
      </c>
      <c r="O1449">
        <v>57455.484832999988</v>
      </c>
      <c r="P1449">
        <v>134</v>
      </c>
    </row>
    <row r="1450" spans="1:16">
      <c r="A1450" s="29">
        <v>1448</v>
      </c>
      <c r="B1450" s="29">
        <v>1762.222</v>
      </c>
      <c r="C1450" s="29">
        <v>32338.201999999899</v>
      </c>
      <c r="D1450" s="29">
        <v>1</v>
      </c>
      <c r="E1450" s="29">
        <v>1</v>
      </c>
      <c r="F1450" s="29">
        <v>117006.67399999899</v>
      </c>
      <c r="G1450" s="29">
        <v>1</v>
      </c>
      <c r="H1450" s="29">
        <v>1</v>
      </c>
      <c r="I1450" s="29">
        <v>1</v>
      </c>
      <c r="K1450" s="432"/>
      <c r="L1450" s="432" t="e">
        <f>IF(K1450=0,#REF!,0)</f>
        <v>#REF!</v>
      </c>
      <c r="O1450">
        <v>61229.063233000001</v>
      </c>
      <c r="P1450">
        <v>159</v>
      </c>
    </row>
    <row r="1451" spans="1:16">
      <c r="A1451" s="29">
        <v>1449</v>
      </c>
      <c r="B1451" s="29">
        <v>1032.623999999998</v>
      </c>
      <c r="C1451" s="29">
        <v>33141.499999999891</v>
      </c>
      <c r="D1451" s="29">
        <v>1</v>
      </c>
      <c r="E1451" s="29">
        <v>1</v>
      </c>
      <c r="F1451" s="29">
        <v>113845.226</v>
      </c>
      <c r="G1451" s="29">
        <v>1</v>
      </c>
      <c r="H1451" s="29">
        <v>1</v>
      </c>
      <c r="I1451" s="29">
        <v>1</v>
      </c>
      <c r="K1451" s="432"/>
      <c r="L1451" s="432" t="e">
        <f>IF(K1451=0,#REF!,0)</f>
        <v>#REF!</v>
      </c>
      <c r="O1451">
        <v>64284.284728999999</v>
      </c>
      <c r="P1451">
        <v>148</v>
      </c>
    </row>
    <row r="1452" spans="1:16">
      <c r="A1452" s="29">
        <v>1450</v>
      </c>
      <c r="B1452" s="29">
        <v>1153.2399999999991</v>
      </c>
      <c r="C1452" s="29">
        <v>33911.710999999901</v>
      </c>
      <c r="D1452" s="29">
        <v>1</v>
      </c>
      <c r="E1452" s="29">
        <v>1</v>
      </c>
      <c r="F1452" s="29">
        <v>107057.120999999</v>
      </c>
      <c r="G1452" s="29">
        <v>1</v>
      </c>
      <c r="H1452" s="29">
        <v>1</v>
      </c>
      <c r="I1452" s="29">
        <v>1</v>
      </c>
      <c r="K1452" s="432"/>
      <c r="L1452" s="432" t="e">
        <f>IF(K1452=0,#REF!,0)</f>
        <v>#REF!</v>
      </c>
      <c r="O1452">
        <v>68880.813414000004</v>
      </c>
      <c r="P1452">
        <v>132</v>
      </c>
    </row>
    <row r="1453" spans="1:16">
      <c r="A1453" s="29">
        <v>1451</v>
      </c>
      <c r="B1453" s="29">
        <v>1213.5469999999989</v>
      </c>
      <c r="C1453" s="29">
        <v>34485.467999999892</v>
      </c>
      <c r="D1453" s="29">
        <v>1</v>
      </c>
      <c r="E1453" s="29">
        <v>1</v>
      </c>
      <c r="F1453" s="29">
        <v>99704.622999999992</v>
      </c>
      <c r="G1453" s="29">
        <v>1</v>
      </c>
      <c r="H1453" s="29">
        <v>1</v>
      </c>
      <c r="I1453" s="29">
        <v>1</v>
      </c>
      <c r="K1453" s="432"/>
      <c r="L1453" s="432" t="e">
        <f>IF(K1453=0,#REF!,0)</f>
        <v>#REF!</v>
      </c>
      <c r="O1453">
        <v>69059.969633999994</v>
      </c>
      <c r="P1453">
        <v>120</v>
      </c>
    </row>
    <row r="1454" spans="1:16">
      <c r="A1454" s="29">
        <v>1452</v>
      </c>
      <c r="B1454" s="29">
        <v>1213.5469999999989</v>
      </c>
      <c r="C1454" s="29">
        <v>33838.625999999887</v>
      </c>
      <c r="D1454" s="29">
        <v>1</v>
      </c>
      <c r="E1454" s="29">
        <v>1</v>
      </c>
      <c r="F1454" s="29">
        <v>93446.067999999897</v>
      </c>
      <c r="G1454" s="29">
        <v>1</v>
      </c>
      <c r="H1454" s="29">
        <v>1</v>
      </c>
      <c r="I1454" s="29">
        <v>1</v>
      </c>
      <c r="K1454" s="432"/>
      <c r="L1454" s="432" t="e">
        <f>IF(K1454=0,#REF!,0)</f>
        <v>#REF!</v>
      </c>
      <c r="O1454">
        <v>69079.152191999994</v>
      </c>
      <c r="P1454">
        <v>102</v>
      </c>
    </row>
    <row r="1455" spans="1:16">
      <c r="A1455" s="29">
        <v>1453</v>
      </c>
      <c r="B1455" s="29">
        <v>6200.1660000000002</v>
      </c>
      <c r="C1455" s="29">
        <v>31879.756999999991</v>
      </c>
      <c r="D1455" s="29">
        <v>1</v>
      </c>
      <c r="E1455" s="29">
        <v>1</v>
      </c>
      <c r="F1455" s="29">
        <v>77653.100999999981</v>
      </c>
      <c r="G1455" s="29">
        <v>1</v>
      </c>
      <c r="H1455" s="29">
        <v>1</v>
      </c>
      <c r="I1455" s="29">
        <v>1</v>
      </c>
      <c r="K1455" s="432"/>
      <c r="L1455" s="432" t="e">
        <f>IF(K1455=0,#REF!,0)</f>
        <v>#REF!</v>
      </c>
      <c r="O1455">
        <v>64942.519805999997</v>
      </c>
      <c r="P1455">
        <v>92</v>
      </c>
    </row>
    <row r="1456" spans="1:16">
      <c r="A1456" s="29">
        <v>1454</v>
      </c>
      <c r="B1456" s="29">
        <v>1762.222</v>
      </c>
      <c r="C1456" s="29">
        <v>31670.568999999901</v>
      </c>
      <c r="D1456" s="29">
        <v>1</v>
      </c>
      <c r="E1456" s="29">
        <v>1</v>
      </c>
      <c r="F1456" s="29">
        <v>82907.914999999906</v>
      </c>
      <c r="G1456" s="29">
        <v>1</v>
      </c>
      <c r="H1456" s="29">
        <v>1</v>
      </c>
      <c r="I1456" s="29">
        <v>1</v>
      </c>
      <c r="K1456" s="432"/>
      <c r="L1456" s="432" t="e">
        <f>IF(K1456=0,#REF!,0)</f>
        <v>#REF!</v>
      </c>
      <c r="O1456">
        <v>63173.090485000001</v>
      </c>
      <c r="P1456">
        <v>84</v>
      </c>
    </row>
    <row r="1457" spans="1:16">
      <c r="A1457" s="29">
        <v>1455</v>
      </c>
      <c r="B1457" s="29">
        <v>1032.623999999998</v>
      </c>
      <c r="C1457" s="29">
        <v>32396.932999999899</v>
      </c>
      <c r="D1457" s="29">
        <v>1</v>
      </c>
      <c r="E1457" s="29">
        <v>1</v>
      </c>
      <c r="F1457" s="29">
        <v>82071.647999999986</v>
      </c>
      <c r="G1457" s="29">
        <v>1</v>
      </c>
      <c r="H1457" s="29">
        <v>1</v>
      </c>
      <c r="I1457" s="29">
        <v>1</v>
      </c>
      <c r="K1457" s="432"/>
      <c r="L1457" s="432" t="e">
        <f>IF(K1457=0,#REF!,0)</f>
        <v>#REF!</v>
      </c>
      <c r="O1457">
        <v>65636.359955000007</v>
      </c>
      <c r="P1457">
        <v>89</v>
      </c>
    </row>
    <row r="1458" spans="1:16">
      <c r="A1458" s="29">
        <v>1456</v>
      </c>
      <c r="B1458" s="29">
        <v>1032.623999999998</v>
      </c>
      <c r="C1458" s="29">
        <v>32002.3659999999</v>
      </c>
      <c r="D1458" s="29">
        <v>1</v>
      </c>
      <c r="E1458" s="29">
        <v>1</v>
      </c>
      <c r="F1458" s="29">
        <v>80276.789000000004</v>
      </c>
      <c r="G1458" s="29">
        <v>1</v>
      </c>
      <c r="H1458" s="29">
        <v>1</v>
      </c>
      <c r="I1458" s="29">
        <v>1</v>
      </c>
      <c r="K1458" s="432"/>
      <c r="L1458" s="432" t="e">
        <f>IF(K1458=0,#REF!,0)</f>
        <v>#REF!</v>
      </c>
      <c r="O1458">
        <v>64670.726500999997</v>
      </c>
      <c r="P1458">
        <v>90</v>
      </c>
    </row>
    <row r="1459" spans="1:16">
      <c r="A1459" s="29">
        <v>1457</v>
      </c>
      <c r="B1459" s="29">
        <v>1032.623999999998</v>
      </c>
      <c r="C1459" s="29">
        <v>31679.639999999901</v>
      </c>
      <c r="D1459" s="29">
        <v>1</v>
      </c>
      <c r="E1459" s="29">
        <v>1</v>
      </c>
      <c r="F1459" s="29">
        <v>81859.018999999898</v>
      </c>
      <c r="G1459" s="29">
        <v>1</v>
      </c>
      <c r="H1459" s="29">
        <v>1</v>
      </c>
      <c r="I1459" s="29">
        <v>1</v>
      </c>
      <c r="K1459" s="432"/>
      <c r="L1459" s="432" t="e">
        <f>IF(K1459=0,#REF!,0)</f>
        <v>#REF!</v>
      </c>
      <c r="O1459">
        <v>64654.743470000001</v>
      </c>
      <c r="P1459">
        <v>89</v>
      </c>
    </row>
    <row r="1460" spans="1:16">
      <c r="A1460" s="29">
        <v>1458</v>
      </c>
      <c r="B1460" s="29">
        <v>1762.222</v>
      </c>
      <c r="C1460" s="29">
        <v>31018.431999999899</v>
      </c>
      <c r="D1460" s="29">
        <v>1</v>
      </c>
      <c r="E1460" s="29">
        <v>1</v>
      </c>
      <c r="F1460" s="29">
        <v>81448.687999999907</v>
      </c>
      <c r="G1460" s="29">
        <v>1</v>
      </c>
      <c r="H1460" s="29">
        <v>1</v>
      </c>
      <c r="I1460" s="29">
        <v>1</v>
      </c>
      <c r="K1460" s="432"/>
      <c r="L1460" s="432" t="e">
        <f>IF(K1460=0,#REF!,0)</f>
        <v>#REF!</v>
      </c>
      <c r="O1460">
        <v>65060.489563000003</v>
      </c>
      <c r="P1460">
        <v>102</v>
      </c>
    </row>
    <row r="1461" spans="1:16">
      <c r="A1461" s="29">
        <v>1459</v>
      </c>
      <c r="B1461" s="29">
        <v>6139.8579999999993</v>
      </c>
      <c r="C1461" s="29">
        <v>31088.406999999901</v>
      </c>
      <c r="D1461" s="29">
        <v>1</v>
      </c>
      <c r="E1461" s="29">
        <v>1</v>
      </c>
      <c r="F1461" s="29">
        <v>76270.599999999991</v>
      </c>
      <c r="G1461" s="29">
        <v>1</v>
      </c>
      <c r="H1461" s="29">
        <v>1</v>
      </c>
      <c r="I1461" s="29">
        <v>1</v>
      </c>
      <c r="K1461" s="432"/>
      <c r="L1461" s="432" t="e">
        <f>IF(K1461=0,#REF!,0)</f>
        <v>#REF!</v>
      </c>
      <c r="O1461">
        <v>65696.978942999995</v>
      </c>
      <c r="P1461">
        <v>135</v>
      </c>
    </row>
    <row r="1462" spans="1:16">
      <c r="A1462" s="29">
        <v>1460</v>
      </c>
      <c r="B1462" s="29">
        <v>7599.07</v>
      </c>
      <c r="C1462" s="29">
        <v>32414.535999999898</v>
      </c>
      <c r="D1462" s="29">
        <v>1</v>
      </c>
      <c r="E1462" s="29">
        <v>1</v>
      </c>
      <c r="F1462" s="29">
        <v>72902.900999999998</v>
      </c>
      <c r="G1462" s="29">
        <v>1</v>
      </c>
      <c r="H1462" s="29">
        <v>1</v>
      </c>
      <c r="I1462" s="29">
        <v>1</v>
      </c>
      <c r="K1462" s="432"/>
      <c r="L1462" s="432" t="e">
        <f>IF(K1462=0,#REF!,0)</f>
        <v>#REF!</v>
      </c>
      <c r="O1462">
        <v>67359.291320999997</v>
      </c>
      <c r="P1462">
        <v>161</v>
      </c>
    </row>
    <row r="1463" spans="1:16">
      <c r="A1463" s="29">
        <v>1461</v>
      </c>
      <c r="B1463" s="29">
        <v>1762.222</v>
      </c>
      <c r="C1463" s="29">
        <v>18139.248999999902</v>
      </c>
      <c r="D1463" s="29">
        <v>1</v>
      </c>
      <c r="E1463" s="29">
        <v>1</v>
      </c>
      <c r="F1463" s="29">
        <v>81588.474999999904</v>
      </c>
      <c r="G1463" s="29">
        <v>1</v>
      </c>
      <c r="H1463" s="29">
        <v>1</v>
      </c>
      <c r="I1463" s="29">
        <v>1</v>
      </c>
      <c r="K1463" s="432"/>
      <c r="L1463" s="432" t="e">
        <f>IF(K1463=0,#REF!,0)</f>
        <v>#REF!</v>
      </c>
      <c r="O1463">
        <v>65608.077881000005</v>
      </c>
      <c r="P1463">
        <v>171</v>
      </c>
    </row>
    <row r="1464" spans="1:16">
      <c r="A1464" s="29">
        <v>1462</v>
      </c>
      <c r="B1464" s="29">
        <v>1762.222</v>
      </c>
      <c r="C1464" s="29">
        <v>17728.073999999899</v>
      </c>
      <c r="D1464" s="29">
        <v>1</v>
      </c>
      <c r="E1464" s="29">
        <v>1</v>
      </c>
      <c r="F1464" s="29">
        <v>4095.0019999999899</v>
      </c>
      <c r="G1464" s="29">
        <v>1</v>
      </c>
      <c r="H1464" s="29">
        <v>1</v>
      </c>
      <c r="I1464" s="29">
        <v>1</v>
      </c>
      <c r="K1464" s="432"/>
      <c r="L1464" s="432" t="e">
        <f>IF(K1464=0,#REF!,0)</f>
        <v>#REF!</v>
      </c>
      <c r="O1464">
        <v>63274.205535000001</v>
      </c>
      <c r="P1464">
        <v>173</v>
      </c>
    </row>
    <row r="1465" spans="1:16">
      <c r="A1465" s="29">
        <v>1463</v>
      </c>
      <c r="B1465" s="29">
        <v>1762.222</v>
      </c>
      <c r="C1465" s="29">
        <v>17317.3299999999</v>
      </c>
      <c r="D1465" s="29">
        <v>1</v>
      </c>
      <c r="E1465" s="29">
        <v>1</v>
      </c>
      <c r="F1465" s="29">
        <v>9829.1499999999905</v>
      </c>
      <c r="G1465" s="29">
        <v>1</v>
      </c>
      <c r="H1465" s="29">
        <v>1</v>
      </c>
      <c r="I1465" s="29">
        <v>1</v>
      </c>
      <c r="K1465" s="432"/>
      <c r="L1465" s="432" t="e">
        <f>IF(K1465=0,#REF!,0)</f>
        <v>#REF!</v>
      </c>
      <c r="O1465">
        <v>62466.665985</v>
      </c>
      <c r="P1465">
        <v>177</v>
      </c>
    </row>
    <row r="1466" spans="1:16">
      <c r="A1466" s="29">
        <v>1464</v>
      </c>
      <c r="B1466" s="29">
        <v>1032.623999999998</v>
      </c>
      <c r="C1466" s="29">
        <v>17352.641999999902</v>
      </c>
      <c r="D1466" s="29">
        <v>1</v>
      </c>
      <c r="E1466" s="29">
        <v>1</v>
      </c>
      <c r="F1466" s="29">
        <v>16962.509999999991</v>
      </c>
      <c r="G1466" s="29">
        <v>1</v>
      </c>
      <c r="H1466" s="29">
        <v>1</v>
      </c>
      <c r="I1466" s="29">
        <v>1</v>
      </c>
      <c r="K1466" s="432"/>
      <c r="L1466" s="432" t="e">
        <f>IF(K1466=0,#REF!,0)</f>
        <v>#REF!</v>
      </c>
      <c r="O1466">
        <v>62694.106384999999</v>
      </c>
      <c r="P1466">
        <v>169</v>
      </c>
    </row>
    <row r="1467" spans="1:16">
      <c r="A1467" s="29">
        <v>1465</v>
      </c>
      <c r="B1467" s="29">
        <v>1032.623999999998</v>
      </c>
      <c r="C1467" s="29">
        <v>17324.95799999989</v>
      </c>
      <c r="D1467" s="29">
        <v>1</v>
      </c>
      <c r="E1467" s="29">
        <v>1</v>
      </c>
      <c r="F1467" s="29">
        <v>20887.451000000001</v>
      </c>
      <c r="G1467" s="29">
        <v>1</v>
      </c>
      <c r="H1467" s="29">
        <v>1</v>
      </c>
      <c r="I1467" s="29">
        <v>1</v>
      </c>
      <c r="K1467" s="432"/>
      <c r="L1467" s="432" t="e">
        <f>IF(K1467=0,#REF!,0)</f>
        <v>#REF!</v>
      </c>
      <c r="O1467">
        <v>62299.425629999998</v>
      </c>
      <c r="P1467">
        <v>146</v>
      </c>
    </row>
    <row r="1468" spans="1:16">
      <c r="A1468" s="29">
        <v>1466</v>
      </c>
      <c r="B1468" s="29">
        <v>1032.623999999998</v>
      </c>
      <c r="C1468" s="29">
        <v>17221.3309999999</v>
      </c>
      <c r="D1468" s="29">
        <v>1</v>
      </c>
      <c r="E1468" s="29">
        <v>1</v>
      </c>
      <c r="F1468" s="29">
        <v>24005.138999999999</v>
      </c>
      <c r="G1468" s="29">
        <v>1</v>
      </c>
      <c r="H1468" s="29">
        <v>1</v>
      </c>
      <c r="I1468" s="29">
        <v>1</v>
      </c>
      <c r="K1468" s="432"/>
      <c r="L1468" s="432" t="e">
        <f>IF(K1468=0,#REF!,0)</f>
        <v>#REF!</v>
      </c>
      <c r="O1468">
        <v>58618.064635000002</v>
      </c>
      <c r="P1468">
        <v>137</v>
      </c>
    </row>
    <row r="1469" spans="1:16">
      <c r="A1469" s="29">
        <v>1467</v>
      </c>
      <c r="B1469" s="29">
        <v>1032.623999999998</v>
      </c>
      <c r="C1469" s="29">
        <v>17173.4909999999</v>
      </c>
      <c r="D1469" s="29">
        <v>1</v>
      </c>
      <c r="E1469" s="29">
        <v>1</v>
      </c>
      <c r="F1469" s="29">
        <v>26313.1859999999</v>
      </c>
      <c r="G1469" s="29">
        <v>1</v>
      </c>
      <c r="H1469" s="29">
        <v>1</v>
      </c>
      <c r="I1469" s="29">
        <v>1</v>
      </c>
      <c r="K1469" s="432"/>
      <c r="L1469" s="432" t="e">
        <f>IF(K1469=0,#REF!,0)</f>
        <v>#REF!</v>
      </c>
      <c r="O1469">
        <v>57968.579344999998</v>
      </c>
      <c r="P1469">
        <v>133</v>
      </c>
    </row>
    <row r="1470" spans="1:16">
      <c r="A1470" s="29">
        <v>1468</v>
      </c>
      <c r="B1470" s="29">
        <v>1032.623999999998</v>
      </c>
      <c r="C1470" s="29">
        <v>17160.7609999999</v>
      </c>
      <c r="D1470" s="29">
        <v>1</v>
      </c>
      <c r="E1470" s="29">
        <v>1</v>
      </c>
      <c r="F1470" s="29">
        <v>29320.804999999898</v>
      </c>
      <c r="G1470" s="29">
        <v>1</v>
      </c>
      <c r="H1470" s="29">
        <v>1</v>
      </c>
      <c r="I1470" s="29">
        <v>1</v>
      </c>
      <c r="K1470" s="432"/>
      <c r="L1470" s="432" t="e">
        <f>IF(K1470=0,#REF!,0)</f>
        <v>#REF!</v>
      </c>
      <c r="O1470">
        <v>57708.752839000001</v>
      </c>
      <c r="P1470">
        <v>130</v>
      </c>
    </row>
    <row r="1471" spans="1:16">
      <c r="A1471" s="29">
        <v>1469</v>
      </c>
      <c r="B1471" s="29">
        <v>1032.623999999998</v>
      </c>
      <c r="C1471" s="29">
        <v>17136.569999999901</v>
      </c>
      <c r="D1471" s="29">
        <v>1</v>
      </c>
      <c r="E1471" s="29">
        <v>1</v>
      </c>
      <c r="F1471" s="29">
        <v>31794.585999999901</v>
      </c>
      <c r="G1471" s="29">
        <v>1</v>
      </c>
      <c r="H1471" s="29">
        <v>1</v>
      </c>
      <c r="I1471" s="29">
        <v>1</v>
      </c>
      <c r="K1471" s="432"/>
      <c r="L1471" s="432" t="e">
        <f>IF(K1471=0,#REF!,0)</f>
        <v>#REF!</v>
      </c>
      <c r="O1471">
        <v>58814.098387999999</v>
      </c>
      <c r="P1471">
        <v>127</v>
      </c>
    </row>
    <row r="1472" spans="1:16">
      <c r="A1472" s="29">
        <v>1470</v>
      </c>
      <c r="B1472" s="29">
        <v>1762.222</v>
      </c>
      <c r="C1472" s="29">
        <v>17123.959999999901</v>
      </c>
      <c r="D1472" s="29">
        <v>1</v>
      </c>
      <c r="E1472" s="29">
        <v>1</v>
      </c>
      <c r="F1472" s="29">
        <v>33073.198999999899</v>
      </c>
      <c r="G1472" s="29">
        <v>1</v>
      </c>
      <c r="H1472" s="29">
        <v>1</v>
      </c>
      <c r="I1472" s="29">
        <v>1</v>
      </c>
      <c r="K1472" s="432"/>
      <c r="L1472" s="432" t="e">
        <f>IF(K1472=0,#REF!,0)</f>
        <v>#REF!</v>
      </c>
      <c r="O1472">
        <v>59177.367063999998</v>
      </c>
      <c r="P1472">
        <v>132</v>
      </c>
    </row>
    <row r="1473" spans="1:16">
      <c r="A1473" s="29">
        <v>1471</v>
      </c>
      <c r="B1473" s="29">
        <v>6139.8579999999993</v>
      </c>
      <c r="C1473" s="29">
        <v>17214.9179999999</v>
      </c>
      <c r="D1473" s="29">
        <v>1</v>
      </c>
      <c r="E1473" s="29">
        <v>1</v>
      </c>
      <c r="F1473" s="29">
        <v>107743.054</v>
      </c>
      <c r="G1473" s="29">
        <v>1</v>
      </c>
      <c r="H1473" s="29">
        <v>1</v>
      </c>
      <c r="I1473" s="29">
        <v>1</v>
      </c>
      <c r="K1473" s="432"/>
      <c r="L1473" s="432" t="e">
        <f>IF(K1473=0,#REF!,0)</f>
        <v>#REF!</v>
      </c>
      <c r="O1473">
        <v>61034.303345</v>
      </c>
      <c r="P1473">
        <v>145</v>
      </c>
    </row>
    <row r="1474" spans="1:16">
      <c r="A1474" s="29">
        <v>1472</v>
      </c>
      <c r="B1474" s="29">
        <v>1762.222</v>
      </c>
      <c r="C1474" s="29">
        <v>17500.49699999989</v>
      </c>
      <c r="D1474" s="29">
        <v>1</v>
      </c>
      <c r="E1474" s="29">
        <v>1</v>
      </c>
      <c r="F1474" s="29">
        <v>110819.27099999999</v>
      </c>
      <c r="G1474" s="29">
        <v>1</v>
      </c>
      <c r="H1474" s="29">
        <v>1</v>
      </c>
      <c r="I1474" s="29">
        <v>1</v>
      </c>
      <c r="K1474" s="432"/>
      <c r="L1474" s="432" t="e">
        <f>IF(K1474=0,#REF!,0)</f>
        <v>#REF!</v>
      </c>
      <c r="O1474">
        <v>62283.998229999997</v>
      </c>
      <c r="P1474">
        <v>179</v>
      </c>
    </row>
    <row r="1475" spans="1:16">
      <c r="A1475" s="29">
        <v>1473</v>
      </c>
      <c r="B1475" s="29">
        <v>1032.623999999998</v>
      </c>
      <c r="C1475" s="29">
        <v>18276.9719999999</v>
      </c>
      <c r="D1475" s="29">
        <v>1</v>
      </c>
      <c r="E1475" s="29">
        <v>1</v>
      </c>
      <c r="F1475" s="29">
        <v>101142.102</v>
      </c>
      <c r="G1475" s="29">
        <v>1</v>
      </c>
      <c r="H1475" s="29">
        <v>1</v>
      </c>
      <c r="I1475" s="29">
        <v>1</v>
      </c>
      <c r="K1475" s="432"/>
      <c r="L1475" s="432" t="e">
        <f>IF(K1475=0,#REF!,0)</f>
        <v>#REF!</v>
      </c>
      <c r="O1475">
        <v>64336.606627999987</v>
      </c>
      <c r="P1475">
        <v>144</v>
      </c>
    </row>
    <row r="1476" spans="1:16">
      <c r="A1476" s="29">
        <v>1474</v>
      </c>
      <c r="B1476" s="29">
        <v>1153.2399999999991</v>
      </c>
      <c r="C1476" s="29">
        <v>19037.718999999899</v>
      </c>
      <c r="D1476" s="29">
        <v>1</v>
      </c>
      <c r="E1476" s="29">
        <v>1</v>
      </c>
      <c r="F1476" s="29">
        <v>89617.581999999878</v>
      </c>
      <c r="G1476" s="29">
        <v>1</v>
      </c>
      <c r="H1476" s="29">
        <v>1</v>
      </c>
      <c r="I1476" s="29">
        <v>1</v>
      </c>
      <c r="K1476" s="432"/>
      <c r="L1476" s="432" t="e">
        <f>IF(K1476=0,#REF!,0)</f>
        <v>#REF!</v>
      </c>
      <c r="O1476">
        <v>68240.139586999998</v>
      </c>
      <c r="P1476">
        <v>114</v>
      </c>
    </row>
    <row r="1477" spans="1:16">
      <c r="A1477" s="29">
        <v>1475</v>
      </c>
      <c r="B1477" s="29">
        <v>1213.5469999999989</v>
      </c>
      <c r="C1477" s="29">
        <v>19639.1869999999</v>
      </c>
      <c r="D1477" s="29">
        <v>1</v>
      </c>
      <c r="E1477" s="29">
        <v>1</v>
      </c>
      <c r="F1477" s="29">
        <v>78777.834999999992</v>
      </c>
      <c r="G1477" s="29">
        <v>1</v>
      </c>
      <c r="H1477" s="29">
        <v>1</v>
      </c>
      <c r="I1477" s="29">
        <v>1</v>
      </c>
      <c r="K1477" s="432">
        <v>4373.0209518858164</v>
      </c>
      <c r="L1477" s="432">
        <f>IF(K1477=0,#REF!,0)</f>
        <v>0</v>
      </c>
      <c r="O1477">
        <v>68023.368407000002</v>
      </c>
      <c r="P1477">
        <v>105</v>
      </c>
    </row>
    <row r="1478" spans="1:16">
      <c r="A1478" s="29">
        <v>1476</v>
      </c>
      <c r="B1478" s="29">
        <v>1213.5469999999989</v>
      </c>
      <c r="C1478" s="29">
        <v>19068.356999999902</v>
      </c>
      <c r="D1478" s="29">
        <v>1</v>
      </c>
      <c r="E1478" s="29">
        <v>1</v>
      </c>
      <c r="F1478" s="29">
        <v>69152.388000000006</v>
      </c>
      <c r="G1478" s="29">
        <v>1</v>
      </c>
      <c r="H1478" s="29">
        <v>1</v>
      </c>
      <c r="I1478" s="29">
        <v>1</v>
      </c>
      <c r="K1478" s="432">
        <v>12907.51628901529</v>
      </c>
      <c r="L1478" s="432">
        <f>IF(K1478=0,#REF!,0)</f>
        <v>0</v>
      </c>
      <c r="O1478">
        <v>67100.357726999995</v>
      </c>
      <c r="P1478">
        <v>80</v>
      </c>
    </row>
    <row r="1479" spans="1:16">
      <c r="A1479" s="29">
        <v>1477</v>
      </c>
      <c r="B1479" s="29">
        <v>6200.1660000000002</v>
      </c>
      <c r="C1479" s="29">
        <v>17222.360999999892</v>
      </c>
      <c r="D1479" s="29">
        <v>1</v>
      </c>
      <c r="E1479" s="29">
        <v>1</v>
      </c>
      <c r="F1479" s="29">
        <v>51711.071999999891</v>
      </c>
      <c r="G1479" s="29">
        <v>1</v>
      </c>
      <c r="H1479" s="29">
        <v>1</v>
      </c>
      <c r="I1479" s="29">
        <v>1</v>
      </c>
      <c r="K1479" s="432"/>
      <c r="L1479" s="432" t="e">
        <f>IF(K1479=0,#REF!,0)</f>
        <v>#REF!</v>
      </c>
      <c r="O1479">
        <v>62378.085081999998</v>
      </c>
      <c r="P1479">
        <v>75</v>
      </c>
    </row>
    <row r="1480" spans="1:16">
      <c r="A1480" s="29">
        <v>1478</v>
      </c>
      <c r="B1480" s="29">
        <v>1762.222</v>
      </c>
      <c r="C1480" s="29">
        <v>17003.1529999999</v>
      </c>
      <c r="D1480" s="29">
        <v>1</v>
      </c>
      <c r="E1480" s="29">
        <v>1</v>
      </c>
      <c r="F1480" s="29">
        <v>53491.806999999899</v>
      </c>
      <c r="G1480" s="29">
        <v>1</v>
      </c>
      <c r="H1480" s="29">
        <v>1</v>
      </c>
      <c r="I1480" s="29">
        <v>1</v>
      </c>
      <c r="K1480" s="432">
        <v>18699.79672694032</v>
      </c>
      <c r="L1480" s="432">
        <f>IF(K1480=0,#REF!,0)</f>
        <v>0</v>
      </c>
      <c r="O1480">
        <v>60896.711119</v>
      </c>
      <c r="P1480">
        <v>71</v>
      </c>
    </row>
    <row r="1481" spans="1:16">
      <c r="A1481" s="29">
        <v>1479</v>
      </c>
      <c r="B1481" s="29">
        <v>1032.623999999998</v>
      </c>
      <c r="C1481" s="29">
        <v>17765.324999999899</v>
      </c>
      <c r="D1481" s="29">
        <v>1</v>
      </c>
      <c r="E1481" s="29">
        <v>1</v>
      </c>
      <c r="F1481" s="29">
        <v>51636.075999999892</v>
      </c>
      <c r="G1481" s="29">
        <v>1</v>
      </c>
      <c r="H1481" s="29">
        <v>1</v>
      </c>
      <c r="I1481" s="29">
        <v>1</v>
      </c>
      <c r="K1481" s="432">
        <v>12797.509141767499</v>
      </c>
      <c r="L1481" s="432">
        <f>IF(K1481=0,#REF!,0)</f>
        <v>0</v>
      </c>
      <c r="O1481">
        <v>62703.191162000003</v>
      </c>
      <c r="P1481">
        <v>79</v>
      </c>
    </row>
    <row r="1482" spans="1:16">
      <c r="A1482" s="29">
        <v>1480</v>
      </c>
      <c r="B1482" s="29">
        <v>1032.623999999998</v>
      </c>
      <c r="C1482" s="29">
        <v>17445.0089999999</v>
      </c>
      <c r="D1482" s="29">
        <v>1</v>
      </c>
      <c r="E1482" s="29">
        <v>1</v>
      </c>
      <c r="F1482" s="29">
        <v>51071.473999999987</v>
      </c>
      <c r="G1482" s="29">
        <v>1</v>
      </c>
      <c r="H1482" s="29">
        <v>1</v>
      </c>
      <c r="I1482" s="29">
        <v>1</v>
      </c>
      <c r="K1482" s="432"/>
      <c r="L1482" s="432" t="e">
        <f>IF(K1482=0,#REF!,0)</f>
        <v>#REF!</v>
      </c>
      <c r="O1482">
        <v>62472.162902999997</v>
      </c>
      <c r="P1482">
        <v>76</v>
      </c>
    </row>
    <row r="1483" spans="1:16">
      <c r="A1483" s="29">
        <v>1481</v>
      </c>
      <c r="B1483" s="29">
        <v>1032.623999999998</v>
      </c>
      <c r="C1483" s="29">
        <v>17177.4559999999</v>
      </c>
      <c r="D1483" s="29">
        <v>1</v>
      </c>
      <c r="E1483" s="29">
        <v>1</v>
      </c>
      <c r="F1483" s="29">
        <v>51841.286999999997</v>
      </c>
      <c r="G1483" s="29">
        <v>1</v>
      </c>
      <c r="H1483" s="29">
        <v>1</v>
      </c>
      <c r="I1483" s="29">
        <v>1</v>
      </c>
      <c r="K1483" s="432"/>
      <c r="L1483" s="432" t="e">
        <f>IF(K1483=0,#REF!,0)</f>
        <v>#REF!</v>
      </c>
      <c r="O1483">
        <v>63435.782837999999</v>
      </c>
      <c r="P1483">
        <v>79</v>
      </c>
    </row>
    <row r="1484" spans="1:16">
      <c r="A1484" s="29">
        <v>1482</v>
      </c>
      <c r="B1484" s="29">
        <v>1762.222</v>
      </c>
      <c r="C1484" s="29">
        <v>16644.4199999999</v>
      </c>
      <c r="D1484" s="29">
        <v>1</v>
      </c>
      <c r="E1484" s="29">
        <v>1</v>
      </c>
      <c r="F1484" s="29">
        <v>55448.938999999897</v>
      </c>
      <c r="G1484" s="29">
        <v>1</v>
      </c>
      <c r="H1484" s="29">
        <v>1</v>
      </c>
      <c r="I1484" s="29">
        <v>1</v>
      </c>
      <c r="K1484" s="432"/>
      <c r="L1484" s="432" t="e">
        <f>IF(K1484=0,#REF!,0)</f>
        <v>#REF!</v>
      </c>
      <c r="O1484">
        <v>63675.517090000001</v>
      </c>
      <c r="P1484">
        <v>85</v>
      </c>
    </row>
    <row r="1485" spans="1:16">
      <c r="A1485" s="29">
        <v>1483</v>
      </c>
      <c r="B1485" s="29">
        <v>6139.8579999999993</v>
      </c>
      <c r="C1485" s="29">
        <v>16737.0789999999</v>
      </c>
      <c r="D1485" s="29">
        <v>1</v>
      </c>
      <c r="E1485" s="29">
        <v>1</v>
      </c>
      <c r="F1485" s="29">
        <v>52133.704999999893</v>
      </c>
      <c r="G1485" s="29">
        <v>1</v>
      </c>
      <c r="H1485" s="29">
        <v>1</v>
      </c>
      <c r="I1485" s="29">
        <v>1</v>
      </c>
      <c r="K1485" s="432"/>
      <c r="L1485" s="432" t="e">
        <f>IF(K1485=0,#REF!,0)</f>
        <v>#REF!</v>
      </c>
      <c r="O1485">
        <v>63628.714661999998</v>
      </c>
      <c r="P1485">
        <v>112</v>
      </c>
    </row>
    <row r="1486" spans="1:16">
      <c r="A1486" s="29">
        <v>1484</v>
      </c>
      <c r="B1486" s="29">
        <v>7599.07</v>
      </c>
      <c r="C1486" s="29">
        <v>18087.5959999999</v>
      </c>
      <c r="D1486" s="29">
        <v>1</v>
      </c>
      <c r="E1486" s="29">
        <v>1</v>
      </c>
      <c r="F1486" s="29">
        <v>51456.756999999903</v>
      </c>
      <c r="G1486" s="29">
        <v>1</v>
      </c>
      <c r="H1486" s="29">
        <v>1</v>
      </c>
      <c r="I1486" s="29">
        <v>1</v>
      </c>
      <c r="K1486" s="432"/>
      <c r="L1486" s="432" t="e">
        <f>IF(K1486=0,#REF!,0)</f>
        <v>#REF!</v>
      </c>
      <c r="O1486">
        <v>64778.455139999998</v>
      </c>
      <c r="P1486">
        <v>132</v>
      </c>
    </row>
    <row r="1487" spans="1:16">
      <c r="A1487" s="29">
        <v>1485</v>
      </c>
      <c r="B1487" s="29">
        <v>1762.222</v>
      </c>
      <c r="C1487" s="29">
        <v>17608.5429999999</v>
      </c>
      <c r="D1487" s="29">
        <v>1</v>
      </c>
      <c r="E1487" s="29">
        <v>1</v>
      </c>
      <c r="F1487" s="29">
        <v>61291.192000000003</v>
      </c>
      <c r="G1487" s="29">
        <v>1</v>
      </c>
      <c r="H1487" s="29">
        <v>1</v>
      </c>
      <c r="I1487" s="29">
        <v>1</v>
      </c>
      <c r="K1487" s="432"/>
      <c r="L1487" s="432" t="e">
        <f>IF(K1487=0,#REF!,0)</f>
        <v>#REF!</v>
      </c>
      <c r="O1487">
        <v>63644.498841000001</v>
      </c>
      <c r="P1487">
        <v>143</v>
      </c>
    </row>
    <row r="1488" spans="1:16">
      <c r="A1488" s="29">
        <v>1486</v>
      </c>
      <c r="B1488" s="29">
        <v>1762.222</v>
      </c>
      <c r="C1488" s="29">
        <v>17224.502999999899</v>
      </c>
      <c r="D1488" s="29">
        <v>1</v>
      </c>
      <c r="E1488" s="29">
        <v>1</v>
      </c>
      <c r="F1488" s="29">
        <v>2327.51999999999</v>
      </c>
      <c r="G1488" s="29">
        <v>1</v>
      </c>
      <c r="H1488" s="29">
        <v>1</v>
      </c>
      <c r="I1488" s="29">
        <v>1</v>
      </c>
      <c r="K1488" s="432"/>
      <c r="L1488" s="432" t="e">
        <f>IF(K1488=0,#REF!,0)</f>
        <v>#REF!</v>
      </c>
      <c r="O1488">
        <v>61271.973814999998</v>
      </c>
      <c r="P1488">
        <v>157</v>
      </c>
    </row>
    <row r="1489" spans="1:16">
      <c r="A1489" s="29">
        <v>1487</v>
      </c>
      <c r="B1489" s="29">
        <v>1762.222</v>
      </c>
      <c r="C1489" s="29">
        <v>16835.980999999902</v>
      </c>
      <c r="D1489" s="29">
        <v>1</v>
      </c>
      <c r="E1489" s="29">
        <v>1</v>
      </c>
      <c r="F1489" s="29">
        <v>2170.7379999999998</v>
      </c>
      <c r="G1489" s="29">
        <v>1</v>
      </c>
      <c r="H1489" s="29">
        <v>1</v>
      </c>
      <c r="I1489" s="29">
        <v>1</v>
      </c>
      <c r="K1489" s="432"/>
      <c r="L1489" s="432" t="e">
        <f>IF(K1489=0,#REF!,0)</f>
        <v>#REF!</v>
      </c>
      <c r="O1489">
        <v>60696.519530999998</v>
      </c>
      <c r="P1489">
        <v>158</v>
      </c>
    </row>
    <row r="1490" spans="1:16">
      <c r="A1490" s="29">
        <v>1488</v>
      </c>
      <c r="B1490" s="29">
        <v>1032.623999999998</v>
      </c>
      <c r="C1490" s="29">
        <v>16910.0099999999</v>
      </c>
      <c r="D1490" s="29">
        <v>1</v>
      </c>
      <c r="E1490" s="29">
        <v>1</v>
      </c>
      <c r="F1490" s="29">
        <v>1686.9299999999889</v>
      </c>
      <c r="G1490" s="29">
        <v>1</v>
      </c>
      <c r="H1490" s="29">
        <v>1</v>
      </c>
      <c r="I1490" s="29">
        <v>1</v>
      </c>
      <c r="K1490" s="432"/>
      <c r="L1490" s="432" t="e">
        <f>IF(K1490=0,#REF!,0)</f>
        <v>#REF!</v>
      </c>
      <c r="O1490">
        <v>61245.493775000003</v>
      </c>
      <c r="P1490">
        <v>150</v>
      </c>
    </row>
    <row r="1491" spans="1:16">
      <c r="A1491" s="29">
        <v>1489</v>
      </c>
      <c r="B1491" s="29">
        <v>1032.623999999998</v>
      </c>
      <c r="C1491" s="29">
        <v>19803.898999999899</v>
      </c>
      <c r="D1491" s="29">
        <v>1</v>
      </c>
      <c r="E1491" s="29">
        <v>1</v>
      </c>
      <c r="F1491" s="29">
        <v>4271.9949999999899</v>
      </c>
      <c r="G1491" s="29">
        <v>1</v>
      </c>
      <c r="H1491" s="29">
        <v>1</v>
      </c>
      <c r="I1491" s="29">
        <v>1</v>
      </c>
      <c r="K1491" s="432"/>
      <c r="L1491" s="432" t="e">
        <f>IF(K1491=0,#REF!,0)</f>
        <v>#REF!</v>
      </c>
      <c r="O1491">
        <v>59799.417114000003</v>
      </c>
      <c r="P1491">
        <v>142</v>
      </c>
    </row>
    <row r="1492" spans="1:16">
      <c r="A1492" s="29">
        <v>1490</v>
      </c>
      <c r="B1492" s="29">
        <v>1032.623999999998</v>
      </c>
      <c r="C1492" s="29">
        <v>19904.346999999889</v>
      </c>
      <c r="D1492" s="29">
        <v>1</v>
      </c>
      <c r="E1492" s="29">
        <v>1</v>
      </c>
      <c r="F1492" s="29">
        <v>12893.871999999999</v>
      </c>
      <c r="G1492" s="29">
        <v>1</v>
      </c>
      <c r="H1492" s="29">
        <v>1</v>
      </c>
      <c r="I1492" s="29">
        <v>1</v>
      </c>
      <c r="K1492" s="432"/>
      <c r="L1492" s="432" t="e">
        <f>IF(K1492=0,#REF!,0)</f>
        <v>#REF!</v>
      </c>
      <c r="O1492">
        <v>57298.827757999999</v>
      </c>
      <c r="P1492">
        <v>127</v>
      </c>
    </row>
    <row r="1493" spans="1:16">
      <c r="A1493" s="29">
        <v>1491</v>
      </c>
      <c r="B1493" s="29">
        <v>1032.623999999998</v>
      </c>
      <c r="C1493" s="29">
        <v>20031.913999999892</v>
      </c>
      <c r="D1493" s="29">
        <v>1</v>
      </c>
      <c r="E1493" s="29">
        <v>1</v>
      </c>
      <c r="F1493" s="29">
        <v>20664.749999999902</v>
      </c>
      <c r="G1493" s="29">
        <v>1</v>
      </c>
      <c r="H1493" s="29">
        <v>1</v>
      </c>
      <c r="I1493" s="29">
        <v>1</v>
      </c>
      <c r="K1493" s="432"/>
      <c r="L1493" s="432" t="e">
        <f>IF(K1493=0,#REF!,0)</f>
        <v>#REF!</v>
      </c>
      <c r="O1493">
        <v>56707.463318000002</v>
      </c>
      <c r="P1493">
        <v>124</v>
      </c>
    </row>
    <row r="1494" spans="1:16">
      <c r="A1494" s="29">
        <v>1492</v>
      </c>
      <c r="B1494" s="29">
        <v>1032.623999999998</v>
      </c>
      <c r="C1494" s="29">
        <v>20047.123999999891</v>
      </c>
      <c r="D1494" s="29">
        <v>1</v>
      </c>
      <c r="E1494" s="29">
        <v>1</v>
      </c>
      <c r="F1494" s="29">
        <v>26512.897999999899</v>
      </c>
      <c r="G1494" s="29">
        <v>1</v>
      </c>
      <c r="H1494" s="29">
        <v>1</v>
      </c>
      <c r="I1494" s="29">
        <v>1</v>
      </c>
      <c r="K1494" s="432"/>
      <c r="L1494" s="432" t="e">
        <f>IF(K1494=0,#REF!,0)</f>
        <v>#REF!</v>
      </c>
      <c r="O1494">
        <v>55843.603942000002</v>
      </c>
      <c r="P1494">
        <v>120</v>
      </c>
    </row>
    <row r="1495" spans="1:16">
      <c r="A1495" s="29">
        <v>1493</v>
      </c>
      <c r="B1495" s="29">
        <v>1032.623999999998</v>
      </c>
      <c r="C1495" s="29">
        <v>20051.616999999889</v>
      </c>
      <c r="D1495" s="29">
        <v>1</v>
      </c>
      <c r="E1495" s="29">
        <v>1</v>
      </c>
      <c r="F1495" s="29">
        <v>31434.85</v>
      </c>
      <c r="G1495" s="29">
        <v>1</v>
      </c>
      <c r="H1495" s="29">
        <v>1</v>
      </c>
      <c r="I1495" s="29">
        <v>1</v>
      </c>
      <c r="K1495" s="432"/>
      <c r="L1495" s="432" t="e">
        <f>IF(K1495=0,#REF!,0)</f>
        <v>#REF!</v>
      </c>
      <c r="O1495">
        <v>55741.375976000003</v>
      </c>
      <c r="P1495">
        <v>124</v>
      </c>
    </row>
    <row r="1496" spans="1:16">
      <c r="A1496" s="29">
        <v>1494</v>
      </c>
      <c r="B1496" s="29">
        <v>1762.222</v>
      </c>
      <c r="C1496" s="29">
        <v>20080.127999999899</v>
      </c>
      <c r="D1496" s="29">
        <v>1</v>
      </c>
      <c r="E1496" s="29">
        <v>1</v>
      </c>
      <c r="F1496" s="29">
        <v>37060.452999999892</v>
      </c>
      <c r="G1496" s="29">
        <v>1</v>
      </c>
      <c r="H1496" s="29">
        <v>1</v>
      </c>
      <c r="I1496" s="29">
        <v>1</v>
      </c>
      <c r="K1496" s="432"/>
      <c r="L1496" s="432" t="e">
        <f>IF(K1496=0,#REF!,0)</f>
        <v>#REF!</v>
      </c>
      <c r="O1496">
        <v>55688.393248</v>
      </c>
      <c r="P1496">
        <v>122</v>
      </c>
    </row>
    <row r="1497" spans="1:16">
      <c r="A1497" s="29">
        <v>1495</v>
      </c>
      <c r="B1497" s="29">
        <v>6139.8579999999993</v>
      </c>
      <c r="C1497" s="29">
        <v>20185.951999999899</v>
      </c>
      <c r="D1497" s="29">
        <v>1</v>
      </c>
      <c r="E1497" s="29">
        <v>1</v>
      </c>
      <c r="F1497" s="29">
        <v>116473.81299999999</v>
      </c>
      <c r="G1497" s="29">
        <v>1</v>
      </c>
      <c r="H1497" s="29">
        <v>1</v>
      </c>
      <c r="I1497" s="29">
        <v>1</v>
      </c>
      <c r="K1497" s="432"/>
      <c r="L1497" s="432" t="e">
        <f>IF(K1497=0,#REF!,0)</f>
        <v>#REF!</v>
      </c>
      <c r="O1497">
        <v>56268.529602000002</v>
      </c>
      <c r="P1497">
        <v>119</v>
      </c>
    </row>
    <row r="1498" spans="1:16">
      <c r="A1498" s="29">
        <v>1496</v>
      </c>
      <c r="B1498" s="29">
        <v>1762.222</v>
      </c>
      <c r="C1498" s="29">
        <v>51515.733999999902</v>
      </c>
      <c r="D1498" s="29">
        <v>1</v>
      </c>
      <c r="E1498" s="29">
        <v>1</v>
      </c>
      <c r="F1498" s="29">
        <v>117200.664</v>
      </c>
      <c r="G1498" s="29">
        <v>1</v>
      </c>
      <c r="H1498" s="29">
        <v>1</v>
      </c>
      <c r="I1498" s="29">
        <v>1</v>
      </c>
      <c r="K1498" s="432"/>
      <c r="L1498" s="432" t="e">
        <f>IF(K1498=0,#REF!,0)</f>
        <v>#REF!</v>
      </c>
      <c r="O1498">
        <v>56487.095702999999</v>
      </c>
      <c r="P1498">
        <v>137</v>
      </c>
    </row>
    <row r="1499" spans="1:16">
      <c r="A1499" s="29">
        <v>1497</v>
      </c>
      <c r="B1499" s="29">
        <v>1032.623999999998</v>
      </c>
      <c r="C1499" s="29">
        <v>81408.41399999999</v>
      </c>
      <c r="D1499" s="29">
        <v>1</v>
      </c>
      <c r="E1499" s="29">
        <v>1</v>
      </c>
      <c r="F1499" s="29">
        <v>106968.00199999999</v>
      </c>
      <c r="G1499" s="29">
        <v>1</v>
      </c>
      <c r="H1499" s="29">
        <v>1</v>
      </c>
      <c r="I1499" s="29">
        <v>1</v>
      </c>
      <c r="K1499" s="432"/>
      <c r="L1499" s="432" t="e">
        <f>IF(K1499=0,#REF!,0)</f>
        <v>#REF!</v>
      </c>
      <c r="O1499">
        <v>56929.189269000002</v>
      </c>
      <c r="P1499">
        <v>120</v>
      </c>
    </row>
    <row r="1500" spans="1:16">
      <c r="A1500" s="29">
        <v>1498</v>
      </c>
      <c r="B1500" s="29">
        <v>1153.2399999999991</v>
      </c>
      <c r="C1500" s="29">
        <v>99773.082999999897</v>
      </c>
      <c r="D1500" s="29">
        <v>1</v>
      </c>
      <c r="E1500" s="29">
        <v>1</v>
      </c>
      <c r="F1500" s="29">
        <v>94865.780999999901</v>
      </c>
      <c r="G1500" s="29">
        <v>1</v>
      </c>
      <c r="H1500" s="29">
        <v>1</v>
      </c>
      <c r="I1500" s="29">
        <v>1</v>
      </c>
      <c r="K1500" s="432"/>
      <c r="L1500" s="432" t="e">
        <f>IF(K1500=0,#REF!,0)</f>
        <v>#REF!</v>
      </c>
      <c r="O1500">
        <v>58353.610108000001</v>
      </c>
      <c r="P1500">
        <v>115</v>
      </c>
    </row>
    <row r="1501" spans="1:16">
      <c r="A1501" s="29">
        <v>1499</v>
      </c>
      <c r="B1501" s="29">
        <v>1213.5469999999989</v>
      </c>
      <c r="C1501" s="29">
        <v>117795.97999999981</v>
      </c>
      <c r="D1501" s="29">
        <v>1</v>
      </c>
      <c r="E1501" s="29">
        <v>1</v>
      </c>
      <c r="F1501" s="29">
        <v>84382.8109999999</v>
      </c>
      <c r="G1501" s="29">
        <v>1</v>
      </c>
      <c r="H1501" s="29">
        <v>1</v>
      </c>
      <c r="I1501" s="29">
        <v>1</v>
      </c>
      <c r="K1501" s="432">
        <v>3071.3742316896419</v>
      </c>
      <c r="L1501" s="432">
        <f>IF(K1501=0,#REF!,0)</f>
        <v>0</v>
      </c>
      <c r="O1501">
        <v>58032.856049000002</v>
      </c>
      <c r="P1501">
        <v>104</v>
      </c>
    </row>
    <row r="1502" spans="1:16">
      <c r="A1502" s="29">
        <v>1500</v>
      </c>
      <c r="B1502" s="29">
        <v>1213.5469999999989</v>
      </c>
      <c r="C1502" s="29">
        <v>99181.600999999893</v>
      </c>
      <c r="D1502" s="29">
        <v>1</v>
      </c>
      <c r="E1502" s="29">
        <v>1</v>
      </c>
      <c r="F1502" s="29">
        <v>74906.125</v>
      </c>
      <c r="G1502" s="29">
        <v>1</v>
      </c>
      <c r="H1502" s="29">
        <v>1</v>
      </c>
      <c r="I1502" s="29">
        <v>1</v>
      </c>
      <c r="K1502" s="432">
        <v>25006.82986893467</v>
      </c>
      <c r="L1502" s="432">
        <f>IF(K1502=0,#REF!,0)</f>
        <v>0</v>
      </c>
      <c r="O1502">
        <v>58001.065916</v>
      </c>
      <c r="P1502">
        <v>94</v>
      </c>
    </row>
    <row r="1503" spans="1:16">
      <c r="A1503" s="29">
        <v>1501</v>
      </c>
      <c r="B1503" s="29">
        <v>6200.1660000000002</v>
      </c>
      <c r="C1503" s="29">
        <v>55685.4209999999</v>
      </c>
      <c r="D1503" s="29">
        <v>1</v>
      </c>
      <c r="E1503" s="29">
        <v>1</v>
      </c>
      <c r="F1503" s="29">
        <v>58124.126999999891</v>
      </c>
      <c r="G1503" s="29">
        <v>1</v>
      </c>
      <c r="H1503" s="29">
        <v>1</v>
      </c>
      <c r="I1503" s="29">
        <v>1</v>
      </c>
      <c r="K1503" s="432">
        <v>6048.4432102759392</v>
      </c>
      <c r="L1503" s="432">
        <f>IF(K1503=0,#REF!,0)</f>
        <v>0</v>
      </c>
      <c r="O1503">
        <v>56032.342225</v>
      </c>
      <c r="P1503">
        <v>84</v>
      </c>
    </row>
    <row r="1504" spans="1:16">
      <c r="A1504" s="29">
        <v>1502</v>
      </c>
      <c r="B1504" s="29">
        <v>1762.222</v>
      </c>
      <c r="C1504" s="29">
        <v>78726.784999999989</v>
      </c>
      <c r="D1504" s="29">
        <v>1</v>
      </c>
      <c r="E1504" s="29">
        <v>1</v>
      </c>
      <c r="F1504" s="29">
        <v>62332.455999999896</v>
      </c>
      <c r="G1504" s="29">
        <v>1</v>
      </c>
      <c r="H1504" s="29">
        <v>1</v>
      </c>
      <c r="I1504" s="29">
        <v>1</v>
      </c>
      <c r="K1504" s="432">
        <v>24830.30828754677</v>
      </c>
      <c r="L1504" s="432">
        <f>IF(K1504=0,#REF!,0)</f>
        <v>0</v>
      </c>
      <c r="O1504">
        <v>55528.317597000001</v>
      </c>
      <c r="P1504">
        <v>77</v>
      </c>
    </row>
    <row r="1505" spans="1:16">
      <c r="A1505" s="29">
        <v>1503</v>
      </c>
      <c r="B1505" s="29">
        <v>1032.623999999998</v>
      </c>
      <c r="C1505" s="29">
        <v>114288.1669999998</v>
      </c>
      <c r="D1505" s="29">
        <v>1</v>
      </c>
      <c r="E1505" s="29">
        <v>1</v>
      </c>
      <c r="F1505" s="29">
        <v>60071.194000000003</v>
      </c>
      <c r="G1505" s="29">
        <v>1</v>
      </c>
      <c r="H1505" s="29">
        <v>1</v>
      </c>
      <c r="I1505" s="29">
        <v>1</v>
      </c>
      <c r="K1505" s="432">
        <v>12987.58765506123</v>
      </c>
      <c r="L1505" s="432">
        <f>IF(K1505=0,#REF!,0)</f>
        <v>0</v>
      </c>
      <c r="O1505">
        <v>56255.228972999997</v>
      </c>
      <c r="P1505">
        <v>68</v>
      </c>
    </row>
    <row r="1506" spans="1:16">
      <c r="A1506" s="29">
        <v>1504</v>
      </c>
      <c r="B1506" s="29">
        <v>1032.623999999998</v>
      </c>
      <c r="C1506" s="29">
        <v>96133.808999999892</v>
      </c>
      <c r="D1506" s="29">
        <v>1</v>
      </c>
      <c r="E1506" s="29">
        <v>1</v>
      </c>
      <c r="F1506" s="29">
        <v>59263.260999999897</v>
      </c>
      <c r="G1506" s="29">
        <v>1</v>
      </c>
      <c r="H1506" s="29">
        <v>1</v>
      </c>
      <c r="I1506" s="29">
        <v>1</v>
      </c>
      <c r="K1506" s="432">
        <v>4237.1260207068153</v>
      </c>
      <c r="L1506" s="432">
        <f>IF(K1506=0,#REF!,0)</f>
        <v>0</v>
      </c>
      <c r="O1506">
        <v>55594.396270999998</v>
      </c>
      <c r="P1506">
        <v>61</v>
      </c>
    </row>
    <row r="1507" spans="1:16">
      <c r="A1507" s="29">
        <v>1505</v>
      </c>
      <c r="B1507" s="29">
        <v>1032.623999999998</v>
      </c>
      <c r="C1507" s="29">
        <v>84134.733999999997</v>
      </c>
      <c r="D1507" s="29">
        <v>1</v>
      </c>
      <c r="E1507" s="29">
        <v>1</v>
      </c>
      <c r="F1507" s="29">
        <v>60502.476999999897</v>
      </c>
      <c r="G1507" s="29">
        <v>1</v>
      </c>
      <c r="H1507" s="29">
        <v>1</v>
      </c>
      <c r="I1507" s="29">
        <v>1</v>
      </c>
      <c r="K1507" s="432"/>
      <c r="L1507" s="432" t="e">
        <f>IF(K1507=0,#REF!,0)</f>
        <v>#REF!</v>
      </c>
      <c r="O1507">
        <v>56102.042357999999</v>
      </c>
      <c r="P1507">
        <v>76</v>
      </c>
    </row>
    <row r="1508" spans="1:16">
      <c r="A1508" s="29">
        <v>1506</v>
      </c>
      <c r="B1508" s="29">
        <v>1762.222</v>
      </c>
      <c r="C1508" s="29">
        <v>48590.533999999898</v>
      </c>
      <c r="D1508" s="29">
        <v>1</v>
      </c>
      <c r="E1508" s="29">
        <v>1</v>
      </c>
      <c r="F1508" s="29">
        <v>64633.781999999999</v>
      </c>
      <c r="G1508" s="29">
        <v>1</v>
      </c>
      <c r="H1508" s="29">
        <v>1</v>
      </c>
      <c r="I1508" s="29">
        <v>1</v>
      </c>
      <c r="K1508" s="432"/>
      <c r="L1508" s="432" t="e">
        <f>IF(K1508=0,#REF!,0)</f>
        <v>#REF!</v>
      </c>
      <c r="O1508">
        <v>55901.275025000003</v>
      </c>
      <c r="P1508">
        <v>88</v>
      </c>
    </row>
    <row r="1509" spans="1:16">
      <c r="A1509" s="29">
        <v>1507</v>
      </c>
      <c r="B1509" s="29">
        <v>6139.8579999999993</v>
      </c>
      <c r="C1509" s="29">
        <v>30823.12099999989</v>
      </c>
      <c r="D1509" s="29">
        <v>1</v>
      </c>
      <c r="E1509" s="29">
        <v>1</v>
      </c>
      <c r="F1509" s="29">
        <v>62097.898999999998</v>
      </c>
      <c r="G1509" s="29">
        <v>1</v>
      </c>
      <c r="H1509" s="29">
        <v>1</v>
      </c>
      <c r="I1509" s="29">
        <v>1</v>
      </c>
      <c r="K1509" s="432"/>
      <c r="L1509" s="432" t="e">
        <f>IF(K1509=0,#REF!,0)</f>
        <v>#REF!</v>
      </c>
      <c r="O1509">
        <v>56415.355101000001</v>
      </c>
      <c r="P1509">
        <v>96</v>
      </c>
    </row>
    <row r="1510" spans="1:16">
      <c r="A1510" s="29">
        <v>1508</v>
      </c>
      <c r="B1510" s="29">
        <v>7599.07</v>
      </c>
      <c r="C1510" s="29">
        <v>32255.350999999901</v>
      </c>
      <c r="D1510" s="29">
        <v>1</v>
      </c>
      <c r="E1510" s="29">
        <v>1</v>
      </c>
      <c r="F1510" s="29">
        <v>62340.668999999893</v>
      </c>
      <c r="G1510" s="29">
        <v>1</v>
      </c>
      <c r="H1510" s="29">
        <v>1</v>
      </c>
      <c r="I1510" s="29">
        <v>1</v>
      </c>
      <c r="K1510" s="432"/>
      <c r="L1510" s="432" t="e">
        <f>IF(K1510=0,#REF!,0)</f>
        <v>#REF!</v>
      </c>
      <c r="O1510">
        <v>57904.577026999999</v>
      </c>
      <c r="P1510">
        <v>127</v>
      </c>
    </row>
    <row r="1511" spans="1:16">
      <c r="A1511" s="29">
        <v>1509</v>
      </c>
      <c r="B1511" s="29">
        <v>1762.222</v>
      </c>
      <c r="C1511" s="29">
        <v>18068.7389999999</v>
      </c>
      <c r="D1511" s="29">
        <v>1</v>
      </c>
      <c r="E1511" s="29">
        <v>1</v>
      </c>
      <c r="F1511" s="29">
        <v>74454.497999999978</v>
      </c>
      <c r="G1511" s="29">
        <v>1</v>
      </c>
      <c r="H1511" s="29">
        <v>1</v>
      </c>
      <c r="I1511" s="29">
        <v>1</v>
      </c>
      <c r="K1511" s="432"/>
      <c r="L1511" s="432" t="e">
        <f>IF(K1511=0,#REF!,0)</f>
        <v>#REF!</v>
      </c>
      <c r="O1511">
        <v>57663.201720999998</v>
      </c>
      <c r="P1511">
        <v>128</v>
      </c>
    </row>
    <row r="1512" spans="1:16">
      <c r="A1512" s="29">
        <v>1510</v>
      </c>
      <c r="B1512" s="29">
        <v>1762.222</v>
      </c>
      <c r="C1512" s="29">
        <v>17773.2079999999</v>
      </c>
      <c r="D1512" s="29">
        <v>1</v>
      </c>
      <c r="E1512" s="29">
        <v>1</v>
      </c>
      <c r="F1512" s="29">
        <v>3157.9159999999902</v>
      </c>
      <c r="G1512" s="29">
        <v>1</v>
      </c>
      <c r="H1512" s="29">
        <v>1</v>
      </c>
      <c r="I1512" s="29">
        <v>1</v>
      </c>
      <c r="K1512" s="432"/>
      <c r="L1512" s="432" t="e">
        <f>IF(K1512=0,#REF!,0)</f>
        <v>#REF!</v>
      </c>
      <c r="O1512">
        <v>56951.442625999996</v>
      </c>
      <c r="P1512">
        <v>138</v>
      </c>
    </row>
    <row r="1513" spans="1:16">
      <c r="A1513" s="29">
        <v>1511</v>
      </c>
      <c r="B1513" s="29">
        <v>1762.222</v>
      </c>
      <c r="C1513" s="29">
        <v>17481.8639999999</v>
      </c>
      <c r="D1513" s="29">
        <v>1</v>
      </c>
      <c r="E1513" s="29">
        <v>1</v>
      </c>
      <c r="F1513" s="29">
        <v>4242.5289999999904</v>
      </c>
      <c r="G1513" s="29">
        <v>1</v>
      </c>
      <c r="H1513" s="29">
        <v>1</v>
      </c>
      <c r="I1513" s="29">
        <v>1</v>
      </c>
      <c r="K1513" s="432"/>
      <c r="L1513" s="432" t="e">
        <f>IF(K1513=0,#REF!,0)</f>
        <v>#REF!</v>
      </c>
      <c r="O1513">
        <v>57622.507569000001</v>
      </c>
      <c r="P1513">
        <v>133</v>
      </c>
    </row>
    <row r="1514" spans="1:16">
      <c r="A1514" s="29">
        <v>1512</v>
      </c>
      <c r="B1514" s="29">
        <v>1032.623999999998</v>
      </c>
      <c r="C1514" s="29">
        <v>17677.711999999901</v>
      </c>
      <c r="D1514" s="29">
        <v>1</v>
      </c>
      <c r="E1514" s="29">
        <v>1</v>
      </c>
      <c r="F1514" s="29">
        <v>13548.06499999999</v>
      </c>
      <c r="G1514" s="29">
        <v>1</v>
      </c>
      <c r="H1514" s="29">
        <v>1</v>
      </c>
      <c r="I1514" s="29">
        <v>1</v>
      </c>
      <c r="K1514" s="432"/>
      <c r="L1514" s="432" t="e">
        <f>IF(K1514=0,#REF!,0)</f>
        <v>#REF!</v>
      </c>
      <c r="O1514">
        <v>58208.796753000002</v>
      </c>
      <c r="P1514">
        <v>126</v>
      </c>
    </row>
    <row r="1515" spans="1:16">
      <c r="A1515" s="29">
        <v>1513</v>
      </c>
      <c r="B1515" s="29">
        <v>1032.623999999998</v>
      </c>
      <c r="C1515" s="29">
        <v>17802.425999999901</v>
      </c>
      <c r="D1515" s="29">
        <v>1</v>
      </c>
      <c r="E1515" s="29">
        <v>1</v>
      </c>
      <c r="F1515" s="29">
        <v>19734.386999999901</v>
      </c>
      <c r="G1515" s="29">
        <v>1</v>
      </c>
      <c r="H1515" s="29">
        <v>1</v>
      </c>
      <c r="I1515" s="29">
        <v>1</v>
      </c>
      <c r="K1515" s="432"/>
      <c r="L1515" s="432" t="e">
        <f>IF(K1515=0,#REF!,0)</f>
        <v>#REF!</v>
      </c>
      <c r="O1515">
        <v>58391.714539000001</v>
      </c>
      <c r="P1515">
        <v>130</v>
      </c>
    </row>
    <row r="1516" spans="1:16">
      <c r="A1516" s="29">
        <v>1514</v>
      </c>
      <c r="B1516" s="29">
        <v>1032.623999999998</v>
      </c>
      <c r="C1516" s="29">
        <v>17898.227999999901</v>
      </c>
      <c r="D1516" s="29">
        <v>1</v>
      </c>
      <c r="E1516" s="29">
        <v>1</v>
      </c>
      <c r="F1516" s="29">
        <v>26073.177</v>
      </c>
      <c r="G1516" s="29">
        <v>1</v>
      </c>
      <c r="H1516" s="29">
        <v>1</v>
      </c>
      <c r="I1516" s="29">
        <v>1</v>
      </c>
      <c r="K1516" s="432"/>
      <c r="L1516" s="432" t="e">
        <f>IF(K1516=0,#REF!,0)</f>
        <v>#REF!</v>
      </c>
      <c r="O1516">
        <v>54666.909424999998</v>
      </c>
      <c r="P1516">
        <v>120</v>
      </c>
    </row>
    <row r="1517" spans="1:16">
      <c r="A1517" s="29">
        <v>1515</v>
      </c>
      <c r="B1517" s="29">
        <v>1032.623999999998</v>
      </c>
      <c r="C1517" s="29">
        <v>18049.4889999999</v>
      </c>
      <c r="D1517" s="29">
        <v>1</v>
      </c>
      <c r="E1517" s="29">
        <v>1</v>
      </c>
      <c r="F1517" s="29">
        <v>32022.593999999899</v>
      </c>
      <c r="G1517" s="29">
        <v>1</v>
      </c>
      <c r="H1517" s="29">
        <v>1</v>
      </c>
      <c r="I1517" s="29">
        <v>1</v>
      </c>
      <c r="K1517" s="432"/>
      <c r="L1517" s="432" t="e">
        <f>IF(K1517=0,#REF!,0)</f>
        <v>#REF!</v>
      </c>
      <c r="O1517">
        <v>52394.976196000003</v>
      </c>
      <c r="P1517">
        <v>116</v>
      </c>
    </row>
    <row r="1518" spans="1:16">
      <c r="A1518" s="29">
        <v>1516</v>
      </c>
      <c r="B1518" s="29">
        <v>1032.623999999998</v>
      </c>
      <c r="C1518" s="29">
        <v>18187.500999999898</v>
      </c>
      <c r="D1518" s="29">
        <v>1</v>
      </c>
      <c r="E1518" s="29">
        <v>1</v>
      </c>
      <c r="F1518" s="29">
        <v>36582.204000000012</v>
      </c>
      <c r="G1518" s="29">
        <v>1</v>
      </c>
      <c r="H1518" s="29">
        <v>1</v>
      </c>
      <c r="I1518" s="29">
        <v>1</v>
      </c>
      <c r="K1518" s="432"/>
      <c r="L1518" s="432" t="e">
        <f>IF(K1518=0,#REF!,0)</f>
        <v>#REF!</v>
      </c>
      <c r="O1518">
        <v>51620.073913</v>
      </c>
      <c r="P1518">
        <v>110</v>
      </c>
    </row>
    <row r="1519" spans="1:16">
      <c r="A1519" s="29">
        <v>1517</v>
      </c>
      <c r="B1519" s="29">
        <v>1032.623999999998</v>
      </c>
      <c r="C1519" s="29">
        <v>18355.5099999999</v>
      </c>
      <c r="D1519" s="29">
        <v>1</v>
      </c>
      <c r="E1519" s="29">
        <v>1</v>
      </c>
      <c r="F1519" s="29">
        <v>41203.048000000003</v>
      </c>
      <c r="G1519" s="29">
        <v>1</v>
      </c>
      <c r="H1519" s="29">
        <v>1</v>
      </c>
      <c r="I1519" s="29">
        <v>1</v>
      </c>
      <c r="K1519" s="432"/>
      <c r="L1519" s="432" t="e">
        <f>IF(K1519=0,#REF!,0)</f>
        <v>#REF!</v>
      </c>
      <c r="O1519">
        <v>51500.403137000001</v>
      </c>
      <c r="P1519">
        <v>114</v>
      </c>
    </row>
    <row r="1520" spans="1:16">
      <c r="A1520" s="29">
        <v>1518</v>
      </c>
      <c r="B1520" s="29">
        <v>1762.222</v>
      </c>
      <c r="C1520" s="29">
        <v>18476.442999999901</v>
      </c>
      <c r="D1520" s="29">
        <v>1</v>
      </c>
      <c r="E1520" s="29">
        <v>1</v>
      </c>
      <c r="F1520" s="29">
        <v>45409.528999999988</v>
      </c>
      <c r="G1520" s="29">
        <v>1</v>
      </c>
      <c r="H1520" s="29">
        <v>1</v>
      </c>
      <c r="I1520" s="29">
        <v>1</v>
      </c>
      <c r="K1520" s="432"/>
      <c r="L1520" s="432" t="e">
        <f>IF(K1520=0,#REF!,0)</f>
        <v>#REF!</v>
      </c>
      <c r="O1520">
        <v>52223.288940999999</v>
      </c>
      <c r="P1520">
        <v>110</v>
      </c>
    </row>
    <row r="1521" spans="1:16">
      <c r="A1521" s="29">
        <v>1519</v>
      </c>
      <c r="B1521" s="29">
        <v>6139.8579999999993</v>
      </c>
      <c r="C1521" s="29">
        <v>18721.67299999989</v>
      </c>
      <c r="D1521" s="29">
        <v>1</v>
      </c>
      <c r="E1521" s="29">
        <v>1</v>
      </c>
      <c r="F1521" s="29">
        <v>123824.535</v>
      </c>
      <c r="G1521" s="29">
        <v>1</v>
      </c>
      <c r="H1521" s="29">
        <v>1</v>
      </c>
      <c r="I1521" s="29">
        <v>1</v>
      </c>
      <c r="K1521" s="432"/>
      <c r="L1521" s="432" t="e">
        <f>IF(K1521=0,#REF!,0)</f>
        <v>#REF!</v>
      </c>
      <c r="O1521">
        <v>53326.787413999999</v>
      </c>
      <c r="P1521">
        <v>111</v>
      </c>
    </row>
    <row r="1522" spans="1:16">
      <c r="A1522" s="29">
        <v>1520</v>
      </c>
      <c r="B1522" s="29">
        <v>1762.222</v>
      </c>
      <c r="C1522" s="29">
        <v>51586.818999999901</v>
      </c>
      <c r="D1522" s="29">
        <v>1</v>
      </c>
      <c r="E1522" s="29">
        <v>1</v>
      </c>
      <c r="F1522" s="29">
        <v>124169.53599999999</v>
      </c>
      <c r="G1522" s="29">
        <v>1</v>
      </c>
      <c r="H1522" s="29">
        <v>1</v>
      </c>
      <c r="I1522" s="29">
        <v>1</v>
      </c>
      <c r="K1522" s="432"/>
      <c r="L1522" s="432" t="e">
        <f>IF(K1522=0,#REF!,0)</f>
        <v>#REF!</v>
      </c>
      <c r="O1522">
        <v>52681.689026</v>
      </c>
      <c r="P1522">
        <v>118</v>
      </c>
    </row>
    <row r="1523" spans="1:16">
      <c r="A1523" s="29">
        <v>1521</v>
      </c>
      <c r="B1523" s="29">
        <v>1032.623999999998</v>
      </c>
      <c r="C1523" s="29">
        <v>81282.226999999999</v>
      </c>
      <c r="D1523" s="29">
        <v>1</v>
      </c>
      <c r="E1523" s="29">
        <v>1</v>
      </c>
      <c r="F1523" s="29">
        <v>111584.822</v>
      </c>
      <c r="G1523" s="29">
        <v>1</v>
      </c>
      <c r="H1523" s="29">
        <v>1</v>
      </c>
      <c r="I1523" s="29">
        <v>1</v>
      </c>
      <c r="K1523" s="432"/>
      <c r="L1523" s="432" t="e">
        <f>IF(K1523=0,#REF!,0)</f>
        <v>#REF!</v>
      </c>
      <c r="O1523">
        <v>51883.448487000001</v>
      </c>
      <c r="P1523">
        <v>120</v>
      </c>
    </row>
    <row r="1524" spans="1:16">
      <c r="A1524" s="29">
        <v>1522</v>
      </c>
      <c r="B1524" s="29">
        <v>1153.2399999999991</v>
      </c>
      <c r="C1524" s="29">
        <v>99272.290999999881</v>
      </c>
      <c r="D1524" s="29">
        <v>1</v>
      </c>
      <c r="E1524" s="29">
        <v>1</v>
      </c>
      <c r="F1524" s="29">
        <v>97703.175999999992</v>
      </c>
      <c r="G1524" s="29">
        <v>1</v>
      </c>
      <c r="H1524" s="29">
        <v>1</v>
      </c>
      <c r="I1524" s="29">
        <v>1</v>
      </c>
      <c r="K1524" s="432"/>
      <c r="L1524" s="432" t="e">
        <f>IF(K1524=0,#REF!,0)</f>
        <v>#REF!</v>
      </c>
      <c r="O1524">
        <v>51643.947691999987</v>
      </c>
      <c r="P1524">
        <v>113</v>
      </c>
    </row>
    <row r="1525" spans="1:16">
      <c r="A1525" s="29">
        <v>1523</v>
      </c>
      <c r="B1525" s="29">
        <v>1213.5469999999989</v>
      </c>
      <c r="C1525" s="29">
        <v>116887.5469999998</v>
      </c>
      <c r="D1525" s="29">
        <v>1</v>
      </c>
      <c r="E1525" s="29">
        <v>1</v>
      </c>
      <c r="F1525" s="29">
        <v>86332.308999999994</v>
      </c>
      <c r="G1525" s="29">
        <v>1</v>
      </c>
      <c r="H1525" s="29">
        <v>1</v>
      </c>
      <c r="I1525" s="29">
        <v>1</v>
      </c>
      <c r="K1525" s="432"/>
      <c r="L1525" s="432" t="e">
        <f>IF(K1525=0,#REF!,0)</f>
        <v>#REF!</v>
      </c>
      <c r="O1525">
        <v>52396.38437</v>
      </c>
      <c r="P1525">
        <v>102</v>
      </c>
    </row>
    <row r="1526" spans="1:16">
      <c r="A1526" s="29">
        <v>1524</v>
      </c>
      <c r="B1526" s="29">
        <v>1213.5469999999989</v>
      </c>
      <c r="C1526" s="29">
        <v>98178.384999999893</v>
      </c>
      <c r="D1526" s="29">
        <v>1</v>
      </c>
      <c r="E1526" s="29">
        <v>1</v>
      </c>
      <c r="F1526" s="29">
        <v>76608.687999999995</v>
      </c>
      <c r="G1526" s="29">
        <v>1</v>
      </c>
      <c r="H1526" s="29">
        <v>1</v>
      </c>
      <c r="I1526" s="29">
        <v>1</v>
      </c>
      <c r="K1526" s="432"/>
      <c r="L1526" s="432" t="e">
        <f>IF(K1526=0,#REF!,0)</f>
        <v>#REF!</v>
      </c>
      <c r="O1526">
        <v>52411.609710999997</v>
      </c>
      <c r="P1526">
        <v>91</v>
      </c>
    </row>
    <row r="1527" spans="1:16">
      <c r="A1527" s="29">
        <v>1525</v>
      </c>
      <c r="B1527" s="29">
        <v>6200.1660000000002</v>
      </c>
      <c r="C1527" s="29">
        <v>54746.895999999892</v>
      </c>
      <c r="D1527" s="29">
        <v>1</v>
      </c>
      <c r="E1527" s="29">
        <v>1</v>
      </c>
      <c r="F1527" s="29">
        <v>59783.164999999994</v>
      </c>
      <c r="G1527" s="29">
        <v>1</v>
      </c>
      <c r="H1527" s="29">
        <v>1</v>
      </c>
      <c r="I1527" s="29">
        <v>1</v>
      </c>
      <c r="K1527" s="432">
        <v>4198.0136015388734</v>
      </c>
      <c r="L1527" s="432">
        <f>IF(K1527=0,#REF!,0)</f>
        <v>0</v>
      </c>
      <c r="O1527">
        <v>51929.954100000003</v>
      </c>
      <c r="P1527">
        <v>92</v>
      </c>
    </row>
    <row r="1528" spans="1:16">
      <c r="A1528" s="29">
        <v>1526</v>
      </c>
      <c r="B1528" s="29">
        <v>1762.222</v>
      </c>
      <c r="C1528" s="29">
        <v>77651.57799999998</v>
      </c>
      <c r="D1528" s="29">
        <v>1</v>
      </c>
      <c r="E1528" s="29">
        <v>1</v>
      </c>
      <c r="F1528" s="29">
        <v>62933.61299999999</v>
      </c>
      <c r="G1528" s="29">
        <v>1</v>
      </c>
      <c r="H1528" s="29">
        <v>1</v>
      </c>
      <c r="I1528" s="29">
        <v>1</v>
      </c>
      <c r="K1528" s="432"/>
      <c r="L1528" s="432" t="e">
        <f>IF(K1528=0,#REF!,0)</f>
        <v>#REF!</v>
      </c>
      <c r="O1528">
        <v>51952.223176</v>
      </c>
      <c r="P1528">
        <v>83</v>
      </c>
    </row>
    <row r="1529" spans="1:16">
      <c r="A1529" s="29">
        <v>1527</v>
      </c>
      <c r="B1529" s="29">
        <v>1032.623999999998</v>
      </c>
      <c r="C1529" s="29">
        <v>113202.0849999998</v>
      </c>
      <c r="D1529" s="29">
        <v>1</v>
      </c>
      <c r="E1529" s="29">
        <v>1</v>
      </c>
      <c r="F1529" s="29">
        <v>60524.976999999999</v>
      </c>
      <c r="G1529" s="29">
        <v>1</v>
      </c>
      <c r="H1529" s="29">
        <v>1</v>
      </c>
      <c r="I1529" s="29">
        <v>1</v>
      </c>
      <c r="K1529" s="432"/>
      <c r="L1529" s="432" t="e">
        <f>IF(K1529=0,#REF!,0)</f>
        <v>#REF!</v>
      </c>
      <c r="O1529">
        <v>51774.35269</v>
      </c>
      <c r="P1529">
        <v>76</v>
      </c>
    </row>
    <row r="1530" spans="1:16">
      <c r="A1530" s="29">
        <v>1528</v>
      </c>
      <c r="B1530" s="29">
        <v>1032.623999999998</v>
      </c>
      <c r="C1530" s="29">
        <v>95167.610999999888</v>
      </c>
      <c r="D1530" s="29">
        <v>1</v>
      </c>
      <c r="E1530" s="29">
        <v>1</v>
      </c>
      <c r="F1530" s="29">
        <v>59446.570999999887</v>
      </c>
      <c r="G1530" s="29">
        <v>1</v>
      </c>
      <c r="H1530" s="29">
        <v>1</v>
      </c>
      <c r="I1530" s="29">
        <v>1</v>
      </c>
      <c r="K1530" s="432"/>
      <c r="L1530" s="432" t="e">
        <f>IF(K1530=0,#REF!,0)</f>
        <v>#REF!</v>
      </c>
      <c r="O1530">
        <v>52106.643983000002</v>
      </c>
      <c r="P1530">
        <v>79</v>
      </c>
    </row>
    <row r="1531" spans="1:16">
      <c r="A1531" s="29">
        <v>1529</v>
      </c>
      <c r="B1531" s="29">
        <v>1032.623999999998</v>
      </c>
      <c r="C1531" s="29">
        <v>83416.866999999998</v>
      </c>
      <c r="D1531" s="29">
        <v>1</v>
      </c>
      <c r="E1531" s="29">
        <v>1</v>
      </c>
      <c r="F1531" s="29">
        <v>62820.568999999901</v>
      </c>
      <c r="G1531" s="29">
        <v>1</v>
      </c>
      <c r="H1531" s="29">
        <v>1</v>
      </c>
      <c r="I1531" s="29">
        <v>1</v>
      </c>
      <c r="K1531" s="432"/>
      <c r="L1531" s="432" t="e">
        <f>IF(K1531=0,#REF!,0)</f>
        <v>#REF!</v>
      </c>
      <c r="O1531">
        <v>53497.035002999997</v>
      </c>
      <c r="P1531">
        <v>84</v>
      </c>
    </row>
    <row r="1532" spans="1:16">
      <c r="A1532" s="29">
        <v>1530</v>
      </c>
      <c r="B1532" s="29">
        <v>1762.222</v>
      </c>
      <c r="C1532" s="29">
        <v>47999.377999999888</v>
      </c>
      <c r="D1532" s="29">
        <v>1</v>
      </c>
      <c r="E1532" s="29">
        <v>1</v>
      </c>
      <c r="F1532" s="29">
        <v>67286.339999999909</v>
      </c>
      <c r="G1532" s="29">
        <v>1</v>
      </c>
      <c r="H1532" s="29">
        <v>1</v>
      </c>
      <c r="I1532" s="29">
        <v>1</v>
      </c>
      <c r="K1532" s="432"/>
      <c r="L1532" s="432" t="e">
        <f>IF(K1532=0,#REF!,0)</f>
        <v>#REF!</v>
      </c>
      <c r="O1532">
        <v>53571.522643999997</v>
      </c>
      <c r="P1532">
        <v>90</v>
      </c>
    </row>
    <row r="1533" spans="1:16">
      <c r="A1533" s="29">
        <v>1531</v>
      </c>
      <c r="B1533" s="29">
        <v>6139.8579999999993</v>
      </c>
      <c r="C1533" s="29">
        <v>30736.588999999902</v>
      </c>
      <c r="D1533" s="29">
        <v>1</v>
      </c>
      <c r="E1533" s="29">
        <v>1</v>
      </c>
      <c r="F1533" s="29">
        <v>64778.298999999999</v>
      </c>
      <c r="G1533" s="29">
        <v>1</v>
      </c>
      <c r="H1533" s="29">
        <v>1</v>
      </c>
      <c r="I1533" s="29">
        <v>1</v>
      </c>
      <c r="K1533" s="432"/>
      <c r="L1533" s="432" t="e">
        <f>IF(K1533=0,#REF!,0)</f>
        <v>#REF!</v>
      </c>
      <c r="O1533">
        <v>54541.59317</v>
      </c>
      <c r="P1533">
        <v>128</v>
      </c>
    </row>
    <row r="1534" spans="1:16">
      <c r="A1534" s="29">
        <v>1532</v>
      </c>
      <c r="B1534" s="29">
        <v>7599.07</v>
      </c>
      <c r="C1534" s="29">
        <v>32064.252999999899</v>
      </c>
      <c r="D1534" s="29">
        <v>1</v>
      </c>
      <c r="E1534" s="29">
        <v>1</v>
      </c>
      <c r="F1534" s="29">
        <v>62808.5</v>
      </c>
      <c r="G1534" s="29">
        <v>1</v>
      </c>
      <c r="H1534" s="29">
        <v>1</v>
      </c>
      <c r="I1534" s="29">
        <v>1</v>
      </c>
      <c r="K1534" s="432"/>
      <c r="L1534" s="432" t="e">
        <f>IF(K1534=0,#REF!,0)</f>
        <v>#REF!</v>
      </c>
      <c r="O1534">
        <v>55712.418762000001</v>
      </c>
      <c r="P1534">
        <v>145</v>
      </c>
    </row>
    <row r="1535" spans="1:16">
      <c r="A1535" s="29">
        <v>1533</v>
      </c>
      <c r="B1535" s="29">
        <v>1762.222</v>
      </c>
      <c r="C1535" s="29">
        <v>17937.7399999999</v>
      </c>
      <c r="D1535" s="29">
        <v>1</v>
      </c>
      <c r="E1535" s="29">
        <v>1</v>
      </c>
      <c r="F1535" s="29">
        <v>72640.803999999902</v>
      </c>
      <c r="G1535" s="29">
        <v>1</v>
      </c>
      <c r="H1535" s="29">
        <v>1</v>
      </c>
      <c r="I1535" s="29">
        <v>1</v>
      </c>
      <c r="K1535" s="432"/>
      <c r="L1535" s="432" t="e">
        <f>IF(K1535=0,#REF!,0)</f>
        <v>#REF!</v>
      </c>
      <c r="O1535">
        <v>54911.171051999998</v>
      </c>
      <c r="P1535">
        <v>150</v>
      </c>
    </row>
    <row r="1536" spans="1:16">
      <c r="A1536" s="29">
        <v>1534</v>
      </c>
      <c r="B1536" s="29">
        <v>1762.222</v>
      </c>
      <c r="C1536" s="29">
        <v>17575.0269999999</v>
      </c>
      <c r="D1536" s="29">
        <v>1</v>
      </c>
      <c r="E1536" s="29">
        <v>1</v>
      </c>
      <c r="F1536" s="29">
        <v>3047.201</v>
      </c>
      <c r="G1536" s="29">
        <v>1</v>
      </c>
      <c r="H1536" s="29">
        <v>1</v>
      </c>
      <c r="I1536" s="29">
        <v>1</v>
      </c>
      <c r="K1536" s="432"/>
      <c r="L1536" s="432" t="e">
        <f>IF(K1536=0,#REF!,0)</f>
        <v>#REF!</v>
      </c>
      <c r="O1536">
        <v>53596.419434000003</v>
      </c>
      <c r="P1536">
        <v>153</v>
      </c>
    </row>
    <row r="1537" spans="1:16">
      <c r="A1537" s="29">
        <v>1535</v>
      </c>
      <c r="B1537" s="29">
        <v>1762.222</v>
      </c>
      <c r="C1537" s="29">
        <v>17211.435999999889</v>
      </c>
      <c r="D1537" s="29">
        <v>1</v>
      </c>
      <c r="E1537" s="29">
        <v>1</v>
      </c>
      <c r="F1537" s="29">
        <v>2148.2129999999902</v>
      </c>
      <c r="G1537" s="29">
        <v>1</v>
      </c>
      <c r="H1537" s="29">
        <v>1</v>
      </c>
      <c r="I1537" s="29">
        <v>1</v>
      </c>
      <c r="K1537" s="432"/>
      <c r="L1537" s="432" t="e">
        <f>IF(K1537=0,#REF!,0)</f>
        <v>#REF!</v>
      </c>
      <c r="O1537">
        <v>54571.354156000001</v>
      </c>
      <c r="P1537">
        <v>139</v>
      </c>
    </row>
    <row r="1538" spans="1:16">
      <c r="A1538" s="29">
        <v>1536</v>
      </c>
      <c r="B1538" s="29">
        <v>1032.623999999998</v>
      </c>
      <c r="C1538" s="29">
        <v>17290.030999999901</v>
      </c>
      <c r="D1538" s="29">
        <v>1</v>
      </c>
      <c r="E1538" s="29">
        <v>1</v>
      </c>
      <c r="F1538" s="29">
        <v>4775.39299999999</v>
      </c>
      <c r="G1538" s="29">
        <v>1</v>
      </c>
      <c r="H1538" s="29">
        <v>1</v>
      </c>
      <c r="I1538" s="29">
        <v>1</v>
      </c>
      <c r="K1538" s="432"/>
      <c r="L1538" s="432" t="e">
        <f>IF(K1538=0,#REF!,0)</f>
        <v>#REF!</v>
      </c>
      <c r="O1538">
        <v>55257.088774999997</v>
      </c>
      <c r="P1538">
        <v>127</v>
      </c>
    </row>
    <row r="1539" spans="1:16">
      <c r="A1539" s="29">
        <v>1537</v>
      </c>
      <c r="B1539" s="29">
        <v>1032.623999999998</v>
      </c>
      <c r="C1539" s="29">
        <v>17375.269999999899</v>
      </c>
      <c r="D1539" s="29">
        <v>1</v>
      </c>
      <c r="E1539" s="29">
        <v>1</v>
      </c>
      <c r="F1539" s="29">
        <v>9681.6790000000001</v>
      </c>
      <c r="G1539" s="29">
        <v>1</v>
      </c>
      <c r="H1539" s="29">
        <v>1</v>
      </c>
      <c r="I1539" s="29">
        <v>1</v>
      </c>
      <c r="K1539" s="432"/>
      <c r="L1539" s="432" t="e">
        <f>IF(K1539=0,#REF!,0)</f>
        <v>#REF!</v>
      </c>
      <c r="O1539">
        <v>54499.491881000002</v>
      </c>
      <c r="P1539">
        <v>118</v>
      </c>
    </row>
    <row r="1540" spans="1:16">
      <c r="A1540" s="29">
        <v>1538</v>
      </c>
      <c r="B1540" s="29">
        <v>1032.623999999998</v>
      </c>
      <c r="C1540" s="29">
        <v>17381.005999999899</v>
      </c>
      <c r="D1540" s="29">
        <v>1</v>
      </c>
      <c r="E1540" s="29">
        <v>1</v>
      </c>
      <c r="F1540" s="29">
        <v>14682.239</v>
      </c>
      <c r="G1540" s="29">
        <v>1</v>
      </c>
      <c r="H1540" s="29">
        <v>1</v>
      </c>
      <c r="I1540" s="29">
        <v>1</v>
      </c>
      <c r="K1540" s="432"/>
      <c r="L1540" s="432" t="e">
        <f>IF(K1540=0,#REF!,0)</f>
        <v>#REF!</v>
      </c>
      <c r="O1540">
        <v>51850.723053000002</v>
      </c>
      <c r="P1540">
        <v>108</v>
      </c>
    </row>
    <row r="1541" spans="1:16">
      <c r="A1541" s="29">
        <v>1539</v>
      </c>
      <c r="B1541" s="29">
        <v>1032.623999999998</v>
      </c>
      <c r="C1541" s="29">
        <v>17445.818999999901</v>
      </c>
      <c r="D1541" s="29">
        <v>1</v>
      </c>
      <c r="E1541" s="29">
        <v>1</v>
      </c>
      <c r="F1541" s="29">
        <v>19240.68</v>
      </c>
      <c r="G1541" s="29">
        <v>1</v>
      </c>
      <c r="H1541" s="29">
        <v>1</v>
      </c>
      <c r="I1541" s="29">
        <v>1</v>
      </c>
      <c r="K1541" s="432"/>
      <c r="L1541" s="432" t="e">
        <f>IF(K1541=0,#REF!,0)</f>
        <v>#REF!</v>
      </c>
      <c r="O1541">
        <v>52228.847808999999</v>
      </c>
      <c r="P1541">
        <v>119</v>
      </c>
    </row>
    <row r="1542" spans="1:16">
      <c r="A1542" s="29">
        <v>1540</v>
      </c>
      <c r="B1542" s="29">
        <v>1032.623999999998</v>
      </c>
      <c r="C1542" s="29">
        <v>17483.6319999999</v>
      </c>
      <c r="D1542" s="29">
        <v>1</v>
      </c>
      <c r="E1542" s="29">
        <v>1</v>
      </c>
      <c r="F1542" s="29">
        <v>23030.553999999898</v>
      </c>
      <c r="G1542" s="29">
        <v>1</v>
      </c>
      <c r="H1542" s="29">
        <v>1</v>
      </c>
      <c r="I1542" s="29">
        <v>1</v>
      </c>
      <c r="K1542" s="432"/>
      <c r="L1542" s="432" t="e">
        <f>IF(K1542=0,#REF!,0)</f>
        <v>#REF!</v>
      </c>
      <c r="O1542">
        <v>52617.94571</v>
      </c>
      <c r="P1542">
        <v>117</v>
      </c>
    </row>
    <row r="1543" spans="1:16">
      <c r="A1543" s="29">
        <v>1541</v>
      </c>
      <c r="B1543" s="29">
        <v>1032.623999999998</v>
      </c>
      <c r="C1543" s="29">
        <v>17536.6709999999</v>
      </c>
      <c r="D1543" s="29">
        <v>1</v>
      </c>
      <c r="E1543" s="29">
        <v>1</v>
      </c>
      <c r="F1543" s="29">
        <v>26850.123999999902</v>
      </c>
      <c r="G1543" s="29">
        <v>1</v>
      </c>
      <c r="H1543" s="29">
        <v>1</v>
      </c>
      <c r="I1543" s="29">
        <v>1</v>
      </c>
      <c r="K1543" s="432"/>
      <c r="L1543" s="432" t="e">
        <f>IF(K1543=0,#REF!,0)</f>
        <v>#REF!</v>
      </c>
      <c r="O1543">
        <v>53418.917388000002</v>
      </c>
      <c r="P1543">
        <v>115</v>
      </c>
    </row>
    <row r="1544" spans="1:16">
      <c r="A1544" s="29">
        <v>1542</v>
      </c>
      <c r="B1544" s="29">
        <v>1762.222</v>
      </c>
      <c r="C1544" s="29">
        <v>17562.3139999999</v>
      </c>
      <c r="D1544" s="29">
        <v>1</v>
      </c>
      <c r="E1544" s="29">
        <v>1</v>
      </c>
      <c r="F1544" s="29">
        <v>30887.49399999989</v>
      </c>
      <c r="G1544" s="29">
        <v>1</v>
      </c>
      <c r="H1544" s="29">
        <v>1</v>
      </c>
      <c r="I1544" s="29">
        <v>1</v>
      </c>
      <c r="K1544" s="432"/>
      <c r="L1544" s="432" t="e">
        <f>IF(K1544=0,#REF!,0)</f>
        <v>#REF!</v>
      </c>
      <c r="O1544">
        <v>54461.387451000002</v>
      </c>
      <c r="P1544">
        <v>122</v>
      </c>
    </row>
    <row r="1545" spans="1:16">
      <c r="A1545" s="29">
        <v>1543</v>
      </c>
      <c r="B1545" s="29">
        <v>6139.8579999999993</v>
      </c>
      <c r="C1545" s="29">
        <v>17675.7609999999</v>
      </c>
      <c r="D1545" s="29">
        <v>1</v>
      </c>
      <c r="E1545" s="29">
        <v>1</v>
      </c>
      <c r="F1545" s="29">
        <v>109273.78299999901</v>
      </c>
      <c r="G1545" s="29">
        <v>1</v>
      </c>
      <c r="H1545" s="29">
        <v>1</v>
      </c>
      <c r="I1545" s="29">
        <v>1</v>
      </c>
      <c r="K1545" s="432"/>
      <c r="L1545" s="432" t="e">
        <f>IF(K1545=0,#REF!,0)</f>
        <v>#REF!</v>
      </c>
      <c r="O1545">
        <v>56212.923949999997</v>
      </c>
      <c r="P1545">
        <v>144</v>
      </c>
    </row>
    <row r="1546" spans="1:16">
      <c r="A1546" s="29">
        <v>1544</v>
      </c>
      <c r="B1546" s="29">
        <v>1762.222</v>
      </c>
      <c r="C1546" s="29">
        <v>50877.978999999897</v>
      </c>
      <c r="D1546" s="29">
        <v>1</v>
      </c>
      <c r="E1546" s="29">
        <v>1</v>
      </c>
      <c r="F1546" s="29">
        <v>109937.99800000001</v>
      </c>
      <c r="G1546" s="29">
        <v>1</v>
      </c>
      <c r="H1546" s="29">
        <v>1</v>
      </c>
      <c r="I1546" s="29">
        <v>1</v>
      </c>
      <c r="K1546" s="432"/>
      <c r="L1546" s="432" t="e">
        <f>IF(K1546=0,#REF!,0)</f>
        <v>#REF!</v>
      </c>
      <c r="O1546">
        <v>58217.297425999997</v>
      </c>
      <c r="P1546">
        <v>169</v>
      </c>
    </row>
    <row r="1547" spans="1:16">
      <c r="A1547" s="29">
        <v>1545</v>
      </c>
      <c r="B1547" s="29">
        <v>1032.623999999998</v>
      </c>
      <c r="C1547" s="29">
        <v>80272.793999999994</v>
      </c>
      <c r="D1547" s="29">
        <v>1</v>
      </c>
      <c r="E1547" s="29">
        <v>1</v>
      </c>
      <c r="F1547" s="29">
        <v>99505.578999999998</v>
      </c>
      <c r="G1547" s="29">
        <v>1</v>
      </c>
      <c r="H1547" s="29">
        <v>1</v>
      </c>
      <c r="I1547" s="29">
        <v>1</v>
      </c>
      <c r="K1547" s="432"/>
      <c r="L1547" s="432" t="e">
        <f>IF(K1547=0,#REF!,0)</f>
        <v>#REF!</v>
      </c>
      <c r="O1547">
        <v>60928.782317999998</v>
      </c>
      <c r="P1547">
        <v>137</v>
      </c>
    </row>
    <row r="1548" spans="1:16">
      <c r="A1548" s="29">
        <v>1546</v>
      </c>
      <c r="B1548" s="29">
        <v>1153.2399999999991</v>
      </c>
      <c r="C1548" s="29">
        <v>98041.442999999897</v>
      </c>
      <c r="D1548" s="29">
        <v>1</v>
      </c>
      <c r="E1548" s="29">
        <v>1</v>
      </c>
      <c r="F1548" s="29">
        <v>85875.308999999994</v>
      </c>
      <c r="G1548" s="29">
        <v>1</v>
      </c>
      <c r="H1548" s="29">
        <v>1</v>
      </c>
      <c r="I1548" s="29">
        <v>1</v>
      </c>
      <c r="K1548" s="432"/>
      <c r="L1548" s="432" t="e">
        <f>IF(K1548=0,#REF!,0)</f>
        <v>#REF!</v>
      </c>
      <c r="O1548">
        <v>66595.521941999992</v>
      </c>
      <c r="P1548">
        <v>114</v>
      </c>
    </row>
    <row r="1549" spans="1:16">
      <c r="A1549" s="29">
        <v>1547</v>
      </c>
      <c r="B1549" s="29">
        <v>1213.5469999999989</v>
      </c>
      <c r="C1549" s="29">
        <v>115515.5989999998</v>
      </c>
      <c r="D1549" s="29">
        <v>1</v>
      </c>
      <c r="E1549" s="29">
        <v>1</v>
      </c>
      <c r="F1549" s="29">
        <v>74891.861999999994</v>
      </c>
      <c r="G1549" s="29">
        <v>1</v>
      </c>
      <c r="H1549" s="29">
        <v>1</v>
      </c>
      <c r="I1549" s="29">
        <v>1</v>
      </c>
      <c r="K1549" s="432">
        <v>13213.96256205371</v>
      </c>
      <c r="L1549" s="432">
        <f>IF(K1549=0,#REF!,0)</f>
        <v>0</v>
      </c>
      <c r="O1549">
        <v>66468.821989999997</v>
      </c>
      <c r="P1549">
        <v>102</v>
      </c>
    </row>
    <row r="1550" spans="1:16">
      <c r="A1550" s="29">
        <v>1548</v>
      </c>
      <c r="B1550" s="29">
        <v>1213.5469999999989</v>
      </c>
      <c r="C1550" s="29">
        <v>96821.467999999892</v>
      </c>
      <c r="D1550" s="29">
        <v>1</v>
      </c>
      <c r="E1550" s="29">
        <v>1</v>
      </c>
      <c r="F1550" s="29">
        <v>65310.286999999997</v>
      </c>
      <c r="G1550" s="29">
        <v>1</v>
      </c>
      <c r="H1550" s="29">
        <v>1</v>
      </c>
      <c r="I1550" s="29">
        <v>1</v>
      </c>
      <c r="K1550" s="432">
        <v>24856.41551473751</v>
      </c>
      <c r="L1550" s="432">
        <f>IF(K1550=0,#REF!,0)</f>
        <v>0</v>
      </c>
      <c r="O1550">
        <v>66743.063200999997</v>
      </c>
      <c r="P1550">
        <v>94</v>
      </c>
    </row>
    <row r="1551" spans="1:16">
      <c r="A1551" s="29">
        <v>1549</v>
      </c>
      <c r="B1551" s="29">
        <v>6200.1660000000002</v>
      </c>
      <c r="C1551" s="29">
        <v>53489.2049999999</v>
      </c>
      <c r="D1551" s="29">
        <v>1</v>
      </c>
      <c r="E1551" s="29">
        <v>1</v>
      </c>
      <c r="F1551" s="29">
        <v>48469.595999999998</v>
      </c>
      <c r="G1551" s="29">
        <v>1</v>
      </c>
      <c r="H1551" s="29">
        <v>1</v>
      </c>
      <c r="I1551" s="29">
        <v>1</v>
      </c>
      <c r="K1551" s="432">
        <v>14264.514187301549</v>
      </c>
      <c r="L1551" s="432">
        <f>IF(K1551=0,#REF!,0)</f>
        <v>0</v>
      </c>
      <c r="O1551">
        <v>63549.076111000002</v>
      </c>
      <c r="P1551">
        <v>85</v>
      </c>
    </row>
    <row r="1552" spans="1:16">
      <c r="A1552" s="29">
        <v>1550</v>
      </c>
      <c r="B1552" s="29">
        <v>1762.222</v>
      </c>
      <c r="C1552" s="29">
        <v>76406.866999999998</v>
      </c>
      <c r="D1552" s="29">
        <v>1</v>
      </c>
      <c r="E1552" s="29">
        <v>1</v>
      </c>
      <c r="F1552" s="29">
        <v>51829.362999999888</v>
      </c>
      <c r="G1552" s="29">
        <v>1</v>
      </c>
      <c r="H1552" s="29">
        <v>1</v>
      </c>
      <c r="I1552" s="29">
        <v>1</v>
      </c>
      <c r="K1552" s="432">
        <v>35142.020615518697</v>
      </c>
      <c r="L1552" s="432">
        <f>IF(K1552=0,#REF!,0)</f>
        <v>0</v>
      </c>
      <c r="O1552">
        <v>61084.031706999987</v>
      </c>
      <c r="P1552">
        <v>92</v>
      </c>
    </row>
    <row r="1553" spans="1:16">
      <c r="A1553" s="29">
        <v>1551</v>
      </c>
      <c r="B1553" s="29">
        <v>1032.623999999998</v>
      </c>
      <c r="C1553" s="29">
        <v>111860.1039999998</v>
      </c>
      <c r="D1553" s="29">
        <v>1</v>
      </c>
      <c r="E1553" s="29">
        <v>1</v>
      </c>
      <c r="F1553" s="29">
        <v>49028.737000000001</v>
      </c>
      <c r="G1553" s="29">
        <v>1</v>
      </c>
      <c r="H1553" s="29">
        <v>1</v>
      </c>
      <c r="I1553" s="29">
        <v>1</v>
      </c>
      <c r="K1553" s="432">
        <v>25562.761216075771</v>
      </c>
      <c r="L1553" s="432">
        <f>IF(K1553=0,#REF!,0)</f>
        <v>0</v>
      </c>
      <c r="O1553">
        <v>64531.906037000001</v>
      </c>
      <c r="P1553">
        <v>97</v>
      </c>
    </row>
    <row r="1554" spans="1:16">
      <c r="A1554" s="29">
        <v>1552</v>
      </c>
      <c r="B1554" s="29">
        <v>1032.623999999998</v>
      </c>
      <c r="C1554" s="29">
        <v>93836.35399999989</v>
      </c>
      <c r="D1554" s="29">
        <v>1</v>
      </c>
      <c r="E1554" s="29">
        <v>1</v>
      </c>
      <c r="F1554" s="29">
        <v>47388.44999999999</v>
      </c>
      <c r="G1554" s="29">
        <v>1</v>
      </c>
      <c r="H1554" s="29">
        <v>1</v>
      </c>
      <c r="I1554" s="29">
        <v>1</v>
      </c>
      <c r="K1554" s="432">
        <v>8830.5494593349758</v>
      </c>
      <c r="L1554" s="432">
        <f>IF(K1554=0,#REF!,0)</f>
        <v>0</v>
      </c>
      <c r="O1554">
        <v>64067.364532</v>
      </c>
      <c r="P1554">
        <v>98</v>
      </c>
    </row>
    <row r="1555" spans="1:16">
      <c r="A1555" s="29">
        <v>1553</v>
      </c>
      <c r="B1555" s="29">
        <v>1032.623999999998</v>
      </c>
      <c r="C1555" s="29">
        <v>82001.405999999988</v>
      </c>
      <c r="D1555" s="29">
        <v>1</v>
      </c>
      <c r="E1555" s="29">
        <v>1</v>
      </c>
      <c r="F1555" s="29">
        <v>49062.536999999887</v>
      </c>
      <c r="G1555" s="29">
        <v>1</v>
      </c>
      <c r="H1555" s="29">
        <v>1</v>
      </c>
      <c r="I1555" s="29">
        <v>1</v>
      </c>
      <c r="K1555" s="432"/>
      <c r="L1555" s="432" t="e">
        <f>IF(K1555=0,#REF!,0)</f>
        <v>#REF!</v>
      </c>
      <c r="O1555">
        <v>64679.811674999997</v>
      </c>
      <c r="P1555">
        <v>102</v>
      </c>
    </row>
    <row r="1556" spans="1:16">
      <c r="A1556" s="29">
        <v>1554</v>
      </c>
      <c r="B1556" s="29">
        <v>1762.222</v>
      </c>
      <c r="C1556" s="29">
        <v>46609.703999999903</v>
      </c>
      <c r="D1556" s="29">
        <v>1</v>
      </c>
      <c r="E1556" s="29">
        <v>1</v>
      </c>
      <c r="F1556" s="29">
        <v>52413.999999999898</v>
      </c>
      <c r="G1556" s="29">
        <v>1</v>
      </c>
      <c r="H1556" s="29">
        <v>1</v>
      </c>
      <c r="I1556" s="29">
        <v>1</v>
      </c>
      <c r="K1556" s="432"/>
      <c r="L1556" s="432" t="e">
        <f>IF(K1556=0,#REF!,0)</f>
        <v>#REF!</v>
      </c>
      <c r="O1556">
        <v>65396.756347000002</v>
      </c>
      <c r="P1556">
        <v>115</v>
      </c>
    </row>
    <row r="1557" spans="1:16">
      <c r="A1557" s="29">
        <v>1555</v>
      </c>
      <c r="B1557" s="29">
        <v>6139.8579999999993</v>
      </c>
      <c r="C1557" s="29">
        <v>29998.305999999899</v>
      </c>
      <c r="D1557" s="29">
        <v>1</v>
      </c>
      <c r="E1557" s="29">
        <v>1</v>
      </c>
      <c r="F1557" s="29">
        <v>49941.085999999887</v>
      </c>
      <c r="G1557" s="29">
        <v>1</v>
      </c>
      <c r="H1557" s="29">
        <v>1</v>
      </c>
      <c r="I1557" s="29">
        <v>1</v>
      </c>
      <c r="K1557" s="432"/>
      <c r="L1557" s="432" t="e">
        <f>IF(K1557=0,#REF!,0)</f>
        <v>#REF!</v>
      </c>
      <c r="O1557">
        <v>66091.603239999997</v>
      </c>
      <c r="P1557">
        <v>147</v>
      </c>
    </row>
    <row r="1558" spans="1:16">
      <c r="A1558" s="29">
        <v>1556</v>
      </c>
      <c r="B1558" s="29">
        <v>7599.07</v>
      </c>
      <c r="C1558" s="29">
        <v>31403.433999999899</v>
      </c>
      <c r="D1558" s="29">
        <v>1</v>
      </c>
      <c r="E1558" s="29">
        <v>1</v>
      </c>
      <c r="F1558" s="29">
        <v>49680.947999999989</v>
      </c>
      <c r="G1558" s="29">
        <v>1</v>
      </c>
      <c r="H1558" s="29">
        <v>1</v>
      </c>
      <c r="I1558" s="29">
        <v>1</v>
      </c>
      <c r="K1558" s="432"/>
      <c r="L1558" s="432" t="e">
        <f>IF(K1558=0,#REF!,0)</f>
        <v>#REF!</v>
      </c>
      <c r="O1558">
        <v>66720.867981000003</v>
      </c>
      <c r="P1558">
        <v>176</v>
      </c>
    </row>
    <row r="1559" spans="1:16">
      <c r="A1559" s="29">
        <v>1557</v>
      </c>
      <c r="B1559" s="29">
        <v>1762.222</v>
      </c>
      <c r="C1559" s="29">
        <v>17569.9379999999</v>
      </c>
      <c r="D1559" s="29">
        <v>1</v>
      </c>
      <c r="E1559" s="29">
        <v>1</v>
      </c>
      <c r="F1559" s="29">
        <v>61503.027999999998</v>
      </c>
      <c r="G1559" s="29">
        <v>1</v>
      </c>
      <c r="H1559" s="29">
        <v>1</v>
      </c>
      <c r="I1559" s="29">
        <v>1</v>
      </c>
      <c r="K1559" s="432"/>
      <c r="L1559" s="432" t="e">
        <f>IF(K1559=0,#REF!,0)</f>
        <v>#REF!</v>
      </c>
      <c r="O1559">
        <v>64987.491332999998</v>
      </c>
      <c r="P1559">
        <v>181</v>
      </c>
    </row>
    <row r="1560" spans="1:16">
      <c r="A1560" s="29">
        <v>1558</v>
      </c>
      <c r="B1560" s="29">
        <v>1762.222</v>
      </c>
      <c r="C1560" s="29">
        <v>17216.192999999901</v>
      </c>
      <c r="D1560" s="29">
        <v>1</v>
      </c>
      <c r="E1560" s="29">
        <v>1</v>
      </c>
      <c r="F1560" s="29">
        <v>2985.0429999999901</v>
      </c>
      <c r="G1560" s="29">
        <v>1</v>
      </c>
      <c r="H1560" s="29">
        <v>1</v>
      </c>
      <c r="I1560" s="29">
        <v>1</v>
      </c>
      <c r="K1560" s="432"/>
      <c r="L1560" s="432" t="e">
        <f>IF(K1560=0,#REF!,0)</f>
        <v>#REF!</v>
      </c>
      <c r="O1560">
        <v>62761.624908999998</v>
      </c>
      <c r="P1560">
        <v>184</v>
      </c>
    </row>
    <row r="1561" spans="1:16">
      <c r="A1561" s="29">
        <v>1559</v>
      </c>
      <c r="B1561" s="29">
        <v>1762.222</v>
      </c>
      <c r="C1561" s="29">
        <v>16887.975999999901</v>
      </c>
      <c r="D1561" s="29">
        <v>1</v>
      </c>
      <c r="E1561" s="29">
        <v>1</v>
      </c>
      <c r="F1561" s="29">
        <v>1692.5150000000001</v>
      </c>
      <c r="G1561" s="29">
        <v>1</v>
      </c>
      <c r="H1561" s="29">
        <v>1</v>
      </c>
      <c r="I1561" s="29">
        <v>1</v>
      </c>
      <c r="K1561" s="432"/>
      <c r="L1561" s="432" t="e">
        <f>IF(K1561=0,#REF!,0)</f>
        <v>#REF!</v>
      </c>
      <c r="O1561">
        <v>61810.993683000001</v>
      </c>
      <c r="P1561">
        <v>178</v>
      </c>
    </row>
    <row r="1562" spans="1:16">
      <c r="A1562" s="29">
        <v>1560</v>
      </c>
      <c r="B1562" s="29">
        <v>1032.623999999998</v>
      </c>
      <c r="C1562" s="29">
        <v>17038.317999999901</v>
      </c>
      <c r="D1562" s="29">
        <v>1</v>
      </c>
      <c r="E1562" s="29">
        <v>1</v>
      </c>
      <c r="F1562" s="29">
        <v>1739.761</v>
      </c>
      <c r="G1562" s="29">
        <v>1</v>
      </c>
      <c r="H1562" s="29">
        <v>1</v>
      </c>
      <c r="I1562" s="29">
        <v>1</v>
      </c>
      <c r="K1562" s="432"/>
      <c r="L1562" s="432" t="e">
        <f>IF(K1562=0,#REF!,0)</f>
        <v>#REF!</v>
      </c>
      <c r="O1562">
        <v>62012.284332000003</v>
      </c>
      <c r="P1562">
        <v>161</v>
      </c>
    </row>
    <row r="1563" spans="1:16">
      <c r="A1563" s="29">
        <v>1561</v>
      </c>
      <c r="B1563" s="29">
        <v>1032.623999999998</v>
      </c>
      <c r="C1563" s="29">
        <v>17198.736999999899</v>
      </c>
      <c r="D1563" s="29">
        <v>1</v>
      </c>
      <c r="E1563" s="29">
        <v>1</v>
      </c>
      <c r="F1563" s="29">
        <v>5052.3370000000004</v>
      </c>
      <c r="G1563" s="29">
        <v>1</v>
      </c>
      <c r="H1563" s="29">
        <v>1</v>
      </c>
      <c r="I1563" s="29">
        <v>1</v>
      </c>
      <c r="K1563" s="432"/>
      <c r="L1563" s="432" t="e">
        <f>IF(K1563=0,#REF!,0)</f>
        <v>#REF!</v>
      </c>
      <c r="O1563">
        <v>61185.396301000001</v>
      </c>
      <c r="P1563">
        <v>149</v>
      </c>
    </row>
    <row r="1564" spans="1:16">
      <c r="A1564" s="29">
        <v>1562</v>
      </c>
      <c r="B1564" s="29">
        <v>1032.623999999998</v>
      </c>
      <c r="C1564" s="29">
        <v>17326.319999999901</v>
      </c>
      <c r="D1564" s="29">
        <v>1</v>
      </c>
      <c r="E1564" s="29">
        <v>1</v>
      </c>
      <c r="F1564" s="29">
        <v>13045.905999999901</v>
      </c>
      <c r="G1564" s="29">
        <v>1</v>
      </c>
      <c r="H1564" s="29">
        <v>1</v>
      </c>
      <c r="I1564" s="29">
        <v>1</v>
      </c>
      <c r="K1564" s="432"/>
      <c r="L1564" s="432" t="e">
        <f>IF(K1564=0,#REF!,0)</f>
        <v>#REF!</v>
      </c>
      <c r="O1564">
        <v>58178.537108999997</v>
      </c>
      <c r="P1564">
        <v>141</v>
      </c>
    </row>
    <row r="1565" spans="1:16">
      <c r="A1565" s="29">
        <v>1563</v>
      </c>
      <c r="B1565" s="29">
        <v>1032.623999999998</v>
      </c>
      <c r="C1565" s="29">
        <v>17508.2049999999</v>
      </c>
      <c r="D1565" s="29">
        <v>1</v>
      </c>
      <c r="E1565" s="29">
        <v>1</v>
      </c>
      <c r="F1565" s="29">
        <v>20429.014999999901</v>
      </c>
      <c r="G1565" s="29">
        <v>1</v>
      </c>
      <c r="H1565" s="29">
        <v>1</v>
      </c>
      <c r="I1565" s="29">
        <v>1</v>
      </c>
      <c r="K1565" s="432"/>
      <c r="L1565" s="432" t="e">
        <f>IF(K1565=0,#REF!,0)</f>
        <v>#REF!</v>
      </c>
      <c r="O1565">
        <v>56783.723724000003</v>
      </c>
      <c r="P1565">
        <v>137</v>
      </c>
    </row>
    <row r="1566" spans="1:16">
      <c r="A1566" s="29">
        <v>1564</v>
      </c>
      <c r="B1566" s="29">
        <v>1032.623999999998</v>
      </c>
      <c r="C1566" s="29">
        <v>17638.0639999999</v>
      </c>
      <c r="D1566" s="29">
        <v>1</v>
      </c>
      <c r="E1566" s="29">
        <v>1</v>
      </c>
      <c r="F1566" s="29">
        <v>26548.821</v>
      </c>
      <c r="G1566" s="29">
        <v>1</v>
      </c>
      <c r="H1566" s="29">
        <v>1</v>
      </c>
      <c r="I1566" s="29">
        <v>1</v>
      </c>
      <c r="K1566" s="432"/>
      <c r="L1566" s="432" t="e">
        <f>IF(K1566=0,#REF!,0)</f>
        <v>#REF!</v>
      </c>
      <c r="O1566">
        <v>56571.997558000003</v>
      </c>
      <c r="P1566">
        <v>135</v>
      </c>
    </row>
    <row r="1567" spans="1:16">
      <c r="A1567" s="29">
        <v>1565</v>
      </c>
      <c r="B1567" s="29">
        <v>1032.623999999998</v>
      </c>
      <c r="C1567" s="29">
        <v>17728.897999999899</v>
      </c>
      <c r="D1567" s="29">
        <v>1</v>
      </c>
      <c r="E1567" s="29">
        <v>1</v>
      </c>
      <c r="F1567" s="29">
        <v>31380.079000000002</v>
      </c>
      <c r="G1567" s="29">
        <v>1</v>
      </c>
      <c r="H1567" s="29">
        <v>1</v>
      </c>
      <c r="I1567" s="29">
        <v>1</v>
      </c>
      <c r="K1567" s="432"/>
      <c r="L1567" s="432" t="e">
        <f>IF(K1567=0,#REF!,0)</f>
        <v>#REF!</v>
      </c>
      <c r="O1567">
        <v>58009.162445999988</v>
      </c>
      <c r="P1567">
        <v>124</v>
      </c>
    </row>
    <row r="1568" spans="1:16">
      <c r="A1568" s="29">
        <v>1566</v>
      </c>
      <c r="B1568" s="29">
        <v>1762.222</v>
      </c>
      <c r="C1568" s="29">
        <v>17795.857999999898</v>
      </c>
      <c r="D1568" s="29">
        <v>1</v>
      </c>
      <c r="E1568" s="29">
        <v>1</v>
      </c>
      <c r="F1568" s="29">
        <v>36486.96699999999</v>
      </c>
      <c r="G1568" s="29">
        <v>1</v>
      </c>
      <c r="H1568" s="29">
        <v>1</v>
      </c>
      <c r="I1568" s="29">
        <v>1</v>
      </c>
      <c r="K1568" s="432"/>
      <c r="L1568" s="432" t="e">
        <f>IF(K1568=0,#REF!,0)</f>
        <v>#REF!</v>
      </c>
      <c r="O1568">
        <v>59577.280487000004</v>
      </c>
      <c r="P1568">
        <v>139</v>
      </c>
    </row>
    <row r="1569" spans="1:16">
      <c r="A1569" s="29">
        <v>1567</v>
      </c>
      <c r="B1569" s="29">
        <v>6139.8579999999993</v>
      </c>
      <c r="C1569" s="29">
        <v>17997.26499999989</v>
      </c>
      <c r="D1569" s="29">
        <v>1</v>
      </c>
      <c r="E1569" s="29">
        <v>1</v>
      </c>
      <c r="F1569" s="29">
        <v>116881.723999999</v>
      </c>
      <c r="G1569" s="29">
        <v>1</v>
      </c>
      <c r="H1569" s="29">
        <v>1</v>
      </c>
      <c r="I1569" s="29">
        <v>1</v>
      </c>
      <c r="K1569" s="432"/>
      <c r="L1569" s="432" t="e">
        <f>IF(K1569=0,#REF!,0)</f>
        <v>#REF!</v>
      </c>
      <c r="O1569">
        <v>61109.261229999996</v>
      </c>
      <c r="P1569">
        <v>140</v>
      </c>
    </row>
    <row r="1570" spans="1:16">
      <c r="A1570" s="29">
        <v>1568</v>
      </c>
      <c r="B1570" s="29">
        <v>1762.222</v>
      </c>
      <c r="C1570" s="29">
        <v>51101.754999999903</v>
      </c>
      <c r="D1570" s="29">
        <v>1</v>
      </c>
      <c r="E1570" s="29">
        <v>1</v>
      </c>
      <c r="F1570" s="29">
        <v>117331.545</v>
      </c>
      <c r="G1570" s="29">
        <v>1</v>
      </c>
      <c r="H1570" s="29">
        <v>1</v>
      </c>
      <c r="I1570" s="29">
        <v>1</v>
      </c>
      <c r="K1570" s="432"/>
      <c r="L1570" s="432" t="e">
        <f>IF(K1570=0,#REF!,0)</f>
        <v>#REF!</v>
      </c>
      <c r="O1570">
        <v>63634.845764999998</v>
      </c>
      <c r="P1570">
        <v>176</v>
      </c>
    </row>
    <row r="1571" spans="1:16">
      <c r="A1571" s="29">
        <v>1569</v>
      </c>
      <c r="B1571" s="29">
        <v>1032.623999999998</v>
      </c>
      <c r="C1571" s="29">
        <v>80424.547999999995</v>
      </c>
      <c r="D1571" s="29">
        <v>1</v>
      </c>
      <c r="E1571" s="29">
        <v>1</v>
      </c>
      <c r="F1571" s="29">
        <v>105133.721999999</v>
      </c>
      <c r="G1571" s="29">
        <v>1</v>
      </c>
      <c r="H1571" s="29">
        <v>1</v>
      </c>
      <c r="I1571" s="29">
        <v>1</v>
      </c>
      <c r="K1571" s="432"/>
      <c r="L1571" s="432" t="e">
        <f>IF(K1571=0,#REF!,0)</f>
        <v>#REF!</v>
      </c>
      <c r="O1571">
        <v>65912.268311000007</v>
      </c>
      <c r="P1571">
        <v>151</v>
      </c>
    </row>
    <row r="1572" spans="1:16">
      <c r="A1572" s="29">
        <v>1570</v>
      </c>
      <c r="B1572" s="29">
        <v>1153.2399999999991</v>
      </c>
      <c r="C1572" s="29">
        <v>98324.802999999898</v>
      </c>
      <c r="D1572" s="29">
        <v>1</v>
      </c>
      <c r="E1572" s="29">
        <v>1</v>
      </c>
      <c r="F1572" s="29">
        <v>92412.838999999993</v>
      </c>
      <c r="G1572" s="29">
        <v>1</v>
      </c>
      <c r="H1572" s="29">
        <v>1</v>
      </c>
      <c r="I1572" s="29">
        <v>1</v>
      </c>
      <c r="K1572" s="432"/>
      <c r="L1572" s="432" t="e">
        <f>IF(K1572=0,#REF!,0)</f>
        <v>#REF!</v>
      </c>
      <c r="O1572">
        <v>70821.326110999988</v>
      </c>
      <c r="P1572">
        <v>133</v>
      </c>
    </row>
    <row r="1573" spans="1:16">
      <c r="A1573" s="29">
        <v>1571</v>
      </c>
      <c r="B1573" s="29">
        <v>1213.5469999999989</v>
      </c>
      <c r="C1573" s="29">
        <v>115897.04099999979</v>
      </c>
      <c r="D1573" s="29">
        <v>1</v>
      </c>
      <c r="E1573" s="29">
        <v>1</v>
      </c>
      <c r="F1573" s="29">
        <v>82476.462999999989</v>
      </c>
      <c r="G1573" s="29">
        <v>1</v>
      </c>
      <c r="H1573" s="29">
        <v>1</v>
      </c>
      <c r="I1573" s="29">
        <v>1</v>
      </c>
      <c r="K1573" s="432"/>
      <c r="L1573" s="432" t="e">
        <f>IF(K1573=0,#REF!,0)</f>
        <v>#REF!</v>
      </c>
      <c r="O1573">
        <v>70597.613435000007</v>
      </c>
      <c r="P1573">
        <v>110</v>
      </c>
    </row>
    <row r="1574" spans="1:16">
      <c r="A1574" s="29">
        <v>1572</v>
      </c>
      <c r="B1574" s="29">
        <v>1213.5469999999989</v>
      </c>
      <c r="C1574" s="29">
        <v>97282.251999999906</v>
      </c>
      <c r="D1574" s="29">
        <v>1</v>
      </c>
      <c r="E1574" s="29">
        <v>1</v>
      </c>
      <c r="F1574" s="29">
        <v>73723.222999999998</v>
      </c>
      <c r="G1574" s="29">
        <v>1</v>
      </c>
      <c r="H1574" s="29">
        <v>1</v>
      </c>
      <c r="I1574" s="29">
        <v>1</v>
      </c>
      <c r="K1574" s="432"/>
      <c r="L1574" s="432" t="e">
        <f>IF(K1574=0,#REF!,0)</f>
        <v>#REF!</v>
      </c>
      <c r="O1574">
        <v>69783.690552</v>
      </c>
      <c r="P1574">
        <v>100</v>
      </c>
    </row>
    <row r="1575" spans="1:16">
      <c r="A1575" s="29">
        <v>1573</v>
      </c>
      <c r="B1575" s="29">
        <v>6200.1660000000002</v>
      </c>
      <c r="C1575" s="29">
        <v>53871.473999999893</v>
      </c>
      <c r="D1575" s="29">
        <v>1</v>
      </c>
      <c r="E1575" s="29">
        <v>1</v>
      </c>
      <c r="F1575" s="29">
        <v>55566.072999999997</v>
      </c>
      <c r="G1575" s="29">
        <v>1</v>
      </c>
      <c r="H1575" s="29">
        <v>1</v>
      </c>
      <c r="I1575" s="29">
        <v>1</v>
      </c>
      <c r="K1575" s="432"/>
      <c r="L1575" s="432" t="e">
        <f>IF(K1575=0,#REF!,0)</f>
        <v>#REF!</v>
      </c>
      <c r="O1575">
        <v>65769.365172999998</v>
      </c>
      <c r="P1575">
        <v>94</v>
      </c>
    </row>
    <row r="1576" spans="1:16">
      <c r="A1576" s="29">
        <v>1574</v>
      </c>
      <c r="B1576" s="29">
        <v>1762.222</v>
      </c>
      <c r="C1576" s="29">
        <v>76865.18299999999</v>
      </c>
      <c r="D1576" s="29">
        <v>1</v>
      </c>
      <c r="E1576" s="29">
        <v>1</v>
      </c>
      <c r="F1576" s="29">
        <v>59099.817999999897</v>
      </c>
      <c r="G1576" s="29">
        <v>1</v>
      </c>
      <c r="H1576" s="29">
        <v>1</v>
      </c>
      <c r="I1576" s="29">
        <v>1</v>
      </c>
      <c r="K1576" s="432"/>
      <c r="L1576" s="432" t="e">
        <f>IF(K1576=0,#REF!,0)</f>
        <v>#REF!</v>
      </c>
      <c r="O1576">
        <v>63657.219449999997</v>
      </c>
      <c r="P1576">
        <v>100</v>
      </c>
    </row>
    <row r="1577" spans="1:16">
      <c r="A1577" s="29">
        <v>1575</v>
      </c>
      <c r="B1577" s="29">
        <v>1032.623999999998</v>
      </c>
      <c r="C1577" s="29">
        <v>112443.4509999998</v>
      </c>
      <c r="D1577" s="29">
        <v>1</v>
      </c>
      <c r="E1577" s="29">
        <v>1</v>
      </c>
      <c r="F1577" s="29">
        <v>57024.155999999901</v>
      </c>
      <c r="G1577" s="29">
        <v>1</v>
      </c>
      <c r="H1577" s="29">
        <v>1</v>
      </c>
      <c r="I1577" s="29">
        <v>1</v>
      </c>
      <c r="K1577" s="432"/>
      <c r="L1577" s="432" t="e">
        <f>IF(K1577=0,#REF!,0)</f>
        <v>#REF!</v>
      </c>
      <c r="O1577">
        <v>66231.012755999996</v>
      </c>
      <c r="P1577">
        <v>99</v>
      </c>
    </row>
    <row r="1578" spans="1:16">
      <c r="A1578" s="29">
        <v>1576</v>
      </c>
      <c r="B1578" s="29">
        <v>1032.623999999998</v>
      </c>
      <c r="C1578" s="29">
        <v>94421.916999999899</v>
      </c>
      <c r="D1578" s="29">
        <v>1</v>
      </c>
      <c r="E1578" s="29">
        <v>1</v>
      </c>
      <c r="F1578" s="29">
        <v>55528.962999999902</v>
      </c>
      <c r="G1578" s="29">
        <v>1</v>
      </c>
      <c r="H1578" s="29">
        <v>1</v>
      </c>
      <c r="I1578" s="29">
        <v>1</v>
      </c>
      <c r="K1578" s="432"/>
      <c r="L1578" s="432" t="e">
        <f>IF(K1578=0,#REF!,0)</f>
        <v>#REF!</v>
      </c>
      <c r="O1578">
        <v>65243.188048999997</v>
      </c>
      <c r="P1578">
        <v>99</v>
      </c>
    </row>
    <row r="1579" spans="1:16">
      <c r="A1579" s="29">
        <v>1577</v>
      </c>
      <c r="B1579" s="29">
        <v>1032.623999999998</v>
      </c>
      <c r="C1579" s="29">
        <v>82643.756999999998</v>
      </c>
      <c r="D1579" s="29">
        <v>1</v>
      </c>
      <c r="E1579" s="29">
        <v>1</v>
      </c>
      <c r="F1579" s="29">
        <v>57856.364999999903</v>
      </c>
      <c r="G1579" s="29">
        <v>1</v>
      </c>
      <c r="H1579" s="29">
        <v>1</v>
      </c>
      <c r="I1579" s="29">
        <v>1</v>
      </c>
      <c r="K1579" s="432"/>
      <c r="L1579" s="432" t="e">
        <f>IF(K1579=0,#REF!,0)</f>
        <v>#REF!</v>
      </c>
      <c r="O1579">
        <v>65623.649260999999</v>
      </c>
      <c r="P1579">
        <v>103</v>
      </c>
    </row>
    <row r="1580" spans="1:16">
      <c r="A1580" s="29">
        <v>1578</v>
      </c>
      <c r="B1580" s="29">
        <v>1762.222</v>
      </c>
      <c r="C1580" s="29">
        <v>47255.300999999898</v>
      </c>
      <c r="D1580" s="29">
        <v>1</v>
      </c>
      <c r="E1580" s="29">
        <v>1</v>
      </c>
      <c r="F1580" s="29">
        <v>61729.381999999991</v>
      </c>
      <c r="G1580" s="29">
        <v>1</v>
      </c>
      <c r="H1580" s="29">
        <v>1</v>
      </c>
      <c r="I1580" s="29">
        <v>1</v>
      </c>
      <c r="K1580" s="432"/>
      <c r="L1580" s="432" t="e">
        <f>IF(K1580=0,#REF!,0)</f>
        <v>#REF!</v>
      </c>
      <c r="O1580">
        <v>66262.655274000004</v>
      </c>
      <c r="P1580">
        <v>140</v>
      </c>
    </row>
    <row r="1581" spans="1:16">
      <c r="A1581" s="29">
        <v>1579</v>
      </c>
      <c r="B1581" s="29">
        <v>6139.8579999999993</v>
      </c>
      <c r="C1581" s="29">
        <v>30416.031999999901</v>
      </c>
      <c r="D1581" s="29">
        <v>1</v>
      </c>
      <c r="E1581" s="29">
        <v>1</v>
      </c>
      <c r="F1581" s="29">
        <v>59561.249000000003</v>
      </c>
      <c r="G1581" s="29">
        <v>1</v>
      </c>
      <c r="H1581" s="29">
        <v>1</v>
      </c>
      <c r="I1581" s="29">
        <v>1</v>
      </c>
      <c r="K1581" s="432"/>
      <c r="L1581" s="432" t="e">
        <f>IF(K1581=0,#REF!,0)</f>
        <v>#REF!</v>
      </c>
      <c r="O1581">
        <v>66919.422425000012</v>
      </c>
      <c r="P1581">
        <v>151</v>
      </c>
    </row>
    <row r="1582" spans="1:16">
      <c r="A1582" s="29">
        <v>1580</v>
      </c>
      <c r="B1582" s="29">
        <v>7599.07</v>
      </c>
      <c r="C1582" s="29">
        <v>31788.998999999902</v>
      </c>
      <c r="D1582" s="29">
        <v>1</v>
      </c>
      <c r="E1582" s="29">
        <v>1</v>
      </c>
      <c r="F1582" s="29">
        <v>58591.163</v>
      </c>
      <c r="G1582" s="29">
        <v>1</v>
      </c>
      <c r="H1582" s="29">
        <v>1</v>
      </c>
      <c r="I1582" s="29">
        <v>1</v>
      </c>
      <c r="K1582" s="432"/>
      <c r="L1582" s="432" t="e">
        <f>IF(K1582=0,#REF!,0)</f>
        <v>#REF!</v>
      </c>
      <c r="O1582">
        <v>68523.266845999999</v>
      </c>
      <c r="P1582">
        <v>188</v>
      </c>
    </row>
    <row r="1583" spans="1:16">
      <c r="A1583" s="29">
        <v>1581</v>
      </c>
      <c r="B1583" s="29">
        <v>1762.222</v>
      </c>
      <c r="C1583" s="29">
        <v>17791.393999999891</v>
      </c>
      <c r="D1583" s="29">
        <v>1</v>
      </c>
      <c r="E1583" s="29">
        <v>1</v>
      </c>
      <c r="F1583" s="29">
        <v>68940.878999999899</v>
      </c>
      <c r="G1583" s="29">
        <v>1</v>
      </c>
      <c r="H1583" s="29">
        <v>1</v>
      </c>
      <c r="I1583" s="29">
        <v>1</v>
      </c>
      <c r="K1583" s="432"/>
      <c r="L1583" s="432" t="e">
        <f>IF(K1583=0,#REF!,0)</f>
        <v>#REF!</v>
      </c>
      <c r="O1583">
        <v>66376.444915999993</v>
      </c>
      <c r="P1583">
        <v>194</v>
      </c>
    </row>
    <row r="1584" spans="1:16">
      <c r="A1584" s="29">
        <v>1582</v>
      </c>
      <c r="B1584" s="29">
        <v>1762.222</v>
      </c>
      <c r="C1584" s="29">
        <v>17479.045999999889</v>
      </c>
      <c r="D1584" s="29">
        <v>1</v>
      </c>
      <c r="E1584" s="29">
        <v>1</v>
      </c>
      <c r="F1584" s="29">
        <v>3006.8420000000001</v>
      </c>
      <c r="G1584" s="29">
        <v>1</v>
      </c>
      <c r="H1584" s="29">
        <v>1</v>
      </c>
      <c r="I1584" s="29">
        <v>1</v>
      </c>
      <c r="K1584" s="432"/>
      <c r="L1584" s="432" t="e">
        <f>IF(K1584=0,#REF!,0)</f>
        <v>#REF!</v>
      </c>
      <c r="O1584">
        <v>64070.047271000003</v>
      </c>
      <c r="P1584">
        <v>198</v>
      </c>
    </row>
    <row r="1585" spans="1:16">
      <c r="A1585" s="29">
        <v>1583</v>
      </c>
      <c r="B1585" s="29">
        <v>1762.222</v>
      </c>
      <c r="C1585" s="29">
        <v>17153.517999999902</v>
      </c>
      <c r="D1585" s="29">
        <v>1</v>
      </c>
      <c r="E1585" s="29">
        <v>1</v>
      </c>
      <c r="F1585" s="29">
        <v>1883.914999999989</v>
      </c>
      <c r="G1585" s="29">
        <v>1</v>
      </c>
      <c r="H1585" s="29">
        <v>1</v>
      </c>
      <c r="I1585" s="29">
        <v>1</v>
      </c>
      <c r="K1585" s="432"/>
      <c r="L1585" s="432" t="e">
        <f>IF(K1585=0,#REF!,0)</f>
        <v>#REF!</v>
      </c>
      <c r="O1585">
        <v>62971.299071999987</v>
      </c>
      <c r="P1585">
        <v>187</v>
      </c>
    </row>
    <row r="1586" spans="1:16">
      <c r="A1586" s="29">
        <v>1584</v>
      </c>
      <c r="B1586" s="29">
        <v>1032.623999999998</v>
      </c>
      <c r="C1586" s="29">
        <v>17268.036999999898</v>
      </c>
      <c r="D1586" s="29">
        <v>1</v>
      </c>
      <c r="E1586" s="29">
        <v>1</v>
      </c>
      <c r="F1586" s="29">
        <v>4282.1679999999797</v>
      </c>
      <c r="G1586" s="29">
        <v>1</v>
      </c>
      <c r="H1586" s="29">
        <v>1</v>
      </c>
      <c r="I1586" s="29">
        <v>1</v>
      </c>
      <c r="K1586" s="432"/>
      <c r="L1586" s="432" t="e">
        <f>IF(K1586=0,#REF!,0)</f>
        <v>#REF!</v>
      </c>
      <c r="O1586">
        <v>62572.251099000001</v>
      </c>
      <c r="P1586">
        <v>176</v>
      </c>
    </row>
    <row r="1587" spans="1:16">
      <c r="A1587" s="29">
        <v>1585</v>
      </c>
      <c r="B1587" s="29">
        <v>1032.623999999998</v>
      </c>
      <c r="C1587" s="29">
        <v>17330.675999999901</v>
      </c>
      <c r="D1587" s="29">
        <v>1</v>
      </c>
      <c r="E1587" s="29">
        <v>1</v>
      </c>
      <c r="F1587" s="29">
        <v>8782.3359999999993</v>
      </c>
      <c r="G1587" s="29">
        <v>1</v>
      </c>
      <c r="H1587" s="29">
        <v>1</v>
      </c>
      <c r="I1587" s="29">
        <v>1</v>
      </c>
      <c r="K1587" s="432"/>
      <c r="L1587" s="432" t="e">
        <f>IF(K1587=0,#REF!,0)</f>
        <v>#REF!</v>
      </c>
      <c r="O1587">
        <v>61522.448182</v>
      </c>
      <c r="P1587">
        <v>153</v>
      </c>
    </row>
    <row r="1588" spans="1:16">
      <c r="A1588" s="29">
        <v>1586</v>
      </c>
      <c r="B1588" s="29">
        <v>1032.623999999998</v>
      </c>
      <c r="C1588" s="29">
        <v>17351.323999999899</v>
      </c>
      <c r="D1588" s="29">
        <v>1</v>
      </c>
      <c r="E1588" s="29">
        <v>1</v>
      </c>
      <c r="F1588" s="29">
        <v>14084.507</v>
      </c>
      <c r="G1588" s="29">
        <v>1</v>
      </c>
      <c r="H1588" s="29">
        <v>1</v>
      </c>
      <c r="I1588" s="29">
        <v>1</v>
      </c>
      <c r="K1588" s="432"/>
      <c r="L1588" s="432" t="e">
        <f>IF(K1588=0,#REF!,0)</f>
        <v>#REF!</v>
      </c>
      <c r="O1588">
        <v>58877.617124999997</v>
      </c>
      <c r="P1588">
        <v>148</v>
      </c>
    </row>
    <row r="1589" spans="1:16">
      <c r="A1589" s="29">
        <v>1587</v>
      </c>
      <c r="B1589" s="29">
        <v>1032.623999999998</v>
      </c>
      <c r="C1589" s="29">
        <v>17409.141999999902</v>
      </c>
      <c r="D1589" s="29">
        <v>1</v>
      </c>
      <c r="E1589" s="29">
        <v>1</v>
      </c>
      <c r="F1589" s="29">
        <v>18546.911</v>
      </c>
      <c r="G1589" s="29">
        <v>1</v>
      </c>
      <c r="H1589" s="29">
        <v>1</v>
      </c>
      <c r="I1589" s="29">
        <v>1</v>
      </c>
      <c r="K1589" s="432"/>
      <c r="L1589" s="432" t="e">
        <f>IF(K1589=0,#REF!,0)</f>
        <v>#REF!</v>
      </c>
      <c r="O1589">
        <v>58521.11911</v>
      </c>
      <c r="P1589">
        <v>147</v>
      </c>
    </row>
    <row r="1590" spans="1:16">
      <c r="A1590" s="29">
        <v>1588</v>
      </c>
      <c r="B1590" s="29">
        <v>1032.623999999998</v>
      </c>
      <c r="C1590" s="29">
        <v>17464.074999999899</v>
      </c>
      <c r="D1590" s="29">
        <v>1</v>
      </c>
      <c r="E1590" s="29">
        <v>1</v>
      </c>
      <c r="F1590" s="29">
        <v>22726.830999999998</v>
      </c>
      <c r="G1590" s="29">
        <v>1</v>
      </c>
      <c r="H1590" s="29">
        <v>1</v>
      </c>
      <c r="I1590" s="29">
        <v>1</v>
      </c>
      <c r="K1590" s="432"/>
      <c r="L1590" s="432" t="e">
        <f>IF(K1590=0,#REF!,0)</f>
        <v>#REF!</v>
      </c>
      <c r="O1590">
        <v>57682.262390999997</v>
      </c>
      <c r="P1590">
        <v>132</v>
      </c>
    </row>
    <row r="1591" spans="1:16">
      <c r="A1591" s="29">
        <v>1589</v>
      </c>
      <c r="B1591" s="29">
        <v>1032.623999999998</v>
      </c>
      <c r="C1591" s="29">
        <v>17519.118999999901</v>
      </c>
      <c r="D1591" s="29">
        <v>1</v>
      </c>
      <c r="E1591" s="29">
        <v>1</v>
      </c>
      <c r="F1591" s="29">
        <v>26690.831999999999</v>
      </c>
      <c r="G1591" s="29">
        <v>1</v>
      </c>
      <c r="H1591" s="29">
        <v>1</v>
      </c>
      <c r="I1591" s="29">
        <v>1</v>
      </c>
      <c r="K1591" s="432"/>
      <c r="L1591" s="432" t="e">
        <f>IF(K1591=0,#REF!,0)</f>
        <v>#REF!</v>
      </c>
      <c r="O1591">
        <v>57832.829040999997</v>
      </c>
      <c r="P1591">
        <v>140</v>
      </c>
    </row>
    <row r="1592" spans="1:16">
      <c r="A1592" s="29">
        <v>1590</v>
      </c>
      <c r="B1592" s="29">
        <v>1762.222</v>
      </c>
      <c r="C1592" s="29">
        <v>17550.3829999999</v>
      </c>
      <c r="D1592" s="29">
        <v>1</v>
      </c>
      <c r="E1592" s="29">
        <v>1</v>
      </c>
      <c r="F1592" s="29">
        <v>30889.193999999989</v>
      </c>
      <c r="G1592" s="29">
        <v>1</v>
      </c>
      <c r="H1592" s="29">
        <v>1</v>
      </c>
      <c r="I1592" s="29">
        <v>1</v>
      </c>
      <c r="K1592" s="432"/>
      <c r="L1592" s="432" t="e">
        <f>IF(K1592=0,#REF!,0)</f>
        <v>#REF!</v>
      </c>
      <c r="O1592">
        <v>59059.255157</v>
      </c>
      <c r="P1592">
        <v>144</v>
      </c>
    </row>
    <row r="1593" spans="1:16">
      <c r="A1593" s="29">
        <v>1591</v>
      </c>
      <c r="B1593" s="29">
        <v>6139.8579999999993</v>
      </c>
      <c r="C1593" s="29">
        <v>17672.302999999902</v>
      </c>
      <c r="D1593" s="29">
        <v>1</v>
      </c>
      <c r="E1593" s="29">
        <v>1</v>
      </c>
      <c r="F1593" s="29">
        <v>109526.766999999</v>
      </c>
      <c r="G1593" s="29">
        <v>1</v>
      </c>
      <c r="H1593" s="29">
        <v>1</v>
      </c>
      <c r="I1593" s="29">
        <v>1</v>
      </c>
      <c r="K1593" s="432"/>
      <c r="L1593" s="432" t="e">
        <f>IF(K1593=0,#REF!,0)</f>
        <v>#REF!</v>
      </c>
      <c r="O1593">
        <v>60825.816344999999</v>
      </c>
      <c r="P1593">
        <v>142</v>
      </c>
    </row>
    <row r="1594" spans="1:16">
      <c r="A1594" s="29">
        <v>1592</v>
      </c>
      <c r="B1594" s="29">
        <v>1762.222</v>
      </c>
      <c r="C1594" s="29">
        <v>50700.788999999888</v>
      </c>
      <c r="D1594" s="29">
        <v>1</v>
      </c>
      <c r="E1594" s="29">
        <v>1</v>
      </c>
      <c r="F1594" s="29">
        <v>109714.93</v>
      </c>
      <c r="G1594" s="29">
        <v>1</v>
      </c>
      <c r="H1594" s="29">
        <v>1</v>
      </c>
      <c r="I1594" s="29">
        <v>1</v>
      </c>
      <c r="K1594" s="432"/>
      <c r="L1594" s="432" t="e">
        <f>IF(K1594=0,#REF!,0)</f>
        <v>#REF!</v>
      </c>
      <c r="O1594">
        <v>62855.548464</v>
      </c>
      <c r="P1594">
        <v>169</v>
      </c>
    </row>
    <row r="1595" spans="1:16">
      <c r="A1595" s="29">
        <v>1593</v>
      </c>
      <c r="B1595" s="29">
        <v>1032.623999999998</v>
      </c>
      <c r="C1595" s="29">
        <v>79856.397999999986</v>
      </c>
      <c r="D1595" s="29">
        <v>1</v>
      </c>
      <c r="E1595" s="29">
        <v>1</v>
      </c>
      <c r="F1595" s="29">
        <v>95890.380999999907</v>
      </c>
      <c r="G1595" s="29">
        <v>1</v>
      </c>
      <c r="H1595" s="29">
        <v>1</v>
      </c>
      <c r="I1595" s="29">
        <v>1</v>
      </c>
      <c r="K1595" s="432"/>
      <c r="L1595" s="432" t="e">
        <f>IF(K1595=0,#REF!,0)</f>
        <v>#REF!</v>
      </c>
      <c r="O1595">
        <v>65942.026641999997</v>
      </c>
      <c r="P1595">
        <v>136</v>
      </c>
    </row>
    <row r="1596" spans="1:16">
      <c r="A1596" s="29">
        <v>1594</v>
      </c>
      <c r="B1596" s="29">
        <v>1153.2399999999991</v>
      </c>
      <c r="C1596" s="29">
        <v>97420.610999999888</v>
      </c>
      <c r="D1596" s="29">
        <v>1</v>
      </c>
      <c r="E1596" s="29">
        <v>1</v>
      </c>
      <c r="F1596" s="29">
        <v>80540.453000000009</v>
      </c>
      <c r="G1596" s="29">
        <v>1</v>
      </c>
      <c r="H1596" s="29">
        <v>1</v>
      </c>
      <c r="I1596" s="29">
        <v>1</v>
      </c>
      <c r="K1596" s="432"/>
      <c r="L1596" s="432" t="e">
        <f>IF(K1596=0,#REF!,0)</f>
        <v>#REF!</v>
      </c>
      <c r="O1596">
        <v>69646.071960000001</v>
      </c>
      <c r="P1596">
        <v>124</v>
      </c>
    </row>
    <row r="1597" spans="1:16">
      <c r="A1597" s="29">
        <v>1595</v>
      </c>
      <c r="B1597" s="29">
        <v>1213.5469999999989</v>
      </c>
      <c r="C1597" s="29">
        <v>114791.26799999981</v>
      </c>
      <c r="D1597" s="29">
        <v>1</v>
      </c>
      <c r="E1597" s="29">
        <v>1</v>
      </c>
      <c r="F1597" s="29">
        <v>67973.710999999894</v>
      </c>
      <c r="G1597" s="29">
        <v>1</v>
      </c>
      <c r="H1597" s="29">
        <v>1</v>
      </c>
      <c r="I1597" s="29">
        <v>1</v>
      </c>
      <c r="K1597" s="432"/>
      <c r="L1597" s="432" t="e">
        <f>IF(K1597=0,#REF!,0)</f>
        <v>#REF!</v>
      </c>
      <c r="O1597">
        <v>70116.553345000008</v>
      </c>
      <c r="P1597">
        <v>97</v>
      </c>
    </row>
    <row r="1598" spans="1:16">
      <c r="A1598" s="29">
        <v>1596</v>
      </c>
      <c r="B1598" s="29">
        <v>1213.5469999999989</v>
      </c>
      <c r="C1598" s="29">
        <v>95999.007999999885</v>
      </c>
      <c r="D1598" s="29">
        <v>1</v>
      </c>
      <c r="E1598" s="29">
        <v>1</v>
      </c>
      <c r="F1598" s="29">
        <v>56729.121999999887</v>
      </c>
      <c r="G1598" s="29">
        <v>1</v>
      </c>
      <c r="H1598" s="29">
        <v>1</v>
      </c>
      <c r="I1598" s="29">
        <v>1</v>
      </c>
      <c r="K1598" s="432"/>
      <c r="L1598" s="432" t="e">
        <f>IF(K1598=0,#REF!,0)</f>
        <v>#REF!</v>
      </c>
      <c r="O1598">
        <v>69595.943632999988</v>
      </c>
      <c r="P1598">
        <v>106</v>
      </c>
    </row>
    <row r="1599" spans="1:16">
      <c r="A1599" s="29">
        <v>1597</v>
      </c>
      <c r="B1599" s="29">
        <v>6200.1660000000002</v>
      </c>
      <c r="C1599" s="29">
        <v>52668.132999999892</v>
      </c>
      <c r="D1599" s="29">
        <v>1</v>
      </c>
      <c r="E1599" s="29">
        <v>1</v>
      </c>
      <c r="F1599" s="29">
        <v>39258.314999999988</v>
      </c>
      <c r="G1599" s="29">
        <v>1</v>
      </c>
      <c r="H1599" s="29">
        <v>1</v>
      </c>
      <c r="I1599" s="29">
        <v>1</v>
      </c>
      <c r="K1599" s="432"/>
      <c r="L1599" s="432" t="e">
        <f>IF(K1599=0,#REF!,0)</f>
        <v>#REF!</v>
      </c>
      <c r="O1599">
        <v>65300.304658000001</v>
      </c>
      <c r="P1599">
        <v>83</v>
      </c>
    </row>
    <row r="1600" spans="1:16">
      <c r="A1600" s="29">
        <v>1598</v>
      </c>
      <c r="B1600" s="29">
        <v>1762.222</v>
      </c>
      <c r="C1600" s="29">
        <v>75540.56</v>
      </c>
      <c r="D1600" s="29">
        <v>1</v>
      </c>
      <c r="E1600" s="29">
        <v>1</v>
      </c>
      <c r="F1600" s="29">
        <v>42689.002</v>
      </c>
      <c r="G1600" s="29">
        <v>1</v>
      </c>
      <c r="H1600" s="29">
        <v>1</v>
      </c>
      <c r="I1600" s="29">
        <v>1</v>
      </c>
      <c r="K1600" s="432"/>
      <c r="L1600" s="432" t="e">
        <f>IF(K1600=0,#REF!,0)</f>
        <v>#REF!</v>
      </c>
      <c r="O1600">
        <v>63338.749603999997</v>
      </c>
      <c r="P1600">
        <v>92</v>
      </c>
    </row>
    <row r="1601" spans="1:16">
      <c r="A1601" s="29">
        <v>1599</v>
      </c>
      <c r="B1601" s="29">
        <v>1032.623999999998</v>
      </c>
      <c r="C1601" s="29">
        <v>111000.2239999998</v>
      </c>
      <c r="D1601" s="29">
        <v>1</v>
      </c>
      <c r="E1601" s="29">
        <v>1</v>
      </c>
      <c r="F1601" s="29">
        <v>39865.970999999998</v>
      </c>
      <c r="G1601" s="29">
        <v>1</v>
      </c>
      <c r="H1601" s="29">
        <v>1</v>
      </c>
      <c r="I1601" s="29">
        <v>1</v>
      </c>
      <c r="K1601" s="432"/>
      <c r="L1601" s="432" t="e">
        <f>IF(K1601=0,#REF!,0)</f>
        <v>#REF!</v>
      </c>
      <c r="O1601">
        <v>66400.135771999994</v>
      </c>
      <c r="P1601">
        <v>98</v>
      </c>
    </row>
    <row r="1602" spans="1:16">
      <c r="A1602" s="29">
        <v>1600</v>
      </c>
      <c r="B1602" s="29">
        <v>1032.623999999998</v>
      </c>
      <c r="C1602" s="29">
        <v>93010.386999999901</v>
      </c>
      <c r="D1602" s="29">
        <v>1</v>
      </c>
      <c r="E1602" s="29">
        <v>1</v>
      </c>
      <c r="F1602" s="29">
        <v>38246.287999999899</v>
      </c>
      <c r="G1602" s="29">
        <v>1</v>
      </c>
      <c r="H1602" s="29">
        <v>1</v>
      </c>
      <c r="I1602" s="29">
        <v>1</v>
      </c>
      <c r="K1602" s="432"/>
      <c r="L1602" s="432" t="e">
        <f>IF(K1602=0,#REF!,0)</f>
        <v>#REF!</v>
      </c>
      <c r="O1602">
        <v>65741.547882999992</v>
      </c>
      <c r="P1602">
        <v>106</v>
      </c>
    </row>
    <row r="1603" spans="1:16">
      <c r="A1603" s="29">
        <v>1601</v>
      </c>
      <c r="B1603" s="29">
        <v>1032.623999999998</v>
      </c>
      <c r="C1603" s="29">
        <v>81254.259999999995</v>
      </c>
      <c r="D1603" s="29">
        <v>1</v>
      </c>
      <c r="E1603" s="29">
        <v>1</v>
      </c>
      <c r="F1603" s="29">
        <v>40814.678999999989</v>
      </c>
      <c r="G1603" s="29">
        <v>1</v>
      </c>
      <c r="H1603" s="29">
        <v>1</v>
      </c>
      <c r="I1603" s="29">
        <v>1</v>
      </c>
      <c r="K1603" s="432"/>
      <c r="L1603" s="432" t="e">
        <f>IF(K1603=0,#REF!,0)</f>
        <v>#REF!</v>
      </c>
      <c r="O1603">
        <v>66284.622834000009</v>
      </c>
      <c r="P1603">
        <v>102</v>
      </c>
    </row>
    <row r="1604" spans="1:16">
      <c r="A1604" s="29">
        <v>1602</v>
      </c>
      <c r="B1604" s="29">
        <v>1762.222</v>
      </c>
      <c r="C1604" s="29">
        <v>46015.235999999903</v>
      </c>
      <c r="D1604" s="29">
        <v>1</v>
      </c>
      <c r="E1604" s="29">
        <v>1</v>
      </c>
      <c r="F1604" s="29">
        <v>45642.624999999891</v>
      </c>
      <c r="G1604" s="29">
        <v>1</v>
      </c>
      <c r="H1604" s="29">
        <v>1</v>
      </c>
      <c r="I1604" s="29">
        <v>1</v>
      </c>
      <c r="K1604" s="432"/>
      <c r="L1604" s="432" t="e">
        <f>IF(K1604=0,#REF!,0)</f>
        <v>#REF!</v>
      </c>
      <c r="O1604">
        <v>66749.210905999993</v>
      </c>
      <c r="P1604">
        <v>124</v>
      </c>
    </row>
    <row r="1605" spans="1:16">
      <c r="A1605" s="29">
        <v>1603</v>
      </c>
      <c r="B1605" s="29">
        <v>6139.8579999999993</v>
      </c>
      <c r="C1605" s="29">
        <v>29764.841999999899</v>
      </c>
      <c r="D1605" s="29">
        <v>1</v>
      </c>
      <c r="E1605" s="29">
        <v>1</v>
      </c>
      <c r="F1605" s="29">
        <v>44796.093999999903</v>
      </c>
      <c r="G1605" s="29">
        <v>1</v>
      </c>
      <c r="H1605" s="29">
        <v>1</v>
      </c>
      <c r="I1605" s="29">
        <v>1</v>
      </c>
      <c r="K1605" s="432"/>
      <c r="L1605" s="432" t="e">
        <f>IF(K1605=0,#REF!,0)</f>
        <v>#REF!</v>
      </c>
      <c r="O1605">
        <v>66673.040863000002</v>
      </c>
      <c r="P1605">
        <v>154</v>
      </c>
    </row>
    <row r="1606" spans="1:16">
      <c r="A1606" s="29">
        <v>1604</v>
      </c>
      <c r="B1606" s="29">
        <v>7599.07</v>
      </c>
      <c r="C1606" s="29">
        <v>31144.019999999899</v>
      </c>
      <c r="D1606" s="29">
        <v>1</v>
      </c>
      <c r="E1606" s="29">
        <v>1</v>
      </c>
      <c r="F1606" s="29">
        <v>43958.428999999989</v>
      </c>
      <c r="G1606" s="29">
        <v>1</v>
      </c>
      <c r="H1606" s="29">
        <v>1</v>
      </c>
      <c r="I1606" s="29">
        <v>1</v>
      </c>
      <c r="K1606" s="432"/>
      <c r="L1606" s="432" t="e">
        <f>IF(K1606=0,#REF!,0)</f>
        <v>#REF!</v>
      </c>
      <c r="O1606">
        <v>67452.503358000002</v>
      </c>
      <c r="P1606">
        <v>183</v>
      </c>
    </row>
    <row r="1607" spans="1:16">
      <c r="A1607" s="29">
        <v>1605</v>
      </c>
      <c r="B1607" s="29">
        <v>1762.222</v>
      </c>
      <c r="C1607" s="29">
        <v>17408.4899999999</v>
      </c>
      <c r="D1607" s="29">
        <v>1</v>
      </c>
      <c r="E1607" s="29">
        <v>1</v>
      </c>
      <c r="F1607" s="29">
        <v>55047.014999999999</v>
      </c>
      <c r="G1607" s="29">
        <v>1</v>
      </c>
      <c r="H1607" s="29">
        <v>1</v>
      </c>
      <c r="I1607" s="29">
        <v>1</v>
      </c>
      <c r="K1607" s="432"/>
      <c r="L1607" s="432" t="e">
        <f>IF(K1607=0,#REF!,0)</f>
        <v>#REF!</v>
      </c>
      <c r="O1607">
        <v>65122.143645999997</v>
      </c>
      <c r="P1607">
        <v>176</v>
      </c>
    </row>
    <row r="1608" spans="1:16">
      <c r="A1608" s="29">
        <v>1606</v>
      </c>
      <c r="B1608" s="29">
        <v>1762.222</v>
      </c>
      <c r="C1608" s="29">
        <v>17025.7249999999</v>
      </c>
      <c r="D1608" s="29">
        <v>1</v>
      </c>
      <c r="E1608" s="29">
        <v>1</v>
      </c>
      <c r="F1608" s="29">
        <v>2983.2040000000002</v>
      </c>
      <c r="G1608" s="29">
        <v>1</v>
      </c>
      <c r="H1608" s="29">
        <v>1</v>
      </c>
      <c r="I1608" s="29">
        <v>1</v>
      </c>
      <c r="K1608" s="432"/>
      <c r="L1608" s="432" t="e">
        <f>IF(K1608=0,#REF!,0)</f>
        <v>#REF!</v>
      </c>
      <c r="O1608">
        <v>62765.860961999999</v>
      </c>
      <c r="P1608">
        <v>181</v>
      </c>
    </row>
    <row r="1609" spans="1:16">
      <c r="A1609" s="29">
        <v>1607</v>
      </c>
      <c r="B1609" s="29">
        <v>1762.222</v>
      </c>
      <c r="C1609" s="29">
        <v>16638.172999999901</v>
      </c>
      <c r="D1609" s="29">
        <v>1</v>
      </c>
      <c r="E1609" s="29">
        <v>1</v>
      </c>
      <c r="F1609" s="29">
        <v>1668.146</v>
      </c>
      <c r="G1609" s="29">
        <v>1</v>
      </c>
      <c r="H1609" s="29">
        <v>1</v>
      </c>
      <c r="I1609" s="29">
        <v>1</v>
      </c>
      <c r="K1609" s="432"/>
      <c r="L1609" s="432" t="e">
        <f>IF(K1609=0,#REF!,0)</f>
        <v>#REF!</v>
      </c>
      <c r="O1609">
        <v>62219.511047</v>
      </c>
      <c r="P1609">
        <v>179</v>
      </c>
    </row>
    <row r="1610" spans="1:16">
      <c r="A1610" s="29">
        <v>1608</v>
      </c>
      <c r="B1610" s="29">
        <v>1032.623999999998</v>
      </c>
      <c r="C1610" s="29">
        <v>16727.0999999999</v>
      </c>
      <c r="D1610" s="29">
        <v>1</v>
      </c>
      <c r="E1610" s="29">
        <v>1</v>
      </c>
      <c r="F1610" s="29">
        <v>1286.473</v>
      </c>
      <c r="G1610" s="29">
        <v>1</v>
      </c>
      <c r="H1610" s="29">
        <v>1</v>
      </c>
      <c r="I1610" s="29">
        <v>1</v>
      </c>
      <c r="K1610" s="432"/>
      <c r="L1610" s="432" t="e">
        <f>IF(K1610=0,#REF!,0)</f>
        <v>#REF!</v>
      </c>
      <c r="O1610">
        <v>62166.802673000013</v>
      </c>
      <c r="P1610">
        <v>169</v>
      </c>
    </row>
    <row r="1611" spans="1:16">
      <c r="A1611" s="29">
        <v>1609</v>
      </c>
      <c r="B1611" s="29">
        <v>1032.623999999998</v>
      </c>
      <c r="C1611" s="29">
        <v>16764.357999999898</v>
      </c>
      <c r="D1611" s="29">
        <v>1</v>
      </c>
      <c r="E1611" s="29">
        <v>1</v>
      </c>
      <c r="F1611" s="29">
        <v>655.05999999999904</v>
      </c>
      <c r="G1611" s="29">
        <v>1</v>
      </c>
      <c r="H1611" s="29">
        <v>1</v>
      </c>
      <c r="I1611" s="29">
        <v>1</v>
      </c>
      <c r="K1611" s="432"/>
      <c r="L1611" s="432" t="e">
        <f>IF(K1611=0,#REF!,0)</f>
        <v>#REF!</v>
      </c>
      <c r="O1611">
        <v>61954.717987999997</v>
      </c>
      <c r="P1611">
        <v>149</v>
      </c>
    </row>
    <row r="1612" spans="1:16">
      <c r="A1612" s="29">
        <v>1610</v>
      </c>
      <c r="B1612" s="29">
        <v>1032.623999999998</v>
      </c>
      <c r="C1612" s="29">
        <v>16779.244999999901</v>
      </c>
      <c r="D1612" s="29">
        <v>1</v>
      </c>
      <c r="E1612" s="29">
        <v>1</v>
      </c>
      <c r="F1612" s="29">
        <v>2068.029</v>
      </c>
      <c r="G1612" s="29">
        <v>1</v>
      </c>
      <c r="H1612" s="29">
        <v>1</v>
      </c>
      <c r="I1612" s="29">
        <v>1</v>
      </c>
      <c r="K1612" s="432"/>
      <c r="L1612" s="432" t="e">
        <f>IF(K1612=0,#REF!,0)</f>
        <v>#REF!</v>
      </c>
      <c r="O1612">
        <v>58806.828399000013</v>
      </c>
      <c r="P1612">
        <v>145</v>
      </c>
    </row>
    <row r="1613" spans="1:16">
      <c r="A1613" s="29">
        <v>1611</v>
      </c>
      <c r="B1613" s="29">
        <v>1032.623999999998</v>
      </c>
      <c r="C1613" s="29">
        <v>16844.874999999902</v>
      </c>
      <c r="D1613" s="29">
        <v>1</v>
      </c>
      <c r="E1613" s="29">
        <v>1</v>
      </c>
      <c r="F1613" s="29">
        <v>7719.1679999999897</v>
      </c>
      <c r="G1613" s="29">
        <v>1</v>
      </c>
      <c r="H1613" s="29">
        <v>1</v>
      </c>
      <c r="I1613" s="29">
        <v>1</v>
      </c>
      <c r="K1613" s="432"/>
      <c r="L1613" s="432" t="e">
        <f>IF(K1613=0,#REF!,0)</f>
        <v>#REF!</v>
      </c>
      <c r="O1613">
        <v>58391.174134000001</v>
      </c>
      <c r="P1613">
        <v>143</v>
      </c>
    </row>
    <row r="1614" spans="1:16">
      <c r="A1614" s="29">
        <v>1612</v>
      </c>
      <c r="B1614" s="29">
        <v>1032.623999999998</v>
      </c>
      <c r="C1614" s="29">
        <v>16871.5819999999</v>
      </c>
      <c r="D1614" s="29">
        <v>1</v>
      </c>
      <c r="E1614" s="29">
        <v>1</v>
      </c>
      <c r="F1614" s="29">
        <v>13027.520999999901</v>
      </c>
      <c r="G1614" s="29">
        <v>1</v>
      </c>
      <c r="H1614" s="29">
        <v>1</v>
      </c>
      <c r="I1614" s="29">
        <v>1</v>
      </c>
      <c r="K1614" s="432"/>
      <c r="L1614" s="432" t="e">
        <f>IF(K1614=0,#REF!,0)</f>
        <v>#REF!</v>
      </c>
      <c r="O1614">
        <v>57535.861693999999</v>
      </c>
      <c r="P1614">
        <v>134</v>
      </c>
    </row>
    <row r="1615" spans="1:16">
      <c r="A1615" s="29">
        <v>1613</v>
      </c>
      <c r="B1615" s="29">
        <v>1032.623999999998</v>
      </c>
      <c r="C1615" s="29">
        <v>16917.252999999899</v>
      </c>
      <c r="D1615" s="29">
        <v>1</v>
      </c>
      <c r="E1615" s="29">
        <v>1</v>
      </c>
      <c r="F1615" s="29">
        <v>18508.019999999899</v>
      </c>
      <c r="G1615" s="29">
        <v>1</v>
      </c>
      <c r="H1615" s="29">
        <v>1</v>
      </c>
      <c r="I1615" s="29">
        <v>1</v>
      </c>
      <c r="K1615" s="432"/>
      <c r="L1615" s="432" t="e">
        <f>IF(K1615=0,#REF!,0)</f>
        <v>#REF!</v>
      </c>
      <c r="O1615">
        <v>58138.792845999997</v>
      </c>
      <c r="P1615">
        <v>134</v>
      </c>
    </row>
    <row r="1616" spans="1:16">
      <c r="A1616" s="29">
        <v>1614</v>
      </c>
      <c r="B1616" s="29">
        <v>1762.222</v>
      </c>
      <c r="C1616" s="29">
        <v>16941.195999999902</v>
      </c>
      <c r="D1616" s="29">
        <v>1</v>
      </c>
      <c r="E1616" s="29">
        <v>1</v>
      </c>
      <c r="F1616" s="29">
        <v>21971.893999999898</v>
      </c>
      <c r="G1616" s="29">
        <v>1</v>
      </c>
      <c r="H1616" s="29">
        <v>1</v>
      </c>
      <c r="I1616" s="29">
        <v>1</v>
      </c>
      <c r="K1616" s="432"/>
      <c r="L1616" s="432" t="e">
        <f>IF(K1616=0,#REF!,0)</f>
        <v>#REF!</v>
      </c>
      <c r="O1616">
        <v>59618.946684000002</v>
      </c>
      <c r="P1616">
        <v>140</v>
      </c>
    </row>
    <row r="1617" spans="1:16">
      <c r="A1617" s="29">
        <v>1615</v>
      </c>
      <c r="B1617" s="29">
        <v>6139.8579999999993</v>
      </c>
      <c r="C1617" s="29">
        <v>17051.5979999999</v>
      </c>
      <c r="D1617" s="29">
        <v>1</v>
      </c>
      <c r="E1617" s="29">
        <v>1</v>
      </c>
      <c r="F1617" s="29">
        <v>98751.919999999984</v>
      </c>
      <c r="G1617" s="29">
        <v>1</v>
      </c>
      <c r="H1617" s="29">
        <v>1</v>
      </c>
      <c r="I1617" s="29">
        <v>1</v>
      </c>
      <c r="K1617" s="432"/>
      <c r="L1617" s="432" t="e">
        <f>IF(K1617=0,#REF!,0)</f>
        <v>#REF!</v>
      </c>
      <c r="O1617">
        <v>61280.550019000002</v>
      </c>
      <c r="P1617">
        <v>153</v>
      </c>
    </row>
    <row r="1618" spans="1:16">
      <c r="A1618" s="29">
        <v>1616</v>
      </c>
      <c r="B1618" s="29">
        <v>1762.222</v>
      </c>
      <c r="C1618" s="29">
        <v>31586.96199999989</v>
      </c>
      <c r="D1618" s="29">
        <v>1</v>
      </c>
      <c r="E1618" s="29">
        <v>1</v>
      </c>
      <c r="F1618" s="29">
        <v>100392.1329999999</v>
      </c>
      <c r="G1618" s="29">
        <v>1</v>
      </c>
      <c r="H1618" s="29">
        <v>1</v>
      </c>
      <c r="I1618" s="29">
        <v>1</v>
      </c>
      <c r="K1618" s="432"/>
      <c r="L1618" s="432" t="e">
        <f>IF(K1618=0,#REF!,0)</f>
        <v>#REF!</v>
      </c>
      <c r="O1618">
        <v>62650.658508</v>
      </c>
      <c r="P1618">
        <v>178</v>
      </c>
    </row>
    <row r="1619" spans="1:16">
      <c r="A1619" s="29">
        <v>1617</v>
      </c>
      <c r="B1619" s="29">
        <v>1032.623999999998</v>
      </c>
      <c r="C1619" s="29">
        <v>32145.255999999888</v>
      </c>
      <c r="D1619" s="29">
        <v>1</v>
      </c>
      <c r="E1619" s="29">
        <v>1</v>
      </c>
      <c r="F1619" s="29">
        <v>92701.228999999992</v>
      </c>
      <c r="G1619" s="29">
        <v>1</v>
      </c>
      <c r="H1619" s="29">
        <v>1</v>
      </c>
      <c r="I1619" s="29">
        <v>1</v>
      </c>
      <c r="K1619" s="432"/>
      <c r="L1619" s="432" t="e">
        <f>IF(K1619=0,#REF!,0)</f>
        <v>#REF!</v>
      </c>
      <c r="O1619">
        <v>64435.379485999998</v>
      </c>
      <c r="P1619">
        <v>135</v>
      </c>
    </row>
    <row r="1620" spans="1:16">
      <c r="A1620" s="29">
        <v>1618</v>
      </c>
      <c r="B1620" s="29">
        <v>1153.2399999999991</v>
      </c>
      <c r="C1620" s="29">
        <v>32662.9569999999</v>
      </c>
      <c r="D1620" s="29">
        <v>1</v>
      </c>
      <c r="E1620" s="29">
        <v>1</v>
      </c>
      <c r="F1620" s="29">
        <v>80705.791999999987</v>
      </c>
      <c r="G1620" s="29">
        <v>1</v>
      </c>
      <c r="H1620" s="29">
        <v>1</v>
      </c>
      <c r="I1620" s="29">
        <v>1</v>
      </c>
      <c r="K1620" s="432"/>
      <c r="L1620" s="432" t="e">
        <f>IF(K1620=0,#REF!,0)</f>
        <v>#REF!</v>
      </c>
      <c r="O1620">
        <v>68233.665435999996</v>
      </c>
      <c r="P1620">
        <v>110</v>
      </c>
    </row>
    <row r="1621" spans="1:16">
      <c r="A1621" s="29">
        <v>1619</v>
      </c>
      <c r="B1621" s="29">
        <v>1213.5469999999989</v>
      </c>
      <c r="C1621" s="29">
        <v>33045.697999999888</v>
      </c>
      <c r="D1621" s="29">
        <v>1</v>
      </c>
      <c r="E1621" s="29">
        <v>1</v>
      </c>
      <c r="F1621" s="29">
        <v>69411.219999999987</v>
      </c>
      <c r="G1621" s="29">
        <v>1</v>
      </c>
      <c r="H1621" s="29">
        <v>1</v>
      </c>
      <c r="I1621" s="29">
        <v>1</v>
      </c>
      <c r="K1621" s="432">
        <v>7550.8942784536512</v>
      </c>
      <c r="L1621" s="432">
        <f>IF(K1621=0,#REF!,0)</f>
        <v>0</v>
      </c>
      <c r="O1621">
        <v>67763.169464000006</v>
      </c>
      <c r="P1621">
        <v>88</v>
      </c>
    </row>
    <row r="1622" spans="1:16">
      <c r="A1622" s="29">
        <v>1620</v>
      </c>
      <c r="B1622" s="29">
        <v>1213.5469999999989</v>
      </c>
      <c r="C1622" s="29">
        <v>32304.8299999999</v>
      </c>
      <c r="D1622" s="29">
        <v>1</v>
      </c>
      <c r="E1622" s="29">
        <v>1</v>
      </c>
      <c r="F1622" s="29">
        <v>60502.879999999997</v>
      </c>
      <c r="G1622" s="29">
        <v>1</v>
      </c>
      <c r="H1622" s="29">
        <v>1</v>
      </c>
      <c r="I1622" s="29">
        <v>1</v>
      </c>
      <c r="K1622" s="432">
        <v>17528.822623910921</v>
      </c>
      <c r="L1622" s="432">
        <f>IF(K1622=0,#REF!,0)</f>
        <v>0</v>
      </c>
      <c r="O1622">
        <v>66911.248443999997</v>
      </c>
      <c r="P1622">
        <v>93</v>
      </c>
    </row>
    <row r="1623" spans="1:16">
      <c r="A1623" s="29">
        <v>1621</v>
      </c>
      <c r="B1623" s="29">
        <v>6200.1660000000002</v>
      </c>
      <c r="C1623" s="29">
        <v>30228.550999999989</v>
      </c>
      <c r="D1623" s="29">
        <v>1</v>
      </c>
      <c r="E1623" s="29">
        <v>1</v>
      </c>
      <c r="F1623" s="29">
        <v>41025.339999999997</v>
      </c>
      <c r="G1623" s="29">
        <v>1</v>
      </c>
      <c r="H1623" s="29">
        <v>1</v>
      </c>
      <c r="I1623" s="29">
        <v>1</v>
      </c>
      <c r="K1623" s="432">
        <v>10316.43704105424</v>
      </c>
      <c r="L1623" s="432">
        <f>IF(K1623=0,#REF!,0)</f>
        <v>0</v>
      </c>
      <c r="O1623">
        <v>63659.310363999997</v>
      </c>
      <c r="P1623">
        <v>86</v>
      </c>
    </row>
    <row r="1624" spans="1:16">
      <c r="A1624" s="29">
        <v>1622</v>
      </c>
      <c r="B1624" s="29">
        <v>1762.222</v>
      </c>
      <c r="C1624" s="29">
        <v>29922.467999999899</v>
      </c>
      <c r="D1624" s="29">
        <v>1</v>
      </c>
      <c r="E1624" s="29">
        <v>1</v>
      </c>
      <c r="F1624" s="29">
        <v>44178.511999999988</v>
      </c>
      <c r="G1624" s="29">
        <v>1</v>
      </c>
      <c r="H1624" s="29">
        <v>1</v>
      </c>
      <c r="I1624" s="29">
        <v>1</v>
      </c>
      <c r="K1624" s="432">
        <v>23217.100956935639</v>
      </c>
      <c r="L1624" s="432">
        <f>IF(K1624=0,#REF!,0)</f>
        <v>0</v>
      </c>
      <c r="O1624">
        <v>61433.863341999997</v>
      </c>
      <c r="P1624">
        <v>79</v>
      </c>
    </row>
    <row r="1625" spans="1:16">
      <c r="A1625" s="29">
        <v>1623</v>
      </c>
      <c r="B1625" s="29">
        <v>1032.623999999998</v>
      </c>
      <c r="C1625" s="29">
        <v>30605.441999999901</v>
      </c>
      <c r="D1625" s="29">
        <v>1</v>
      </c>
      <c r="E1625" s="29">
        <v>1</v>
      </c>
      <c r="F1625" s="29">
        <v>41736.463999999891</v>
      </c>
      <c r="G1625" s="29">
        <v>1</v>
      </c>
      <c r="H1625" s="29">
        <v>1</v>
      </c>
      <c r="I1625" s="29">
        <v>1</v>
      </c>
      <c r="K1625" s="432">
        <v>13731.36800633977</v>
      </c>
      <c r="L1625" s="432">
        <f>IF(K1625=0,#REF!,0)</f>
        <v>0</v>
      </c>
      <c r="O1625">
        <v>64136.274597000003</v>
      </c>
      <c r="P1625">
        <v>84</v>
      </c>
    </row>
    <row r="1626" spans="1:16">
      <c r="A1626" s="29">
        <v>1624</v>
      </c>
      <c r="B1626" s="29">
        <v>1032.623999999998</v>
      </c>
      <c r="C1626" s="29">
        <v>30206.573999999899</v>
      </c>
      <c r="D1626" s="29">
        <v>1</v>
      </c>
      <c r="E1626" s="29">
        <v>1</v>
      </c>
      <c r="F1626" s="29">
        <v>39668.052999999993</v>
      </c>
      <c r="G1626" s="29">
        <v>1</v>
      </c>
      <c r="H1626" s="29">
        <v>1</v>
      </c>
      <c r="I1626" s="29">
        <v>1</v>
      </c>
      <c r="K1626" s="432"/>
      <c r="L1626" s="432" t="e">
        <f>IF(K1626=0,#REF!,0)</f>
        <v>#REF!</v>
      </c>
      <c r="O1626">
        <v>63485.935394</v>
      </c>
      <c r="P1626">
        <v>85</v>
      </c>
    </row>
    <row r="1627" spans="1:16">
      <c r="A1627" s="29">
        <v>1625</v>
      </c>
      <c r="B1627" s="29">
        <v>1032.623999999998</v>
      </c>
      <c r="C1627" s="29">
        <v>29916.127999999899</v>
      </c>
      <c r="D1627" s="29">
        <v>1</v>
      </c>
      <c r="E1627" s="29">
        <v>1</v>
      </c>
      <c r="F1627" s="29">
        <v>42045.692999999999</v>
      </c>
      <c r="G1627" s="29">
        <v>1</v>
      </c>
      <c r="H1627" s="29">
        <v>1</v>
      </c>
      <c r="I1627" s="29">
        <v>1</v>
      </c>
      <c r="K1627" s="432"/>
      <c r="L1627" s="432" t="e">
        <f>IF(K1627=0,#REF!,0)</f>
        <v>#REF!</v>
      </c>
      <c r="O1627">
        <v>64020.911896000012</v>
      </c>
      <c r="P1627">
        <v>84</v>
      </c>
    </row>
    <row r="1628" spans="1:16">
      <c r="A1628" s="29">
        <v>1626</v>
      </c>
      <c r="B1628" s="29">
        <v>1762.222</v>
      </c>
      <c r="C1628" s="29">
        <v>29409.963999999902</v>
      </c>
      <c r="D1628" s="29">
        <v>1</v>
      </c>
      <c r="E1628" s="29">
        <v>1</v>
      </c>
      <c r="F1628" s="29">
        <v>44909.377999999902</v>
      </c>
      <c r="G1628" s="29">
        <v>1</v>
      </c>
      <c r="H1628" s="29">
        <v>1</v>
      </c>
      <c r="I1628" s="29">
        <v>1</v>
      </c>
      <c r="K1628" s="432"/>
      <c r="L1628" s="432" t="e">
        <f>IF(K1628=0,#REF!,0)</f>
        <v>#REF!</v>
      </c>
      <c r="O1628">
        <v>64354.848328</v>
      </c>
      <c r="P1628">
        <v>103</v>
      </c>
    </row>
    <row r="1629" spans="1:16">
      <c r="A1629" s="29">
        <v>1627</v>
      </c>
      <c r="B1629" s="29">
        <v>6139.8579999999993</v>
      </c>
      <c r="C1629" s="29">
        <v>29627.190999999901</v>
      </c>
      <c r="D1629" s="29">
        <v>1</v>
      </c>
      <c r="E1629" s="29">
        <v>1</v>
      </c>
      <c r="F1629" s="29">
        <v>43274.808999999892</v>
      </c>
      <c r="G1629" s="29">
        <v>1</v>
      </c>
      <c r="H1629" s="29">
        <v>1</v>
      </c>
      <c r="I1629" s="29">
        <v>1</v>
      </c>
      <c r="K1629" s="432"/>
      <c r="L1629" s="432" t="e">
        <f>IF(K1629=0,#REF!,0)</f>
        <v>#REF!</v>
      </c>
      <c r="O1629">
        <v>64848.310790000003</v>
      </c>
      <c r="P1629">
        <v>118</v>
      </c>
    </row>
    <row r="1630" spans="1:16">
      <c r="A1630" s="29">
        <v>1628</v>
      </c>
      <c r="B1630" s="29">
        <v>7599.07</v>
      </c>
      <c r="C1630" s="29">
        <v>31016.45799999989</v>
      </c>
      <c r="D1630" s="29">
        <v>1</v>
      </c>
      <c r="E1630" s="29">
        <v>1</v>
      </c>
      <c r="F1630" s="29">
        <v>41283.227999999886</v>
      </c>
      <c r="G1630" s="29">
        <v>1</v>
      </c>
      <c r="H1630" s="29">
        <v>1</v>
      </c>
      <c r="I1630" s="29">
        <v>1</v>
      </c>
      <c r="K1630" s="432"/>
      <c r="L1630" s="432" t="e">
        <f>IF(K1630=0,#REF!,0)</f>
        <v>#REF!</v>
      </c>
      <c r="O1630">
        <v>66959.777557000009</v>
      </c>
      <c r="P1630">
        <v>157</v>
      </c>
    </row>
    <row r="1631" spans="1:16">
      <c r="A1631" s="29">
        <v>1629</v>
      </c>
      <c r="B1631" s="29">
        <v>1762.222</v>
      </c>
      <c r="C1631" s="29">
        <v>17334.011999999901</v>
      </c>
      <c r="D1631" s="29">
        <v>1</v>
      </c>
      <c r="E1631" s="29">
        <v>1</v>
      </c>
      <c r="F1631" s="29">
        <v>51169.065999999977</v>
      </c>
      <c r="G1631" s="29">
        <v>1</v>
      </c>
      <c r="H1631" s="29">
        <v>1</v>
      </c>
      <c r="I1631" s="29">
        <v>1</v>
      </c>
      <c r="K1631" s="432"/>
      <c r="L1631" s="432" t="e">
        <f>IF(K1631=0,#REF!,0)</f>
        <v>#REF!</v>
      </c>
      <c r="O1631">
        <v>65067.043855000004</v>
      </c>
      <c r="P1631">
        <v>159</v>
      </c>
    </row>
    <row r="1632" spans="1:16">
      <c r="A1632" s="29">
        <v>1630</v>
      </c>
      <c r="B1632" s="29">
        <v>1762.222</v>
      </c>
      <c r="C1632" s="29">
        <v>16949.015999999901</v>
      </c>
      <c r="D1632" s="29">
        <v>1</v>
      </c>
      <c r="E1632" s="29">
        <v>1</v>
      </c>
      <c r="F1632" s="29">
        <v>2445.3530000000001</v>
      </c>
      <c r="G1632" s="29">
        <v>1</v>
      </c>
      <c r="H1632" s="29">
        <v>1</v>
      </c>
      <c r="I1632" s="29">
        <v>1</v>
      </c>
      <c r="K1632" s="432"/>
      <c r="L1632" s="432" t="e">
        <f>IF(K1632=0,#REF!,0)</f>
        <v>#REF!</v>
      </c>
      <c r="O1632">
        <v>63070.173888999998</v>
      </c>
      <c r="P1632">
        <v>167</v>
      </c>
    </row>
    <row r="1633" spans="1:16">
      <c r="A1633" s="29">
        <v>1631</v>
      </c>
      <c r="B1633" s="29">
        <v>1762.222</v>
      </c>
      <c r="C1633" s="29">
        <v>16551.2779999999</v>
      </c>
      <c r="D1633" s="29">
        <v>1</v>
      </c>
      <c r="E1633" s="29">
        <v>1</v>
      </c>
      <c r="F1633" s="29">
        <v>1995.1609999999901</v>
      </c>
      <c r="G1633" s="29">
        <v>1</v>
      </c>
      <c r="H1633" s="29">
        <v>1</v>
      </c>
      <c r="I1633" s="29">
        <v>1</v>
      </c>
      <c r="K1633" s="432"/>
      <c r="L1633" s="432" t="e">
        <f>IF(K1633=0,#REF!,0)</f>
        <v>#REF!</v>
      </c>
      <c r="O1633">
        <v>61993.143950999998</v>
      </c>
      <c r="P1633">
        <v>162</v>
      </c>
    </row>
    <row r="1634" spans="1:16">
      <c r="A1634" s="29">
        <v>1632</v>
      </c>
      <c r="B1634" s="29">
        <v>1032.623999999998</v>
      </c>
      <c r="C1634" s="29">
        <v>16610.7409999999</v>
      </c>
      <c r="D1634" s="29">
        <v>1</v>
      </c>
      <c r="E1634" s="29">
        <v>1</v>
      </c>
      <c r="F1634" s="29">
        <v>1212.652</v>
      </c>
      <c r="G1634" s="29">
        <v>1</v>
      </c>
      <c r="H1634" s="29">
        <v>1</v>
      </c>
      <c r="I1634" s="29">
        <v>1</v>
      </c>
      <c r="K1634" s="432"/>
      <c r="L1634" s="432" t="e">
        <f>IF(K1634=0,#REF!,0)</f>
        <v>#REF!</v>
      </c>
      <c r="O1634">
        <v>62220.968445999999</v>
      </c>
      <c r="P1634">
        <v>153</v>
      </c>
    </row>
    <row r="1635" spans="1:16">
      <c r="A1635" s="29">
        <v>1633</v>
      </c>
      <c r="B1635" s="29">
        <v>1032.623999999998</v>
      </c>
      <c r="C1635" s="29">
        <v>16628.548999999901</v>
      </c>
      <c r="D1635" s="29">
        <v>1</v>
      </c>
      <c r="E1635" s="29">
        <v>1</v>
      </c>
      <c r="F1635" s="29">
        <v>750.01699999999994</v>
      </c>
      <c r="G1635" s="29">
        <v>1</v>
      </c>
      <c r="H1635" s="29">
        <v>1</v>
      </c>
      <c r="I1635" s="29">
        <v>1</v>
      </c>
      <c r="K1635" s="432"/>
      <c r="L1635" s="432" t="e">
        <f>IF(K1635=0,#REF!,0)</f>
        <v>#REF!</v>
      </c>
      <c r="O1635">
        <v>61250.679259999997</v>
      </c>
      <c r="P1635">
        <v>141</v>
      </c>
    </row>
    <row r="1636" spans="1:16">
      <c r="A1636" s="29">
        <v>1634</v>
      </c>
      <c r="B1636" s="29">
        <v>1032.623999999998</v>
      </c>
      <c r="C1636" s="29">
        <v>16593.766999999902</v>
      </c>
      <c r="D1636" s="29">
        <v>1</v>
      </c>
      <c r="E1636" s="29">
        <v>1</v>
      </c>
      <c r="F1636" s="29">
        <v>689.49299999999903</v>
      </c>
      <c r="G1636" s="29">
        <v>1</v>
      </c>
      <c r="H1636" s="29">
        <v>1</v>
      </c>
      <c r="I1636" s="29">
        <v>1</v>
      </c>
      <c r="K1636" s="432"/>
      <c r="L1636" s="432" t="e">
        <f>IF(K1636=0,#REF!,0)</f>
        <v>#REF!</v>
      </c>
      <c r="O1636">
        <v>57425.618348000004</v>
      </c>
      <c r="P1636">
        <v>131</v>
      </c>
    </row>
    <row r="1637" spans="1:16">
      <c r="A1637" s="29">
        <v>1635</v>
      </c>
      <c r="B1637" s="29">
        <v>1032.623999999998</v>
      </c>
      <c r="C1637" s="29">
        <v>16608.110999999899</v>
      </c>
      <c r="D1637" s="29">
        <v>1</v>
      </c>
      <c r="E1637" s="29">
        <v>1</v>
      </c>
      <c r="F1637" s="29">
        <v>1265.0779999999991</v>
      </c>
      <c r="G1637" s="29">
        <v>1</v>
      </c>
      <c r="H1637" s="29">
        <v>1</v>
      </c>
      <c r="I1637" s="29">
        <v>1</v>
      </c>
      <c r="K1637" s="432"/>
      <c r="L1637" s="432" t="e">
        <f>IF(K1637=0,#REF!,0)</f>
        <v>#REF!</v>
      </c>
      <c r="O1637">
        <v>56389.097138999998</v>
      </c>
      <c r="P1637">
        <v>122</v>
      </c>
    </row>
    <row r="1638" spans="1:16">
      <c r="A1638" s="29">
        <v>1636</v>
      </c>
      <c r="B1638" s="29">
        <v>1032.623999999998</v>
      </c>
      <c r="C1638" s="29">
        <v>16615.427999999902</v>
      </c>
      <c r="D1638" s="29">
        <v>1</v>
      </c>
      <c r="E1638" s="29">
        <v>1</v>
      </c>
      <c r="F1638" s="29">
        <v>2998.3649999999998</v>
      </c>
      <c r="G1638" s="29">
        <v>1</v>
      </c>
      <c r="H1638" s="29">
        <v>1</v>
      </c>
      <c r="I1638" s="29">
        <v>1</v>
      </c>
      <c r="K1638" s="432"/>
      <c r="L1638" s="432" t="e">
        <f>IF(K1638=0,#REF!,0)</f>
        <v>#REF!</v>
      </c>
      <c r="O1638">
        <v>56626.398407000001</v>
      </c>
      <c r="P1638">
        <v>126</v>
      </c>
    </row>
    <row r="1639" spans="1:16">
      <c r="A1639" s="29">
        <v>1637</v>
      </c>
      <c r="B1639" s="29">
        <v>1032.623999999998</v>
      </c>
      <c r="C1639" s="29">
        <v>16636.937999999889</v>
      </c>
      <c r="D1639" s="29">
        <v>1</v>
      </c>
      <c r="E1639" s="29">
        <v>1</v>
      </c>
      <c r="F1639" s="29">
        <v>7609.6779999999899</v>
      </c>
      <c r="G1639" s="29">
        <v>1</v>
      </c>
      <c r="H1639" s="29">
        <v>1</v>
      </c>
      <c r="I1639" s="29">
        <v>1</v>
      </c>
      <c r="K1639" s="432"/>
      <c r="L1639" s="432" t="e">
        <f>IF(K1639=0,#REF!,0)</f>
        <v>#REF!</v>
      </c>
      <c r="O1639">
        <v>56993.069732000004</v>
      </c>
      <c r="P1639">
        <v>122</v>
      </c>
    </row>
    <row r="1640" spans="1:16">
      <c r="A1640" s="29">
        <v>1638</v>
      </c>
      <c r="B1640" s="29">
        <v>1762.222</v>
      </c>
      <c r="C1640" s="29">
        <v>16626.343999999899</v>
      </c>
      <c r="D1640" s="29">
        <v>1</v>
      </c>
      <c r="E1640" s="29">
        <v>1</v>
      </c>
      <c r="F1640" s="29">
        <v>9856.1349999999911</v>
      </c>
      <c r="G1640" s="29">
        <v>1</v>
      </c>
      <c r="H1640" s="29">
        <v>1</v>
      </c>
      <c r="I1640" s="29">
        <v>1</v>
      </c>
      <c r="K1640" s="432"/>
      <c r="L1640" s="432" t="e">
        <f>IF(K1640=0,#REF!,0)</f>
        <v>#REF!</v>
      </c>
      <c r="O1640">
        <v>57775.214232999999</v>
      </c>
      <c r="P1640">
        <v>130</v>
      </c>
    </row>
    <row r="1641" spans="1:16">
      <c r="A1641" s="29">
        <v>1639</v>
      </c>
      <c r="B1641" s="29">
        <v>6139.8579999999993</v>
      </c>
      <c r="C1641" s="29">
        <v>16718.681999999899</v>
      </c>
      <c r="D1641" s="29">
        <v>1</v>
      </c>
      <c r="E1641" s="29">
        <v>1</v>
      </c>
      <c r="F1641" s="29">
        <v>86634.677999999883</v>
      </c>
      <c r="G1641" s="29">
        <v>1</v>
      </c>
      <c r="H1641" s="29">
        <v>1</v>
      </c>
      <c r="I1641" s="29">
        <v>1</v>
      </c>
      <c r="K1641" s="432"/>
      <c r="L1641" s="432" t="e">
        <f>IF(K1641=0,#REF!,0)</f>
        <v>#REF!</v>
      </c>
      <c r="O1641">
        <v>59211.797179000001</v>
      </c>
      <c r="P1641">
        <v>142</v>
      </c>
    </row>
    <row r="1642" spans="1:16">
      <c r="A1642" s="29">
        <v>1640</v>
      </c>
      <c r="B1642" s="29">
        <v>1762.222</v>
      </c>
      <c r="C1642" s="29">
        <v>16949.308999999899</v>
      </c>
      <c r="D1642" s="29">
        <v>1</v>
      </c>
      <c r="E1642" s="29">
        <v>1</v>
      </c>
      <c r="F1642" s="29">
        <v>88585.271999999997</v>
      </c>
      <c r="G1642" s="29">
        <v>1</v>
      </c>
      <c r="H1642" s="29">
        <v>1</v>
      </c>
      <c r="I1642" s="29">
        <v>1</v>
      </c>
      <c r="K1642" s="432"/>
      <c r="L1642" s="432" t="e">
        <f>IF(K1642=0,#REF!,0)</f>
        <v>#REF!</v>
      </c>
      <c r="O1642">
        <v>60538.496521000001</v>
      </c>
      <c r="P1642">
        <v>164</v>
      </c>
    </row>
    <row r="1643" spans="1:16">
      <c r="A1643" s="29">
        <v>1641</v>
      </c>
      <c r="B1643" s="29">
        <v>1032.623999999998</v>
      </c>
      <c r="C1643" s="29">
        <v>17778.429999999898</v>
      </c>
      <c r="D1643" s="29">
        <v>1</v>
      </c>
      <c r="E1643" s="29">
        <v>1</v>
      </c>
      <c r="F1643" s="29">
        <v>81096.798999999999</v>
      </c>
      <c r="G1643" s="29">
        <v>1</v>
      </c>
      <c r="H1643" s="29">
        <v>1</v>
      </c>
      <c r="I1643" s="29">
        <v>1</v>
      </c>
      <c r="K1643" s="432"/>
      <c r="L1643" s="432" t="e">
        <f>IF(K1643=0,#REF!,0)</f>
        <v>#REF!</v>
      </c>
      <c r="O1643">
        <v>63679.007385999997</v>
      </c>
      <c r="P1643">
        <v>133</v>
      </c>
    </row>
    <row r="1644" spans="1:16">
      <c r="A1644" s="29">
        <v>1642</v>
      </c>
      <c r="B1644" s="29">
        <v>1153.2399999999991</v>
      </c>
      <c r="C1644" s="29">
        <v>18531.644999999899</v>
      </c>
      <c r="D1644" s="29">
        <v>1</v>
      </c>
      <c r="E1644" s="29">
        <v>1</v>
      </c>
      <c r="F1644" s="29">
        <v>70118.643999999986</v>
      </c>
      <c r="G1644" s="29">
        <v>1</v>
      </c>
      <c r="H1644" s="29">
        <v>1</v>
      </c>
      <c r="I1644" s="29">
        <v>1</v>
      </c>
      <c r="K1644" s="432"/>
      <c r="L1644" s="432" t="e">
        <f>IF(K1644=0,#REF!,0)</f>
        <v>#REF!</v>
      </c>
      <c r="O1644">
        <v>67079.420104999997</v>
      </c>
      <c r="P1644">
        <v>106</v>
      </c>
    </row>
    <row r="1645" spans="1:16">
      <c r="A1645" s="29">
        <v>1643</v>
      </c>
      <c r="B1645" s="29">
        <v>1213.5469999999989</v>
      </c>
      <c r="C1645" s="29">
        <v>19156.459999999901</v>
      </c>
      <c r="D1645" s="29">
        <v>1</v>
      </c>
      <c r="E1645" s="29">
        <v>1</v>
      </c>
      <c r="F1645" s="29">
        <v>60421.56</v>
      </c>
      <c r="G1645" s="29">
        <v>1</v>
      </c>
      <c r="H1645" s="29">
        <v>1</v>
      </c>
      <c r="I1645" s="29">
        <v>1</v>
      </c>
      <c r="K1645" s="432">
        <v>3419.5908041677571</v>
      </c>
      <c r="L1645" s="432">
        <f>IF(K1645=0,#REF!,0)</f>
        <v>0</v>
      </c>
      <c r="O1645">
        <v>66579.266478999998</v>
      </c>
      <c r="P1645">
        <v>86</v>
      </c>
    </row>
    <row r="1646" spans="1:16">
      <c r="A1646" s="29">
        <v>1644</v>
      </c>
      <c r="B1646" s="29">
        <v>1213.5469999999989</v>
      </c>
      <c r="C1646" s="29">
        <v>18605.786999999898</v>
      </c>
      <c r="D1646" s="29">
        <v>1</v>
      </c>
      <c r="E1646" s="29">
        <v>1</v>
      </c>
      <c r="F1646" s="29">
        <v>51714.102999999886</v>
      </c>
      <c r="G1646" s="29">
        <v>1</v>
      </c>
      <c r="H1646" s="29">
        <v>1</v>
      </c>
      <c r="I1646" s="29">
        <v>1</v>
      </c>
      <c r="K1646" s="432">
        <v>22722.459292921299</v>
      </c>
      <c r="L1646" s="432">
        <f>IF(K1646=0,#REF!,0)</f>
        <v>0</v>
      </c>
      <c r="O1646">
        <v>66136.243866000004</v>
      </c>
      <c r="P1646">
        <v>78</v>
      </c>
    </row>
    <row r="1647" spans="1:16">
      <c r="A1647" s="29">
        <v>1645</v>
      </c>
      <c r="B1647" s="29">
        <v>6200.1660000000002</v>
      </c>
      <c r="C1647" s="29">
        <v>16701.803999999891</v>
      </c>
      <c r="D1647" s="29">
        <v>1</v>
      </c>
      <c r="E1647" s="29">
        <v>1</v>
      </c>
      <c r="F1647" s="29">
        <v>31329.589</v>
      </c>
      <c r="G1647" s="29">
        <v>1</v>
      </c>
      <c r="H1647" s="29">
        <v>1</v>
      </c>
      <c r="I1647" s="29">
        <v>1</v>
      </c>
      <c r="K1647" s="432">
        <v>4996.2036152253177</v>
      </c>
      <c r="L1647" s="432">
        <f>IF(K1647=0,#REF!,0)</f>
        <v>0</v>
      </c>
      <c r="O1647">
        <v>62699.968108999987</v>
      </c>
      <c r="P1647">
        <v>76</v>
      </c>
    </row>
    <row r="1648" spans="1:16">
      <c r="A1648" s="29">
        <v>1646</v>
      </c>
      <c r="B1648" s="29">
        <v>1762.222</v>
      </c>
      <c r="C1648" s="29">
        <v>16524.129999999899</v>
      </c>
      <c r="D1648" s="29">
        <v>1</v>
      </c>
      <c r="E1648" s="29">
        <v>1</v>
      </c>
      <c r="F1648" s="29">
        <v>34513.595999999998</v>
      </c>
      <c r="G1648" s="29">
        <v>1</v>
      </c>
      <c r="H1648" s="29">
        <v>1</v>
      </c>
      <c r="I1648" s="29">
        <v>1</v>
      </c>
      <c r="K1648" s="432">
        <v>31756.40077569291</v>
      </c>
      <c r="L1648" s="432">
        <f>IF(K1648=0,#REF!,0)</f>
        <v>0</v>
      </c>
      <c r="O1648">
        <v>60292.413146999999</v>
      </c>
      <c r="P1648">
        <v>77</v>
      </c>
    </row>
    <row r="1649" spans="1:16">
      <c r="A1649" s="29">
        <v>1647</v>
      </c>
      <c r="B1649" s="29">
        <v>1032.623999999998</v>
      </c>
      <c r="C1649" s="29">
        <v>17285.963999999902</v>
      </c>
      <c r="D1649" s="29">
        <v>1</v>
      </c>
      <c r="E1649" s="29">
        <v>1</v>
      </c>
      <c r="F1649" s="29">
        <v>32845.768999999898</v>
      </c>
      <c r="G1649" s="29">
        <v>1</v>
      </c>
      <c r="H1649" s="29">
        <v>1</v>
      </c>
      <c r="I1649" s="29">
        <v>1</v>
      </c>
      <c r="K1649" s="432">
        <v>11201.472605032201</v>
      </c>
      <c r="L1649" s="432">
        <f>IF(K1649=0,#REF!,0)</f>
        <v>0</v>
      </c>
      <c r="O1649">
        <v>62687.116759999997</v>
      </c>
      <c r="P1649">
        <v>78</v>
      </c>
    </row>
    <row r="1650" spans="1:16">
      <c r="A1650" s="29">
        <v>1648</v>
      </c>
      <c r="B1650" s="29">
        <v>1032.623999999998</v>
      </c>
      <c r="C1650" s="29">
        <v>16958.184999999899</v>
      </c>
      <c r="D1650" s="29">
        <v>1</v>
      </c>
      <c r="E1650" s="29">
        <v>1</v>
      </c>
      <c r="F1650" s="29">
        <v>32524.623</v>
      </c>
      <c r="G1650" s="29">
        <v>1</v>
      </c>
      <c r="H1650" s="29">
        <v>1</v>
      </c>
      <c r="I1650" s="29">
        <v>1</v>
      </c>
      <c r="K1650" s="432">
        <v>2870.7717077898742</v>
      </c>
      <c r="L1650" s="432">
        <f>IF(K1650=0,#REF!,0)</f>
        <v>0</v>
      </c>
      <c r="O1650">
        <v>61582.708588000001</v>
      </c>
      <c r="P1650">
        <v>78</v>
      </c>
    </row>
    <row r="1651" spans="1:16">
      <c r="A1651" s="29">
        <v>1649</v>
      </c>
      <c r="B1651" s="29">
        <v>1032.623999999998</v>
      </c>
      <c r="C1651" s="29">
        <v>16675.5639999999</v>
      </c>
      <c r="D1651" s="29">
        <v>1</v>
      </c>
      <c r="E1651" s="29">
        <v>1</v>
      </c>
      <c r="F1651" s="29">
        <v>33310.0819999999</v>
      </c>
      <c r="G1651" s="29">
        <v>1</v>
      </c>
      <c r="H1651" s="29">
        <v>1</v>
      </c>
      <c r="I1651" s="29">
        <v>1</v>
      </c>
      <c r="K1651" s="432"/>
      <c r="L1651" s="432" t="e">
        <f>IF(K1651=0,#REF!,0)</f>
        <v>#REF!</v>
      </c>
      <c r="O1651">
        <v>62087.931578999996</v>
      </c>
      <c r="P1651">
        <v>83</v>
      </c>
    </row>
    <row r="1652" spans="1:16">
      <c r="A1652" s="29">
        <v>1650</v>
      </c>
      <c r="B1652" s="29">
        <v>1762.222</v>
      </c>
      <c r="C1652" s="29">
        <v>16111.7129999999</v>
      </c>
      <c r="D1652" s="29">
        <v>1</v>
      </c>
      <c r="E1652" s="29">
        <v>1</v>
      </c>
      <c r="F1652" s="29">
        <v>36442.801999999887</v>
      </c>
      <c r="G1652" s="29">
        <v>1</v>
      </c>
      <c r="H1652" s="29">
        <v>1</v>
      </c>
      <c r="I1652" s="29">
        <v>1</v>
      </c>
      <c r="K1652" s="432"/>
      <c r="L1652" s="432" t="e">
        <f>IF(K1652=0,#REF!,0)</f>
        <v>#REF!</v>
      </c>
      <c r="O1652">
        <v>63169.092986000003</v>
      </c>
      <c r="P1652">
        <v>86</v>
      </c>
    </row>
    <row r="1653" spans="1:16">
      <c r="A1653" s="29">
        <v>1651</v>
      </c>
      <c r="B1653" s="29">
        <v>6139.8579999999993</v>
      </c>
      <c r="C1653" s="29">
        <v>16201.6349999999</v>
      </c>
      <c r="D1653" s="29">
        <v>1</v>
      </c>
      <c r="E1653" s="29">
        <v>1</v>
      </c>
      <c r="F1653" s="29">
        <v>32936.823999999993</v>
      </c>
      <c r="G1653" s="29">
        <v>1</v>
      </c>
      <c r="H1653" s="29">
        <v>1</v>
      </c>
      <c r="I1653" s="29">
        <v>1</v>
      </c>
      <c r="K1653" s="432"/>
      <c r="L1653" s="432" t="e">
        <f>IF(K1653=0,#REF!,0)</f>
        <v>#REF!</v>
      </c>
      <c r="O1653">
        <v>63634.415159999997</v>
      </c>
      <c r="P1653">
        <v>114</v>
      </c>
    </row>
    <row r="1654" spans="1:16">
      <c r="A1654" s="29">
        <v>1652</v>
      </c>
      <c r="B1654" s="29">
        <v>7599.07</v>
      </c>
      <c r="C1654" s="29">
        <v>17567.621999999901</v>
      </c>
      <c r="D1654" s="29">
        <v>1</v>
      </c>
      <c r="E1654" s="29">
        <v>1</v>
      </c>
      <c r="F1654" s="29">
        <v>32767.96</v>
      </c>
      <c r="G1654" s="29">
        <v>1</v>
      </c>
      <c r="H1654" s="29">
        <v>1</v>
      </c>
      <c r="I1654" s="29">
        <v>1</v>
      </c>
      <c r="K1654" s="432"/>
      <c r="L1654" s="432" t="e">
        <f>IF(K1654=0,#REF!,0)</f>
        <v>#REF!</v>
      </c>
      <c r="O1654">
        <v>64856.896361999999</v>
      </c>
      <c r="P1654">
        <v>134</v>
      </c>
    </row>
    <row r="1655" spans="1:16">
      <c r="A1655" s="29">
        <v>1653</v>
      </c>
      <c r="B1655" s="29">
        <v>1762.222</v>
      </c>
      <c r="C1655" s="29">
        <v>17104.572999999898</v>
      </c>
      <c r="D1655" s="29">
        <v>1</v>
      </c>
      <c r="E1655" s="29">
        <v>1</v>
      </c>
      <c r="F1655" s="29">
        <v>43633.089999999887</v>
      </c>
      <c r="G1655" s="29">
        <v>1</v>
      </c>
      <c r="H1655" s="29">
        <v>1</v>
      </c>
      <c r="I1655" s="29">
        <v>1</v>
      </c>
      <c r="K1655" s="432"/>
      <c r="L1655" s="432" t="e">
        <f>IF(K1655=0,#REF!,0)</f>
        <v>#REF!</v>
      </c>
      <c r="O1655">
        <v>63973.764709000003</v>
      </c>
      <c r="P1655">
        <v>144</v>
      </c>
    </row>
    <row r="1656" spans="1:16">
      <c r="A1656" s="29">
        <v>1654</v>
      </c>
      <c r="B1656" s="29">
        <v>1762.222</v>
      </c>
      <c r="C1656" s="29">
        <v>16734.324999999899</v>
      </c>
      <c r="D1656" s="29">
        <v>1</v>
      </c>
      <c r="E1656" s="29">
        <v>1</v>
      </c>
      <c r="F1656" s="29">
        <v>2322.4949999999999</v>
      </c>
      <c r="G1656" s="29">
        <v>1</v>
      </c>
      <c r="H1656" s="29">
        <v>1</v>
      </c>
      <c r="I1656" s="29">
        <v>1</v>
      </c>
      <c r="K1656" s="432"/>
      <c r="L1656" s="432" t="e">
        <f>IF(K1656=0,#REF!,0)</f>
        <v>#REF!</v>
      </c>
      <c r="O1656">
        <v>62618.729798</v>
      </c>
      <c r="P1656">
        <v>147</v>
      </c>
    </row>
    <row r="1657" spans="1:16">
      <c r="A1657" s="29">
        <v>1655</v>
      </c>
      <c r="B1657" s="29">
        <v>1762.222</v>
      </c>
      <c r="C1657" s="29">
        <v>16359.995999999899</v>
      </c>
      <c r="D1657" s="29">
        <v>1</v>
      </c>
      <c r="E1657" s="29">
        <v>1</v>
      </c>
      <c r="F1657" s="29">
        <v>2136.6729999999998</v>
      </c>
      <c r="G1657" s="29">
        <v>1</v>
      </c>
      <c r="H1657" s="29">
        <v>1</v>
      </c>
      <c r="I1657" s="29">
        <v>1</v>
      </c>
      <c r="K1657" s="432"/>
      <c r="L1657" s="432" t="e">
        <f>IF(K1657=0,#REF!,0)</f>
        <v>#REF!</v>
      </c>
      <c r="O1657">
        <v>61914.926332000003</v>
      </c>
      <c r="P1657">
        <v>143</v>
      </c>
    </row>
    <row r="1658" spans="1:16">
      <c r="A1658" s="29">
        <v>1656</v>
      </c>
      <c r="B1658" s="29">
        <v>1032.623999999998</v>
      </c>
      <c r="C1658" s="29">
        <v>16432.467999999899</v>
      </c>
      <c r="D1658" s="29">
        <v>1</v>
      </c>
      <c r="E1658" s="29">
        <v>1</v>
      </c>
      <c r="F1658" s="29">
        <v>1206.962</v>
      </c>
      <c r="G1658" s="29">
        <v>1</v>
      </c>
      <c r="H1658" s="29">
        <v>1</v>
      </c>
      <c r="I1658" s="29">
        <v>1</v>
      </c>
      <c r="K1658" s="432"/>
      <c r="L1658" s="432" t="e">
        <f>IF(K1658=0,#REF!,0)</f>
        <v>#REF!</v>
      </c>
      <c r="O1658">
        <v>62357.019287000003</v>
      </c>
      <c r="P1658">
        <v>157</v>
      </c>
    </row>
    <row r="1659" spans="1:16">
      <c r="A1659" s="29">
        <v>1657</v>
      </c>
      <c r="B1659" s="29">
        <v>1032.623999999998</v>
      </c>
      <c r="C1659" s="29">
        <v>17123.873999999902</v>
      </c>
      <c r="D1659" s="29">
        <v>1</v>
      </c>
      <c r="E1659" s="29">
        <v>1</v>
      </c>
      <c r="F1659" s="29">
        <v>566.34899999999993</v>
      </c>
      <c r="G1659" s="29">
        <v>1</v>
      </c>
      <c r="H1659" s="29">
        <v>1</v>
      </c>
      <c r="I1659" s="29">
        <v>1</v>
      </c>
      <c r="K1659" s="432"/>
      <c r="L1659" s="432" t="e">
        <f>IF(K1659=0,#REF!,0)</f>
        <v>#REF!</v>
      </c>
      <c r="O1659">
        <v>60787.780029000001</v>
      </c>
      <c r="P1659">
        <v>133</v>
      </c>
    </row>
    <row r="1660" spans="1:16">
      <c r="A1660" s="29">
        <v>1658</v>
      </c>
      <c r="B1660" s="29">
        <v>1032.623999999998</v>
      </c>
      <c r="C1660" s="29">
        <v>17120.3859999999</v>
      </c>
      <c r="D1660" s="29">
        <v>1</v>
      </c>
      <c r="E1660" s="29">
        <v>1</v>
      </c>
      <c r="F1660" s="29">
        <v>359.63599999999889</v>
      </c>
      <c r="G1660" s="29">
        <v>1</v>
      </c>
      <c r="H1660" s="29">
        <v>1</v>
      </c>
      <c r="I1660" s="29">
        <v>1</v>
      </c>
      <c r="K1660" s="432"/>
      <c r="L1660" s="432" t="e">
        <f>IF(K1660=0,#REF!,0)</f>
        <v>#REF!</v>
      </c>
      <c r="O1660">
        <v>56789.730469000002</v>
      </c>
      <c r="P1660">
        <v>129</v>
      </c>
    </row>
    <row r="1661" spans="1:16">
      <c r="A1661" s="29">
        <v>1659</v>
      </c>
      <c r="B1661" s="29">
        <v>1032.623999999998</v>
      </c>
      <c r="C1661" s="29">
        <v>17224.0789999999</v>
      </c>
      <c r="D1661" s="29">
        <v>1</v>
      </c>
      <c r="E1661" s="29">
        <v>1</v>
      </c>
      <c r="F1661" s="29">
        <v>574.67899999999804</v>
      </c>
      <c r="G1661" s="29">
        <v>1</v>
      </c>
      <c r="H1661" s="29">
        <v>1</v>
      </c>
      <c r="I1661" s="29">
        <v>1</v>
      </c>
      <c r="K1661" s="432"/>
      <c r="L1661" s="432" t="e">
        <f>IF(K1661=0,#REF!,0)</f>
        <v>#REF!</v>
      </c>
      <c r="O1661">
        <v>55871.925415000012</v>
      </c>
      <c r="P1661">
        <v>128</v>
      </c>
    </row>
    <row r="1662" spans="1:16">
      <c r="A1662" s="29">
        <v>1660</v>
      </c>
      <c r="B1662" s="29">
        <v>1032.623999999998</v>
      </c>
      <c r="C1662" s="29">
        <v>17262.678999999898</v>
      </c>
      <c r="D1662" s="29">
        <v>1</v>
      </c>
      <c r="E1662" s="29">
        <v>1</v>
      </c>
      <c r="F1662" s="29">
        <v>1668.674999999999</v>
      </c>
      <c r="G1662" s="29">
        <v>1</v>
      </c>
      <c r="H1662" s="29">
        <v>1</v>
      </c>
      <c r="I1662" s="29">
        <v>1</v>
      </c>
      <c r="K1662" s="432"/>
      <c r="L1662" s="432" t="e">
        <f>IF(K1662=0,#REF!,0)</f>
        <v>#REF!</v>
      </c>
      <c r="O1662">
        <v>56017.544586000004</v>
      </c>
      <c r="P1662">
        <v>125</v>
      </c>
    </row>
    <row r="1663" spans="1:16">
      <c r="A1663" s="29">
        <v>1661</v>
      </c>
      <c r="B1663" s="29">
        <v>1032.623999999998</v>
      </c>
      <c r="C1663" s="29">
        <v>17339.765999999901</v>
      </c>
      <c r="D1663" s="29">
        <v>1</v>
      </c>
      <c r="E1663" s="29">
        <v>1</v>
      </c>
      <c r="F1663" s="29">
        <v>5748.5609999999997</v>
      </c>
      <c r="G1663" s="29">
        <v>1</v>
      </c>
      <c r="H1663" s="29">
        <v>1</v>
      </c>
      <c r="I1663" s="29">
        <v>1</v>
      </c>
      <c r="K1663" s="432"/>
      <c r="L1663" s="432" t="e">
        <f>IF(K1663=0,#REF!,0)</f>
        <v>#REF!</v>
      </c>
      <c r="O1663">
        <v>56435.152312999999</v>
      </c>
      <c r="P1663">
        <v>121</v>
      </c>
    </row>
    <row r="1664" spans="1:16">
      <c r="A1664" s="29">
        <v>1662</v>
      </c>
      <c r="B1664" s="29">
        <v>1762.222</v>
      </c>
      <c r="C1664" s="29">
        <v>17364.567999999901</v>
      </c>
      <c r="D1664" s="29">
        <v>1</v>
      </c>
      <c r="E1664" s="29">
        <v>1</v>
      </c>
      <c r="F1664" s="29">
        <v>11176.12</v>
      </c>
      <c r="G1664" s="29">
        <v>1</v>
      </c>
      <c r="H1664" s="29">
        <v>1</v>
      </c>
      <c r="I1664" s="29">
        <v>1</v>
      </c>
      <c r="K1664" s="432"/>
      <c r="L1664" s="432" t="e">
        <f>IF(K1664=0,#REF!,0)</f>
        <v>#REF!</v>
      </c>
      <c r="O1664">
        <v>56348.842436999999</v>
      </c>
      <c r="P1664">
        <v>125</v>
      </c>
    </row>
    <row r="1665" spans="1:16">
      <c r="A1665" s="29">
        <v>1663</v>
      </c>
      <c r="B1665" s="29">
        <v>6139.8579999999993</v>
      </c>
      <c r="C1665" s="29">
        <v>17445.273999999899</v>
      </c>
      <c r="D1665" s="29">
        <v>1</v>
      </c>
      <c r="E1665" s="29">
        <v>1</v>
      </c>
      <c r="F1665" s="29">
        <v>91487.368999999992</v>
      </c>
      <c r="G1665" s="29">
        <v>1</v>
      </c>
      <c r="H1665" s="29">
        <v>1</v>
      </c>
      <c r="I1665" s="29">
        <v>1</v>
      </c>
      <c r="K1665" s="432"/>
      <c r="L1665" s="432" t="e">
        <f>IF(K1665=0,#REF!,0)</f>
        <v>#REF!</v>
      </c>
      <c r="O1665">
        <v>57360.895019000003</v>
      </c>
      <c r="P1665">
        <v>126</v>
      </c>
    </row>
    <row r="1666" spans="1:16">
      <c r="A1666" s="29">
        <v>1664</v>
      </c>
      <c r="B1666" s="29">
        <v>1762.222</v>
      </c>
      <c r="C1666" s="29">
        <v>50611.327999999899</v>
      </c>
      <c r="D1666" s="29">
        <v>1</v>
      </c>
      <c r="E1666" s="29">
        <v>1</v>
      </c>
      <c r="F1666" s="29">
        <v>90478.527999999889</v>
      </c>
      <c r="G1666" s="29">
        <v>1</v>
      </c>
      <c r="H1666" s="29">
        <v>1</v>
      </c>
      <c r="I1666" s="29">
        <v>1</v>
      </c>
      <c r="K1666" s="432"/>
      <c r="L1666" s="432" t="e">
        <f>IF(K1666=0,#REF!,0)</f>
        <v>#REF!</v>
      </c>
      <c r="O1666">
        <v>57882.903441000002</v>
      </c>
      <c r="P1666">
        <v>133</v>
      </c>
    </row>
    <row r="1667" spans="1:16">
      <c r="A1667" s="29">
        <v>1665</v>
      </c>
      <c r="B1667" s="29">
        <v>1032.623999999998</v>
      </c>
      <c r="C1667" s="29">
        <v>80167.28899999999</v>
      </c>
      <c r="D1667" s="29">
        <v>1</v>
      </c>
      <c r="E1667" s="29">
        <v>1</v>
      </c>
      <c r="F1667" s="29">
        <v>81047.144</v>
      </c>
      <c r="G1667" s="29">
        <v>1</v>
      </c>
      <c r="H1667" s="29">
        <v>1</v>
      </c>
      <c r="I1667" s="29">
        <v>1</v>
      </c>
      <c r="K1667" s="432"/>
      <c r="L1667" s="432" t="e">
        <f>IF(K1667=0,#REF!,0)</f>
        <v>#REF!</v>
      </c>
      <c r="O1667">
        <v>58125.494263000001</v>
      </c>
      <c r="P1667">
        <v>122</v>
      </c>
    </row>
    <row r="1668" spans="1:16">
      <c r="A1668" s="29">
        <v>1666</v>
      </c>
      <c r="B1668" s="29">
        <v>1153.2399999999991</v>
      </c>
      <c r="C1668" s="29">
        <v>97892.887999999904</v>
      </c>
      <c r="D1668" s="29">
        <v>1</v>
      </c>
      <c r="E1668" s="29">
        <v>1</v>
      </c>
      <c r="F1668" s="29">
        <v>67996.179000000004</v>
      </c>
      <c r="G1668" s="29">
        <v>1</v>
      </c>
      <c r="H1668" s="29">
        <v>1</v>
      </c>
      <c r="I1668" s="29">
        <v>1</v>
      </c>
      <c r="K1668" s="432"/>
      <c r="L1668" s="432" t="e">
        <f>IF(K1668=0,#REF!,0)</f>
        <v>#REF!</v>
      </c>
      <c r="O1668">
        <v>59068.289642000003</v>
      </c>
      <c r="P1668">
        <v>111</v>
      </c>
    </row>
    <row r="1669" spans="1:16">
      <c r="A1669" s="29">
        <v>1667</v>
      </c>
      <c r="B1669" s="29">
        <v>1213.5469999999989</v>
      </c>
      <c r="C1669" s="29">
        <v>115177.0549999998</v>
      </c>
      <c r="D1669" s="29">
        <v>1</v>
      </c>
      <c r="E1669" s="29">
        <v>1</v>
      </c>
      <c r="F1669" s="29">
        <v>54967.186999999984</v>
      </c>
      <c r="G1669" s="29">
        <v>1</v>
      </c>
      <c r="H1669" s="29">
        <v>1</v>
      </c>
      <c r="I1669" s="29">
        <v>1</v>
      </c>
      <c r="K1669" s="432">
        <v>5495.9896939481332</v>
      </c>
      <c r="L1669" s="432">
        <f>IF(K1669=0,#REF!,0)</f>
        <v>0</v>
      </c>
      <c r="O1669">
        <v>58465.920408999998</v>
      </c>
      <c r="P1669">
        <v>102</v>
      </c>
    </row>
    <row r="1670" spans="1:16">
      <c r="A1670" s="29">
        <v>1668</v>
      </c>
      <c r="B1670" s="29">
        <v>1213.5469999999989</v>
      </c>
      <c r="C1670" s="29">
        <v>96376.341999999888</v>
      </c>
      <c r="D1670" s="29">
        <v>1</v>
      </c>
      <c r="E1670" s="29">
        <v>1</v>
      </c>
      <c r="F1670" s="29">
        <v>46577.862999999888</v>
      </c>
      <c r="G1670" s="29">
        <v>1</v>
      </c>
      <c r="H1670" s="29">
        <v>1</v>
      </c>
      <c r="I1670" s="29">
        <v>1</v>
      </c>
      <c r="K1670" s="432">
        <v>22747.15409106118</v>
      </c>
      <c r="L1670" s="432">
        <f>IF(K1670=0,#REF!,0)</f>
        <v>0</v>
      </c>
      <c r="O1670">
        <v>58187.212249999997</v>
      </c>
      <c r="P1670">
        <v>91</v>
      </c>
    </row>
    <row r="1671" spans="1:16">
      <c r="A1671" s="29">
        <v>1669</v>
      </c>
      <c r="B1671" s="29">
        <v>6200.1660000000002</v>
      </c>
      <c r="C1671" s="29">
        <v>52875.115999999893</v>
      </c>
      <c r="D1671" s="29">
        <v>1</v>
      </c>
      <c r="E1671" s="29">
        <v>1</v>
      </c>
      <c r="F1671" s="29">
        <v>28149.25599999999</v>
      </c>
      <c r="G1671" s="29">
        <v>1</v>
      </c>
      <c r="H1671" s="29">
        <v>1</v>
      </c>
      <c r="I1671" s="29">
        <v>1</v>
      </c>
      <c r="K1671" s="432">
        <v>4003.0487244998271</v>
      </c>
      <c r="L1671" s="432">
        <f>IF(K1671=0,#REF!,0)</f>
        <v>0</v>
      </c>
      <c r="O1671">
        <v>55334.460541</v>
      </c>
      <c r="P1671">
        <v>81</v>
      </c>
    </row>
    <row r="1672" spans="1:16">
      <c r="A1672" s="29">
        <v>1670</v>
      </c>
      <c r="B1672" s="29">
        <v>1762.222</v>
      </c>
      <c r="C1672" s="29">
        <v>75602.381999999983</v>
      </c>
      <c r="D1672" s="29">
        <v>1</v>
      </c>
      <c r="E1672" s="29">
        <v>1</v>
      </c>
      <c r="F1672" s="29">
        <v>31603.14</v>
      </c>
      <c r="G1672" s="29">
        <v>1</v>
      </c>
      <c r="H1672" s="29">
        <v>1</v>
      </c>
      <c r="I1672" s="29">
        <v>1</v>
      </c>
      <c r="K1672" s="432">
        <v>25078.260169152869</v>
      </c>
      <c r="L1672" s="432">
        <f>IF(K1672=0,#REF!,0)</f>
        <v>0</v>
      </c>
      <c r="O1672">
        <v>54635.979277999999</v>
      </c>
      <c r="P1672">
        <v>79</v>
      </c>
    </row>
    <row r="1673" spans="1:16">
      <c r="A1673" s="29">
        <v>1671</v>
      </c>
      <c r="B1673" s="29">
        <v>1032.623999999998</v>
      </c>
      <c r="C1673" s="29">
        <v>110923.9449999998</v>
      </c>
      <c r="D1673" s="29">
        <v>1</v>
      </c>
      <c r="E1673" s="29">
        <v>1</v>
      </c>
      <c r="F1673" s="29">
        <v>29076.287999999891</v>
      </c>
      <c r="G1673" s="29">
        <v>1</v>
      </c>
      <c r="H1673" s="29">
        <v>1</v>
      </c>
      <c r="I1673" s="29">
        <v>1</v>
      </c>
      <c r="K1673" s="432">
        <v>14228.959119859381</v>
      </c>
      <c r="L1673" s="432">
        <f>IF(K1673=0,#REF!,0)</f>
        <v>0</v>
      </c>
      <c r="O1673">
        <v>55671.336151000003</v>
      </c>
      <c r="P1673">
        <v>71</v>
      </c>
    </row>
    <row r="1674" spans="1:16">
      <c r="A1674" s="29">
        <v>1672</v>
      </c>
      <c r="B1674" s="29">
        <v>1032.623999999998</v>
      </c>
      <c r="C1674" s="29">
        <v>92882.558999999892</v>
      </c>
      <c r="D1674" s="29">
        <v>1</v>
      </c>
      <c r="E1674" s="29">
        <v>1</v>
      </c>
      <c r="F1674" s="29">
        <v>28058.199000000001</v>
      </c>
      <c r="G1674" s="29">
        <v>1</v>
      </c>
      <c r="H1674" s="29">
        <v>1</v>
      </c>
      <c r="I1674" s="29">
        <v>1</v>
      </c>
      <c r="K1674" s="432">
        <v>5577.3793064161719</v>
      </c>
      <c r="L1674" s="432">
        <f>IF(K1674=0,#REF!,0)</f>
        <v>0</v>
      </c>
      <c r="O1674">
        <v>55018.983978999997</v>
      </c>
      <c r="P1674">
        <v>70</v>
      </c>
    </row>
    <row r="1675" spans="1:16">
      <c r="A1675" s="29">
        <v>1673</v>
      </c>
      <c r="B1675" s="29">
        <v>1032.623999999998</v>
      </c>
      <c r="C1675" s="29">
        <v>81062.803</v>
      </c>
      <c r="D1675" s="29">
        <v>1</v>
      </c>
      <c r="E1675" s="29">
        <v>1</v>
      </c>
      <c r="F1675" s="29">
        <v>31121.244999999901</v>
      </c>
      <c r="G1675" s="29">
        <v>1</v>
      </c>
      <c r="H1675" s="29">
        <v>1</v>
      </c>
      <c r="I1675" s="29">
        <v>1</v>
      </c>
      <c r="K1675" s="432"/>
      <c r="L1675" s="432" t="e">
        <f>IF(K1675=0,#REF!,0)</f>
        <v>#REF!</v>
      </c>
      <c r="O1675">
        <v>55242.442015999994</v>
      </c>
      <c r="P1675">
        <v>80</v>
      </c>
    </row>
    <row r="1676" spans="1:16">
      <c r="A1676" s="29">
        <v>1674</v>
      </c>
      <c r="B1676" s="29">
        <v>1762.222</v>
      </c>
      <c r="C1676" s="29">
        <v>45732.353999999897</v>
      </c>
      <c r="D1676" s="29">
        <v>1</v>
      </c>
      <c r="E1676" s="29">
        <v>1</v>
      </c>
      <c r="F1676" s="29">
        <v>35582.129999999997</v>
      </c>
      <c r="G1676" s="29">
        <v>1</v>
      </c>
      <c r="H1676" s="29">
        <v>1</v>
      </c>
      <c r="I1676" s="29">
        <v>1</v>
      </c>
      <c r="K1676" s="432"/>
      <c r="L1676" s="432" t="e">
        <f>IF(K1676=0,#REF!,0)</f>
        <v>#REF!</v>
      </c>
      <c r="O1676">
        <v>54753.873565000002</v>
      </c>
      <c r="P1676">
        <v>88</v>
      </c>
    </row>
    <row r="1677" spans="1:16">
      <c r="A1677" s="29">
        <v>1675</v>
      </c>
      <c r="B1677" s="29">
        <v>6139.8579999999993</v>
      </c>
      <c r="C1677" s="29">
        <v>29306.260999999889</v>
      </c>
      <c r="D1677" s="29">
        <v>1</v>
      </c>
      <c r="E1677" s="29">
        <v>1</v>
      </c>
      <c r="F1677" s="29">
        <v>32933.802000000003</v>
      </c>
      <c r="G1677" s="29">
        <v>1</v>
      </c>
      <c r="H1677" s="29">
        <v>1</v>
      </c>
      <c r="I1677" s="29">
        <v>1</v>
      </c>
      <c r="K1677" s="432"/>
      <c r="L1677" s="432" t="e">
        <f>IF(K1677=0,#REF!,0)</f>
        <v>#REF!</v>
      </c>
      <c r="O1677">
        <v>55033.678893999997</v>
      </c>
      <c r="P1677">
        <v>102</v>
      </c>
    </row>
    <row r="1678" spans="1:16">
      <c r="A1678" s="29">
        <v>1676</v>
      </c>
      <c r="B1678" s="29">
        <v>7599.07</v>
      </c>
      <c r="C1678" s="29">
        <v>30762.717999999899</v>
      </c>
      <c r="D1678" s="29">
        <v>1</v>
      </c>
      <c r="E1678" s="29">
        <v>1</v>
      </c>
      <c r="F1678" s="29">
        <v>33886.800999999999</v>
      </c>
      <c r="G1678" s="29">
        <v>1</v>
      </c>
      <c r="H1678" s="29">
        <v>1</v>
      </c>
      <c r="I1678" s="29">
        <v>1</v>
      </c>
      <c r="K1678" s="432"/>
      <c r="L1678" s="432" t="e">
        <f>IF(K1678=0,#REF!,0)</f>
        <v>#REF!</v>
      </c>
      <c r="O1678">
        <v>56113.232238999997</v>
      </c>
      <c r="P1678">
        <v>117</v>
      </c>
    </row>
    <row r="1679" spans="1:16">
      <c r="A1679" s="29">
        <v>1677</v>
      </c>
      <c r="B1679" s="29">
        <v>1762.222</v>
      </c>
      <c r="C1679" s="29">
        <v>17164.5799999999</v>
      </c>
      <c r="D1679" s="29">
        <v>1</v>
      </c>
      <c r="E1679" s="29">
        <v>1</v>
      </c>
      <c r="F1679" s="29">
        <v>47524.728999999897</v>
      </c>
      <c r="G1679" s="29">
        <v>1</v>
      </c>
      <c r="H1679" s="29">
        <v>1</v>
      </c>
      <c r="I1679" s="29">
        <v>1</v>
      </c>
      <c r="K1679" s="432"/>
      <c r="L1679" s="432" t="e">
        <f>IF(K1679=0,#REF!,0)</f>
        <v>#REF!</v>
      </c>
      <c r="O1679">
        <v>55862.738831000002</v>
      </c>
      <c r="P1679">
        <v>120</v>
      </c>
    </row>
    <row r="1680" spans="1:16">
      <c r="A1680" s="29">
        <v>1678</v>
      </c>
      <c r="B1680" s="29">
        <v>1762.222</v>
      </c>
      <c r="C1680" s="29">
        <v>16829.826999999899</v>
      </c>
      <c r="D1680" s="29">
        <v>1</v>
      </c>
      <c r="E1680" s="29">
        <v>1</v>
      </c>
      <c r="F1680" s="29">
        <v>2980.7950000000001</v>
      </c>
      <c r="G1680" s="29">
        <v>1</v>
      </c>
      <c r="H1680" s="29">
        <v>1</v>
      </c>
      <c r="I1680" s="29">
        <v>1</v>
      </c>
      <c r="K1680" s="432"/>
      <c r="L1680" s="432" t="e">
        <f>IF(K1680=0,#REF!,0)</f>
        <v>#REF!</v>
      </c>
      <c r="O1680">
        <v>55515.904725</v>
      </c>
      <c r="P1680">
        <v>134</v>
      </c>
    </row>
    <row r="1681" spans="1:16">
      <c r="A1681" s="29">
        <v>1679</v>
      </c>
      <c r="B1681" s="29">
        <v>1762.222</v>
      </c>
      <c r="C1681" s="29">
        <v>16487.523999999899</v>
      </c>
      <c r="D1681" s="29">
        <v>1</v>
      </c>
      <c r="E1681" s="29">
        <v>1</v>
      </c>
      <c r="F1681" s="29">
        <v>1666.8289999999899</v>
      </c>
      <c r="G1681" s="29">
        <v>1</v>
      </c>
      <c r="H1681" s="29">
        <v>1</v>
      </c>
      <c r="I1681" s="29">
        <v>1</v>
      </c>
      <c r="K1681" s="432"/>
      <c r="L1681" s="432" t="e">
        <f>IF(K1681=0,#REF!,0)</f>
        <v>#REF!</v>
      </c>
      <c r="O1681">
        <v>56198.182861999987</v>
      </c>
      <c r="P1681">
        <v>122</v>
      </c>
    </row>
    <row r="1682" spans="1:16">
      <c r="A1682" s="29">
        <v>1680</v>
      </c>
      <c r="B1682" s="29">
        <v>1032.623999999998</v>
      </c>
      <c r="C1682" s="29">
        <v>16606.592999999899</v>
      </c>
      <c r="D1682" s="29">
        <v>1</v>
      </c>
      <c r="E1682" s="29">
        <v>1</v>
      </c>
      <c r="F1682" s="29">
        <v>1276.751</v>
      </c>
      <c r="G1682" s="29">
        <v>1</v>
      </c>
      <c r="H1682" s="29">
        <v>1</v>
      </c>
      <c r="I1682" s="29">
        <v>1</v>
      </c>
      <c r="K1682" s="432"/>
      <c r="L1682" s="432" t="e">
        <f>IF(K1682=0,#REF!,0)</f>
        <v>#REF!</v>
      </c>
      <c r="O1682">
        <v>57364.923522999998</v>
      </c>
      <c r="P1682">
        <v>124</v>
      </c>
    </row>
    <row r="1683" spans="1:16">
      <c r="A1683" s="29">
        <v>1681</v>
      </c>
      <c r="B1683" s="29">
        <v>1032.623999999998</v>
      </c>
      <c r="C1683" s="29">
        <v>16740.073999999899</v>
      </c>
      <c r="D1683" s="29">
        <v>1</v>
      </c>
      <c r="E1683" s="29">
        <v>1</v>
      </c>
      <c r="F1683" s="29">
        <v>619.00799999999902</v>
      </c>
      <c r="G1683" s="29">
        <v>1</v>
      </c>
      <c r="H1683" s="29">
        <v>1</v>
      </c>
      <c r="I1683" s="29">
        <v>1</v>
      </c>
      <c r="K1683" s="432"/>
      <c r="L1683" s="432" t="e">
        <f>IF(K1683=0,#REF!,0)</f>
        <v>#REF!</v>
      </c>
      <c r="O1683">
        <v>55577.589354999996</v>
      </c>
      <c r="P1683">
        <v>118</v>
      </c>
    </row>
    <row r="1684" spans="1:16">
      <c r="A1684" s="29">
        <v>1682</v>
      </c>
      <c r="B1684" s="29">
        <v>1032.623999999998</v>
      </c>
      <c r="C1684" s="29">
        <v>16836.112999999899</v>
      </c>
      <c r="D1684" s="29">
        <v>1</v>
      </c>
      <c r="E1684" s="29">
        <v>1</v>
      </c>
      <c r="F1684" s="29">
        <v>1242.8900000000001</v>
      </c>
      <c r="G1684" s="29">
        <v>1</v>
      </c>
      <c r="H1684" s="29">
        <v>1</v>
      </c>
      <c r="I1684" s="29">
        <v>1</v>
      </c>
      <c r="K1684" s="432"/>
      <c r="L1684" s="432" t="e">
        <f>IF(K1684=0,#REF!,0)</f>
        <v>#REF!</v>
      </c>
      <c r="O1684">
        <v>52102.486481</v>
      </c>
      <c r="P1684">
        <v>116</v>
      </c>
    </row>
    <row r="1685" spans="1:16">
      <c r="A1685" s="29">
        <v>1683</v>
      </c>
      <c r="B1685" s="29">
        <v>1032.623999999998</v>
      </c>
      <c r="C1685" s="29">
        <v>16992.0979999999</v>
      </c>
      <c r="D1685" s="29">
        <v>1</v>
      </c>
      <c r="E1685" s="29">
        <v>1</v>
      </c>
      <c r="F1685" s="29">
        <v>6801.4889999999987</v>
      </c>
      <c r="G1685" s="29">
        <v>1</v>
      </c>
      <c r="H1685" s="29">
        <v>1</v>
      </c>
      <c r="I1685" s="29">
        <v>1</v>
      </c>
      <c r="K1685" s="432"/>
      <c r="L1685" s="432" t="e">
        <f>IF(K1685=0,#REF!,0)</f>
        <v>#REF!</v>
      </c>
      <c r="O1685">
        <v>50462.503538999998</v>
      </c>
      <c r="P1685">
        <v>108</v>
      </c>
    </row>
    <row r="1686" spans="1:16">
      <c r="A1686" s="29">
        <v>1684</v>
      </c>
      <c r="B1686" s="29">
        <v>1032.623999999998</v>
      </c>
      <c r="C1686" s="29">
        <v>17092.565999999901</v>
      </c>
      <c r="D1686" s="29">
        <v>1</v>
      </c>
      <c r="E1686" s="29">
        <v>1</v>
      </c>
      <c r="F1686" s="29">
        <v>12937.504000000001</v>
      </c>
      <c r="G1686" s="29">
        <v>1</v>
      </c>
      <c r="H1686" s="29">
        <v>1</v>
      </c>
      <c r="I1686" s="29">
        <v>1</v>
      </c>
      <c r="K1686" s="432"/>
      <c r="L1686" s="432" t="e">
        <f>IF(K1686=0,#REF!,0)</f>
        <v>#REF!</v>
      </c>
      <c r="O1686">
        <v>49961.525451000001</v>
      </c>
      <c r="P1686">
        <v>110</v>
      </c>
    </row>
    <row r="1687" spans="1:16">
      <c r="A1687" s="29">
        <v>1685</v>
      </c>
      <c r="B1687" s="29">
        <v>1032.623999999998</v>
      </c>
      <c r="C1687" s="29">
        <v>17217.5099999999</v>
      </c>
      <c r="D1687" s="29">
        <v>1</v>
      </c>
      <c r="E1687" s="29">
        <v>1</v>
      </c>
      <c r="F1687" s="29">
        <v>18877.775000000001</v>
      </c>
      <c r="G1687" s="29">
        <v>1</v>
      </c>
      <c r="H1687" s="29">
        <v>1</v>
      </c>
      <c r="I1687" s="29">
        <v>1</v>
      </c>
      <c r="K1687" s="432"/>
      <c r="L1687" s="432" t="e">
        <f>IF(K1687=0,#REF!,0)</f>
        <v>#REF!</v>
      </c>
      <c r="O1687">
        <v>49963.635712000003</v>
      </c>
      <c r="P1687">
        <v>108</v>
      </c>
    </row>
    <row r="1688" spans="1:16">
      <c r="A1688" s="29">
        <v>1686</v>
      </c>
      <c r="B1688" s="29">
        <v>1762.222</v>
      </c>
      <c r="C1688" s="29">
        <v>17287.681999999899</v>
      </c>
      <c r="D1688" s="29">
        <v>1</v>
      </c>
      <c r="E1688" s="29">
        <v>1</v>
      </c>
      <c r="F1688" s="29">
        <v>24133.511999999999</v>
      </c>
      <c r="G1688" s="29">
        <v>1</v>
      </c>
      <c r="H1688" s="29">
        <v>1</v>
      </c>
      <c r="I1688" s="29">
        <v>1</v>
      </c>
      <c r="K1688" s="432"/>
      <c r="L1688" s="432" t="e">
        <f>IF(K1688=0,#REF!,0)</f>
        <v>#REF!</v>
      </c>
      <c r="O1688">
        <v>50060.730743</v>
      </c>
      <c r="P1688">
        <v>107</v>
      </c>
    </row>
    <row r="1689" spans="1:16">
      <c r="A1689" s="29">
        <v>1687</v>
      </c>
      <c r="B1689" s="29">
        <v>6139.8579999999993</v>
      </c>
      <c r="C1689" s="29">
        <v>17418.8489999999</v>
      </c>
      <c r="D1689" s="29">
        <v>1</v>
      </c>
      <c r="E1689" s="29">
        <v>1</v>
      </c>
      <c r="F1689" s="29">
        <v>103727.5</v>
      </c>
      <c r="G1689" s="29">
        <v>1</v>
      </c>
      <c r="H1689" s="29">
        <v>1</v>
      </c>
      <c r="I1689" s="29">
        <v>1</v>
      </c>
      <c r="K1689" s="432"/>
      <c r="L1689" s="432" t="e">
        <f>IF(K1689=0,#REF!,0)</f>
        <v>#REF!</v>
      </c>
      <c r="O1689">
        <v>51198.876373999999</v>
      </c>
      <c r="P1689">
        <v>115</v>
      </c>
    </row>
    <row r="1690" spans="1:16">
      <c r="A1690" s="29">
        <v>1688</v>
      </c>
      <c r="B1690" s="29">
        <v>1762.222</v>
      </c>
      <c r="C1690" s="29">
        <v>50304.484999999899</v>
      </c>
      <c r="D1690" s="29">
        <v>1</v>
      </c>
      <c r="E1690" s="29">
        <v>1</v>
      </c>
      <c r="F1690" s="29">
        <v>102075.96400000001</v>
      </c>
      <c r="G1690" s="29">
        <v>1</v>
      </c>
      <c r="H1690" s="29">
        <v>1</v>
      </c>
      <c r="I1690" s="29">
        <v>1</v>
      </c>
      <c r="K1690" s="432"/>
      <c r="L1690" s="432" t="e">
        <f>IF(K1690=0,#REF!,0)</f>
        <v>#REF!</v>
      </c>
      <c r="O1690">
        <v>51061.090484</v>
      </c>
      <c r="P1690">
        <v>114</v>
      </c>
    </row>
    <row r="1691" spans="1:16">
      <c r="A1691" s="29">
        <v>1689</v>
      </c>
      <c r="B1691" s="29">
        <v>1032.623999999998</v>
      </c>
      <c r="C1691" s="29">
        <v>79563.843999999997</v>
      </c>
      <c r="D1691" s="29">
        <v>1</v>
      </c>
      <c r="E1691" s="29">
        <v>1</v>
      </c>
      <c r="F1691" s="29">
        <v>90610.163</v>
      </c>
      <c r="G1691" s="29">
        <v>1</v>
      </c>
      <c r="H1691" s="29">
        <v>1</v>
      </c>
      <c r="I1691" s="29">
        <v>1</v>
      </c>
      <c r="K1691" s="432"/>
      <c r="L1691" s="432" t="e">
        <f>IF(K1691=0,#REF!,0)</f>
        <v>#REF!</v>
      </c>
      <c r="O1691">
        <v>49693.260987000001</v>
      </c>
      <c r="P1691">
        <v>117</v>
      </c>
    </row>
    <row r="1692" spans="1:16">
      <c r="A1692" s="29">
        <v>1690</v>
      </c>
      <c r="B1692" s="29">
        <v>1153.2399999999991</v>
      </c>
      <c r="C1692" s="29">
        <v>97114.408999999898</v>
      </c>
      <c r="D1692" s="29">
        <v>1</v>
      </c>
      <c r="E1692" s="29">
        <v>1</v>
      </c>
      <c r="F1692" s="29">
        <v>76287.178</v>
      </c>
      <c r="G1692" s="29">
        <v>1</v>
      </c>
      <c r="H1692" s="29">
        <v>1</v>
      </c>
      <c r="I1692" s="29">
        <v>1</v>
      </c>
      <c r="K1692" s="432"/>
      <c r="L1692" s="432" t="e">
        <f>IF(K1692=0,#REF!,0)</f>
        <v>#REF!</v>
      </c>
      <c r="O1692">
        <v>48772.153076000002</v>
      </c>
      <c r="P1692">
        <v>104</v>
      </c>
    </row>
    <row r="1693" spans="1:16">
      <c r="A1693" s="29">
        <v>1691</v>
      </c>
      <c r="B1693" s="29">
        <v>1213.5469999999989</v>
      </c>
      <c r="C1693" s="29">
        <v>114507.44999999979</v>
      </c>
      <c r="D1693" s="29">
        <v>1</v>
      </c>
      <c r="E1693" s="29">
        <v>1</v>
      </c>
      <c r="F1693" s="29">
        <v>64138.695999999887</v>
      </c>
      <c r="G1693" s="29">
        <v>1</v>
      </c>
      <c r="H1693" s="29">
        <v>1</v>
      </c>
      <c r="I1693" s="29">
        <v>1</v>
      </c>
      <c r="K1693" s="432">
        <v>15378.74050475852</v>
      </c>
      <c r="L1693" s="432">
        <f>IF(K1693=0,#REF!,0)</f>
        <v>0</v>
      </c>
      <c r="O1693">
        <v>49498.717835000003</v>
      </c>
      <c r="P1693">
        <v>101</v>
      </c>
    </row>
    <row r="1694" spans="1:16">
      <c r="A1694" s="29">
        <v>1692</v>
      </c>
      <c r="B1694" s="29">
        <v>1213.5469999999989</v>
      </c>
      <c r="C1694" s="29">
        <v>95749.611999999906</v>
      </c>
      <c r="D1694" s="29">
        <v>1</v>
      </c>
      <c r="E1694" s="29">
        <v>1</v>
      </c>
      <c r="F1694" s="29">
        <v>54064.889000000003</v>
      </c>
      <c r="G1694" s="29">
        <v>1</v>
      </c>
      <c r="H1694" s="29">
        <v>1</v>
      </c>
      <c r="I1694" s="29">
        <v>1</v>
      </c>
      <c r="K1694" s="432">
        <v>27767.404516351169</v>
      </c>
      <c r="L1694" s="432">
        <f>IF(K1694=0,#REF!,0)</f>
        <v>0</v>
      </c>
      <c r="O1694">
        <v>49575.293854000003</v>
      </c>
      <c r="P1694">
        <v>88</v>
      </c>
    </row>
    <row r="1695" spans="1:16">
      <c r="A1695" s="29">
        <v>1693</v>
      </c>
      <c r="B1695" s="29">
        <v>6200.1660000000002</v>
      </c>
      <c r="C1695" s="29">
        <v>52390.298999999897</v>
      </c>
      <c r="D1695" s="29">
        <v>1</v>
      </c>
      <c r="E1695" s="29">
        <v>1</v>
      </c>
      <c r="F1695" s="29">
        <v>36390.812999999987</v>
      </c>
      <c r="G1695" s="29">
        <v>1</v>
      </c>
      <c r="H1695" s="29">
        <v>1</v>
      </c>
      <c r="I1695" s="29">
        <v>1</v>
      </c>
      <c r="K1695" s="432">
        <v>2723.8847022703931</v>
      </c>
      <c r="L1695" s="432">
        <f>IF(K1695=0,#REF!,0)</f>
        <v>0</v>
      </c>
      <c r="O1695">
        <v>49657.696715999999</v>
      </c>
      <c r="P1695">
        <v>83</v>
      </c>
    </row>
    <row r="1696" spans="1:16">
      <c r="A1696" s="29">
        <v>1694</v>
      </c>
      <c r="B1696" s="29">
        <v>1762.222</v>
      </c>
      <c r="C1696" s="29">
        <v>75247.968999999997</v>
      </c>
      <c r="D1696" s="29">
        <v>1</v>
      </c>
      <c r="E1696" s="29">
        <v>1</v>
      </c>
      <c r="F1696" s="29">
        <v>39347.9399999999</v>
      </c>
      <c r="G1696" s="29">
        <v>1</v>
      </c>
      <c r="H1696" s="29">
        <v>1</v>
      </c>
      <c r="I1696" s="29">
        <v>1</v>
      </c>
      <c r="K1696" s="432">
        <v>13284.836225558371</v>
      </c>
      <c r="L1696" s="432">
        <f>IF(K1696=0,#REF!,0)</f>
        <v>0</v>
      </c>
      <c r="O1696">
        <v>50245.637695999998</v>
      </c>
      <c r="P1696">
        <v>80</v>
      </c>
    </row>
    <row r="1697" spans="1:16">
      <c r="A1697" s="29">
        <v>1695</v>
      </c>
      <c r="B1697" s="29">
        <v>1032.623999999998</v>
      </c>
      <c r="C1697" s="29">
        <v>110700.6979999998</v>
      </c>
      <c r="D1697" s="29">
        <v>1</v>
      </c>
      <c r="E1697" s="29">
        <v>1</v>
      </c>
      <c r="F1697" s="29">
        <v>36547.572999999902</v>
      </c>
      <c r="G1697" s="29">
        <v>1</v>
      </c>
      <c r="H1697" s="29">
        <v>1</v>
      </c>
      <c r="I1697" s="29">
        <v>1</v>
      </c>
      <c r="K1697" s="432">
        <v>9462.8560180105014</v>
      </c>
      <c r="L1697" s="432">
        <f>IF(K1697=0,#REF!,0)</f>
        <v>0</v>
      </c>
      <c r="O1697">
        <v>50427.400177000003</v>
      </c>
      <c r="P1697">
        <v>78</v>
      </c>
    </row>
    <row r="1698" spans="1:16">
      <c r="A1698" s="29">
        <v>1696</v>
      </c>
      <c r="B1698" s="29">
        <v>1032.623999999998</v>
      </c>
      <c r="C1698" s="29">
        <v>92711.578999999881</v>
      </c>
      <c r="D1698" s="29">
        <v>1</v>
      </c>
      <c r="E1698" s="29">
        <v>1</v>
      </c>
      <c r="F1698" s="29">
        <v>35165.440000000002</v>
      </c>
      <c r="G1698" s="29">
        <v>1</v>
      </c>
      <c r="H1698" s="29">
        <v>1</v>
      </c>
      <c r="I1698" s="29">
        <v>1</v>
      </c>
      <c r="K1698" s="432"/>
      <c r="L1698" s="432" t="e">
        <f>IF(K1698=0,#REF!,0)</f>
        <v>#REF!</v>
      </c>
      <c r="O1698">
        <v>50216.845762999998</v>
      </c>
      <c r="P1698">
        <v>81</v>
      </c>
    </row>
    <row r="1699" spans="1:16">
      <c r="A1699" s="29">
        <v>1697</v>
      </c>
      <c r="B1699" s="29">
        <v>1032.623999999998</v>
      </c>
      <c r="C1699" s="29">
        <v>80955.228999999992</v>
      </c>
      <c r="D1699" s="29">
        <v>1</v>
      </c>
      <c r="E1699" s="29">
        <v>1</v>
      </c>
      <c r="F1699" s="29">
        <v>37629.485000000001</v>
      </c>
      <c r="G1699" s="29">
        <v>1</v>
      </c>
      <c r="H1699" s="29">
        <v>1</v>
      </c>
      <c r="I1699" s="29">
        <v>1</v>
      </c>
      <c r="K1699" s="432"/>
      <c r="L1699" s="432" t="e">
        <f>IF(K1699=0,#REF!,0)</f>
        <v>#REF!</v>
      </c>
      <c r="O1699">
        <v>50916.703492000001</v>
      </c>
      <c r="P1699">
        <v>85</v>
      </c>
    </row>
    <row r="1700" spans="1:16">
      <c r="A1700" s="29">
        <v>1698</v>
      </c>
      <c r="B1700" s="29">
        <v>1762.222</v>
      </c>
      <c r="C1700" s="29">
        <v>45649.233999999888</v>
      </c>
      <c r="D1700" s="29">
        <v>1</v>
      </c>
      <c r="E1700" s="29">
        <v>1</v>
      </c>
      <c r="F1700" s="29">
        <v>41587.507000000012</v>
      </c>
      <c r="G1700" s="29">
        <v>1</v>
      </c>
      <c r="H1700" s="29">
        <v>1</v>
      </c>
      <c r="I1700" s="29">
        <v>1</v>
      </c>
      <c r="K1700" s="432"/>
      <c r="L1700" s="432" t="e">
        <f>IF(K1700=0,#REF!,0)</f>
        <v>#REF!</v>
      </c>
      <c r="O1700">
        <v>51046.047120000003</v>
      </c>
      <c r="P1700">
        <v>104</v>
      </c>
    </row>
    <row r="1701" spans="1:16">
      <c r="A1701" s="29">
        <v>1699</v>
      </c>
      <c r="B1701" s="29">
        <v>6139.8579999999993</v>
      </c>
      <c r="C1701" s="29">
        <v>29515.011999999901</v>
      </c>
      <c r="D1701" s="29">
        <v>1</v>
      </c>
      <c r="E1701" s="29">
        <v>1</v>
      </c>
      <c r="F1701" s="29">
        <v>40242.305</v>
      </c>
      <c r="G1701" s="29">
        <v>1</v>
      </c>
      <c r="H1701" s="29">
        <v>1</v>
      </c>
      <c r="I1701" s="29">
        <v>1</v>
      </c>
      <c r="K1701" s="432"/>
      <c r="L1701" s="432" t="e">
        <f>IF(K1701=0,#REF!,0)</f>
        <v>#REF!</v>
      </c>
      <c r="O1701">
        <v>51456.819488000001</v>
      </c>
      <c r="P1701">
        <v>120</v>
      </c>
    </row>
    <row r="1702" spans="1:16">
      <c r="A1702" s="29">
        <v>1700</v>
      </c>
      <c r="B1702" s="29">
        <v>7599.07</v>
      </c>
      <c r="C1702" s="29">
        <v>30989.844999999899</v>
      </c>
      <c r="D1702" s="29">
        <v>1</v>
      </c>
      <c r="E1702" s="29">
        <v>1</v>
      </c>
      <c r="F1702" s="29">
        <v>41354.359999999993</v>
      </c>
      <c r="G1702" s="29">
        <v>1</v>
      </c>
      <c r="H1702" s="29">
        <v>1</v>
      </c>
      <c r="I1702" s="29">
        <v>1</v>
      </c>
      <c r="K1702" s="432"/>
      <c r="L1702" s="432" t="e">
        <f>IF(K1702=0,#REF!,0)</f>
        <v>#REF!</v>
      </c>
      <c r="O1702">
        <v>52777.285249</v>
      </c>
      <c r="P1702">
        <v>126</v>
      </c>
    </row>
    <row r="1703" spans="1:16">
      <c r="A1703" s="29">
        <v>1701</v>
      </c>
      <c r="B1703" s="29">
        <v>1762.222</v>
      </c>
      <c r="C1703" s="29">
        <v>17376.977999999901</v>
      </c>
      <c r="D1703" s="29">
        <v>1</v>
      </c>
      <c r="E1703" s="29">
        <v>1</v>
      </c>
      <c r="F1703" s="29">
        <v>54277.746999999887</v>
      </c>
      <c r="G1703" s="29">
        <v>1</v>
      </c>
      <c r="H1703" s="29">
        <v>1</v>
      </c>
      <c r="I1703" s="29">
        <v>1</v>
      </c>
      <c r="K1703" s="432"/>
      <c r="L1703" s="432" t="e">
        <f>IF(K1703=0,#REF!,0)</f>
        <v>#REF!</v>
      </c>
      <c r="O1703">
        <v>52958.120605999997</v>
      </c>
      <c r="P1703">
        <v>142</v>
      </c>
    </row>
    <row r="1704" spans="1:16">
      <c r="A1704" s="29">
        <v>1702</v>
      </c>
      <c r="B1704" s="29">
        <v>1762.222</v>
      </c>
      <c r="C1704" s="29">
        <v>17041.801999999901</v>
      </c>
      <c r="D1704" s="29">
        <v>1</v>
      </c>
      <c r="E1704" s="29">
        <v>1</v>
      </c>
      <c r="F1704" s="29">
        <v>2983.0049999999901</v>
      </c>
      <c r="G1704" s="29">
        <v>1</v>
      </c>
      <c r="H1704" s="29">
        <v>1</v>
      </c>
      <c r="I1704" s="29">
        <v>1</v>
      </c>
      <c r="K1704" s="432"/>
      <c r="L1704" s="432" t="e">
        <f>IF(K1704=0,#REF!,0)</f>
        <v>#REF!</v>
      </c>
      <c r="O1704">
        <v>51919.438048999997</v>
      </c>
      <c r="P1704">
        <v>143</v>
      </c>
    </row>
    <row r="1705" spans="1:16">
      <c r="A1705" s="29">
        <v>1703</v>
      </c>
      <c r="B1705" s="29">
        <v>1762.222</v>
      </c>
      <c r="C1705" s="29">
        <v>16686.422999999901</v>
      </c>
      <c r="D1705" s="29">
        <v>1</v>
      </c>
      <c r="E1705" s="29">
        <v>1</v>
      </c>
      <c r="F1705" s="29">
        <v>1668.21</v>
      </c>
      <c r="G1705" s="29">
        <v>1</v>
      </c>
      <c r="H1705" s="29">
        <v>1</v>
      </c>
      <c r="I1705" s="29">
        <v>1</v>
      </c>
      <c r="K1705" s="432"/>
      <c r="L1705" s="432" t="e">
        <f>IF(K1705=0,#REF!,0)</f>
        <v>#REF!</v>
      </c>
      <c r="O1705">
        <v>52210.581423000003</v>
      </c>
      <c r="P1705">
        <v>128</v>
      </c>
    </row>
    <row r="1706" spans="1:16">
      <c r="A1706" s="29">
        <v>1704</v>
      </c>
      <c r="B1706" s="29">
        <v>1032.623999999998</v>
      </c>
      <c r="C1706" s="29">
        <v>16836.123999999902</v>
      </c>
      <c r="D1706" s="29">
        <v>1</v>
      </c>
      <c r="E1706" s="29">
        <v>1</v>
      </c>
      <c r="F1706" s="29">
        <v>1318.7849999999901</v>
      </c>
      <c r="G1706" s="29">
        <v>1</v>
      </c>
      <c r="H1706" s="29">
        <v>1</v>
      </c>
      <c r="I1706" s="29">
        <v>1</v>
      </c>
      <c r="K1706" s="432"/>
      <c r="L1706" s="432" t="e">
        <f>IF(K1706=0,#REF!,0)</f>
        <v>#REF!</v>
      </c>
      <c r="O1706">
        <v>52883.500001</v>
      </c>
      <c r="P1706">
        <v>121</v>
      </c>
    </row>
    <row r="1707" spans="1:16">
      <c r="A1707" s="29">
        <v>1705</v>
      </c>
      <c r="B1707" s="29">
        <v>1032.623999999998</v>
      </c>
      <c r="C1707" s="29">
        <v>16971.675999999901</v>
      </c>
      <c r="D1707" s="29">
        <v>1</v>
      </c>
      <c r="E1707" s="29">
        <v>1</v>
      </c>
      <c r="F1707" s="29">
        <v>1184.431</v>
      </c>
      <c r="G1707" s="29">
        <v>1</v>
      </c>
      <c r="H1707" s="29">
        <v>1</v>
      </c>
      <c r="I1707" s="29">
        <v>1</v>
      </c>
      <c r="K1707" s="432"/>
      <c r="L1707" s="432" t="e">
        <f>IF(K1707=0,#REF!,0)</f>
        <v>#REF!</v>
      </c>
      <c r="O1707">
        <v>51486.97754</v>
      </c>
      <c r="P1707">
        <v>110</v>
      </c>
    </row>
    <row r="1708" spans="1:16">
      <c r="A1708" s="29">
        <v>1706</v>
      </c>
      <c r="B1708" s="29">
        <v>1032.623999999998</v>
      </c>
      <c r="C1708" s="29">
        <v>17017.5279999999</v>
      </c>
      <c r="D1708" s="29">
        <v>1</v>
      </c>
      <c r="E1708" s="29">
        <v>1</v>
      </c>
      <c r="F1708" s="29">
        <v>5083.8560000000007</v>
      </c>
      <c r="G1708" s="29">
        <v>1</v>
      </c>
      <c r="H1708" s="29">
        <v>1</v>
      </c>
      <c r="I1708" s="29">
        <v>1</v>
      </c>
      <c r="K1708" s="432"/>
      <c r="L1708" s="432" t="e">
        <f>IF(K1708=0,#REF!,0)</f>
        <v>#REF!</v>
      </c>
      <c r="O1708">
        <v>49645.607758000013</v>
      </c>
      <c r="P1708">
        <v>101</v>
      </c>
    </row>
    <row r="1709" spans="1:16">
      <c r="A1709" s="29">
        <v>1707</v>
      </c>
      <c r="B1709" s="29">
        <v>1032.623999999998</v>
      </c>
      <c r="C1709" s="29">
        <v>17162.304999999891</v>
      </c>
      <c r="D1709" s="29">
        <v>1</v>
      </c>
      <c r="E1709" s="29">
        <v>1</v>
      </c>
      <c r="F1709" s="29">
        <v>12188.504999999999</v>
      </c>
      <c r="G1709" s="29">
        <v>1</v>
      </c>
      <c r="H1709" s="29">
        <v>1</v>
      </c>
      <c r="I1709" s="29">
        <v>1</v>
      </c>
      <c r="K1709" s="432"/>
      <c r="L1709" s="432" t="e">
        <f>IF(K1709=0,#REF!,0)</f>
        <v>#REF!</v>
      </c>
      <c r="O1709">
        <v>49283.434386999987</v>
      </c>
      <c r="P1709">
        <v>98</v>
      </c>
    </row>
    <row r="1710" spans="1:16">
      <c r="A1710" s="29">
        <v>1708</v>
      </c>
      <c r="B1710" s="29">
        <v>1032.623999999998</v>
      </c>
      <c r="C1710" s="29">
        <v>17248.130999999899</v>
      </c>
      <c r="D1710" s="29">
        <v>1</v>
      </c>
      <c r="E1710" s="29">
        <v>1</v>
      </c>
      <c r="F1710" s="29">
        <v>17398.263999999999</v>
      </c>
      <c r="G1710" s="29">
        <v>1</v>
      </c>
      <c r="H1710" s="29">
        <v>1</v>
      </c>
      <c r="I1710" s="29">
        <v>1</v>
      </c>
      <c r="K1710" s="432"/>
      <c r="L1710" s="432" t="e">
        <f>IF(K1710=0,#REF!,0)</f>
        <v>#REF!</v>
      </c>
      <c r="O1710">
        <v>48897.319398</v>
      </c>
      <c r="P1710">
        <v>92</v>
      </c>
    </row>
    <row r="1711" spans="1:16">
      <c r="A1711" s="29">
        <v>1709</v>
      </c>
      <c r="B1711" s="29">
        <v>1032.623999999998</v>
      </c>
      <c r="C1711" s="29">
        <v>17354.556999999899</v>
      </c>
      <c r="D1711" s="29">
        <v>1</v>
      </c>
      <c r="E1711" s="29">
        <v>1</v>
      </c>
      <c r="F1711" s="29">
        <v>22617.72</v>
      </c>
      <c r="G1711" s="29">
        <v>1</v>
      </c>
      <c r="H1711" s="29">
        <v>1</v>
      </c>
      <c r="I1711" s="29">
        <v>1</v>
      </c>
      <c r="K1711" s="432"/>
      <c r="L1711" s="432" t="e">
        <f>IF(K1711=0,#REF!,0)</f>
        <v>#REF!</v>
      </c>
      <c r="O1711">
        <v>49712.255706999997</v>
      </c>
      <c r="P1711">
        <v>100</v>
      </c>
    </row>
    <row r="1712" spans="1:16">
      <c r="A1712" s="29">
        <v>1710</v>
      </c>
      <c r="B1712" s="29">
        <v>1762.222</v>
      </c>
      <c r="C1712" s="29">
        <v>17407.3859999999</v>
      </c>
      <c r="D1712" s="29">
        <v>1</v>
      </c>
      <c r="E1712" s="29">
        <v>1</v>
      </c>
      <c r="F1712" s="29">
        <v>27430.542999999991</v>
      </c>
      <c r="G1712" s="29">
        <v>1</v>
      </c>
      <c r="H1712" s="29">
        <v>1</v>
      </c>
      <c r="I1712" s="29">
        <v>1</v>
      </c>
      <c r="K1712" s="432"/>
      <c r="L1712" s="432" t="e">
        <f>IF(K1712=0,#REF!,0)</f>
        <v>#REF!</v>
      </c>
      <c r="O1712">
        <v>52394.828307999996</v>
      </c>
      <c r="P1712">
        <v>102</v>
      </c>
    </row>
    <row r="1713" spans="1:16">
      <c r="A1713" s="29">
        <v>1711</v>
      </c>
      <c r="B1713" s="29">
        <v>6139.8579999999993</v>
      </c>
      <c r="C1713" s="29">
        <v>17534.6869999999</v>
      </c>
      <c r="D1713" s="29">
        <v>1</v>
      </c>
      <c r="E1713" s="29">
        <v>1</v>
      </c>
      <c r="F1713" s="29">
        <v>106575.9849999999</v>
      </c>
      <c r="G1713" s="29">
        <v>1</v>
      </c>
      <c r="H1713" s="29">
        <v>1</v>
      </c>
      <c r="I1713" s="29">
        <v>1</v>
      </c>
      <c r="K1713" s="432"/>
      <c r="L1713" s="432" t="e">
        <f>IF(K1713=0,#REF!,0)</f>
        <v>#REF!</v>
      </c>
      <c r="O1713">
        <v>54675.694793000002</v>
      </c>
      <c r="P1713">
        <v>122</v>
      </c>
    </row>
    <row r="1714" spans="1:16">
      <c r="A1714" s="29">
        <v>1712</v>
      </c>
      <c r="B1714" s="29">
        <v>1762.222</v>
      </c>
      <c r="C1714" s="29">
        <v>50284.385999999897</v>
      </c>
      <c r="D1714" s="29">
        <v>1</v>
      </c>
      <c r="E1714" s="29">
        <v>1</v>
      </c>
      <c r="F1714" s="29">
        <v>105192.322</v>
      </c>
      <c r="G1714" s="29">
        <v>1</v>
      </c>
      <c r="H1714" s="29">
        <v>1</v>
      </c>
      <c r="I1714" s="29">
        <v>1</v>
      </c>
      <c r="K1714" s="432"/>
      <c r="L1714" s="432" t="e">
        <f>IF(K1714=0,#REF!,0)</f>
        <v>#REF!</v>
      </c>
      <c r="O1714">
        <v>56477.704071</v>
      </c>
      <c r="P1714">
        <v>158</v>
      </c>
    </row>
    <row r="1715" spans="1:16">
      <c r="A1715" s="29">
        <v>1713</v>
      </c>
      <c r="B1715" s="29">
        <v>1032.623999999998</v>
      </c>
      <c r="C1715" s="29">
        <v>79612.894</v>
      </c>
      <c r="D1715" s="29">
        <v>1</v>
      </c>
      <c r="E1715" s="29">
        <v>1</v>
      </c>
      <c r="F1715" s="29">
        <v>95093.493000000002</v>
      </c>
      <c r="G1715" s="29">
        <v>1</v>
      </c>
      <c r="H1715" s="29">
        <v>1</v>
      </c>
      <c r="I1715" s="29">
        <v>1</v>
      </c>
      <c r="K1715" s="432"/>
      <c r="L1715" s="432" t="e">
        <f>IF(K1715=0,#REF!,0)</f>
        <v>#REF!</v>
      </c>
      <c r="O1715">
        <v>60110.526152999999</v>
      </c>
      <c r="P1715">
        <v>124</v>
      </c>
    </row>
    <row r="1716" spans="1:16">
      <c r="A1716" s="29">
        <v>1714</v>
      </c>
      <c r="B1716" s="29">
        <v>1153.2399999999991</v>
      </c>
      <c r="C1716" s="29">
        <v>97283.4739999999</v>
      </c>
      <c r="D1716" s="29">
        <v>1</v>
      </c>
      <c r="E1716" s="29">
        <v>1</v>
      </c>
      <c r="F1716" s="29">
        <v>81887.396999999997</v>
      </c>
      <c r="G1716" s="29">
        <v>1</v>
      </c>
      <c r="H1716" s="29">
        <v>1</v>
      </c>
      <c r="I1716" s="29">
        <v>1</v>
      </c>
      <c r="K1716" s="432"/>
      <c r="L1716" s="432" t="e">
        <f>IF(K1716=0,#REF!,0)</f>
        <v>#REF!</v>
      </c>
      <c r="O1716">
        <v>64442.276793999998</v>
      </c>
      <c r="P1716">
        <v>101</v>
      </c>
    </row>
    <row r="1717" spans="1:16">
      <c r="A1717" s="29">
        <v>1715</v>
      </c>
      <c r="B1717" s="29">
        <v>1213.5469999999989</v>
      </c>
      <c r="C1717" s="29">
        <v>114736.8389999998</v>
      </c>
      <c r="D1717" s="29">
        <v>1</v>
      </c>
      <c r="E1717" s="29">
        <v>1</v>
      </c>
      <c r="F1717" s="29">
        <v>70276.873999999996</v>
      </c>
      <c r="G1717" s="29">
        <v>1</v>
      </c>
      <c r="H1717" s="29">
        <v>1</v>
      </c>
      <c r="I1717" s="29">
        <v>1</v>
      </c>
      <c r="K1717" s="432">
        <v>4489.9943496486967</v>
      </c>
      <c r="L1717" s="432">
        <f>IF(K1717=0,#REF!,0)</f>
        <v>0</v>
      </c>
      <c r="O1717">
        <v>64114.370940000001</v>
      </c>
      <c r="P1717">
        <v>86</v>
      </c>
    </row>
    <row r="1718" spans="1:16">
      <c r="A1718" s="29">
        <v>1716</v>
      </c>
      <c r="B1718" s="29">
        <v>1213.5469999999989</v>
      </c>
      <c r="C1718" s="29">
        <v>96064.222999999911</v>
      </c>
      <c r="D1718" s="29">
        <v>1</v>
      </c>
      <c r="E1718" s="29">
        <v>1</v>
      </c>
      <c r="F1718" s="29">
        <v>60506.011999999893</v>
      </c>
      <c r="G1718" s="29">
        <v>1</v>
      </c>
      <c r="H1718" s="29">
        <v>1</v>
      </c>
      <c r="I1718" s="29">
        <v>1</v>
      </c>
      <c r="K1718" s="432">
        <v>9101.5216284966682</v>
      </c>
      <c r="L1718" s="432">
        <f>IF(K1718=0,#REF!,0)</f>
        <v>0</v>
      </c>
      <c r="O1718">
        <v>63503.978210000001</v>
      </c>
      <c r="P1718">
        <v>76</v>
      </c>
    </row>
    <row r="1719" spans="1:16">
      <c r="A1719" s="29">
        <v>1717</v>
      </c>
      <c r="B1719" s="29">
        <v>6200.1660000000002</v>
      </c>
      <c r="C1719" s="29">
        <v>52744.340999999898</v>
      </c>
      <c r="D1719" s="29">
        <v>1</v>
      </c>
      <c r="E1719" s="29">
        <v>1</v>
      </c>
      <c r="F1719" s="29">
        <v>43083.206999999988</v>
      </c>
      <c r="G1719" s="29">
        <v>1</v>
      </c>
      <c r="H1719" s="29">
        <v>1</v>
      </c>
      <c r="I1719" s="29">
        <v>1</v>
      </c>
      <c r="K1719" s="432"/>
      <c r="L1719" s="432" t="e">
        <f>IF(K1719=0,#REF!,0)</f>
        <v>#REF!</v>
      </c>
      <c r="O1719">
        <v>61649.967649999999</v>
      </c>
      <c r="P1719">
        <v>72</v>
      </c>
    </row>
    <row r="1720" spans="1:16">
      <c r="A1720" s="29">
        <v>1718</v>
      </c>
      <c r="B1720" s="29">
        <v>1762.222</v>
      </c>
      <c r="C1720" s="29">
        <v>75532.614000000001</v>
      </c>
      <c r="D1720" s="29">
        <v>1</v>
      </c>
      <c r="E1720" s="29">
        <v>1</v>
      </c>
      <c r="F1720" s="29">
        <v>45098.552000000003</v>
      </c>
      <c r="G1720" s="29">
        <v>1</v>
      </c>
      <c r="H1720" s="29">
        <v>1</v>
      </c>
      <c r="I1720" s="29">
        <v>1</v>
      </c>
      <c r="K1720" s="432"/>
      <c r="L1720" s="432" t="e">
        <f>IF(K1720=0,#REF!,0)</f>
        <v>#REF!</v>
      </c>
      <c r="O1720">
        <v>59730.506501000003</v>
      </c>
      <c r="P1720">
        <v>64</v>
      </c>
    </row>
    <row r="1721" spans="1:16">
      <c r="A1721" s="29">
        <v>1719</v>
      </c>
      <c r="B1721" s="29">
        <v>1032.623999999998</v>
      </c>
      <c r="C1721" s="29">
        <v>110908.5809999998</v>
      </c>
      <c r="D1721" s="29">
        <v>1</v>
      </c>
      <c r="E1721" s="29">
        <v>1</v>
      </c>
      <c r="F1721" s="29">
        <v>40712.099000000002</v>
      </c>
      <c r="G1721" s="29">
        <v>1</v>
      </c>
      <c r="H1721" s="29">
        <v>1</v>
      </c>
      <c r="I1721" s="29">
        <v>1</v>
      </c>
      <c r="K1721" s="432"/>
      <c r="L1721" s="432" t="e">
        <f>IF(K1721=0,#REF!,0)</f>
        <v>#REF!</v>
      </c>
      <c r="O1721">
        <v>62746.831207000003</v>
      </c>
      <c r="P1721">
        <v>64</v>
      </c>
    </row>
    <row r="1722" spans="1:16">
      <c r="A1722" s="29">
        <v>1720</v>
      </c>
      <c r="B1722" s="29">
        <v>1032.623999999998</v>
      </c>
      <c r="C1722" s="29">
        <v>92845.27199999991</v>
      </c>
      <c r="D1722" s="29">
        <v>1</v>
      </c>
      <c r="E1722" s="29">
        <v>1</v>
      </c>
      <c r="F1722" s="29">
        <v>37868.223999999893</v>
      </c>
      <c r="G1722" s="29">
        <v>1</v>
      </c>
      <c r="H1722" s="29">
        <v>1</v>
      </c>
      <c r="I1722" s="29">
        <v>1</v>
      </c>
      <c r="K1722" s="432"/>
      <c r="L1722" s="432" t="e">
        <f>IF(K1722=0,#REF!,0)</f>
        <v>#REF!</v>
      </c>
      <c r="O1722">
        <v>62248.168243</v>
      </c>
      <c r="P1722">
        <v>65</v>
      </c>
    </row>
    <row r="1723" spans="1:16">
      <c r="A1723" s="29">
        <v>1721</v>
      </c>
      <c r="B1723" s="29">
        <v>1032.623999999998</v>
      </c>
      <c r="C1723" s="29">
        <v>81014.946999999986</v>
      </c>
      <c r="D1723" s="29">
        <v>1</v>
      </c>
      <c r="E1723" s="29">
        <v>1</v>
      </c>
      <c r="F1723" s="29">
        <v>39366.544000000002</v>
      </c>
      <c r="G1723" s="29">
        <v>1</v>
      </c>
      <c r="H1723" s="29">
        <v>1</v>
      </c>
      <c r="I1723" s="29">
        <v>1</v>
      </c>
      <c r="K1723" s="432"/>
      <c r="L1723" s="432" t="e">
        <f>IF(K1723=0,#REF!,0)</f>
        <v>#REF!</v>
      </c>
      <c r="O1723">
        <v>62958.848266000001</v>
      </c>
      <c r="P1723">
        <v>71</v>
      </c>
    </row>
    <row r="1724" spans="1:16">
      <c r="A1724" s="29">
        <v>1722</v>
      </c>
      <c r="B1724" s="29">
        <v>1762.222</v>
      </c>
      <c r="C1724" s="29">
        <v>45651.590999999877</v>
      </c>
      <c r="D1724" s="29">
        <v>1</v>
      </c>
      <c r="E1724" s="29">
        <v>1</v>
      </c>
      <c r="F1724" s="29">
        <v>42691.266000000003</v>
      </c>
      <c r="G1724" s="29">
        <v>1</v>
      </c>
      <c r="H1724" s="29">
        <v>1</v>
      </c>
      <c r="I1724" s="29">
        <v>1</v>
      </c>
      <c r="K1724" s="432"/>
      <c r="L1724" s="432" t="e">
        <f>IF(K1724=0,#REF!,0)</f>
        <v>#REF!</v>
      </c>
      <c r="O1724">
        <v>63177.104736000001</v>
      </c>
      <c r="P1724">
        <v>83</v>
      </c>
    </row>
    <row r="1725" spans="1:16">
      <c r="A1725" s="29">
        <v>1723</v>
      </c>
      <c r="B1725" s="29">
        <v>6139.8579999999993</v>
      </c>
      <c r="C1725" s="29">
        <v>29580.478999999901</v>
      </c>
      <c r="D1725" s="29">
        <v>1</v>
      </c>
      <c r="E1725" s="29">
        <v>1</v>
      </c>
      <c r="F1725" s="29">
        <v>41849.665999999997</v>
      </c>
      <c r="G1725" s="29">
        <v>1</v>
      </c>
      <c r="H1725" s="29">
        <v>1</v>
      </c>
      <c r="I1725" s="29">
        <v>1</v>
      </c>
      <c r="K1725" s="432"/>
      <c r="L1725" s="432" t="e">
        <f>IF(K1725=0,#REF!,0)</f>
        <v>#REF!</v>
      </c>
      <c r="O1725">
        <v>62802.328125</v>
      </c>
      <c r="P1725">
        <v>105</v>
      </c>
    </row>
    <row r="1726" spans="1:16">
      <c r="A1726" s="29">
        <v>1724</v>
      </c>
      <c r="B1726" s="29">
        <v>7599.07</v>
      </c>
      <c r="C1726" s="29">
        <v>31024.302999999902</v>
      </c>
      <c r="D1726" s="29">
        <v>1</v>
      </c>
      <c r="E1726" s="29">
        <v>1</v>
      </c>
      <c r="F1726" s="29">
        <v>42247.027999999897</v>
      </c>
      <c r="G1726" s="29">
        <v>1</v>
      </c>
      <c r="H1726" s="29">
        <v>1</v>
      </c>
      <c r="I1726" s="29">
        <v>1</v>
      </c>
      <c r="K1726" s="432"/>
      <c r="L1726" s="432" t="e">
        <f>IF(K1726=0,#REF!,0)</f>
        <v>#REF!</v>
      </c>
      <c r="O1726">
        <v>63871.357177000013</v>
      </c>
      <c r="P1726">
        <v>126</v>
      </c>
    </row>
    <row r="1727" spans="1:16">
      <c r="A1727" s="29">
        <v>1725</v>
      </c>
      <c r="B1727" s="29">
        <v>1762.222</v>
      </c>
      <c r="C1727" s="29">
        <v>17411.972999999889</v>
      </c>
      <c r="D1727" s="29">
        <v>1</v>
      </c>
      <c r="E1727" s="29">
        <v>1</v>
      </c>
      <c r="F1727" s="29">
        <v>55241.642999999996</v>
      </c>
      <c r="G1727" s="29">
        <v>1</v>
      </c>
      <c r="H1727" s="29">
        <v>1</v>
      </c>
      <c r="I1727" s="29">
        <v>1</v>
      </c>
      <c r="K1727" s="432"/>
      <c r="L1727" s="432" t="e">
        <f>IF(K1727=0,#REF!,0)</f>
        <v>#REF!</v>
      </c>
      <c r="O1727">
        <v>62224.741636999999</v>
      </c>
      <c r="P1727">
        <v>134</v>
      </c>
    </row>
    <row r="1728" spans="1:16">
      <c r="A1728" s="29">
        <v>1726</v>
      </c>
      <c r="B1728" s="29">
        <v>1762.222</v>
      </c>
      <c r="C1728" s="29">
        <v>17062.694999999901</v>
      </c>
      <c r="D1728" s="29">
        <v>1</v>
      </c>
      <c r="E1728" s="29">
        <v>1</v>
      </c>
      <c r="F1728" s="29">
        <v>2983.384</v>
      </c>
      <c r="G1728" s="29">
        <v>1</v>
      </c>
      <c r="H1728" s="29">
        <v>1</v>
      </c>
      <c r="I1728" s="29">
        <v>1</v>
      </c>
      <c r="K1728" s="432"/>
      <c r="L1728" s="432" t="e">
        <f>IF(K1728=0,#REF!,0)</f>
        <v>#REF!</v>
      </c>
      <c r="O1728">
        <v>60222.771331000004</v>
      </c>
      <c r="P1728">
        <v>141</v>
      </c>
    </row>
    <row r="1729" spans="1:16">
      <c r="A1729" s="29">
        <v>1727</v>
      </c>
      <c r="B1729" s="29">
        <v>1762.222</v>
      </c>
      <c r="C1729" s="29">
        <v>16729.146999999892</v>
      </c>
      <c r="D1729" s="29">
        <v>1</v>
      </c>
      <c r="E1729" s="29">
        <v>1</v>
      </c>
      <c r="F1729" s="29">
        <v>1668.546</v>
      </c>
      <c r="G1729" s="29">
        <v>1</v>
      </c>
      <c r="H1729" s="29">
        <v>1</v>
      </c>
      <c r="I1729" s="29">
        <v>1</v>
      </c>
      <c r="K1729" s="432"/>
      <c r="L1729" s="432" t="e">
        <f>IF(K1729=0,#REF!,0)</f>
        <v>#REF!</v>
      </c>
      <c r="O1729">
        <v>59596.220611999997</v>
      </c>
      <c r="P1729">
        <v>130</v>
      </c>
    </row>
    <row r="1730" spans="1:16">
      <c r="A1730" s="29">
        <v>1728</v>
      </c>
      <c r="B1730" s="29">
        <v>1032.623999999998</v>
      </c>
      <c r="C1730" s="29">
        <v>16897.8329999999</v>
      </c>
      <c r="D1730" s="29">
        <v>1</v>
      </c>
      <c r="E1730" s="29">
        <v>1</v>
      </c>
      <c r="F1730" s="29">
        <v>1329.4290000000001</v>
      </c>
      <c r="G1730" s="29">
        <v>1</v>
      </c>
      <c r="H1730" s="29">
        <v>1</v>
      </c>
      <c r="I1730" s="29">
        <v>1</v>
      </c>
      <c r="K1730" s="432"/>
      <c r="L1730" s="432" t="e">
        <f>IF(K1730=0,#REF!,0)</f>
        <v>#REF!</v>
      </c>
      <c r="O1730">
        <v>59147.009123999997</v>
      </c>
      <c r="P1730">
        <v>125</v>
      </c>
    </row>
    <row r="1731" spans="1:16">
      <c r="A1731" s="29">
        <v>1729</v>
      </c>
      <c r="B1731" s="29">
        <v>1032.623999999998</v>
      </c>
      <c r="C1731" s="29">
        <v>17032.1349999999</v>
      </c>
      <c r="D1731" s="29">
        <v>1</v>
      </c>
      <c r="E1731" s="29">
        <v>1</v>
      </c>
      <c r="F1731" s="29">
        <v>1510.258</v>
      </c>
      <c r="G1731" s="29">
        <v>1</v>
      </c>
      <c r="H1731" s="29">
        <v>1</v>
      </c>
      <c r="I1731" s="29">
        <v>1</v>
      </c>
      <c r="K1731" s="432"/>
      <c r="L1731" s="432" t="e">
        <f>IF(K1731=0,#REF!,0)</f>
        <v>#REF!</v>
      </c>
      <c r="O1731">
        <v>57792.695067000001</v>
      </c>
      <c r="P1731">
        <v>114</v>
      </c>
    </row>
    <row r="1732" spans="1:16">
      <c r="A1732" s="29">
        <v>1730</v>
      </c>
      <c r="B1732" s="29">
        <v>1032.623999999998</v>
      </c>
      <c r="C1732" s="29">
        <v>17107.480999999902</v>
      </c>
      <c r="D1732" s="29">
        <v>1</v>
      </c>
      <c r="E1732" s="29">
        <v>1</v>
      </c>
      <c r="F1732" s="29">
        <v>7163.7829999999994</v>
      </c>
      <c r="G1732" s="29">
        <v>1</v>
      </c>
      <c r="H1732" s="29">
        <v>1</v>
      </c>
      <c r="I1732" s="29">
        <v>1</v>
      </c>
      <c r="K1732" s="432"/>
      <c r="L1732" s="432" t="e">
        <f>IF(K1732=0,#REF!,0)</f>
        <v>#REF!</v>
      </c>
      <c r="O1732">
        <v>54663.320588000002</v>
      </c>
      <c r="P1732">
        <v>107</v>
      </c>
    </row>
    <row r="1733" spans="1:16">
      <c r="A1733" s="29">
        <v>1731</v>
      </c>
      <c r="B1733" s="29">
        <v>1032.623999999998</v>
      </c>
      <c r="C1733" s="29">
        <v>17315.6859999999</v>
      </c>
      <c r="D1733" s="29">
        <v>1</v>
      </c>
      <c r="E1733" s="29">
        <v>1</v>
      </c>
      <c r="F1733" s="29">
        <v>15378.91</v>
      </c>
      <c r="G1733" s="29">
        <v>1</v>
      </c>
      <c r="H1733" s="29">
        <v>1</v>
      </c>
      <c r="I1733" s="29">
        <v>1</v>
      </c>
      <c r="K1733" s="432"/>
      <c r="L1733" s="432" t="e">
        <f>IF(K1733=0,#REF!,0)</f>
        <v>#REF!</v>
      </c>
      <c r="O1733">
        <v>54486.275148000001</v>
      </c>
      <c r="P1733">
        <v>101</v>
      </c>
    </row>
    <row r="1734" spans="1:16">
      <c r="A1734" s="29">
        <v>1732</v>
      </c>
      <c r="B1734" s="29">
        <v>1032.623999999998</v>
      </c>
      <c r="C1734" s="29">
        <v>17419.414999999892</v>
      </c>
      <c r="D1734" s="29">
        <v>1</v>
      </c>
      <c r="E1734" s="29">
        <v>1</v>
      </c>
      <c r="F1734" s="29">
        <v>20995.886999999999</v>
      </c>
      <c r="G1734" s="29">
        <v>1</v>
      </c>
      <c r="H1734" s="29">
        <v>1</v>
      </c>
      <c r="I1734" s="29">
        <v>1</v>
      </c>
      <c r="K1734" s="432"/>
      <c r="L1734" s="432" t="e">
        <f>IF(K1734=0,#REF!,0)</f>
        <v>#REF!</v>
      </c>
      <c r="O1734">
        <v>54361.171662000001</v>
      </c>
      <c r="P1734">
        <v>102</v>
      </c>
    </row>
    <row r="1735" spans="1:16">
      <c r="A1735" s="29">
        <v>1733</v>
      </c>
      <c r="B1735" s="29">
        <v>1032.623999999998</v>
      </c>
      <c r="C1735" s="29">
        <v>17546.700999999892</v>
      </c>
      <c r="D1735" s="29">
        <v>1</v>
      </c>
      <c r="E1735" s="29">
        <v>1</v>
      </c>
      <c r="F1735" s="29">
        <v>26788.042000000001</v>
      </c>
      <c r="G1735" s="29">
        <v>1</v>
      </c>
      <c r="H1735" s="29">
        <v>1</v>
      </c>
      <c r="I1735" s="29">
        <v>1</v>
      </c>
      <c r="K1735" s="432"/>
      <c r="L1735" s="432" t="e">
        <f>IF(K1735=0,#REF!,0)</f>
        <v>#REF!</v>
      </c>
      <c r="O1735">
        <v>54726.656524999999</v>
      </c>
      <c r="P1735">
        <v>96</v>
      </c>
    </row>
    <row r="1736" spans="1:16">
      <c r="A1736" s="29">
        <v>1734</v>
      </c>
      <c r="B1736" s="29">
        <v>1762.222</v>
      </c>
      <c r="C1736" s="29">
        <v>17619.475999999901</v>
      </c>
      <c r="D1736" s="29">
        <v>1</v>
      </c>
      <c r="E1736" s="29">
        <v>1</v>
      </c>
      <c r="F1736" s="29">
        <v>32140.367999999889</v>
      </c>
      <c r="G1736" s="29">
        <v>1</v>
      </c>
      <c r="H1736" s="29">
        <v>1</v>
      </c>
      <c r="I1736" s="29">
        <v>1</v>
      </c>
      <c r="K1736" s="432"/>
      <c r="L1736" s="432" t="e">
        <f>IF(K1736=0,#REF!,0)</f>
        <v>#REF!</v>
      </c>
      <c r="O1736">
        <v>54379.539246</v>
      </c>
      <c r="P1736">
        <v>101</v>
      </c>
    </row>
    <row r="1737" spans="1:16">
      <c r="A1737" s="29">
        <v>1735</v>
      </c>
      <c r="B1737" s="29">
        <v>6139.8579999999993</v>
      </c>
      <c r="C1737" s="29">
        <v>17728.643999999898</v>
      </c>
      <c r="D1737" s="29">
        <v>1</v>
      </c>
      <c r="E1737" s="29">
        <v>1</v>
      </c>
      <c r="F1737" s="29">
        <v>110688.96799999999</v>
      </c>
      <c r="G1737" s="29">
        <v>1</v>
      </c>
      <c r="H1737" s="29">
        <v>1</v>
      </c>
      <c r="I1737" s="29">
        <v>1</v>
      </c>
      <c r="K1737" s="432"/>
      <c r="L1737" s="432" t="e">
        <f>IF(K1737=0,#REF!,0)</f>
        <v>#REF!</v>
      </c>
      <c r="O1737">
        <v>56681.268737000013</v>
      </c>
      <c r="P1737">
        <v>124</v>
      </c>
    </row>
    <row r="1738" spans="1:16">
      <c r="A1738" s="29">
        <v>1736</v>
      </c>
      <c r="B1738" s="29">
        <v>1762.222</v>
      </c>
      <c r="C1738" s="29">
        <v>50517.142999999902</v>
      </c>
      <c r="D1738" s="29">
        <v>1</v>
      </c>
      <c r="E1738" s="29">
        <v>1</v>
      </c>
      <c r="F1738" s="29">
        <v>109105.667</v>
      </c>
      <c r="G1738" s="29">
        <v>1</v>
      </c>
      <c r="H1738" s="29">
        <v>1</v>
      </c>
      <c r="I1738" s="29">
        <v>1</v>
      </c>
      <c r="K1738" s="432"/>
      <c r="L1738" s="432" t="e">
        <f>IF(K1738=0,#REF!,0)</f>
        <v>#REF!</v>
      </c>
      <c r="O1738">
        <v>59002.968110000002</v>
      </c>
      <c r="P1738">
        <v>146</v>
      </c>
    </row>
    <row r="1739" spans="1:16">
      <c r="A1739" s="29">
        <v>1737</v>
      </c>
      <c r="B1739" s="29">
        <v>1032.623999999998</v>
      </c>
      <c r="C1739" s="29">
        <v>79832.242999999988</v>
      </c>
      <c r="D1739" s="29">
        <v>1</v>
      </c>
      <c r="E1739" s="29">
        <v>1</v>
      </c>
      <c r="F1739" s="29">
        <v>98265.200999999986</v>
      </c>
      <c r="G1739" s="29">
        <v>1</v>
      </c>
      <c r="H1739" s="29">
        <v>1</v>
      </c>
      <c r="I1739" s="29">
        <v>1</v>
      </c>
      <c r="K1739" s="432"/>
      <c r="L1739" s="432" t="e">
        <f>IF(K1739=0,#REF!,0)</f>
        <v>#REF!</v>
      </c>
      <c r="O1739">
        <v>61418.347258999987</v>
      </c>
      <c r="P1739">
        <v>119</v>
      </c>
    </row>
    <row r="1740" spans="1:16">
      <c r="A1740" s="29">
        <v>1738</v>
      </c>
      <c r="B1740" s="29">
        <v>1153.2399999999991</v>
      </c>
      <c r="C1740" s="29">
        <v>97545.378999999899</v>
      </c>
      <c r="D1740" s="29">
        <v>1</v>
      </c>
      <c r="E1740" s="29">
        <v>1</v>
      </c>
      <c r="F1740" s="29">
        <v>84782.797999999995</v>
      </c>
      <c r="G1740" s="29">
        <v>1</v>
      </c>
      <c r="H1740" s="29">
        <v>1</v>
      </c>
      <c r="I1740" s="29">
        <v>1</v>
      </c>
      <c r="K1740" s="432"/>
      <c r="L1740" s="432" t="e">
        <f>IF(K1740=0,#REF!,0)</f>
        <v>#REF!</v>
      </c>
      <c r="O1740">
        <v>64573.542479999996</v>
      </c>
      <c r="P1740">
        <v>100</v>
      </c>
    </row>
    <row r="1741" spans="1:16">
      <c r="A1741" s="29">
        <v>1739</v>
      </c>
      <c r="B1741" s="29">
        <v>1213.5469999999989</v>
      </c>
      <c r="C1741" s="29">
        <v>115051.6669999998</v>
      </c>
      <c r="D1741" s="29">
        <v>1</v>
      </c>
      <c r="E1741" s="29">
        <v>1</v>
      </c>
      <c r="F1741" s="29">
        <v>73585.929999999891</v>
      </c>
      <c r="G1741" s="29">
        <v>1</v>
      </c>
      <c r="H1741" s="29">
        <v>1</v>
      </c>
      <c r="I1741" s="29">
        <v>1</v>
      </c>
      <c r="K1741" s="432">
        <v>7417.5736521171393</v>
      </c>
      <c r="L1741" s="432">
        <f>IF(K1741=0,#REF!,0)</f>
        <v>0</v>
      </c>
      <c r="O1741">
        <v>65210.973693</v>
      </c>
      <c r="P1741">
        <v>77</v>
      </c>
    </row>
    <row r="1742" spans="1:16">
      <c r="A1742" s="29">
        <v>1740</v>
      </c>
      <c r="B1742" s="29">
        <v>1213.5469999999989</v>
      </c>
      <c r="C1742" s="29">
        <v>96426.461999999898</v>
      </c>
      <c r="D1742" s="29">
        <v>1</v>
      </c>
      <c r="E1742" s="29">
        <v>1</v>
      </c>
      <c r="F1742" s="29">
        <v>64478.546999999999</v>
      </c>
      <c r="G1742" s="29">
        <v>1</v>
      </c>
      <c r="H1742" s="29">
        <v>1</v>
      </c>
      <c r="I1742" s="29">
        <v>1</v>
      </c>
      <c r="K1742" s="432">
        <v>21619.747492285442</v>
      </c>
      <c r="L1742" s="432">
        <f>IF(K1742=0,#REF!,0)</f>
        <v>0</v>
      </c>
      <c r="O1742">
        <v>64956.218109000001</v>
      </c>
      <c r="P1742">
        <v>74</v>
      </c>
    </row>
    <row r="1743" spans="1:16">
      <c r="A1743" s="29">
        <v>1741</v>
      </c>
      <c r="B1743" s="29">
        <v>6200.1660000000002</v>
      </c>
      <c r="C1743" s="29">
        <v>53118.846999999892</v>
      </c>
      <c r="D1743" s="29">
        <v>1</v>
      </c>
      <c r="E1743" s="29">
        <v>1</v>
      </c>
      <c r="F1743" s="29">
        <v>47692.19299999989</v>
      </c>
      <c r="G1743" s="29">
        <v>1</v>
      </c>
      <c r="H1743" s="29">
        <v>1</v>
      </c>
      <c r="I1743" s="29">
        <v>1</v>
      </c>
      <c r="K1743" s="432">
        <v>3968.082289589137</v>
      </c>
      <c r="L1743" s="432">
        <f>IF(K1743=0,#REF!,0)</f>
        <v>0</v>
      </c>
      <c r="O1743">
        <v>61759.442870999999</v>
      </c>
      <c r="P1743">
        <v>69</v>
      </c>
    </row>
    <row r="1744" spans="1:16">
      <c r="A1744" s="29">
        <v>1742</v>
      </c>
      <c r="B1744" s="29">
        <v>1762.222</v>
      </c>
      <c r="C1744" s="29">
        <v>76083.968999999997</v>
      </c>
      <c r="D1744" s="29">
        <v>1</v>
      </c>
      <c r="E1744" s="29">
        <v>1</v>
      </c>
      <c r="F1744" s="29">
        <v>51600.79699999989</v>
      </c>
      <c r="G1744" s="29">
        <v>1</v>
      </c>
      <c r="H1744" s="29">
        <v>1</v>
      </c>
      <c r="I1744" s="29">
        <v>1</v>
      </c>
      <c r="K1744" s="432">
        <v>23271.749417048031</v>
      </c>
      <c r="L1744" s="432">
        <f>IF(K1744=0,#REF!,0)</f>
        <v>0</v>
      </c>
      <c r="O1744">
        <v>60014.877440999997</v>
      </c>
      <c r="P1744">
        <v>68</v>
      </c>
    </row>
    <row r="1745" spans="1:16">
      <c r="A1745" s="29">
        <v>1743</v>
      </c>
      <c r="B1745" s="29">
        <v>1032.623999999998</v>
      </c>
      <c r="C1745" s="29">
        <v>111554.8109999998</v>
      </c>
      <c r="D1745" s="29">
        <v>1</v>
      </c>
      <c r="E1745" s="29">
        <v>1</v>
      </c>
      <c r="F1745" s="29">
        <v>48925.425999999999</v>
      </c>
      <c r="G1745" s="29">
        <v>1</v>
      </c>
      <c r="H1745" s="29">
        <v>1</v>
      </c>
      <c r="I1745" s="29">
        <v>1</v>
      </c>
      <c r="K1745" s="432">
        <v>14702.939535150699</v>
      </c>
      <c r="L1745" s="432">
        <f>IF(K1745=0,#REF!,0)</f>
        <v>0</v>
      </c>
      <c r="O1745">
        <v>63103.470857</v>
      </c>
      <c r="P1745">
        <v>68</v>
      </c>
    </row>
    <row r="1746" spans="1:16">
      <c r="A1746" s="29">
        <v>1744</v>
      </c>
      <c r="B1746" s="29">
        <v>1032.623999999998</v>
      </c>
      <c r="C1746" s="29">
        <v>93629.378999999899</v>
      </c>
      <c r="D1746" s="29">
        <v>1</v>
      </c>
      <c r="E1746" s="29">
        <v>1</v>
      </c>
      <c r="F1746" s="29">
        <v>48487.89899999999</v>
      </c>
      <c r="G1746" s="29">
        <v>1</v>
      </c>
      <c r="H1746" s="29">
        <v>1</v>
      </c>
      <c r="I1746" s="29">
        <v>1</v>
      </c>
      <c r="K1746" s="432"/>
      <c r="L1746" s="432" t="e">
        <f>IF(K1746=0,#REF!,0)</f>
        <v>#REF!</v>
      </c>
      <c r="O1746">
        <v>61192.857177999998</v>
      </c>
      <c r="P1746">
        <v>67</v>
      </c>
    </row>
    <row r="1747" spans="1:16">
      <c r="A1747" s="29">
        <v>1745</v>
      </c>
      <c r="B1747" s="29">
        <v>1032.623999999998</v>
      </c>
      <c r="C1747" s="29">
        <v>81821.434000000008</v>
      </c>
      <c r="D1747" s="29">
        <v>1</v>
      </c>
      <c r="E1747" s="29">
        <v>1</v>
      </c>
      <c r="F1747" s="29">
        <v>49792.165000000001</v>
      </c>
      <c r="G1747" s="29">
        <v>1</v>
      </c>
      <c r="H1747" s="29">
        <v>1</v>
      </c>
      <c r="I1747" s="29">
        <v>1</v>
      </c>
      <c r="K1747" s="432"/>
      <c r="L1747" s="432" t="e">
        <f>IF(K1747=0,#REF!,0)</f>
        <v>#REF!</v>
      </c>
      <c r="O1747">
        <v>61972.458494999999</v>
      </c>
      <c r="P1747">
        <v>73</v>
      </c>
    </row>
    <row r="1748" spans="1:16">
      <c r="A1748" s="29">
        <v>1746</v>
      </c>
      <c r="B1748" s="29">
        <v>1762.222</v>
      </c>
      <c r="C1748" s="29">
        <v>46484.057999999888</v>
      </c>
      <c r="D1748" s="29">
        <v>1</v>
      </c>
      <c r="E1748" s="29">
        <v>1</v>
      </c>
      <c r="F1748" s="29">
        <v>53424.451999999997</v>
      </c>
      <c r="G1748" s="29">
        <v>1</v>
      </c>
      <c r="H1748" s="29">
        <v>1</v>
      </c>
      <c r="I1748" s="29">
        <v>1</v>
      </c>
      <c r="K1748" s="432"/>
      <c r="L1748" s="432" t="e">
        <f>IF(K1748=0,#REF!,0)</f>
        <v>#REF!</v>
      </c>
      <c r="O1748">
        <v>62408.536132000001</v>
      </c>
      <c r="P1748">
        <v>85</v>
      </c>
    </row>
    <row r="1749" spans="1:16">
      <c r="A1749" s="29">
        <v>1747</v>
      </c>
      <c r="B1749" s="29">
        <v>6139.8579999999993</v>
      </c>
      <c r="C1749" s="29">
        <v>30003.198999999899</v>
      </c>
      <c r="D1749" s="29">
        <v>1</v>
      </c>
      <c r="E1749" s="29">
        <v>1</v>
      </c>
      <c r="F1749" s="29">
        <v>51310.320999999902</v>
      </c>
      <c r="G1749" s="29">
        <v>1</v>
      </c>
      <c r="H1749" s="29">
        <v>1</v>
      </c>
      <c r="I1749" s="29">
        <v>1</v>
      </c>
      <c r="K1749" s="432"/>
      <c r="L1749" s="432" t="e">
        <f>IF(K1749=0,#REF!,0)</f>
        <v>#REF!</v>
      </c>
      <c r="O1749">
        <v>63088.576966000001</v>
      </c>
      <c r="P1749">
        <v>109</v>
      </c>
    </row>
    <row r="1750" spans="1:16">
      <c r="A1750" s="29">
        <v>1748</v>
      </c>
      <c r="B1750" s="29">
        <v>7599.07</v>
      </c>
      <c r="C1750" s="29">
        <v>31356.243999999901</v>
      </c>
      <c r="D1750" s="29">
        <v>1</v>
      </c>
      <c r="E1750" s="29">
        <v>1</v>
      </c>
      <c r="F1750" s="29">
        <v>49797.510999999889</v>
      </c>
      <c r="G1750" s="29">
        <v>1</v>
      </c>
      <c r="H1750" s="29">
        <v>1</v>
      </c>
      <c r="I1750" s="29">
        <v>1</v>
      </c>
      <c r="K1750" s="432"/>
      <c r="L1750" s="432" t="e">
        <f>IF(K1750=0,#REF!,0)</f>
        <v>#REF!</v>
      </c>
      <c r="O1750">
        <v>64043.138731999999</v>
      </c>
      <c r="P1750">
        <v>133</v>
      </c>
    </row>
    <row r="1751" spans="1:16">
      <c r="A1751" s="29">
        <v>1749</v>
      </c>
      <c r="B1751" s="29">
        <v>1762.222</v>
      </c>
      <c r="C1751" s="29">
        <v>17535.589999999898</v>
      </c>
      <c r="D1751" s="29">
        <v>1</v>
      </c>
      <c r="E1751" s="29">
        <v>1</v>
      </c>
      <c r="F1751" s="29">
        <v>60382.3999999999</v>
      </c>
      <c r="G1751" s="29">
        <v>1</v>
      </c>
      <c r="H1751" s="29">
        <v>1</v>
      </c>
      <c r="I1751" s="29">
        <v>1</v>
      </c>
      <c r="K1751" s="432"/>
      <c r="L1751" s="432" t="e">
        <f>IF(K1751=0,#REF!,0)</f>
        <v>#REF!</v>
      </c>
      <c r="O1751">
        <v>63018.938295</v>
      </c>
      <c r="P1751">
        <v>138</v>
      </c>
    </row>
    <row r="1752" spans="1:16">
      <c r="A1752" s="29">
        <v>1750</v>
      </c>
      <c r="B1752" s="29">
        <v>1762.222</v>
      </c>
      <c r="C1752" s="29">
        <v>17137.719999999899</v>
      </c>
      <c r="D1752" s="29">
        <v>1</v>
      </c>
      <c r="E1752" s="29">
        <v>1</v>
      </c>
      <c r="F1752" s="29">
        <v>2984.4559999999901</v>
      </c>
      <c r="G1752" s="29">
        <v>1</v>
      </c>
      <c r="H1752" s="29">
        <v>1</v>
      </c>
      <c r="I1752" s="29">
        <v>1</v>
      </c>
      <c r="K1752" s="432"/>
      <c r="L1752" s="432" t="e">
        <f>IF(K1752=0,#REF!,0)</f>
        <v>#REF!</v>
      </c>
      <c r="O1752">
        <v>60872.299805000002</v>
      </c>
      <c r="P1752">
        <v>145</v>
      </c>
    </row>
    <row r="1753" spans="1:16">
      <c r="A1753" s="29">
        <v>1751</v>
      </c>
      <c r="B1753" s="29">
        <v>1762.222</v>
      </c>
      <c r="C1753" s="29">
        <v>16762.016999999902</v>
      </c>
      <c r="D1753" s="29">
        <v>1</v>
      </c>
      <c r="E1753" s="29">
        <v>1</v>
      </c>
      <c r="F1753" s="29">
        <v>1673.9290000000001</v>
      </c>
      <c r="G1753" s="29">
        <v>1</v>
      </c>
      <c r="H1753" s="29">
        <v>1</v>
      </c>
      <c r="I1753" s="29">
        <v>1</v>
      </c>
      <c r="K1753" s="432"/>
      <c r="L1753" s="432" t="e">
        <f>IF(K1753=0,#REF!,0)</f>
        <v>#REF!</v>
      </c>
      <c r="O1753">
        <v>60536.493439999998</v>
      </c>
      <c r="P1753">
        <v>139</v>
      </c>
    </row>
    <row r="1754" spans="1:16">
      <c r="A1754" s="29">
        <v>1752</v>
      </c>
      <c r="B1754" s="29">
        <v>1032.623999999998</v>
      </c>
      <c r="C1754" s="29">
        <v>16859.585999999901</v>
      </c>
      <c r="D1754" s="29">
        <v>1</v>
      </c>
      <c r="E1754" s="29">
        <v>1</v>
      </c>
      <c r="F1754" s="29">
        <v>1337.9839999999999</v>
      </c>
      <c r="G1754" s="29">
        <v>1</v>
      </c>
      <c r="H1754" s="29">
        <v>1</v>
      </c>
      <c r="I1754" s="29">
        <v>1</v>
      </c>
      <c r="K1754" s="432"/>
      <c r="L1754" s="432" t="e">
        <f>IF(K1754=0,#REF!,0)</f>
        <v>#REF!</v>
      </c>
      <c r="O1754">
        <v>60144.169493999987</v>
      </c>
      <c r="P1754">
        <v>142</v>
      </c>
    </row>
    <row r="1755" spans="1:16">
      <c r="A1755" s="29">
        <v>1753</v>
      </c>
      <c r="B1755" s="29">
        <v>1032.623999999998</v>
      </c>
      <c r="C1755" s="29">
        <v>16882.9719999999</v>
      </c>
      <c r="D1755" s="29">
        <v>1</v>
      </c>
      <c r="E1755" s="29">
        <v>1</v>
      </c>
      <c r="F1755" s="29">
        <v>947.00199999999904</v>
      </c>
      <c r="G1755" s="29">
        <v>1</v>
      </c>
      <c r="H1755" s="29">
        <v>1</v>
      </c>
      <c r="I1755" s="29">
        <v>1</v>
      </c>
      <c r="K1755" s="432"/>
      <c r="L1755" s="432" t="e">
        <f>IF(K1755=0,#REF!,0)</f>
        <v>#REF!</v>
      </c>
      <c r="O1755">
        <v>58319.671600000001</v>
      </c>
      <c r="P1755">
        <v>116</v>
      </c>
    </row>
    <row r="1756" spans="1:16">
      <c r="A1756" s="29">
        <v>1754</v>
      </c>
      <c r="B1756" s="29">
        <v>1032.623999999998</v>
      </c>
      <c r="C1756" s="29">
        <v>16850.550999999901</v>
      </c>
      <c r="D1756" s="29">
        <v>1</v>
      </c>
      <c r="E1756" s="29">
        <v>1</v>
      </c>
      <c r="F1756" s="29">
        <v>1803.8339999999889</v>
      </c>
      <c r="G1756" s="29">
        <v>1</v>
      </c>
      <c r="H1756" s="29">
        <v>1</v>
      </c>
      <c r="I1756" s="29">
        <v>1</v>
      </c>
      <c r="K1756" s="432"/>
      <c r="L1756" s="432" t="e">
        <f>IF(K1756=0,#REF!,0)</f>
        <v>#REF!</v>
      </c>
      <c r="O1756">
        <v>55573.649046999999</v>
      </c>
      <c r="P1756">
        <v>112</v>
      </c>
    </row>
    <row r="1757" spans="1:16">
      <c r="A1757" s="29">
        <v>1755</v>
      </c>
      <c r="B1757" s="29">
        <v>1032.623999999998</v>
      </c>
      <c r="C1757" s="29">
        <v>16885.248999999902</v>
      </c>
      <c r="D1757" s="29">
        <v>1</v>
      </c>
      <c r="E1757" s="29">
        <v>1</v>
      </c>
      <c r="F1757" s="29">
        <v>4915.9079999999994</v>
      </c>
      <c r="G1757" s="29">
        <v>1</v>
      </c>
      <c r="H1757" s="29">
        <v>1</v>
      </c>
      <c r="I1757" s="29">
        <v>1</v>
      </c>
      <c r="K1757" s="432"/>
      <c r="L1757" s="432" t="e">
        <f>IF(K1757=0,#REF!,0)</f>
        <v>#REF!</v>
      </c>
      <c r="O1757">
        <v>55690.658203999999</v>
      </c>
      <c r="P1757">
        <v>110</v>
      </c>
    </row>
    <row r="1758" spans="1:16">
      <c r="A1758" s="29">
        <v>1756</v>
      </c>
      <c r="B1758" s="29">
        <v>1032.623999999998</v>
      </c>
      <c r="C1758" s="29">
        <v>16925.909999999902</v>
      </c>
      <c r="D1758" s="29">
        <v>1</v>
      </c>
      <c r="E1758" s="29">
        <v>1</v>
      </c>
      <c r="F1758" s="29">
        <v>8842.2790000000005</v>
      </c>
      <c r="G1758" s="29">
        <v>1</v>
      </c>
      <c r="H1758" s="29">
        <v>1</v>
      </c>
      <c r="I1758" s="29">
        <v>1</v>
      </c>
      <c r="K1758" s="432"/>
      <c r="L1758" s="432" t="e">
        <f>IF(K1758=0,#REF!,0)</f>
        <v>#REF!</v>
      </c>
      <c r="O1758">
        <v>55484.590424000002</v>
      </c>
      <c r="P1758">
        <v>105</v>
      </c>
    </row>
    <row r="1759" spans="1:16">
      <c r="A1759" s="29">
        <v>1757</v>
      </c>
      <c r="B1759" s="29">
        <v>1032.623999999998</v>
      </c>
      <c r="C1759" s="29">
        <v>16964.0649999999</v>
      </c>
      <c r="D1759" s="29">
        <v>1</v>
      </c>
      <c r="E1759" s="29">
        <v>1</v>
      </c>
      <c r="F1759" s="29">
        <v>12580.3459999999</v>
      </c>
      <c r="G1759" s="29">
        <v>1</v>
      </c>
      <c r="H1759" s="29">
        <v>1</v>
      </c>
      <c r="I1759" s="29">
        <v>1</v>
      </c>
      <c r="K1759" s="432"/>
      <c r="L1759" s="432" t="e">
        <f>IF(K1759=0,#REF!,0)</f>
        <v>#REF!</v>
      </c>
      <c r="O1759">
        <v>55989.980377</v>
      </c>
      <c r="P1759">
        <v>106</v>
      </c>
    </row>
    <row r="1760" spans="1:16">
      <c r="A1760" s="29">
        <v>1758</v>
      </c>
      <c r="B1760" s="29">
        <v>1762.222</v>
      </c>
      <c r="C1760" s="29">
        <v>16998.10099999989</v>
      </c>
      <c r="D1760" s="29">
        <v>1</v>
      </c>
      <c r="E1760" s="29">
        <v>1</v>
      </c>
      <c r="F1760" s="29">
        <v>16856.414000000001</v>
      </c>
      <c r="G1760" s="29">
        <v>1</v>
      </c>
      <c r="H1760" s="29">
        <v>1</v>
      </c>
      <c r="I1760" s="29">
        <v>1</v>
      </c>
      <c r="K1760" s="432"/>
      <c r="L1760" s="432" t="e">
        <f>IF(K1760=0,#REF!,0)</f>
        <v>#REF!</v>
      </c>
      <c r="O1760">
        <v>57535.669708000001</v>
      </c>
      <c r="P1760">
        <v>109</v>
      </c>
    </row>
    <row r="1761" spans="1:16">
      <c r="A1761" s="29">
        <v>1759</v>
      </c>
      <c r="B1761" s="29">
        <v>6139.8579999999993</v>
      </c>
      <c r="C1761" s="29">
        <v>17134.236999999899</v>
      </c>
      <c r="D1761" s="29">
        <v>1</v>
      </c>
      <c r="E1761" s="29">
        <v>1</v>
      </c>
      <c r="F1761" s="29">
        <v>96698.663999999902</v>
      </c>
      <c r="G1761" s="29">
        <v>1</v>
      </c>
      <c r="H1761" s="29">
        <v>1</v>
      </c>
      <c r="I1761" s="29">
        <v>1</v>
      </c>
      <c r="K1761" s="432"/>
      <c r="L1761" s="432" t="e">
        <f>IF(K1761=0,#REF!,0)</f>
        <v>#REF!</v>
      </c>
      <c r="O1761">
        <v>58575.803161000003</v>
      </c>
      <c r="P1761">
        <v>125</v>
      </c>
    </row>
    <row r="1762" spans="1:16">
      <c r="A1762" s="29">
        <v>1760</v>
      </c>
      <c r="B1762" s="29">
        <v>1762.222</v>
      </c>
      <c r="C1762" s="29">
        <v>49546.787999999899</v>
      </c>
      <c r="D1762" s="29">
        <v>1</v>
      </c>
      <c r="E1762" s="29">
        <v>1</v>
      </c>
      <c r="F1762" s="29">
        <v>94351.9359999999</v>
      </c>
      <c r="G1762" s="29">
        <v>1</v>
      </c>
      <c r="H1762" s="29">
        <v>1</v>
      </c>
      <c r="I1762" s="29">
        <v>1</v>
      </c>
      <c r="K1762" s="432"/>
      <c r="L1762" s="432" t="e">
        <f>IF(K1762=0,#REF!,0)</f>
        <v>#REF!</v>
      </c>
      <c r="O1762">
        <v>61712.646331999997</v>
      </c>
      <c r="P1762">
        <v>150</v>
      </c>
    </row>
    <row r="1763" spans="1:16">
      <c r="A1763" s="29">
        <v>1761</v>
      </c>
      <c r="B1763" s="29">
        <v>1032.623999999998</v>
      </c>
      <c r="C1763" s="29">
        <v>78738.463999999993</v>
      </c>
      <c r="D1763" s="29">
        <v>1</v>
      </c>
      <c r="E1763" s="29">
        <v>1</v>
      </c>
      <c r="F1763" s="29">
        <v>84066.822999999888</v>
      </c>
      <c r="G1763" s="29">
        <v>1</v>
      </c>
      <c r="H1763" s="29">
        <v>1</v>
      </c>
      <c r="I1763" s="29">
        <v>1</v>
      </c>
      <c r="K1763" s="432"/>
      <c r="L1763" s="432" t="e">
        <f>IF(K1763=0,#REF!,0)</f>
        <v>#REF!</v>
      </c>
      <c r="O1763">
        <v>62943.218138999997</v>
      </c>
      <c r="P1763">
        <v>118</v>
      </c>
    </row>
    <row r="1764" spans="1:16">
      <c r="A1764" s="29">
        <v>1762</v>
      </c>
      <c r="B1764" s="29">
        <v>1153.2399999999991</v>
      </c>
      <c r="C1764" s="29">
        <v>96393.9889999999</v>
      </c>
      <c r="D1764" s="29">
        <v>1</v>
      </c>
      <c r="E1764" s="29">
        <v>1</v>
      </c>
      <c r="F1764" s="29">
        <v>71456.543999999893</v>
      </c>
      <c r="G1764" s="29">
        <v>1</v>
      </c>
      <c r="H1764" s="29">
        <v>1</v>
      </c>
      <c r="I1764" s="29">
        <v>1</v>
      </c>
      <c r="K1764" s="432"/>
      <c r="L1764" s="432" t="e">
        <f>IF(K1764=0,#REF!,0)</f>
        <v>#REF!</v>
      </c>
      <c r="O1764">
        <v>65870.560395000008</v>
      </c>
      <c r="P1764">
        <v>98</v>
      </c>
    </row>
    <row r="1765" spans="1:16">
      <c r="A1765" s="29">
        <v>1763</v>
      </c>
      <c r="B1765" s="29">
        <v>1213.5469999999989</v>
      </c>
      <c r="C1765" s="29">
        <v>113854.7349999998</v>
      </c>
      <c r="D1765" s="29">
        <v>1</v>
      </c>
      <c r="E1765" s="29">
        <v>1</v>
      </c>
      <c r="F1765" s="29">
        <v>59839.342999999993</v>
      </c>
      <c r="G1765" s="29">
        <v>1</v>
      </c>
      <c r="H1765" s="29">
        <v>1</v>
      </c>
      <c r="I1765" s="29">
        <v>1</v>
      </c>
      <c r="K1765" s="432">
        <v>8245.333607334167</v>
      </c>
      <c r="L1765" s="432">
        <f>IF(K1765=0,#REF!,0)</f>
        <v>0</v>
      </c>
      <c r="O1765">
        <v>65628.562988000005</v>
      </c>
      <c r="P1765">
        <v>86</v>
      </c>
    </row>
    <row r="1766" spans="1:16">
      <c r="A1766" s="29">
        <v>1764</v>
      </c>
      <c r="B1766" s="29">
        <v>1213.5469999999989</v>
      </c>
      <c r="C1766" s="29">
        <v>95068.774999999892</v>
      </c>
      <c r="D1766" s="29">
        <v>1</v>
      </c>
      <c r="E1766" s="29">
        <v>1</v>
      </c>
      <c r="F1766" s="29">
        <v>49271.997999999992</v>
      </c>
      <c r="G1766" s="29">
        <v>1</v>
      </c>
      <c r="H1766" s="29">
        <v>1</v>
      </c>
      <c r="I1766" s="29">
        <v>1</v>
      </c>
      <c r="K1766" s="432">
        <v>16545.954000936541</v>
      </c>
      <c r="L1766" s="432">
        <f>IF(K1766=0,#REF!,0)</f>
        <v>0</v>
      </c>
      <c r="O1766">
        <v>65007.858429</v>
      </c>
      <c r="P1766">
        <v>73</v>
      </c>
    </row>
    <row r="1767" spans="1:16">
      <c r="A1767" s="29">
        <v>1765</v>
      </c>
      <c r="B1767" s="29">
        <v>6200.1660000000002</v>
      </c>
      <c r="C1767" s="29">
        <v>51676.028999999893</v>
      </c>
      <c r="D1767" s="29">
        <v>1</v>
      </c>
      <c r="E1767" s="29">
        <v>1</v>
      </c>
      <c r="F1767" s="29">
        <v>30410.989999999991</v>
      </c>
      <c r="G1767" s="29">
        <v>1</v>
      </c>
      <c r="H1767" s="29">
        <v>1</v>
      </c>
      <c r="I1767" s="29">
        <v>1</v>
      </c>
      <c r="K1767" s="432">
        <v>9428.5012585082623</v>
      </c>
      <c r="L1767" s="432">
        <f>IF(K1767=0,#REF!,0)</f>
        <v>0</v>
      </c>
      <c r="O1767">
        <v>62425.579498999999</v>
      </c>
      <c r="P1767">
        <v>72</v>
      </c>
    </row>
    <row r="1768" spans="1:16">
      <c r="A1768" s="29">
        <v>1766</v>
      </c>
      <c r="B1768" s="29">
        <v>1762.222</v>
      </c>
      <c r="C1768" s="29">
        <v>74541.001999999993</v>
      </c>
      <c r="D1768" s="29">
        <v>1</v>
      </c>
      <c r="E1768" s="29">
        <v>1</v>
      </c>
      <c r="F1768" s="29">
        <v>33222.834999999999</v>
      </c>
      <c r="G1768" s="29">
        <v>1</v>
      </c>
      <c r="H1768" s="29">
        <v>1</v>
      </c>
      <c r="I1768" s="29">
        <v>1</v>
      </c>
      <c r="K1768" s="432">
        <v>24465.09132143348</v>
      </c>
      <c r="L1768" s="432">
        <f>IF(K1768=0,#REF!,0)</f>
        <v>0</v>
      </c>
      <c r="O1768">
        <v>60117.341979999997</v>
      </c>
      <c r="P1768">
        <v>67</v>
      </c>
    </row>
    <row r="1769" spans="1:16">
      <c r="A1769" s="29">
        <v>1767</v>
      </c>
      <c r="B1769" s="29">
        <v>1032.623999999998</v>
      </c>
      <c r="C1769" s="29">
        <v>109923.87399999981</v>
      </c>
      <c r="D1769" s="29">
        <v>1</v>
      </c>
      <c r="E1769" s="29">
        <v>1</v>
      </c>
      <c r="F1769" s="29">
        <v>29642.94</v>
      </c>
      <c r="G1769" s="29">
        <v>1</v>
      </c>
      <c r="H1769" s="29">
        <v>1</v>
      </c>
      <c r="I1769" s="29">
        <v>1</v>
      </c>
      <c r="K1769" s="432">
        <v>16237.986327895091</v>
      </c>
      <c r="L1769" s="432">
        <f>IF(K1769=0,#REF!,0)</f>
        <v>0</v>
      </c>
      <c r="O1769">
        <v>63095.775970000002</v>
      </c>
      <c r="P1769">
        <v>69</v>
      </c>
    </row>
    <row r="1770" spans="1:16">
      <c r="A1770" s="29">
        <v>1768</v>
      </c>
      <c r="B1770" s="29">
        <v>1032.623999999998</v>
      </c>
      <c r="C1770" s="29">
        <v>91918.468999999895</v>
      </c>
      <c r="D1770" s="29">
        <v>1</v>
      </c>
      <c r="E1770" s="29">
        <v>1</v>
      </c>
      <c r="F1770" s="29">
        <v>27376.98699999999</v>
      </c>
      <c r="G1770" s="29">
        <v>1</v>
      </c>
      <c r="H1770" s="29">
        <v>1</v>
      </c>
      <c r="I1770" s="29">
        <v>1</v>
      </c>
      <c r="K1770" s="432"/>
      <c r="L1770" s="432" t="e">
        <f>IF(K1770=0,#REF!,0)</f>
        <v>#REF!</v>
      </c>
      <c r="O1770">
        <v>62698.439148999998</v>
      </c>
      <c r="P1770">
        <v>71</v>
      </c>
    </row>
    <row r="1771" spans="1:16">
      <c r="A1771" s="29">
        <v>1769</v>
      </c>
      <c r="B1771" s="29">
        <v>1032.623999999998</v>
      </c>
      <c r="C1771" s="29">
        <v>80154.437999999995</v>
      </c>
      <c r="D1771" s="29">
        <v>1</v>
      </c>
      <c r="E1771" s="29">
        <v>1</v>
      </c>
      <c r="F1771" s="29">
        <v>29621.985999999899</v>
      </c>
      <c r="G1771" s="29">
        <v>1</v>
      </c>
      <c r="H1771" s="29">
        <v>1</v>
      </c>
      <c r="I1771" s="29">
        <v>1</v>
      </c>
      <c r="K1771" s="432"/>
      <c r="L1771" s="432" t="e">
        <f>IF(K1771=0,#REF!,0)</f>
        <v>#REF!</v>
      </c>
      <c r="O1771">
        <v>63297.401337000003</v>
      </c>
      <c r="P1771">
        <v>75</v>
      </c>
    </row>
    <row r="1772" spans="1:16">
      <c r="A1772" s="29">
        <v>1770</v>
      </c>
      <c r="B1772" s="29">
        <v>1762.222</v>
      </c>
      <c r="C1772" s="29">
        <v>44849.992999999893</v>
      </c>
      <c r="D1772" s="29">
        <v>1</v>
      </c>
      <c r="E1772" s="29">
        <v>1</v>
      </c>
      <c r="F1772" s="29">
        <v>33600.904000000002</v>
      </c>
      <c r="G1772" s="29">
        <v>1</v>
      </c>
      <c r="H1772" s="29">
        <v>1</v>
      </c>
      <c r="I1772" s="29">
        <v>1</v>
      </c>
      <c r="K1772" s="432"/>
      <c r="L1772" s="432" t="e">
        <f>IF(K1772=0,#REF!,0)</f>
        <v>#REF!</v>
      </c>
      <c r="O1772">
        <v>62965.752716000003</v>
      </c>
      <c r="P1772">
        <v>84</v>
      </c>
    </row>
    <row r="1773" spans="1:16">
      <c r="A1773" s="29">
        <v>1771</v>
      </c>
      <c r="B1773" s="29">
        <v>6139.8579999999993</v>
      </c>
      <c r="C1773" s="29">
        <v>29093.710999999901</v>
      </c>
      <c r="D1773" s="29">
        <v>1</v>
      </c>
      <c r="E1773" s="29">
        <v>1</v>
      </c>
      <c r="F1773" s="29">
        <v>31625.680999999899</v>
      </c>
      <c r="G1773" s="29">
        <v>1</v>
      </c>
      <c r="H1773" s="29">
        <v>1</v>
      </c>
      <c r="I1773" s="29">
        <v>1</v>
      </c>
      <c r="K1773" s="432"/>
      <c r="L1773" s="432" t="e">
        <f>IF(K1773=0,#REF!,0)</f>
        <v>#REF!</v>
      </c>
      <c r="O1773">
        <v>63039.051085999999</v>
      </c>
      <c r="P1773">
        <v>109</v>
      </c>
    </row>
    <row r="1774" spans="1:16">
      <c r="A1774" s="29">
        <v>1772</v>
      </c>
      <c r="B1774" s="29">
        <v>7599.07</v>
      </c>
      <c r="C1774" s="29">
        <v>30490.823999999899</v>
      </c>
      <c r="D1774" s="29">
        <v>1</v>
      </c>
      <c r="E1774" s="29">
        <v>1</v>
      </c>
      <c r="F1774" s="29">
        <v>30991.927999999891</v>
      </c>
      <c r="G1774" s="29">
        <v>1</v>
      </c>
      <c r="H1774" s="29">
        <v>1</v>
      </c>
      <c r="I1774" s="29">
        <v>1</v>
      </c>
      <c r="K1774" s="432"/>
      <c r="L1774" s="432" t="e">
        <f>IF(K1774=0,#REF!,0)</f>
        <v>#REF!</v>
      </c>
      <c r="O1774">
        <v>64581.945069000001</v>
      </c>
      <c r="P1774">
        <v>124</v>
      </c>
    </row>
    <row r="1775" spans="1:16">
      <c r="A1775" s="29">
        <v>1773</v>
      </c>
      <c r="B1775" s="29">
        <v>1762.222</v>
      </c>
      <c r="C1775" s="29">
        <v>17031.6139999999</v>
      </c>
      <c r="D1775" s="29">
        <v>1</v>
      </c>
      <c r="E1775" s="29">
        <v>1</v>
      </c>
      <c r="F1775" s="29">
        <v>42439.942000000003</v>
      </c>
      <c r="G1775" s="29">
        <v>1</v>
      </c>
      <c r="H1775" s="29">
        <v>1</v>
      </c>
      <c r="I1775" s="29">
        <v>1</v>
      </c>
      <c r="K1775" s="432"/>
      <c r="L1775" s="432" t="e">
        <f>IF(K1775=0,#REF!,0)</f>
        <v>#REF!</v>
      </c>
      <c r="O1775">
        <v>63108.215576000002</v>
      </c>
      <c r="P1775">
        <v>140</v>
      </c>
    </row>
    <row r="1776" spans="1:16">
      <c r="A1776" s="29">
        <v>1774</v>
      </c>
      <c r="B1776" s="29">
        <v>1762.222</v>
      </c>
      <c r="C1776" s="29">
        <v>16637.334999999901</v>
      </c>
      <c r="D1776" s="29">
        <v>1</v>
      </c>
      <c r="E1776" s="29">
        <v>1</v>
      </c>
      <c r="F1776" s="29">
        <v>2979.24799999999</v>
      </c>
      <c r="G1776" s="29">
        <v>1</v>
      </c>
      <c r="H1776" s="29">
        <v>1</v>
      </c>
      <c r="I1776" s="29">
        <v>1</v>
      </c>
      <c r="K1776" s="432"/>
      <c r="L1776" s="432" t="e">
        <f>IF(K1776=0,#REF!,0)</f>
        <v>#REF!</v>
      </c>
      <c r="O1776">
        <v>61736.270079999988</v>
      </c>
      <c r="P1776">
        <v>141</v>
      </c>
    </row>
    <row r="1777" spans="1:16">
      <c r="A1777" s="29">
        <v>1775</v>
      </c>
      <c r="B1777" s="29">
        <v>1762.222</v>
      </c>
      <c r="C1777" s="29">
        <v>16255.627999999901</v>
      </c>
      <c r="D1777" s="29">
        <v>1</v>
      </c>
      <c r="E1777" s="29">
        <v>1</v>
      </c>
      <c r="F1777" s="29">
        <v>1665.5609999999899</v>
      </c>
      <c r="G1777" s="29">
        <v>1</v>
      </c>
      <c r="H1777" s="29">
        <v>1</v>
      </c>
      <c r="I1777" s="29">
        <v>1</v>
      </c>
      <c r="K1777" s="432"/>
      <c r="L1777" s="432" t="e">
        <f>IF(K1777=0,#REF!,0)</f>
        <v>#REF!</v>
      </c>
      <c r="O1777">
        <v>61526.162659000001</v>
      </c>
      <c r="P1777">
        <v>144</v>
      </c>
    </row>
    <row r="1778" spans="1:16">
      <c r="A1778" s="29">
        <v>1776</v>
      </c>
      <c r="B1778" s="29">
        <v>1032.623999999998</v>
      </c>
      <c r="C1778" s="29">
        <v>16318.8569999999</v>
      </c>
      <c r="D1778" s="29">
        <v>1</v>
      </c>
      <c r="E1778" s="29">
        <v>1</v>
      </c>
      <c r="F1778" s="29">
        <v>1273.3340000000001</v>
      </c>
      <c r="G1778" s="29">
        <v>1</v>
      </c>
      <c r="H1778" s="29">
        <v>1</v>
      </c>
      <c r="I1778" s="29">
        <v>1</v>
      </c>
      <c r="K1778" s="432"/>
      <c r="L1778" s="432" t="e">
        <f>IF(K1778=0,#REF!,0)</f>
        <v>#REF!</v>
      </c>
      <c r="O1778">
        <v>61405.495667000003</v>
      </c>
      <c r="P1778">
        <v>132</v>
      </c>
    </row>
    <row r="1779" spans="1:16">
      <c r="A1779" s="29">
        <v>1777</v>
      </c>
      <c r="B1779" s="29">
        <v>1032.623999999998</v>
      </c>
      <c r="C1779" s="29">
        <v>16372.800999999899</v>
      </c>
      <c r="D1779" s="29">
        <v>1</v>
      </c>
      <c r="E1779" s="29">
        <v>1</v>
      </c>
      <c r="F1779" s="29">
        <v>546.34900000000005</v>
      </c>
      <c r="G1779" s="29">
        <v>1</v>
      </c>
      <c r="H1779" s="29">
        <v>1</v>
      </c>
      <c r="I1779" s="29">
        <v>1</v>
      </c>
      <c r="K1779" s="432"/>
      <c r="L1779" s="432" t="e">
        <f>IF(K1779=0,#REF!,0)</f>
        <v>#REF!</v>
      </c>
      <c r="O1779">
        <v>60055.151550000002</v>
      </c>
      <c r="P1779">
        <v>126</v>
      </c>
    </row>
    <row r="1780" spans="1:16">
      <c r="A1780" s="29">
        <v>1778</v>
      </c>
      <c r="B1780" s="29">
        <v>1032.623999999998</v>
      </c>
      <c r="C1780" s="29">
        <v>16376.0729999999</v>
      </c>
      <c r="D1780" s="29">
        <v>1</v>
      </c>
      <c r="E1780" s="29">
        <v>1</v>
      </c>
      <c r="F1780" s="29">
        <v>600.52999999999895</v>
      </c>
      <c r="G1780" s="29">
        <v>1</v>
      </c>
      <c r="H1780" s="29">
        <v>1</v>
      </c>
      <c r="I1780" s="29">
        <v>1</v>
      </c>
      <c r="K1780" s="432"/>
      <c r="L1780" s="432" t="e">
        <f>IF(K1780=0,#REF!,0)</f>
        <v>#REF!</v>
      </c>
      <c r="O1780">
        <v>57068.641662000002</v>
      </c>
      <c r="P1780">
        <v>117</v>
      </c>
    </row>
    <row r="1781" spans="1:16">
      <c r="A1781" s="29">
        <v>1779</v>
      </c>
      <c r="B1781" s="29">
        <v>1032.623999999998</v>
      </c>
      <c r="C1781" s="29">
        <v>16439.24599999989</v>
      </c>
      <c r="D1781" s="29">
        <v>1</v>
      </c>
      <c r="E1781" s="29">
        <v>1</v>
      </c>
      <c r="F1781" s="29">
        <v>412.13900000000001</v>
      </c>
      <c r="G1781" s="29">
        <v>1</v>
      </c>
      <c r="H1781" s="29">
        <v>1</v>
      </c>
      <c r="I1781" s="29">
        <v>1</v>
      </c>
      <c r="K1781" s="432"/>
      <c r="L1781" s="432" t="e">
        <f>IF(K1781=0,#REF!,0)</f>
        <v>#REF!</v>
      </c>
      <c r="O1781">
        <v>56328.789427999996</v>
      </c>
      <c r="P1781">
        <v>113</v>
      </c>
    </row>
    <row r="1782" spans="1:16">
      <c r="A1782" s="29">
        <v>1780</v>
      </c>
      <c r="B1782" s="29">
        <v>1032.623999999998</v>
      </c>
      <c r="C1782" s="29">
        <v>16464.695999999902</v>
      </c>
      <c r="D1782" s="29">
        <v>1</v>
      </c>
      <c r="E1782" s="29">
        <v>1</v>
      </c>
      <c r="F1782" s="29">
        <v>343.72199999999998</v>
      </c>
      <c r="G1782" s="29">
        <v>1</v>
      </c>
      <c r="H1782" s="29">
        <v>1</v>
      </c>
      <c r="I1782" s="29">
        <v>1</v>
      </c>
      <c r="K1782" s="432"/>
      <c r="L1782" s="432" t="e">
        <f>IF(K1782=0,#REF!,0)</f>
        <v>#REF!</v>
      </c>
      <c r="O1782">
        <v>56970.081174999999</v>
      </c>
      <c r="P1782">
        <v>110</v>
      </c>
    </row>
    <row r="1783" spans="1:16">
      <c r="A1783" s="29">
        <v>1781</v>
      </c>
      <c r="B1783" s="29">
        <v>1032.623999999998</v>
      </c>
      <c r="C1783" s="29">
        <v>16493.993999999901</v>
      </c>
      <c r="D1783" s="29">
        <v>1</v>
      </c>
      <c r="E1783" s="29">
        <v>1</v>
      </c>
      <c r="F1783" s="29">
        <v>885.16699999999992</v>
      </c>
      <c r="G1783" s="29">
        <v>1</v>
      </c>
      <c r="H1783" s="29">
        <v>1</v>
      </c>
      <c r="I1783" s="29">
        <v>1</v>
      </c>
      <c r="K1783" s="432"/>
      <c r="L1783" s="432" t="e">
        <f>IF(K1783=0,#REF!,0)</f>
        <v>#REF!</v>
      </c>
      <c r="O1783">
        <v>57166.287659000001</v>
      </c>
      <c r="P1783">
        <v>114</v>
      </c>
    </row>
    <row r="1784" spans="1:16">
      <c r="A1784" s="29">
        <v>1782</v>
      </c>
      <c r="B1784" s="29">
        <v>1762.222</v>
      </c>
      <c r="C1784" s="29">
        <v>16520.145999999899</v>
      </c>
      <c r="D1784" s="29">
        <v>1</v>
      </c>
      <c r="E1784" s="29">
        <v>1</v>
      </c>
      <c r="F1784" s="29">
        <v>2347.7979999999902</v>
      </c>
      <c r="G1784" s="29">
        <v>1</v>
      </c>
      <c r="H1784" s="29">
        <v>1</v>
      </c>
      <c r="I1784" s="29">
        <v>1</v>
      </c>
      <c r="K1784" s="432"/>
      <c r="L1784" s="432" t="e">
        <f>IF(K1784=0,#REF!,0)</f>
        <v>#REF!</v>
      </c>
      <c r="O1784">
        <v>58629.482300000003</v>
      </c>
      <c r="P1784">
        <v>111</v>
      </c>
    </row>
    <row r="1785" spans="1:16">
      <c r="A1785" s="29">
        <v>1783</v>
      </c>
      <c r="B1785" s="29">
        <v>6139.8579999999993</v>
      </c>
      <c r="C1785" s="29">
        <v>16612.78099999989</v>
      </c>
      <c r="D1785" s="29">
        <v>1</v>
      </c>
      <c r="E1785" s="29">
        <v>1</v>
      </c>
      <c r="F1785" s="29">
        <v>79496.746999999988</v>
      </c>
      <c r="G1785" s="29">
        <v>1</v>
      </c>
      <c r="H1785" s="29">
        <v>1</v>
      </c>
      <c r="I1785" s="29">
        <v>1</v>
      </c>
      <c r="K1785" s="432"/>
      <c r="L1785" s="432" t="e">
        <f>IF(K1785=0,#REF!,0)</f>
        <v>#REF!</v>
      </c>
      <c r="O1785">
        <v>60016.931151999997</v>
      </c>
      <c r="P1785">
        <v>130</v>
      </c>
    </row>
    <row r="1786" spans="1:16">
      <c r="A1786" s="29">
        <v>1784</v>
      </c>
      <c r="B1786" s="29">
        <v>1762.222</v>
      </c>
      <c r="C1786" s="29">
        <v>30634.993999999901</v>
      </c>
      <c r="D1786" s="29">
        <v>1</v>
      </c>
      <c r="E1786" s="29">
        <v>1</v>
      </c>
      <c r="F1786" s="29">
        <v>80490.162999999986</v>
      </c>
      <c r="G1786" s="29">
        <v>1</v>
      </c>
      <c r="H1786" s="29">
        <v>1</v>
      </c>
      <c r="I1786" s="29">
        <v>1</v>
      </c>
      <c r="K1786" s="432"/>
      <c r="L1786" s="432" t="e">
        <f>IF(K1786=0,#REF!,0)</f>
        <v>#REF!</v>
      </c>
      <c r="O1786">
        <v>61103.210142999997</v>
      </c>
      <c r="P1786">
        <v>155</v>
      </c>
    </row>
    <row r="1787" spans="1:16">
      <c r="A1787" s="29">
        <v>1785</v>
      </c>
      <c r="B1787" s="29">
        <v>1032.623999999998</v>
      </c>
      <c r="C1787" s="29">
        <v>31201.26499999989</v>
      </c>
      <c r="D1787" s="29">
        <v>1</v>
      </c>
      <c r="E1787" s="29">
        <v>1</v>
      </c>
      <c r="F1787" s="29">
        <v>73058.790999999997</v>
      </c>
      <c r="G1787" s="29">
        <v>1</v>
      </c>
      <c r="H1787" s="29">
        <v>1</v>
      </c>
      <c r="I1787" s="29">
        <v>1</v>
      </c>
      <c r="K1787" s="432"/>
      <c r="L1787" s="432" t="e">
        <f>IF(K1787=0,#REF!,0)</f>
        <v>#REF!</v>
      </c>
      <c r="O1787">
        <v>62575.384766000003</v>
      </c>
      <c r="P1787">
        <v>123</v>
      </c>
    </row>
    <row r="1788" spans="1:16">
      <c r="A1788" s="29">
        <v>1786</v>
      </c>
      <c r="B1788" s="29">
        <v>1153.2399999999991</v>
      </c>
      <c r="C1788" s="29">
        <v>31703.690999999901</v>
      </c>
      <c r="D1788" s="29">
        <v>1</v>
      </c>
      <c r="E1788" s="29">
        <v>1</v>
      </c>
      <c r="F1788" s="29">
        <v>60491.965999999993</v>
      </c>
      <c r="G1788" s="29">
        <v>1</v>
      </c>
      <c r="H1788" s="29">
        <v>1</v>
      </c>
      <c r="I1788" s="29">
        <v>1</v>
      </c>
      <c r="K1788" s="432"/>
      <c r="L1788" s="432" t="e">
        <f>IF(K1788=0,#REF!,0)</f>
        <v>#REF!</v>
      </c>
      <c r="O1788">
        <v>65529.493561000003</v>
      </c>
      <c r="P1788">
        <v>97</v>
      </c>
    </row>
    <row r="1789" spans="1:16">
      <c r="A1789" s="29">
        <v>1787</v>
      </c>
      <c r="B1789" s="29">
        <v>1213.5469999999989</v>
      </c>
      <c r="C1789" s="29">
        <v>32174.62199999989</v>
      </c>
      <c r="D1789" s="29">
        <v>1</v>
      </c>
      <c r="E1789" s="29">
        <v>1</v>
      </c>
      <c r="F1789" s="29">
        <v>50802.951000000001</v>
      </c>
      <c r="G1789" s="29">
        <v>1</v>
      </c>
      <c r="H1789" s="29">
        <v>1</v>
      </c>
      <c r="I1789" s="29">
        <v>1</v>
      </c>
      <c r="K1789" s="432"/>
      <c r="L1789" s="432" t="e">
        <f>IF(K1789=0,#REF!,0)</f>
        <v>#REF!</v>
      </c>
      <c r="O1789">
        <v>65520.571348999998</v>
      </c>
      <c r="P1789">
        <v>86</v>
      </c>
    </row>
    <row r="1790" spans="1:16">
      <c r="A1790" s="29">
        <v>1788</v>
      </c>
      <c r="B1790" s="29">
        <v>1213.5469999999989</v>
      </c>
      <c r="C1790" s="29">
        <v>31532.619999999901</v>
      </c>
      <c r="D1790" s="29">
        <v>1</v>
      </c>
      <c r="E1790" s="29">
        <v>1</v>
      </c>
      <c r="F1790" s="29">
        <v>44303.0649999999</v>
      </c>
      <c r="G1790" s="29">
        <v>1</v>
      </c>
      <c r="H1790" s="29">
        <v>1</v>
      </c>
      <c r="I1790" s="29">
        <v>1</v>
      </c>
      <c r="K1790" s="432"/>
      <c r="L1790" s="432" t="e">
        <f>IF(K1790=0,#REF!,0)</f>
        <v>#REF!</v>
      </c>
      <c r="O1790">
        <v>64605.731140000004</v>
      </c>
      <c r="P1790">
        <v>71</v>
      </c>
    </row>
    <row r="1791" spans="1:16">
      <c r="A1791" s="29">
        <v>1789</v>
      </c>
      <c r="B1791" s="29">
        <v>6200.1660000000002</v>
      </c>
      <c r="C1791" s="29">
        <v>29555.325000000001</v>
      </c>
      <c r="D1791" s="29">
        <v>1</v>
      </c>
      <c r="E1791" s="29">
        <v>1</v>
      </c>
      <c r="F1791" s="29">
        <v>26669.1339999999</v>
      </c>
      <c r="G1791" s="29">
        <v>1</v>
      </c>
      <c r="H1791" s="29">
        <v>1</v>
      </c>
      <c r="I1791" s="29">
        <v>1</v>
      </c>
      <c r="K1791" s="432"/>
      <c r="L1791" s="432" t="e">
        <f>IF(K1791=0,#REF!,0)</f>
        <v>#REF!</v>
      </c>
      <c r="O1791">
        <v>61801.040435000003</v>
      </c>
      <c r="P1791">
        <v>71</v>
      </c>
    </row>
    <row r="1792" spans="1:16">
      <c r="A1792" s="29">
        <v>1790</v>
      </c>
      <c r="B1792" s="29">
        <v>1762.222</v>
      </c>
      <c r="C1792" s="29">
        <v>29472.8499999999</v>
      </c>
      <c r="D1792" s="29">
        <v>1</v>
      </c>
      <c r="E1792" s="29">
        <v>1</v>
      </c>
      <c r="F1792" s="29">
        <v>35426.278999999988</v>
      </c>
      <c r="G1792" s="29">
        <v>1</v>
      </c>
      <c r="H1792" s="29">
        <v>1</v>
      </c>
      <c r="I1792" s="29">
        <v>1</v>
      </c>
      <c r="K1792" s="432"/>
      <c r="L1792" s="432" t="e">
        <f>IF(K1792=0,#REF!,0)</f>
        <v>#REF!</v>
      </c>
      <c r="O1792">
        <v>60270.326141999998</v>
      </c>
      <c r="P1792">
        <v>70</v>
      </c>
    </row>
    <row r="1793" spans="1:16">
      <c r="A1793" s="29">
        <v>1791</v>
      </c>
      <c r="B1793" s="29">
        <v>1032.623999999998</v>
      </c>
      <c r="C1793" s="29">
        <v>30172.928999999898</v>
      </c>
      <c r="D1793" s="29">
        <v>1</v>
      </c>
      <c r="E1793" s="29">
        <v>1</v>
      </c>
      <c r="F1793" s="29">
        <v>33989.019999999997</v>
      </c>
      <c r="G1793" s="29">
        <v>1</v>
      </c>
      <c r="H1793" s="29">
        <v>1</v>
      </c>
      <c r="I1793" s="29">
        <v>1</v>
      </c>
      <c r="K1793" s="432"/>
      <c r="L1793" s="432" t="e">
        <f>IF(K1793=0,#REF!,0)</f>
        <v>#REF!</v>
      </c>
      <c r="O1793">
        <v>62944.054624999997</v>
      </c>
      <c r="P1793">
        <v>68</v>
      </c>
    </row>
    <row r="1794" spans="1:16">
      <c r="A1794" s="29">
        <v>1792</v>
      </c>
      <c r="B1794" s="29">
        <v>1032.623999999998</v>
      </c>
      <c r="C1794" s="29">
        <v>29804.7419999999</v>
      </c>
      <c r="D1794" s="29">
        <v>1</v>
      </c>
      <c r="E1794" s="29">
        <v>1</v>
      </c>
      <c r="F1794" s="29">
        <v>32790.591</v>
      </c>
      <c r="G1794" s="29">
        <v>1</v>
      </c>
      <c r="H1794" s="29">
        <v>1</v>
      </c>
      <c r="I1794" s="29">
        <v>1</v>
      </c>
      <c r="K1794" s="432"/>
      <c r="L1794" s="432" t="e">
        <f>IF(K1794=0,#REF!,0)</f>
        <v>#REF!</v>
      </c>
      <c r="O1794">
        <v>62304.701506999998</v>
      </c>
      <c r="P1794">
        <v>65</v>
      </c>
    </row>
    <row r="1795" spans="1:16">
      <c r="A1795" s="29">
        <v>1793</v>
      </c>
      <c r="B1795" s="29">
        <v>1032.623999999998</v>
      </c>
      <c r="C1795" s="29">
        <v>29469.6529999999</v>
      </c>
      <c r="D1795" s="29">
        <v>1</v>
      </c>
      <c r="E1795" s="29">
        <v>1</v>
      </c>
      <c r="F1795" s="29">
        <v>34031.061999999991</v>
      </c>
      <c r="G1795" s="29">
        <v>1</v>
      </c>
      <c r="H1795" s="29">
        <v>1</v>
      </c>
      <c r="I1795" s="29">
        <v>1</v>
      </c>
      <c r="K1795" s="432"/>
      <c r="L1795" s="432" t="e">
        <f>IF(K1795=0,#REF!,0)</f>
        <v>#REF!</v>
      </c>
      <c r="O1795">
        <v>63602.289520000013</v>
      </c>
      <c r="P1795">
        <v>73</v>
      </c>
    </row>
    <row r="1796" spans="1:16">
      <c r="A1796" s="29">
        <v>1794</v>
      </c>
      <c r="B1796" s="29">
        <v>1762.222</v>
      </c>
      <c r="C1796" s="29">
        <v>28935.3149999999</v>
      </c>
      <c r="D1796" s="29">
        <v>1</v>
      </c>
      <c r="E1796" s="29">
        <v>1</v>
      </c>
      <c r="F1796" s="29">
        <v>36729.051999999989</v>
      </c>
      <c r="G1796" s="29">
        <v>1</v>
      </c>
      <c r="H1796" s="29">
        <v>1</v>
      </c>
      <c r="I1796" s="29">
        <v>1</v>
      </c>
      <c r="K1796" s="432"/>
      <c r="L1796" s="432" t="e">
        <f>IF(K1796=0,#REF!,0)</f>
        <v>#REF!</v>
      </c>
      <c r="O1796">
        <v>63528.302000999996</v>
      </c>
      <c r="P1796">
        <v>87</v>
      </c>
    </row>
    <row r="1797" spans="1:16">
      <c r="A1797" s="29">
        <v>1795</v>
      </c>
      <c r="B1797" s="29">
        <v>6139.8579999999993</v>
      </c>
      <c r="C1797" s="29">
        <v>29099.426999999901</v>
      </c>
      <c r="D1797" s="29">
        <v>1</v>
      </c>
      <c r="E1797" s="29">
        <v>1</v>
      </c>
      <c r="F1797" s="29">
        <v>33091.072999999997</v>
      </c>
      <c r="G1797" s="29">
        <v>1</v>
      </c>
      <c r="H1797" s="29">
        <v>1</v>
      </c>
      <c r="I1797" s="29">
        <v>1</v>
      </c>
      <c r="K1797" s="432"/>
      <c r="L1797" s="432" t="e">
        <f>IF(K1797=0,#REF!,0)</f>
        <v>#REF!</v>
      </c>
      <c r="O1797">
        <v>63226.263245000002</v>
      </c>
      <c r="P1797">
        <v>106</v>
      </c>
    </row>
    <row r="1798" spans="1:16">
      <c r="A1798" s="29">
        <v>1796</v>
      </c>
      <c r="B1798" s="29">
        <v>7599.07</v>
      </c>
      <c r="C1798" s="29">
        <v>30540.949999999899</v>
      </c>
      <c r="D1798" s="29">
        <v>1</v>
      </c>
      <c r="E1798" s="29">
        <v>1</v>
      </c>
      <c r="F1798" s="29">
        <v>32121.665000000001</v>
      </c>
      <c r="G1798" s="29">
        <v>1</v>
      </c>
      <c r="H1798" s="29">
        <v>1</v>
      </c>
      <c r="I1798" s="29">
        <v>1</v>
      </c>
      <c r="K1798" s="432"/>
      <c r="L1798" s="432" t="e">
        <f>IF(K1798=0,#REF!,0)</f>
        <v>#REF!</v>
      </c>
      <c r="O1798">
        <v>65015.088133999998</v>
      </c>
      <c r="P1798">
        <v>127</v>
      </c>
    </row>
    <row r="1799" spans="1:16">
      <c r="A1799" s="29">
        <v>1797</v>
      </c>
      <c r="B1799" s="29">
        <v>1762.222</v>
      </c>
      <c r="C1799" s="29">
        <v>17147.415999999899</v>
      </c>
      <c r="D1799" s="29">
        <v>1</v>
      </c>
      <c r="E1799" s="29">
        <v>1</v>
      </c>
      <c r="F1799" s="29">
        <v>44654.048000000003</v>
      </c>
      <c r="G1799" s="29">
        <v>1</v>
      </c>
      <c r="H1799" s="29">
        <v>1</v>
      </c>
      <c r="I1799" s="29">
        <v>1</v>
      </c>
      <c r="K1799" s="432"/>
      <c r="L1799" s="432" t="e">
        <f>IF(K1799=0,#REF!,0)</f>
        <v>#REF!</v>
      </c>
      <c r="O1799">
        <v>63733.319704000001</v>
      </c>
      <c r="P1799">
        <v>134</v>
      </c>
    </row>
    <row r="1800" spans="1:16">
      <c r="A1800" s="29">
        <v>1798</v>
      </c>
      <c r="B1800" s="29">
        <v>1762.222</v>
      </c>
      <c r="C1800" s="29">
        <v>16811.339999999898</v>
      </c>
      <c r="D1800" s="29">
        <v>1</v>
      </c>
      <c r="E1800" s="29">
        <v>1</v>
      </c>
      <c r="F1800" s="29">
        <v>2443.7469999999998</v>
      </c>
      <c r="G1800" s="29">
        <v>1</v>
      </c>
      <c r="H1800" s="29">
        <v>1</v>
      </c>
      <c r="I1800" s="29">
        <v>1</v>
      </c>
      <c r="K1800" s="432"/>
      <c r="L1800" s="432" t="e">
        <f>IF(K1800=0,#REF!,0)</f>
        <v>#REF!</v>
      </c>
      <c r="O1800">
        <v>61674.225402999997</v>
      </c>
      <c r="P1800">
        <v>143</v>
      </c>
    </row>
    <row r="1801" spans="1:16">
      <c r="A1801" s="29">
        <v>1799</v>
      </c>
      <c r="B1801" s="29">
        <v>1762.222</v>
      </c>
      <c r="C1801" s="29">
        <v>16465.732999999898</v>
      </c>
      <c r="D1801" s="29">
        <v>1</v>
      </c>
      <c r="E1801" s="29">
        <v>1</v>
      </c>
      <c r="F1801" s="29">
        <v>1994.1209999999901</v>
      </c>
      <c r="G1801" s="29">
        <v>1</v>
      </c>
      <c r="H1801" s="29">
        <v>1</v>
      </c>
      <c r="I1801" s="29">
        <v>1</v>
      </c>
      <c r="K1801" s="432"/>
      <c r="L1801" s="432" t="e">
        <f>IF(K1801=0,#REF!,0)</f>
        <v>#REF!</v>
      </c>
      <c r="O1801">
        <v>61101.225158000001</v>
      </c>
      <c r="P1801">
        <v>145</v>
      </c>
    </row>
    <row r="1802" spans="1:16">
      <c r="A1802" s="29">
        <v>1800</v>
      </c>
      <c r="B1802" s="29">
        <v>1032.623999999998</v>
      </c>
      <c r="C1802" s="29">
        <v>16566.0639999999</v>
      </c>
      <c r="D1802" s="29">
        <v>1</v>
      </c>
      <c r="E1802" s="29">
        <v>1</v>
      </c>
      <c r="F1802" s="29">
        <v>1208.68399999999</v>
      </c>
      <c r="G1802" s="29">
        <v>1</v>
      </c>
      <c r="H1802" s="29">
        <v>1</v>
      </c>
      <c r="I1802" s="29">
        <v>1</v>
      </c>
      <c r="K1802" s="432"/>
      <c r="L1802" s="432" t="e">
        <f>IF(K1802=0,#REF!,0)</f>
        <v>#REF!</v>
      </c>
      <c r="O1802">
        <v>60907.973876999997</v>
      </c>
      <c r="P1802">
        <v>131</v>
      </c>
    </row>
    <row r="1803" spans="1:16">
      <c r="A1803" s="29">
        <v>1801</v>
      </c>
      <c r="B1803" s="29">
        <v>1032.623999999998</v>
      </c>
      <c r="C1803" s="29">
        <v>16653.3819999999</v>
      </c>
      <c r="D1803" s="29">
        <v>1</v>
      </c>
      <c r="E1803" s="29">
        <v>1</v>
      </c>
      <c r="F1803" s="29">
        <v>734.51199999999892</v>
      </c>
      <c r="G1803" s="29">
        <v>1</v>
      </c>
      <c r="H1803" s="29">
        <v>1</v>
      </c>
      <c r="I1803" s="29">
        <v>1</v>
      </c>
      <c r="K1803" s="432"/>
      <c r="L1803" s="432" t="e">
        <f>IF(K1803=0,#REF!,0)</f>
        <v>#REF!</v>
      </c>
      <c r="O1803">
        <v>59398.437743000002</v>
      </c>
      <c r="P1803">
        <v>116</v>
      </c>
    </row>
    <row r="1804" spans="1:16">
      <c r="A1804" s="29">
        <v>1802</v>
      </c>
      <c r="B1804" s="29">
        <v>1032.623999999998</v>
      </c>
      <c r="C1804" s="29">
        <v>16671.326999999899</v>
      </c>
      <c r="D1804" s="29">
        <v>1</v>
      </c>
      <c r="E1804" s="29">
        <v>1</v>
      </c>
      <c r="F1804" s="29">
        <v>842.67499999999995</v>
      </c>
      <c r="G1804" s="29">
        <v>1</v>
      </c>
      <c r="H1804" s="29">
        <v>1</v>
      </c>
      <c r="I1804" s="29">
        <v>1</v>
      </c>
      <c r="K1804" s="432"/>
      <c r="L1804" s="432" t="e">
        <f>IF(K1804=0,#REF!,0)</f>
        <v>#REF!</v>
      </c>
      <c r="O1804">
        <v>56891.173339000001</v>
      </c>
      <c r="P1804">
        <v>110</v>
      </c>
    </row>
    <row r="1805" spans="1:16">
      <c r="A1805" s="29">
        <v>1803</v>
      </c>
      <c r="B1805" s="29">
        <v>1032.623999999998</v>
      </c>
      <c r="C1805" s="29">
        <v>16766.440999999901</v>
      </c>
      <c r="D1805" s="29">
        <v>1</v>
      </c>
      <c r="E1805" s="29">
        <v>1</v>
      </c>
      <c r="F1805" s="29">
        <v>3554.5449999999901</v>
      </c>
      <c r="G1805" s="29">
        <v>1</v>
      </c>
      <c r="H1805" s="29">
        <v>1</v>
      </c>
      <c r="I1805" s="29">
        <v>1</v>
      </c>
      <c r="K1805" s="432"/>
      <c r="L1805" s="432" t="e">
        <f>IF(K1805=0,#REF!,0)</f>
        <v>#REF!</v>
      </c>
      <c r="O1805">
        <v>56051.413087000001</v>
      </c>
      <c r="P1805">
        <v>106</v>
      </c>
    </row>
    <row r="1806" spans="1:16">
      <c r="A1806" s="29">
        <v>1804</v>
      </c>
      <c r="B1806" s="29">
        <v>1032.623999999998</v>
      </c>
      <c r="C1806" s="29">
        <v>16794.673999999901</v>
      </c>
      <c r="D1806" s="29">
        <v>1</v>
      </c>
      <c r="E1806" s="29">
        <v>1</v>
      </c>
      <c r="F1806" s="29">
        <v>9201.0969999999888</v>
      </c>
      <c r="G1806" s="29">
        <v>1</v>
      </c>
      <c r="H1806" s="29">
        <v>1</v>
      </c>
      <c r="I1806" s="29">
        <v>1</v>
      </c>
      <c r="K1806" s="432"/>
      <c r="L1806" s="432" t="e">
        <f>IF(K1806=0,#REF!,0)</f>
        <v>#REF!</v>
      </c>
      <c r="O1806">
        <v>56355.560577999997</v>
      </c>
      <c r="P1806">
        <v>102</v>
      </c>
    </row>
    <row r="1807" spans="1:16">
      <c r="A1807" s="29">
        <v>1805</v>
      </c>
      <c r="B1807" s="29">
        <v>1032.623999999998</v>
      </c>
      <c r="C1807" s="29">
        <v>16841.065999999901</v>
      </c>
      <c r="D1807" s="29">
        <v>1</v>
      </c>
      <c r="E1807" s="29">
        <v>1</v>
      </c>
      <c r="F1807" s="29">
        <v>15318.880999999899</v>
      </c>
      <c r="G1807" s="29">
        <v>1</v>
      </c>
      <c r="H1807" s="29">
        <v>1</v>
      </c>
      <c r="I1807" s="29">
        <v>1</v>
      </c>
      <c r="K1807" s="432"/>
      <c r="L1807" s="432" t="e">
        <f>IF(K1807=0,#REF!,0)</f>
        <v>#REF!</v>
      </c>
      <c r="O1807">
        <v>57169.060728999997</v>
      </c>
      <c r="P1807">
        <v>102</v>
      </c>
    </row>
    <row r="1808" spans="1:16">
      <c r="A1808" s="29">
        <v>1806</v>
      </c>
      <c r="B1808" s="29">
        <v>1762.222</v>
      </c>
      <c r="C1808" s="29">
        <v>16861.601999999901</v>
      </c>
      <c r="D1808" s="29">
        <v>1</v>
      </c>
      <c r="E1808" s="29">
        <v>1</v>
      </c>
      <c r="F1808" s="29">
        <v>18957.032999999901</v>
      </c>
      <c r="G1808" s="29">
        <v>1</v>
      </c>
      <c r="H1808" s="29">
        <v>1</v>
      </c>
      <c r="I1808" s="29">
        <v>1</v>
      </c>
      <c r="K1808" s="432"/>
      <c r="L1808" s="432" t="e">
        <f>IF(K1808=0,#REF!,0)</f>
        <v>#REF!</v>
      </c>
      <c r="O1808">
        <v>58414.157836999999</v>
      </c>
      <c r="P1808">
        <v>105</v>
      </c>
    </row>
    <row r="1809" spans="1:16">
      <c r="A1809" s="29">
        <v>1807</v>
      </c>
      <c r="B1809" s="29">
        <v>6139.8579999999993</v>
      </c>
      <c r="C1809" s="29">
        <v>16941.6139999999</v>
      </c>
      <c r="D1809" s="29">
        <v>1</v>
      </c>
      <c r="E1809" s="29">
        <v>1</v>
      </c>
      <c r="F1809" s="29">
        <v>95101.162999999986</v>
      </c>
      <c r="G1809" s="29">
        <v>1</v>
      </c>
      <c r="H1809" s="29">
        <v>1</v>
      </c>
      <c r="I1809" s="29">
        <v>1</v>
      </c>
      <c r="K1809" s="432"/>
      <c r="L1809" s="432" t="e">
        <f>IF(K1809=0,#REF!,0)</f>
        <v>#REF!</v>
      </c>
      <c r="O1809">
        <v>59968.594850000001</v>
      </c>
      <c r="P1809">
        <v>123</v>
      </c>
    </row>
    <row r="1810" spans="1:16">
      <c r="A1810" s="29">
        <v>1808</v>
      </c>
      <c r="B1810" s="29">
        <v>1762.222</v>
      </c>
      <c r="C1810" s="29">
        <v>17147.621999999901</v>
      </c>
      <c r="D1810" s="29">
        <v>1</v>
      </c>
      <c r="E1810" s="29">
        <v>1</v>
      </c>
      <c r="F1810" s="29">
        <v>96181.51</v>
      </c>
      <c r="G1810" s="29">
        <v>1</v>
      </c>
      <c r="H1810" s="29">
        <v>1</v>
      </c>
      <c r="I1810" s="29">
        <v>1</v>
      </c>
      <c r="K1810" s="432"/>
      <c r="L1810" s="432" t="e">
        <f>IF(K1810=0,#REF!,0)</f>
        <v>#REF!</v>
      </c>
      <c r="O1810">
        <v>61016.447083000006</v>
      </c>
      <c r="P1810">
        <v>142</v>
      </c>
    </row>
    <row r="1811" spans="1:16">
      <c r="A1811" s="29">
        <v>1809</v>
      </c>
      <c r="B1811" s="29">
        <v>1032.623999999998</v>
      </c>
      <c r="C1811" s="29">
        <v>17960.964999999898</v>
      </c>
      <c r="D1811" s="29">
        <v>1</v>
      </c>
      <c r="E1811" s="29">
        <v>1</v>
      </c>
      <c r="F1811" s="29">
        <v>88105.741999999897</v>
      </c>
      <c r="G1811" s="29">
        <v>1</v>
      </c>
      <c r="H1811" s="29">
        <v>1</v>
      </c>
      <c r="I1811" s="29">
        <v>1</v>
      </c>
      <c r="K1811" s="432"/>
      <c r="L1811" s="432" t="e">
        <f>IF(K1811=0,#REF!,0)</f>
        <v>#REF!</v>
      </c>
      <c r="O1811">
        <v>61763.057768999999</v>
      </c>
      <c r="P1811">
        <v>115</v>
      </c>
    </row>
    <row r="1812" spans="1:16">
      <c r="A1812" s="29">
        <v>1810</v>
      </c>
      <c r="B1812" s="29">
        <v>1153.2399999999991</v>
      </c>
      <c r="C1812" s="29">
        <v>18737.553999999898</v>
      </c>
      <c r="D1812" s="29">
        <v>1</v>
      </c>
      <c r="E1812" s="29">
        <v>1</v>
      </c>
      <c r="F1812" s="29">
        <v>77908.896999999997</v>
      </c>
      <c r="G1812" s="29">
        <v>1</v>
      </c>
      <c r="H1812" s="29">
        <v>1</v>
      </c>
      <c r="I1812" s="29">
        <v>1</v>
      </c>
      <c r="K1812" s="432"/>
      <c r="L1812" s="432" t="e">
        <f>IF(K1812=0,#REF!,0)</f>
        <v>#REF!</v>
      </c>
      <c r="O1812">
        <v>65312.541748000003</v>
      </c>
      <c r="P1812">
        <v>90</v>
      </c>
    </row>
    <row r="1813" spans="1:16">
      <c r="A1813" s="29">
        <v>1811</v>
      </c>
      <c r="B1813" s="29">
        <v>1213.5469999999989</v>
      </c>
      <c r="C1813" s="29">
        <v>19374.658999999901</v>
      </c>
      <c r="D1813" s="29">
        <v>1</v>
      </c>
      <c r="E1813" s="29">
        <v>1</v>
      </c>
      <c r="F1813" s="29">
        <v>68251.895999999993</v>
      </c>
      <c r="G1813" s="29">
        <v>1</v>
      </c>
      <c r="H1813" s="29">
        <v>1</v>
      </c>
      <c r="I1813" s="29">
        <v>1</v>
      </c>
      <c r="K1813" s="432">
        <v>4936.0279505379594</v>
      </c>
      <c r="L1813" s="432">
        <f>IF(K1813=0,#REF!,0)</f>
        <v>0</v>
      </c>
      <c r="O1813">
        <v>64492.546416999998</v>
      </c>
      <c r="P1813">
        <v>78</v>
      </c>
    </row>
    <row r="1814" spans="1:16">
      <c r="A1814" s="29">
        <v>1812</v>
      </c>
      <c r="B1814" s="29">
        <v>1213.5469999999989</v>
      </c>
      <c r="C1814" s="29">
        <v>18800.836999999901</v>
      </c>
      <c r="D1814" s="29">
        <v>1</v>
      </c>
      <c r="E1814" s="29">
        <v>1</v>
      </c>
      <c r="F1814" s="29">
        <v>58997.178999999996</v>
      </c>
      <c r="G1814" s="29">
        <v>1</v>
      </c>
      <c r="H1814" s="29">
        <v>1</v>
      </c>
      <c r="I1814" s="29">
        <v>1</v>
      </c>
      <c r="K1814" s="432">
        <v>24012.56059244338</v>
      </c>
      <c r="L1814" s="432">
        <f>IF(K1814=0,#REF!,0)</f>
        <v>0</v>
      </c>
      <c r="O1814">
        <v>64261.250947</v>
      </c>
      <c r="P1814">
        <v>65</v>
      </c>
    </row>
    <row r="1815" spans="1:16">
      <c r="A1815" s="29">
        <v>1813</v>
      </c>
      <c r="B1815" s="29">
        <v>6200.1660000000002</v>
      </c>
      <c r="C1815" s="29">
        <v>16879.10399999989</v>
      </c>
      <c r="D1815" s="29">
        <v>1</v>
      </c>
      <c r="E1815" s="29">
        <v>1</v>
      </c>
      <c r="F1815" s="29">
        <v>38411.561999999998</v>
      </c>
      <c r="G1815" s="29">
        <v>1</v>
      </c>
      <c r="H1815" s="29">
        <v>1</v>
      </c>
      <c r="I1815" s="29">
        <v>1</v>
      </c>
      <c r="K1815" s="432">
        <v>5689.1070276895089</v>
      </c>
      <c r="L1815" s="432">
        <f>IF(K1815=0,#REF!,0)</f>
        <v>0</v>
      </c>
      <c r="O1815">
        <v>60917.209838000002</v>
      </c>
      <c r="P1815">
        <v>61</v>
      </c>
    </row>
    <row r="1816" spans="1:16">
      <c r="A1816" s="29">
        <v>1814</v>
      </c>
      <c r="B1816" s="29">
        <v>1762.222</v>
      </c>
      <c r="C1816" s="29">
        <v>16689.5789999999</v>
      </c>
      <c r="D1816" s="29">
        <v>1</v>
      </c>
      <c r="E1816" s="29">
        <v>1</v>
      </c>
      <c r="F1816" s="29">
        <v>41159.009999999987</v>
      </c>
      <c r="G1816" s="29">
        <v>1</v>
      </c>
      <c r="H1816" s="29">
        <v>1</v>
      </c>
      <c r="I1816" s="29">
        <v>1</v>
      </c>
      <c r="K1816" s="432">
        <v>30255.289420428911</v>
      </c>
      <c r="L1816" s="432">
        <f>IF(K1816=0,#REF!,0)</f>
        <v>0</v>
      </c>
      <c r="O1816">
        <v>59757.063994999997</v>
      </c>
      <c r="P1816">
        <v>58</v>
      </c>
    </row>
    <row r="1817" spans="1:16">
      <c r="A1817" s="29">
        <v>1815</v>
      </c>
      <c r="B1817" s="29">
        <v>1032.623999999998</v>
      </c>
      <c r="C1817" s="29">
        <v>17417.9379999999</v>
      </c>
      <c r="D1817" s="29">
        <v>1</v>
      </c>
      <c r="E1817" s="29">
        <v>1</v>
      </c>
      <c r="F1817" s="29">
        <v>37855.756000000001</v>
      </c>
      <c r="G1817" s="29">
        <v>1</v>
      </c>
      <c r="H1817" s="29">
        <v>1</v>
      </c>
      <c r="I1817" s="29">
        <v>1</v>
      </c>
      <c r="K1817" s="432">
        <v>9339.7361370881081</v>
      </c>
      <c r="L1817" s="432">
        <f>IF(K1817=0,#REF!,0)</f>
        <v>0</v>
      </c>
      <c r="O1817">
        <v>61925.568938999997</v>
      </c>
      <c r="P1817">
        <v>57</v>
      </c>
    </row>
    <row r="1818" spans="1:16">
      <c r="A1818" s="29">
        <v>1816</v>
      </c>
      <c r="B1818" s="29">
        <v>1032.623999999998</v>
      </c>
      <c r="C1818" s="29">
        <v>17072.923999999901</v>
      </c>
      <c r="D1818" s="29">
        <v>1</v>
      </c>
      <c r="E1818" s="29">
        <v>1</v>
      </c>
      <c r="F1818" s="29">
        <v>36850.899999999892</v>
      </c>
      <c r="G1818" s="29">
        <v>1</v>
      </c>
      <c r="H1818" s="29">
        <v>1</v>
      </c>
      <c r="I1818" s="29">
        <v>1</v>
      </c>
      <c r="K1818" s="432"/>
      <c r="L1818" s="432" t="e">
        <f>IF(K1818=0,#REF!,0)</f>
        <v>#REF!</v>
      </c>
      <c r="O1818">
        <v>61433.412658000001</v>
      </c>
      <c r="P1818">
        <v>57</v>
      </c>
    </row>
    <row r="1819" spans="1:16">
      <c r="A1819" s="29">
        <v>1817</v>
      </c>
      <c r="B1819" s="29">
        <v>1032.623999999998</v>
      </c>
      <c r="C1819" s="29">
        <v>16795.1699999999</v>
      </c>
      <c r="D1819" s="29">
        <v>1</v>
      </c>
      <c r="E1819" s="29">
        <v>1</v>
      </c>
      <c r="F1819" s="29">
        <v>37505.082999999897</v>
      </c>
      <c r="G1819" s="29">
        <v>1</v>
      </c>
      <c r="H1819" s="29">
        <v>1</v>
      </c>
      <c r="I1819" s="29">
        <v>1</v>
      </c>
      <c r="K1819" s="432"/>
      <c r="L1819" s="432" t="e">
        <f>IF(K1819=0,#REF!,0)</f>
        <v>#REF!</v>
      </c>
      <c r="O1819">
        <v>61873.844513999997</v>
      </c>
      <c r="P1819">
        <v>59</v>
      </c>
    </row>
    <row r="1820" spans="1:16">
      <c r="A1820" s="29">
        <v>1818</v>
      </c>
      <c r="B1820" s="29">
        <v>1762.222</v>
      </c>
      <c r="C1820" s="29">
        <v>16245.9889999999</v>
      </c>
      <c r="D1820" s="29">
        <v>1</v>
      </c>
      <c r="E1820" s="29">
        <v>1</v>
      </c>
      <c r="F1820" s="29">
        <v>40699.50499999999</v>
      </c>
      <c r="G1820" s="29">
        <v>1</v>
      </c>
      <c r="H1820" s="29">
        <v>1</v>
      </c>
      <c r="I1820" s="29">
        <v>1</v>
      </c>
      <c r="K1820" s="432"/>
      <c r="L1820" s="432" t="e">
        <f>IF(K1820=0,#REF!,0)</f>
        <v>#REF!</v>
      </c>
      <c r="O1820">
        <v>61541.840851000001</v>
      </c>
      <c r="P1820">
        <v>70</v>
      </c>
    </row>
    <row r="1821" spans="1:16">
      <c r="A1821" s="29">
        <v>1819</v>
      </c>
      <c r="B1821" s="29">
        <v>6139.8579999999993</v>
      </c>
      <c r="C1821" s="29">
        <v>16372.0609999999</v>
      </c>
      <c r="D1821" s="29">
        <v>1</v>
      </c>
      <c r="E1821" s="29">
        <v>1</v>
      </c>
      <c r="F1821" s="29">
        <v>38909.491999999998</v>
      </c>
      <c r="G1821" s="29">
        <v>1</v>
      </c>
      <c r="H1821" s="29">
        <v>1</v>
      </c>
      <c r="I1821" s="29">
        <v>1</v>
      </c>
      <c r="K1821" s="432"/>
      <c r="L1821" s="432" t="e">
        <f>IF(K1821=0,#REF!,0)</f>
        <v>#REF!</v>
      </c>
      <c r="O1821">
        <v>61161.981568000003</v>
      </c>
      <c r="P1821">
        <v>87</v>
      </c>
    </row>
    <row r="1822" spans="1:16">
      <c r="A1822" s="29">
        <v>1820</v>
      </c>
      <c r="B1822" s="29">
        <v>7599.07</v>
      </c>
      <c r="C1822" s="29">
        <v>17714.287999999899</v>
      </c>
      <c r="D1822" s="29">
        <v>1</v>
      </c>
      <c r="E1822" s="29">
        <v>1</v>
      </c>
      <c r="F1822" s="29">
        <v>38089.441999999901</v>
      </c>
      <c r="G1822" s="29">
        <v>1</v>
      </c>
      <c r="H1822" s="29">
        <v>1</v>
      </c>
      <c r="I1822" s="29">
        <v>1</v>
      </c>
      <c r="K1822" s="432"/>
      <c r="L1822" s="432" t="e">
        <f>IF(K1822=0,#REF!,0)</f>
        <v>#REF!</v>
      </c>
      <c r="O1822">
        <v>62804.957395999998</v>
      </c>
      <c r="P1822">
        <v>109</v>
      </c>
    </row>
    <row r="1823" spans="1:16">
      <c r="A1823" s="29">
        <v>1821</v>
      </c>
      <c r="B1823" s="29">
        <v>1762.222</v>
      </c>
      <c r="C1823" s="29">
        <v>17210.611999999899</v>
      </c>
      <c r="D1823" s="29">
        <v>1</v>
      </c>
      <c r="E1823" s="29">
        <v>1</v>
      </c>
      <c r="F1823" s="29">
        <v>47476.570999999989</v>
      </c>
      <c r="G1823" s="29">
        <v>1</v>
      </c>
      <c r="H1823" s="29">
        <v>1</v>
      </c>
      <c r="I1823" s="29">
        <v>1</v>
      </c>
      <c r="K1823" s="432"/>
      <c r="L1823" s="432" t="e">
        <f>IF(K1823=0,#REF!,0)</f>
        <v>#REF!</v>
      </c>
      <c r="O1823">
        <v>61656.991211</v>
      </c>
      <c r="P1823">
        <v>118</v>
      </c>
    </row>
    <row r="1824" spans="1:16">
      <c r="A1824" s="29">
        <v>1822</v>
      </c>
      <c r="B1824" s="29">
        <v>1762.222</v>
      </c>
      <c r="C1824" s="29">
        <v>16814.4559999999</v>
      </c>
      <c r="D1824" s="29">
        <v>1</v>
      </c>
      <c r="E1824" s="29">
        <v>1</v>
      </c>
      <c r="F1824" s="29">
        <v>2323.2779999999998</v>
      </c>
      <c r="G1824" s="29">
        <v>1</v>
      </c>
      <c r="H1824" s="29">
        <v>1</v>
      </c>
      <c r="I1824" s="29">
        <v>1</v>
      </c>
      <c r="K1824" s="432"/>
      <c r="L1824" s="432" t="e">
        <f>IF(K1824=0,#REF!,0)</f>
        <v>#REF!</v>
      </c>
      <c r="O1824">
        <v>60409.218323000001</v>
      </c>
      <c r="P1824">
        <v>120</v>
      </c>
    </row>
    <row r="1825" spans="1:16">
      <c r="A1825" s="29">
        <v>1823</v>
      </c>
      <c r="B1825" s="29">
        <v>1762.222</v>
      </c>
      <c r="C1825" s="29">
        <v>16404.017999999902</v>
      </c>
      <c r="D1825" s="29">
        <v>1</v>
      </c>
      <c r="E1825" s="29">
        <v>1</v>
      </c>
      <c r="F1825" s="29">
        <v>2137.1770000000001</v>
      </c>
      <c r="G1825" s="29">
        <v>1</v>
      </c>
      <c r="H1825" s="29">
        <v>1</v>
      </c>
      <c r="I1825" s="29">
        <v>1</v>
      </c>
      <c r="K1825" s="432"/>
      <c r="L1825" s="432" t="e">
        <f>IF(K1825=0,#REF!,0)</f>
        <v>#REF!</v>
      </c>
      <c r="O1825">
        <v>60115.004150000001</v>
      </c>
      <c r="P1825">
        <v>124</v>
      </c>
    </row>
    <row r="1826" spans="1:16">
      <c r="A1826" s="29">
        <v>1824</v>
      </c>
      <c r="B1826" s="29">
        <v>1032.623999999998</v>
      </c>
      <c r="C1826" s="29">
        <v>16450.855999999902</v>
      </c>
      <c r="D1826" s="29">
        <v>1</v>
      </c>
      <c r="E1826" s="29">
        <v>1</v>
      </c>
      <c r="F1826" s="29">
        <v>1207.1949999999999</v>
      </c>
      <c r="G1826" s="29">
        <v>1</v>
      </c>
      <c r="H1826" s="29">
        <v>1</v>
      </c>
      <c r="I1826" s="29">
        <v>1</v>
      </c>
      <c r="K1826" s="432"/>
      <c r="L1826" s="432" t="e">
        <f>IF(K1826=0,#REF!,0)</f>
        <v>#REF!</v>
      </c>
      <c r="O1826">
        <v>60335.444581000003</v>
      </c>
      <c r="P1826">
        <v>121</v>
      </c>
    </row>
    <row r="1827" spans="1:16">
      <c r="A1827" s="29">
        <v>1825</v>
      </c>
      <c r="B1827" s="29">
        <v>1032.623999999998</v>
      </c>
      <c r="C1827" s="29">
        <v>17054.302999999902</v>
      </c>
      <c r="D1827" s="29">
        <v>1</v>
      </c>
      <c r="E1827" s="29">
        <v>1</v>
      </c>
      <c r="F1827" s="29">
        <v>564.79499999999905</v>
      </c>
      <c r="G1827" s="29">
        <v>1</v>
      </c>
      <c r="H1827" s="29">
        <v>1</v>
      </c>
      <c r="I1827" s="29">
        <v>1</v>
      </c>
      <c r="K1827" s="432"/>
      <c r="L1827" s="432" t="e">
        <f>IF(K1827=0,#REF!,0)</f>
        <v>#REF!</v>
      </c>
      <c r="O1827">
        <v>58220.198729999996</v>
      </c>
      <c r="P1827">
        <v>108</v>
      </c>
    </row>
    <row r="1828" spans="1:16">
      <c r="A1828" s="29">
        <v>1826</v>
      </c>
      <c r="B1828" s="29">
        <v>1032.623999999998</v>
      </c>
      <c r="C1828" s="29">
        <v>16909.017999999902</v>
      </c>
      <c r="D1828" s="29">
        <v>1</v>
      </c>
      <c r="E1828" s="29">
        <v>1</v>
      </c>
      <c r="F1828" s="29">
        <v>334.96</v>
      </c>
      <c r="G1828" s="29">
        <v>1</v>
      </c>
      <c r="H1828" s="29">
        <v>1</v>
      </c>
      <c r="I1828" s="29">
        <v>1</v>
      </c>
      <c r="K1828" s="432"/>
      <c r="L1828" s="432" t="e">
        <f>IF(K1828=0,#REF!,0)</f>
        <v>#REF!</v>
      </c>
      <c r="O1828">
        <v>55268.055662999999</v>
      </c>
      <c r="P1828">
        <v>103</v>
      </c>
    </row>
    <row r="1829" spans="1:16">
      <c r="A1829" s="29">
        <v>1827</v>
      </c>
      <c r="B1829" s="29">
        <v>1032.623999999998</v>
      </c>
      <c r="C1829" s="29">
        <v>16878.136999999901</v>
      </c>
      <c r="D1829" s="29">
        <v>1</v>
      </c>
      <c r="E1829" s="29">
        <v>1</v>
      </c>
      <c r="F1829" s="29">
        <v>316.38499999999999</v>
      </c>
      <c r="G1829" s="29">
        <v>1</v>
      </c>
      <c r="H1829" s="29">
        <v>1</v>
      </c>
      <c r="I1829" s="29">
        <v>1</v>
      </c>
      <c r="K1829" s="432"/>
      <c r="L1829" s="432" t="e">
        <f>IF(K1829=0,#REF!,0)</f>
        <v>#REF!</v>
      </c>
      <c r="O1829">
        <v>55331.106934000003</v>
      </c>
      <c r="P1829">
        <v>97</v>
      </c>
    </row>
    <row r="1830" spans="1:16">
      <c r="A1830" s="29">
        <v>1828</v>
      </c>
      <c r="B1830" s="29">
        <v>1032.623999999998</v>
      </c>
      <c r="C1830" s="29">
        <v>16834.74499999989</v>
      </c>
      <c r="D1830" s="29">
        <v>1</v>
      </c>
      <c r="E1830" s="29">
        <v>1</v>
      </c>
      <c r="F1830" s="29">
        <v>357.44600000000003</v>
      </c>
      <c r="G1830" s="29">
        <v>1</v>
      </c>
      <c r="H1830" s="29">
        <v>1</v>
      </c>
      <c r="I1830" s="29">
        <v>1</v>
      </c>
      <c r="K1830" s="432"/>
      <c r="L1830" s="432" t="e">
        <f>IF(K1830=0,#REF!,0)</f>
        <v>#REF!</v>
      </c>
      <c r="O1830">
        <v>54896.425415000012</v>
      </c>
      <c r="P1830">
        <v>92</v>
      </c>
    </row>
    <row r="1831" spans="1:16">
      <c r="A1831" s="29">
        <v>1829</v>
      </c>
      <c r="B1831" s="29">
        <v>1032.623999999998</v>
      </c>
      <c r="C1831" s="29">
        <v>16806.018999999898</v>
      </c>
      <c r="D1831" s="29">
        <v>1</v>
      </c>
      <c r="E1831" s="29">
        <v>1</v>
      </c>
      <c r="F1831" s="29">
        <v>501.49699999999899</v>
      </c>
      <c r="G1831" s="29">
        <v>1</v>
      </c>
      <c r="H1831" s="29">
        <v>1</v>
      </c>
      <c r="I1831" s="29">
        <v>1</v>
      </c>
      <c r="K1831" s="432"/>
      <c r="L1831" s="432" t="e">
        <f>IF(K1831=0,#REF!,0)</f>
        <v>#REF!</v>
      </c>
      <c r="O1831">
        <v>55570.050169999988</v>
      </c>
      <c r="P1831">
        <v>91</v>
      </c>
    </row>
    <row r="1832" spans="1:16">
      <c r="A1832" s="29">
        <v>1830</v>
      </c>
      <c r="B1832" s="29">
        <v>1762.222</v>
      </c>
      <c r="C1832" s="29">
        <v>16783.310999999889</v>
      </c>
      <c r="D1832" s="29">
        <v>1</v>
      </c>
      <c r="E1832" s="29">
        <v>1</v>
      </c>
      <c r="F1832" s="29">
        <v>3031.7979999999902</v>
      </c>
      <c r="G1832" s="29">
        <v>1</v>
      </c>
      <c r="H1832" s="29">
        <v>1</v>
      </c>
      <c r="I1832" s="29">
        <v>1</v>
      </c>
      <c r="K1832" s="432"/>
      <c r="L1832" s="432" t="e">
        <f>IF(K1832=0,#REF!,0)</f>
        <v>#REF!</v>
      </c>
      <c r="O1832">
        <v>55892.518737999999</v>
      </c>
      <c r="P1832">
        <v>94</v>
      </c>
    </row>
    <row r="1833" spans="1:16">
      <c r="A1833" s="29">
        <v>1831</v>
      </c>
      <c r="B1833" s="29">
        <v>6139.8579999999993</v>
      </c>
      <c r="C1833" s="29">
        <v>16848.851999999901</v>
      </c>
      <c r="D1833" s="29">
        <v>1</v>
      </c>
      <c r="E1833" s="29">
        <v>1</v>
      </c>
      <c r="F1833" s="29">
        <v>78866.895999999906</v>
      </c>
      <c r="G1833" s="29">
        <v>1</v>
      </c>
      <c r="H1833" s="29">
        <v>1</v>
      </c>
      <c r="I1833" s="29">
        <v>1</v>
      </c>
      <c r="K1833" s="432"/>
      <c r="L1833" s="432" t="e">
        <f>IF(K1833=0,#REF!,0)</f>
        <v>#REF!</v>
      </c>
      <c r="O1833">
        <v>55729.099364000002</v>
      </c>
      <c r="P1833">
        <v>96</v>
      </c>
    </row>
    <row r="1834" spans="1:16">
      <c r="A1834" s="29">
        <v>1832</v>
      </c>
      <c r="B1834" s="29">
        <v>1762.222</v>
      </c>
      <c r="C1834" s="29">
        <v>50208.361999999899</v>
      </c>
      <c r="D1834" s="29">
        <v>1</v>
      </c>
      <c r="E1834" s="29">
        <v>1</v>
      </c>
      <c r="F1834" s="29">
        <v>78390.762999999992</v>
      </c>
      <c r="G1834" s="29">
        <v>1</v>
      </c>
      <c r="H1834" s="29">
        <v>1</v>
      </c>
      <c r="I1834" s="29">
        <v>1</v>
      </c>
      <c r="K1834" s="432"/>
      <c r="L1834" s="432" t="e">
        <f>IF(K1834=0,#REF!,0)</f>
        <v>#REF!</v>
      </c>
      <c r="O1834">
        <v>56527.878844999999</v>
      </c>
      <c r="P1834">
        <v>103</v>
      </c>
    </row>
    <row r="1835" spans="1:16">
      <c r="A1835" s="29">
        <v>1833</v>
      </c>
      <c r="B1835" s="29">
        <v>1032.623999999998</v>
      </c>
      <c r="C1835" s="29">
        <v>79489.332999999999</v>
      </c>
      <c r="D1835" s="29">
        <v>1</v>
      </c>
      <c r="E1835" s="29">
        <v>1</v>
      </c>
      <c r="F1835" s="29">
        <v>67667.724000000002</v>
      </c>
      <c r="G1835" s="29">
        <v>1</v>
      </c>
      <c r="H1835" s="29">
        <v>1</v>
      </c>
      <c r="I1835" s="29">
        <v>1</v>
      </c>
      <c r="K1835" s="432"/>
      <c r="L1835" s="432" t="e">
        <f>IF(K1835=0,#REF!,0)</f>
        <v>#REF!</v>
      </c>
      <c r="O1835">
        <v>57217.859192000004</v>
      </c>
      <c r="P1835">
        <v>107</v>
      </c>
    </row>
    <row r="1836" spans="1:16">
      <c r="A1836" s="29">
        <v>1834</v>
      </c>
      <c r="B1836" s="29">
        <v>1153.2399999999991</v>
      </c>
      <c r="C1836" s="29">
        <v>97045.03199999989</v>
      </c>
      <c r="D1836" s="29">
        <v>1</v>
      </c>
      <c r="E1836" s="29">
        <v>1</v>
      </c>
      <c r="F1836" s="29">
        <v>54294.402999999991</v>
      </c>
      <c r="G1836" s="29">
        <v>1</v>
      </c>
      <c r="H1836" s="29">
        <v>1</v>
      </c>
      <c r="I1836" s="29">
        <v>1</v>
      </c>
      <c r="K1836" s="432"/>
      <c r="L1836" s="432" t="e">
        <f>IF(K1836=0,#REF!,0)</f>
        <v>#REF!</v>
      </c>
      <c r="O1836">
        <v>59351.723387999999</v>
      </c>
      <c r="P1836">
        <v>105</v>
      </c>
    </row>
    <row r="1837" spans="1:16">
      <c r="A1837" s="29">
        <v>1835</v>
      </c>
      <c r="B1837" s="29">
        <v>1213.5469999999989</v>
      </c>
      <c r="C1837" s="29">
        <v>114238.6039999998</v>
      </c>
      <c r="D1837" s="29">
        <v>1</v>
      </c>
      <c r="E1837" s="29">
        <v>1</v>
      </c>
      <c r="F1837" s="29">
        <v>43046.2069999999</v>
      </c>
      <c r="G1837" s="29">
        <v>1</v>
      </c>
      <c r="H1837" s="29">
        <v>1</v>
      </c>
      <c r="I1837" s="29">
        <v>1</v>
      </c>
      <c r="K1837" s="432"/>
      <c r="L1837" s="432" t="e">
        <f>IF(K1837=0,#REF!,0)</f>
        <v>#REF!</v>
      </c>
      <c r="O1837">
        <v>59831.13031</v>
      </c>
      <c r="P1837">
        <v>94</v>
      </c>
    </row>
    <row r="1838" spans="1:16">
      <c r="A1838" s="29">
        <v>1836</v>
      </c>
      <c r="B1838" s="29">
        <v>1213.5469999999989</v>
      </c>
      <c r="C1838" s="29">
        <v>95432.162999999913</v>
      </c>
      <c r="D1838" s="29">
        <v>1</v>
      </c>
      <c r="E1838" s="29">
        <v>1</v>
      </c>
      <c r="F1838" s="29">
        <v>33516.017999999902</v>
      </c>
      <c r="G1838" s="29">
        <v>1</v>
      </c>
      <c r="H1838" s="29">
        <v>1</v>
      </c>
      <c r="I1838" s="29">
        <v>1</v>
      </c>
      <c r="K1838" s="432"/>
      <c r="L1838" s="432" t="e">
        <f>IF(K1838=0,#REF!,0)</f>
        <v>#REF!</v>
      </c>
      <c r="O1838">
        <v>59244.853820999997</v>
      </c>
      <c r="P1838">
        <v>86</v>
      </c>
    </row>
    <row r="1839" spans="1:16">
      <c r="A1839" s="29">
        <v>1837</v>
      </c>
      <c r="B1839" s="29">
        <v>6200.1660000000002</v>
      </c>
      <c r="C1839" s="29">
        <v>52000.536999999887</v>
      </c>
      <c r="D1839" s="29">
        <v>1</v>
      </c>
      <c r="E1839" s="29">
        <v>1</v>
      </c>
      <c r="F1839" s="29">
        <v>14617.758999999989</v>
      </c>
      <c r="G1839" s="29">
        <v>1</v>
      </c>
      <c r="H1839" s="29">
        <v>1</v>
      </c>
      <c r="I1839" s="29">
        <v>1</v>
      </c>
      <c r="K1839" s="432"/>
      <c r="L1839" s="432" t="e">
        <f>IF(K1839=0,#REF!,0)</f>
        <v>#REF!</v>
      </c>
      <c r="O1839">
        <v>55849.769897000013</v>
      </c>
      <c r="P1839">
        <v>74</v>
      </c>
    </row>
    <row r="1840" spans="1:16">
      <c r="A1840" s="29">
        <v>1838</v>
      </c>
      <c r="B1840" s="29">
        <v>1762.222</v>
      </c>
      <c r="C1840" s="29">
        <v>74675.93299999999</v>
      </c>
      <c r="D1840" s="29">
        <v>1</v>
      </c>
      <c r="E1840" s="29">
        <v>1</v>
      </c>
      <c r="F1840" s="29">
        <v>17862.7569999999</v>
      </c>
      <c r="G1840" s="29">
        <v>1</v>
      </c>
      <c r="H1840" s="29">
        <v>1</v>
      </c>
      <c r="I1840" s="29">
        <v>1</v>
      </c>
      <c r="K1840" s="432"/>
      <c r="L1840" s="432" t="e">
        <f>IF(K1840=0,#REF!,0)</f>
        <v>#REF!</v>
      </c>
      <c r="O1840">
        <v>54495.995879999988</v>
      </c>
      <c r="P1840">
        <v>67</v>
      </c>
    </row>
    <row r="1841" spans="1:16">
      <c r="A1841" s="29">
        <v>1839</v>
      </c>
      <c r="B1841" s="29">
        <v>1032.623999999998</v>
      </c>
      <c r="C1841" s="29">
        <v>110012.9339999998</v>
      </c>
      <c r="D1841" s="29">
        <v>1</v>
      </c>
      <c r="E1841" s="29">
        <v>1</v>
      </c>
      <c r="F1841" s="29">
        <v>15599.675999999999</v>
      </c>
      <c r="G1841" s="29">
        <v>1</v>
      </c>
      <c r="H1841" s="29">
        <v>1</v>
      </c>
      <c r="I1841" s="29">
        <v>1</v>
      </c>
      <c r="K1841" s="432">
        <v>10005.776807894399</v>
      </c>
      <c r="L1841" s="432">
        <f>IF(K1841=0,#REF!,0)</f>
        <v>0</v>
      </c>
      <c r="O1841">
        <v>54880.910154999998</v>
      </c>
      <c r="P1841">
        <v>64</v>
      </c>
    </row>
    <row r="1842" spans="1:16">
      <c r="A1842" s="29">
        <v>1840</v>
      </c>
      <c r="B1842" s="29">
        <v>1032.623999999998</v>
      </c>
      <c r="C1842" s="29">
        <v>91958.544999999896</v>
      </c>
      <c r="D1842" s="29">
        <v>1</v>
      </c>
      <c r="E1842" s="29">
        <v>1</v>
      </c>
      <c r="F1842" s="29">
        <v>15046.049000000001</v>
      </c>
      <c r="G1842" s="29">
        <v>1</v>
      </c>
      <c r="H1842" s="29">
        <v>1</v>
      </c>
      <c r="I1842" s="29">
        <v>1</v>
      </c>
      <c r="K1842" s="432"/>
      <c r="L1842" s="432" t="e">
        <f>IF(K1842=0,#REF!,0)</f>
        <v>#REF!</v>
      </c>
      <c r="O1842">
        <v>55264.376953999999</v>
      </c>
      <c r="P1842">
        <v>60</v>
      </c>
    </row>
    <row r="1843" spans="1:16">
      <c r="A1843" s="29">
        <v>1841</v>
      </c>
      <c r="B1843" s="29">
        <v>1032.623999999998</v>
      </c>
      <c r="C1843" s="29">
        <v>80038.093999999983</v>
      </c>
      <c r="D1843" s="29">
        <v>1</v>
      </c>
      <c r="E1843" s="29">
        <v>1</v>
      </c>
      <c r="F1843" s="29">
        <v>17890.348999999998</v>
      </c>
      <c r="G1843" s="29">
        <v>1</v>
      </c>
      <c r="H1843" s="29">
        <v>1</v>
      </c>
      <c r="I1843" s="29">
        <v>1</v>
      </c>
      <c r="K1843" s="432"/>
      <c r="L1843" s="432" t="e">
        <f>IF(K1843=0,#REF!,0)</f>
        <v>#REF!</v>
      </c>
      <c r="O1843">
        <v>55837.696776999997</v>
      </c>
      <c r="P1843">
        <v>68</v>
      </c>
    </row>
    <row r="1844" spans="1:16">
      <c r="A1844" s="29">
        <v>1842</v>
      </c>
      <c r="B1844" s="29">
        <v>1762.222</v>
      </c>
      <c r="C1844" s="29">
        <v>44656.158999999898</v>
      </c>
      <c r="D1844" s="29">
        <v>1</v>
      </c>
      <c r="E1844" s="29">
        <v>1</v>
      </c>
      <c r="F1844" s="29">
        <v>22051.691999999999</v>
      </c>
      <c r="G1844" s="29">
        <v>1</v>
      </c>
      <c r="H1844" s="29">
        <v>1</v>
      </c>
      <c r="I1844" s="29">
        <v>1</v>
      </c>
      <c r="K1844" s="432"/>
      <c r="L1844" s="432" t="e">
        <f>IF(K1844=0,#REF!,0)</f>
        <v>#REF!</v>
      </c>
      <c r="O1844">
        <v>54552.061400999999</v>
      </c>
      <c r="P1844">
        <v>72</v>
      </c>
    </row>
    <row r="1845" spans="1:16">
      <c r="A1845" s="29">
        <v>1843</v>
      </c>
      <c r="B1845" s="29">
        <v>6139.8579999999993</v>
      </c>
      <c r="C1845" s="29">
        <v>28779.675999999901</v>
      </c>
      <c r="D1845" s="29">
        <v>1</v>
      </c>
      <c r="E1845" s="29">
        <v>1</v>
      </c>
      <c r="F1845" s="29">
        <v>20400.668000000001</v>
      </c>
      <c r="G1845" s="29">
        <v>1</v>
      </c>
      <c r="H1845" s="29">
        <v>1</v>
      </c>
      <c r="I1845" s="29">
        <v>1</v>
      </c>
      <c r="K1845" s="432"/>
      <c r="L1845" s="432" t="e">
        <f>IF(K1845=0,#REF!,0)</f>
        <v>#REF!</v>
      </c>
      <c r="O1845">
        <v>54600.633544999997</v>
      </c>
      <c r="P1845">
        <v>92</v>
      </c>
    </row>
    <row r="1846" spans="1:16">
      <c r="A1846" s="29">
        <v>1844</v>
      </c>
      <c r="B1846" s="29">
        <v>7599.07</v>
      </c>
      <c r="C1846" s="29">
        <v>30127.264999999901</v>
      </c>
      <c r="D1846" s="29">
        <v>1</v>
      </c>
      <c r="E1846" s="29">
        <v>1</v>
      </c>
      <c r="F1846" s="29">
        <v>19196.874999999891</v>
      </c>
      <c r="G1846" s="29">
        <v>1</v>
      </c>
      <c r="H1846" s="29">
        <v>1</v>
      </c>
      <c r="I1846" s="29">
        <v>1</v>
      </c>
      <c r="K1846" s="432"/>
      <c r="L1846" s="432" t="e">
        <f>IF(K1846=0,#REF!,0)</f>
        <v>#REF!</v>
      </c>
      <c r="O1846">
        <v>56355.029112999997</v>
      </c>
      <c r="P1846">
        <v>103</v>
      </c>
    </row>
    <row r="1847" spans="1:16">
      <c r="A1847" s="29">
        <v>1845</v>
      </c>
      <c r="B1847" s="29">
        <v>1762.222</v>
      </c>
      <c r="C1847" s="29">
        <v>16687.857999999898</v>
      </c>
      <c r="D1847" s="29">
        <v>1</v>
      </c>
      <c r="E1847" s="29">
        <v>1</v>
      </c>
      <c r="F1847" s="29">
        <v>31091.998999999989</v>
      </c>
      <c r="G1847" s="29">
        <v>1</v>
      </c>
      <c r="H1847" s="29">
        <v>1</v>
      </c>
      <c r="I1847" s="29">
        <v>1</v>
      </c>
      <c r="K1847" s="432"/>
      <c r="L1847" s="432" t="e">
        <f>IF(K1847=0,#REF!,0)</f>
        <v>#REF!</v>
      </c>
      <c r="O1847">
        <v>55858.035582999997</v>
      </c>
      <c r="P1847">
        <v>116</v>
      </c>
    </row>
    <row r="1848" spans="1:16">
      <c r="A1848" s="29">
        <v>1846</v>
      </c>
      <c r="B1848" s="29">
        <v>1762.222</v>
      </c>
      <c r="C1848" s="29">
        <v>16304.8679999999</v>
      </c>
      <c r="D1848" s="29">
        <v>1</v>
      </c>
      <c r="E1848" s="29">
        <v>1</v>
      </c>
      <c r="F1848" s="29">
        <v>2975.7749999999901</v>
      </c>
      <c r="G1848" s="29">
        <v>1</v>
      </c>
      <c r="H1848" s="29">
        <v>1</v>
      </c>
      <c r="I1848" s="29">
        <v>1</v>
      </c>
      <c r="K1848" s="432"/>
      <c r="L1848" s="432" t="e">
        <f>IF(K1848=0,#REF!,0)</f>
        <v>#REF!</v>
      </c>
      <c r="O1848">
        <v>55615.075255999996</v>
      </c>
      <c r="P1848">
        <v>116</v>
      </c>
    </row>
    <row r="1849" spans="1:16">
      <c r="A1849" s="29">
        <v>1847</v>
      </c>
      <c r="B1849" s="29">
        <v>1762.222</v>
      </c>
      <c r="C1849" s="29">
        <v>15905.7659999999</v>
      </c>
      <c r="D1849" s="29">
        <v>1</v>
      </c>
      <c r="E1849" s="29">
        <v>1</v>
      </c>
      <c r="F1849" s="29">
        <v>1663.2159999999999</v>
      </c>
      <c r="G1849" s="29">
        <v>1</v>
      </c>
      <c r="H1849" s="29">
        <v>1</v>
      </c>
      <c r="I1849" s="29">
        <v>1</v>
      </c>
      <c r="K1849" s="432"/>
      <c r="L1849" s="432" t="e">
        <f>IF(K1849=0,#REF!,0)</f>
        <v>#REF!</v>
      </c>
      <c r="O1849">
        <v>55998.773315999999</v>
      </c>
      <c r="P1849">
        <v>115</v>
      </c>
    </row>
    <row r="1850" spans="1:16">
      <c r="A1850" s="29">
        <v>1848</v>
      </c>
      <c r="B1850" s="29">
        <v>1032.623999999998</v>
      </c>
      <c r="C1850" s="29">
        <v>15952.9089999999</v>
      </c>
      <c r="D1850" s="29">
        <v>1</v>
      </c>
      <c r="E1850" s="29">
        <v>1</v>
      </c>
      <c r="F1850" s="29">
        <v>1271.2460000000001</v>
      </c>
      <c r="G1850" s="29">
        <v>1</v>
      </c>
      <c r="H1850" s="29">
        <v>1</v>
      </c>
      <c r="I1850" s="29">
        <v>1</v>
      </c>
      <c r="K1850" s="432"/>
      <c r="L1850" s="432" t="e">
        <f>IF(K1850=0,#REF!,0)</f>
        <v>#REF!</v>
      </c>
      <c r="O1850">
        <v>56654.742126999998</v>
      </c>
      <c r="P1850">
        <v>112</v>
      </c>
    </row>
    <row r="1851" spans="1:16">
      <c r="A1851" s="29">
        <v>1849</v>
      </c>
      <c r="B1851" s="29">
        <v>1032.623999999998</v>
      </c>
      <c r="C1851" s="29">
        <v>16022.136999999901</v>
      </c>
      <c r="D1851" s="29">
        <v>1</v>
      </c>
      <c r="E1851" s="29">
        <v>1</v>
      </c>
      <c r="F1851" s="29">
        <v>562.84100000000001</v>
      </c>
      <c r="G1851" s="29">
        <v>1</v>
      </c>
      <c r="H1851" s="29">
        <v>1</v>
      </c>
      <c r="I1851" s="29">
        <v>1</v>
      </c>
      <c r="K1851" s="432"/>
      <c r="L1851" s="432" t="e">
        <f>IF(K1851=0,#REF!,0)</f>
        <v>#REF!</v>
      </c>
      <c r="O1851">
        <v>55895.168944999998</v>
      </c>
      <c r="P1851">
        <v>105</v>
      </c>
    </row>
    <row r="1852" spans="1:16">
      <c r="A1852" s="29">
        <v>1850</v>
      </c>
      <c r="B1852" s="29">
        <v>1032.623999999998</v>
      </c>
      <c r="C1852" s="29">
        <v>16011.8039999999</v>
      </c>
      <c r="D1852" s="29">
        <v>1</v>
      </c>
      <c r="E1852" s="29">
        <v>1</v>
      </c>
      <c r="F1852" s="29">
        <v>326.61999999999898</v>
      </c>
      <c r="G1852" s="29">
        <v>1</v>
      </c>
      <c r="H1852" s="29">
        <v>1</v>
      </c>
      <c r="I1852" s="29">
        <v>1</v>
      </c>
      <c r="K1852" s="432"/>
      <c r="L1852" s="432" t="e">
        <f>IF(K1852=0,#REF!,0)</f>
        <v>#REF!</v>
      </c>
      <c r="O1852">
        <v>52705.102967000013</v>
      </c>
      <c r="P1852">
        <v>98</v>
      </c>
    </row>
    <row r="1853" spans="1:16">
      <c r="A1853" s="29">
        <v>1851</v>
      </c>
      <c r="B1853" s="29">
        <v>1032.623999999998</v>
      </c>
      <c r="C1853" s="29">
        <v>16069.585999999899</v>
      </c>
      <c r="D1853" s="29">
        <v>1</v>
      </c>
      <c r="E1853" s="29">
        <v>1</v>
      </c>
      <c r="F1853" s="29">
        <v>280.123999999999</v>
      </c>
      <c r="G1853" s="29">
        <v>1</v>
      </c>
      <c r="H1853" s="29">
        <v>1</v>
      </c>
      <c r="I1853" s="29">
        <v>1</v>
      </c>
      <c r="K1853" s="432"/>
      <c r="L1853" s="432" t="e">
        <f>IF(K1853=0,#REF!,0)</f>
        <v>#REF!</v>
      </c>
      <c r="O1853">
        <v>51470.812682999996</v>
      </c>
      <c r="P1853">
        <v>96</v>
      </c>
    </row>
    <row r="1854" spans="1:16">
      <c r="A1854" s="29">
        <v>1852</v>
      </c>
      <c r="B1854" s="29">
        <v>1032.623999999998</v>
      </c>
      <c r="C1854" s="29">
        <v>16095.869999999901</v>
      </c>
      <c r="D1854" s="29">
        <v>1</v>
      </c>
      <c r="E1854" s="29">
        <v>1</v>
      </c>
      <c r="F1854" s="29">
        <v>280.926999999999</v>
      </c>
      <c r="G1854" s="29">
        <v>1</v>
      </c>
      <c r="H1854" s="29">
        <v>1</v>
      </c>
      <c r="I1854" s="29">
        <v>1</v>
      </c>
      <c r="K1854" s="432"/>
      <c r="L1854" s="432" t="e">
        <f>IF(K1854=0,#REF!,0)</f>
        <v>#REF!</v>
      </c>
      <c r="O1854">
        <v>50900.391204</v>
      </c>
      <c r="P1854">
        <v>94</v>
      </c>
    </row>
    <row r="1855" spans="1:16">
      <c r="A1855" s="29">
        <v>1853</v>
      </c>
      <c r="B1855" s="29">
        <v>1032.623999999998</v>
      </c>
      <c r="C1855" s="29">
        <v>16114.8229999999</v>
      </c>
      <c r="D1855" s="29">
        <v>1</v>
      </c>
      <c r="E1855" s="29">
        <v>1</v>
      </c>
      <c r="F1855" s="29">
        <v>248.75800000000001</v>
      </c>
      <c r="G1855" s="29">
        <v>1</v>
      </c>
      <c r="H1855" s="29">
        <v>1</v>
      </c>
      <c r="I1855" s="29">
        <v>1</v>
      </c>
      <c r="K1855" s="432"/>
      <c r="L1855" s="432" t="e">
        <f>IF(K1855=0,#REF!,0)</f>
        <v>#REF!</v>
      </c>
      <c r="O1855">
        <v>51214.977384999998</v>
      </c>
      <c r="P1855">
        <v>98</v>
      </c>
    </row>
    <row r="1856" spans="1:16">
      <c r="A1856" s="29">
        <v>1854</v>
      </c>
      <c r="B1856" s="29">
        <v>1762.222</v>
      </c>
      <c r="C1856" s="29">
        <v>16132.4909999999</v>
      </c>
      <c r="D1856" s="29">
        <v>1</v>
      </c>
      <c r="E1856" s="29">
        <v>1</v>
      </c>
      <c r="F1856" s="29">
        <v>2520.5319999999901</v>
      </c>
      <c r="G1856" s="29">
        <v>1</v>
      </c>
      <c r="H1856" s="29">
        <v>1</v>
      </c>
      <c r="I1856" s="29">
        <v>1</v>
      </c>
      <c r="K1856" s="432"/>
      <c r="L1856" s="432" t="e">
        <f>IF(K1856=0,#REF!,0)</f>
        <v>#REF!</v>
      </c>
      <c r="O1856">
        <v>52180.962158000002</v>
      </c>
      <c r="P1856">
        <v>96</v>
      </c>
    </row>
    <row r="1857" spans="1:16">
      <c r="A1857" s="29">
        <v>1855</v>
      </c>
      <c r="B1857" s="29">
        <v>6139.8579999999993</v>
      </c>
      <c r="C1857" s="29">
        <v>16226.5719999999</v>
      </c>
      <c r="D1857" s="29">
        <v>1</v>
      </c>
      <c r="E1857" s="29">
        <v>1</v>
      </c>
      <c r="F1857" s="29">
        <v>63024.596999999987</v>
      </c>
      <c r="G1857" s="29">
        <v>1</v>
      </c>
      <c r="H1857" s="29">
        <v>1</v>
      </c>
      <c r="I1857" s="29">
        <v>1</v>
      </c>
      <c r="K1857" s="432"/>
      <c r="L1857" s="432" t="e">
        <f>IF(K1857=0,#REF!,0)</f>
        <v>#REF!</v>
      </c>
      <c r="O1857">
        <v>53363.423217000003</v>
      </c>
      <c r="P1857">
        <v>103</v>
      </c>
    </row>
    <row r="1858" spans="1:16">
      <c r="A1858" s="29">
        <v>1856</v>
      </c>
      <c r="B1858" s="29">
        <v>1762.222</v>
      </c>
      <c r="C1858" s="29">
        <v>47693.46199999989</v>
      </c>
      <c r="D1858" s="29">
        <v>1</v>
      </c>
      <c r="E1858" s="29">
        <v>1</v>
      </c>
      <c r="F1858" s="29">
        <v>63150.629000000001</v>
      </c>
      <c r="G1858" s="29">
        <v>1</v>
      </c>
      <c r="H1858" s="29">
        <v>1</v>
      </c>
      <c r="I1858" s="29">
        <v>1</v>
      </c>
      <c r="K1858" s="432"/>
      <c r="L1858" s="432" t="e">
        <f>IF(K1858=0,#REF!,0)</f>
        <v>#REF!</v>
      </c>
      <c r="O1858">
        <v>53291.199400999998</v>
      </c>
      <c r="P1858">
        <v>103</v>
      </c>
    </row>
    <row r="1859" spans="1:16">
      <c r="A1859" s="29">
        <v>1857</v>
      </c>
      <c r="B1859" s="29">
        <v>1032.623999999998</v>
      </c>
      <c r="C1859" s="29">
        <v>76682.876999999993</v>
      </c>
      <c r="D1859" s="29">
        <v>1</v>
      </c>
      <c r="E1859" s="29">
        <v>1</v>
      </c>
      <c r="F1859" s="29">
        <v>52380.0649999999</v>
      </c>
      <c r="G1859" s="29">
        <v>1</v>
      </c>
      <c r="H1859" s="29">
        <v>1</v>
      </c>
      <c r="I1859" s="29">
        <v>1</v>
      </c>
      <c r="K1859" s="432"/>
      <c r="L1859" s="432" t="e">
        <f>IF(K1859=0,#REF!,0)</f>
        <v>#REF!</v>
      </c>
      <c r="O1859">
        <v>51454.674714000001</v>
      </c>
      <c r="P1859">
        <v>100</v>
      </c>
    </row>
    <row r="1860" spans="1:16">
      <c r="A1860" s="29">
        <v>1858</v>
      </c>
      <c r="B1860" s="29">
        <v>1153.2399999999991</v>
      </c>
      <c r="C1860" s="29">
        <v>94045.067999999897</v>
      </c>
      <c r="D1860" s="29">
        <v>1</v>
      </c>
      <c r="E1860" s="29">
        <v>1</v>
      </c>
      <c r="F1860" s="29">
        <v>38982.369999999988</v>
      </c>
      <c r="G1860" s="29">
        <v>1</v>
      </c>
      <c r="H1860" s="29">
        <v>1</v>
      </c>
      <c r="I1860" s="29">
        <v>1</v>
      </c>
      <c r="K1860" s="432"/>
      <c r="L1860" s="432" t="e">
        <f>IF(K1860=0,#REF!,0)</f>
        <v>#REF!</v>
      </c>
      <c r="O1860">
        <v>50215.257751999998</v>
      </c>
      <c r="P1860">
        <v>95</v>
      </c>
    </row>
    <row r="1861" spans="1:16">
      <c r="A1861" s="29">
        <v>1859</v>
      </c>
      <c r="B1861" s="29">
        <v>1213.5469999999989</v>
      </c>
      <c r="C1861" s="29">
        <v>111683.52199999979</v>
      </c>
      <c r="D1861" s="29">
        <v>1</v>
      </c>
      <c r="E1861" s="29">
        <v>1</v>
      </c>
      <c r="F1861" s="29">
        <v>31204.677999999891</v>
      </c>
      <c r="G1861" s="29">
        <v>1</v>
      </c>
      <c r="H1861" s="29">
        <v>1</v>
      </c>
      <c r="I1861" s="29">
        <v>1</v>
      </c>
      <c r="K1861" s="432">
        <v>21552.59589467942</v>
      </c>
      <c r="L1861" s="432">
        <f>IF(K1861=0,#REF!,0)</f>
        <v>0</v>
      </c>
      <c r="O1861">
        <v>50353.894133999987</v>
      </c>
      <c r="P1861">
        <v>84</v>
      </c>
    </row>
    <row r="1862" spans="1:16">
      <c r="A1862" s="29">
        <v>1860</v>
      </c>
      <c r="B1862" s="29">
        <v>1213.5469999999989</v>
      </c>
      <c r="C1862" s="29">
        <v>93242.337999999902</v>
      </c>
      <c r="D1862" s="29">
        <v>1</v>
      </c>
      <c r="E1862" s="29">
        <v>1</v>
      </c>
      <c r="F1862" s="29">
        <v>21397.460999999999</v>
      </c>
      <c r="G1862" s="29">
        <v>1</v>
      </c>
      <c r="H1862" s="29">
        <v>1</v>
      </c>
      <c r="I1862" s="29">
        <v>1</v>
      </c>
      <c r="K1862" s="432">
        <v>32682.481240973651</v>
      </c>
      <c r="L1862" s="432">
        <f>IF(K1862=0,#REF!,0)</f>
        <v>0</v>
      </c>
      <c r="O1862">
        <v>50126.718718999997</v>
      </c>
      <c r="P1862">
        <v>79</v>
      </c>
    </row>
    <row r="1863" spans="1:16">
      <c r="A1863" s="29">
        <v>1861</v>
      </c>
      <c r="B1863" s="29">
        <v>6200.1660000000002</v>
      </c>
      <c r="C1863" s="29">
        <v>50122.853999999897</v>
      </c>
      <c r="D1863" s="29">
        <v>1</v>
      </c>
      <c r="E1863" s="29">
        <v>1</v>
      </c>
      <c r="F1863" s="29">
        <v>4359.5060000000003</v>
      </c>
      <c r="G1863" s="29">
        <v>1</v>
      </c>
      <c r="H1863" s="29">
        <v>1</v>
      </c>
      <c r="I1863" s="29">
        <v>1</v>
      </c>
      <c r="K1863" s="432">
        <v>15358.83720893443</v>
      </c>
      <c r="L1863" s="432">
        <f>IF(K1863=0,#REF!,0)</f>
        <v>0</v>
      </c>
      <c r="O1863">
        <v>50123.704102999996</v>
      </c>
      <c r="P1863">
        <v>71</v>
      </c>
    </row>
    <row r="1864" spans="1:16">
      <c r="A1864" s="29">
        <v>1862</v>
      </c>
      <c r="B1864" s="29">
        <v>1762.222</v>
      </c>
      <c r="C1864" s="29">
        <v>73166.880999999994</v>
      </c>
      <c r="D1864" s="29">
        <v>1</v>
      </c>
      <c r="E1864" s="29">
        <v>1</v>
      </c>
      <c r="F1864" s="29">
        <v>5597.2759999999998</v>
      </c>
      <c r="G1864" s="29">
        <v>1</v>
      </c>
      <c r="H1864" s="29">
        <v>1</v>
      </c>
      <c r="I1864" s="29">
        <v>1</v>
      </c>
      <c r="K1864" s="432">
        <v>38827.047453414212</v>
      </c>
      <c r="L1864" s="432">
        <f>IF(K1864=0,#REF!,0)</f>
        <v>0</v>
      </c>
      <c r="O1864">
        <v>50460.880706999997</v>
      </c>
      <c r="P1864">
        <v>67</v>
      </c>
    </row>
    <row r="1865" spans="1:16">
      <c r="A1865" s="29">
        <v>1863</v>
      </c>
      <c r="B1865" s="29">
        <v>1032.623999999998</v>
      </c>
      <c r="C1865" s="29">
        <v>108935.1019999998</v>
      </c>
      <c r="D1865" s="29">
        <v>1</v>
      </c>
      <c r="E1865" s="29">
        <v>1</v>
      </c>
      <c r="F1865" s="29">
        <v>4803.7129999999897</v>
      </c>
      <c r="G1865" s="29">
        <v>1</v>
      </c>
      <c r="H1865" s="29">
        <v>1</v>
      </c>
      <c r="I1865" s="29">
        <v>1</v>
      </c>
      <c r="K1865" s="432">
        <v>18883.008770728669</v>
      </c>
      <c r="L1865" s="432">
        <f>IF(K1865=0,#REF!,0)</f>
        <v>0</v>
      </c>
      <c r="O1865">
        <v>50372.638671999986</v>
      </c>
      <c r="P1865">
        <v>61</v>
      </c>
    </row>
    <row r="1866" spans="1:16">
      <c r="A1866" s="29">
        <v>1864</v>
      </c>
      <c r="B1866" s="29">
        <v>1032.623999999998</v>
      </c>
      <c r="C1866" s="29">
        <v>90980.620999999897</v>
      </c>
      <c r="D1866" s="29">
        <v>1</v>
      </c>
      <c r="E1866" s="29">
        <v>1</v>
      </c>
      <c r="F1866" s="29">
        <v>6344.2199999999903</v>
      </c>
      <c r="G1866" s="29">
        <v>1</v>
      </c>
      <c r="H1866" s="29">
        <v>1</v>
      </c>
      <c r="I1866" s="29">
        <v>1</v>
      </c>
      <c r="K1866" s="432"/>
      <c r="L1866" s="432" t="e">
        <f>IF(K1866=0,#REF!,0)</f>
        <v>#REF!</v>
      </c>
      <c r="O1866">
        <v>50390.617615000003</v>
      </c>
      <c r="P1866">
        <v>61</v>
      </c>
    </row>
    <row r="1867" spans="1:16">
      <c r="A1867" s="29">
        <v>1865</v>
      </c>
      <c r="B1867" s="29">
        <v>1032.623999999998</v>
      </c>
      <c r="C1867" s="29">
        <v>79138.736000000004</v>
      </c>
      <c r="D1867" s="29">
        <v>1</v>
      </c>
      <c r="E1867" s="29">
        <v>1</v>
      </c>
      <c r="F1867" s="29">
        <v>10841.433999999979</v>
      </c>
      <c r="G1867" s="29">
        <v>1</v>
      </c>
      <c r="H1867" s="29">
        <v>1</v>
      </c>
      <c r="I1867" s="29">
        <v>1</v>
      </c>
      <c r="K1867" s="432"/>
      <c r="L1867" s="432" t="e">
        <f>IF(K1867=0,#REF!,0)</f>
        <v>#REF!</v>
      </c>
      <c r="O1867">
        <v>51320.982391999998</v>
      </c>
      <c r="P1867">
        <v>69</v>
      </c>
    </row>
    <row r="1868" spans="1:16">
      <c r="A1868" s="29">
        <v>1866</v>
      </c>
      <c r="B1868" s="29">
        <v>1762.222</v>
      </c>
      <c r="C1868" s="29">
        <v>43568.316999999894</v>
      </c>
      <c r="D1868" s="29">
        <v>1</v>
      </c>
      <c r="E1868" s="29">
        <v>1</v>
      </c>
      <c r="F1868" s="29">
        <v>15154.74699999989</v>
      </c>
      <c r="G1868" s="29">
        <v>1</v>
      </c>
      <c r="H1868" s="29">
        <v>1</v>
      </c>
      <c r="I1868" s="29">
        <v>1</v>
      </c>
      <c r="K1868" s="432"/>
      <c r="L1868" s="432" t="e">
        <f>IF(K1868=0,#REF!,0)</f>
        <v>#REF!</v>
      </c>
      <c r="O1868">
        <v>51987.962157000002</v>
      </c>
      <c r="P1868">
        <v>76</v>
      </c>
    </row>
    <row r="1869" spans="1:16">
      <c r="A1869" s="29">
        <v>1867</v>
      </c>
      <c r="B1869" s="29">
        <v>6139.8579999999993</v>
      </c>
      <c r="C1869" s="29">
        <v>28275.163999999899</v>
      </c>
      <c r="D1869" s="29">
        <v>1</v>
      </c>
      <c r="E1869" s="29">
        <v>1</v>
      </c>
      <c r="F1869" s="29">
        <v>11767.50299999999</v>
      </c>
      <c r="G1869" s="29">
        <v>1</v>
      </c>
      <c r="H1869" s="29">
        <v>1</v>
      </c>
      <c r="I1869" s="29">
        <v>1</v>
      </c>
      <c r="K1869" s="432"/>
      <c r="L1869" s="432" t="e">
        <f>IF(K1869=0,#REF!,0)</f>
        <v>#REF!</v>
      </c>
      <c r="O1869">
        <v>52560.553773</v>
      </c>
      <c r="P1869">
        <v>90</v>
      </c>
    </row>
    <row r="1870" spans="1:16">
      <c r="A1870" s="29">
        <v>1868</v>
      </c>
      <c r="B1870" s="29">
        <v>7599.07</v>
      </c>
      <c r="C1870" s="29">
        <v>29691.015999999901</v>
      </c>
      <c r="D1870" s="29">
        <v>1</v>
      </c>
      <c r="E1870" s="29">
        <v>1</v>
      </c>
      <c r="F1870" s="29">
        <v>13036.33399999999</v>
      </c>
      <c r="G1870" s="29">
        <v>1</v>
      </c>
      <c r="H1870" s="29">
        <v>1</v>
      </c>
      <c r="I1870" s="29">
        <v>1</v>
      </c>
      <c r="K1870" s="432"/>
      <c r="L1870" s="432" t="e">
        <f>IF(K1870=0,#REF!,0)</f>
        <v>#REF!</v>
      </c>
      <c r="O1870">
        <v>54446.176024</v>
      </c>
      <c r="P1870">
        <v>109</v>
      </c>
    </row>
    <row r="1871" spans="1:16">
      <c r="A1871" s="29">
        <v>1869</v>
      </c>
      <c r="B1871" s="29">
        <v>1762.222</v>
      </c>
      <c r="C1871" s="29">
        <v>16573.9189999999</v>
      </c>
      <c r="D1871" s="29">
        <v>1</v>
      </c>
      <c r="E1871" s="29">
        <v>1</v>
      </c>
      <c r="F1871" s="29">
        <v>27173.69399999989</v>
      </c>
      <c r="G1871" s="29">
        <v>1</v>
      </c>
      <c r="H1871" s="29">
        <v>1</v>
      </c>
      <c r="I1871" s="29">
        <v>1</v>
      </c>
      <c r="K1871" s="432"/>
      <c r="L1871" s="432" t="e">
        <f>IF(K1871=0,#REF!,0)</f>
        <v>#REF!</v>
      </c>
      <c r="O1871">
        <v>54212.065552</v>
      </c>
      <c r="P1871">
        <v>119</v>
      </c>
    </row>
    <row r="1872" spans="1:16">
      <c r="A1872" s="29">
        <v>1870</v>
      </c>
      <c r="B1872" s="29">
        <v>1762.222</v>
      </c>
      <c r="C1872" s="29">
        <v>16227.7519999999</v>
      </c>
      <c r="D1872" s="29">
        <v>1</v>
      </c>
      <c r="E1872" s="29">
        <v>1</v>
      </c>
      <c r="F1872" s="29">
        <v>2975.0990000000002</v>
      </c>
      <c r="G1872" s="29">
        <v>1</v>
      </c>
      <c r="H1872" s="29">
        <v>1</v>
      </c>
      <c r="I1872" s="29">
        <v>1</v>
      </c>
      <c r="K1872" s="432"/>
      <c r="L1872" s="432" t="e">
        <f>IF(K1872=0,#REF!,0)</f>
        <v>#REF!</v>
      </c>
      <c r="O1872">
        <v>54203.024292000002</v>
      </c>
      <c r="P1872">
        <v>120</v>
      </c>
    </row>
    <row r="1873" spans="1:16">
      <c r="A1873" s="29">
        <v>1871</v>
      </c>
      <c r="B1873" s="29">
        <v>1762.222</v>
      </c>
      <c r="C1873" s="29">
        <v>15879.3239999999</v>
      </c>
      <c r="D1873" s="29">
        <v>1</v>
      </c>
      <c r="E1873" s="29">
        <v>1</v>
      </c>
      <c r="F1873" s="29">
        <v>1663.0309999999999</v>
      </c>
      <c r="G1873" s="29">
        <v>1</v>
      </c>
      <c r="H1873" s="29">
        <v>1</v>
      </c>
      <c r="I1873" s="29">
        <v>1</v>
      </c>
      <c r="K1873" s="432"/>
      <c r="L1873" s="432" t="e">
        <f>IF(K1873=0,#REF!,0)</f>
        <v>#REF!</v>
      </c>
      <c r="O1873">
        <v>54646.825621999997</v>
      </c>
      <c r="P1873">
        <v>112</v>
      </c>
    </row>
    <row r="1874" spans="1:16">
      <c r="A1874" s="29">
        <v>1872</v>
      </c>
      <c r="B1874" s="29">
        <v>1032.623999999998</v>
      </c>
      <c r="C1874" s="29">
        <v>15974.761999999901</v>
      </c>
      <c r="D1874" s="29">
        <v>1</v>
      </c>
      <c r="E1874" s="29">
        <v>1</v>
      </c>
      <c r="F1874" s="29">
        <v>1271.3219999999999</v>
      </c>
      <c r="G1874" s="29">
        <v>1</v>
      </c>
      <c r="H1874" s="29">
        <v>1</v>
      </c>
      <c r="I1874" s="29">
        <v>1</v>
      </c>
      <c r="K1874" s="432"/>
      <c r="L1874" s="432" t="e">
        <f>IF(K1874=0,#REF!,0)</f>
        <v>#REF!</v>
      </c>
      <c r="O1874">
        <v>54858.888733</v>
      </c>
      <c r="P1874">
        <v>105</v>
      </c>
    </row>
    <row r="1875" spans="1:16">
      <c r="A1875" s="29">
        <v>1873</v>
      </c>
      <c r="B1875" s="29">
        <v>1032.623999999998</v>
      </c>
      <c r="C1875" s="29">
        <v>16049.621999999899</v>
      </c>
      <c r="D1875" s="29">
        <v>1</v>
      </c>
      <c r="E1875" s="29">
        <v>1</v>
      </c>
      <c r="F1875" s="29">
        <v>562.93799999999896</v>
      </c>
      <c r="G1875" s="29">
        <v>1</v>
      </c>
      <c r="H1875" s="29">
        <v>1</v>
      </c>
      <c r="I1875" s="29">
        <v>1</v>
      </c>
      <c r="K1875" s="432"/>
      <c r="L1875" s="432" t="e">
        <f>IF(K1875=0,#REF!,0)</f>
        <v>#REF!</v>
      </c>
      <c r="O1875">
        <v>52941.280823000001</v>
      </c>
      <c r="P1875">
        <v>90</v>
      </c>
    </row>
    <row r="1876" spans="1:16">
      <c r="A1876" s="29">
        <v>1874</v>
      </c>
      <c r="B1876" s="29">
        <v>1032.623999999998</v>
      </c>
      <c r="C1876" s="29">
        <v>16070.1529999999</v>
      </c>
      <c r="D1876" s="29">
        <v>1</v>
      </c>
      <c r="E1876" s="29">
        <v>1</v>
      </c>
      <c r="F1876" s="29">
        <v>326.85700000000003</v>
      </c>
      <c r="G1876" s="29">
        <v>1</v>
      </c>
      <c r="H1876" s="29">
        <v>1</v>
      </c>
      <c r="I1876" s="29">
        <v>1</v>
      </c>
      <c r="K1876" s="432"/>
      <c r="L1876" s="432" t="e">
        <f>IF(K1876=0,#REF!,0)</f>
        <v>#REF!</v>
      </c>
      <c r="O1876">
        <v>51792.878936000001</v>
      </c>
      <c r="P1876">
        <v>86</v>
      </c>
    </row>
    <row r="1877" spans="1:16">
      <c r="A1877" s="29">
        <v>1875</v>
      </c>
      <c r="B1877" s="29">
        <v>1032.623999999998</v>
      </c>
      <c r="C1877" s="29">
        <v>16160.8589999999</v>
      </c>
      <c r="D1877" s="29">
        <v>1</v>
      </c>
      <c r="E1877" s="29">
        <v>1</v>
      </c>
      <c r="F1877" s="29">
        <v>280.98200000000003</v>
      </c>
      <c r="G1877" s="29">
        <v>1</v>
      </c>
      <c r="H1877" s="29">
        <v>1</v>
      </c>
      <c r="I1877" s="29">
        <v>1</v>
      </c>
      <c r="K1877" s="432"/>
      <c r="L1877" s="432" t="e">
        <f>IF(K1877=0,#REF!,0)</f>
        <v>#REF!</v>
      </c>
      <c r="O1877">
        <v>51297.560820999999</v>
      </c>
      <c r="P1877">
        <v>82</v>
      </c>
    </row>
    <row r="1878" spans="1:16">
      <c r="A1878" s="29">
        <v>1876</v>
      </c>
      <c r="B1878" s="29">
        <v>1032.623999999998</v>
      </c>
      <c r="C1878" s="29">
        <v>16196.0649999999</v>
      </c>
      <c r="D1878" s="29">
        <v>1</v>
      </c>
      <c r="E1878" s="29">
        <v>1</v>
      </c>
      <c r="F1878" s="29">
        <v>281.94199999999898</v>
      </c>
      <c r="G1878" s="29">
        <v>1</v>
      </c>
      <c r="H1878" s="29">
        <v>1</v>
      </c>
      <c r="I1878" s="29">
        <v>1</v>
      </c>
      <c r="K1878" s="432"/>
      <c r="L1878" s="432" t="e">
        <f>IF(K1878=0,#REF!,0)</f>
        <v>#REF!</v>
      </c>
      <c r="O1878">
        <v>51002.697908000002</v>
      </c>
      <c r="P1878">
        <v>82</v>
      </c>
    </row>
    <row r="1879" spans="1:16">
      <c r="A1879" s="29">
        <v>1877</v>
      </c>
      <c r="B1879" s="29">
        <v>1032.623999999998</v>
      </c>
      <c r="C1879" s="29">
        <v>16233.039999999901</v>
      </c>
      <c r="D1879" s="29">
        <v>1</v>
      </c>
      <c r="E1879" s="29">
        <v>1</v>
      </c>
      <c r="F1879" s="29">
        <v>249.51599999999999</v>
      </c>
      <c r="G1879" s="29">
        <v>1</v>
      </c>
      <c r="H1879" s="29">
        <v>1</v>
      </c>
      <c r="I1879" s="29">
        <v>1</v>
      </c>
      <c r="K1879" s="432"/>
      <c r="L1879" s="432" t="e">
        <f>IF(K1879=0,#REF!,0)</f>
        <v>#REF!</v>
      </c>
      <c r="O1879">
        <v>51591.706909</v>
      </c>
      <c r="P1879">
        <v>82</v>
      </c>
    </row>
    <row r="1880" spans="1:16">
      <c r="A1880" s="29">
        <v>1878</v>
      </c>
      <c r="B1880" s="29">
        <v>1762.222</v>
      </c>
      <c r="C1880" s="29">
        <v>16246.4629999999</v>
      </c>
      <c r="D1880" s="29">
        <v>1</v>
      </c>
      <c r="E1880" s="29">
        <v>1</v>
      </c>
      <c r="F1880" s="29">
        <v>2526.6689999999999</v>
      </c>
      <c r="G1880" s="29">
        <v>1</v>
      </c>
      <c r="H1880" s="29">
        <v>1</v>
      </c>
      <c r="I1880" s="29">
        <v>1</v>
      </c>
      <c r="K1880" s="432"/>
      <c r="L1880" s="432" t="e">
        <f>IF(K1880=0,#REF!,0)</f>
        <v>#REF!</v>
      </c>
      <c r="O1880">
        <v>52950.625855999999</v>
      </c>
      <c r="P1880">
        <v>88</v>
      </c>
    </row>
    <row r="1881" spans="1:16">
      <c r="A1881" s="29">
        <v>1879</v>
      </c>
      <c r="B1881" s="29">
        <v>6139.8579999999993</v>
      </c>
      <c r="C1881" s="29">
        <v>16339.687999999889</v>
      </c>
      <c r="D1881" s="29">
        <v>1</v>
      </c>
      <c r="E1881" s="29">
        <v>1</v>
      </c>
      <c r="F1881" s="29">
        <v>68121.483999999997</v>
      </c>
      <c r="G1881" s="29">
        <v>1</v>
      </c>
      <c r="H1881" s="29">
        <v>1</v>
      </c>
      <c r="I1881" s="29">
        <v>1</v>
      </c>
      <c r="K1881" s="432"/>
      <c r="L1881" s="432" t="e">
        <f>IF(K1881=0,#REF!,0)</f>
        <v>#REF!</v>
      </c>
      <c r="O1881">
        <v>55449.112182999997</v>
      </c>
      <c r="P1881">
        <v>108</v>
      </c>
    </row>
    <row r="1882" spans="1:16">
      <c r="A1882" s="29">
        <v>1880</v>
      </c>
      <c r="B1882" s="29">
        <v>1762.222</v>
      </c>
      <c r="C1882" s="29">
        <v>47309.0099999999</v>
      </c>
      <c r="D1882" s="29">
        <v>1</v>
      </c>
      <c r="E1882" s="29">
        <v>1</v>
      </c>
      <c r="F1882" s="29">
        <v>67643.444999999992</v>
      </c>
      <c r="G1882" s="29">
        <v>1</v>
      </c>
      <c r="H1882" s="29">
        <v>1</v>
      </c>
      <c r="I1882" s="29">
        <v>1</v>
      </c>
      <c r="K1882" s="432"/>
      <c r="L1882" s="432" t="e">
        <f>IF(K1882=0,#REF!,0)</f>
        <v>#REF!</v>
      </c>
      <c r="O1882">
        <v>57936.475340999998</v>
      </c>
      <c r="P1882">
        <v>137</v>
      </c>
    </row>
    <row r="1883" spans="1:16">
      <c r="A1883" s="29">
        <v>1881</v>
      </c>
      <c r="B1883" s="29">
        <v>1032.623999999998</v>
      </c>
      <c r="C1883" s="29">
        <v>76474.186999999991</v>
      </c>
      <c r="D1883" s="29">
        <v>1</v>
      </c>
      <c r="E1883" s="29">
        <v>1</v>
      </c>
      <c r="F1883" s="29">
        <v>58204.794999999976</v>
      </c>
      <c r="G1883" s="29">
        <v>1</v>
      </c>
      <c r="H1883" s="29">
        <v>1</v>
      </c>
      <c r="I1883" s="29">
        <v>1</v>
      </c>
      <c r="K1883" s="432"/>
      <c r="L1883" s="432" t="e">
        <f>IF(K1883=0,#REF!,0)</f>
        <v>#REF!</v>
      </c>
      <c r="O1883">
        <v>59549.521544000003</v>
      </c>
      <c r="P1883">
        <v>98</v>
      </c>
    </row>
    <row r="1884" spans="1:16">
      <c r="A1884" s="29">
        <v>1882</v>
      </c>
      <c r="B1884" s="29">
        <v>1153.2399999999991</v>
      </c>
      <c r="C1884" s="29">
        <v>93976.878999999899</v>
      </c>
      <c r="D1884" s="29">
        <v>1</v>
      </c>
      <c r="E1884" s="29">
        <v>1</v>
      </c>
      <c r="F1884" s="29">
        <v>45110.068999999989</v>
      </c>
      <c r="G1884" s="29">
        <v>1</v>
      </c>
      <c r="H1884" s="29">
        <v>1</v>
      </c>
      <c r="I1884" s="29">
        <v>1</v>
      </c>
      <c r="K1884" s="432"/>
      <c r="L1884" s="432" t="e">
        <f>IF(K1884=0,#REF!,0)</f>
        <v>#REF!</v>
      </c>
      <c r="O1884">
        <v>63658.384703999996</v>
      </c>
      <c r="P1884">
        <v>84</v>
      </c>
    </row>
    <row r="1885" spans="1:16">
      <c r="A1885" s="29">
        <v>1883</v>
      </c>
      <c r="B1885" s="29">
        <v>1213.5469999999989</v>
      </c>
      <c r="C1885" s="29">
        <v>111469.8339999998</v>
      </c>
      <c r="D1885" s="29">
        <v>1</v>
      </c>
      <c r="E1885" s="29">
        <v>1</v>
      </c>
      <c r="F1885" s="29">
        <v>34127.5609999999</v>
      </c>
      <c r="G1885" s="29">
        <v>1</v>
      </c>
      <c r="H1885" s="29">
        <v>1</v>
      </c>
      <c r="I1885" s="29">
        <v>1</v>
      </c>
      <c r="K1885" s="432"/>
      <c r="L1885" s="432" t="e">
        <f>IF(K1885=0,#REF!,0)</f>
        <v>#REF!</v>
      </c>
      <c r="O1885">
        <v>64247.154906000003</v>
      </c>
      <c r="P1885">
        <v>76</v>
      </c>
    </row>
    <row r="1886" spans="1:16">
      <c r="A1886" s="29">
        <v>1884</v>
      </c>
      <c r="B1886" s="29">
        <v>1213.5469999999989</v>
      </c>
      <c r="C1886" s="29">
        <v>93117.890999999901</v>
      </c>
      <c r="D1886" s="29">
        <v>1</v>
      </c>
      <c r="E1886" s="29">
        <v>1</v>
      </c>
      <c r="F1886" s="29">
        <v>25269.332999999991</v>
      </c>
      <c r="G1886" s="29">
        <v>1</v>
      </c>
      <c r="H1886" s="29">
        <v>1</v>
      </c>
      <c r="I1886" s="29">
        <v>1</v>
      </c>
      <c r="K1886" s="432"/>
      <c r="L1886" s="432" t="e">
        <f>IF(K1886=0,#REF!,0)</f>
        <v>#REF!</v>
      </c>
      <c r="O1886">
        <v>64906.841551999998</v>
      </c>
      <c r="P1886">
        <v>72</v>
      </c>
    </row>
    <row r="1887" spans="1:16">
      <c r="A1887" s="29">
        <v>1885</v>
      </c>
      <c r="B1887" s="29">
        <v>6200.1660000000002</v>
      </c>
      <c r="C1887" s="29">
        <v>50027.543999999893</v>
      </c>
      <c r="D1887" s="29">
        <v>1</v>
      </c>
      <c r="E1887" s="29">
        <v>1</v>
      </c>
      <c r="F1887" s="29">
        <v>7242.48</v>
      </c>
      <c r="G1887" s="29">
        <v>1</v>
      </c>
      <c r="H1887" s="29">
        <v>1</v>
      </c>
      <c r="I1887" s="29">
        <v>1</v>
      </c>
      <c r="K1887" s="432"/>
      <c r="L1887" s="432" t="e">
        <f>IF(K1887=0,#REF!,0)</f>
        <v>#REF!</v>
      </c>
      <c r="O1887">
        <v>62997.650818000002</v>
      </c>
      <c r="P1887">
        <v>76</v>
      </c>
    </row>
    <row r="1888" spans="1:16">
      <c r="A1888" s="29">
        <v>1886</v>
      </c>
      <c r="B1888" s="29">
        <v>1762.222</v>
      </c>
      <c r="C1888" s="29">
        <v>73132.497000000003</v>
      </c>
      <c r="D1888" s="29">
        <v>1</v>
      </c>
      <c r="E1888" s="29">
        <v>1</v>
      </c>
      <c r="F1888" s="29">
        <v>12534.83399999999</v>
      </c>
      <c r="G1888" s="29">
        <v>1</v>
      </c>
      <c r="H1888" s="29">
        <v>1</v>
      </c>
      <c r="I1888" s="29">
        <v>1</v>
      </c>
      <c r="K1888" s="432"/>
      <c r="L1888" s="432" t="e">
        <f>IF(K1888=0,#REF!,0)</f>
        <v>#REF!</v>
      </c>
      <c r="O1888">
        <v>61753.251647999998</v>
      </c>
      <c r="P1888">
        <v>75</v>
      </c>
    </row>
    <row r="1889" spans="1:16">
      <c r="A1889" s="29">
        <v>1887</v>
      </c>
      <c r="B1889" s="29">
        <v>1032.623999999998</v>
      </c>
      <c r="C1889" s="29">
        <v>108931.84699999981</v>
      </c>
      <c r="D1889" s="29">
        <v>1</v>
      </c>
      <c r="E1889" s="29">
        <v>1</v>
      </c>
      <c r="F1889" s="29">
        <v>11160.830999999989</v>
      </c>
      <c r="G1889" s="29">
        <v>1</v>
      </c>
      <c r="H1889" s="29">
        <v>1</v>
      </c>
      <c r="I1889" s="29">
        <v>1</v>
      </c>
      <c r="K1889" s="432"/>
      <c r="L1889" s="432" t="e">
        <f>IF(K1889=0,#REF!,0)</f>
        <v>#REF!</v>
      </c>
      <c r="O1889">
        <v>65207.114867999997</v>
      </c>
      <c r="P1889">
        <v>73</v>
      </c>
    </row>
    <row r="1890" spans="1:16">
      <c r="A1890" s="29">
        <v>1888</v>
      </c>
      <c r="B1890" s="29">
        <v>1032.623999999998</v>
      </c>
      <c r="C1890" s="29">
        <v>90956.963999999905</v>
      </c>
      <c r="D1890" s="29">
        <v>1</v>
      </c>
      <c r="E1890" s="29">
        <v>1</v>
      </c>
      <c r="F1890" s="29">
        <v>9142.0119999999897</v>
      </c>
      <c r="G1890" s="29">
        <v>1</v>
      </c>
      <c r="H1890" s="29">
        <v>1</v>
      </c>
      <c r="I1890" s="29">
        <v>1</v>
      </c>
      <c r="K1890" s="432"/>
      <c r="L1890" s="432" t="e">
        <f>IF(K1890=0,#REF!,0)</f>
        <v>#REF!</v>
      </c>
      <c r="O1890">
        <v>64379.520629999999</v>
      </c>
      <c r="P1890">
        <v>69</v>
      </c>
    </row>
    <row r="1891" spans="1:16">
      <c r="A1891" s="29">
        <v>1889</v>
      </c>
      <c r="B1891" s="29">
        <v>1032.623999999998</v>
      </c>
      <c r="C1891" s="29">
        <v>79067.077000000005</v>
      </c>
      <c r="D1891" s="29">
        <v>1</v>
      </c>
      <c r="E1891" s="29">
        <v>1</v>
      </c>
      <c r="F1891" s="29">
        <v>12160.09399999989</v>
      </c>
      <c r="G1891" s="29">
        <v>1</v>
      </c>
      <c r="H1891" s="29">
        <v>1</v>
      </c>
      <c r="I1891" s="29">
        <v>1</v>
      </c>
      <c r="K1891" s="432"/>
      <c r="L1891" s="432" t="e">
        <f>IF(K1891=0,#REF!,0)</f>
        <v>#REF!</v>
      </c>
      <c r="O1891">
        <v>64557.312745000003</v>
      </c>
      <c r="P1891">
        <v>77</v>
      </c>
    </row>
    <row r="1892" spans="1:16">
      <c r="A1892" s="29">
        <v>1890</v>
      </c>
      <c r="B1892" s="29">
        <v>1762.222</v>
      </c>
      <c r="C1892" s="29">
        <v>43581.578999999903</v>
      </c>
      <c r="D1892" s="29">
        <v>1</v>
      </c>
      <c r="E1892" s="29">
        <v>1</v>
      </c>
      <c r="F1892" s="29">
        <v>17103.932000000001</v>
      </c>
      <c r="G1892" s="29">
        <v>1</v>
      </c>
      <c r="H1892" s="29">
        <v>1</v>
      </c>
      <c r="I1892" s="29">
        <v>1</v>
      </c>
      <c r="K1892" s="432"/>
      <c r="L1892" s="432" t="e">
        <f>IF(K1892=0,#REF!,0)</f>
        <v>#REF!</v>
      </c>
      <c r="O1892">
        <v>64737.179624999997</v>
      </c>
      <c r="P1892">
        <v>86</v>
      </c>
    </row>
    <row r="1893" spans="1:16">
      <c r="A1893" s="29">
        <v>1891</v>
      </c>
      <c r="B1893" s="29">
        <v>6139.8579999999993</v>
      </c>
      <c r="C1893" s="29">
        <v>28433.734999999899</v>
      </c>
      <c r="D1893" s="29">
        <v>1</v>
      </c>
      <c r="E1893" s="29">
        <v>1</v>
      </c>
      <c r="F1893" s="29">
        <v>15162.39</v>
      </c>
      <c r="G1893" s="29">
        <v>1</v>
      </c>
      <c r="H1893" s="29">
        <v>1</v>
      </c>
      <c r="I1893" s="29">
        <v>1</v>
      </c>
      <c r="K1893" s="432"/>
      <c r="L1893" s="432" t="e">
        <f>IF(K1893=0,#REF!,0)</f>
        <v>#REF!</v>
      </c>
      <c r="O1893">
        <v>64012.349486999999</v>
      </c>
      <c r="P1893">
        <v>105</v>
      </c>
    </row>
    <row r="1894" spans="1:16">
      <c r="A1894" s="29">
        <v>1892</v>
      </c>
      <c r="B1894" s="29">
        <v>7599.07</v>
      </c>
      <c r="C1894" s="29">
        <v>29845.7759999999</v>
      </c>
      <c r="D1894" s="29">
        <v>1</v>
      </c>
      <c r="E1894" s="29">
        <v>1</v>
      </c>
      <c r="F1894" s="29">
        <v>16997.59499999999</v>
      </c>
      <c r="G1894" s="29">
        <v>1</v>
      </c>
      <c r="H1894" s="29">
        <v>1</v>
      </c>
      <c r="I1894" s="29">
        <v>1</v>
      </c>
      <c r="K1894" s="432"/>
      <c r="L1894" s="432" t="e">
        <f>IF(K1894=0,#REF!,0)</f>
        <v>#REF!</v>
      </c>
      <c r="O1894">
        <v>64272.352417999988</v>
      </c>
      <c r="P1894">
        <v>116</v>
      </c>
    </row>
    <row r="1895" spans="1:16">
      <c r="A1895" s="29">
        <v>1893</v>
      </c>
      <c r="B1895" s="29">
        <v>1762.222</v>
      </c>
      <c r="C1895" s="29">
        <v>16740.872999999901</v>
      </c>
      <c r="D1895" s="29">
        <v>1</v>
      </c>
      <c r="E1895" s="29">
        <v>1</v>
      </c>
      <c r="F1895" s="29">
        <v>31760.381999999889</v>
      </c>
      <c r="G1895" s="29">
        <v>1</v>
      </c>
      <c r="H1895" s="29">
        <v>1</v>
      </c>
      <c r="I1895" s="29">
        <v>1</v>
      </c>
      <c r="K1895" s="432"/>
      <c r="L1895" s="432" t="e">
        <f>IF(K1895=0,#REF!,0)</f>
        <v>#REF!</v>
      </c>
      <c r="O1895">
        <v>62692.721038999996</v>
      </c>
      <c r="P1895">
        <v>120</v>
      </c>
    </row>
    <row r="1896" spans="1:16">
      <c r="A1896" s="29">
        <v>1894</v>
      </c>
      <c r="B1896" s="29">
        <v>1762.222</v>
      </c>
      <c r="C1896" s="29">
        <v>16398.173999999901</v>
      </c>
      <c r="D1896" s="29">
        <v>1</v>
      </c>
      <c r="E1896" s="29">
        <v>1</v>
      </c>
      <c r="F1896" s="29">
        <v>2976.45299999999</v>
      </c>
      <c r="G1896" s="29">
        <v>1</v>
      </c>
      <c r="H1896" s="29">
        <v>1</v>
      </c>
      <c r="I1896" s="29">
        <v>1</v>
      </c>
      <c r="K1896" s="432"/>
      <c r="L1896" s="432" t="e">
        <f>IF(K1896=0,#REF!,0)</f>
        <v>#REF!</v>
      </c>
      <c r="O1896">
        <v>60953.600281999999</v>
      </c>
      <c r="P1896">
        <v>120</v>
      </c>
    </row>
    <row r="1897" spans="1:16">
      <c r="A1897" s="29">
        <v>1895</v>
      </c>
      <c r="B1897" s="29">
        <v>1762.222</v>
      </c>
      <c r="C1897" s="29">
        <v>16059.674999999899</v>
      </c>
      <c r="D1897" s="29">
        <v>1</v>
      </c>
      <c r="E1897" s="29">
        <v>1</v>
      </c>
      <c r="F1897" s="29">
        <v>1664.058</v>
      </c>
      <c r="G1897" s="29">
        <v>1</v>
      </c>
      <c r="H1897" s="29">
        <v>1</v>
      </c>
      <c r="I1897" s="29">
        <v>1</v>
      </c>
      <c r="K1897" s="432"/>
      <c r="L1897" s="432" t="e">
        <f>IF(K1897=0,#REF!,0)</f>
        <v>#REF!</v>
      </c>
      <c r="O1897">
        <v>60453.810639000003</v>
      </c>
      <c r="P1897">
        <v>113</v>
      </c>
    </row>
    <row r="1898" spans="1:16">
      <c r="A1898" s="29">
        <v>1896</v>
      </c>
      <c r="B1898" s="29">
        <v>1032.623999999998</v>
      </c>
      <c r="C1898" s="29">
        <v>16175.5439999999</v>
      </c>
      <c r="D1898" s="29">
        <v>1</v>
      </c>
      <c r="E1898" s="29">
        <v>1</v>
      </c>
      <c r="F1898" s="29">
        <v>1272.31</v>
      </c>
      <c r="G1898" s="29">
        <v>1</v>
      </c>
      <c r="H1898" s="29">
        <v>1</v>
      </c>
      <c r="I1898" s="29">
        <v>1</v>
      </c>
      <c r="K1898" s="432"/>
      <c r="L1898" s="432" t="e">
        <f>IF(K1898=0,#REF!,0)</f>
        <v>#REF!</v>
      </c>
      <c r="O1898">
        <v>59921.430724999998</v>
      </c>
      <c r="P1898">
        <v>111</v>
      </c>
    </row>
    <row r="1899" spans="1:16">
      <c r="A1899" s="29">
        <v>1897</v>
      </c>
      <c r="B1899" s="29">
        <v>1032.623999999998</v>
      </c>
      <c r="C1899" s="29">
        <v>16267.7679999999</v>
      </c>
      <c r="D1899" s="29">
        <v>1</v>
      </c>
      <c r="E1899" s="29">
        <v>1</v>
      </c>
      <c r="F1899" s="29">
        <v>563.74399999999901</v>
      </c>
      <c r="G1899" s="29">
        <v>1</v>
      </c>
      <c r="H1899" s="29">
        <v>1</v>
      </c>
      <c r="I1899" s="29">
        <v>1</v>
      </c>
      <c r="K1899" s="432"/>
      <c r="L1899" s="432" t="e">
        <f>IF(K1899=0,#REF!,0)</f>
        <v>#REF!</v>
      </c>
      <c r="O1899">
        <v>58340.913879</v>
      </c>
      <c r="P1899">
        <v>99</v>
      </c>
    </row>
    <row r="1900" spans="1:16">
      <c r="A1900" s="29">
        <v>1898</v>
      </c>
      <c r="B1900" s="29">
        <v>1032.623999999998</v>
      </c>
      <c r="C1900" s="29">
        <v>16289.324999999901</v>
      </c>
      <c r="D1900" s="29">
        <v>1</v>
      </c>
      <c r="E1900" s="29">
        <v>1</v>
      </c>
      <c r="F1900" s="29">
        <v>327.80500000000001</v>
      </c>
      <c r="G1900" s="29">
        <v>1</v>
      </c>
      <c r="H1900" s="29">
        <v>1</v>
      </c>
      <c r="I1900" s="29">
        <v>1</v>
      </c>
      <c r="K1900" s="432"/>
      <c r="L1900" s="432" t="e">
        <f>IF(K1900=0,#REF!,0)</f>
        <v>#REF!</v>
      </c>
      <c r="O1900">
        <v>56065.076292999998</v>
      </c>
      <c r="P1900">
        <v>86</v>
      </c>
    </row>
    <row r="1901" spans="1:16">
      <c r="A1901" s="29">
        <v>1899</v>
      </c>
      <c r="B1901" s="29">
        <v>1032.623999999998</v>
      </c>
      <c r="C1901" s="29">
        <v>16382.966999999901</v>
      </c>
      <c r="D1901" s="29">
        <v>1</v>
      </c>
      <c r="E1901" s="29">
        <v>1</v>
      </c>
      <c r="F1901" s="29">
        <v>283.52099999999899</v>
      </c>
      <c r="G1901" s="29">
        <v>1</v>
      </c>
      <c r="H1901" s="29">
        <v>1</v>
      </c>
      <c r="I1901" s="29">
        <v>1</v>
      </c>
      <c r="K1901" s="432"/>
      <c r="L1901" s="432" t="e">
        <f>IF(K1901=0,#REF!,0)</f>
        <v>#REF!</v>
      </c>
      <c r="O1901">
        <v>54973.718567999997</v>
      </c>
      <c r="P1901">
        <v>83</v>
      </c>
    </row>
    <row r="1902" spans="1:16">
      <c r="A1902" s="29">
        <v>1900</v>
      </c>
      <c r="B1902" s="29">
        <v>1032.623999999998</v>
      </c>
      <c r="C1902" s="29">
        <v>16428.302999999891</v>
      </c>
      <c r="D1902" s="29">
        <v>1</v>
      </c>
      <c r="E1902" s="29">
        <v>1</v>
      </c>
      <c r="F1902" s="29">
        <v>308.94499999999891</v>
      </c>
      <c r="G1902" s="29">
        <v>1</v>
      </c>
      <c r="H1902" s="29">
        <v>1</v>
      </c>
      <c r="I1902" s="29">
        <v>1</v>
      </c>
      <c r="K1902" s="432"/>
      <c r="L1902" s="432" t="e">
        <f>IF(K1902=0,#REF!,0)</f>
        <v>#REF!</v>
      </c>
      <c r="O1902">
        <v>54344.509490999997</v>
      </c>
      <c r="P1902">
        <v>81</v>
      </c>
    </row>
    <row r="1903" spans="1:16">
      <c r="A1903" s="29">
        <v>1901</v>
      </c>
      <c r="B1903" s="29">
        <v>1032.623999999998</v>
      </c>
      <c r="C1903" s="29">
        <v>16508.324999999899</v>
      </c>
      <c r="D1903" s="29">
        <v>1</v>
      </c>
      <c r="E1903" s="29">
        <v>1</v>
      </c>
      <c r="F1903" s="29">
        <v>421.92200000000003</v>
      </c>
      <c r="G1903" s="29">
        <v>1</v>
      </c>
      <c r="H1903" s="29">
        <v>1</v>
      </c>
      <c r="I1903" s="29">
        <v>1</v>
      </c>
      <c r="K1903" s="432"/>
      <c r="L1903" s="432" t="e">
        <f>IF(K1903=0,#REF!,0)</f>
        <v>#REF!</v>
      </c>
      <c r="O1903">
        <v>54866.939514999998</v>
      </c>
      <c r="P1903">
        <v>78</v>
      </c>
    </row>
    <row r="1904" spans="1:16">
      <c r="A1904" s="29">
        <v>1902</v>
      </c>
      <c r="B1904" s="29">
        <v>1762.222</v>
      </c>
      <c r="C1904" s="29">
        <v>16557.678999999898</v>
      </c>
      <c r="D1904" s="29">
        <v>1</v>
      </c>
      <c r="E1904" s="29">
        <v>1</v>
      </c>
      <c r="F1904" s="29">
        <v>3223.0990000000002</v>
      </c>
      <c r="G1904" s="29">
        <v>1</v>
      </c>
      <c r="H1904" s="29">
        <v>1</v>
      </c>
      <c r="I1904" s="29">
        <v>1</v>
      </c>
      <c r="K1904" s="432"/>
      <c r="L1904" s="432" t="e">
        <f>IF(K1904=0,#REF!,0)</f>
        <v>#REF!</v>
      </c>
      <c r="O1904">
        <v>55617.921722999999</v>
      </c>
      <c r="P1904">
        <v>81</v>
      </c>
    </row>
    <row r="1905" spans="1:16">
      <c r="A1905" s="29">
        <v>1903</v>
      </c>
      <c r="B1905" s="29">
        <v>6139.8579999999993</v>
      </c>
      <c r="C1905" s="29">
        <v>16656.923999999901</v>
      </c>
      <c r="D1905" s="29">
        <v>1</v>
      </c>
      <c r="E1905" s="29">
        <v>1</v>
      </c>
      <c r="F1905" s="29">
        <v>81260.047999999995</v>
      </c>
      <c r="G1905" s="29">
        <v>1</v>
      </c>
      <c r="H1905" s="29">
        <v>1</v>
      </c>
      <c r="I1905" s="29">
        <v>1</v>
      </c>
      <c r="K1905" s="432"/>
      <c r="L1905" s="432" t="e">
        <f>IF(K1905=0,#REF!,0)</f>
        <v>#REF!</v>
      </c>
      <c r="O1905">
        <v>57029.859619000003</v>
      </c>
      <c r="P1905">
        <v>100</v>
      </c>
    </row>
    <row r="1906" spans="1:16">
      <c r="A1906" s="29">
        <v>1904</v>
      </c>
      <c r="B1906" s="29">
        <v>1762.222</v>
      </c>
      <c r="C1906" s="29">
        <v>47972.367999999893</v>
      </c>
      <c r="D1906" s="29">
        <v>1</v>
      </c>
      <c r="E1906" s="29">
        <v>1</v>
      </c>
      <c r="F1906" s="29">
        <v>79729.387000000002</v>
      </c>
      <c r="G1906" s="29">
        <v>1</v>
      </c>
      <c r="H1906" s="29">
        <v>1</v>
      </c>
      <c r="I1906" s="29">
        <v>1</v>
      </c>
      <c r="K1906" s="432"/>
      <c r="L1906" s="432" t="e">
        <f>IF(K1906=0,#REF!,0)</f>
        <v>#REF!</v>
      </c>
      <c r="O1906">
        <v>58763.074584000002</v>
      </c>
      <c r="P1906">
        <v>130</v>
      </c>
    </row>
    <row r="1907" spans="1:16">
      <c r="A1907" s="29">
        <v>1905</v>
      </c>
      <c r="B1907" s="29">
        <v>1032.623999999998</v>
      </c>
      <c r="C1907" s="29">
        <v>77069.661999999997</v>
      </c>
      <c r="D1907" s="29">
        <v>1</v>
      </c>
      <c r="E1907" s="29">
        <v>1</v>
      </c>
      <c r="F1907" s="29">
        <v>68889.528999999995</v>
      </c>
      <c r="G1907" s="29">
        <v>1</v>
      </c>
      <c r="H1907" s="29">
        <v>1</v>
      </c>
      <c r="I1907" s="29">
        <v>1</v>
      </c>
      <c r="K1907" s="432"/>
      <c r="L1907" s="432" t="e">
        <f>IF(K1907=0,#REF!,0)</f>
        <v>#REF!</v>
      </c>
      <c r="O1907">
        <v>61908.360230000013</v>
      </c>
      <c r="P1907">
        <v>100</v>
      </c>
    </row>
    <row r="1908" spans="1:16">
      <c r="A1908" s="29">
        <v>1906</v>
      </c>
      <c r="B1908" s="29">
        <v>1153.2399999999991</v>
      </c>
      <c r="C1908" s="29">
        <v>94817.60399999989</v>
      </c>
      <c r="D1908" s="29">
        <v>1</v>
      </c>
      <c r="E1908" s="29">
        <v>1</v>
      </c>
      <c r="F1908" s="29">
        <v>57885.261999999901</v>
      </c>
      <c r="G1908" s="29">
        <v>1</v>
      </c>
      <c r="H1908" s="29">
        <v>1</v>
      </c>
      <c r="I1908" s="29">
        <v>1</v>
      </c>
      <c r="K1908" s="432"/>
      <c r="L1908" s="432" t="e">
        <f>IF(K1908=0,#REF!,0)</f>
        <v>#REF!</v>
      </c>
      <c r="O1908">
        <v>63155.150481999997</v>
      </c>
      <c r="P1908">
        <v>79</v>
      </c>
    </row>
    <row r="1909" spans="1:16">
      <c r="A1909" s="29">
        <v>1907</v>
      </c>
      <c r="B1909" s="29">
        <v>1213.5469999999989</v>
      </c>
      <c r="C1909" s="29">
        <v>112417.54499999979</v>
      </c>
      <c r="D1909" s="29">
        <v>1</v>
      </c>
      <c r="E1909" s="29">
        <v>1</v>
      </c>
      <c r="F1909" s="29">
        <v>49109.208999999893</v>
      </c>
      <c r="G1909" s="29">
        <v>1</v>
      </c>
      <c r="H1909" s="29">
        <v>1</v>
      </c>
      <c r="I1909" s="29">
        <v>1</v>
      </c>
      <c r="K1909" s="432">
        <v>5423.7607789195836</v>
      </c>
      <c r="L1909" s="432">
        <f>IF(K1909=0,#REF!,0)</f>
        <v>0</v>
      </c>
      <c r="O1909">
        <v>61119.920075000002</v>
      </c>
      <c r="P1909">
        <v>70</v>
      </c>
    </row>
    <row r="1910" spans="1:16">
      <c r="A1910" s="29">
        <v>1908</v>
      </c>
      <c r="B1910" s="29">
        <v>1213.5469999999989</v>
      </c>
      <c r="C1910" s="29">
        <v>93870.20999999989</v>
      </c>
      <c r="D1910" s="29">
        <v>1</v>
      </c>
      <c r="E1910" s="29">
        <v>1</v>
      </c>
      <c r="F1910" s="29">
        <v>40514.385999999897</v>
      </c>
      <c r="G1910" s="29">
        <v>1</v>
      </c>
      <c r="H1910" s="29">
        <v>1</v>
      </c>
      <c r="I1910" s="29">
        <v>1</v>
      </c>
      <c r="K1910" s="432">
        <v>23966.80168581074</v>
      </c>
      <c r="L1910" s="432">
        <f>IF(K1910=0,#REF!,0)</f>
        <v>0</v>
      </c>
      <c r="O1910">
        <v>61792.159545000002</v>
      </c>
      <c r="P1910">
        <v>67</v>
      </c>
    </row>
    <row r="1911" spans="1:16">
      <c r="A1911" s="29">
        <v>1909</v>
      </c>
      <c r="B1911" s="29">
        <v>6200.1660000000002</v>
      </c>
      <c r="C1911" s="29">
        <v>50695.561999999903</v>
      </c>
      <c r="D1911" s="29">
        <v>1</v>
      </c>
      <c r="E1911" s="29">
        <v>1</v>
      </c>
      <c r="F1911" s="29">
        <v>22536.240000000002</v>
      </c>
      <c r="G1911" s="29">
        <v>1</v>
      </c>
      <c r="H1911" s="29">
        <v>1</v>
      </c>
      <c r="I1911" s="29">
        <v>1</v>
      </c>
      <c r="K1911" s="432">
        <v>5364.6451181972452</v>
      </c>
      <c r="L1911" s="432">
        <f>IF(K1911=0,#REF!,0)</f>
        <v>0</v>
      </c>
      <c r="O1911">
        <v>59689.810425000003</v>
      </c>
      <c r="P1911">
        <v>64</v>
      </c>
    </row>
    <row r="1912" spans="1:16">
      <c r="A1912" s="29">
        <v>1910</v>
      </c>
      <c r="B1912" s="29">
        <v>1762.222</v>
      </c>
      <c r="C1912" s="29">
        <v>73733.141999999993</v>
      </c>
      <c r="D1912" s="29">
        <v>1</v>
      </c>
      <c r="E1912" s="29">
        <v>1</v>
      </c>
      <c r="F1912" s="29">
        <v>26852.539999999899</v>
      </c>
      <c r="G1912" s="29">
        <v>1</v>
      </c>
      <c r="H1912" s="29">
        <v>1</v>
      </c>
      <c r="I1912" s="29">
        <v>1</v>
      </c>
      <c r="K1912" s="432">
        <v>23837.864723659339</v>
      </c>
      <c r="L1912" s="432">
        <f>IF(K1912=0,#REF!,0)</f>
        <v>0</v>
      </c>
      <c r="O1912">
        <v>59076.986602999998</v>
      </c>
      <c r="P1912">
        <v>64</v>
      </c>
    </row>
    <row r="1913" spans="1:16">
      <c r="A1913" s="29">
        <v>1911</v>
      </c>
      <c r="B1913" s="29">
        <v>1032.623999999998</v>
      </c>
      <c r="C1913" s="29">
        <v>109297.60099999981</v>
      </c>
      <c r="D1913" s="29">
        <v>1</v>
      </c>
      <c r="E1913" s="29">
        <v>1</v>
      </c>
      <c r="F1913" s="29">
        <v>23816.89499999999</v>
      </c>
      <c r="G1913" s="29">
        <v>1</v>
      </c>
      <c r="H1913" s="29">
        <v>1</v>
      </c>
      <c r="I1913" s="29">
        <v>1</v>
      </c>
      <c r="K1913" s="432">
        <v>9344.5872994621259</v>
      </c>
      <c r="L1913" s="432">
        <f>IF(K1913=0,#REF!,0)</f>
        <v>0</v>
      </c>
      <c r="O1913">
        <v>61932.195556999999</v>
      </c>
      <c r="P1913">
        <v>63</v>
      </c>
    </row>
    <row r="1914" spans="1:16">
      <c r="A1914" s="29">
        <v>1912</v>
      </c>
      <c r="B1914" s="29">
        <v>1032.623999999998</v>
      </c>
      <c r="C1914" s="29">
        <v>91332.4399999999</v>
      </c>
      <c r="D1914" s="29">
        <v>1</v>
      </c>
      <c r="E1914" s="29">
        <v>1</v>
      </c>
      <c r="F1914" s="29">
        <v>21119.648999999888</v>
      </c>
      <c r="G1914" s="29">
        <v>1</v>
      </c>
      <c r="H1914" s="29">
        <v>1</v>
      </c>
      <c r="I1914" s="29">
        <v>1</v>
      </c>
      <c r="K1914" s="432"/>
      <c r="L1914" s="432" t="e">
        <f>IF(K1914=0,#REF!,0)</f>
        <v>#REF!</v>
      </c>
      <c r="O1914">
        <v>61313.045166999997</v>
      </c>
      <c r="P1914">
        <v>60</v>
      </c>
    </row>
    <row r="1915" spans="1:16">
      <c r="A1915" s="29">
        <v>1913</v>
      </c>
      <c r="B1915" s="29">
        <v>1032.623999999998</v>
      </c>
      <c r="C1915" s="29">
        <v>79553.953000000009</v>
      </c>
      <c r="D1915" s="29">
        <v>1</v>
      </c>
      <c r="E1915" s="29">
        <v>1</v>
      </c>
      <c r="F1915" s="29">
        <v>22894.967000000001</v>
      </c>
      <c r="G1915" s="29">
        <v>1</v>
      </c>
      <c r="H1915" s="29">
        <v>1</v>
      </c>
      <c r="I1915" s="29">
        <v>1</v>
      </c>
      <c r="K1915" s="432"/>
      <c r="L1915" s="432" t="e">
        <f>IF(K1915=0,#REF!,0)</f>
        <v>#REF!</v>
      </c>
      <c r="O1915">
        <v>61348.076813</v>
      </c>
      <c r="P1915">
        <v>68</v>
      </c>
    </row>
    <row r="1916" spans="1:16">
      <c r="A1916" s="29">
        <v>1914</v>
      </c>
      <c r="B1916" s="29">
        <v>1762.222</v>
      </c>
      <c r="C1916" s="29">
        <v>44234.664999999877</v>
      </c>
      <c r="D1916" s="29">
        <v>1</v>
      </c>
      <c r="E1916" s="29">
        <v>1</v>
      </c>
      <c r="F1916" s="29">
        <v>27214.590999999891</v>
      </c>
      <c r="G1916" s="29">
        <v>1</v>
      </c>
      <c r="H1916" s="29">
        <v>1</v>
      </c>
      <c r="I1916" s="29">
        <v>1</v>
      </c>
      <c r="K1916" s="432"/>
      <c r="L1916" s="432" t="e">
        <f>IF(K1916=0,#REF!,0)</f>
        <v>#REF!</v>
      </c>
      <c r="O1916">
        <v>62077.526795000012</v>
      </c>
      <c r="P1916">
        <v>76</v>
      </c>
    </row>
    <row r="1917" spans="1:16">
      <c r="A1917" s="29">
        <v>1915</v>
      </c>
      <c r="B1917" s="29">
        <v>6139.8579999999993</v>
      </c>
      <c r="C1917" s="29">
        <v>28740.327999999899</v>
      </c>
      <c r="D1917" s="29">
        <v>1</v>
      </c>
      <c r="E1917" s="29">
        <v>1</v>
      </c>
      <c r="F1917" s="29">
        <v>25270.918999999991</v>
      </c>
      <c r="G1917" s="29">
        <v>1</v>
      </c>
      <c r="H1917" s="29">
        <v>1</v>
      </c>
      <c r="I1917" s="29">
        <v>1</v>
      </c>
      <c r="K1917" s="432"/>
      <c r="L1917" s="432" t="e">
        <f>IF(K1917=0,#REF!,0)</f>
        <v>#REF!</v>
      </c>
      <c r="O1917">
        <v>62386.953246999998</v>
      </c>
      <c r="P1917">
        <v>95</v>
      </c>
    </row>
    <row r="1918" spans="1:16">
      <c r="A1918" s="29">
        <v>1916</v>
      </c>
      <c r="B1918" s="29">
        <v>7599.07</v>
      </c>
      <c r="C1918" s="29">
        <v>30136.945999999902</v>
      </c>
      <c r="D1918" s="29">
        <v>1</v>
      </c>
      <c r="E1918" s="29">
        <v>1</v>
      </c>
      <c r="F1918" s="29">
        <v>25425.6689999999</v>
      </c>
      <c r="G1918" s="29">
        <v>1</v>
      </c>
      <c r="H1918" s="29">
        <v>1</v>
      </c>
      <c r="I1918" s="29">
        <v>1</v>
      </c>
      <c r="K1918" s="432"/>
      <c r="L1918" s="432" t="e">
        <f>IF(K1918=0,#REF!,0)</f>
        <v>#REF!</v>
      </c>
      <c r="O1918">
        <v>63987.943115000002</v>
      </c>
      <c r="P1918">
        <v>115</v>
      </c>
    </row>
    <row r="1919" spans="1:16">
      <c r="A1919" s="29">
        <v>1917</v>
      </c>
      <c r="B1919" s="29">
        <v>1762.222</v>
      </c>
      <c r="C1919" s="29">
        <v>16925.2219999999</v>
      </c>
      <c r="D1919" s="29">
        <v>1</v>
      </c>
      <c r="E1919" s="29">
        <v>1</v>
      </c>
      <c r="F1919" s="29">
        <v>37981.80799999999</v>
      </c>
      <c r="G1919" s="29">
        <v>1</v>
      </c>
      <c r="H1919" s="29">
        <v>1</v>
      </c>
      <c r="I1919" s="29">
        <v>1</v>
      </c>
      <c r="K1919" s="432"/>
      <c r="L1919" s="432" t="e">
        <f>IF(K1919=0,#REF!,0)</f>
        <v>#REF!</v>
      </c>
      <c r="O1919">
        <v>63012.557312999998</v>
      </c>
      <c r="P1919">
        <v>122</v>
      </c>
    </row>
    <row r="1920" spans="1:16">
      <c r="A1920" s="29">
        <v>1918</v>
      </c>
      <c r="B1920" s="29">
        <v>1762.222</v>
      </c>
      <c r="C1920" s="29">
        <v>16579.6529999999</v>
      </c>
      <c r="D1920" s="29">
        <v>1</v>
      </c>
      <c r="E1920" s="29">
        <v>1</v>
      </c>
      <c r="F1920" s="29">
        <v>2978.3609999999999</v>
      </c>
      <c r="G1920" s="29">
        <v>1</v>
      </c>
      <c r="H1920" s="29">
        <v>1</v>
      </c>
      <c r="I1920" s="29">
        <v>1</v>
      </c>
      <c r="K1920" s="432"/>
      <c r="L1920" s="432" t="e">
        <f>IF(K1920=0,#REF!,0)</f>
        <v>#REF!</v>
      </c>
      <c r="O1920">
        <v>60931.326445999999</v>
      </c>
      <c r="P1920">
        <v>128</v>
      </c>
    </row>
    <row r="1921" spans="1:16">
      <c r="A1921" s="29">
        <v>1919</v>
      </c>
      <c r="B1921" s="29">
        <v>1762.222</v>
      </c>
      <c r="C1921" s="29">
        <v>16215.3059999999</v>
      </c>
      <c r="D1921" s="29">
        <v>1</v>
      </c>
      <c r="E1921" s="29">
        <v>1</v>
      </c>
      <c r="F1921" s="29">
        <v>1665.106</v>
      </c>
      <c r="G1921" s="29">
        <v>1</v>
      </c>
      <c r="H1921" s="29">
        <v>1</v>
      </c>
      <c r="I1921" s="29">
        <v>1</v>
      </c>
      <c r="K1921" s="432"/>
      <c r="L1921" s="432" t="e">
        <f>IF(K1921=0,#REF!,0)</f>
        <v>#REF!</v>
      </c>
      <c r="O1921">
        <v>59876.067872</v>
      </c>
      <c r="P1921">
        <v>122</v>
      </c>
    </row>
    <row r="1922" spans="1:16">
      <c r="A1922" s="29">
        <v>1920</v>
      </c>
      <c r="B1922" s="29">
        <v>1032.623999999998</v>
      </c>
      <c r="C1922" s="29">
        <v>16309.1859999999</v>
      </c>
      <c r="D1922" s="29">
        <v>1</v>
      </c>
      <c r="E1922" s="29">
        <v>1</v>
      </c>
      <c r="F1922" s="29">
        <v>1273.0989999999999</v>
      </c>
      <c r="G1922" s="29">
        <v>1</v>
      </c>
      <c r="H1922" s="29">
        <v>1</v>
      </c>
      <c r="I1922" s="29">
        <v>1</v>
      </c>
      <c r="K1922" s="432"/>
      <c r="L1922" s="432" t="e">
        <f>IF(K1922=0,#REF!,0)</f>
        <v>#REF!</v>
      </c>
      <c r="O1922">
        <v>60445.138032000003</v>
      </c>
      <c r="P1922">
        <v>115</v>
      </c>
    </row>
    <row r="1923" spans="1:16">
      <c r="A1923" s="29">
        <v>1921</v>
      </c>
      <c r="B1923" s="29">
        <v>1032.623999999998</v>
      </c>
      <c r="C1923" s="29">
        <v>16360.843999999899</v>
      </c>
      <c r="D1923" s="29">
        <v>1</v>
      </c>
      <c r="E1923" s="29">
        <v>1</v>
      </c>
      <c r="F1923" s="29">
        <v>564.20299999999997</v>
      </c>
      <c r="G1923" s="29">
        <v>1</v>
      </c>
      <c r="H1923" s="29">
        <v>1</v>
      </c>
      <c r="I1923" s="29">
        <v>1</v>
      </c>
      <c r="K1923" s="432"/>
      <c r="L1923" s="432" t="e">
        <f>IF(K1923=0,#REF!,0)</f>
        <v>#REF!</v>
      </c>
      <c r="O1923">
        <v>59687.860167999999</v>
      </c>
      <c r="P1923">
        <v>100</v>
      </c>
    </row>
    <row r="1924" spans="1:16">
      <c r="A1924" s="29">
        <v>1922</v>
      </c>
      <c r="B1924" s="29">
        <v>1032.623999999998</v>
      </c>
      <c r="C1924" s="29">
        <v>16343.91599999989</v>
      </c>
      <c r="D1924" s="29">
        <v>1</v>
      </c>
      <c r="E1924" s="29">
        <v>1</v>
      </c>
      <c r="F1924" s="29">
        <v>328.17999999999898</v>
      </c>
      <c r="G1924" s="29">
        <v>1</v>
      </c>
      <c r="H1924" s="29">
        <v>1</v>
      </c>
      <c r="I1924" s="29">
        <v>1</v>
      </c>
      <c r="K1924" s="432"/>
      <c r="L1924" s="432" t="e">
        <f>IF(K1924=0,#REF!,0)</f>
        <v>#REF!</v>
      </c>
      <c r="O1924">
        <v>55810.065643000002</v>
      </c>
      <c r="P1924">
        <v>96</v>
      </c>
    </row>
    <row r="1925" spans="1:16">
      <c r="A1925" s="29">
        <v>1923</v>
      </c>
      <c r="B1925" s="29">
        <v>1032.623999999998</v>
      </c>
      <c r="C1925" s="29">
        <v>16394.086999999901</v>
      </c>
      <c r="D1925" s="29">
        <v>1</v>
      </c>
      <c r="E1925" s="29">
        <v>1</v>
      </c>
      <c r="F1925" s="29">
        <v>286.67499999999899</v>
      </c>
      <c r="G1925" s="29">
        <v>1</v>
      </c>
      <c r="H1925" s="29">
        <v>1</v>
      </c>
      <c r="I1925" s="29">
        <v>1</v>
      </c>
      <c r="K1925" s="432"/>
      <c r="L1925" s="432" t="e">
        <f>IF(K1925=0,#REF!,0)</f>
        <v>#REF!</v>
      </c>
      <c r="O1925">
        <v>55850.081758</v>
      </c>
      <c r="P1925">
        <v>92</v>
      </c>
    </row>
    <row r="1926" spans="1:16">
      <c r="A1926" s="29">
        <v>1924</v>
      </c>
      <c r="B1926" s="29">
        <v>1032.623999999998</v>
      </c>
      <c r="C1926" s="29">
        <v>16411.483999999899</v>
      </c>
      <c r="D1926" s="29">
        <v>1</v>
      </c>
      <c r="E1926" s="29">
        <v>1</v>
      </c>
      <c r="F1926" s="29">
        <v>312.65300000000002</v>
      </c>
      <c r="G1926" s="29">
        <v>1</v>
      </c>
      <c r="H1926" s="29">
        <v>1</v>
      </c>
      <c r="I1926" s="29">
        <v>1</v>
      </c>
      <c r="K1926" s="432"/>
      <c r="L1926" s="432" t="e">
        <f>IF(K1926=0,#REF!,0)</f>
        <v>#REF!</v>
      </c>
      <c r="O1926">
        <v>55804.763031000002</v>
      </c>
      <c r="P1926">
        <v>93</v>
      </c>
    </row>
    <row r="1927" spans="1:16">
      <c r="A1927" s="29">
        <v>1925</v>
      </c>
      <c r="B1927" s="29">
        <v>1032.623999999998</v>
      </c>
      <c r="C1927" s="29">
        <v>16479.020999999899</v>
      </c>
      <c r="D1927" s="29">
        <v>1</v>
      </c>
      <c r="E1927" s="29">
        <v>1</v>
      </c>
      <c r="F1927" s="29">
        <v>394.90199999999902</v>
      </c>
      <c r="G1927" s="29">
        <v>1</v>
      </c>
      <c r="H1927" s="29">
        <v>1</v>
      </c>
      <c r="I1927" s="29">
        <v>1</v>
      </c>
      <c r="K1927" s="432"/>
      <c r="L1927" s="432" t="e">
        <f>IF(K1927=0,#REF!,0)</f>
        <v>#REF!</v>
      </c>
      <c r="O1927">
        <v>56250.794403</v>
      </c>
      <c r="P1927">
        <v>94</v>
      </c>
    </row>
    <row r="1928" spans="1:16">
      <c r="A1928" s="29">
        <v>1926</v>
      </c>
      <c r="B1928" s="29">
        <v>1762.222</v>
      </c>
      <c r="C1928" s="29">
        <v>16521.017999999902</v>
      </c>
      <c r="D1928" s="29">
        <v>1</v>
      </c>
      <c r="E1928" s="29">
        <v>1</v>
      </c>
      <c r="F1928" s="29">
        <v>3052.616</v>
      </c>
      <c r="G1928" s="29">
        <v>1</v>
      </c>
      <c r="H1928" s="29">
        <v>1</v>
      </c>
      <c r="I1928" s="29">
        <v>1</v>
      </c>
      <c r="K1928" s="432"/>
      <c r="L1928" s="432" t="e">
        <f>IF(K1928=0,#REF!,0)</f>
        <v>#REF!</v>
      </c>
      <c r="O1928">
        <v>57027.677611999999</v>
      </c>
      <c r="P1928">
        <v>98</v>
      </c>
    </row>
    <row r="1929" spans="1:16">
      <c r="A1929" s="29">
        <v>1927</v>
      </c>
      <c r="B1929" s="29">
        <v>6139.8579999999993</v>
      </c>
      <c r="C1929" s="29">
        <v>16625.7399999999</v>
      </c>
      <c r="D1929" s="29">
        <v>1</v>
      </c>
      <c r="E1929" s="29">
        <v>1</v>
      </c>
      <c r="F1929" s="29">
        <v>80313.572999999989</v>
      </c>
      <c r="G1929" s="29">
        <v>1</v>
      </c>
      <c r="H1929" s="29">
        <v>1</v>
      </c>
      <c r="I1929" s="29">
        <v>1</v>
      </c>
      <c r="K1929" s="432"/>
      <c r="L1929" s="432" t="e">
        <f>IF(K1929=0,#REF!,0)</f>
        <v>#REF!</v>
      </c>
      <c r="O1929">
        <v>58609.096190999997</v>
      </c>
      <c r="P1929">
        <v>110</v>
      </c>
    </row>
    <row r="1930" spans="1:16">
      <c r="A1930" s="29">
        <v>1928</v>
      </c>
      <c r="B1930" s="29">
        <v>1762.222</v>
      </c>
      <c r="C1930" s="29">
        <v>48053.49799999989</v>
      </c>
      <c r="D1930" s="29">
        <v>1</v>
      </c>
      <c r="E1930" s="29">
        <v>1</v>
      </c>
      <c r="F1930" s="29">
        <v>79022.700999999885</v>
      </c>
      <c r="G1930" s="29">
        <v>1</v>
      </c>
      <c r="H1930" s="29">
        <v>1</v>
      </c>
      <c r="I1930" s="29">
        <v>1</v>
      </c>
      <c r="K1930" s="432"/>
      <c r="L1930" s="432" t="e">
        <f>IF(K1930=0,#REF!,0)</f>
        <v>#REF!</v>
      </c>
      <c r="O1930">
        <v>60652.933592000001</v>
      </c>
      <c r="P1930">
        <v>136</v>
      </c>
    </row>
    <row r="1931" spans="1:16">
      <c r="A1931" s="29">
        <v>1929</v>
      </c>
      <c r="B1931" s="29">
        <v>1032.623999999998</v>
      </c>
      <c r="C1931" s="29">
        <v>77164.055999999997</v>
      </c>
      <c r="D1931" s="29">
        <v>1</v>
      </c>
      <c r="E1931" s="29">
        <v>1</v>
      </c>
      <c r="F1931" s="29">
        <v>68429.972999999896</v>
      </c>
      <c r="G1931" s="29">
        <v>1</v>
      </c>
      <c r="H1931" s="29">
        <v>1</v>
      </c>
      <c r="I1931" s="29">
        <v>1</v>
      </c>
      <c r="K1931" s="432"/>
      <c r="L1931" s="432" t="e">
        <f>IF(K1931=0,#REF!,0)</f>
        <v>#REF!</v>
      </c>
      <c r="O1931">
        <v>62572.888854999997</v>
      </c>
      <c r="P1931">
        <v>101</v>
      </c>
    </row>
    <row r="1932" spans="1:16">
      <c r="A1932" s="29">
        <v>1930</v>
      </c>
      <c r="B1932" s="29">
        <v>1153.2399999999991</v>
      </c>
      <c r="C1932" s="29">
        <v>94797.532999999879</v>
      </c>
      <c r="D1932" s="29">
        <v>1</v>
      </c>
      <c r="E1932" s="29">
        <v>1</v>
      </c>
      <c r="F1932" s="29">
        <v>55817.807000000001</v>
      </c>
      <c r="G1932" s="29">
        <v>1</v>
      </c>
      <c r="H1932" s="29">
        <v>1</v>
      </c>
      <c r="I1932" s="29">
        <v>1</v>
      </c>
      <c r="K1932" s="432"/>
      <c r="L1932" s="432" t="e">
        <f>IF(K1932=0,#REF!,0)</f>
        <v>#REF!</v>
      </c>
      <c r="O1932">
        <v>65752.784362000006</v>
      </c>
      <c r="P1932">
        <v>81</v>
      </c>
    </row>
    <row r="1933" spans="1:16">
      <c r="A1933" s="29">
        <v>1931</v>
      </c>
      <c r="B1933" s="29">
        <v>1213.5469999999989</v>
      </c>
      <c r="C1933" s="29">
        <v>112190.2819999998</v>
      </c>
      <c r="D1933" s="29">
        <v>1</v>
      </c>
      <c r="E1933" s="29">
        <v>1</v>
      </c>
      <c r="F1933" s="29">
        <v>44052.982999999993</v>
      </c>
      <c r="G1933" s="29">
        <v>1</v>
      </c>
      <c r="H1933" s="29">
        <v>1</v>
      </c>
      <c r="I1933" s="29">
        <v>1</v>
      </c>
      <c r="K1933" s="432"/>
      <c r="L1933" s="432" t="e">
        <f>IF(K1933=0,#REF!,0)</f>
        <v>#REF!</v>
      </c>
      <c r="O1933">
        <v>65913.510496999996</v>
      </c>
      <c r="P1933">
        <v>75</v>
      </c>
    </row>
    <row r="1934" spans="1:16">
      <c r="A1934" s="29">
        <v>1932</v>
      </c>
      <c r="B1934" s="29">
        <v>1213.5469999999989</v>
      </c>
      <c r="C1934" s="29">
        <v>93595.976999999897</v>
      </c>
      <c r="D1934" s="29">
        <v>1</v>
      </c>
      <c r="E1934" s="29">
        <v>1</v>
      </c>
      <c r="F1934" s="29">
        <v>34761.04899999989</v>
      </c>
      <c r="G1934" s="29">
        <v>1</v>
      </c>
      <c r="H1934" s="29">
        <v>1</v>
      </c>
      <c r="I1934" s="29">
        <v>1</v>
      </c>
      <c r="K1934" s="432"/>
      <c r="L1934" s="432" t="e">
        <f>IF(K1934=0,#REF!,0)</f>
        <v>#REF!</v>
      </c>
      <c r="O1934">
        <v>64472.796814000001</v>
      </c>
      <c r="P1934">
        <v>66</v>
      </c>
    </row>
    <row r="1935" spans="1:16">
      <c r="A1935" s="29">
        <v>1933</v>
      </c>
      <c r="B1935" s="29">
        <v>6200.1660000000002</v>
      </c>
      <c r="C1935" s="29">
        <v>50378.125999999887</v>
      </c>
      <c r="D1935" s="29">
        <v>1</v>
      </c>
      <c r="E1935" s="29">
        <v>1</v>
      </c>
      <c r="F1935" s="29">
        <v>15863.333000000001</v>
      </c>
      <c r="G1935" s="29">
        <v>1</v>
      </c>
      <c r="H1935" s="29">
        <v>1</v>
      </c>
      <c r="I1935" s="29">
        <v>1</v>
      </c>
      <c r="K1935" s="432">
        <v>6976.2071623897837</v>
      </c>
      <c r="L1935" s="432">
        <f>IF(K1935=0,#REF!,0)</f>
        <v>0</v>
      </c>
      <c r="O1935">
        <v>61012.832274</v>
      </c>
      <c r="P1935">
        <v>64</v>
      </c>
    </row>
    <row r="1936" spans="1:16">
      <c r="A1936" s="29">
        <v>1934</v>
      </c>
      <c r="B1936" s="29">
        <v>1762.222</v>
      </c>
      <c r="C1936" s="29">
        <v>73408.557000000001</v>
      </c>
      <c r="D1936" s="29">
        <v>1</v>
      </c>
      <c r="E1936" s="29">
        <v>1</v>
      </c>
      <c r="F1936" s="29">
        <v>20391.84399999999</v>
      </c>
      <c r="G1936" s="29">
        <v>1</v>
      </c>
      <c r="H1936" s="29">
        <v>1</v>
      </c>
      <c r="I1936" s="29">
        <v>1</v>
      </c>
      <c r="K1936" s="432"/>
      <c r="L1936" s="432" t="e">
        <f>IF(K1936=0,#REF!,0)</f>
        <v>#REF!</v>
      </c>
      <c r="O1936">
        <v>59920.119384999998</v>
      </c>
      <c r="P1936">
        <v>59</v>
      </c>
    </row>
    <row r="1937" spans="1:16">
      <c r="A1937" s="29">
        <v>1935</v>
      </c>
      <c r="B1937" s="29">
        <v>1032.623999999998</v>
      </c>
      <c r="C1937" s="29">
        <v>109008.85099999981</v>
      </c>
      <c r="D1937" s="29">
        <v>1</v>
      </c>
      <c r="E1937" s="29">
        <v>1</v>
      </c>
      <c r="F1937" s="29">
        <v>17566.5979999999</v>
      </c>
      <c r="G1937" s="29">
        <v>1</v>
      </c>
      <c r="H1937" s="29">
        <v>1</v>
      </c>
      <c r="I1937" s="29">
        <v>1</v>
      </c>
      <c r="K1937" s="432"/>
      <c r="L1937" s="432" t="e">
        <f>IF(K1937=0,#REF!,0)</f>
        <v>#REF!</v>
      </c>
      <c r="O1937">
        <v>62206.908202999999</v>
      </c>
      <c r="P1937">
        <v>56</v>
      </c>
    </row>
    <row r="1938" spans="1:16">
      <c r="A1938" s="29">
        <v>1936</v>
      </c>
      <c r="B1938" s="29">
        <v>1032.623999999998</v>
      </c>
      <c r="C1938" s="29">
        <v>91099.145999999892</v>
      </c>
      <c r="D1938" s="29">
        <v>1</v>
      </c>
      <c r="E1938" s="29">
        <v>1</v>
      </c>
      <c r="F1938" s="29">
        <v>16952.1679999999</v>
      </c>
      <c r="G1938" s="29">
        <v>1</v>
      </c>
      <c r="H1938" s="29">
        <v>1</v>
      </c>
      <c r="I1938" s="29">
        <v>1</v>
      </c>
      <c r="K1938" s="432"/>
      <c r="L1938" s="432" t="e">
        <f>IF(K1938=0,#REF!,0)</f>
        <v>#REF!</v>
      </c>
      <c r="O1938">
        <v>62048.548797000003</v>
      </c>
      <c r="P1938">
        <v>60</v>
      </c>
    </row>
    <row r="1939" spans="1:16">
      <c r="A1939" s="29">
        <v>1937</v>
      </c>
      <c r="B1939" s="29">
        <v>1032.623999999998</v>
      </c>
      <c r="C1939" s="29">
        <v>79376.472000000009</v>
      </c>
      <c r="D1939" s="29">
        <v>1</v>
      </c>
      <c r="E1939" s="29">
        <v>1</v>
      </c>
      <c r="F1939" s="29">
        <v>19666.037</v>
      </c>
      <c r="G1939" s="29">
        <v>1</v>
      </c>
      <c r="H1939" s="29">
        <v>1</v>
      </c>
      <c r="I1939" s="29">
        <v>1</v>
      </c>
      <c r="K1939" s="432"/>
      <c r="L1939" s="432" t="e">
        <f>IF(K1939=0,#REF!,0)</f>
        <v>#REF!</v>
      </c>
      <c r="O1939">
        <v>62629.205322000002</v>
      </c>
      <c r="P1939">
        <v>66</v>
      </c>
    </row>
    <row r="1940" spans="1:16">
      <c r="A1940" s="29">
        <v>1938</v>
      </c>
      <c r="B1940" s="29">
        <v>1762.222</v>
      </c>
      <c r="C1940" s="29">
        <v>43984.227999999886</v>
      </c>
      <c r="D1940" s="29">
        <v>1</v>
      </c>
      <c r="E1940" s="29">
        <v>1</v>
      </c>
      <c r="F1940" s="29">
        <v>22817.370999999988</v>
      </c>
      <c r="G1940" s="29">
        <v>1</v>
      </c>
      <c r="H1940" s="29">
        <v>1</v>
      </c>
      <c r="I1940" s="29">
        <v>1</v>
      </c>
      <c r="K1940" s="432"/>
      <c r="L1940" s="432" t="e">
        <f>IF(K1940=0,#REF!,0)</f>
        <v>#REF!</v>
      </c>
      <c r="O1940">
        <v>62466.198974999999</v>
      </c>
      <c r="P1940">
        <v>74</v>
      </c>
    </row>
    <row r="1941" spans="1:16">
      <c r="A1941" s="29">
        <v>1939</v>
      </c>
      <c r="B1941" s="29">
        <v>6139.8579999999993</v>
      </c>
      <c r="C1941" s="29">
        <v>28630.7749999999</v>
      </c>
      <c r="D1941" s="29">
        <v>1</v>
      </c>
      <c r="E1941" s="29">
        <v>1</v>
      </c>
      <c r="F1941" s="29">
        <v>21562.19899999999</v>
      </c>
      <c r="G1941" s="29">
        <v>1</v>
      </c>
      <c r="H1941" s="29">
        <v>1</v>
      </c>
      <c r="I1941" s="29">
        <v>1</v>
      </c>
      <c r="K1941" s="432"/>
      <c r="L1941" s="432" t="e">
        <f>IF(K1941=0,#REF!,0)</f>
        <v>#REF!</v>
      </c>
      <c r="O1941">
        <v>62135.448546</v>
      </c>
      <c r="P1941">
        <v>96</v>
      </c>
    </row>
    <row r="1942" spans="1:16">
      <c r="A1942" s="29">
        <v>1940</v>
      </c>
      <c r="B1942" s="29">
        <v>7599.07</v>
      </c>
      <c r="C1942" s="29">
        <v>30032.1519999999</v>
      </c>
      <c r="D1942" s="29">
        <v>1</v>
      </c>
      <c r="E1942" s="29">
        <v>1</v>
      </c>
      <c r="F1942" s="29">
        <v>22297.582999999999</v>
      </c>
      <c r="G1942" s="29">
        <v>1</v>
      </c>
      <c r="H1942" s="29">
        <v>1</v>
      </c>
      <c r="I1942" s="29">
        <v>1</v>
      </c>
      <c r="K1942" s="432"/>
      <c r="L1942" s="432" t="e">
        <f>IF(K1942=0,#REF!,0)</f>
        <v>#REF!</v>
      </c>
      <c r="O1942">
        <v>63191.833618999997</v>
      </c>
      <c r="P1942">
        <v>114</v>
      </c>
    </row>
    <row r="1943" spans="1:16">
      <c r="A1943" s="29">
        <v>1941</v>
      </c>
      <c r="B1943" s="29">
        <v>1762.222</v>
      </c>
      <c r="C1943" s="29">
        <v>16858.015999999901</v>
      </c>
      <c r="D1943" s="29">
        <v>1</v>
      </c>
      <c r="E1943" s="29">
        <v>1</v>
      </c>
      <c r="F1943" s="29">
        <v>35781.156999999999</v>
      </c>
      <c r="G1943" s="29">
        <v>1</v>
      </c>
      <c r="H1943" s="29">
        <v>1</v>
      </c>
      <c r="I1943" s="29">
        <v>1</v>
      </c>
      <c r="K1943" s="432"/>
      <c r="L1943" s="432" t="e">
        <f>IF(K1943=0,#REF!,0)</f>
        <v>#REF!</v>
      </c>
      <c r="O1943">
        <v>62128.563414999997</v>
      </c>
      <c r="P1943">
        <v>124</v>
      </c>
    </row>
    <row r="1944" spans="1:16">
      <c r="A1944" s="29">
        <v>1942</v>
      </c>
      <c r="B1944" s="29">
        <v>1762.222</v>
      </c>
      <c r="C1944" s="29">
        <v>16506.4199999999</v>
      </c>
      <c r="D1944" s="29">
        <v>1</v>
      </c>
      <c r="E1944" s="29">
        <v>1</v>
      </c>
      <c r="F1944" s="29">
        <v>2977.55</v>
      </c>
      <c r="G1944" s="29">
        <v>1</v>
      </c>
      <c r="H1944" s="29">
        <v>1</v>
      </c>
      <c r="I1944" s="29">
        <v>1</v>
      </c>
      <c r="K1944" s="432"/>
      <c r="L1944" s="432" t="e">
        <f>IF(K1944=0,#REF!,0)</f>
        <v>#REF!</v>
      </c>
      <c r="O1944">
        <v>60200.638184000003</v>
      </c>
      <c r="P1944">
        <v>126</v>
      </c>
    </row>
    <row r="1945" spans="1:16">
      <c r="A1945" s="29">
        <v>1943</v>
      </c>
      <c r="B1945" s="29">
        <v>1762.222</v>
      </c>
      <c r="C1945" s="29">
        <v>16157.1269999999</v>
      </c>
      <c r="D1945" s="29">
        <v>1</v>
      </c>
      <c r="E1945" s="29">
        <v>1</v>
      </c>
      <c r="F1945" s="29">
        <v>1664.6510000000001</v>
      </c>
      <c r="G1945" s="29">
        <v>1</v>
      </c>
      <c r="H1945" s="29">
        <v>1</v>
      </c>
      <c r="I1945" s="29">
        <v>1</v>
      </c>
      <c r="K1945" s="432"/>
      <c r="L1945" s="432" t="e">
        <f>IF(K1945=0,#REF!,0)</f>
        <v>#REF!</v>
      </c>
      <c r="O1945">
        <v>59687.259521</v>
      </c>
      <c r="P1945">
        <v>122</v>
      </c>
    </row>
    <row r="1946" spans="1:16">
      <c r="A1946" s="29">
        <v>1944</v>
      </c>
      <c r="B1946" s="29">
        <v>1032.623999999998</v>
      </c>
      <c r="C1946" s="29">
        <v>16239.3489999999</v>
      </c>
      <c r="D1946" s="29">
        <v>1</v>
      </c>
      <c r="E1946" s="29">
        <v>1</v>
      </c>
      <c r="F1946" s="29">
        <v>1272.6610000000001</v>
      </c>
      <c r="G1946" s="29">
        <v>1</v>
      </c>
      <c r="H1946" s="29">
        <v>1</v>
      </c>
      <c r="I1946" s="29">
        <v>1</v>
      </c>
      <c r="K1946" s="432"/>
      <c r="L1946" s="432" t="e">
        <f>IF(K1946=0,#REF!,0)</f>
        <v>#REF!</v>
      </c>
      <c r="O1946">
        <v>59495.451538000001</v>
      </c>
      <c r="P1946">
        <v>117</v>
      </c>
    </row>
    <row r="1947" spans="1:16">
      <c r="A1947" s="29">
        <v>1945</v>
      </c>
      <c r="B1947" s="29">
        <v>1032.623999999998</v>
      </c>
      <c r="C1947" s="29">
        <v>16330.5519999999</v>
      </c>
      <c r="D1947" s="29">
        <v>1</v>
      </c>
      <c r="E1947" s="29">
        <v>1</v>
      </c>
      <c r="F1947" s="29">
        <v>545.98500000000001</v>
      </c>
      <c r="G1947" s="29">
        <v>1</v>
      </c>
      <c r="H1947" s="29">
        <v>1</v>
      </c>
      <c r="I1947" s="29">
        <v>1</v>
      </c>
      <c r="K1947" s="432"/>
      <c r="L1947" s="432" t="e">
        <f>IF(K1947=0,#REF!,0)</f>
        <v>#REF!</v>
      </c>
      <c r="O1947">
        <v>58223.421509</v>
      </c>
      <c r="P1947">
        <v>99</v>
      </c>
    </row>
    <row r="1948" spans="1:16">
      <c r="A1948" s="29">
        <v>1946</v>
      </c>
      <c r="B1948" s="29">
        <v>1032.623999999998</v>
      </c>
      <c r="C1948" s="29">
        <v>16334.3569999999</v>
      </c>
      <c r="D1948" s="29">
        <v>1</v>
      </c>
      <c r="E1948" s="29">
        <v>1</v>
      </c>
      <c r="F1948" s="29">
        <v>600.03599999999994</v>
      </c>
      <c r="G1948" s="29">
        <v>1</v>
      </c>
      <c r="H1948" s="29">
        <v>1</v>
      </c>
      <c r="I1948" s="29">
        <v>1</v>
      </c>
      <c r="K1948" s="432"/>
      <c r="L1948" s="432" t="e">
        <f>IF(K1948=0,#REF!,0)</f>
        <v>#REF!</v>
      </c>
      <c r="O1948">
        <v>55783.618161999999</v>
      </c>
      <c r="P1948">
        <v>94</v>
      </c>
    </row>
    <row r="1949" spans="1:16">
      <c r="A1949" s="29">
        <v>1947</v>
      </c>
      <c r="B1949" s="29">
        <v>1032.623999999998</v>
      </c>
      <c r="C1949" s="29">
        <v>16418.4559999999</v>
      </c>
      <c r="D1949" s="29">
        <v>1</v>
      </c>
      <c r="E1949" s="29">
        <v>1</v>
      </c>
      <c r="F1949" s="29">
        <v>396.36899999999901</v>
      </c>
      <c r="G1949" s="29">
        <v>1</v>
      </c>
      <c r="H1949" s="29">
        <v>1</v>
      </c>
      <c r="I1949" s="29">
        <v>1</v>
      </c>
      <c r="K1949" s="432"/>
      <c r="L1949" s="432" t="e">
        <f>IF(K1949=0,#REF!,0)</f>
        <v>#REF!</v>
      </c>
      <c r="O1949">
        <v>56343.515411</v>
      </c>
      <c r="P1949">
        <v>88</v>
      </c>
    </row>
    <row r="1950" spans="1:16">
      <c r="A1950" s="29">
        <v>1948</v>
      </c>
      <c r="B1950" s="29">
        <v>1032.623999999998</v>
      </c>
      <c r="C1950" s="29">
        <v>16458.427999999891</v>
      </c>
      <c r="D1950" s="29">
        <v>1</v>
      </c>
      <c r="E1950" s="29">
        <v>1</v>
      </c>
      <c r="F1950" s="29">
        <v>296.50799999999998</v>
      </c>
      <c r="G1950" s="29">
        <v>1</v>
      </c>
      <c r="H1950" s="29">
        <v>1</v>
      </c>
      <c r="I1950" s="29">
        <v>1</v>
      </c>
      <c r="K1950" s="432"/>
      <c r="L1950" s="432" t="e">
        <f>IF(K1950=0,#REF!,0)</f>
        <v>#REF!</v>
      </c>
      <c r="O1950">
        <v>56207.009307</v>
      </c>
      <c r="P1950">
        <v>85</v>
      </c>
    </row>
    <row r="1951" spans="1:16">
      <c r="A1951" s="29">
        <v>1949</v>
      </c>
      <c r="B1951" s="29">
        <v>1032.623999999998</v>
      </c>
      <c r="C1951" s="29">
        <v>16476.479999999901</v>
      </c>
      <c r="D1951" s="29">
        <v>1</v>
      </c>
      <c r="E1951" s="29">
        <v>1</v>
      </c>
      <c r="F1951" s="29">
        <v>542.51599999999996</v>
      </c>
      <c r="G1951" s="29">
        <v>1</v>
      </c>
      <c r="H1951" s="29">
        <v>1</v>
      </c>
      <c r="I1951" s="29">
        <v>1</v>
      </c>
      <c r="K1951" s="432"/>
      <c r="L1951" s="432" t="e">
        <f>IF(K1951=0,#REF!,0)</f>
        <v>#REF!</v>
      </c>
      <c r="O1951">
        <v>56334.882841999999</v>
      </c>
      <c r="P1951">
        <v>84</v>
      </c>
    </row>
    <row r="1952" spans="1:16">
      <c r="A1952" s="29">
        <v>1950</v>
      </c>
      <c r="B1952" s="29">
        <v>1762.222</v>
      </c>
      <c r="C1952" s="29">
        <v>16482.3299999999</v>
      </c>
      <c r="D1952" s="29">
        <v>1</v>
      </c>
      <c r="E1952" s="29">
        <v>1</v>
      </c>
      <c r="F1952" s="29">
        <v>1585.464999999999</v>
      </c>
      <c r="G1952" s="29">
        <v>1</v>
      </c>
      <c r="H1952" s="29">
        <v>1</v>
      </c>
      <c r="I1952" s="29">
        <v>1</v>
      </c>
      <c r="K1952" s="432"/>
      <c r="L1952" s="432" t="e">
        <f>IF(K1952=0,#REF!,0)</f>
        <v>#REF!</v>
      </c>
      <c r="O1952">
        <v>57609.693420000003</v>
      </c>
      <c r="P1952">
        <v>90</v>
      </c>
    </row>
    <row r="1953" spans="1:16">
      <c r="A1953" s="29">
        <v>1951</v>
      </c>
      <c r="B1953" s="29">
        <v>6139.8579999999993</v>
      </c>
      <c r="C1953" s="29">
        <v>16563.968999999899</v>
      </c>
      <c r="D1953" s="29">
        <v>1</v>
      </c>
      <c r="E1953" s="29">
        <v>1</v>
      </c>
      <c r="F1953" s="29">
        <v>76841.917999999903</v>
      </c>
      <c r="G1953" s="29">
        <v>1</v>
      </c>
      <c r="H1953" s="29">
        <v>1</v>
      </c>
      <c r="I1953" s="29">
        <v>1</v>
      </c>
      <c r="K1953" s="432"/>
      <c r="L1953" s="432" t="e">
        <f>IF(K1953=0,#REF!,0)</f>
        <v>#REF!</v>
      </c>
      <c r="O1953">
        <v>58794.493651999997</v>
      </c>
      <c r="P1953">
        <v>111</v>
      </c>
    </row>
    <row r="1954" spans="1:16">
      <c r="A1954" s="29">
        <v>1952</v>
      </c>
      <c r="B1954" s="29">
        <v>1762.222</v>
      </c>
      <c r="C1954" s="29">
        <v>30492.532999999901</v>
      </c>
      <c r="D1954" s="29">
        <v>1</v>
      </c>
      <c r="E1954" s="29">
        <v>1</v>
      </c>
      <c r="F1954" s="29">
        <v>80850.871999999887</v>
      </c>
      <c r="G1954" s="29">
        <v>1</v>
      </c>
      <c r="H1954" s="29">
        <v>1</v>
      </c>
      <c r="I1954" s="29">
        <v>1</v>
      </c>
      <c r="K1954" s="432"/>
      <c r="L1954" s="432" t="e">
        <f>IF(K1954=0,#REF!,0)</f>
        <v>#REF!</v>
      </c>
      <c r="O1954">
        <v>59679.669067000003</v>
      </c>
      <c r="P1954">
        <v>133</v>
      </c>
    </row>
    <row r="1955" spans="1:16">
      <c r="A1955" s="29">
        <v>1953</v>
      </c>
      <c r="B1955" s="29">
        <v>1032.623999999998</v>
      </c>
      <c r="C1955" s="29">
        <v>31045.5079999999</v>
      </c>
      <c r="D1955" s="29">
        <v>1</v>
      </c>
      <c r="E1955" s="29">
        <v>1</v>
      </c>
      <c r="F1955" s="29">
        <v>72826.106999999989</v>
      </c>
      <c r="G1955" s="29">
        <v>1</v>
      </c>
      <c r="H1955" s="29">
        <v>1</v>
      </c>
      <c r="I1955" s="29">
        <v>1</v>
      </c>
      <c r="K1955" s="432"/>
      <c r="L1955" s="432" t="e">
        <f>IF(K1955=0,#REF!,0)</f>
        <v>#REF!</v>
      </c>
      <c r="O1955">
        <v>61924.220153000002</v>
      </c>
      <c r="P1955">
        <v>101</v>
      </c>
    </row>
    <row r="1956" spans="1:16">
      <c r="A1956" s="29">
        <v>1954</v>
      </c>
      <c r="B1956" s="29">
        <v>1153.2399999999991</v>
      </c>
      <c r="C1956" s="29">
        <v>31643.60399999989</v>
      </c>
      <c r="D1956" s="29">
        <v>1</v>
      </c>
      <c r="E1956" s="29">
        <v>1</v>
      </c>
      <c r="F1956" s="29">
        <v>62362.621999999988</v>
      </c>
      <c r="G1956" s="29">
        <v>1</v>
      </c>
      <c r="H1956" s="29">
        <v>1</v>
      </c>
      <c r="I1956" s="29">
        <v>1</v>
      </c>
      <c r="K1956" s="432"/>
      <c r="L1956" s="432" t="e">
        <f>IF(K1956=0,#REF!,0)</f>
        <v>#REF!</v>
      </c>
      <c r="O1956">
        <v>65736.763854000004</v>
      </c>
      <c r="P1956">
        <v>85</v>
      </c>
    </row>
    <row r="1957" spans="1:16">
      <c r="A1957" s="29">
        <v>1955</v>
      </c>
      <c r="B1957" s="29">
        <v>1213.5469999999989</v>
      </c>
      <c r="C1957" s="29">
        <v>32212.679999999891</v>
      </c>
      <c r="D1957" s="29">
        <v>1</v>
      </c>
      <c r="E1957" s="29">
        <v>1</v>
      </c>
      <c r="F1957" s="29">
        <v>54783.871999999901</v>
      </c>
      <c r="G1957" s="29">
        <v>1</v>
      </c>
      <c r="H1957" s="29">
        <v>1</v>
      </c>
      <c r="I1957" s="29">
        <v>1</v>
      </c>
      <c r="K1957" s="432"/>
      <c r="L1957" s="432" t="e">
        <f>IF(K1957=0,#REF!,0)</f>
        <v>#REF!</v>
      </c>
      <c r="O1957">
        <v>65180.856200000002</v>
      </c>
      <c r="P1957">
        <v>72</v>
      </c>
    </row>
    <row r="1958" spans="1:16">
      <c r="A1958" s="29">
        <v>1956</v>
      </c>
      <c r="B1958" s="29">
        <v>1213.5469999999989</v>
      </c>
      <c r="C1958" s="29">
        <v>31596.4909999999</v>
      </c>
      <c r="D1958" s="29">
        <v>1</v>
      </c>
      <c r="E1958" s="29">
        <v>1</v>
      </c>
      <c r="F1958" s="29">
        <v>48513.048999999999</v>
      </c>
      <c r="G1958" s="29">
        <v>1</v>
      </c>
      <c r="H1958" s="29">
        <v>1</v>
      </c>
      <c r="I1958" s="29">
        <v>1</v>
      </c>
      <c r="K1958" s="432"/>
      <c r="L1958" s="432" t="e">
        <f>IF(K1958=0,#REF!,0)</f>
        <v>#REF!</v>
      </c>
      <c r="O1958">
        <v>63978.151855999997</v>
      </c>
      <c r="P1958">
        <v>66</v>
      </c>
    </row>
    <row r="1959" spans="1:16">
      <c r="A1959" s="29">
        <v>1957</v>
      </c>
      <c r="B1959" s="29">
        <v>6200.1660000000002</v>
      </c>
      <c r="C1959" s="29">
        <v>29536.636999999999</v>
      </c>
      <c r="D1959" s="29">
        <v>1</v>
      </c>
      <c r="E1959" s="29">
        <v>1</v>
      </c>
      <c r="F1959" s="29">
        <v>28265.831999999991</v>
      </c>
      <c r="G1959" s="29">
        <v>1</v>
      </c>
      <c r="H1959" s="29">
        <v>1</v>
      </c>
      <c r="I1959" s="29">
        <v>1</v>
      </c>
      <c r="K1959" s="432"/>
      <c r="L1959" s="432" t="e">
        <f>IF(K1959=0,#REF!,0)</f>
        <v>#REF!</v>
      </c>
      <c r="O1959">
        <v>60466.382080000003</v>
      </c>
      <c r="P1959">
        <v>63</v>
      </c>
    </row>
    <row r="1960" spans="1:16">
      <c r="A1960" s="29">
        <v>1958</v>
      </c>
      <c r="B1960" s="29">
        <v>1762.222</v>
      </c>
      <c r="C1960" s="29">
        <v>29228.321999999898</v>
      </c>
      <c r="D1960" s="29">
        <v>1</v>
      </c>
      <c r="E1960" s="29">
        <v>1</v>
      </c>
      <c r="F1960" s="29">
        <v>30424.979999999901</v>
      </c>
      <c r="G1960" s="29">
        <v>1</v>
      </c>
      <c r="H1960" s="29">
        <v>1</v>
      </c>
      <c r="I1960" s="29">
        <v>1</v>
      </c>
      <c r="K1960" s="432"/>
      <c r="L1960" s="432" t="e">
        <f>IF(K1960=0,#REF!,0)</f>
        <v>#REF!</v>
      </c>
      <c r="O1960">
        <v>59112.724761999998</v>
      </c>
      <c r="P1960">
        <v>59</v>
      </c>
    </row>
    <row r="1961" spans="1:16">
      <c r="A1961" s="29">
        <v>1959</v>
      </c>
      <c r="B1961" s="29">
        <v>1032.623999999998</v>
      </c>
      <c r="C1961" s="29">
        <v>29951.628999999899</v>
      </c>
      <c r="D1961" s="29">
        <v>1</v>
      </c>
      <c r="E1961" s="29">
        <v>1</v>
      </c>
      <c r="F1961" s="29">
        <v>29109.5089999999</v>
      </c>
      <c r="G1961" s="29">
        <v>1</v>
      </c>
      <c r="H1961" s="29">
        <v>1</v>
      </c>
      <c r="I1961" s="29">
        <v>1</v>
      </c>
      <c r="K1961" s="432"/>
      <c r="L1961" s="432" t="e">
        <f>IF(K1961=0,#REF!,0)</f>
        <v>#REF!</v>
      </c>
      <c r="O1961">
        <v>61648.363861000013</v>
      </c>
      <c r="P1961">
        <v>55</v>
      </c>
    </row>
    <row r="1962" spans="1:16">
      <c r="A1962" s="29">
        <v>1960</v>
      </c>
      <c r="B1962" s="29">
        <v>1032.623999999998</v>
      </c>
      <c r="C1962" s="29">
        <v>29556.0649999999</v>
      </c>
      <c r="D1962" s="29">
        <v>1</v>
      </c>
      <c r="E1962" s="29">
        <v>1</v>
      </c>
      <c r="F1962" s="29">
        <v>25988.460999999901</v>
      </c>
      <c r="G1962" s="29">
        <v>1</v>
      </c>
      <c r="H1962" s="29">
        <v>1</v>
      </c>
      <c r="I1962" s="29">
        <v>1</v>
      </c>
      <c r="K1962" s="432"/>
      <c r="L1962" s="432" t="e">
        <f>IF(K1962=0,#REF!,0)</f>
        <v>#REF!</v>
      </c>
      <c r="O1962">
        <v>60801.830811</v>
      </c>
      <c r="P1962">
        <v>58</v>
      </c>
    </row>
    <row r="1963" spans="1:16">
      <c r="A1963" s="29">
        <v>1961</v>
      </c>
      <c r="B1963" s="29">
        <v>1032.623999999998</v>
      </c>
      <c r="C1963" s="29">
        <v>29211.912999999899</v>
      </c>
      <c r="D1963" s="29">
        <v>1</v>
      </c>
      <c r="E1963" s="29">
        <v>1</v>
      </c>
      <c r="F1963" s="29">
        <v>26288.788</v>
      </c>
      <c r="G1963" s="29">
        <v>1</v>
      </c>
      <c r="H1963" s="29">
        <v>1</v>
      </c>
      <c r="I1963" s="29">
        <v>1</v>
      </c>
      <c r="K1963" s="432"/>
      <c r="L1963" s="432" t="e">
        <f>IF(K1963=0,#REF!,0)</f>
        <v>#REF!</v>
      </c>
      <c r="O1963">
        <v>61515.668457</v>
      </c>
      <c r="P1963">
        <v>64</v>
      </c>
    </row>
    <row r="1964" spans="1:16">
      <c r="A1964" s="29">
        <v>1962</v>
      </c>
      <c r="B1964" s="29">
        <v>1762.222</v>
      </c>
      <c r="C1964" s="29">
        <v>28633.808999999899</v>
      </c>
      <c r="D1964" s="29">
        <v>1</v>
      </c>
      <c r="E1964" s="29">
        <v>1</v>
      </c>
      <c r="F1964" s="29">
        <v>27753.106999999891</v>
      </c>
      <c r="G1964" s="29">
        <v>1</v>
      </c>
      <c r="H1964" s="29">
        <v>1</v>
      </c>
      <c r="I1964" s="29">
        <v>1</v>
      </c>
      <c r="K1964" s="432"/>
      <c r="L1964" s="432" t="e">
        <f>IF(K1964=0,#REF!,0)</f>
        <v>#REF!</v>
      </c>
      <c r="O1964">
        <v>61867.638307000001</v>
      </c>
      <c r="P1964">
        <v>71</v>
      </c>
    </row>
    <row r="1965" spans="1:16">
      <c r="A1965" s="29">
        <v>1963</v>
      </c>
      <c r="B1965" s="29">
        <v>6139.8579999999993</v>
      </c>
      <c r="C1965" s="29">
        <v>28775.049999999901</v>
      </c>
      <c r="D1965" s="29">
        <v>1</v>
      </c>
      <c r="E1965" s="29">
        <v>1</v>
      </c>
      <c r="F1965" s="29">
        <v>26280.8639999999</v>
      </c>
      <c r="G1965" s="29">
        <v>1</v>
      </c>
      <c r="H1965" s="29">
        <v>1</v>
      </c>
      <c r="I1965" s="29">
        <v>1</v>
      </c>
      <c r="K1965" s="432"/>
      <c r="L1965" s="432" t="e">
        <f>IF(K1965=0,#REF!,0)</f>
        <v>#REF!</v>
      </c>
      <c r="O1965">
        <v>61773.873352000002</v>
      </c>
      <c r="P1965">
        <v>91</v>
      </c>
    </row>
    <row r="1966" spans="1:16">
      <c r="A1966" s="29">
        <v>1964</v>
      </c>
      <c r="B1966" s="29">
        <v>7599.07</v>
      </c>
      <c r="C1966" s="29">
        <v>30257.858999999899</v>
      </c>
      <c r="D1966" s="29">
        <v>1</v>
      </c>
      <c r="E1966" s="29">
        <v>1</v>
      </c>
      <c r="F1966" s="29">
        <v>26743.965999999989</v>
      </c>
      <c r="G1966" s="29">
        <v>1</v>
      </c>
      <c r="H1966" s="29">
        <v>1</v>
      </c>
      <c r="I1966" s="29">
        <v>1</v>
      </c>
      <c r="K1966" s="432"/>
      <c r="L1966" s="432" t="e">
        <f>IF(K1966=0,#REF!,0)</f>
        <v>#REF!</v>
      </c>
      <c r="O1966">
        <v>63779.292784999998</v>
      </c>
      <c r="P1966">
        <v>110</v>
      </c>
    </row>
    <row r="1967" spans="1:16">
      <c r="A1967" s="29">
        <v>1965</v>
      </c>
      <c r="B1967" s="29">
        <v>1762.222</v>
      </c>
      <c r="C1967" s="29">
        <v>17038.283999999901</v>
      </c>
      <c r="D1967" s="29">
        <v>1</v>
      </c>
      <c r="E1967" s="29">
        <v>1</v>
      </c>
      <c r="F1967" s="29">
        <v>40318.614999999998</v>
      </c>
      <c r="G1967" s="29">
        <v>1</v>
      </c>
      <c r="H1967" s="29">
        <v>1</v>
      </c>
      <c r="I1967" s="29">
        <v>1</v>
      </c>
      <c r="K1967" s="432"/>
      <c r="L1967" s="432" t="e">
        <f>IF(K1967=0,#REF!,0)</f>
        <v>#REF!</v>
      </c>
      <c r="O1967">
        <v>62582.647277999997</v>
      </c>
      <c r="P1967">
        <v>119</v>
      </c>
    </row>
    <row r="1968" spans="1:16">
      <c r="A1968" s="29">
        <v>1966</v>
      </c>
      <c r="B1968" s="29">
        <v>1762.222</v>
      </c>
      <c r="C1968" s="29">
        <v>16733.022999999899</v>
      </c>
      <c r="D1968" s="29">
        <v>1</v>
      </c>
      <c r="E1968" s="29">
        <v>1</v>
      </c>
      <c r="F1968" s="29">
        <v>2442.9580000000001</v>
      </c>
      <c r="G1968" s="29">
        <v>1</v>
      </c>
      <c r="H1968" s="29">
        <v>1</v>
      </c>
      <c r="I1968" s="29">
        <v>1</v>
      </c>
      <c r="K1968" s="432"/>
      <c r="L1968" s="432" t="e">
        <f>IF(K1968=0,#REF!,0)</f>
        <v>#REF!</v>
      </c>
      <c r="O1968">
        <v>61048.743591999999</v>
      </c>
      <c r="P1968">
        <v>124</v>
      </c>
    </row>
    <row r="1969" spans="1:16">
      <c r="A1969" s="29">
        <v>1967</v>
      </c>
      <c r="B1969" s="29">
        <v>1762.222</v>
      </c>
      <c r="C1969" s="29">
        <v>16417.712999999891</v>
      </c>
      <c r="D1969" s="29">
        <v>1</v>
      </c>
      <c r="E1969" s="29">
        <v>1</v>
      </c>
      <c r="F1969" s="29">
        <v>1993.6010000000001</v>
      </c>
      <c r="G1969" s="29">
        <v>1</v>
      </c>
      <c r="H1969" s="29">
        <v>1</v>
      </c>
      <c r="I1969" s="29">
        <v>1</v>
      </c>
      <c r="K1969" s="432"/>
      <c r="L1969" s="432" t="e">
        <f>IF(K1969=0,#REF!,0)</f>
        <v>#REF!</v>
      </c>
      <c r="O1969">
        <v>60263.875305000001</v>
      </c>
      <c r="P1969">
        <v>119</v>
      </c>
    </row>
    <row r="1970" spans="1:16">
      <c r="A1970" s="29">
        <v>1968</v>
      </c>
      <c r="B1970" s="29">
        <v>1032.623999999998</v>
      </c>
      <c r="C1970" s="29">
        <v>16548.4719999999</v>
      </c>
      <c r="D1970" s="29">
        <v>1</v>
      </c>
      <c r="E1970" s="29">
        <v>1</v>
      </c>
      <c r="F1970" s="29">
        <v>1208.432</v>
      </c>
      <c r="G1970" s="29">
        <v>1</v>
      </c>
      <c r="H1970" s="29">
        <v>1</v>
      </c>
      <c r="I1970" s="29">
        <v>1</v>
      </c>
      <c r="K1970" s="432"/>
      <c r="L1970" s="432" t="e">
        <f>IF(K1970=0,#REF!,0)</f>
        <v>#REF!</v>
      </c>
      <c r="O1970">
        <v>60691.271728</v>
      </c>
      <c r="P1970">
        <v>114</v>
      </c>
    </row>
    <row r="1971" spans="1:16">
      <c r="A1971" s="29">
        <v>1969</v>
      </c>
      <c r="B1971" s="29">
        <v>1032.623999999998</v>
      </c>
      <c r="C1971" s="29">
        <v>16661.245999999901</v>
      </c>
      <c r="D1971" s="29">
        <v>1</v>
      </c>
      <c r="E1971" s="29">
        <v>1</v>
      </c>
      <c r="F1971" s="29">
        <v>726.803</v>
      </c>
      <c r="G1971" s="29">
        <v>1</v>
      </c>
      <c r="H1971" s="29">
        <v>1</v>
      </c>
      <c r="I1971" s="29">
        <v>1</v>
      </c>
      <c r="K1971" s="432"/>
      <c r="L1971" s="432" t="e">
        <f>IF(K1971=0,#REF!,0)</f>
        <v>#REF!</v>
      </c>
      <c r="O1971">
        <v>58929.526428999998</v>
      </c>
      <c r="P1971">
        <v>103</v>
      </c>
    </row>
    <row r="1972" spans="1:16">
      <c r="A1972" s="29">
        <v>1970</v>
      </c>
      <c r="B1972" s="29">
        <v>1032.623999999998</v>
      </c>
      <c r="C1972" s="29">
        <v>16701.732999999898</v>
      </c>
      <c r="D1972" s="29">
        <v>1</v>
      </c>
      <c r="E1972" s="29">
        <v>1</v>
      </c>
      <c r="F1972" s="29">
        <v>835.995</v>
      </c>
      <c r="G1972" s="29">
        <v>1</v>
      </c>
      <c r="H1972" s="29">
        <v>1</v>
      </c>
      <c r="I1972" s="29">
        <v>1</v>
      </c>
      <c r="K1972" s="432"/>
      <c r="L1972" s="432" t="e">
        <f>IF(K1972=0,#REF!,0)</f>
        <v>#REF!</v>
      </c>
      <c r="O1972">
        <v>56182.472962</v>
      </c>
      <c r="P1972">
        <v>93</v>
      </c>
    </row>
    <row r="1973" spans="1:16">
      <c r="A1973" s="29">
        <v>1971</v>
      </c>
      <c r="B1973" s="29">
        <v>1032.623999999998</v>
      </c>
      <c r="C1973" s="29">
        <v>16817.541999999899</v>
      </c>
      <c r="D1973" s="29">
        <v>1</v>
      </c>
      <c r="E1973" s="29">
        <v>1</v>
      </c>
      <c r="F1973" s="29">
        <v>4637.317</v>
      </c>
      <c r="G1973" s="29">
        <v>1</v>
      </c>
      <c r="H1973" s="29">
        <v>1</v>
      </c>
      <c r="I1973" s="29">
        <v>1</v>
      </c>
      <c r="K1973" s="432"/>
      <c r="L1973" s="432" t="e">
        <f>IF(K1973=0,#REF!,0)</f>
        <v>#REF!</v>
      </c>
      <c r="O1973">
        <v>55623.476562999997</v>
      </c>
      <c r="P1973">
        <v>90</v>
      </c>
    </row>
    <row r="1974" spans="1:16">
      <c r="A1974" s="29">
        <v>1972</v>
      </c>
      <c r="B1974" s="29">
        <v>1032.623999999998</v>
      </c>
      <c r="C1974" s="29">
        <v>16869.022999999888</v>
      </c>
      <c r="D1974" s="29">
        <v>1</v>
      </c>
      <c r="E1974" s="29">
        <v>1</v>
      </c>
      <c r="F1974" s="29">
        <v>11431.745999999999</v>
      </c>
      <c r="G1974" s="29">
        <v>1</v>
      </c>
      <c r="H1974" s="29">
        <v>1</v>
      </c>
      <c r="I1974" s="29">
        <v>1</v>
      </c>
      <c r="K1974" s="432"/>
      <c r="L1974" s="432" t="e">
        <f>IF(K1974=0,#REF!,0)</f>
        <v>#REF!</v>
      </c>
      <c r="O1974">
        <v>55565.408690999997</v>
      </c>
      <c r="P1974">
        <v>89</v>
      </c>
    </row>
    <row r="1975" spans="1:16">
      <c r="A1975" s="29">
        <v>1973</v>
      </c>
      <c r="B1975" s="29">
        <v>1032.623999999998</v>
      </c>
      <c r="C1975" s="29">
        <v>16906.557999999899</v>
      </c>
      <c r="D1975" s="29">
        <v>1</v>
      </c>
      <c r="E1975" s="29">
        <v>1</v>
      </c>
      <c r="F1975" s="29">
        <v>17376.955999999998</v>
      </c>
      <c r="G1975" s="29">
        <v>1</v>
      </c>
      <c r="H1975" s="29">
        <v>1</v>
      </c>
      <c r="I1975" s="29">
        <v>1</v>
      </c>
      <c r="K1975" s="432"/>
      <c r="L1975" s="432" t="e">
        <f>IF(K1975=0,#REF!,0)</f>
        <v>#REF!</v>
      </c>
      <c r="O1975">
        <v>56137.154052999998</v>
      </c>
      <c r="P1975">
        <v>91</v>
      </c>
    </row>
    <row r="1976" spans="1:16">
      <c r="A1976" s="29">
        <v>1974</v>
      </c>
      <c r="B1976" s="29">
        <v>1762.222</v>
      </c>
      <c r="C1976" s="29">
        <v>16929.473999999889</v>
      </c>
      <c r="D1976" s="29">
        <v>1</v>
      </c>
      <c r="E1976" s="29">
        <v>1</v>
      </c>
      <c r="F1976" s="29">
        <v>21093.802</v>
      </c>
      <c r="G1976" s="29">
        <v>1</v>
      </c>
      <c r="H1976" s="29">
        <v>1</v>
      </c>
      <c r="I1976" s="29">
        <v>1</v>
      </c>
      <c r="K1976" s="432"/>
      <c r="L1976" s="432" t="e">
        <f>IF(K1976=0,#REF!,0)</f>
        <v>#REF!</v>
      </c>
      <c r="O1976">
        <v>58061.846709999998</v>
      </c>
      <c r="P1976">
        <v>94</v>
      </c>
    </row>
    <row r="1977" spans="1:16">
      <c r="A1977" s="29">
        <v>1975</v>
      </c>
      <c r="B1977" s="29">
        <v>6139.8579999999993</v>
      </c>
      <c r="C1977" s="29">
        <v>17014.3289999999</v>
      </c>
      <c r="D1977" s="29">
        <v>1</v>
      </c>
      <c r="E1977" s="29">
        <v>1</v>
      </c>
      <c r="F1977" s="29">
        <v>97308.334000000003</v>
      </c>
      <c r="G1977" s="29">
        <v>1</v>
      </c>
      <c r="H1977" s="29">
        <v>1</v>
      </c>
      <c r="I1977" s="29">
        <v>1</v>
      </c>
      <c r="K1977" s="432"/>
      <c r="L1977" s="432" t="e">
        <f>IF(K1977=0,#REF!,0)</f>
        <v>#REF!</v>
      </c>
      <c r="O1977">
        <v>60061.109009</v>
      </c>
      <c r="P1977">
        <v>103</v>
      </c>
    </row>
    <row r="1978" spans="1:16">
      <c r="A1978" s="29">
        <v>1976</v>
      </c>
      <c r="B1978" s="29">
        <v>1762.222</v>
      </c>
      <c r="C1978" s="29">
        <v>17167.696999999898</v>
      </c>
      <c r="D1978" s="29">
        <v>1</v>
      </c>
      <c r="E1978" s="29">
        <v>1</v>
      </c>
      <c r="F1978" s="29">
        <v>96612.728000000003</v>
      </c>
      <c r="G1978" s="29">
        <v>1</v>
      </c>
      <c r="H1978" s="29">
        <v>1</v>
      </c>
      <c r="I1978" s="29">
        <v>1</v>
      </c>
      <c r="K1978" s="432"/>
      <c r="L1978" s="432" t="e">
        <f>IF(K1978=0,#REF!,0)</f>
        <v>#REF!</v>
      </c>
      <c r="O1978">
        <v>60811.312439000001</v>
      </c>
      <c r="P1978">
        <v>133</v>
      </c>
    </row>
    <row r="1979" spans="1:16">
      <c r="A1979" s="29">
        <v>1977</v>
      </c>
      <c r="B1979" s="29">
        <v>1032.623999999998</v>
      </c>
      <c r="C1979" s="29">
        <v>17969.316999999901</v>
      </c>
      <c r="D1979" s="29">
        <v>1</v>
      </c>
      <c r="E1979" s="29">
        <v>1</v>
      </c>
      <c r="F1979" s="29">
        <v>88041.096999999892</v>
      </c>
      <c r="G1979" s="29">
        <v>1</v>
      </c>
      <c r="H1979" s="29">
        <v>1</v>
      </c>
      <c r="I1979" s="29">
        <v>1</v>
      </c>
      <c r="K1979" s="432"/>
      <c r="L1979" s="432" t="e">
        <f>IF(K1979=0,#REF!,0)</f>
        <v>#REF!</v>
      </c>
      <c r="O1979">
        <v>61873.862365000001</v>
      </c>
      <c r="P1979">
        <v>101</v>
      </c>
    </row>
    <row r="1980" spans="1:16">
      <c r="A1980" s="29">
        <v>1978</v>
      </c>
      <c r="B1980" s="29">
        <v>1153.2399999999991</v>
      </c>
      <c r="C1980" s="29">
        <v>18731.1719999999</v>
      </c>
      <c r="D1980" s="29">
        <v>1</v>
      </c>
      <c r="E1980" s="29">
        <v>1</v>
      </c>
      <c r="F1980" s="29">
        <v>77133.823999999906</v>
      </c>
      <c r="G1980" s="29">
        <v>1</v>
      </c>
      <c r="H1980" s="29">
        <v>1</v>
      </c>
      <c r="I1980" s="29">
        <v>1</v>
      </c>
      <c r="K1980" s="432"/>
      <c r="L1980" s="432" t="e">
        <f>IF(K1980=0,#REF!,0)</f>
        <v>#REF!</v>
      </c>
      <c r="O1980">
        <v>65211.967773999997</v>
      </c>
      <c r="P1980">
        <v>80</v>
      </c>
    </row>
    <row r="1981" spans="1:16">
      <c r="A1981" s="29">
        <v>1979</v>
      </c>
      <c r="B1981" s="29">
        <v>1213.5469999999989</v>
      </c>
      <c r="C1981" s="29">
        <v>19345.360999999899</v>
      </c>
      <c r="D1981" s="29">
        <v>1</v>
      </c>
      <c r="E1981" s="29">
        <v>1</v>
      </c>
      <c r="F1981" s="29">
        <v>66806.94</v>
      </c>
      <c r="G1981" s="29">
        <v>1</v>
      </c>
      <c r="H1981" s="29">
        <v>1</v>
      </c>
      <c r="I1981" s="29">
        <v>1</v>
      </c>
      <c r="K1981" s="432"/>
      <c r="L1981" s="432" t="e">
        <f>IF(K1981=0,#REF!,0)</f>
        <v>#REF!</v>
      </c>
      <c r="O1981">
        <v>64615.079406999997</v>
      </c>
      <c r="P1981">
        <v>70</v>
      </c>
    </row>
    <row r="1982" spans="1:16">
      <c r="A1982" s="29">
        <v>1980</v>
      </c>
      <c r="B1982" s="29">
        <v>1213.5469999999989</v>
      </c>
      <c r="C1982" s="29">
        <v>18799.1359999999</v>
      </c>
      <c r="D1982" s="29">
        <v>1</v>
      </c>
      <c r="E1982" s="29">
        <v>1</v>
      </c>
      <c r="F1982" s="29">
        <v>58128.569999999898</v>
      </c>
      <c r="G1982" s="29">
        <v>1</v>
      </c>
      <c r="H1982" s="29">
        <v>1</v>
      </c>
      <c r="I1982" s="29">
        <v>1</v>
      </c>
      <c r="K1982" s="432"/>
      <c r="L1982" s="432" t="e">
        <f>IF(K1982=0,#REF!,0)</f>
        <v>#REF!</v>
      </c>
      <c r="O1982">
        <v>64047.317445000001</v>
      </c>
      <c r="P1982">
        <v>61</v>
      </c>
    </row>
    <row r="1983" spans="1:16">
      <c r="A1983" s="29">
        <v>1981</v>
      </c>
      <c r="B1983" s="29">
        <v>6200.1660000000002</v>
      </c>
      <c r="C1983" s="29">
        <v>16877.803999999891</v>
      </c>
      <c r="D1983" s="29">
        <v>1</v>
      </c>
      <c r="E1983" s="29">
        <v>1</v>
      </c>
      <c r="F1983" s="29">
        <v>37796.149999999987</v>
      </c>
      <c r="G1983" s="29">
        <v>1</v>
      </c>
      <c r="H1983" s="29">
        <v>1</v>
      </c>
      <c r="I1983" s="29">
        <v>1</v>
      </c>
      <c r="K1983" s="432"/>
      <c r="L1983" s="432" t="e">
        <f>IF(K1983=0,#REF!,0)</f>
        <v>#REF!</v>
      </c>
      <c r="O1983">
        <v>60101.488524</v>
      </c>
      <c r="P1983">
        <v>62</v>
      </c>
    </row>
    <row r="1984" spans="1:16">
      <c r="A1984" s="29">
        <v>1982</v>
      </c>
      <c r="B1984" s="29">
        <v>1762.222</v>
      </c>
      <c r="C1984" s="29">
        <v>16694.304999999898</v>
      </c>
      <c r="D1984" s="29">
        <v>1</v>
      </c>
      <c r="E1984" s="29">
        <v>1</v>
      </c>
      <c r="F1984" s="29">
        <v>40628.358999999989</v>
      </c>
      <c r="G1984" s="29">
        <v>1</v>
      </c>
      <c r="H1984" s="29">
        <v>1</v>
      </c>
      <c r="I1984" s="29">
        <v>1</v>
      </c>
      <c r="K1984" s="432"/>
      <c r="L1984" s="432" t="e">
        <f>IF(K1984=0,#REF!,0)</f>
        <v>#REF!</v>
      </c>
      <c r="O1984">
        <v>58985.546203999998</v>
      </c>
      <c r="P1984">
        <v>54</v>
      </c>
    </row>
    <row r="1985" spans="1:16">
      <c r="A1985" s="29">
        <v>1983</v>
      </c>
      <c r="B1985" s="29">
        <v>1032.623999999998</v>
      </c>
      <c r="C1985" s="29">
        <v>17436.585999999901</v>
      </c>
      <c r="D1985" s="29">
        <v>1</v>
      </c>
      <c r="E1985" s="29">
        <v>1</v>
      </c>
      <c r="F1985" s="29">
        <v>37839.612000000001</v>
      </c>
      <c r="G1985" s="29">
        <v>1</v>
      </c>
      <c r="H1985" s="29">
        <v>1</v>
      </c>
      <c r="I1985" s="29">
        <v>1</v>
      </c>
      <c r="K1985" s="432"/>
      <c r="L1985" s="432" t="e">
        <f>IF(K1985=0,#REF!,0)</f>
        <v>#REF!</v>
      </c>
      <c r="O1985">
        <v>61739.147340000003</v>
      </c>
      <c r="P1985">
        <v>57</v>
      </c>
    </row>
    <row r="1986" spans="1:16">
      <c r="A1986" s="29">
        <v>1984</v>
      </c>
      <c r="B1986" s="29">
        <v>1032.623999999998</v>
      </c>
      <c r="C1986" s="29">
        <v>17085.055999999899</v>
      </c>
      <c r="D1986" s="29">
        <v>1</v>
      </c>
      <c r="E1986" s="29">
        <v>1</v>
      </c>
      <c r="F1986" s="29">
        <v>36257.291999999987</v>
      </c>
      <c r="G1986" s="29">
        <v>1</v>
      </c>
      <c r="H1986" s="29">
        <v>1</v>
      </c>
      <c r="I1986" s="29">
        <v>1</v>
      </c>
      <c r="K1986" s="432"/>
      <c r="L1986" s="432" t="e">
        <f>IF(K1986=0,#REF!,0)</f>
        <v>#REF!</v>
      </c>
      <c r="O1986">
        <v>60756.869232999998</v>
      </c>
      <c r="P1986">
        <v>56</v>
      </c>
    </row>
    <row r="1987" spans="1:16">
      <c r="A1987" s="29">
        <v>1985</v>
      </c>
      <c r="B1987" s="29">
        <v>1032.623999999998</v>
      </c>
      <c r="C1987" s="29">
        <v>16808.4889999999</v>
      </c>
      <c r="D1987" s="29">
        <v>1</v>
      </c>
      <c r="E1987" s="29">
        <v>1</v>
      </c>
      <c r="F1987" s="29">
        <v>37091.179999999993</v>
      </c>
      <c r="G1987" s="29">
        <v>1</v>
      </c>
      <c r="H1987" s="29">
        <v>1</v>
      </c>
      <c r="I1987" s="29">
        <v>1</v>
      </c>
      <c r="K1987" s="432"/>
      <c r="L1987" s="432" t="e">
        <f>IF(K1987=0,#REF!,0)</f>
        <v>#REF!</v>
      </c>
      <c r="O1987">
        <v>61640.900512</v>
      </c>
      <c r="P1987">
        <v>63</v>
      </c>
    </row>
    <row r="1988" spans="1:16">
      <c r="A1988" s="29">
        <v>1986</v>
      </c>
      <c r="B1988" s="29">
        <v>1762.222</v>
      </c>
      <c r="C1988" s="29">
        <v>16279.5799999999</v>
      </c>
      <c r="D1988" s="29">
        <v>1</v>
      </c>
      <c r="E1988" s="29">
        <v>1</v>
      </c>
      <c r="F1988" s="29">
        <v>41233.427000000003</v>
      </c>
      <c r="G1988" s="29">
        <v>1</v>
      </c>
      <c r="H1988" s="29">
        <v>1</v>
      </c>
      <c r="I1988" s="29">
        <v>1</v>
      </c>
      <c r="K1988" s="432"/>
      <c r="L1988" s="432" t="e">
        <f>IF(K1988=0,#REF!,0)</f>
        <v>#REF!</v>
      </c>
      <c r="O1988">
        <v>61368.164489000003</v>
      </c>
      <c r="P1988">
        <v>72</v>
      </c>
    </row>
    <row r="1989" spans="1:16">
      <c r="A1989" s="29">
        <v>1987</v>
      </c>
      <c r="B1989" s="29">
        <v>6139.8579999999993</v>
      </c>
      <c r="C1989" s="29">
        <v>16396.7209999999</v>
      </c>
      <c r="D1989" s="29">
        <v>1</v>
      </c>
      <c r="E1989" s="29">
        <v>1</v>
      </c>
      <c r="F1989" s="29">
        <v>39225.674999999988</v>
      </c>
      <c r="G1989" s="29">
        <v>1</v>
      </c>
      <c r="H1989" s="29">
        <v>1</v>
      </c>
      <c r="I1989" s="29">
        <v>1</v>
      </c>
      <c r="K1989" s="432"/>
      <c r="L1989" s="432" t="e">
        <f>IF(K1989=0,#REF!,0)</f>
        <v>#REF!</v>
      </c>
      <c r="O1989">
        <v>61460.695190999999</v>
      </c>
      <c r="P1989">
        <v>87</v>
      </c>
    </row>
    <row r="1990" spans="1:16">
      <c r="A1990" s="29">
        <v>1988</v>
      </c>
      <c r="B1990" s="29">
        <v>7599.07</v>
      </c>
      <c r="C1990" s="29">
        <v>17777.267999999902</v>
      </c>
      <c r="D1990" s="29">
        <v>1</v>
      </c>
      <c r="E1990" s="29">
        <v>1</v>
      </c>
      <c r="F1990" s="29">
        <v>39734.31</v>
      </c>
      <c r="G1990" s="29">
        <v>1</v>
      </c>
      <c r="H1990" s="29">
        <v>1</v>
      </c>
      <c r="I1990" s="29">
        <v>1</v>
      </c>
      <c r="K1990" s="432"/>
      <c r="L1990" s="432" t="e">
        <f>IF(K1990=0,#REF!,0)</f>
        <v>#REF!</v>
      </c>
      <c r="O1990">
        <v>62968.727844000001</v>
      </c>
      <c r="P1990">
        <v>102</v>
      </c>
    </row>
    <row r="1991" spans="1:16">
      <c r="A1991" s="29">
        <v>1989</v>
      </c>
      <c r="B1991" s="29">
        <v>1762.222</v>
      </c>
      <c r="C1991" s="29">
        <v>17326.144999999899</v>
      </c>
      <c r="D1991" s="29">
        <v>1</v>
      </c>
      <c r="E1991" s="29">
        <v>1</v>
      </c>
      <c r="F1991" s="29">
        <v>50924.713999999891</v>
      </c>
      <c r="G1991" s="29">
        <v>1</v>
      </c>
      <c r="H1991" s="29">
        <v>1</v>
      </c>
      <c r="I1991" s="29">
        <v>1</v>
      </c>
      <c r="K1991" s="432"/>
      <c r="L1991" s="432" t="e">
        <f>IF(K1991=0,#REF!,0)</f>
        <v>#REF!</v>
      </c>
      <c r="O1991">
        <v>61243.565552</v>
      </c>
      <c r="P1991">
        <v>107</v>
      </c>
    </row>
    <row r="1992" spans="1:16">
      <c r="A1992" s="29">
        <v>1990</v>
      </c>
      <c r="B1992" s="29">
        <v>1762.222</v>
      </c>
      <c r="C1992" s="29">
        <v>16967.393999999898</v>
      </c>
      <c r="D1992" s="29">
        <v>1</v>
      </c>
      <c r="E1992" s="29">
        <v>1</v>
      </c>
      <c r="F1992" s="29">
        <v>2324.3159999999998</v>
      </c>
      <c r="G1992" s="29">
        <v>1</v>
      </c>
      <c r="H1992" s="29">
        <v>1</v>
      </c>
      <c r="I1992" s="29">
        <v>1</v>
      </c>
      <c r="K1992" s="432"/>
      <c r="L1992" s="432" t="e">
        <f>IF(K1992=0,#REF!,0)</f>
        <v>#REF!</v>
      </c>
      <c r="O1992">
        <v>60244.303223000003</v>
      </c>
      <c r="P1992">
        <v>111</v>
      </c>
    </row>
    <row r="1993" spans="1:16">
      <c r="A1993" s="29">
        <v>1991</v>
      </c>
      <c r="B1993" s="29">
        <v>1762.222</v>
      </c>
      <c r="C1993" s="29">
        <v>16589.088999999902</v>
      </c>
      <c r="D1993" s="29">
        <v>1</v>
      </c>
      <c r="E1993" s="29">
        <v>1</v>
      </c>
      <c r="F1993" s="29">
        <v>2138.4250000000002</v>
      </c>
      <c r="G1993" s="29">
        <v>1</v>
      </c>
      <c r="H1993" s="29">
        <v>1</v>
      </c>
      <c r="I1993" s="29">
        <v>1</v>
      </c>
      <c r="K1993" s="432"/>
      <c r="L1993" s="432" t="e">
        <f>IF(K1993=0,#REF!,0)</f>
        <v>#REF!</v>
      </c>
      <c r="O1993">
        <v>60146.949765999998</v>
      </c>
      <c r="P1993">
        <v>114</v>
      </c>
    </row>
    <row r="1994" spans="1:16">
      <c r="A1994" s="29">
        <v>1992</v>
      </c>
      <c r="B1994" s="29">
        <v>1032.623999999998</v>
      </c>
      <c r="C1994" s="29">
        <v>16671.949999999899</v>
      </c>
      <c r="D1994" s="29">
        <v>1</v>
      </c>
      <c r="E1994" s="29">
        <v>1</v>
      </c>
      <c r="F1994" s="29">
        <v>1215.1980000000001</v>
      </c>
      <c r="G1994" s="29">
        <v>1</v>
      </c>
      <c r="H1994" s="29">
        <v>1</v>
      </c>
      <c r="I1994" s="29">
        <v>1</v>
      </c>
      <c r="K1994" s="432"/>
      <c r="L1994" s="432" t="e">
        <f>IF(K1994=0,#REF!,0)</f>
        <v>#REF!</v>
      </c>
      <c r="O1994">
        <v>59961.993041000002</v>
      </c>
      <c r="P1994">
        <v>108</v>
      </c>
    </row>
    <row r="1995" spans="1:16">
      <c r="A1995" s="29">
        <v>1993</v>
      </c>
      <c r="B1995" s="29">
        <v>1032.623999999998</v>
      </c>
      <c r="C1995" s="29">
        <v>17518.7959999999</v>
      </c>
      <c r="D1995" s="29">
        <v>1</v>
      </c>
      <c r="E1995" s="29">
        <v>1</v>
      </c>
      <c r="F1995" s="29">
        <v>627.52599999999904</v>
      </c>
      <c r="G1995" s="29">
        <v>1</v>
      </c>
      <c r="H1995" s="29">
        <v>1</v>
      </c>
      <c r="I1995" s="29">
        <v>1</v>
      </c>
      <c r="K1995" s="432"/>
      <c r="L1995" s="432" t="e">
        <f>IF(K1995=0,#REF!,0)</f>
        <v>#REF!</v>
      </c>
      <c r="O1995">
        <v>58407.203367999988</v>
      </c>
      <c r="P1995">
        <v>97</v>
      </c>
    </row>
    <row r="1996" spans="1:16">
      <c r="A1996" s="29">
        <v>1994</v>
      </c>
      <c r="B1996" s="29">
        <v>1032.623999999998</v>
      </c>
      <c r="C1996" s="29">
        <v>17427.248999999902</v>
      </c>
      <c r="D1996" s="29">
        <v>1</v>
      </c>
      <c r="E1996" s="29">
        <v>1</v>
      </c>
      <c r="F1996" s="29">
        <v>780.71499999999992</v>
      </c>
      <c r="G1996" s="29">
        <v>1</v>
      </c>
      <c r="H1996" s="29">
        <v>1</v>
      </c>
      <c r="I1996" s="29">
        <v>1</v>
      </c>
      <c r="K1996" s="432"/>
      <c r="L1996" s="432" t="e">
        <f>IF(K1996=0,#REF!,0)</f>
        <v>#REF!</v>
      </c>
      <c r="O1996">
        <v>56763.733398999997</v>
      </c>
      <c r="P1996">
        <v>87</v>
      </c>
    </row>
    <row r="1997" spans="1:16">
      <c r="A1997" s="29">
        <v>1995</v>
      </c>
      <c r="B1997" s="29">
        <v>1032.623999999998</v>
      </c>
      <c r="C1997" s="29">
        <v>17417.173999999901</v>
      </c>
      <c r="D1997" s="29">
        <v>1</v>
      </c>
      <c r="E1997" s="29">
        <v>1</v>
      </c>
      <c r="F1997" s="29">
        <v>2249.136</v>
      </c>
      <c r="G1997" s="29">
        <v>1</v>
      </c>
      <c r="H1997" s="29">
        <v>1</v>
      </c>
      <c r="I1997" s="29">
        <v>1</v>
      </c>
      <c r="K1997" s="432"/>
      <c r="L1997" s="432" t="e">
        <f>IF(K1997=0,#REF!,0)</f>
        <v>#REF!</v>
      </c>
      <c r="O1997">
        <v>55971.899781</v>
      </c>
      <c r="P1997">
        <v>84</v>
      </c>
    </row>
    <row r="1998" spans="1:16">
      <c r="A1998" s="29">
        <v>1996</v>
      </c>
      <c r="B1998" s="29">
        <v>1032.623999999998</v>
      </c>
      <c r="C1998" s="29">
        <v>17422.012999999901</v>
      </c>
      <c r="D1998" s="29">
        <v>1</v>
      </c>
      <c r="E1998" s="29">
        <v>1</v>
      </c>
      <c r="F1998" s="29">
        <v>6497.5249999999996</v>
      </c>
      <c r="G1998" s="29">
        <v>1</v>
      </c>
      <c r="H1998" s="29">
        <v>1</v>
      </c>
      <c r="I1998" s="29">
        <v>1</v>
      </c>
      <c r="K1998" s="432"/>
      <c r="L1998" s="432" t="e">
        <f>IF(K1998=0,#REF!,0)</f>
        <v>#REF!</v>
      </c>
      <c r="O1998">
        <v>56177.909455000001</v>
      </c>
      <c r="P1998">
        <v>78</v>
      </c>
    </row>
    <row r="1999" spans="1:16">
      <c r="A1999" s="29">
        <v>1997</v>
      </c>
      <c r="B1999" s="29">
        <v>1032.623999999998</v>
      </c>
      <c r="C1999" s="29">
        <v>17458.9719999999</v>
      </c>
      <c r="D1999" s="29">
        <v>1</v>
      </c>
      <c r="E1999" s="29">
        <v>1</v>
      </c>
      <c r="F1999" s="29">
        <v>11297.467000000001</v>
      </c>
      <c r="G1999" s="29">
        <v>1</v>
      </c>
      <c r="H1999" s="29">
        <v>1</v>
      </c>
      <c r="I1999" s="29">
        <v>1</v>
      </c>
      <c r="K1999" s="432"/>
      <c r="L1999" s="432" t="e">
        <f>IF(K1999=0,#REF!,0)</f>
        <v>#REF!</v>
      </c>
      <c r="O1999">
        <v>56181.33786</v>
      </c>
      <c r="P1999">
        <v>78</v>
      </c>
    </row>
    <row r="2000" spans="1:16">
      <c r="A2000" s="29">
        <v>1998</v>
      </c>
      <c r="B2000" s="29">
        <v>1762.222</v>
      </c>
      <c r="C2000" s="29">
        <v>17478.4539999999</v>
      </c>
      <c r="D2000" s="29">
        <v>1</v>
      </c>
      <c r="E2000" s="29">
        <v>1</v>
      </c>
      <c r="F2000" s="29">
        <v>16111.652999999889</v>
      </c>
      <c r="G2000" s="29">
        <v>1</v>
      </c>
      <c r="H2000" s="29">
        <v>1</v>
      </c>
      <c r="I2000" s="29">
        <v>1</v>
      </c>
      <c r="K2000" s="432"/>
      <c r="L2000" s="432" t="e">
        <f>IF(K2000=0,#REF!,0)</f>
        <v>#REF!</v>
      </c>
      <c r="O2000">
        <v>56468.754395000004</v>
      </c>
      <c r="P2000">
        <v>82</v>
      </c>
    </row>
    <row r="2001" spans="1:16">
      <c r="A2001" s="29">
        <v>1999</v>
      </c>
      <c r="B2001" s="29">
        <v>6139.8579999999993</v>
      </c>
      <c r="C2001" s="29">
        <v>17546.217999999899</v>
      </c>
      <c r="D2001" s="29">
        <v>1</v>
      </c>
      <c r="E2001" s="29">
        <v>1</v>
      </c>
      <c r="F2001" s="29">
        <v>95438.576000000001</v>
      </c>
      <c r="G2001" s="29">
        <v>1</v>
      </c>
      <c r="H2001" s="29">
        <v>1</v>
      </c>
      <c r="I2001" s="29">
        <v>1</v>
      </c>
      <c r="K2001" s="432"/>
      <c r="L2001" s="432" t="e">
        <f>IF(K2001=0,#REF!,0)</f>
        <v>#REF!</v>
      </c>
      <c r="O2001">
        <v>56862.812193999998</v>
      </c>
      <c r="P2001">
        <v>88</v>
      </c>
    </row>
    <row r="2002" spans="1:16">
      <c r="A2002" s="29">
        <v>2000</v>
      </c>
      <c r="B2002" s="29">
        <v>1762.222</v>
      </c>
      <c r="C2002" s="29">
        <v>50602.495999999897</v>
      </c>
      <c r="D2002" s="29">
        <v>1</v>
      </c>
      <c r="E2002" s="29">
        <v>1</v>
      </c>
      <c r="F2002" s="29">
        <v>91037.641999999993</v>
      </c>
      <c r="G2002" s="29">
        <v>1</v>
      </c>
      <c r="H2002" s="29">
        <v>1</v>
      </c>
      <c r="I2002" s="29">
        <v>1</v>
      </c>
      <c r="K2002" s="432"/>
      <c r="L2002" s="432" t="e">
        <f>IF(K2002=0,#REF!,0)</f>
        <v>#REF!</v>
      </c>
      <c r="O2002">
        <v>57153.028199</v>
      </c>
      <c r="P2002">
        <v>98</v>
      </c>
    </row>
    <row r="2003" spans="1:16">
      <c r="A2003" s="29">
        <v>2001</v>
      </c>
      <c r="B2003" s="29">
        <v>1032.623999999998</v>
      </c>
      <c r="C2003" s="29">
        <v>79967.891999999993</v>
      </c>
      <c r="D2003" s="29">
        <v>1</v>
      </c>
      <c r="E2003" s="29">
        <v>1</v>
      </c>
      <c r="F2003" s="29">
        <v>78336.829999999987</v>
      </c>
      <c r="G2003" s="29">
        <v>1</v>
      </c>
      <c r="H2003" s="29">
        <v>1</v>
      </c>
      <c r="I2003" s="29">
        <v>1</v>
      </c>
      <c r="K2003" s="432"/>
      <c r="L2003" s="432" t="e">
        <f>IF(K2003=0,#REF!,0)</f>
        <v>#REF!</v>
      </c>
      <c r="O2003">
        <v>56471.237487999999</v>
      </c>
      <c r="P2003">
        <v>103</v>
      </c>
    </row>
    <row r="2004" spans="1:16">
      <c r="A2004" s="29">
        <v>2002</v>
      </c>
      <c r="B2004" s="29">
        <v>1153.2399999999991</v>
      </c>
      <c r="C2004" s="29">
        <v>97576.74399999989</v>
      </c>
      <c r="D2004" s="29">
        <v>1</v>
      </c>
      <c r="E2004" s="29">
        <v>1</v>
      </c>
      <c r="F2004" s="29">
        <v>63750.854999999887</v>
      </c>
      <c r="G2004" s="29">
        <v>1</v>
      </c>
      <c r="H2004" s="29">
        <v>1</v>
      </c>
      <c r="I2004" s="29">
        <v>1</v>
      </c>
      <c r="K2004" s="432"/>
      <c r="L2004" s="432" t="e">
        <f>IF(K2004=0,#REF!,0)</f>
        <v>#REF!</v>
      </c>
      <c r="O2004">
        <v>57987.939332000002</v>
      </c>
      <c r="P2004">
        <v>101</v>
      </c>
    </row>
    <row r="2005" spans="1:16">
      <c r="A2005" s="29">
        <v>2003</v>
      </c>
      <c r="B2005" s="29">
        <v>1213.5469999999989</v>
      </c>
      <c r="C2005" s="29">
        <v>114825.9449999998</v>
      </c>
      <c r="D2005" s="29">
        <v>1</v>
      </c>
      <c r="E2005" s="29">
        <v>1</v>
      </c>
      <c r="F2005" s="29">
        <v>51373.0609999999</v>
      </c>
      <c r="G2005" s="29">
        <v>1</v>
      </c>
      <c r="H2005" s="29">
        <v>1</v>
      </c>
      <c r="I2005" s="29">
        <v>1</v>
      </c>
      <c r="K2005" s="432"/>
      <c r="L2005" s="432" t="e">
        <f>IF(K2005=0,#REF!,0)</f>
        <v>#REF!</v>
      </c>
      <c r="O2005">
        <v>58546.89746</v>
      </c>
      <c r="P2005">
        <v>93</v>
      </c>
    </row>
    <row r="2006" spans="1:16">
      <c r="A2006" s="29">
        <v>2004</v>
      </c>
      <c r="B2006" s="29">
        <v>1213.5469999999989</v>
      </c>
      <c r="C2006" s="29">
        <v>95954.561999999903</v>
      </c>
      <c r="D2006" s="29">
        <v>1</v>
      </c>
      <c r="E2006" s="29">
        <v>1</v>
      </c>
      <c r="F2006" s="29">
        <v>41604.859999999913</v>
      </c>
      <c r="G2006" s="29">
        <v>1</v>
      </c>
      <c r="H2006" s="29">
        <v>1</v>
      </c>
      <c r="I2006" s="29">
        <v>1</v>
      </c>
      <c r="K2006" s="432"/>
      <c r="L2006" s="432" t="e">
        <f>IF(K2006=0,#REF!,0)</f>
        <v>#REF!</v>
      </c>
      <c r="O2006">
        <v>59001.11505</v>
      </c>
      <c r="P2006">
        <v>88</v>
      </c>
    </row>
    <row r="2007" spans="1:16">
      <c r="A2007" s="29">
        <v>2005</v>
      </c>
      <c r="B2007" s="29">
        <v>6200.1660000000002</v>
      </c>
      <c r="C2007" s="29">
        <v>52500.20999999989</v>
      </c>
      <c r="D2007" s="29">
        <v>1</v>
      </c>
      <c r="E2007" s="29">
        <v>1</v>
      </c>
      <c r="F2007" s="29">
        <v>22931.91599999999</v>
      </c>
      <c r="G2007" s="29">
        <v>1</v>
      </c>
      <c r="H2007" s="29">
        <v>1</v>
      </c>
      <c r="I2007" s="29">
        <v>1</v>
      </c>
      <c r="K2007" s="432"/>
      <c r="L2007" s="432" t="e">
        <f>IF(K2007=0,#REF!,0)</f>
        <v>#REF!</v>
      </c>
      <c r="O2007">
        <v>56501.158874000001</v>
      </c>
      <c r="P2007">
        <v>82</v>
      </c>
    </row>
    <row r="2008" spans="1:16">
      <c r="A2008" s="29">
        <v>2006</v>
      </c>
      <c r="B2008" s="29">
        <v>1762.222</v>
      </c>
      <c r="C2008" s="29">
        <v>75203.248999999996</v>
      </c>
      <c r="D2008" s="29">
        <v>1</v>
      </c>
      <c r="E2008" s="29">
        <v>1</v>
      </c>
      <c r="F2008" s="29">
        <v>25908.179999999898</v>
      </c>
      <c r="G2008" s="29">
        <v>1</v>
      </c>
      <c r="H2008" s="29">
        <v>1</v>
      </c>
      <c r="I2008" s="29">
        <v>1</v>
      </c>
      <c r="K2008" s="432"/>
      <c r="L2008" s="432" t="e">
        <f>IF(K2008=0,#REF!,0)</f>
        <v>#REF!</v>
      </c>
      <c r="O2008">
        <v>55546.036985999999</v>
      </c>
      <c r="P2008">
        <v>80</v>
      </c>
    </row>
    <row r="2009" spans="1:16">
      <c r="A2009" s="29">
        <v>2007</v>
      </c>
      <c r="B2009" s="29">
        <v>1032.623999999998</v>
      </c>
      <c r="C2009" s="29">
        <v>110508.7669999998</v>
      </c>
      <c r="D2009" s="29">
        <v>1</v>
      </c>
      <c r="E2009" s="29">
        <v>1</v>
      </c>
      <c r="F2009" s="29">
        <v>23543.867999999889</v>
      </c>
      <c r="G2009" s="29">
        <v>1</v>
      </c>
      <c r="H2009" s="29">
        <v>1</v>
      </c>
      <c r="I2009" s="29">
        <v>1</v>
      </c>
      <c r="K2009" s="432"/>
      <c r="L2009" s="432" t="e">
        <f>IF(K2009=0,#REF!,0)</f>
        <v>#REF!</v>
      </c>
      <c r="O2009">
        <v>56741.164978000001</v>
      </c>
      <c r="P2009">
        <v>76</v>
      </c>
    </row>
    <row r="2010" spans="1:16">
      <c r="A2010" s="29">
        <v>2008</v>
      </c>
      <c r="B2010" s="29">
        <v>1032.623999999998</v>
      </c>
      <c r="C2010" s="29">
        <v>92495.544999999896</v>
      </c>
      <c r="D2010" s="29">
        <v>1</v>
      </c>
      <c r="E2010" s="29">
        <v>1</v>
      </c>
      <c r="F2010" s="29">
        <v>22595.811000000002</v>
      </c>
      <c r="G2010" s="29">
        <v>1</v>
      </c>
      <c r="H2010" s="29">
        <v>1</v>
      </c>
      <c r="I2010" s="29">
        <v>1</v>
      </c>
      <c r="K2010" s="432"/>
      <c r="L2010" s="432" t="e">
        <f>IF(K2010=0,#REF!,0)</f>
        <v>#REF!</v>
      </c>
      <c r="O2010">
        <v>55152.982239999998</v>
      </c>
      <c r="P2010">
        <v>78</v>
      </c>
    </row>
    <row r="2011" spans="1:16">
      <c r="A2011" s="29">
        <v>2009</v>
      </c>
      <c r="B2011" s="29">
        <v>1032.623999999998</v>
      </c>
      <c r="C2011" s="29">
        <v>80646.982000000004</v>
      </c>
      <c r="D2011" s="29">
        <v>1</v>
      </c>
      <c r="E2011" s="29">
        <v>1</v>
      </c>
      <c r="F2011" s="29">
        <v>24994.709999999901</v>
      </c>
      <c r="G2011" s="29">
        <v>1</v>
      </c>
      <c r="H2011" s="29">
        <v>1</v>
      </c>
      <c r="I2011" s="29">
        <v>1</v>
      </c>
      <c r="K2011" s="432"/>
      <c r="L2011" s="432" t="e">
        <f>IF(K2011=0,#REF!,0)</f>
        <v>#REF!</v>
      </c>
      <c r="O2011">
        <v>55092.705628000003</v>
      </c>
      <c r="P2011">
        <v>77</v>
      </c>
    </row>
    <row r="2012" spans="1:16">
      <c r="A2012" s="29">
        <v>2010</v>
      </c>
      <c r="B2012" s="29">
        <v>1762.222</v>
      </c>
      <c r="C2012" s="29">
        <v>45275.941999999894</v>
      </c>
      <c r="D2012" s="29">
        <v>1</v>
      </c>
      <c r="E2012" s="29">
        <v>1</v>
      </c>
      <c r="F2012" s="29">
        <v>29174.166999999899</v>
      </c>
      <c r="G2012" s="29">
        <v>1</v>
      </c>
      <c r="H2012" s="29">
        <v>1</v>
      </c>
      <c r="I2012" s="29">
        <v>1</v>
      </c>
      <c r="K2012" s="432"/>
      <c r="L2012" s="432" t="e">
        <f>IF(K2012=0,#REF!,0)</f>
        <v>#REF!</v>
      </c>
      <c r="O2012">
        <v>54067.851135999997</v>
      </c>
      <c r="P2012">
        <v>93</v>
      </c>
    </row>
    <row r="2013" spans="1:16">
      <c r="A2013" s="29">
        <v>2011</v>
      </c>
      <c r="B2013" s="29">
        <v>6139.8579999999993</v>
      </c>
      <c r="C2013" s="29">
        <v>29148.693999999901</v>
      </c>
      <c r="D2013" s="29">
        <v>1</v>
      </c>
      <c r="E2013" s="29">
        <v>1</v>
      </c>
      <c r="F2013" s="29">
        <v>28359.380999999888</v>
      </c>
      <c r="G2013" s="29">
        <v>1</v>
      </c>
      <c r="H2013" s="29">
        <v>1</v>
      </c>
      <c r="I2013" s="29">
        <v>1</v>
      </c>
      <c r="K2013" s="432"/>
      <c r="L2013" s="432" t="e">
        <f>IF(K2013=0,#REF!,0)</f>
        <v>#REF!</v>
      </c>
      <c r="O2013">
        <v>54624.457582000003</v>
      </c>
      <c r="P2013">
        <v>108</v>
      </c>
    </row>
    <row r="2014" spans="1:16">
      <c r="A2014" s="29">
        <v>2012</v>
      </c>
      <c r="B2014" s="29">
        <v>7599.07</v>
      </c>
      <c r="C2014" s="29">
        <v>30598.94299999989</v>
      </c>
      <c r="D2014" s="29">
        <v>1</v>
      </c>
      <c r="E2014" s="29">
        <v>1</v>
      </c>
      <c r="F2014" s="29">
        <v>29596.6679999999</v>
      </c>
      <c r="G2014" s="29">
        <v>1</v>
      </c>
      <c r="H2014" s="29">
        <v>1</v>
      </c>
      <c r="I2014" s="29">
        <v>1</v>
      </c>
      <c r="K2014" s="432"/>
      <c r="L2014" s="432" t="e">
        <f>IF(K2014=0,#REF!,0)</f>
        <v>#REF!</v>
      </c>
      <c r="O2014">
        <v>56681.729675000002</v>
      </c>
      <c r="P2014">
        <v>117</v>
      </c>
    </row>
    <row r="2015" spans="1:16">
      <c r="A2015" s="29">
        <v>2013</v>
      </c>
      <c r="B2015" s="29">
        <v>1762.222</v>
      </c>
      <c r="C2015" s="29">
        <v>17050.423999999901</v>
      </c>
      <c r="D2015" s="29">
        <v>1</v>
      </c>
      <c r="E2015" s="29">
        <v>1</v>
      </c>
      <c r="F2015" s="29">
        <v>43161.264999999999</v>
      </c>
      <c r="G2015" s="29">
        <v>1</v>
      </c>
      <c r="H2015" s="29">
        <v>1</v>
      </c>
      <c r="I2015" s="29">
        <v>1</v>
      </c>
      <c r="K2015" s="432"/>
      <c r="L2015" s="432" t="e">
        <f>IF(K2015=0,#REF!,0)</f>
        <v>#REF!</v>
      </c>
      <c r="O2015">
        <v>57665.868408000002</v>
      </c>
      <c r="P2015">
        <v>120</v>
      </c>
    </row>
    <row r="2016" spans="1:16">
      <c r="A2016" s="29">
        <v>2014</v>
      </c>
      <c r="B2016" s="29">
        <v>1762.222</v>
      </c>
      <c r="C2016" s="29">
        <v>16714.639999999901</v>
      </c>
      <c r="D2016" s="29">
        <v>1</v>
      </c>
      <c r="E2016" s="29">
        <v>1</v>
      </c>
      <c r="F2016" s="29">
        <v>2979.6170000000002</v>
      </c>
      <c r="G2016" s="29">
        <v>1</v>
      </c>
      <c r="H2016" s="29">
        <v>1</v>
      </c>
      <c r="I2016" s="29">
        <v>1</v>
      </c>
      <c r="K2016" s="432"/>
      <c r="L2016" s="432" t="e">
        <f>IF(K2016=0,#REF!,0)</f>
        <v>#REF!</v>
      </c>
      <c r="O2016">
        <v>56869.766052999999</v>
      </c>
      <c r="P2016">
        <v>119</v>
      </c>
    </row>
    <row r="2017" spans="1:16">
      <c r="A2017" s="29">
        <v>2015</v>
      </c>
      <c r="B2017" s="29">
        <v>1762.222</v>
      </c>
      <c r="C2017" s="29">
        <v>16374.5729999999</v>
      </c>
      <c r="D2017" s="29">
        <v>1</v>
      </c>
      <c r="E2017" s="29">
        <v>1</v>
      </c>
      <c r="F2017" s="29">
        <v>1666.06899999999</v>
      </c>
      <c r="G2017" s="29">
        <v>1</v>
      </c>
      <c r="H2017" s="29">
        <v>1</v>
      </c>
      <c r="I2017" s="29">
        <v>1</v>
      </c>
      <c r="K2017" s="432"/>
      <c r="L2017" s="432" t="e">
        <f>IF(K2017=0,#REF!,0)</f>
        <v>#REF!</v>
      </c>
      <c r="O2017">
        <v>56978.034850999997</v>
      </c>
      <c r="P2017">
        <v>116</v>
      </c>
    </row>
    <row r="2018" spans="1:16">
      <c r="A2018" s="29">
        <v>2016</v>
      </c>
      <c r="B2018" s="29">
        <v>1032.623999999998</v>
      </c>
      <c r="C2018" s="29">
        <v>16482.446999999898</v>
      </c>
      <c r="D2018" s="29">
        <v>1</v>
      </c>
      <c r="E2018" s="29">
        <v>1</v>
      </c>
      <c r="F2018" s="29">
        <v>1274.009</v>
      </c>
      <c r="G2018" s="29">
        <v>1</v>
      </c>
      <c r="H2018" s="29">
        <v>1</v>
      </c>
      <c r="I2018" s="29">
        <v>1</v>
      </c>
      <c r="K2018" s="432"/>
      <c r="L2018" s="432" t="e">
        <f>IF(K2018=0,#REF!,0)</f>
        <v>#REF!</v>
      </c>
      <c r="O2018">
        <v>57547.351746</v>
      </c>
      <c r="P2018">
        <v>110</v>
      </c>
    </row>
    <row r="2019" spans="1:16">
      <c r="A2019" s="29">
        <v>2017</v>
      </c>
      <c r="B2019" s="29">
        <v>1032.623999999998</v>
      </c>
      <c r="C2019" s="29">
        <v>16580.805999999899</v>
      </c>
      <c r="D2019" s="29">
        <v>1</v>
      </c>
      <c r="E2019" s="29">
        <v>1</v>
      </c>
      <c r="F2019" s="29">
        <v>567.570999999999</v>
      </c>
      <c r="G2019" s="29">
        <v>1</v>
      </c>
      <c r="H2019" s="29">
        <v>1</v>
      </c>
      <c r="I2019" s="29">
        <v>1</v>
      </c>
      <c r="K2019" s="432"/>
      <c r="L2019" s="432" t="e">
        <f>IF(K2019=0,#REF!,0)</f>
        <v>#REF!</v>
      </c>
      <c r="O2019">
        <v>55573.634765000003</v>
      </c>
      <c r="P2019">
        <v>100</v>
      </c>
    </row>
    <row r="2020" spans="1:16">
      <c r="A2020" s="29">
        <v>2018</v>
      </c>
      <c r="B2020" s="29">
        <v>1032.623999999998</v>
      </c>
      <c r="C2020" s="29">
        <v>16669.558999999899</v>
      </c>
      <c r="D2020" s="29">
        <v>1</v>
      </c>
      <c r="E2020" s="29">
        <v>1</v>
      </c>
      <c r="F2020" s="29">
        <v>397.86299999999989</v>
      </c>
      <c r="G2020" s="29">
        <v>1</v>
      </c>
      <c r="H2020" s="29">
        <v>1</v>
      </c>
      <c r="I2020" s="29">
        <v>1</v>
      </c>
      <c r="K2020" s="432"/>
      <c r="L2020" s="432" t="e">
        <f>IF(K2020=0,#REF!,0)</f>
        <v>#REF!</v>
      </c>
      <c r="O2020">
        <v>52544.573974999999</v>
      </c>
      <c r="P2020">
        <v>92</v>
      </c>
    </row>
    <row r="2021" spans="1:16">
      <c r="A2021" s="29">
        <v>2019</v>
      </c>
      <c r="B2021" s="29">
        <v>1032.623999999998</v>
      </c>
      <c r="C2021" s="29">
        <v>16838.209999999901</v>
      </c>
      <c r="D2021" s="29">
        <v>1</v>
      </c>
      <c r="E2021" s="29">
        <v>1</v>
      </c>
      <c r="F2021" s="29">
        <v>1726.3409999999999</v>
      </c>
      <c r="G2021" s="29">
        <v>1</v>
      </c>
      <c r="H2021" s="29">
        <v>1</v>
      </c>
      <c r="I2021" s="29">
        <v>1</v>
      </c>
      <c r="K2021" s="432"/>
      <c r="L2021" s="432" t="e">
        <f>IF(K2021=0,#REF!,0)</f>
        <v>#REF!</v>
      </c>
      <c r="O2021">
        <v>50992.854919999998</v>
      </c>
      <c r="P2021">
        <v>90</v>
      </c>
    </row>
    <row r="2022" spans="1:16">
      <c r="A2022" s="29">
        <v>2020</v>
      </c>
      <c r="B2022" s="29">
        <v>1032.623999999998</v>
      </c>
      <c r="C2022" s="29">
        <v>16914.010999999889</v>
      </c>
      <c r="D2022" s="29">
        <v>1</v>
      </c>
      <c r="E2022" s="29">
        <v>1</v>
      </c>
      <c r="F2022" s="29">
        <v>6834.2819999999901</v>
      </c>
      <c r="G2022" s="29">
        <v>1</v>
      </c>
      <c r="H2022" s="29">
        <v>1</v>
      </c>
      <c r="I2022" s="29">
        <v>1</v>
      </c>
      <c r="K2022" s="432"/>
      <c r="L2022" s="432" t="e">
        <f>IF(K2022=0,#REF!,0)</f>
        <v>#REF!</v>
      </c>
      <c r="O2022">
        <v>50715.494569000002</v>
      </c>
      <c r="P2022">
        <v>85</v>
      </c>
    </row>
    <row r="2023" spans="1:16">
      <c r="A2023" s="29">
        <v>2021</v>
      </c>
      <c r="B2023" s="29">
        <v>1032.623999999998</v>
      </c>
      <c r="C2023" s="29">
        <v>17031.881999999889</v>
      </c>
      <c r="D2023" s="29">
        <v>1</v>
      </c>
      <c r="E2023" s="29">
        <v>1</v>
      </c>
      <c r="F2023" s="29">
        <v>13138.449999999901</v>
      </c>
      <c r="G2023" s="29">
        <v>1</v>
      </c>
      <c r="H2023" s="29">
        <v>1</v>
      </c>
      <c r="I2023" s="29">
        <v>1</v>
      </c>
      <c r="K2023" s="432"/>
      <c r="L2023" s="432" t="e">
        <f>IF(K2023=0,#REF!,0)</f>
        <v>#REF!</v>
      </c>
      <c r="O2023">
        <v>50845.836914</v>
      </c>
      <c r="P2023">
        <v>85</v>
      </c>
    </row>
    <row r="2024" spans="1:16">
      <c r="A2024" s="29">
        <v>2022</v>
      </c>
      <c r="B2024" s="29">
        <v>1762.222</v>
      </c>
      <c r="C2024" s="29">
        <v>17099.770999999899</v>
      </c>
      <c r="D2024" s="29">
        <v>1</v>
      </c>
      <c r="E2024" s="29">
        <v>1</v>
      </c>
      <c r="F2024" s="29">
        <v>18540.857</v>
      </c>
      <c r="G2024" s="29">
        <v>1</v>
      </c>
      <c r="H2024" s="29">
        <v>1</v>
      </c>
      <c r="I2024" s="29">
        <v>1</v>
      </c>
      <c r="K2024" s="432"/>
      <c r="L2024" s="432" t="e">
        <f>IF(K2024=0,#REF!,0)</f>
        <v>#REF!</v>
      </c>
      <c r="O2024">
        <v>51648.951139999997</v>
      </c>
      <c r="P2024">
        <v>86</v>
      </c>
    </row>
    <row r="2025" spans="1:16">
      <c r="A2025" s="29">
        <v>2023</v>
      </c>
      <c r="B2025" s="29">
        <v>6139.8579999999993</v>
      </c>
      <c r="C2025" s="29">
        <v>17209.909999999902</v>
      </c>
      <c r="D2025" s="29">
        <v>1</v>
      </c>
      <c r="E2025" s="29">
        <v>1</v>
      </c>
      <c r="F2025" s="29">
        <v>97970.877999999997</v>
      </c>
      <c r="G2025" s="29">
        <v>1</v>
      </c>
      <c r="H2025" s="29">
        <v>1</v>
      </c>
      <c r="I2025" s="29">
        <v>1</v>
      </c>
      <c r="K2025" s="432"/>
      <c r="L2025" s="432" t="e">
        <f>IF(K2025=0,#REF!,0)</f>
        <v>#REF!</v>
      </c>
      <c r="O2025">
        <v>51646.930847000003</v>
      </c>
      <c r="P2025">
        <v>91</v>
      </c>
    </row>
    <row r="2026" spans="1:16">
      <c r="A2026" s="29">
        <v>2024</v>
      </c>
      <c r="B2026" s="29">
        <v>1762.222</v>
      </c>
      <c r="C2026" s="29">
        <v>49785.018999999898</v>
      </c>
      <c r="D2026" s="29">
        <v>1</v>
      </c>
      <c r="E2026" s="29">
        <v>1</v>
      </c>
      <c r="F2026" s="29">
        <v>94466.22099999999</v>
      </c>
      <c r="G2026" s="29">
        <v>1</v>
      </c>
      <c r="H2026" s="29">
        <v>1</v>
      </c>
      <c r="I2026" s="29">
        <v>1</v>
      </c>
      <c r="K2026" s="432"/>
      <c r="L2026" s="432" t="e">
        <f>IF(K2026=0,#REF!,0)</f>
        <v>#REF!</v>
      </c>
      <c r="O2026">
        <v>51213.503966999997</v>
      </c>
      <c r="P2026">
        <v>87</v>
      </c>
    </row>
    <row r="2027" spans="1:16">
      <c r="A2027" s="29">
        <v>2025</v>
      </c>
      <c r="B2027" s="29">
        <v>1032.623999999998</v>
      </c>
      <c r="C2027" s="29">
        <v>78950.180999999997</v>
      </c>
      <c r="D2027" s="29">
        <v>1</v>
      </c>
      <c r="E2027" s="29">
        <v>1</v>
      </c>
      <c r="F2027" s="29">
        <v>82700.047999999995</v>
      </c>
      <c r="G2027" s="29">
        <v>1</v>
      </c>
      <c r="H2027" s="29">
        <v>1</v>
      </c>
      <c r="I2027" s="29">
        <v>1</v>
      </c>
      <c r="K2027" s="432"/>
      <c r="L2027" s="432" t="e">
        <f>IF(K2027=0,#REF!,0)</f>
        <v>#REF!</v>
      </c>
      <c r="O2027">
        <v>50331.762695999998</v>
      </c>
      <c r="P2027">
        <v>100</v>
      </c>
    </row>
    <row r="2028" spans="1:16">
      <c r="A2028" s="29">
        <v>2026</v>
      </c>
      <c r="B2028" s="29">
        <v>1153.2399999999991</v>
      </c>
      <c r="C2028" s="29">
        <v>96527.805999999895</v>
      </c>
      <c r="D2028" s="29">
        <v>1</v>
      </c>
      <c r="E2028" s="29">
        <v>1</v>
      </c>
      <c r="F2028" s="29">
        <v>69508.760999999911</v>
      </c>
      <c r="G2028" s="29">
        <v>1</v>
      </c>
      <c r="H2028" s="29">
        <v>1</v>
      </c>
      <c r="I2028" s="29">
        <v>1</v>
      </c>
      <c r="K2028" s="432"/>
      <c r="L2028" s="432" t="e">
        <f>IF(K2028=0,#REF!,0)</f>
        <v>#REF!</v>
      </c>
      <c r="O2028">
        <v>51139.742248000002</v>
      </c>
      <c r="P2028">
        <v>96</v>
      </c>
    </row>
    <row r="2029" spans="1:16">
      <c r="A2029" s="29">
        <v>2027</v>
      </c>
      <c r="B2029" s="29">
        <v>1213.5469999999989</v>
      </c>
      <c r="C2029" s="29">
        <v>113984.28299999981</v>
      </c>
      <c r="D2029" s="29">
        <v>1</v>
      </c>
      <c r="E2029" s="29">
        <v>1</v>
      </c>
      <c r="F2029" s="29">
        <v>58227.900999999998</v>
      </c>
      <c r="G2029" s="29">
        <v>1</v>
      </c>
      <c r="H2029" s="29">
        <v>1</v>
      </c>
      <c r="I2029" s="29">
        <v>1</v>
      </c>
      <c r="K2029" s="432"/>
      <c r="L2029" s="432" t="e">
        <f>IF(K2029=0,#REF!,0)</f>
        <v>#REF!</v>
      </c>
      <c r="O2029">
        <v>50424.625121999998</v>
      </c>
      <c r="P2029">
        <v>93</v>
      </c>
    </row>
    <row r="2030" spans="1:16">
      <c r="A2030" s="29">
        <v>2028</v>
      </c>
      <c r="B2030" s="29">
        <v>1213.5469999999989</v>
      </c>
      <c r="C2030" s="29">
        <v>95289.969999999899</v>
      </c>
      <c r="D2030" s="29">
        <v>1</v>
      </c>
      <c r="E2030" s="29">
        <v>1</v>
      </c>
      <c r="F2030" s="29">
        <v>49172.864999999991</v>
      </c>
      <c r="G2030" s="29">
        <v>1</v>
      </c>
      <c r="H2030" s="29">
        <v>1</v>
      </c>
      <c r="I2030" s="29">
        <v>1</v>
      </c>
      <c r="K2030" s="432"/>
      <c r="L2030" s="432" t="e">
        <f>IF(K2030=0,#REF!,0)</f>
        <v>#REF!</v>
      </c>
      <c r="O2030">
        <v>51519.801055999997</v>
      </c>
      <c r="P2030">
        <v>87</v>
      </c>
    </row>
    <row r="2031" spans="1:16">
      <c r="A2031" s="29">
        <v>2029</v>
      </c>
      <c r="B2031" s="29">
        <v>6200.1660000000002</v>
      </c>
      <c r="C2031" s="29">
        <v>51954.578999999881</v>
      </c>
      <c r="D2031" s="29">
        <v>1</v>
      </c>
      <c r="E2031" s="29">
        <v>1</v>
      </c>
      <c r="F2031" s="29">
        <v>30870.109</v>
      </c>
      <c r="G2031" s="29">
        <v>1</v>
      </c>
      <c r="H2031" s="29">
        <v>1</v>
      </c>
      <c r="I2031" s="29">
        <v>1</v>
      </c>
      <c r="K2031" s="432"/>
      <c r="L2031" s="432" t="e">
        <f>IF(K2031=0,#REF!,0)</f>
        <v>#REF!</v>
      </c>
      <c r="O2031">
        <v>50908.277404</v>
      </c>
      <c r="P2031">
        <v>84</v>
      </c>
    </row>
    <row r="2032" spans="1:16">
      <c r="A2032" s="29">
        <v>2030</v>
      </c>
      <c r="B2032" s="29">
        <v>1762.222</v>
      </c>
      <c r="C2032" s="29">
        <v>74887.026999999987</v>
      </c>
      <c r="D2032" s="29">
        <v>1</v>
      </c>
      <c r="E2032" s="29">
        <v>1</v>
      </c>
      <c r="F2032" s="29">
        <v>35158.732000000004</v>
      </c>
      <c r="G2032" s="29">
        <v>1</v>
      </c>
      <c r="H2032" s="29">
        <v>1</v>
      </c>
      <c r="I2032" s="29">
        <v>1</v>
      </c>
      <c r="K2032" s="432"/>
      <c r="L2032" s="432" t="e">
        <f>IF(K2032=0,#REF!,0)</f>
        <v>#REF!</v>
      </c>
      <c r="O2032">
        <v>51559.594483000001</v>
      </c>
      <c r="P2032">
        <v>74</v>
      </c>
    </row>
    <row r="2033" spans="1:16">
      <c r="A2033" s="29">
        <v>2031</v>
      </c>
      <c r="B2033" s="29">
        <v>1032.623999999998</v>
      </c>
      <c r="C2033" s="29">
        <v>110314.4709999998</v>
      </c>
      <c r="D2033" s="29">
        <v>1</v>
      </c>
      <c r="E2033" s="29">
        <v>1</v>
      </c>
      <c r="F2033" s="29">
        <v>32356.495999999999</v>
      </c>
      <c r="G2033" s="29">
        <v>1</v>
      </c>
      <c r="H2033" s="29">
        <v>1</v>
      </c>
      <c r="I2033" s="29">
        <v>1</v>
      </c>
      <c r="K2033" s="432"/>
      <c r="L2033" s="432" t="e">
        <f>IF(K2033=0,#REF!,0)</f>
        <v>#REF!</v>
      </c>
      <c r="O2033">
        <v>51448.103026999997</v>
      </c>
      <c r="P2033">
        <v>75</v>
      </c>
    </row>
    <row r="2034" spans="1:16">
      <c r="A2034" s="29">
        <v>2032</v>
      </c>
      <c r="B2034" s="29">
        <v>1032.623999999998</v>
      </c>
      <c r="C2034" s="29">
        <v>92348.355999999898</v>
      </c>
      <c r="D2034" s="29">
        <v>1</v>
      </c>
      <c r="E2034" s="29">
        <v>1</v>
      </c>
      <c r="F2034" s="29">
        <v>31008.722000000002</v>
      </c>
      <c r="G2034" s="29">
        <v>1</v>
      </c>
      <c r="H2034" s="29">
        <v>1</v>
      </c>
      <c r="I2034" s="29">
        <v>1</v>
      </c>
      <c r="K2034" s="432"/>
      <c r="L2034" s="432" t="e">
        <f>IF(K2034=0,#REF!,0)</f>
        <v>#REF!</v>
      </c>
      <c r="O2034">
        <v>51148.182954000004</v>
      </c>
      <c r="P2034">
        <v>81</v>
      </c>
    </row>
    <row r="2035" spans="1:16">
      <c r="A2035" s="29">
        <v>2033</v>
      </c>
      <c r="B2035" s="29">
        <v>1032.623999999998</v>
      </c>
      <c r="C2035" s="29">
        <v>80568.331999999995</v>
      </c>
      <c r="D2035" s="29">
        <v>1</v>
      </c>
      <c r="E2035" s="29">
        <v>1</v>
      </c>
      <c r="F2035" s="29">
        <v>33115.042999999991</v>
      </c>
      <c r="G2035" s="29">
        <v>1</v>
      </c>
      <c r="H2035" s="29">
        <v>1</v>
      </c>
      <c r="I2035" s="29">
        <v>1</v>
      </c>
      <c r="K2035" s="432"/>
      <c r="L2035" s="432" t="e">
        <f>IF(K2035=0,#REF!,0)</f>
        <v>#REF!</v>
      </c>
      <c r="O2035">
        <v>51678.181028999999</v>
      </c>
      <c r="P2035">
        <v>82</v>
      </c>
    </row>
    <row r="2036" spans="1:16">
      <c r="A2036" s="29">
        <v>2034</v>
      </c>
      <c r="B2036" s="29">
        <v>1762.222</v>
      </c>
      <c r="C2036" s="29">
        <v>45227.495999999883</v>
      </c>
      <c r="D2036" s="29">
        <v>1</v>
      </c>
      <c r="E2036" s="29">
        <v>1</v>
      </c>
      <c r="F2036" s="29">
        <v>36785.311999999903</v>
      </c>
      <c r="G2036" s="29">
        <v>1</v>
      </c>
      <c r="H2036" s="29">
        <v>1</v>
      </c>
      <c r="I2036" s="29">
        <v>1</v>
      </c>
      <c r="K2036" s="432"/>
      <c r="L2036" s="432" t="e">
        <f>IF(K2036=0,#REF!,0)</f>
        <v>#REF!</v>
      </c>
      <c r="O2036">
        <v>51728.597962</v>
      </c>
      <c r="P2036">
        <v>102</v>
      </c>
    </row>
    <row r="2037" spans="1:16">
      <c r="A2037" s="29">
        <v>2035</v>
      </c>
      <c r="B2037" s="29">
        <v>6139.8579999999993</v>
      </c>
      <c r="C2037" s="29">
        <v>29340.087999999902</v>
      </c>
      <c r="D2037" s="29">
        <v>1</v>
      </c>
      <c r="E2037" s="29">
        <v>1</v>
      </c>
      <c r="F2037" s="29">
        <v>36323.456999999893</v>
      </c>
      <c r="G2037" s="29">
        <v>1</v>
      </c>
      <c r="H2037" s="29">
        <v>1</v>
      </c>
      <c r="I2037" s="29">
        <v>1</v>
      </c>
      <c r="K2037" s="432"/>
      <c r="L2037" s="432" t="e">
        <f>IF(K2037=0,#REF!,0)</f>
        <v>#REF!</v>
      </c>
      <c r="O2037">
        <v>53041.619628</v>
      </c>
      <c r="P2037">
        <v>118</v>
      </c>
    </row>
    <row r="2038" spans="1:16">
      <c r="A2038" s="29">
        <v>2036</v>
      </c>
      <c r="B2038" s="29">
        <v>7599.07</v>
      </c>
      <c r="C2038" s="29">
        <v>30740.763999999901</v>
      </c>
      <c r="D2038" s="29">
        <v>1</v>
      </c>
      <c r="E2038" s="29">
        <v>1</v>
      </c>
      <c r="F2038" s="29">
        <v>35926.3659999999</v>
      </c>
      <c r="G2038" s="29">
        <v>1</v>
      </c>
      <c r="H2038" s="29">
        <v>1</v>
      </c>
      <c r="I2038" s="29">
        <v>1</v>
      </c>
      <c r="K2038" s="432"/>
      <c r="L2038" s="432" t="e">
        <f>IF(K2038=0,#REF!,0)</f>
        <v>#REF!</v>
      </c>
      <c r="O2038">
        <v>54882.267274999998</v>
      </c>
      <c r="P2038">
        <v>129</v>
      </c>
    </row>
    <row r="2039" spans="1:16">
      <c r="A2039" s="29">
        <v>2037</v>
      </c>
      <c r="B2039" s="29">
        <v>1762.222</v>
      </c>
      <c r="C2039" s="29">
        <v>17211.748999999902</v>
      </c>
      <c r="D2039" s="29">
        <v>1</v>
      </c>
      <c r="E2039" s="29">
        <v>1</v>
      </c>
      <c r="F2039" s="29">
        <v>48145.61</v>
      </c>
      <c r="G2039" s="29">
        <v>1</v>
      </c>
      <c r="H2039" s="29">
        <v>1</v>
      </c>
      <c r="I2039" s="29">
        <v>1</v>
      </c>
      <c r="K2039" s="432"/>
      <c r="L2039" s="432" t="e">
        <f>IF(K2039=0,#REF!,0)</f>
        <v>#REF!</v>
      </c>
      <c r="O2039">
        <v>55410.867401000003</v>
      </c>
      <c r="P2039">
        <v>139</v>
      </c>
    </row>
    <row r="2040" spans="1:16">
      <c r="A2040" s="29">
        <v>2038</v>
      </c>
      <c r="B2040" s="29">
        <v>1762.222</v>
      </c>
      <c r="C2040" s="29">
        <v>16848.1169999999</v>
      </c>
      <c r="D2040" s="29">
        <v>1</v>
      </c>
      <c r="E2040" s="29">
        <v>1</v>
      </c>
      <c r="F2040" s="29">
        <v>2981.105</v>
      </c>
      <c r="G2040" s="29">
        <v>1</v>
      </c>
      <c r="H2040" s="29">
        <v>1</v>
      </c>
      <c r="I2040" s="29">
        <v>1</v>
      </c>
      <c r="K2040" s="432"/>
      <c r="L2040" s="432" t="e">
        <f>IF(K2040=0,#REF!,0)</f>
        <v>#REF!</v>
      </c>
      <c r="O2040">
        <v>54303.033995999998</v>
      </c>
      <c r="P2040">
        <v>133</v>
      </c>
    </row>
    <row r="2041" spans="1:16">
      <c r="A2041" s="29">
        <v>2039</v>
      </c>
      <c r="B2041" s="29">
        <v>1762.222</v>
      </c>
      <c r="C2041" s="29">
        <v>16485.532999999901</v>
      </c>
      <c r="D2041" s="29">
        <v>1</v>
      </c>
      <c r="E2041" s="29">
        <v>1</v>
      </c>
      <c r="F2041" s="29">
        <v>1666.923</v>
      </c>
      <c r="G2041" s="29">
        <v>1</v>
      </c>
      <c r="H2041" s="29">
        <v>1</v>
      </c>
      <c r="I2041" s="29">
        <v>1</v>
      </c>
      <c r="K2041" s="432"/>
      <c r="L2041" s="432" t="e">
        <f>IF(K2041=0,#REF!,0)</f>
        <v>#REF!</v>
      </c>
      <c r="O2041">
        <v>54079.958860999999</v>
      </c>
      <c r="P2041">
        <v>124</v>
      </c>
    </row>
    <row r="2042" spans="1:16">
      <c r="A2042" s="29">
        <v>2040</v>
      </c>
      <c r="B2042" s="29">
        <v>1032.623999999998</v>
      </c>
      <c r="C2042" s="29">
        <v>16566.15699999989</v>
      </c>
      <c r="D2042" s="29">
        <v>1</v>
      </c>
      <c r="E2042" s="29">
        <v>1</v>
      </c>
      <c r="F2042" s="29">
        <v>1274.60499999999</v>
      </c>
      <c r="G2042" s="29">
        <v>1</v>
      </c>
      <c r="H2042" s="29">
        <v>1</v>
      </c>
      <c r="I2042" s="29">
        <v>1</v>
      </c>
      <c r="K2042" s="432"/>
      <c r="L2042" s="432" t="e">
        <f>IF(K2042=0,#REF!,0)</f>
        <v>#REF!</v>
      </c>
      <c r="O2042">
        <v>55043.085572000004</v>
      </c>
      <c r="P2042">
        <v>114</v>
      </c>
    </row>
    <row r="2043" spans="1:16">
      <c r="A2043" s="29">
        <v>2041</v>
      </c>
      <c r="B2043" s="29">
        <v>1032.623999999998</v>
      </c>
      <c r="C2043" s="29">
        <v>16595.866999999889</v>
      </c>
      <c r="D2043" s="29">
        <v>1</v>
      </c>
      <c r="E2043" s="29">
        <v>1</v>
      </c>
      <c r="F2043" s="29">
        <v>570.93899999999996</v>
      </c>
      <c r="G2043" s="29">
        <v>1</v>
      </c>
      <c r="H2043" s="29">
        <v>1</v>
      </c>
      <c r="I2043" s="29">
        <v>1</v>
      </c>
      <c r="K2043" s="432"/>
      <c r="L2043" s="432" t="e">
        <f>IF(K2043=0,#REF!,0)</f>
        <v>#REF!</v>
      </c>
      <c r="O2043">
        <v>54023.246521000001</v>
      </c>
      <c r="P2043">
        <v>103</v>
      </c>
    </row>
    <row r="2044" spans="1:16">
      <c r="A2044" s="29">
        <v>2042</v>
      </c>
      <c r="B2044" s="29">
        <v>1032.623999999998</v>
      </c>
      <c r="C2044" s="29">
        <v>16599.374999999902</v>
      </c>
      <c r="D2044" s="29">
        <v>1</v>
      </c>
      <c r="E2044" s="29">
        <v>1</v>
      </c>
      <c r="F2044" s="29">
        <v>382.97999999999911</v>
      </c>
      <c r="G2044" s="29">
        <v>1</v>
      </c>
      <c r="H2044" s="29">
        <v>1</v>
      </c>
      <c r="I2044" s="29">
        <v>1</v>
      </c>
      <c r="K2044" s="432"/>
      <c r="L2044" s="432" t="e">
        <f>IF(K2044=0,#REF!,0)</f>
        <v>#REF!</v>
      </c>
      <c r="O2044">
        <v>51811.201598</v>
      </c>
      <c r="P2044">
        <v>96</v>
      </c>
    </row>
    <row r="2045" spans="1:16">
      <c r="A2045" s="29">
        <v>2043</v>
      </c>
      <c r="B2045" s="29">
        <v>1032.623999999998</v>
      </c>
      <c r="C2045" s="29">
        <v>16674.372999999901</v>
      </c>
      <c r="D2045" s="29">
        <v>1</v>
      </c>
      <c r="E2045" s="29">
        <v>1</v>
      </c>
      <c r="F2045" s="29">
        <v>705.56899999999905</v>
      </c>
      <c r="G2045" s="29">
        <v>1</v>
      </c>
      <c r="H2045" s="29">
        <v>1</v>
      </c>
      <c r="I2045" s="29">
        <v>1</v>
      </c>
      <c r="K2045" s="432"/>
      <c r="L2045" s="432" t="e">
        <f>IF(K2045=0,#REF!,0)</f>
        <v>#REF!</v>
      </c>
      <c r="O2045">
        <v>51560.399261999999</v>
      </c>
      <c r="P2045">
        <v>92</v>
      </c>
    </row>
    <row r="2046" spans="1:16">
      <c r="A2046" s="29">
        <v>2044</v>
      </c>
      <c r="B2046" s="29">
        <v>1032.623999999998</v>
      </c>
      <c r="C2046" s="29">
        <v>16694.9199999999</v>
      </c>
      <c r="D2046" s="29">
        <v>1</v>
      </c>
      <c r="E2046" s="29">
        <v>1</v>
      </c>
      <c r="F2046" s="29">
        <v>1787.4799999999991</v>
      </c>
      <c r="G2046" s="29">
        <v>1</v>
      </c>
      <c r="H2046" s="29">
        <v>1</v>
      </c>
      <c r="I2046" s="29">
        <v>1</v>
      </c>
      <c r="K2046" s="432"/>
      <c r="L2046" s="432" t="e">
        <f>IF(K2046=0,#REF!,0)</f>
        <v>#REF!</v>
      </c>
      <c r="O2046">
        <v>51544.686218000003</v>
      </c>
      <c r="P2046">
        <v>85</v>
      </c>
    </row>
    <row r="2047" spans="1:16">
      <c r="A2047" s="29">
        <v>2045</v>
      </c>
      <c r="B2047" s="29">
        <v>1032.623999999998</v>
      </c>
      <c r="C2047" s="29">
        <v>16732.941999999901</v>
      </c>
      <c r="D2047" s="29">
        <v>1</v>
      </c>
      <c r="E2047" s="29">
        <v>1</v>
      </c>
      <c r="F2047" s="29">
        <v>5336.95</v>
      </c>
      <c r="G2047" s="29">
        <v>1</v>
      </c>
      <c r="H2047" s="29">
        <v>1</v>
      </c>
      <c r="I2047" s="29">
        <v>1</v>
      </c>
      <c r="K2047" s="432"/>
      <c r="L2047" s="432" t="e">
        <f>IF(K2047=0,#REF!,0)</f>
        <v>#REF!</v>
      </c>
      <c r="O2047">
        <v>52475.454772999998</v>
      </c>
      <c r="P2047">
        <v>89</v>
      </c>
    </row>
    <row r="2048" spans="1:16">
      <c r="A2048" s="29">
        <v>2046</v>
      </c>
      <c r="B2048" s="29">
        <v>1762.222</v>
      </c>
      <c r="C2048" s="29">
        <v>16765.810999999889</v>
      </c>
      <c r="D2048" s="29">
        <v>1</v>
      </c>
      <c r="E2048" s="29">
        <v>1</v>
      </c>
      <c r="F2048" s="29">
        <v>10189.426999999991</v>
      </c>
      <c r="G2048" s="29">
        <v>1</v>
      </c>
      <c r="H2048" s="29">
        <v>1</v>
      </c>
      <c r="I2048" s="29">
        <v>1</v>
      </c>
      <c r="K2048" s="432"/>
      <c r="L2048" s="432" t="e">
        <f>IF(K2048=0,#REF!,0)</f>
        <v>#REF!</v>
      </c>
      <c r="O2048">
        <v>53626.130738</v>
      </c>
      <c r="P2048">
        <v>91</v>
      </c>
    </row>
    <row r="2049" spans="1:16">
      <c r="A2049" s="29">
        <v>2047</v>
      </c>
      <c r="B2049" s="29">
        <v>6139.8579999999993</v>
      </c>
      <c r="C2049" s="29">
        <v>16872.125999999898</v>
      </c>
      <c r="D2049" s="29">
        <v>1</v>
      </c>
      <c r="E2049" s="29">
        <v>1</v>
      </c>
      <c r="F2049" s="29">
        <v>90058.141999999993</v>
      </c>
      <c r="G2049" s="29">
        <v>1</v>
      </c>
      <c r="H2049" s="29">
        <v>1</v>
      </c>
      <c r="I2049" s="29">
        <v>1</v>
      </c>
      <c r="K2049" s="432"/>
      <c r="L2049" s="432" t="e">
        <f>IF(K2049=0,#REF!,0)</f>
        <v>#REF!</v>
      </c>
      <c r="O2049">
        <v>55749.447998000003</v>
      </c>
      <c r="P2049">
        <v>108</v>
      </c>
    </row>
    <row r="2050" spans="1:16">
      <c r="A2050" s="29">
        <v>2048</v>
      </c>
      <c r="B2050" s="29">
        <v>1762.222</v>
      </c>
      <c r="C2050" s="29">
        <v>48887.152999999897</v>
      </c>
      <c r="D2050" s="29">
        <v>1</v>
      </c>
      <c r="E2050" s="29">
        <v>1</v>
      </c>
      <c r="F2050" s="29">
        <v>86221.074999999895</v>
      </c>
      <c r="G2050" s="29">
        <v>1</v>
      </c>
      <c r="H2050" s="29">
        <v>1</v>
      </c>
      <c r="I2050" s="29">
        <v>1</v>
      </c>
      <c r="K2050" s="432"/>
      <c r="L2050" s="432" t="e">
        <f>IF(K2050=0,#REF!,0)</f>
        <v>#REF!</v>
      </c>
      <c r="O2050">
        <v>58094.231995000002</v>
      </c>
      <c r="P2050">
        <v>136</v>
      </c>
    </row>
    <row r="2051" spans="1:16">
      <c r="A2051" s="29">
        <v>2049</v>
      </c>
      <c r="B2051" s="29">
        <v>1032.623999999998</v>
      </c>
      <c r="C2051" s="29">
        <v>77902.285999999993</v>
      </c>
      <c r="D2051" s="29">
        <v>1</v>
      </c>
      <c r="E2051" s="29">
        <v>1</v>
      </c>
      <c r="F2051" s="29">
        <v>74038.732999999993</v>
      </c>
      <c r="G2051" s="29">
        <v>1</v>
      </c>
      <c r="H2051" s="29">
        <v>1</v>
      </c>
      <c r="I2051" s="29">
        <v>1</v>
      </c>
      <c r="K2051" s="432"/>
      <c r="L2051" s="432" t="e">
        <f>IF(K2051=0,#REF!,0)</f>
        <v>#REF!</v>
      </c>
      <c r="O2051">
        <v>61258.957091999997</v>
      </c>
      <c r="P2051">
        <v>108</v>
      </c>
    </row>
    <row r="2052" spans="1:16">
      <c r="A2052" s="29">
        <v>2050</v>
      </c>
      <c r="B2052" s="29">
        <v>1153.2399999999991</v>
      </c>
      <c r="C2052" s="29">
        <v>95421.950999999899</v>
      </c>
      <c r="D2052" s="29">
        <v>1</v>
      </c>
      <c r="E2052" s="29">
        <v>1</v>
      </c>
      <c r="F2052" s="29">
        <v>59925.893999999898</v>
      </c>
      <c r="G2052" s="29">
        <v>1</v>
      </c>
      <c r="H2052" s="29">
        <v>1</v>
      </c>
      <c r="I2052" s="29">
        <v>1</v>
      </c>
      <c r="K2052" s="432"/>
      <c r="L2052" s="432" t="e">
        <f>IF(K2052=0,#REF!,0)</f>
        <v>#REF!</v>
      </c>
      <c r="O2052">
        <v>65145.253570000001</v>
      </c>
      <c r="P2052">
        <v>94</v>
      </c>
    </row>
    <row r="2053" spans="1:16">
      <c r="A2053" s="29">
        <v>2051</v>
      </c>
      <c r="B2053" s="29">
        <v>1213.5469999999989</v>
      </c>
      <c r="C2053" s="29">
        <v>112740.4289999998</v>
      </c>
      <c r="D2053" s="29">
        <v>1</v>
      </c>
      <c r="E2053" s="29">
        <v>1</v>
      </c>
      <c r="F2053" s="29">
        <v>47756.758000000002</v>
      </c>
      <c r="G2053" s="29">
        <v>1</v>
      </c>
      <c r="H2053" s="29">
        <v>1</v>
      </c>
      <c r="I2053" s="29">
        <v>1</v>
      </c>
      <c r="K2053" s="432"/>
      <c r="L2053" s="432" t="e">
        <f>IF(K2053=0,#REF!,0)</f>
        <v>#REF!</v>
      </c>
      <c r="O2053">
        <v>65410.344207999988</v>
      </c>
      <c r="P2053">
        <v>89</v>
      </c>
    </row>
    <row r="2054" spans="1:16">
      <c r="A2054" s="29">
        <v>2052</v>
      </c>
      <c r="B2054" s="29">
        <v>1213.5469999999989</v>
      </c>
      <c r="C2054" s="29">
        <v>94132.739999999903</v>
      </c>
      <c r="D2054" s="29">
        <v>1</v>
      </c>
      <c r="E2054" s="29">
        <v>1</v>
      </c>
      <c r="F2054" s="29">
        <v>39155.229999999901</v>
      </c>
      <c r="G2054" s="29">
        <v>1</v>
      </c>
      <c r="H2054" s="29">
        <v>1</v>
      </c>
      <c r="I2054" s="29">
        <v>1</v>
      </c>
      <c r="K2054" s="432"/>
      <c r="L2054" s="432" t="e">
        <f>IF(K2054=0,#REF!,0)</f>
        <v>#REF!</v>
      </c>
      <c r="O2054">
        <v>65118.467498999998</v>
      </c>
      <c r="P2054">
        <v>82</v>
      </c>
    </row>
    <row r="2055" spans="1:16">
      <c r="A2055" s="29">
        <v>2053</v>
      </c>
      <c r="B2055" s="29">
        <v>6200.1660000000002</v>
      </c>
      <c r="C2055" s="29">
        <v>50909.730999999898</v>
      </c>
      <c r="D2055" s="29">
        <v>1</v>
      </c>
      <c r="E2055" s="29">
        <v>1</v>
      </c>
      <c r="F2055" s="29">
        <v>21586.714999999898</v>
      </c>
      <c r="G2055" s="29">
        <v>1</v>
      </c>
      <c r="H2055" s="29">
        <v>1</v>
      </c>
      <c r="I2055" s="29">
        <v>1</v>
      </c>
      <c r="K2055" s="432"/>
      <c r="L2055" s="432" t="e">
        <f>IF(K2055=0,#REF!,0)</f>
        <v>#REF!</v>
      </c>
      <c r="O2055">
        <v>61291.718109000001</v>
      </c>
      <c r="P2055">
        <v>78</v>
      </c>
    </row>
    <row r="2056" spans="1:16">
      <c r="A2056" s="29">
        <v>2054</v>
      </c>
      <c r="B2056" s="29">
        <v>1762.222</v>
      </c>
      <c r="C2056" s="29">
        <v>73798.656000000003</v>
      </c>
      <c r="D2056" s="29">
        <v>1</v>
      </c>
      <c r="E2056" s="29">
        <v>1</v>
      </c>
      <c r="F2056" s="29">
        <v>25230.912999999891</v>
      </c>
      <c r="G2056" s="29">
        <v>1</v>
      </c>
      <c r="H2056" s="29">
        <v>1</v>
      </c>
      <c r="I2056" s="29">
        <v>1</v>
      </c>
      <c r="K2056" s="432"/>
      <c r="L2056" s="432" t="e">
        <f>IF(K2056=0,#REF!,0)</f>
        <v>#REF!</v>
      </c>
      <c r="O2056">
        <v>60817.917144999999</v>
      </c>
      <c r="P2056">
        <v>81</v>
      </c>
    </row>
    <row r="2057" spans="1:16">
      <c r="A2057" s="29">
        <v>2055</v>
      </c>
      <c r="B2057" s="29">
        <v>1032.623999999998</v>
      </c>
      <c r="C2057" s="29">
        <v>109348.07099999981</v>
      </c>
      <c r="D2057" s="29">
        <v>1</v>
      </c>
      <c r="E2057" s="29">
        <v>1</v>
      </c>
      <c r="F2057" s="29">
        <v>23442.4189999999</v>
      </c>
      <c r="G2057" s="29">
        <v>1</v>
      </c>
      <c r="H2057" s="29">
        <v>1</v>
      </c>
      <c r="I2057" s="29">
        <v>1</v>
      </c>
      <c r="K2057" s="432"/>
      <c r="L2057" s="432" t="e">
        <f>IF(K2057=0,#REF!,0)</f>
        <v>#REF!</v>
      </c>
      <c r="O2057">
        <v>63766.460968000007</v>
      </c>
      <c r="P2057">
        <v>82</v>
      </c>
    </row>
    <row r="2058" spans="1:16">
      <c r="A2058" s="29">
        <v>2056</v>
      </c>
      <c r="B2058" s="29">
        <v>1032.623999999998</v>
      </c>
      <c r="C2058" s="29">
        <v>91444.497999999905</v>
      </c>
      <c r="D2058" s="29">
        <v>1</v>
      </c>
      <c r="E2058" s="29">
        <v>1</v>
      </c>
      <c r="F2058" s="29">
        <v>22515.551999999989</v>
      </c>
      <c r="G2058" s="29">
        <v>1</v>
      </c>
      <c r="H2058" s="29">
        <v>1</v>
      </c>
      <c r="I2058" s="29">
        <v>1</v>
      </c>
      <c r="K2058" s="432"/>
      <c r="L2058" s="432" t="e">
        <f>IF(K2058=0,#REF!,0)</f>
        <v>#REF!</v>
      </c>
      <c r="O2058">
        <v>63896.376039000002</v>
      </c>
      <c r="P2058">
        <v>75</v>
      </c>
    </row>
    <row r="2059" spans="1:16">
      <c r="A2059" s="29">
        <v>2057</v>
      </c>
      <c r="B2059" s="29">
        <v>1032.623999999998</v>
      </c>
      <c r="C2059" s="29">
        <v>79758.358000000007</v>
      </c>
      <c r="D2059" s="29">
        <v>1</v>
      </c>
      <c r="E2059" s="29">
        <v>1</v>
      </c>
      <c r="F2059" s="29">
        <v>25565.705999999991</v>
      </c>
      <c r="G2059" s="29">
        <v>1</v>
      </c>
      <c r="H2059" s="29">
        <v>1</v>
      </c>
      <c r="I2059" s="29">
        <v>1</v>
      </c>
      <c r="K2059" s="432"/>
      <c r="L2059" s="432" t="e">
        <f>IF(K2059=0,#REF!,0)</f>
        <v>#REF!</v>
      </c>
      <c r="O2059">
        <v>64512.959382000001</v>
      </c>
      <c r="P2059">
        <v>75</v>
      </c>
    </row>
    <row r="2060" spans="1:16">
      <c r="A2060" s="29">
        <v>2058</v>
      </c>
      <c r="B2060" s="29">
        <v>1762.222</v>
      </c>
      <c r="C2060" s="29">
        <v>44442.129999999903</v>
      </c>
      <c r="D2060" s="29">
        <v>1</v>
      </c>
      <c r="E2060" s="29">
        <v>1</v>
      </c>
      <c r="F2060" s="29">
        <v>29284.41499999999</v>
      </c>
      <c r="G2060" s="29">
        <v>1</v>
      </c>
      <c r="H2060" s="29">
        <v>1</v>
      </c>
      <c r="I2060" s="29">
        <v>1</v>
      </c>
      <c r="K2060" s="432"/>
      <c r="L2060" s="432" t="e">
        <f>IF(K2060=0,#REF!,0)</f>
        <v>#REF!</v>
      </c>
      <c r="O2060">
        <v>64116.916320999997</v>
      </c>
      <c r="P2060">
        <v>91</v>
      </c>
    </row>
    <row r="2061" spans="1:16">
      <c r="A2061" s="29">
        <v>2059</v>
      </c>
      <c r="B2061" s="29">
        <v>6139.8579999999993</v>
      </c>
      <c r="C2061" s="29">
        <v>28846.967999999899</v>
      </c>
      <c r="D2061" s="29">
        <v>1</v>
      </c>
      <c r="E2061" s="29">
        <v>1</v>
      </c>
      <c r="F2061" s="29">
        <v>27059.312999999998</v>
      </c>
      <c r="G2061" s="29">
        <v>1</v>
      </c>
      <c r="H2061" s="29">
        <v>1</v>
      </c>
      <c r="I2061" s="29">
        <v>1</v>
      </c>
      <c r="K2061" s="432"/>
      <c r="L2061" s="432" t="e">
        <f>IF(K2061=0,#REF!,0)</f>
        <v>#REF!</v>
      </c>
      <c r="O2061">
        <v>64314.941191999998</v>
      </c>
      <c r="P2061">
        <v>108</v>
      </c>
    </row>
    <row r="2062" spans="1:16">
      <c r="A2062" s="29">
        <v>2060</v>
      </c>
      <c r="B2062" s="29">
        <v>7599.07</v>
      </c>
      <c r="C2062" s="29">
        <v>30337.297999999901</v>
      </c>
      <c r="D2062" s="29">
        <v>1</v>
      </c>
      <c r="E2062" s="29">
        <v>1</v>
      </c>
      <c r="F2062" s="29">
        <v>28773.617999999889</v>
      </c>
      <c r="G2062" s="29">
        <v>1</v>
      </c>
      <c r="H2062" s="29">
        <v>1</v>
      </c>
      <c r="I2062" s="29">
        <v>1</v>
      </c>
      <c r="K2062" s="432"/>
      <c r="L2062" s="432" t="e">
        <f>IF(K2062=0,#REF!,0)</f>
        <v>#REF!</v>
      </c>
      <c r="O2062">
        <v>65566.147400999995</v>
      </c>
      <c r="P2062">
        <v>133</v>
      </c>
    </row>
    <row r="2063" spans="1:16">
      <c r="A2063" s="29">
        <v>2061</v>
      </c>
      <c r="B2063" s="29">
        <v>1762.222</v>
      </c>
      <c r="C2063" s="29">
        <v>17033.716999999899</v>
      </c>
      <c r="D2063" s="29">
        <v>1</v>
      </c>
      <c r="E2063" s="29">
        <v>1</v>
      </c>
      <c r="F2063" s="29">
        <v>42712.6499999999</v>
      </c>
      <c r="G2063" s="29">
        <v>1</v>
      </c>
      <c r="H2063" s="29">
        <v>1</v>
      </c>
      <c r="I2063" s="29">
        <v>1</v>
      </c>
      <c r="K2063" s="432"/>
      <c r="L2063" s="432" t="e">
        <f>IF(K2063=0,#REF!,0)</f>
        <v>#REF!</v>
      </c>
      <c r="O2063">
        <v>64272.460814999999</v>
      </c>
      <c r="P2063">
        <v>136</v>
      </c>
    </row>
    <row r="2064" spans="1:16">
      <c r="A2064" s="29">
        <v>2062</v>
      </c>
      <c r="B2064" s="29">
        <v>1762.222</v>
      </c>
      <c r="C2064" s="29">
        <v>16720.6899999999</v>
      </c>
      <c r="D2064" s="29">
        <v>1</v>
      </c>
      <c r="E2064" s="29">
        <v>1</v>
      </c>
      <c r="F2064" s="29">
        <v>2979.6309999999999</v>
      </c>
      <c r="G2064" s="29">
        <v>1</v>
      </c>
      <c r="H2064" s="29">
        <v>1</v>
      </c>
      <c r="I2064" s="29">
        <v>1</v>
      </c>
      <c r="K2064" s="432"/>
      <c r="L2064" s="432" t="e">
        <f>IF(K2064=0,#REF!,0)</f>
        <v>#REF!</v>
      </c>
      <c r="O2064">
        <v>62184.543028</v>
      </c>
      <c r="P2064">
        <v>139</v>
      </c>
    </row>
    <row r="2065" spans="1:16">
      <c r="A2065" s="29">
        <v>2063</v>
      </c>
      <c r="B2065" s="29">
        <v>1762.222</v>
      </c>
      <c r="C2065" s="29">
        <v>16390.141999999902</v>
      </c>
      <c r="D2065" s="29">
        <v>1</v>
      </c>
      <c r="E2065" s="29">
        <v>1</v>
      </c>
      <c r="F2065" s="29">
        <v>1666.1489999999999</v>
      </c>
      <c r="G2065" s="29">
        <v>1</v>
      </c>
      <c r="H2065" s="29">
        <v>1</v>
      </c>
      <c r="I2065" s="29">
        <v>1</v>
      </c>
      <c r="K2065" s="432"/>
      <c r="L2065" s="432" t="e">
        <f>IF(K2065=0,#REF!,0)</f>
        <v>#REF!</v>
      </c>
      <c r="O2065">
        <v>61462.657897999998</v>
      </c>
      <c r="P2065">
        <v>138</v>
      </c>
    </row>
    <row r="2066" spans="1:16">
      <c r="A2066" s="29">
        <v>2064</v>
      </c>
      <c r="B2066" s="29">
        <v>1032.623999999998</v>
      </c>
      <c r="C2066" s="29">
        <v>16513.481999999902</v>
      </c>
      <c r="D2066" s="29">
        <v>1</v>
      </c>
      <c r="E2066" s="29">
        <v>1</v>
      </c>
      <c r="F2066" s="29">
        <v>1274.16299999999</v>
      </c>
      <c r="G2066" s="29">
        <v>1</v>
      </c>
      <c r="H2066" s="29">
        <v>1</v>
      </c>
      <c r="I2066" s="29">
        <v>1</v>
      </c>
      <c r="K2066" s="432"/>
      <c r="L2066" s="432" t="e">
        <f>IF(K2066=0,#REF!,0)</f>
        <v>#REF!</v>
      </c>
      <c r="O2066">
        <v>61307.964660000012</v>
      </c>
      <c r="P2066">
        <v>128</v>
      </c>
    </row>
    <row r="2067" spans="1:16">
      <c r="A2067" s="29">
        <v>2065</v>
      </c>
      <c r="B2067" s="29">
        <v>1032.623999999998</v>
      </c>
      <c r="C2067" s="29">
        <v>16638.423999999901</v>
      </c>
      <c r="D2067" s="29">
        <v>1</v>
      </c>
      <c r="E2067" s="29">
        <v>1</v>
      </c>
      <c r="F2067" s="29">
        <v>569.21299999999997</v>
      </c>
      <c r="G2067" s="29">
        <v>1</v>
      </c>
      <c r="H2067" s="29">
        <v>1</v>
      </c>
      <c r="I2067" s="29">
        <v>1</v>
      </c>
      <c r="K2067" s="432"/>
      <c r="L2067" s="432" t="e">
        <f>IF(K2067=0,#REF!,0)</f>
        <v>#REF!</v>
      </c>
      <c r="O2067">
        <v>59727.233764999997</v>
      </c>
      <c r="P2067">
        <v>115</v>
      </c>
    </row>
    <row r="2068" spans="1:16">
      <c r="A2068" s="29">
        <v>2066</v>
      </c>
      <c r="B2068" s="29">
        <v>1032.623999999998</v>
      </c>
      <c r="C2068" s="29">
        <v>16749.628999999892</v>
      </c>
      <c r="D2068" s="29">
        <v>1</v>
      </c>
      <c r="E2068" s="29">
        <v>1</v>
      </c>
      <c r="F2068" s="29">
        <v>491.55999999999898</v>
      </c>
      <c r="G2068" s="29">
        <v>1</v>
      </c>
      <c r="H2068" s="29">
        <v>1</v>
      </c>
      <c r="I2068" s="29">
        <v>1</v>
      </c>
      <c r="K2068" s="432"/>
      <c r="L2068" s="432" t="e">
        <f>IF(K2068=0,#REF!,0)</f>
        <v>#REF!</v>
      </c>
      <c r="O2068">
        <v>56110.067321000002</v>
      </c>
      <c r="P2068">
        <v>104</v>
      </c>
    </row>
    <row r="2069" spans="1:16">
      <c r="A2069" s="29">
        <v>2067</v>
      </c>
      <c r="B2069" s="29">
        <v>1032.623999999998</v>
      </c>
      <c r="C2069" s="29">
        <v>16946.554999999898</v>
      </c>
      <c r="D2069" s="29">
        <v>1</v>
      </c>
      <c r="E2069" s="29">
        <v>1</v>
      </c>
      <c r="F2069" s="29">
        <v>4162.8719999999994</v>
      </c>
      <c r="G2069" s="29">
        <v>1</v>
      </c>
      <c r="H2069" s="29">
        <v>1</v>
      </c>
      <c r="I2069" s="29">
        <v>1</v>
      </c>
      <c r="K2069" s="432"/>
      <c r="L2069" s="432" t="e">
        <f>IF(K2069=0,#REF!,0)</f>
        <v>#REF!</v>
      </c>
      <c r="O2069">
        <v>55850.572021</v>
      </c>
      <c r="P2069">
        <v>103</v>
      </c>
    </row>
    <row r="2070" spans="1:16">
      <c r="A2070" s="29">
        <v>2068</v>
      </c>
      <c r="B2070" s="29">
        <v>1032.623999999998</v>
      </c>
      <c r="C2070" s="29">
        <v>17031.628999999899</v>
      </c>
      <c r="D2070" s="29">
        <v>1</v>
      </c>
      <c r="E2070" s="29">
        <v>1</v>
      </c>
      <c r="F2070" s="29">
        <v>10821.1529999999</v>
      </c>
      <c r="G2070" s="29">
        <v>1</v>
      </c>
      <c r="H2070" s="29">
        <v>1</v>
      </c>
      <c r="I2070" s="29">
        <v>1</v>
      </c>
      <c r="K2070" s="432"/>
      <c r="L2070" s="432" t="e">
        <f>IF(K2070=0,#REF!,0)</f>
        <v>#REF!</v>
      </c>
      <c r="O2070">
        <v>55342.119566999987</v>
      </c>
      <c r="P2070">
        <v>101</v>
      </c>
    </row>
    <row r="2071" spans="1:16">
      <c r="A2071" s="29">
        <v>2069</v>
      </c>
      <c r="B2071" s="29">
        <v>1032.623999999998</v>
      </c>
      <c r="C2071" s="29">
        <v>17159.782999999901</v>
      </c>
      <c r="D2071" s="29">
        <v>1</v>
      </c>
      <c r="E2071" s="29">
        <v>1</v>
      </c>
      <c r="F2071" s="29">
        <v>16946.827000000001</v>
      </c>
      <c r="G2071" s="29">
        <v>1</v>
      </c>
      <c r="H2071" s="29">
        <v>1</v>
      </c>
      <c r="I2071" s="29">
        <v>1</v>
      </c>
      <c r="K2071" s="432"/>
      <c r="L2071" s="432" t="e">
        <f>IF(K2071=0,#REF!,0)</f>
        <v>#REF!</v>
      </c>
      <c r="O2071">
        <v>55981.644042</v>
      </c>
      <c r="P2071">
        <v>105</v>
      </c>
    </row>
    <row r="2072" spans="1:16">
      <c r="A2072" s="29">
        <v>2070</v>
      </c>
      <c r="B2072" s="29">
        <v>1762.222</v>
      </c>
      <c r="C2072" s="29">
        <v>17265.139999999901</v>
      </c>
      <c r="D2072" s="29">
        <v>1</v>
      </c>
      <c r="E2072" s="29">
        <v>1</v>
      </c>
      <c r="F2072" s="29">
        <v>23142.39499999999</v>
      </c>
      <c r="G2072" s="29">
        <v>1</v>
      </c>
      <c r="H2072" s="29">
        <v>1</v>
      </c>
      <c r="I2072" s="29">
        <v>1</v>
      </c>
      <c r="K2072" s="432"/>
      <c r="L2072" s="432" t="e">
        <f>IF(K2072=0,#REF!,0)</f>
        <v>#REF!</v>
      </c>
      <c r="O2072">
        <v>56814.278077000003</v>
      </c>
      <c r="P2072">
        <v>106</v>
      </c>
    </row>
    <row r="2073" spans="1:16">
      <c r="A2073" s="29">
        <v>2071</v>
      </c>
      <c r="B2073" s="29">
        <v>6139.8579999999993</v>
      </c>
      <c r="C2073" s="29">
        <v>17352.058999999899</v>
      </c>
      <c r="D2073" s="29">
        <v>1</v>
      </c>
      <c r="E2073" s="29">
        <v>1</v>
      </c>
      <c r="F2073" s="29">
        <v>101737.8329999999</v>
      </c>
      <c r="G2073" s="29">
        <v>1</v>
      </c>
      <c r="H2073" s="29">
        <v>1</v>
      </c>
      <c r="I2073" s="29">
        <v>1</v>
      </c>
      <c r="K2073" s="432"/>
      <c r="L2073" s="432" t="e">
        <f>IF(K2073=0,#REF!,0)</f>
        <v>#REF!</v>
      </c>
      <c r="O2073">
        <v>58488.438413999997</v>
      </c>
      <c r="P2073">
        <v>120</v>
      </c>
    </row>
    <row r="2074" spans="1:16">
      <c r="A2074" s="29">
        <v>2072</v>
      </c>
      <c r="B2074" s="29">
        <v>1762.222</v>
      </c>
      <c r="C2074" s="29">
        <v>49641.180999999888</v>
      </c>
      <c r="D2074" s="29">
        <v>1</v>
      </c>
      <c r="E2074" s="29">
        <v>1</v>
      </c>
      <c r="F2074" s="29">
        <v>98602.76999999999</v>
      </c>
      <c r="G2074" s="29">
        <v>1</v>
      </c>
      <c r="H2074" s="29">
        <v>1</v>
      </c>
      <c r="I2074" s="29">
        <v>1</v>
      </c>
      <c r="K2074" s="432"/>
      <c r="L2074" s="432" t="e">
        <f>IF(K2074=0,#REF!,0)</f>
        <v>#REF!</v>
      </c>
      <c r="O2074">
        <v>60889.123291999997</v>
      </c>
      <c r="P2074">
        <v>140</v>
      </c>
    </row>
    <row r="2075" spans="1:16">
      <c r="A2075" s="29">
        <v>2073</v>
      </c>
      <c r="B2075" s="29">
        <v>1032.623999999998</v>
      </c>
      <c r="C2075" s="29">
        <v>78950.472999999998</v>
      </c>
      <c r="D2075" s="29">
        <v>1</v>
      </c>
      <c r="E2075" s="29">
        <v>1</v>
      </c>
      <c r="F2075" s="29">
        <v>89951.854000000007</v>
      </c>
      <c r="G2075" s="29">
        <v>1</v>
      </c>
      <c r="H2075" s="29">
        <v>1</v>
      </c>
      <c r="I2075" s="29">
        <v>1</v>
      </c>
      <c r="K2075" s="432"/>
      <c r="L2075" s="432" t="e">
        <f>IF(K2075=0,#REF!,0)</f>
        <v>#REF!</v>
      </c>
      <c r="O2075">
        <v>63185.496155000001</v>
      </c>
      <c r="P2075">
        <v>115</v>
      </c>
    </row>
    <row r="2076" spans="1:16">
      <c r="A2076" s="29">
        <v>2074</v>
      </c>
      <c r="B2076" s="29">
        <v>1153.2399999999991</v>
      </c>
      <c r="C2076" s="29">
        <v>96621.557999999903</v>
      </c>
      <c r="D2076" s="29">
        <v>1</v>
      </c>
      <c r="E2076" s="29">
        <v>1</v>
      </c>
      <c r="F2076" s="29">
        <v>76748.084999999905</v>
      </c>
      <c r="G2076" s="29">
        <v>1</v>
      </c>
      <c r="H2076" s="29">
        <v>1</v>
      </c>
      <c r="I2076" s="29">
        <v>1</v>
      </c>
      <c r="K2076" s="432"/>
      <c r="L2076" s="432" t="e">
        <f>IF(K2076=0,#REF!,0)</f>
        <v>#REF!</v>
      </c>
      <c r="O2076">
        <v>66231.469055000009</v>
      </c>
      <c r="P2076">
        <v>92</v>
      </c>
    </row>
    <row r="2077" spans="1:16">
      <c r="A2077" s="29">
        <v>2075</v>
      </c>
      <c r="B2077" s="29">
        <v>1213.5469999999989</v>
      </c>
      <c r="C2077" s="29">
        <v>114158.52499999981</v>
      </c>
      <c r="D2077" s="29">
        <v>1</v>
      </c>
      <c r="E2077" s="29">
        <v>1</v>
      </c>
      <c r="F2077" s="29">
        <v>65672.376999999891</v>
      </c>
      <c r="G2077" s="29">
        <v>1</v>
      </c>
      <c r="H2077" s="29">
        <v>1</v>
      </c>
      <c r="I2077" s="29">
        <v>1</v>
      </c>
      <c r="K2077" s="432"/>
      <c r="L2077" s="432" t="e">
        <f>IF(K2077=0,#REF!,0)</f>
        <v>#REF!</v>
      </c>
      <c r="O2077">
        <v>65866.424134000001</v>
      </c>
      <c r="P2077">
        <v>78</v>
      </c>
    </row>
    <row r="2078" spans="1:16">
      <c r="A2078" s="29">
        <v>2076</v>
      </c>
      <c r="B2078" s="29">
        <v>1213.5469999999989</v>
      </c>
      <c r="C2078" s="29">
        <v>95608.494999999908</v>
      </c>
      <c r="D2078" s="29">
        <v>1</v>
      </c>
      <c r="E2078" s="29">
        <v>1</v>
      </c>
      <c r="F2078" s="29">
        <v>57650.780999999901</v>
      </c>
      <c r="G2078" s="29">
        <v>1</v>
      </c>
      <c r="H2078" s="29">
        <v>1</v>
      </c>
      <c r="I2078" s="29">
        <v>1</v>
      </c>
      <c r="K2078" s="432">
        <v>689.85488465776393</v>
      </c>
      <c r="L2078" s="432">
        <f>IF(K2078=0,#REF!,0)</f>
        <v>0</v>
      </c>
      <c r="O2078">
        <v>64756.840363000003</v>
      </c>
      <c r="P2078">
        <v>71</v>
      </c>
    </row>
    <row r="2079" spans="1:16">
      <c r="A2079" s="29">
        <v>2077</v>
      </c>
      <c r="B2079" s="29">
        <v>6200.1660000000002</v>
      </c>
      <c r="C2079" s="29">
        <v>52241.499999999898</v>
      </c>
      <c r="D2079" s="29">
        <v>1</v>
      </c>
      <c r="E2079" s="29">
        <v>1</v>
      </c>
      <c r="F2079" s="29">
        <v>38881.622999999898</v>
      </c>
      <c r="G2079" s="29">
        <v>1</v>
      </c>
      <c r="H2079" s="29">
        <v>1</v>
      </c>
      <c r="I2079" s="29">
        <v>1</v>
      </c>
      <c r="K2079" s="432"/>
      <c r="L2079" s="432" t="e">
        <f>IF(K2079=0,#REF!,0)</f>
        <v>#REF!</v>
      </c>
      <c r="O2079">
        <v>60355.563079</v>
      </c>
      <c r="P2079">
        <v>68</v>
      </c>
    </row>
    <row r="2080" spans="1:16">
      <c r="A2080" s="29">
        <v>2078</v>
      </c>
      <c r="B2080" s="29">
        <v>1762.222</v>
      </c>
      <c r="C2080" s="29">
        <v>75204.050999999992</v>
      </c>
      <c r="D2080" s="29">
        <v>1</v>
      </c>
      <c r="E2080" s="29">
        <v>1</v>
      </c>
      <c r="F2080" s="29">
        <v>43466.542999999991</v>
      </c>
      <c r="G2080" s="29">
        <v>1</v>
      </c>
      <c r="H2080" s="29">
        <v>1</v>
      </c>
      <c r="I2080" s="29">
        <v>1</v>
      </c>
      <c r="K2080" s="432"/>
      <c r="L2080" s="432" t="e">
        <f>IF(K2080=0,#REF!,0)</f>
        <v>#REF!</v>
      </c>
      <c r="O2080">
        <v>58831.298310000013</v>
      </c>
      <c r="P2080">
        <v>64</v>
      </c>
    </row>
    <row r="2081" spans="1:16">
      <c r="A2081" s="29">
        <v>2079</v>
      </c>
      <c r="B2081" s="29">
        <v>1032.623999999998</v>
      </c>
      <c r="C2081" s="29">
        <v>110749.3679999998</v>
      </c>
      <c r="D2081" s="29">
        <v>1</v>
      </c>
      <c r="E2081" s="29">
        <v>1</v>
      </c>
      <c r="F2081" s="29">
        <v>41596.119000000013</v>
      </c>
      <c r="G2081" s="29">
        <v>1</v>
      </c>
      <c r="H2081" s="29">
        <v>1</v>
      </c>
      <c r="I2081" s="29">
        <v>1</v>
      </c>
      <c r="K2081" s="432"/>
      <c r="L2081" s="432" t="e">
        <f>IF(K2081=0,#REF!,0)</f>
        <v>#REF!</v>
      </c>
      <c r="O2081">
        <v>61399.632597999997</v>
      </c>
      <c r="P2081">
        <v>61</v>
      </c>
    </row>
    <row r="2082" spans="1:16">
      <c r="A2082" s="29">
        <v>2080</v>
      </c>
      <c r="B2082" s="29">
        <v>1032.623999999998</v>
      </c>
      <c r="C2082" s="29">
        <v>92738.55099999989</v>
      </c>
      <c r="D2082" s="29">
        <v>1</v>
      </c>
      <c r="E2082" s="29">
        <v>1</v>
      </c>
      <c r="F2082" s="29">
        <v>39236.688999999991</v>
      </c>
      <c r="G2082" s="29">
        <v>1</v>
      </c>
      <c r="H2082" s="29">
        <v>1</v>
      </c>
      <c r="I2082" s="29">
        <v>1</v>
      </c>
      <c r="K2082" s="432"/>
      <c r="L2082" s="432" t="e">
        <f>IF(K2082=0,#REF!,0)</f>
        <v>#REF!</v>
      </c>
      <c r="O2082">
        <v>61181.054505</v>
      </c>
      <c r="P2082">
        <v>60</v>
      </c>
    </row>
    <row r="2083" spans="1:16">
      <c r="A2083" s="29">
        <v>2081</v>
      </c>
      <c r="B2083" s="29">
        <v>1032.623999999998</v>
      </c>
      <c r="C2083" s="29">
        <v>80933.714000000007</v>
      </c>
      <c r="D2083" s="29">
        <v>1</v>
      </c>
      <c r="E2083" s="29">
        <v>1</v>
      </c>
      <c r="F2083" s="29">
        <v>40457.716999999902</v>
      </c>
      <c r="G2083" s="29">
        <v>1</v>
      </c>
      <c r="H2083" s="29">
        <v>1</v>
      </c>
      <c r="I2083" s="29">
        <v>1</v>
      </c>
      <c r="K2083" s="432"/>
      <c r="L2083" s="432" t="e">
        <f>IF(K2083=0,#REF!,0)</f>
        <v>#REF!</v>
      </c>
      <c r="O2083">
        <v>62153.148254</v>
      </c>
      <c r="P2083">
        <v>69</v>
      </c>
    </row>
    <row r="2084" spans="1:16">
      <c r="A2084" s="29">
        <v>2082</v>
      </c>
      <c r="B2084" s="29">
        <v>1762.222</v>
      </c>
      <c r="C2084" s="29">
        <v>45583.833999999901</v>
      </c>
      <c r="D2084" s="29">
        <v>1</v>
      </c>
      <c r="E2084" s="29">
        <v>1</v>
      </c>
      <c r="F2084" s="29">
        <v>43677.123</v>
      </c>
      <c r="G2084" s="29">
        <v>1</v>
      </c>
      <c r="H2084" s="29">
        <v>1</v>
      </c>
      <c r="I2084" s="29">
        <v>1</v>
      </c>
      <c r="K2084" s="432"/>
      <c r="L2084" s="432" t="e">
        <f>IF(K2084=0,#REF!,0)</f>
        <v>#REF!</v>
      </c>
      <c r="O2084">
        <v>62952.782379999997</v>
      </c>
      <c r="P2084">
        <v>82</v>
      </c>
    </row>
    <row r="2085" spans="1:16">
      <c r="A2085" s="29">
        <v>2083</v>
      </c>
      <c r="B2085" s="29">
        <v>6139.8579999999993</v>
      </c>
      <c r="C2085" s="29">
        <v>29543.2059999999</v>
      </c>
      <c r="D2085" s="29">
        <v>1</v>
      </c>
      <c r="E2085" s="29">
        <v>1</v>
      </c>
      <c r="F2085" s="29">
        <v>42059.500999999989</v>
      </c>
      <c r="G2085" s="29">
        <v>1</v>
      </c>
      <c r="H2085" s="29">
        <v>1</v>
      </c>
      <c r="I2085" s="29">
        <v>1</v>
      </c>
      <c r="K2085" s="432"/>
      <c r="L2085" s="432" t="e">
        <f>IF(K2085=0,#REF!,0)</f>
        <v>#REF!</v>
      </c>
      <c r="O2085">
        <v>63181.699828999997</v>
      </c>
      <c r="P2085">
        <v>102</v>
      </c>
    </row>
    <row r="2086" spans="1:16">
      <c r="A2086" s="29">
        <v>2084</v>
      </c>
      <c r="B2086" s="29">
        <v>7599.07</v>
      </c>
      <c r="C2086" s="29">
        <v>31006.980999999891</v>
      </c>
      <c r="D2086" s="29">
        <v>1</v>
      </c>
      <c r="E2086" s="29">
        <v>1</v>
      </c>
      <c r="F2086" s="29">
        <v>42909.383999999998</v>
      </c>
      <c r="G2086" s="29">
        <v>1</v>
      </c>
      <c r="H2086" s="29">
        <v>1</v>
      </c>
      <c r="I2086" s="29">
        <v>1</v>
      </c>
      <c r="K2086" s="432"/>
      <c r="L2086" s="432" t="e">
        <f>IF(K2086=0,#REF!,0)</f>
        <v>#REF!</v>
      </c>
      <c r="O2086">
        <v>64055.920776000014</v>
      </c>
      <c r="P2086">
        <v>115</v>
      </c>
    </row>
    <row r="2087" spans="1:16">
      <c r="A2087" s="29">
        <v>2085</v>
      </c>
      <c r="B2087" s="29">
        <v>1762.222</v>
      </c>
      <c r="C2087" s="29">
        <v>17443.807999999899</v>
      </c>
      <c r="D2087" s="29">
        <v>1</v>
      </c>
      <c r="E2087" s="29">
        <v>1</v>
      </c>
      <c r="F2087" s="29">
        <v>56316.014999999999</v>
      </c>
      <c r="G2087" s="29">
        <v>1</v>
      </c>
      <c r="H2087" s="29">
        <v>1</v>
      </c>
      <c r="I2087" s="29">
        <v>1</v>
      </c>
      <c r="K2087" s="432"/>
      <c r="L2087" s="432" t="e">
        <f>IF(K2087=0,#REF!,0)</f>
        <v>#REF!</v>
      </c>
      <c r="O2087">
        <v>63412.022766000002</v>
      </c>
      <c r="P2087">
        <v>125</v>
      </c>
    </row>
    <row r="2088" spans="1:16">
      <c r="A2088" s="29">
        <v>2086</v>
      </c>
      <c r="B2088" s="29">
        <v>1762.222</v>
      </c>
      <c r="C2088" s="29">
        <v>17119.612999999899</v>
      </c>
      <c r="D2088" s="29">
        <v>1</v>
      </c>
      <c r="E2088" s="29">
        <v>1</v>
      </c>
      <c r="F2088" s="29">
        <v>2983.7669999999998</v>
      </c>
      <c r="G2088" s="29">
        <v>1</v>
      </c>
      <c r="H2088" s="29">
        <v>1</v>
      </c>
      <c r="I2088" s="29">
        <v>1</v>
      </c>
      <c r="K2088" s="432"/>
      <c r="L2088" s="432" t="e">
        <f>IF(K2088=0,#REF!,0)</f>
        <v>#REF!</v>
      </c>
      <c r="O2088">
        <v>61251.911010000003</v>
      </c>
      <c r="P2088">
        <v>128</v>
      </c>
    </row>
    <row r="2089" spans="1:16">
      <c r="A2089" s="29">
        <v>2087</v>
      </c>
      <c r="B2089" s="29">
        <v>1762.222</v>
      </c>
      <c r="C2089" s="29">
        <v>16783.353999999901</v>
      </c>
      <c r="D2089" s="29">
        <v>1</v>
      </c>
      <c r="E2089" s="29">
        <v>1</v>
      </c>
      <c r="F2089" s="29">
        <v>1668.91499999999</v>
      </c>
      <c r="G2089" s="29">
        <v>1</v>
      </c>
      <c r="H2089" s="29">
        <v>1</v>
      </c>
      <c r="I2089" s="29">
        <v>1</v>
      </c>
      <c r="K2089" s="432"/>
      <c r="L2089" s="432" t="e">
        <f>IF(K2089=0,#REF!,0)</f>
        <v>#REF!</v>
      </c>
      <c r="O2089">
        <v>60631.175841999997</v>
      </c>
      <c r="P2089">
        <v>127</v>
      </c>
    </row>
    <row r="2090" spans="1:16">
      <c r="A2090" s="29">
        <v>2088</v>
      </c>
      <c r="B2090" s="29">
        <v>1032.623999999998</v>
      </c>
      <c r="C2090" s="29">
        <v>16977.185999999889</v>
      </c>
      <c r="D2090" s="29">
        <v>1</v>
      </c>
      <c r="E2090" s="29">
        <v>1</v>
      </c>
      <c r="F2090" s="29">
        <v>1396.340999999989</v>
      </c>
      <c r="G2090" s="29">
        <v>1</v>
      </c>
      <c r="H2090" s="29">
        <v>1</v>
      </c>
      <c r="I2090" s="29">
        <v>1</v>
      </c>
      <c r="K2090" s="432"/>
      <c r="L2090" s="432" t="e">
        <f>IF(K2090=0,#REF!,0)</f>
        <v>#REF!</v>
      </c>
      <c r="O2090">
        <v>60384.049744999997</v>
      </c>
      <c r="P2090">
        <v>119</v>
      </c>
    </row>
    <row r="2091" spans="1:16">
      <c r="A2091" s="29">
        <v>2089</v>
      </c>
      <c r="B2091" s="29">
        <v>1032.623999999998</v>
      </c>
      <c r="C2091" s="29">
        <v>17083.094999999899</v>
      </c>
      <c r="D2091" s="29">
        <v>1</v>
      </c>
      <c r="E2091" s="29">
        <v>1</v>
      </c>
      <c r="F2091" s="29">
        <v>2157.9579999999901</v>
      </c>
      <c r="G2091" s="29">
        <v>1</v>
      </c>
      <c r="H2091" s="29">
        <v>1</v>
      </c>
      <c r="I2091" s="29">
        <v>1</v>
      </c>
      <c r="K2091" s="432"/>
      <c r="L2091" s="432" t="e">
        <f>IF(K2091=0,#REF!,0)</f>
        <v>#REF!</v>
      </c>
      <c r="O2091">
        <v>58310.904693999997</v>
      </c>
      <c r="P2091">
        <v>105</v>
      </c>
    </row>
    <row r="2092" spans="1:16">
      <c r="A2092" s="29">
        <v>2090</v>
      </c>
      <c r="B2092" s="29">
        <v>1032.623999999998</v>
      </c>
      <c r="C2092" s="29">
        <v>17104.483999999891</v>
      </c>
      <c r="D2092" s="29">
        <v>1</v>
      </c>
      <c r="E2092" s="29">
        <v>1</v>
      </c>
      <c r="F2092" s="29">
        <v>8034.9759999999887</v>
      </c>
      <c r="G2092" s="29">
        <v>1</v>
      </c>
      <c r="H2092" s="29">
        <v>1</v>
      </c>
      <c r="I2092" s="29">
        <v>1</v>
      </c>
      <c r="K2092" s="432"/>
      <c r="L2092" s="432" t="e">
        <f>IF(K2092=0,#REF!,0)</f>
        <v>#REF!</v>
      </c>
      <c r="O2092">
        <v>55373.093841000002</v>
      </c>
      <c r="P2092">
        <v>101</v>
      </c>
    </row>
    <row r="2093" spans="1:16">
      <c r="A2093" s="29">
        <v>2091</v>
      </c>
      <c r="B2093" s="29">
        <v>1032.623999999998</v>
      </c>
      <c r="C2093" s="29">
        <v>17257.753999999899</v>
      </c>
      <c r="D2093" s="29">
        <v>1</v>
      </c>
      <c r="E2093" s="29">
        <v>1</v>
      </c>
      <c r="F2093" s="29">
        <v>14825.154999999901</v>
      </c>
      <c r="G2093" s="29">
        <v>1</v>
      </c>
      <c r="H2093" s="29">
        <v>1</v>
      </c>
      <c r="I2093" s="29">
        <v>1</v>
      </c>
      <c r="K2093" s="432"/>
      <c r="L2093" s="432" t="e">
        <f>IF(K2093=0,#REF!,0)</f>
        <v>#REF!</v>
      </c>
      <c r="O2093">
        <v>54932.977995999987</v>
      </c>
      <c r="P2093">
        <v>93</v>
      </c>
    </row>
    <row r="2094" spans="1:16">
      <c r="A2094" s="29">
        <v>2092</v>
      </c>
      <c r="B2094" s="29">
        <v>1032.623999999998</v>
      </c>
      <c r="C2094" s="29">
        <v>17335.911999999898</v>
      </c>
      <c r="D2094" s="29">
        <v>1</v>
      </c>
      <c r="E2094" s="29">
        <v>1</v>
      </c>
      <c r="F2094" s="29">
        <v>19723.033999999901</v>
      </c>
      <c r="G2094" s="29">
        <v>1</v>
      </c>
      <c r="H2094" s="29">
        <v>1</v>
      </c>
      <c r="I2094" s="29">
        <v>1</v>
      </c>
      <c r="K2094" s="432"/>
      <c r="L2094" s="432" t="e">
        <f>IF(K2094=0,#REF!,0)</f>
        <v>#REF!</v>
      </c>
      <c r="O2094">
        <v>54573.104461000003</v>
      </c>
      <c r="P2094">
        <v>87</v>
      </c>
    </row>
    <row r="2095" spans="1:16">
      <c r="A2095" s="29">
        <v>2093</v>
      </c>
      <c r="B2095" s="29">
        <v>1032.623999999998</v>
      </c>
      <c r="C2095" s="29">
        <v>17416.308999999899</v>
      </c>
      <c r="D2095" s="29">
        <v>1</v>
      </c>
      <c r="E2095" s="29">
        <v>1</v>
      </c>
      <c r="F2095" s="29">
        <v>24292.416000000001</v>
      </c>
      <c r="G2095" s="29">
        <v>1</v>
      </c>
      <c r="H2095" s="29">
        <v>1</v>
      </c>
      <c r="I2095" s="29">
        <v>1</v>
      </c>
      <c r="K2095" s="432"/>
      <c r="L2095" s="432" t="e">
        <f>IF(K2095=0,#REF!,0)</f>
        <v>#REF!</v>
      </c>
      <c r="O2095">
        <v>55139.283234000002</v>
      </c>
      <c r="P2095">
        <v>88</v>
      </c>
    </row>
    <row r="2096" spans="1:16">
      <c r="A2096" s="29">
        <v>2094</v>
      </c>
      <c r="B2096" s="29">
        <v>1762.222</v>
      </c>
      <c r="C2096" s="29">
        <v>17473.464999999898</v>
      </c>
      <c r="D2096" s="29">
        <v>1</v>
      </c>
      <c r="E2096" s="29">
        <v>1</v>
      </c>
      <c r="F2096" s="29">
        <v>29185.05</v>
      </c>
      <c r="G2096" s="29">
        <v>1</v>
      </c>
      <c r="H2096" s="29">
        <v>1</v>
      </c>
      <c r="I2096" s="29">
        <v>1</v>
      </c>
      <c r="K2096" s="432"/>
      <c r="L2096" s="432" t="e">
        <f>IF(K2096=0,#REF!,0)</f>
        <v>#REF!</v>
      </c>
      <c r="O2096">
        <v>56423.604219000001</v>
      </c>
      <c r="P2096">
        <v>86</v>
      </c>
    </row>
    <row r="2097" spans="1:16">
      <c r="A2097" s="29">
        <v>2095</v>
      </c>
      <c r="B2097" s="29">
        <v>6139.8579999999993</v>
      </c>
      <c r="C2097" s="29">
        <v>17585.797999999901</v>
      </c>
      <c r="D2097" s="29">
        <v>1</v>
      </c>
      <c r="E2097" s="29">
        <v>1</v>
      </c>
      <c r="F2097" s="29">
        <v>107902.67399999899</v>
      </c>
      <c r="G2097" s="29">
        <v>1</v>
      </c>
      <c r="H2097" s="29">
        <v>1</v>
      </c>
      <c r="I2097" s="29">
        <v>1</v>
      </c>
      <c r="K2097" s="432"/>
      <c r="L2097" s="432" t="e">
        <f>IF(K2097=0,#REF!,0)</f>
        <v>#REF!</v>
      </c>
      <c r="O2097">
        <v>57916.067963000001</v>
      </c>
      <c r="P2097">
        <v>103</v>
      </c>
    </row>
    <row r="2098" spans="1:16">
      <c r="A2098" s="29">
        <v>2096</v>
      </c>
      <c r="B2098" s="29">
        <v>1762.222</v>
      </c>
      <c r="C2098" s="29">
        <v>50413.6179999999</v>
      </c>
      <c r="D2098" s="29">
        <v>1</v>
      </c>
      <c r="E2098" s="29">
        <v>1</v>
      </c>
      <c r="F2098" s="29">
        <v>109148.685</v>
      </c>
      <c r="G2098" s="29">
        <v>1</v>
      </c>
      <c r="H2098" s="29">
        <v>1</v>
      </c>
      <c r="I2098" s="29">
        <v>1</v>
      </c>
      <c r="K2098" s="432"/>
      <c r="L2098" s="432" t="e">
        <f>IF(K2098=0,#REF!,0)</f>
        <v>#REF!</v>
      </c>
      <c r="O2098">
        <v>59615.934692000003</v>
      </c>
      <c r="P2098">
        <v>130</v>
      </c>
    </row>
    <row r="2099" spans="1:16">
      <c r="A2099" s="29">
        <v>2097</v>
      </c>
      <c r="B2099" s="29">
        <v>1032.623999999998</v>
      </c>
      <c r="C2099" s="29">
        <v>79791.215999999986</v>
      </c>
      <c r="D2099" s="29">
        <v>1</v>
      </c>
      <c r="E2099" s="29">
        <v>1</v>
      </c>
      <c r="F2099" s="29">
        <v>99812.224999999889</v>
      </c>
      <c r="G2099" s="29">
        <v>1</v>
      </c>
      <c r="H2099" s="29">
        <v>1</v>
      </c>
      <c r="I2099" s="29">
        <v>1</v>
      </c>
      <c r="K2099" s="432"/>
      <c r="L2099" s="432" t="e">
        <f>IF(K2099=0,#REF!,0)</f>
        <v>#REF!</v>
      </c>
      <c r="O2099">
        <v>61720.914306999999</v>
      </c>
      <c r="P2099">
        <v>101</v>
      </c>
    </row>
    <row r="2100" spans="1:16">
      <c r="A2100" s="29">
        <v>2098</v>
      </c>
      <c r="B2100" s="29">
        <v>1153.2399999999991</v>
      </c>
      <c r="C2100" s="29">
        <v>97412.991999999897</v>
      </c>
      <c r="D2100" s="29">
        <v>1</v>
      </c>
      <c r="E2100" s="29">
        <v>1</v>
      </c>
      <c r="F2100" s="29">
        <v>85063.928999999989</v>
      </c>
      <c r="G2100" s="29">
        <v>1</v>
      </c>
      <c r="H2100" s="29">
        <v>1</v>
      </c>
      <c r="I2100" s="29">
        <v>1</v>
      </c>
      <c r="K2100" s="432"/>
      <c r="L2100" s="432" t="e">
        <f>IF(K2100=0,#REF!,0)</f>
        <v>#REF!</v>
      </c>
      <c r="O2100">
        <v>65455.399415</v>
      </c>
      <c r="P2100">
        <v>75</v>
      </c>
    </row>
    <row r="2101" spans="1:16">
      <c r="A2101" s="29">
        <v>2099</v>
      </c>
      <c r="B2101" s="29">
        <v>1213.5469999999989</v>
      </c>
      <c r="C2101" s="29">
        <v>114820.2559999998</v>
      </c>
      <c r="D2101" s="29">
        <v>1</v>
      </c>
      <c r="E2101" s="29">
        <v>1</v>
      </c>
      <c r="F2101" s="29">
        <v>72229.97099999999</v>
      </c>
      <c r="G2101" s="29">
        <v>1</v>
      </c>
      <c r="H2101" s="29">
        <v>1</v>
      </c>
      <c r="I2101" s="29">
        <v>1</v>
      </c>
      <c r="K2101" s="432"/>
      <c r="L2101" s="432" t="e">
        <f>IF(K2101=0,#REF!,0)</f>
        <v>#REF!</v>
      </c>
      <c r="O2101">
        <v>65614.543151999998</v>
      </c>
      <c r="P2101">
        <v>67</v>
      </c>
    </row>
    <row r="2102" spans="1:16">
      <c r="A2102" s="29">
        <v>2100</v>
      </c>
      <c r="B2102" s="29">
        <v>1213.5469999999989</v>
      </c>
      <c r="C2102" s="29">
        <v>96022.4739999999</v>
      </c>
      <c r="D2102" s="29">
        <v>1</v>
      </c>
      <c r="E2102" s="29">
        <v>1</v>
      </c>
      <c r="F2102" s="29">
        <v>60779.394999999997</v>
      </c>
      <c r="G2102" s="29">
        <v>1</v>
      </c>
      <c r="H2102" s="29">
        <v>1</v>
      </c>
      <c r="I2102" s="29">
        <v>1</v>
      </c>
      <c r="K2102" s="432"/>
      <c r="L2102" s="432" t="e">
        <f>IF(K2102=0,#REF!,0)</f>
        <v>#REF!</v>
      </c>
      <c r="O2102">
        <v>65261.527802999997</v>
      </c>
      <c r="P2102">
        <v>63</v>
      </c>
    </row>
    <row r="2103" spans="1:16">
      <c r="A2103" s="29">
        <v>2101</v>
      </c>
      <c r="B2103" s="29">
        <v>6200.1660000000002</v>
      </c>
      <c r="C2103" s="29">
        <v>52609.318999999887</v>
      </c>
      <c r="D2103" s="29">
        <v>1</v>
      </c>
      <c r="E2103" s="29">
        <v>1</v>
      </c>
      <c r="F2103" s="29">
        <v>42355.497999999992</v>
      </c>
      <c r="G2103" s="29">
        <v>1</v>
      </c>
      <c r="H2103" s="29">
        <v>1</v>
      </c>
      <c r="I2103" s="29">
        <v>1</v>
      </c>
      <c r="K2103" s="432"/>
      <c r="L2103" s="432" t="e">
        <f>IF(K2103=0,#REF!,0)</f>
        <v>#REF!</v>
      </c>
      <c r="O2103">
        <v>61094.944030999999</v>
      </c>
      <c r="P2103">
        <v>58</v>
      </c>
    </row>
    <row r="2104" spans="1:16">
      <c r="A2104" s="29">
        <v>2102</v>
      </c>
      <c r="B2104" s="29">
        <v>1762.222</v>
      </c>
      <c r="C2104" s="29">
        <v>75623.255000000005</v>
      </c>
      <c r="D2104" s="29">
        <v>1</v>
      </c>
      <c r="E2104" s="29">
        <v>1</v>
      </c>
      <c r="F2104" s="29">
        <v>47241.816999999901</v>
      </c>
      <c r="G2104" s="29">
        <v>1</v>
      </c>
      <c r="H2104" s="29">
        <v>1</v>
      </c>
      <c r="I2104" s="29">
        <v>1</v>
      </c>
      <c r="K2104" s="432"/>
      <c r="L2104" s="432" t="e">
        <f>IF(K2104=0,#REF!,0)</f>
        <v>#REF!</v>
      </c>
      <c r="O2104">
        <v>59607.241454000003</v>
      </c>
      <c r="P2104">
        <v>56</v>
      </c>
    </row>
    <row r="2105" spans="1:16">
      <c r="A2105" s="29">
        <v>2103</v>
      </c>
      <c r="B2105" s="29">
        <v>1032.623999999998</v>
      </c>
      <c r="C2105" s="29">
        <v>111252.0489999998</v>
      </c>
      <c r="D2105" s="29">
        <v>1</v>
      </c>
      <c r="E2105" s="29">
        <v>1</v>
      </c>
      <c r="F2105" s="29">
        <v>46972.898999999888</v>
      </c>
      <c r="G2105" s="29">
        <v>1</v>
      </c>
      <c r="H2105" s="29">
        <v>1</v>
      </c>
      <c r="I2105" s="29">
        <v>1</v>
      </c>
      <c r="K2105" s="432"/>
      <c r="L2105" s="432" t="e">
        <f>IF(K2105=0,#REF!,0)</f>
        <v>#REF!</v>
      </c>
      <c r="O2105">
        <v>62925.307923</v>
      </c>
      <c r="P2105">
        <v>55</v>
      </c>
    </row>
    <row r="2106" spans="1:16">
      <c r="A2106" s="29">
        <v>2104</v>
      </c>
      <c r="B2106" s="29">
        <v>1032.623999999998</v>
      </c>
      <c r="C2106" s="29">
        <v>93363.97899999989</v>
      </c>
      <c r="D2106" s="29">
        <v>1</v>
      </c>
      <c r="E2106" s="29">
        <v>1</v>
      </c>
      <c r="F2106" s="29">
        <v>46441.177999999993</v>
      </c>
      <c r="G2106" s="29">
        <v>1</v>
      </c>
      <c r="H2106" s="29">
        <v>1</v>
      </c>
      <c r="I2106" s="29">
        <v>1</v>
      </c>
      <c r="K2106" s="432"/>
      <c r="L2106" s="432" t="e">
        <f>IF(K2106=0,#REF!,0)</f>
        <v>#REF!</v>
      </c>
      <c r="O2106">
        <v>62313.082915999999</v>
      </c>
      <c r="P2106">
        <v>53</v>
      </c>
    </row>
    <row r="2107" spans="1:16">
      <c r="A2107" s="29">
        <v>2105</v>
      </c>
      <c r="B2107" s="29">
        <v>1032.623999999998</v>
      </c>
      <c r="C2107" s="29">
        <v>81998.710999999996</v>
      </c>
      <c r="D2107" s="29">
        <v>1</v>
      </c>
      <c r="E2107" s="29">
        <v>1</v>
      </c>
      <c r="F2107" s="29">
        <v>53159.321000000004</v>
      </c>
      <c r="G2107" s="29">
        <v>1</v>
      </c>
      <c r="H2107" s="29">
        <v>1</v>
      </c>
      <c r="I2107" s="29">
        <v>1</v>
      </c>
      <c r="K2107" s="432"/>
      <c r="L2107" s="432" t="e">
        <f>IF(K2107=0,#REF!,0)</f>
        <v>#REF!</v>
      </c>
      <c r="O2107">
        <v>62786.430878000006</v>
      </c>
      <c r="P2107">
        <v>58</v>
      </c>
    </row>
    <row r="2108" spans="1:16">
      <c r="A2108" s="29">
        <v>2106</v>
      </c>
      <c r="B2108" s="29">
        <v>1762.222</v>
      </c>
      <c r="C2108" s="29">
        <v>46697.306999999899</v>
      </c>
      <c r="D2108" s="29">
        <v>1</v>
      </c>
      <c r="E2108" s="29">
        <v>1</v>
      </c>
      <c r="F2108" s="29">
        <v>56970.508999999991</v>
      </c>
      <c r="G2108" s="29">
        <v>1</v>
      </c>
      <c r="H2108" s="29">
        <v>1</v>
      </c>
      <c r="I2108" s="29">
        <v>1</v>
      </c>
      <c r="K2108" s="432"/>
      <c r="L2108" s="432" t="e">
        <f>IF(K2108=0,#REF!,0)</f>
        <v>#REF!</v>
      </c>
      <c r="O2108">
        <v>62353.652403999993</v>
      </c>
      <c r="P2108">
        <v>64</v>
      </c>
    </row>
    <row r="2109" spans="1:16">
      <c r="A2109" s="29">
        <v>2107</v>
      </c>
      <c r="B2109" s="29">
        <v>6139.8579999999993</v>
      </c>
      <c r="C2109" s="29">
        <v>29959.873999999902</v>
      </c>
      <c r="D2109" s="29">
        <v>1</v>
      </c>
      <c r="E2109" s="29">
        <v>1</v>
      </c>
      <c r="F2109" s="29">
        <v>51109.730999999992</v>
      </c>
      <c r="G2109" s="29">
        <v>1</v>
      </c>
      <c r="H2109" s="29">
        <v>1</v>
      </c>
      <c r="I2109" s="29">
        <v>1</v>
      </c>
      <c r="K2109" s="432"/>
      <c r="L2109" s="432" t="e">
        <f>IF(K2109=0,#REF!,0)</f>
        <v>#REF!</v>
      </c>
      <c r="O2109">
        <v>61630.920043999999</v>
      </c>
      <c r="P2109">
        <v>87</v>
      </c>
    </row>
    <row r="2110" spans="1:16">
      <c r="A2110" s="29">
        <v>2108</v>
      </c>
      <c r="B2110" s="29">
        <v>7599.07</v>
      </c>
      <c r="C2110" s="29">
        <v>31354.322999999898</v>
      </c>
      <c r="D2110" s="29">
        <v>1</v>
      </c>
      <c r="E2110" s="29">
        <v>1</v>
      </c>
      <c r="F2110" s="29">
        <v>50447.152999999889</v>
      </c>
      <c r="G2110" s="29">
        <v>1</v>
      </c>
      <c r="H2110" s="29">
        <v>1</v>
      </c>
      <c r="I2110" s="29">
        <v>1</v>
      </c>
      <c r="K2110" s="432"/>
      <c r="L2110" s="432" t="e">
        <f>IF(K2110=0,#REF!,0)</f>
        <v>#REF!</v>
      </c>
      <c r="O2110">
        <v>62626.090819999998</v>
      </c>
      <c r="P2110">
        <v>103</v>
      </c>
    </row>
    <row r="2111" spans="1:16">
      <c r="A2111" s="29">
        <v>2109</v>
      </c>
      <c r="B2111" s="29">
        <v>1762.222</v>
      </c>
      <c r="C2111" s="29">
        <v>17580.987999999899</v>
      </c>
      <c r="D2111" s="29">
        <v>1</v>
      </c>
      <c r="E2111" s="29">
        <v>1</v>
      </c>
      <c r="F2111" s="29">
        <v>62255.923000000003</v>
      </c>
      <c r="G2111" s="29">
        <v>1</v>
      </c>
      <c r="H2111" s="29">
        <v>1</v>
      </c>
      <c r="I2111" s="29">
        <v>1</v>
      </c>
      <c r="K2111" s="432"/>
      <c r="L2111" s="432" t="e">
        <f>IF(K2111=0,#REF!,0)</f>
        <v>#REF!</v>
      </c>
      <c r="O2111">
        <v>61793.608398999997</v>
      </c>
      <c r="P2111">
        <v>110</v>
      </c>
    </row>
    <row r="2112" spans="1:16">
      <c r="A2112" s="29">
        <v>2110</v>
      </c>
      <c r="B2112" s="29">
        <v>1762.222</v>
      </c>
      <c r="C2112" s="29">
        <v>17209.191999999901</v>
      </c>
      <c r="D2112" s="29">
        <v>1</v>
      </c>
      <c r="E2112" s="29">
        <v>1</v>
      </c>
      <c r="F2112" s="29">
        <v>2984.9859999999899</v>
      </c>
      <c r="G2112" s="29">
        <v>1</v>
      </c>
      <c r="H2112" s="29">
        <v>1</v>
      </c>
      <c r="I2112" s="29">
        <v>1</v>
      </c>
      <c r="K2112" s="432"/>
      <c r="L2112" s="432" t="e">
        <f>IF(K2112=0,#REF!,0)</f>
        <v>#REF!</v>
      </c>
      <c r="O2112">
        <v>60575.233521000002</v>
      </c>
      <c r="P2112">
        <v>121</v>
      </c>
    </row>
    <row r="2113" spans="1:16">
      <c r="A2113" s="29">
        <v>2111</v>
      </c>
      <c r="B2113" s="29">
        <v>1762.222</v>
      </c>
      <c r="C2113" s="29">
        <v>16863.657999999901</v>
      </c>
      <c r="D2113" s="29">
        <v>1</v>
      </c>
      <c r="E2113" s="29">
        <v>1</v>
      </c>
      <c r="F2113" s="29">
        <v>1682.671</v>
      </c>
      <c r="G2113" s="29">
        <v>1</v>
      </c>
      <c r="H2113" s="29">
        <v>1</v>
      </c>
      <c r="I2113" s="29">
        <v>1</v>
      </c>
      <c r="K2113" s="432"/>
      <c r="L2113" s="432" t="e">
        <f>IF(K2113=0,#REF!,0)</f>
        <v>#REF!</v>
      </c>
      <c r="O2113">
        <v>59844.936584000003</v>
      </c>
      <c r="P2113">
        <v>115</v>
      </c>
    </row>
    <row r="2114" spans="1:16">
      <c r="A2114" s="29">
        <v>2112</v>
      </c>
      <c r="B2114" s="29">
        <v>1032.623999999998</v>
      </c>
      <c r="C2114" s="29">
        <v>17006.629999999899</v>
      </c>
      <c r="D2114" s="29">
        <v>1</v>
      </c>
      <c r="E2114" s="29">
        <v>1</v>
      </c>
      <c r="F2114" s="29">
        <v>1661.963</v>
      </c>
      <c r="G2114" s="29">
        <v>1</v>
      </c>
      <c r="H2114" s="29">
        <v>1</v>
      </c>
      <c r="I2114" s="29">
        <v>1</v>
      </c>
      <c r="K2114" s="432"/>
      <c r="L2114" s="432" t="e">
        <f>IF(K2114=0,#REF!,0)</f>
        <v>#REF!</v>
      </c>
      <c r="O2114">
        <v>59856.913818999987</v>
      </c>
      <c r="P2114">
        <v>107</v>
      </c>
    </row>
    <row r="2115" spans="1:16">
      <c r="A2115" s="29">
        <v>2113</v>
      </c>
      <c r="B2115" s="29">
        <v>1032.623999999998</v>
      </c>
      <c r="C2115" s="29">
        <v>16957.8679999999</v>
      </c>
      <c r="D2115" s="29">
        <v>1</v>
      </c>
      <c r="E2115" s="29">
        <v>1</v>
      </c>
      <c r="F2115" s="29">
        <v>3482.1449999999891</v>
      </c>
      <c r="G2115" s="29">
        <v>1</v>
      </c>
      <c r="H2115" s="29">
        <v>1</v>
      </c>
      <c r="I2115" s="29">
        <v>1</v>
      </c>
      <c r="K2115" s="432"/>
      <c r="L2115" s="432" t="e">
        <f>IF(K2115=0,#REF!,0)</f>
        <v>#REF!</v>
      </c>
      <c r="O2115">
        <v>57764.300352999999</v>
      </c>
      <c r="P2115">
        <v>98</v>
      </c>
    </row>
    <row r="2116" spans="1:16">
      <c r="A2116" s="29">
        <v>2114</v>
      </c>
      <c r="B2116" s="29">
        <v>1032.623999999998</v>
      </c>
      <c r="C2116" s="29">
        <v>16957.339999999898</v>
      </c>
      <c r="D2116" s="29">
        <v>1</v>
      </c>
      <c r="E2116" s="29">
        <v>1</v>
      </c>
      <c r="F2116" s="29">
        <v>10696.532999999999</v>
      </c>
      <c r="G2116" s="29">
        <v>1</v>
      </c>
      <c r="H2116" s="29">
        <v>1</v>
      </c>
      <c r="I2116" s="29">
        <v>1</v>
      </c>
      <c r="K2116" s="432"/>
      <c r="L2116" s="432" t="e">
        <f>IF(K2116=0,#REF!,0)</f>
        <v>#REF!</v>
      </c>
      <c r="O2116">
        <v>54843.526001999999</v>
      </c>
      <c r="P2116">
        <v>93</v>
      </c>
    </row>
    <row r="2117" spans="1:16">
      <c r="A2117" s="29">
        <v>2115</v>
      </c>
      <c r="B2117" s="29">
        <v>1032.623999999998</v>
      </c>
      <c r="C2117" s="29">
        <v>17036.433999999899</v>
      </c>
      <c r="D2117" s="29">
        <v>1</v>
      </c>
      <c r="E2117" s="29">
        <v>1</v>
      </c>
      <c r="F2117" s="29">
        <v>17696.732999999898</v>
      </c>
      <c r="G2117" s="29">
        <v>1</v>
      </c>
      <c r="H2117" s="29">
        <v>1</v>
      </c>
      <c r="I2117" s="29">
        <v>1</v>
      </c>
      <c r="K2117" s="432"/>
      <c r="L2117" s="432" t="e">
        <f>IF(K2117=0,#REF!,0)</f>
        <v>#REF!</v>
      </c>
      <c r="O2117">
        <v>54325.884553000004</v>
      </c>
      <c r="P2117">
        <v>90</v>
      </c>
    </row>
    <row r="2118" spans="1:16">
      <c r="A2118" s="29">
        <v>2116</v>
      </c>
      <c r="B2118" s="29">
        <v>1032.623999999998</v>
      </c>
      <c r="C2118" s="29">
        <v>17062.618999999901</v>
      </c>
      <c r="D2118" s="29">
        <v>1</v>
      </c>
      <c r="E2118" s="29">
        <v>1</v>
      </c>
      <c r="F2118" s="29">
        <v>22374.036999999898</v>
      </c>
      <c r="G2118" s="29">
        <v>1</v>
      </c>
      <c r="H2118" s="29">
        <v>1</v>
      </c>
      <c r="I2118" s="29">
        <v>1</v>
      </c>
      <c r="K2118" s="432"/>
      <c r="L2118" s="432" t="e">
        <f>IF(K2118=0,#REF!,0)</f>
        <v>#REF!</v>
      </c>
      <c r="O2118">
        <v>53600.793609</v>
      </c>
      <c r="P2118">
        <v>87</v>
      </c>
    </row>
    <row r="2119" spans="1:16">
      <c r="A2119" s="29">
        <v>2117</v>
      </c>
      <c r="B2119" s="29">
        <v>1032.623999999998</v>
      </c>
      <c r="C2119" s="29">
        <v>17107.861999999899</v>
      </c>
      <c r="D2119" s="29">
        <v>1</v>
      </c>
      <c r="E2119" s="29">
        <v>1</v>
      </c>
      <c r="F2119" s="29">
        <v>27385.994999999901</v>
      </c>
      <c r="G2119" s="29">
        <v>1</v>
      </c>
      <c r="H2119" s="29">
        <v>1</v>
      </c>
      <c r="I2119" s="29">
        <v>1</v>
      </c>
      <c r="K2119" s="432"/>
      <c r="L2119" s="432" t="e">
        <f>IF(K2119=0,#REF!,0)</f>
        <v>#REF!</v>
      </c>
      <c r="O2119">
        <v>54226.011259999999</v>
      </c>
      <c r="P2119">
        <v>87</v>
      </c>
    </row>
    <row r="2120" spans="1:16">
      <c r="A2120" s="29">
        <v>2118</v>
      </c>
      <c r="B2120" s="29">
        <v>1762.222</v>
      </c>
      <c r="C2120" s="29">
        <v>17125.000999999898</v>
      </c>
      <c r="D2120" s="29">
        <v>1</v>
      </c>
      <c r="E2120" s="29">
        <v>1</v>
      </c>
      <c r="F2120" s="29">
        <v>30316.583999999999</v>
      </c>
      <c r="G2120" s="29">
        <v>1</v>
      </c>
      <c r="H2120" s="29">
        <v>1</v>
      </c>
      <c r="I2120" s="29">
        <v>1</v>
      </c>
      <c r="K2120" s="432"/>
      <c r="L2120" s="432" t="e">
        <f>IF(K2120=0,#REF!,0)</f>
        <v>#REF!</v>
      </c>
      <c r="O2120">
        <v>55633.281492999988</v>
      </c>
      <c r="P2120">
        <v>90</v>
      </c>
    </row>
    <row r="2121" spans="1:16">
      <c r="A2121" s="29">
        <v>2119</v>
      </c>
      <c r="B2121" s="29">
        <v>6139.8579999999993</v>
      </c>
      <c r="C2121" s="29">
        <v>17219.094999999899</v>
      </c>
      <c r="D2121" s="29">
        <v>1</v>
      </c>
      <c r="E2121" s="29">
        <v>1</v>
      </c>
      <c r="F2121" s="29">
        <v>105876.88099999999</v>
      </c>
      <c r="G2121" s="29">
        <v>1</v>
      </c>
      <c r="H2121" s="29">
        <v>1</v>
      </c>
      <c r="I2121" s="29">
        <v>1</v>
      </c>
      <c r="K2121" s="432"/>
      <c r="L2121" s="432" t="e">
        <f>IF(K2121=0,#REF!,0)</f>
        <v>#REF!</v>
      </c>
      <c r="O2121">
        <v>57232.319366000003</v>
      </c>
      <c r="P2121">
        <v>110</v>
      </c>
    </row>
    <row r="2122" spans="1:16">
      <c r="A2122" s="29">
        <v>2120</v>
      </c>
      <c r="B2122" s="29">
        <v>1762.222</v>
      </c>
      <c r="C2122" s="29">
        <v>31730.273999999899</v>
      </c>
      <c r="D2122" s="29">
        <v>1</v>
      </c>
      <c r="E2122" s="29">
        <v>1</v>
      </c>
      <c r="F2122" s="29">
        <v>103615.406</v>
      </c>
      <c r="G2122" s="29">
        <v>1</v>
      </c>
      <c r="H2122" s="29">
        <v>1</v>
      </c>
      <c r="I2122" s="29">
        <v>1</v>
      </c>
      <c r="K2122" s="432"/>
      <c r="L2122" s="432" t="e">
        <f>IF(K2122=0,#REF!,0)</f>
        <v>#REF!</v>
      </c>
      <c r="O2122">
        <v>59572.510925000002</v>
      </c>
      <c r="P2122">
        <v>129</v>
      </c>
    </row>
    <row r="2123" spans="1:16">
      <c r="A2123" s="29">
        <v>2121</v>
      </c>
      <c r="B2123" s="29">
        <v>1032.623999999998</v>
      </c>
      <c r="C2123" s="29">
        <v>32194.897999999888</v>
      </c>
      <c r="D2123" s="29">
        <v>1</v>
      </c>
      <c r="E2123" s="29">
        <v>1</v>
      </c>
      <c r="F2123" s="29">
        <v>93502.532999999894</v>
      </c>
      <c r="G2123" s="29">
        <v>1</v>
      </c>
      <c r="H2123" s="29">
        <v>1</v>
      </c>
      <c r="I2123" s="29">
        <v>1</v>
      </c>
      <c r="K2123" s="432"/>
      <c r="L2123" s="432" t="e">
        <f>IF(K2123=0,#REF!,0)</f>
        <v>#REF!</v>
      </c>
      <c r="O2123">
        <v>61226.846191999997</v>
      </c>
      <c r="P2123">
        <v>97</v>
      </c>
    </row>
    <row r="2124" spans="1:16">
      <c r="A2124" s="29">
        <v>2122</v>
      </c>
      <c r="B2124" s="29">
        <v>1153.2399999999991</v>
      </c>
      <c r="C2124" s="29">
        <v>32682.374999999902</v>
      </c>
      <c r="D2124" s="29">
        <v>1</v>
      </c>
      <c r="E2124" s="29">
        <v>1</v>
      </c>
      <c r="F2124" s="29">
        <v>80801.850000000006</v>
      </c>
      <c r="G2124" s="29">
        <v>1</v>
      </c>
      <c r="H2124" s="29">
        <v>1</v>
      </c>
      <c r="I2124" s="29">
        <v>1</v>
      </c>
      <c r="K2124" s="432"/>
      <c r="L2124" s="432" t="e">
        <f>IF(K2124=0,#REF!,0)</f>
        <v>#REF!</v>
      </c>
      <c r="O2124">
        <v>64190.073059000002</v>
      </c>
      <c r="P2124">
        <v>73</v>
      </c>
    </row>
    <row r="2125" spans="1:16">
      <c r="A2125" s="29">
        <v>2123</v>
      </c>
      <c r="B2125" s="29">
        <v>1213.5469999999989</v>
      </c>
      <c r="C2125" s="29">
        <v>33037.563999999889</v>
      </c>
      <c r="D2125" s="29">
        <v>1</v>
      </c>
      <c r="E2125" s="29">
        <v>1</v>
      </c>
      <c r="F2125" s="29">
        <v>68860.36</v>
      </c>
      <c r="G2125" s="29">
        <v>1</v>
      </c>
      <c r="H2125" s="29">
        <v>1</v>
      </c>
      <c r="I2125" s="29">
        <v>1</v>
      </c>
      <c r="K2125" s="432">
        <v>15605.28107510345</v>
      </c>
      <c r="L2125" s="432">
        <f>IF(K2125=0,#REF!,0)</f>
        <v>0</v>
      </c>
      <c r="O2125">
        <v>62948.800019000002</v>
      </c>
      <c r="P2125">
        <v>64</v>
      </c>
    </row>
    <row r="2126" spans="1:16">
      <c r="A2126" s="29">
        <v>2124</v>
      </c>
      <c r="B2126" s="29">
        <v>1213.5469999999989</v>
      </c>
      <c r="C2126" s="29">
        <v>32250.397999999888</v>
      </c>
      <c r="D2126" s="29">
        <v>1</v>
      </c>
      <c r="E2126" s="29">
        <v>1</v>
      </c>
      <c r="F2126" s="29">
        <v>58976.447</v>
      </c>
      <c r="G2126" s="29">
        <v>1</v>
      </c>
      <c r="H2126" s="29">
        <v>1</v>
      </c>
      <c r="I2126" s="29">
        <v>1</v>
      </c>
      <c r="K2126" s="432">
        <v>23226.997854873789</v>
      </c>
      <c r="L2126" s="432">
        <f>IF(K2126=0,#REF!,0)</f>
        <v>0</v>
      </c>
      <c r="O2126">
        <v>61992.735807999998</v>
      </c>
      <c r="P2126">
        <v>57</v>
      </c>
    </row>
    <row r="2127" spans="1:16">
      <c r="A2127" s="29">
        <v>2125</v>
      </c>
      <c r="B2127" s="29">
        <v>6200.1660000000002</v>
      </c>
      <c r="C2127" s="29">
        <v>30129.897000000001</v>
      </c>
      <c r="D2127" s="29">
        <v>1</v>
      </c>
      <c r="E2127" s="29">
        <v>1</v>
      </c>
      <c r="F2127" s="29">
        <v>38816.425999999992</v>
      </c>
      <c r="G2127" s="29">
        <v>1</v>
      </c>
      <c r="H2127" s="29">
        <v>1</v>
      </c>
      <c r="I2127" s="29">
        <v>1</v>
      </c>
      <c r="K2127" s="432">
        <v>10158.111499083991</v>
      </c>
      <c r="L2127" s="432">
        <f>IF(K2127=0,#REF!,0)</f>
        <v>0</v>
      </c>
      <c r="O2127">
        <v>58083.347014999999</v>
      </c>
      <c r="P2127">
        <v>57</v>
      </c>
    </row>
    <row r="2128" spans="1:16">
      <c r="A2128" s="29">
        <v>2126</v>
      </c>
      <c r="B2128" s="29">
        <v>1762.222</v>
      </c>
      <c r="C2128" s="29">
        <v>29827.516999999902</v>
      </c>
      <c r="D2128" s="29">
        <v>1</v>
      </c>
      <c r="E2128" s="29">
        <v>1</v>
      </c>
      <c r="F2128" s="29">
        <v>41865.667999999903</v>
      </c>
      <c r="G2128" s="29">
        <v>1</v>
      </c>
      <c r="H2128" s="29">
        <v>1</v>
      </c>
      <c r="I2128" s="29">
        <v>1</v>
      </c>
      <c r="K2128" s="432">
        <v>27312.524098717069</v>
      </c>
      <c r="L2128" s="432">
        <f>IF(K2128=0,#REF!,0)</f>
        <v>0</v>
      </c>
      <c r="O2128">
        <v>57322.439727999998</v>
      </c>
      <c r="P2128">
        <v>55</v>
      </c>
    </row>
    <row r="2129" spans="1:16">
      <c r="A2129" s="29">
        <v>2127</v>
      </c>
      <c r="B2129" s="29">
        <v>1032.623999999998</v>
      </c>
      <c r="C2129" s="29">
        <v>30529.015999999901</v>
      </c>
      <c r="D2129" s="29">
        <v>1</v>
      </c>
      <c r="E2129" s="29">
        <v>1</v>
      </c>
      <c r="F2129" s="29">
        <v>40060.955999999998</v>
      </c>
      <c r="G2129" s="29">
        <v>1</v>
      </c>
      <c r="H2129" s="29">
        <v>1</v>
      </c>
      <c r="I2129" s="29">
        <v>1</v>
      </c>
      <c r="K2129" s="432">
        <v>10240.82277492401</v>
      </c>
      <c r="L2129" s="432">
        <f>IF(K2129=0,#REF!,0)</f>
        <v>0</v>
      </c>
      <c r="O2129">
        <v>59930.730194000003</v>
      </c>
      <c r="P2129">
        <v>48</v>
      </c>
    </row>
    <row r="2130" spans="1:16">
      <c r="A2130" s="29">
        <v>2128</v>
      </c>
      <c r="B2130" s="29">
        <v>1032.623999999998</v>
      </c>
      <c r="C2130" s="29">
        <v>30150.8669999999</v>
      </c>
      <c r="D2130" s="29">
        <v>1</v>
      </c>
      <c r="E2130" s="29">
        <v>1</v>
      </c>
      <c r="F2130" s="29">
        <v>38139.572</v>
      </c>
      <c r="G2130" s="29">
        <v>1</v>
      </c>
      <c r="H2130" s="29">
        <v>1</v>
      </c>
      <c r="I2130" s="29">
        <v>1</v>
      </c>
      <c r="K2130" s="432">
        <v>42.158642621244098</v>
      </c>
      <c r="L2130" s="432">
        <f>IF(K2130=0,#REF!,0)</f>
        <v>0</v>
      </c>
      <c r="O2130">
        <v>59348.049011000003</v>
      </c>
      <c r="P2130">
        <v>49</v>
      </c>
    </row>
    <row r="2131" spans="1:16">
      <c r="A2131" s="29">
        <v>2129</v>
      </c>
      <c r="B2131" s="29">
        <v>1032.623999999998</v>
      </c>
      <c r="C2131" s="29">
        <v>29871.408999999901</v>
      </c>
      <c r="D2131" s="29">
        <v>1</v>
      </c>
      <c r="E2131" s="29">
        <v>1</v>
      </c>
      <c r="F2131" s="29">
        <v>40535.456999999988</v>
      </c>
      <c r="G2131" s="29">
        <v>1</v>
      </c>
      <c r="H2131" s="29">
        <v>1</v>
      </c>
      <c r="I2131" s="29">
        <v>1</v>
      </c>
      <c r="K2131" s="432"/>
      <c r="L2131" s="432" t="e">
        <f>IF(K2131=0,#REF!,0)</f>
        <v>#REF!</v>
      </c>
      <c r="O2131">
        <v>59581.675232000001</v>
      </c>
      <c r="P2131">
        <v>52</v>
      </c>
    </row>
    <row r="2132" spans="1:16">
      <c r="A2132" s="29">
        <v>2130</v>
      </c>
      <c r="B2132" s="29">
        <v>1762.222</v>
      </c>
      <c r="C2132" s="29">
        <v>29366.996999999901</v>
      </c>
      <c r="D2132" s="29">
        <v>1</v>
      </c>
      <c r="E2132" s="29">
        <v>1</v>
      </c>
      <c r="F2132" s="29">
        <v>43640.516999999898</v>
      </c>
      <c r="G2132" s="29">
        <v>1</v>
      </c>
      <c r="H2132" s="29">
        <v>1</v>
      </c>
      <c r="I2132" s="29">
        <v>1</v>
      </c>
      <c r="K2132" s="432"/>
      <c r="L2132" s="432" t="e">
        <f>IF(K2132=0,#REF!,0)</f>
        <v>#REF!</v>
      </c>
      <c r="O2132">
        <v>60359.131926999988</v>
      </c>
      <c r="P2132">
        <v>62</v>
      </c>
    </row>
    <row r="2133" spans="1:16">
      <c r="A2133" s="29">
        <v>2131</v>
      </c>
      <c r="B2133" s="29">
        <v>6139.8579999999993</v>
      </c>
      <c r="C2133" s="29">
        <v>29649.266999999891</v>
      </c>
      <c r="D2133" s="29">
        <v>1</v>
      </c>
      <c r="E2133" s="29">
        <v>1</v>
      </c>
      <c r="F2133" s="29">
        <v>43339.696000000004</v>
      </c>
      <c r="G2133" s="29">
        <v>1</v>
      </c>
      <c r="H2133" s="29">
        <v>1</v>
      </c>
      <c r="I2133" s="29">
        <v>1</v>
      </c>
      <c r="K2133" s="432"/>
      <c r="L2133" s="432" t="e">
        <f>IF(K2133=0,#REF!,0)</f>
        <v>#REF!</v>
      </c>
      <c r="O2133">
        <v>60503.624268</v>
      </c>
      <c r="P2133">
        <v>80</v>
      </c>
    </row>
    <row r="2134" spans="1:16">
      <c r="A2134" s="29">
        <v>2132</v>
      </c>
      <c r="B2134" s="29">
        <v>7599.07</v>
      </c>
      <c r="C2134" s="29">
        <v>31083.069999999901</v>
      </c>
      <c r="D2134" s="29">
        <v>1</v>
      </c>
      <c r="E2134" s="29">
        <v>1</v>
      </c>
      <c r="F2134" s="29">
        <v>42375.074000000001</v>
      </c>
      <c r="G2134" s="29">
        <v>1</v>
      </c>
      <c r="H2134" s="29">
        <v>1</v>
      </c>
      <c r="I2134" s="29">
        <v>1</v>
      </c>
      <c r="K2134" s="432"/>
      <c r="L2134" s="432" t="e">
        <f>IF(K2134=0,#REF!,0)</f>
        <v>#REF!</v>
      </c>
      <c r="O2134">
        <v>61695.832702</v>
      </c>
      <c r="P2134">
        <v>96</v>
      </c>
    </row>
    <row r="2135" spans="1:16">
      <c r="A2135" s="29">
        <v>2133</v>
      </c>
      <c r="B2135" s="29">
        <v>1762.222</v>
      </c>
      <c r="C2135" s="29">
        <v>17402.285999999898</v>
      </c>
      <c r="D2135" s="29">
        <v>1</v>
      </c>
      <c r="E2135" s="29">
        <v>1</v>
      </c>
      <c r="F2135" s="29">
        <v>53159.623000000007</v>
      </c>
      <c r="G2135" s="29">
        <v>1</v>
      </c>
      <c r="H2135" s="29">
        <v>1</v>
      </c>
      <c r="I2135" s="29">
        <v>1</v>
      </c>
      <c r="K2135" s="432"/>
      <c r="L2135" s="432" t="e">
        <f>IF(K2135=0,#REF!,0)</f>
        <v>#REF!</v>
      </c>
      <c r="O2135">
        <v>61246.11969</v>
      </c>
      <c r="P2135">
        <v>104</v>
      </c>
    </row>
    <row r="2136" spans="1:16">
      <c r="A2136" s="29">
        <v>2134</v>
      </c>
      <c r="B2136" s="29">
        <v>1762.222</v>
      </c>
      <c r="C2136" s="29">
        <v>17041.8499999999</v>
      </c>
      <c r="D2136" s="29">
        <v>1</v>
      </c>
      <c r="E2136" s="29">
        <v>1</v>
      </c>
      <c r="F2136" s="29">
        <v>2446.0369999999998</v>
      </c>
      <c r="G2136" s="29">
        <v>1</v>
      </c>
      <c r="H2136" s="29">
        <v>1</v>
      </c>
      <c r="I2136" s="29">
        <v>1</v>
      </c>
      <c r="K2136" s="432"/>
      <c r="L2136" s="432" t="e">
        <f>IF(K2136=0,#REF!,0)</f>
        <v>#REF!</v>
      </c>
      <c r="O2136">
        <v>59734.153076000002</v>
      </c>
      <c r="P2136">
        <v>106</v>
      </c>
    </row>
    <row r="2137" spans="1:16">
      <c r="A2137" s="29">
        <v>2135</v>
      </c>
      <c r="B2137" s="29">
        <v>1762.222</v>
      </c>
      <c r="C2137" s="29">
        <v>16678.264999999901</v>
      </c>
      <c r="D2137" s="29">
        <v>1</v>
      </c>
      <c r="E2137" s="29">
        <v>1</v>
      </c>
      <c r="F2137" s="29">
        <v>1995.9869999999901</v>
      </c>
      <c r="G2137" s="29">
        <v>1</v>
      </c>
      <c r="H2137" s="29">
        <v>1</v>
      </c>
      <c r="I2137" s="29">
        <v>1</v>
      </c>
      <c r="K2137" s="432"/>
      <c r="L2137" s="432" t="e">
        <f>IF(K2137=0,#REF!,0)</f>
        <v>#REF!</v>
      </c>
      <c r="O2137">
        <v>59501.480835000002</v>
      </c>
      <c r="P2137">
        <v>106</v>
      </c>
    </row>
    <row r="2138" spans="1:16">
      <c r="A2138" s="29">
        <v>2136</v>
      </c>
      <c r="B2138" s="29">
        <v>1032.623999999998</v>
      </c>
      <c r="C2138" s="29">
        <v>16747.922999999901</v>
      </c>
      <c r="D2138" s="29">
        <v>1</v>
      </c>
      <c r="E2138" s="29">
        <v>1</v>
      </c>
      <c r="F2138" s="29">
        <v>1230.7909999999999</v>
      </c>
      <c r="G2138" s="29">
        <v>1</v>
      </c>
      <c r="H2138" s="29">
        <v>1</v>
      </c>
      <c r="I2138" s="29">
        <v>1</v>
      </c>
      <c r="K2138" s="432"/>
      <c r="L2138" s="432" t="e">
        <f>IF(K2138=0,#REF!,0)</f>
        <v>#REF!</v>
      </c>
      <c r="O2138">
        <v>59285.637389000003</v>
      </c>
      <c r="P2138">
        <v>100</v>
      </c>
    </row>
    <row r="2139" spans="1:16">
      <c r="A2139" s="29">
        <v>2137</v>
      </c>
      <c r="B2139" s="29">
        <v>1032.623999999998</v>
      </c>
      <c r="C2139" s="29">
        <v>16787.468999999899</v>
      </c>
      <c r="D2139" s="29">
        <v>1</v>
      </c>
      <c r="E2139" s="29">
        <v>1</v>
      </c>
      <c r="F2139" s="29">
        <v>901.24499999999898</v>
      </c>
      <c r="G2139" s="29">
        <v>1</v>
      </c>
      <c r="H2139" s="29">
        <v>1</v>
      </c>
      <c r="I2139" s="29">
        <v>1</v>
      </c>
      <c r="K2139" s="432"/>
      <c r="L2139" s="432" t="e">
        <f>IF(K2139=0,#REF!,0)</f>
        <v>#REF!</v>
      </c>
      <c r="O2139">
        <v>57574.210205000003</v>
      </c>
      <c r="P2139">
        <v>83</v>
      </c>
    </row>
    <row r="2140" spans="1:16">
      <c r="A2140" s="29">
        <v>2138</v>
      </c>
      <c r="B2140" s="29">
        <v>1032.623999999998</v>
      </c>
      <c r="C2140" s="29">
        <v>16775.398999999888</v>
      </c>
      <c r="D2140" s="29">
        <v>1</v>
      </c>
      <c r="E2140" s="29">
        <v>1</v>
      </c>
      <c r="F2140" s="29">
        <v>2213.6389999999901</v>
      </c>
      <c r="G2140" s="29">
        <v>1</v>
      </c>
      <c r="H2140" s="29">
        <v>1</v>
      </c>
      <c r="I2140" s="29">
        <v>1</v>
      </c>
      <c r="K2140" s="432"/>
      <c r="L2140" s="432" t="e">
        <f>IF(K2140=0,#REF!,0)</f>
        <v>#REF!</v>
      </c>
      <c r="O2140">
        <v>54099.797271000003</v>
      </c>
      <c r="P2140">
        <v>79</v>
      </c>
    </row>
    <row r="2141" spans="1:16">
      <c r="A2141" s="29">
        <v>2139</v>
      </c>
      <c r="B2141" s="29">
        <v>1032.623999999998</v>
      </c>
      <c r="C2141" s="29">
        <v>16828.336999999901</v>
      </c>
      <c r="D2141" s="29">
        <v>1</v>
      </c>
      <c r="E2141" s="29">
        <v>1</v>
      </c>
      <c r="F2141" s="29">
        <v>7963.8509999999887</v>
      </c>
      <c r="G2141" s="29">
        <v>1</v>
      </c>
      <c r="H2141" s="29">
        <v>1</v>
      </c>
      <c r="I2141" s="29">
        <v>1</v>
      </c>
      <c r="K2141" s="432"/>
      <c r="L2141" s="432" t="e">
        <f>IF(K2141=0,#REF!,0)</f>
        <v>#REF!</v>
      </c>
      <c r="O2141">
        <v>53649.605712999997</v>
      </c>
      <c r="P2141">
        <v>73</v>
      </c>
    </row>
    <row r="2142" spans="1:16">
      <c r="A2142" s="29">
        <v>2140</v>
      </c>
      <c r="B2142" s="29">
        <v>1032.623999999998</v>
      </c>
      <c r="C2142" s="29">
        <v>16852.380999999899</v>
      </c>
      <c r="D2142" s="29">
        <v>1</v>
      </c>
      <c r="E2142" s="29">
        <v>1</v>
      </c>
      <c r="F2142" s="29">
        <v>13171.951999999899</v>
      </c>
      <c r="G2142" s="29">
        <v>1</v>
      </c>
      <c r="H2142" s="29">
        <v>1</v>
      </c>
      <c r="I2142" s="29">
        <v>1</v>
      </c>
      <c r="K2142" s="432"/>
      <c r="L2142" s="432" t="e">
        <f>IF(K2142=0,#REF!,0)</f>
        <v>#REF!</v>
      </c>
      <c r="O2142">
        <v>53121.370849999999</v>
      </c>
      <c r="P2142">
        <v>70</v>
      </c>
    </row>
    <row r="2143" spans="1:16">
      <c r="A2143" s="29">
        <v>2141</v>
      </c>
      <c r="B2143" s="29">
        <v>1032.623999999998</v>
      </c>
      <c r="C2143" s="29">
        <v>16880.146999999899</v>
      </c>
      <c r="D2143" s="29">
        <v>1</v>
      </c>
      <c r="E2143" s="29">
        <v>1</v>
      </c>
      <c r="F2143" s="29">
        <v>18251.994999999999</v>
      </c>
      <c r="G2143" s="29">
        <v>1</v>
      </c>
      <c r="H2143" s="29">
        <v>1</v>
      </c>
      <c r="I2143" s="29">
        <v>1</v>
      </c>
      <c r="K2143" s="432"/>
      <c r="L2143" s="432" t="e">
        <f>IF(K2143=0,#REF!,0)</f>
        <v>#REF!</v>
      </c>
      <c r="O2143">
        <v>53459.144899000014</v>
      </c>
      <c r="P2143">
        <v>71</v>
      </c>
    </row>
    <row r="2144" spans="1:16">
      <c r="A2144" s="29">
        <v>2142</v>
      </c>
      <c r="B2144" s="29">
        <v>1762.222</v>
      </c>
      <c r="C2144" s="29">
        <v>16890.519999999899</v>
      </c>
      <c r="D2144" s="29">
        <v>1</v>
      </c>
      <c r="E2144" s="29">
        <v>1</v>
      </c>
      <c r="F2144" s="29">
        <v>21084.056</v>
      </c>
      <c r="G2144" s="29">
        <v>1</v>
      </c>
      <c r="H2144" s="29">
        <v>1</v>
      </c>
      <c r="I2144" s="29">
        <v>1</v>
      </c>
      <c r="K2144" s="432"/>
      <c r="L2144" s="432" t="e">
        <f>IF(K2144=0,#REF!,0)</f>
        <v>#REF!</v>
      </c>
      <c r="O2144">
        <v>54486.064238999999</v>
      </c>
      <c r="P2144">
        <v>71</v>
      </c>
    </row>
    <row r="2145" spans="1:16">
      <c r="A2145" s="29">
        <v>2143</v>
      </c>
      <c r="B2145" s="29">
        <v>6139.8579999999993</v>
      </c>
      <c r="C2145" s="29">
        <v>16973.860999999899</v>
      </c>
      <c r="D2145" s="29">
        <v>1</v>
      </c>
      <c r="E2145" s="29">
        <v>1</v>
      </c>
      <c r="F2145" s="29">
        <v>96748.940999999992</v>
      </c>
      <c r="G2145" s="29">
        <v>1</v>
      </c>
      <c r="H2145" s="29">
        <v>1</v>
      </c>
      <c r="I2145" s="29">
        <v>1</v>
      </c>
      <c r="K2145" s="432"/>
      <c r="L2145" s="432" t="e">
        <f>IF(K2145=0,#REF!,0)</f>
        <v>#REF!</v>
      </c>
      <c r="O2145">
        <v>55798.424071000001</v>
      </c>
      <c r="P2145">
        <v>88</v>
      </c>
    </row>
    <row r="2146" spans="1:16">
      <c r="A2146" s="29">
        <v>2144</v>
      </c>
      <c r="B2146" s="29">
        <v>1762.222</v>
      </c>
      <c r="C2146" s="29">
        <v>17100.2429999999</v>
      </c>
      <c r="D2146" s="29">
        <v>1</v>
      </c>
      <c r="E2146" s="29">
        <v>1</v>
      </c>
      <c r="F2146" s="29">
        <v>94810.289999999979</v>
      </c>
      <c r="G2146" s="29">
        <v>1</v>
      </c>
      <c r="H2146" s="29">
        <v>1</v>
      </c>
      <c r="I2146" s="29">
        <v>1</v>
      </c>
      <c r="K2146" s="432"/>
      <c r="L2146" s="432" t="e">
        <f>IF(K2146=0,#REF!,0)</f>
        <v>#REF!</v>
      </c>
      <c r="O2146">
        <v>57604.314665999998</v>
      </c>
      <c r="P2146">
        <v>119</v>
      </c>
    </row>
    <row r="2147" spans="1:16">
      <c r="A2147" s="29">
        <v>2145</v>
      </c>
      <c r="B2147" s="29">
        <v>1032.623999999998</v>
      </c>
      <c r="C2147" s="29">
        <v>17890.235999999899</v>
      </c>
      <c r="D2147" s="29">
        <v>1</v>
      </c>
      <c r="E2147" s="29">
        <v>1</v>
      </c>
      <c r="F2147" s="29">
        <v>85852.388999999894</v>
      </c>
      <c r="G2147" s="29">
        <v>1</v>
      </c>
      <c r="H2147" s="29">
        <v>1</v>
      </c>
      <c r="I2147" s="29">
        <v>1</v>
      </c>
      <c r="K2147" s="432"/>
      <c r="L2147" s="432" t="e">
        <f>IF(K2147=0,#REF!,0)</f>
        <v>#REF!</v>
      </c>
      <c r="O2147">
        <v>60136.005369999999</v>
      </c>
      <c r="P2147">
        <v>98</v>
      </c>
    </row>
    <row r="2148" spans="1:16">
      <c r="A2148" s="29">
        <v>2146</v>
      </c>
      <c r="B2148" s="29">
        <v>1153.2399999999991</v>
      </c>
      <c r="C2148" s="29">
        <v>18652.396999999899</v>
      </c>
      <c r="D2148" s="29">
        <v>1</v>
      </c>
      <c r="E2148" s="29">
        <v>1</v>
      </c>
      <c r="F2148" s="29">
        <v>74901.481</v>
      </c>
      <c r="G2148" s="29">
        <v>1</v>
      </c>
      <c r="H2148" s="29">
        <v>1</v>
      </c>
      <c r="I2148" s="29">
        <v>1</v>
      </c>
      <c r="K2148" s="432"/>
      <c r="L2148" s="432" t="e">
        <f>IF(K2148=0,#REF!,0)</f>
        <v>#REF!</v>
      </c>
      <c r="O2148">
        <v>64006.270936000001</v>
      </c>
      <c r="P2148">
        <v>75</v>
      </c>
    </row>
    <row r="2149" spans="1:16">
      <c r="A2149" s="29">
        <v>2147</v>
      </c>
      <c r="B2149" s="29">
        <v>1213.5469999999989</v>
      </c>
      <c r="C2149" s="29">
        <v>19227.1879999999</v>
      </c>
      <c r="D2149" s="29">
        <v>1</v>
      </c>
      <c r="E2149" s="29">
        <v>1</v>
      </c>
      <c r="F2149" s="29">
        <v>63476.985000000001</v>
      </c>
      <c r="G2149" s="29">
        <v>1</v>
      </c>
      <c r="H2149" s="29">
        <v>1</v>
      </c>
      <c r="I2149" s="29">
        <v>1</v>
      </c>
      <c r="K2149" s="432"/>
      <c r="L2149" s="432" t="e">
        <f>IF(K2149=0,#REF!,0)</f>
        <v>#REF!</v>
      </c>
      <c r="O2149">
        <v>63564.153503000001</v>
      </c>
      <c r="P2149">
        <v>69</v>
      </c>
    </row>
    <row r="2150" spans="1:16">
      <c r="A2150" s="29">
        <v>2148</v>
      </c>
      <c r="B2150" s="29">
        <v>1213.5469999999989</v>
      </c>
      <c r="C2150" s="29">
        <v>18635.9369999999</v>
      </c>
      <c r="D2150" s="29">
        <v>1</v>
      </c>
      <c r="E2150" s="29">
        <v>1</v>
      </c>
      <c r="F2150" s="29">
        <v>53104.727999999988</v>
      </c>
      <c r="G2150" s="29">
        <v>1</v>
      </c>
      <c r="H2150" s="29">
        <v>1</v>
      </c>
      <c r="I2150" s="29">
        <v>1</v>
      </c>
      <c r="K2150" s="432"/>
      <c r="L2150" s="432" t="e">
        <f>IF(K2150=0,#REF!,0)</f>
        <v>#REF!</v>
      </c>
      <c r="O2150">
        <v>63246.219696</v>
      </c>
      <c r="P2150">
        <v>68</v>
      </c>
    </row>
    <row r="2151" spans="1:16">
      <c r="A2151" s="29">
        <v>2149</v>
      </c>
      <c r="B2151" s="29">
        <v>6200.1660000000002</v>
      </c>
      <c r="C2151" s="29">
        <v>16722.444999999891</v>
      </c>
      <c r="D2151" s="29">
        <v>1</v>
      </c>
      <c r="E2151" s="29">
        <v>1</v>
      </c>
      <c r="F2151" s="29">
        <v>32551.019999999891</v>
      </c>
      <c r="G2151" s="29">
        <v>1</v>
      </c>
      <c r="H2151" s="29">
        <v>1</v>
      </c>
      <c r="I2151" s="29">
        <v>1</v>
      </c>
      <c r="K2151" s="432"/>
      <c r="L2151" s="432" t="e">
        <f>IF(K2151=0,#REF!,0)</f>
        <v>#REF!</v>
      </c>
      <c r="O2151">
        <v>59984.674652000002</v>
      </c>
      <c r="P2151">
        <v>66</v>
      </c>
    </row>
    <row r="2152" spans="1:16">
      <c r="A2152" s="29">
        <v>2150</v>
      </c>
      <c r="B2152" s="29">
        <v>1762.222</v>
      </c>
      <c r="C2152" s="29">
        <v>16542.816999999901</v>
      </c>
      <c r="D2152" s="29">
        <v>1</v>
      </c>
      <c r="E2152" s="29">
        <v>1</v>
      </c>
      <c r="F2152" s="29">
        <v>35116.773000000001</v>
      </c>
      <c r="G2152" s="29">
        <v>1</v>
      </c>
      <c r="H2152" s="29">
        <v>1</v>
      </c>
      <c r="I2152" s="29">
        <v>1</v>
      </c>
      <c r="K2152" s="432"/>
      <c r="L2152" s="432" t="e">
        <f>IF(K2152=0,#REF!,0)</f>
        <v>#REF!</v>
      </c>
      <c r="O2152">
        <v>59754.570434000001</v>
      </c>
      <c r="P2152">
        <v>60</v>
      </c>
    </row>
    <row r="2153" spans="1:16">
      <c r="A2153" s="29">
        <v>2151</v>
      </c>
      <c r="B2153" s="29">
        <v>1032.623999999998</v>
      </c>
      <c r="C2153" s="29">
        <v>17297.726999999901</v>
      </c>
      <c r="D2153" s="29">
        <v>1</v>
      </c>
      <c r="E2153" s="29">
        <v>1</v>
      </c>
      <c r="F2153" s="29">
        <v>33043.278999999893</v>
      </c>
      <c r="G2153" s="29">
        <v>1</v>
      </c>
      <c r="H2153" s="29">
        <v>1</v>
      </c>
      <c r="I2153" s="29">
        <v>1</v>
      </c>
      <c r="K2153" s="432"/>
      <c r="L2153" s="432" t="e">
        <f>IF(K2153=0,#REF!,0)</f>
        <v>#REF!</v>
      </c>
      <c r="O2153">
        <v>63226.652833</v>
      </c>
      <c r="P2153">
        <v>60</v>
      </c>
    </row>
    <row r="2154" spans="1:16">
      <c r="A2154" s="29">
        <v>2152</v>
      </c>
      <c r="B2154" s="29">
        <v>1032.623999999998</v>
      </c>
      <c r="C2154" s="29">
        <v>16976.785999999898</v>
      </c>
      <c r="D2154" s="29">
        <v>1</v>
      </c>
      <c r="E2154" s="29">
        <v>1</v>
      </c>
      <c r="F2154" s="29">
        <v>32505.315999999999</v>
      </c>
      <c r="G2154" s="29">
        <v>1</v>
      </c>
      <c r="H2154" s="29">
        <v>1</v>
      </c>
      <c r="I2154" s="29">
        <v>1</v>
      </c>
      <c r="K2154" s="432"/>
      <c r="L2154" s="432" t="e">
        <f>IF(K2154=0,#REF!,0)</f>
        <v>#REF!</v>
      </c>
      <c r="O2154">
        <v>62698.888612000002</v>
      </c>
      <c r="P2154">
        <v>61</v>
      </c>
    </row>
    <row r="2155" spans="1:16">
      <c r="A2155" s="29">
        <v>2153</v>
      </c>
      <c r="B2155" s="29">
        <v>1032.623999999998</v>
      </c>
      <c r="C2155" s="29">
        <v>16722.735999999899</v>
      </c>
      <c r="D2155" s="29">
        <v>1</v>
      </c>
      <c r="E2155" s="29">
        <v>1</v>
      </c>
      <c r="F2155" s="29">
        <v>34366.243000000002</v>
      </c>
      <c r="G2155" s="29">
        <v>1</v>
      </c>
      <c r="H2155" s="29">
        <v>1</v>
      </c>
      <c r="I2155" s="29">
        <v>1</v>
      </c>
      <c r="K2155" s="432"/>
      <c r="L2155" s="432" t="e">
        <f>IF(K2155=0,#REF!,0)</f>
        <v>#REF!</v>
      </c>
      <c r="O2155">
        <v>61823.638764000003</v>
      </c>
      <c r="P2155">
        <v>71</v>
      </c>
    </row>
    <row r="2156" spans="1:16">
      <c r="A2156" s="29">
        <v>2154</v>
      </c>
      <c r="B2156" s="29">
        <v>1762.222</v>
      </c>
      <c r="C2156" s="29">
        <v>16208.7419999999</v>
      </c>
      <c r="D2156" s="29">
        <v>1</v>
      </c>
      <c r="E2156" s="29">
        <v>1</v>
      </c>
      <c r="F2156" s="29">
        <v>39114.983999999997</v>
      </c>
      <c r="G2156" s="29">
        <v>1</v>
      </c>
      <c r="H2156" s="29">
        <v>1</v>
      </c>
      <c r="I2156" s="29">
        <v>1</v>
      </c>
      <c r="K2156" s="432"/>
      <c r="L2156" s="432" t="e">
        <f>IF(K2156=0,#REF!,0)</f>
        <v>#REF!</v>
      </c>
      <c r="O2156">
        <v>61780.283201999999</v>
      </c>
      <c r="P2156">
        <v>79</v>
      </c>
    </row>
    <row r="2157" spans="1:16">
      <c r="A2157" s="29">
        <v>2155</v>
      </c>
      <c r="B2157" s="29">
        <v>6139.8579999999993</v>
      </c>
      <c r="C2157" s="29">
        <v>16351.2749999999</v>
      </c>
      <c r="D2157" s="29">
        <v>1</v>
      </c>
      <c r="E2157" s="29">
        <v>1</v>
      </c>
      <c r="F2157" s="29">
        <v>37539.582999999999</v>
      </c>
      <c r="G2157" s="29">
        <v>1</v>
      </c>
      <c r="H2157" s="29">
        <v>1</v>
      </c>
      <c r="I2157" s="29">
        <v>1</v>
      </c>
      <c r="K2157" s="432"/>
      <c r="L2157" s="432" t="e">
        <f>IF(K2157=0,#REF!,0)</f>
        <v>#REF!</v>
      </c>
      <c r="O2157">
        <v>60463.628295000002</v>
      </c>
      <c r="P2157">
        <v>95</v>
      </c>
    </row>
    <row r="2158" spans="1:16">
      <c r="A2158" s="29">
        <v>2156</v>
      </c>
      <c r="B2158" s="29">
        <v>7599.07</v>
      </c>
      <c r="C2158" s="29">
        <v>17595.890999999901</v>
      </c>
      <c r="D2158" s="29">
        <v>1</v>
      </c>
      <c r="E2158" s="29">
        <v>1</v>
      </c>
      <c r="F2158" s="29">
        <v>33637.076999999888</v>
      </c>
      <c r="G2158" s="29">
        <v>1</v>
      </c>
      <c r="H2158" s="29">
        <v>1</v>
      </c>
      <c r="I2158" s="29">
        <v>1</v>
      </c>
      <c r="K2158" s="432"/>
      <c r="L2158" s="432" t="e">
        <f>IF(K2158=0,#REF!,0)</f>
        <v>#REF!</v>
      </c>
      <c r="O2158">
        <v>60895.381651000003</v>
      </c>
      <c r="P2158">
        <v>108</v>
      </c>
    </row>
    <row r="2159" spans="1:16">
      <c r="A2159" s="29">
        <v>2157</v>
      </c>
      <c r="B2159" s="29">
        <v>1762.222</v>
      </c>
      <c r="C2159" s="29">
        <v>17030.624999999902</v>
      </c>
      <c r="D2159" s="29">
        <v>1</v>
      </c>
      <c r="E2159" s="29">
        <v>1</v>
      </c>
      <c r="F2159" s="29">
        <v>41138.614999999998</v>
      </c>
      <c r="G2159" s="29">
        <v>1</v>
      </c>
      <c r="H2159" s="29">
        <v>1</v>
      </c>
      <c r="I2159" s="29">
        <v>1</v>
      </c>
      <c r="K2159" s="432"/>
      <c r="L2159" s="432" t="e">
        <f>IF(K2159=0,#REF!,0)</f>
        <v>#REF!</v>
      </c>
      <c r="O2159">
        <v>59713.67987</v>
      </c>
      <c r="P2159">
        <v>110</v>
      </c>
    </row>
    <row r="2160" spans="1:16">
      <c r="A2160" s="29">
        <v>2158</v>
      </c>
      <c r="B2160" s="29">
        <v>1762.222</v>
      </c>
      <c r="C2160" s="29">
        <v>16549.978999999901</v>
      </c>
      <c r="D2160" s="29">
        <v>1</v>
      </c>
      <c r="E2160" s="29">
        <v>1</v>
      </c>
      <c r="F2160" s="29">
        <v>2321.4209999999898</v>
      </c>
      <c r="G2160" s="29">
        <v>1</v>
      </c>
      <c r="H2160" s="29">
        <v>1</v>
      </c>
      <c r="I2160" s="29">
        <v>1</v>
      </c>
      <c r="K2160" s="432"/>
      <c r="L2160" s="432" t="e">
        <f>IF(K2160=0,#REF!,0)</f>
        <v>#REF!</v>
      </c>
      <c r="O2160">
        <v>57996.031494000003</v>
      </c>
      <c r="P2160">
        <v>113</v>
      </c>
    </row>
    <row r="2161" spans="1:16">
      <c r="A2161" s="29">
        <v>2159</v>
      </c>
      <c r="B2161" s="29">
        <v>1762.222</v>
      </c>
      <c r="C2161" s="29">
        <v>16081.4659999999</v>
      </c>
      <c r="D2161" s="29">
        <v>1</v>
      </c>
      <c r="E2161" s="29">
        <v>1</v>
      </c>
      <c r="F2161" s="29">
        <v>2134.973</v>
      </c>
      <c r="G2161" s="29">
        <v>1</v>
      </c>
      <c r="H2161" s="29">
        <v>1</v>
      </c>
      <c r="I2161" s="29">
        <v>1</v>
      </c>
      <c r="K2161" s="432"/>
      <c r="L2161" s="432" t="e">
        <f>IF(K2161=0,#REF!,0)</f>
        <v>#REF!</v>
      </c>
      <c r="O2161">
        <v>57631.925904000003</v>
      </c>
      <c r="P2161">
        <v>110</v>
      </c>
    </row>
    <row r="2162" spans="1:16">
      <c r="A2162" s="29">
        <v>2160</v>
      </c>
      <c r="B2162" s="29">
        <v>1032.623999999998</v>
      </c>
      <c r="C2162" s="29">
        <v>16049.360999999901</v>
      </c>
      <c r="D2162" s="29">
        <v>1</v>
      </c>
      <c r="E2162" s="29">
        <v>1</v>
      </c>
      <c r="F2162" s="29">
        <v>1205.268</v>
      </c>
      <c r="G2162" s="29">
        <v>1</v>
      </c>
      <c r="H2162" s="29">
        <v>1</v>
      </c>
      <c r="I2162" s="29">
        <v>1</v>
      </c>
      <c r="K2162" s="432"/>
      <c r="L2162" s="432" t="e">
        <f>IF(K2162=0,#REF!,0)</f>
        <v>#REF!</v>
      </c>
      <c r="O2162">
        <v>57451.748475</v>
      </c>
      <c r="P2162">
        <v>102</v>
      </c>
    </row>
    <row r="2163" spans="1:16">
      <c r="A2163" s="29">
        <v>2161</v>
      </c>
      <c r="B2163" s="29">
        <v>1032.623999999998</v>
      </c>
      <c r="C2163" s="29">
        <v>16443.690999999901</v>
      </c>
      <c r="D2163" s="29">
        <v>1</v>
      </c>
      <c r="E2163" s="29">
        <v>1</v>
      </c>
      <c r="F2163" s="29">
        <v>563.17499999999995</v>
      </c>
      <c r="G2163" s="29">
        <v>1</v>
      </c>
      <c r="H2163" s="29">
        <v>1</v>
      </c>
      <c r="I2163" s="29">
        <v>1</v>
      </c>
      <c r="K2163" s="432"/>
      <c r="L2163" s="432" t="e">
        <f>IF(K2163=0,#REF!,0)</f>
        <v>#REF!</v>
      </c>
      <c r="O2163">
        <v>56787.097962</v>
      </c>
      <c r="P2163">
        <v>88</v>
      </c>
    </row>
    <row r="2164" spans="1:16">
      <c r="A2164" s="29">
        <v>2162</v>
      </c>
      <c r="B2164" s="29">
        <v>1032.623999999998</v>
      </c>
      <c r="C2164" s="29">
        <v>16265.380999999899</v>
      </c>
      <c r="D2164" s="29">
        <v>1</v>
      </c>
      <c r="E2164" s="29">
        <v>1</v>
      </c>
      <c r="F2164" s="29">
        <v>326.58899999999898</v>
      </c>
      <c r="G2164" s="29">
        <v>1</v>
      </c>
      <c r="H2164" s="29">
        <v>1</v>
      </c>
      <c r="I2164" s="29">
        <v>1</v>
      </c>
      <c r="K2164" s="432"/>
      <c r="L2164" s="432" t="e">
        <f>IF(K2164=0,#REF!,0)</f>
        <v>#REF!</v>
      </c>
      <c r="O2164">
        <v>53555.160949999998</v>
      </c>
      <c r="P2164">
        <v>82</v>
      </c>
    </row>
    <row r="2165" spans="1:16">
      <c r="A2165" s="29">
        <v>2163</v>
      </c>
      <c r="B2165" s="29">
        <v>1032.623999999998</v>
      </c>
      <c r="C2165" s="29">
        <v>16135.9659999999</v>
      </c>
      <c r="D2165" s="29">
        <v>1</v>
      </c>
      <c r="E2165" s="29">
        <v>1</v>
      </c>
      <c r="F2165" s="29">
        <v>278.83300000000003</v>
      </c>
      <c r="G2165" s="29">
        <v>1</v>
      </c>
      <c r="H2165" s="29">
        <v>1</v>
      </c>
      <c r="I2165" s="29">
        <v>1</v>
      </c>
      <c r="K2165" s="432"/>
      <c r="L2165" s="432" t="e">
        <f>IF(K2165=0,#REF!,0)</f>
        <v>#REF!</v>
      </c>
      <c r="O2165">
        <v>52777.228179000012</v>
      </c>
      <c r="P2165">
        <v>81</v>
      </c>
    </row>
    <row r="2166" spans="1:16">
      <c r="A2166" s="29">
        <v>2164</v>
      </c>
      <c r="B2166" s="29">
        <v>1032.623999999998</v>
      </c>
      <c r="C2166" s="29">
        <v>16068.7679999999</v>
      </c>
      <c r="D2166" s="29">
        <v>1</v>
      </c>
      <c r="E2166" s="29">
        <v>1</v>
      </c>
      <c r="F2166" s="29">
        <v>279.051999999999</v>
      </c>
      <c r="G2166" s="29">
        <v>1</v>
      </c>
      <c r="H2166" s="29">
        <v>1</v>
      </c>
      <c r="I2166" s="29">
        <v>1</v>
      </c>
      <c r="K2166" s="432"/>
      <c r="L2166" s="432" t="e">
        <f>IF(K2166=0,#REF!,0)</f>
        <v>#REF!</v>
      </c>
      <c r="O2166">
        <v>52689.837524000002</v>
      </c>
      <c r="P2166">
        <v>73</v>
      </c>
    </row>
    <row r="2167" spans="1:16">
      <c r="A2167" s="29">
        <v>2165</v>
      </c>
      <c r="B2167" s="29">
        <v>1032.623999999998</v>
      </c>
      <c r="C2167" s="29">
        <v>16035.9269999999</v>
      </c>
      <c r="D2167" s="29">
        <v>1</v>
      </c>
      <c r="E2167" s="29">
        <v>1</v>
      </c>
      <c r="F2167" s="29">
        <v>247.416</v>
      </c>
      <c r="G2167" s="29">
        <v>1</v>
      </c>
      <c r="H2167" s="29">
        <v>1</v>
      </c>
      <c r="I2167" s="29">
        <v>1</v>
      </c>
      <c r="K2167" s="432"/>
      <c r="L2167" s="432" t="e">
        <f>IF(K2167=0,#REF!,0)</f>
        <v>#REF!</v>
      </c>
      <c r="O2167">
        <v>52702.097137999997</v>
      </c>
      <c r="P2167">
        <v>73</v>
      </c>
    </row>
    <row r="2168" spans="1:16">
      <c r="A2168" s="29">
        <v>2166</v>
      </c>
      <c r="B2168" s="29">
        <v>1762.222</v>
      </c>
      <c r="C2168" s="29">
        <v>15975.4579999999</v>
      </c>
      <c r="D2168" s="29">
        <v>1</v>
      </c>
      <c r="E2168" s="29">
        <v>1</v>
      </c>
      <c r="F2168" s="29">
        <v>2518.1509999999998</v>
      </c>
      <c r="G2168" s="29">
        <v>1</v>
      </c>
      <c r="H2168" s="29">
        <v>1</v>
      </c>
      <c r="I2168" s="29">
        <v>1</v>
      </c>
      <c r="K2168" s="432"/>
      <c r="L2168" s="432" t="e">
        <f>IF(K2168=0,#REF!,0)</f>
        <v>#REF!</v>
      </c>
      <c r="O2168">
        <v>54325.992705999997</v>
      </c>
      <c r="P2168">
        <v>72</v>
      </c>
    </row>
    <row r="2169" spans="1:16">
      <c r="A2169" s="29">
        <v>2167</v>
      </c>
      <c r="B2169" s="29">
        <v>6139.8579999999993</v>
      </c>
      <c r="C2169" s="29">
        <v>16020.1779999999</v>
      </c>
      <c r="D2169" s="29">
        <v>1</v>
      </c>
      <c r="E2169" s="29">
        <v>1</v>
      </c>
      <c r="F2169" s="29">
        <v>49660.597999999889</v>
      </c>
      <c r="G2169" s="29">
        <v>1</v>
      </c>
      <c r="H2169" s="29">
        <v>1</v>
      </c>
      <c r="I2169" s="29">
        <v>1</v>
      </c>
      <c r="K2169" s="432"/>
      <c r="L2169" s="432" t="e">
        <f>IF(K2169=0,#REF!,0)</f>
        <v>#REF!</v>
      </c>
      <c r="O2169">
        <v>54687.438171999987</v>
      </c>
      <c r="P2169">
        <v>77</v>
      </c>
    </row>
    <row r="2170" spans="1:16">
      <c r="A2170" s="29">
        <v>2168</v>
      </c>
      <c r="B2170" s="29">
        <v>1762.222</v>
      </c>
      <c r="C2170" s="29">
        <v>46141.901999999893</v>
      </c>
      <c r="D2170" s="29">
        <v>1</v>
      </c>
      <c r="E2170" s="29">
        <v>1</v>
      </c>
      <c r="F2170" s="29">
        <v>49612.89499999999</v>
      </c>
      <c r="G2170" s="29">
        <v>1</v>
      </c>
      <c r="H2170" s="29">
        <v>1</v>
      </c>
      <c r="I2170" s="29">
        <v>1</v>
      </c>
      <c r="K2170" s="432"/>
      <c r="L2170" s="432" t="e">
        <f>IF(K2170=0,#REF!,0)</f>
        <v>#REF!</v>
      </c>
      <c r="O2170">
        <v>54732.754517000001</v>
      </c>
      <c r="P2170">
        <v>86</v>
      </c>
    </row>
    <row r="2171" spans="1:16">
      <c r="A2171" s="29">
        <v>2169</v>
      </c>
      <c r="B2171" s="29">
        <v>1032.623999999998</v>
      </c>
      <c r="C2171" s="29">
        <v>73362.0799999999</v>
      </c>
      <c r="D2171" s="29">
        <v>1</v>
      </c>
      <c r="E2171" s="29">
        <v>1</v>
      </c>
      <c r="F2171" s="29">
        <v>41329.45199999999</v>
      </c>
      <c r="G2171" s="29">
        <v>1</v>
      </c>
      <c r="H2171" s="29">
        <v>1</v>
      </c>
      <c r="I2171" s="29">
        <v>1</v>
      </c>
      <c r="K2171" s="432"/>
      <c r="L2171" s="432" t="e">
        <f>IF(K2171=0,#REF!,0)</f>
        <v>#REF!</v>
      </c>
      <c r="O2171">
        <v>54010.581298999998</v>
      </c>
      <c r="P2171">
        <v>89</v>
      </c>
    </row>
    <row r="2172" spans="1:16">
      <c r="A2172" s="29">
        <v>2170</v>
      </c>
      <c r="B2172" s="29">
        <v>1153.2399999999991</v>
      </c>
      <c r="C2172" s="29">
        <v>88829.010999999882</v>
      </c>
      <c r="D2172" s="29">
        <v>1</v>
      </c>
      <c r="E2172" s="29">
        <v>1</v>
      </c>
      <c r="F2172" s="29">
        <v>30098.687999999998</v>
      </c>
      <c r="G2172" s="29">
        <v>1</v>
      </c>
      <c r="H2172" s="29">
        <v>1</v>
      </c>
      <c r="I2172" s="29">
        <v>1</v>
      </c>
      <c r="K2172" s="432"/>
      <c r="L2172" s="432" t="e">
        <f>IF(K2172=0,#REF!,0)</f>
        <v>#REF!</v>
      </c>
      <c r="O2172">
        <v>53759.285493000003</v>
      </c>
      <c r="P2172">
        <v>87</v>
      </c>
    </row>
    <row r="2173" spans="1:16">
      <c r="A2173" s="29">
        <v>2171</v>
      </c>
      <c r="B2173" s="29">
        <v>1213.5469999999989</v>
      </c>
      <c r="C2173" s="29">
        <v>104410.6829999998</v>
      </c>
      <c r="D2173" s="29">
        <v>1</v>
      </c>
      <c r="E2173" s="29">
        <v>1</v>
      </c>
      <c r="F2173" s="29">
        <v>21046.454000000002</v>
      </c>
      <c r="G2173" s="29">
        <v>1</v>
      </c>
      <c r="H2173" s="29">
        <v>1</v>
      </c>
      <c r="I2173" s="29">
        <v>1</v>
      </c>
      <c r="K2173" s="432"/>
      <c r="L2173" s="432" t="e">
        <f>IF(K2173=0,#REF!,0)</f>
        <v>#REF!</v>
      </c>
      <c r="O2173">
        <v>55068.682464999998</v>
      </c>
      <c r="P2173">
        <v>78</v>
      </c>
    </row>
    <row r="2174" spans="1:16">
      <c r="A2174" s="29">
        <v>2172</v>
      </c>
      <c r="B2174" s="29">
        <v>1213.5469999999989</v>
      </c>
      <c r="C2174" s="29">
        <v>87843.188999999897</v>
      </c>
      <c r="D2174" s="29">
        <v>1</v>
      </c>
      <c r="E2174" s="29">
        <v>1</v>
      </c>
      <c r="F2174" s="29">
        <v>10246.06599999999</v>
      </c>
      <c r="G2174" s="29">
        <v>1</v>
      </c>
      <c r="H2174" s="29">
        <v>1</v>
      </c>
      <c r="I2174" s="29">
        <v>1</v>
      </c>
      <c r="K2174" s="432">
        <v>2345.564394411032</v>
      </c>
      <c r="L2174" s="432">
        <f>IF(K2174=0,#REF!,0)</f>
        <v>0</v>
      </c>
      <c r="O2174">
        <v>55207.179991999998</v>
      </c>
      <c r="P2174">
        <v>76</v>
      </c>
    </row>
    <row r="2175" spans="1:16">
      <c r="A2175" s="29">
        <v>2173</v>
      </c>
      <c r="B2175" s="29">
        <v>6200.1660000000002</v>
      </c>
      <c r="C2175" s="29">
        <v>50711.372999999898</v>
      </c>
      <c r="D2175" s="29">
        <v>1</v>
      </c>
      <c r="E2175" s="29">
        <v>1</v>
      </c>
      <c r="F2175" s="29">
        <v>4147.9869999999901</v>
      </c>
      <c r="G2175" s="29">
        <v>1</v>
      </c>
      <c r="H2175" s="29">
        <v>1</v>
      </c>
      <c r="I2175" s="29">
        <v>1</v>
      </c>
      <c r="K2175" s="432"/>
      <c r="L2175" s="432" t="e">
        <f>IF(K2175=0,#REF!,0)</f>
        <v>#REF!</v>
      </c>
      <c r="O2175">
        <v>53094.938262999996</v>
      </c>
      <c r="P2175">
        <v>68</v>
      </c>
    </row>
    <row r="2176" spans="1:16">
      <c r="A2176" s="29">
        <v>2174</v>
      </c>
      <c r="B2176" s="29">
        <v>1762.222</v>
      </c>
      <c r="C2176" s="29">
        <v>69983.29699999989</v>
      </c>
      <c r="D2176" s="29">
        <v>1</v>
      </c>
      <c r="E2176" s="29">
        <v>1</v>
      </c>
      <c r="F2176" s="29">
        <v>3687.8139999999999</v>
      </c>
      <c r="G2176" s="29">
        <v>1</v>
      </c>
      <c r="H2176" s="29">
        <v>1</v>
      </c>
      <c r="I2176" s="29">
        <v>1</v>
      </c>
      <c r="K2176" s="432">
        <v>3072.3558852195429</v>
      </c>
      <c r="L2176" s="432">
        <f>IF(K2176=0,#REF!,0)</f>
        <v>0</v>
      </c>
      <c r="O2176">
        <v>52502.175965000002</v>
      </c>
      <c r="P2176">
        <v>64</v>
      </c>
    </row>
    <row r="2177" spans="1:16">
      <c r="A2177" s="29">
        <v>2175</v>
      </c>
      <c r="B2177" s="29">
        <v>1032.623999999998</v>
      </c>
      <c r="C2177" s="29">
        <v>100112.28699999979</v>
      </c>
      <c r="D2177" s="29">
        <v>1</v>
      </c>
      <c r="E2177" s="29">
        <v>1</v>
      </c>
      <c r="F2177" s="29">
        <v>2114.0479999999998</v>
      </c>
      <c r="G2177" s="29">
        <v>1</v>
      </c>
      <c r="H2177" s="29">
        <v>1</v>
      </c>
      <c r="I2177" s="29">
        <v>1</v>
      </c>
      <c r="K2177" s="432"/>
      <c r="L2177" s="432" t="e">
        <f>IF(K2177=0,#REF!,0)</f>
        <v>#REF!</v>
      </c>
      <c r="O2177">
        <v>53691.242310000001</v>
      </c>
      <c r="P2177">
        <v>65</v>
      </c>
    </row>
    <row r="2178" spans="1:16">
      <c r="A2178" s="29">
        <v>2176</v>
      </c>
      <c r="B2178" s="29">
        <v>1032.623999999998</v>
      </c>
      <c r="C2178" s="29">
        <v>84089.912999999899</v>
      </c>
      <c r="D2178" s="29">
        <v>1</v>
      </c>
      <c r="E2178" s="29">
        <v>1</v>
      </c>
      <c r="F2178" s="29">
        <v>1851.973</v>
      </c>
      <c r="G2178" s="29">
        <v>1</v>
      </c>
      <c r="H2178" s="29">
        <v>1</v>
      </c>
      <c r="I2178" s="29">
        <v>1</v>
      </c>
      <c r="K2178" s="432"/>
      <c r="L2178" s="432" t="e">
        <f>IF(K2178=0,#REF!,0)</f>
        <v>#REF!</v>
      </c>
      <c r="O2178">
        <v>52663.599427000001</v>
      </c>
      <c r="P2178">
        <v>61</v>
      </c>
    </row>
    <row r="2179" spans="1:16">
      <c r="A2179" s="29">
        <v>2177</v>
      </c>
      <c r="B2179" s="29">
        <v>1032.623999999998</v>
      </c>
      <c r="C2179" s="29">
        <v>72155.941999999894</v>
      </c>
      <c r="D2179" s="29">
        <v>1</v>
      </c>
      <c r="E2179" s="29">
        <v>1</v>
      </c>
      <c r="F2179" s="29">
        <v>2113.6219999999998</v>
      </c>
      <c r="G2179" s="29">
        <v>1</v>
      </c>
      <c r="H2179" s="29">
        <v>1</v>
      </c>
      <c r="I2179" s="29">
        <v>1</v>
      </c>
      <c r="K2179" s="432"/>
      <c r="L2179" s="432" t="e">
        <f>IF(K2179=0,#REF!,0)</f>
        <v>#REF!</v>
      </c>
      <c r="O2179">
        <v>52806.630066999998</v>
      </c>
      <c r="P2179">
        <v>61</v>
      </c>
    </row>
    <row r="2180" spans="1:16">
      <c r="A2180" s="29">
        <v>2178</v>
      </c>
      <c r="B2180" s="29">
        <v>1762.222</v>
      </c>
      <c r="C2180" s="29">
        <v>41818.910999999891</v>
      </c>
      <c r="D2180" s="29">
        <v>1</v>
      </c>
      <c r="E2180" s="29">
        <v>1</v>
      </c>
      <c r="F2180" s="29">
        <v>3686.9549999999999</v>
      </c>
      <c r="G2180" s="29">
        <v>1</v>
      </c>
      <c r="H2180" s="29">
        <v>1</v>
      </c>
      <c r="I2180" s="29">
        <v>1</v>
      </c>
      <c r="K2180" s="432"/>
      <c r="L2180" s="432" t="e">
        <f>IF(K2180=0,#REF!,0)</f>
        <v>#REF!</v>
      </c>
      <c r="O2180">
        <v>51928.386628</v>
      </c>
      <c r="P2180">
        <v>71</v>
      </c>
    </row>
    <row r="2181" spans="1:16">
      <c r="A2181" s="29">
        <v>2179</v>
      </c>
      <c r="B2181" s="29">
        <v>6139.8579999999993</v>
      </c>
      <c r="C2181" s="29">
        <v>28120.355999999902</v>
      </c>
      <c r="D2181" s="29">
        <v>1</v>
      </c>
      <c r="E2181" s="29">
        <v>1</v>
      </c>
      <c r="F2181" s="29">
        <v>5196.8010000000004</v>
      </c>
      <c r="G2181" s="29">
        <v>1</v>
      </c>
      <c r="H2181" s="29">
        <v>1</v>
      </c>
      <c r="I2181" s="29">
        <v>1</v>
      </c>
      <c r="K2181" s="432"/>
      <c r="L2181" s="432" t="e">
        <f>IF(K2181=0,#REF!,0)</f>
        <v>#REF!</v>
      </c>
      <c r="O2181">
        <v>52381.948271999987</v>
      </c>
      <c r="P2181">
        <v>84</v>
      </c>
    </row>
    <row r="2182" spans="1:16">
      <c r="A2182" s="29">
        <v>2180</v>
      </c>
      <c r="B2182" s="29">
        <v>7599.07</v>
      </c>
      <c r="C2182" s="29">
        <v>29389.0639999999</v>
      </c>
      <c r="D2182" s="29">
        <v>1</v>
      </c>
      <c r="E2182" s="29">
        <v>1</v>
      </c>
      <c r="F2182" s="29">
        <v>5263.3949999999904</v>
      </c>
      <c r="G2182" s="29">
        <v>1</v>
      </c>
      <c r="H2182" s="29">
        <v>1</v>
      </c>
      <c r="I2182" s="29">
        <v>1</v>
      </c>
      <c r="K2182" s="432"/>
      <c r="L2182" s="432" t="e">
        <f>IF(K2182=0,#REF!,0)</f>
        <v>#REF!</v>
      </c>
      <c r="O2182">
        <v>54426.229918999998</v>
      </c>
      <c r="P2182">
        <v>104</v>
      </c>
    </row>
    <row r="2183" spans="1:16">
      <c r="A2183" s="29">
        <v>2181</v>
      </c>
      <c r="B2183" s="29">
        <v>1762.222</v>
      </c>
      <c r="C2183" s="29">
        <v>16153.0519999999</v>
      </c>
      <c r="D2183" s="29">
        <v>1</v>
      </c>
      <c r="E2183" s="29">
        <v>1</v>
      </c>
      <c r="F2183" s="29">
        <v>4085.3099999999899</v>
      </c>
      <c r="G2183" s="29">
        <v>1</v>
      </c>
      <c r="H2183" s="29">
        <v>1</v>
      </c>
      <c r="I2183" s="29">
        <v>1</v>
      </c>
      <c r="K2183" s="432"/>
      <c r="L2183" s="432" t="e">
        <f>IF(K2183=0,#REF!,0)</f>
        <v>#REF!</v>
      </c>
      <c r="O2183">
        <v>54815.076111000002</v>
      </c>
      <c r="P2183">
        <v>105</v>
      </c>
    </row>
    <row r="2184" spans="1:16">
      <c r="A2184" s="29">
        <v>2182</v>
      </c>
      <c r="B2184" s="29">
        <v>1762.222</v>
      </c>
      <c r="C2184" s="29">
        <v>15703.841999999901</v>
      </c>
      <c r="D2184" s="29">
        <v>1</v>
      </c>
      <c r="E2184" s="29">
        <v>1</v>
      </c>
      <c r="F2184" s="29">
        <v>2969.5790000000002</v>
      </c>
      <c r="G2184" s="29">
        <v>1</v>
      </c>
      <c r="H2184" s="29">
        <v>1</v>
      </c>
      <c r="I2184" s="29">
        <v>1</v>
      </c>
      <c r="K2184" s="432"/>
      <c r="L2184" s="432" t="e">
        <f>IF(K2184=0,#REF!,0)</f>
        <v>#REF!</v>
      </c>
      <c r="O2184">
        <v>54370.085021999999</v>
      </c>
      <c r="P2184">
        <v>106</v>
      </c>
    </row>
    <row r="2185" spans="1:16">
      <c r="A2185" s="29">
        <v>2183</v>
      </c>
      <c r="B2185" s="29">
        <v>1762.222</v>
      </c>
      <c r="C2185" s="29">
        <v>15254.630999999899</v>
      </c>
      <c r="D2185" s="29">
        <v>1</v>
      </c>
      <c r="E2185" s="29">
        <v>1</v>
      </c>
      <c r="F2185" s="29">
        <v>1659.5119999999999</v>
      </c>
      <c r="G2185" s="29">
        <v>1</v>
      </c>
      <c r="H2185" s="29">
        <v>1</v>
      </c>
      <c r="I2185" s="29">
        <v>1</v>
      </c>
      <c r="K2185" s="432"/>
      <c r="L2185" s="432" t="e">
        <f>IF(K2185=0,#REF!,0)</f>
        <v>#REF!</v>
      </c>
      <c r="O2185">
        <v>54576.931702000002</v>
      </c>
      <c r="P2185">
        <v>106</v>
      </c>
    </row>
    <row r="2186" spans="1:16">
      <c r="A2186" s="29">
        <v>2184</v>
      </c>
      <c r="B2186" s="29">
        <v>1032.623999999998</v>
      </c>
      <c r="C2186" s="29">
        <v>15257.9709999999</v>
      </c>
      <c r="D2186" s="29">
        <v>1</v>
      </c>
      <c r="E2186" s="29">
        <v>1</v>
      </c>
      <c r="F2186" s="29">
        <v>1268.28999999999</v>
      </c>
      <c r="G2186" s="29">
        <v>1</v>
      </c>
      <c r="H2186" s="29">
        <v>1</v>
      </c>
      <c r="I2186" s="29">
        <v>1</v>
      </c>
      <c r="K2186" s="432"/>
      <c r="L2186" s="432" t="e">
        <f>IF(K2186=0,#REF!,0)</f>
        <v>#REF!</v>
      </c>
      <c r="O2186">
        <v>55097.300413999998</v>
      </c>
      <c r="P2186">
        <v>104</v>
      </c>
    </row>
    <row r="2187" spans="1:16">
      <c r="A2187" s="29">
        <v>2185</v>
      </c>
      <c r="B2187" s="29">
        <v>1032.623999999998</v>
      </c>
      <c r="C2187" s="29">
        <v>15441.253999999901</v>
      </c>
      <c r="D2187" s="29">
        <v>1</v>
      </c>
      <c r="E2187" s="29">
        <v>1</v>
      </c>
      <c r="F2187" s="29">
        <v>560.75</v>
      </c>
      <c r="G2187" s="29">
        <v>1</v>
      </c>
      <c r="H2187" s="29">
        <v>1</v>
      </c>
      <c r="I2187" s="29">
        <v>1</v>
      </c>
      <c r="K2187" s="432"/>
      <c r="L2187" s="432" t="e">
        <f>IF(K2187=0,#REF!,0)</f>
        <v>#REF!</v>
      </c>
      <c r="O2187">
        <v>54050.139893</v>
      </c>
      <c r="P2187">
        <v>96</v>
      </c>
    </row>
    <row r="2188" spans="1:16">
      <c r="A2188" s="29">
        <v>2186</v>
      </c>
      <c r="B2188" s="29">
        <v>1032.623999999998</v>
      </c>
      <c r="C2188" s="29">
        <v>15552.860999999901</v>
      </c>
      <c r="D2188" s="29">
        <v>1</v>
      </c>
      <c r="E2188" s="29">
        <v>1</v>
      </c>
      <c r="F2188" s="29">
        <v>324.43900000000002</v>
      </c>
      <c r="G2188" s="29">
        <v>1</v>
      </c>
      <c r="H2188" s="29">
        <v>1</v>
      </c>
      <c r="I2188" s="29">
        <v>1</v>
      </c>
      <c r="K2188" s="432"/>
      <c r="L2188" s="432" t="e">
        <f>IF(K2188=0,#REF!,0)</f>
        <v>#REF!</v>
      </c>
      <c r="O2188">
        <v>51680.222962</v>
      </c>
      <c r="P2188">
        <v>90</v>
      </c>
    </row>
    <row r="2189" spans="1:16">
      <c r="A2189" s="29">
        <v>2187</v>
      </c>
      <c r="B2189" s="29">
        <v>1032.623999999998</v>
      </c>
      <c r="C2189" s="29">
        <v>15716.5899999999</v>
      </c>
      <c r="D2189" s="29">
        <v>1</v>
      </c>
      <c r="E2189" s="29">
        <v>1</v>
      </c>
      <c r="F2189" s="29">
        <v>274.99099999999999</v>
      </c>
      <c r="G2189" s="29">
        <v>1</v>
      </c>
      <c r="H2189" s="29">
        <v>1</v>
      </c>
      <c r="I2189" s="29">
        <v>1</v>
      </c>
      <c r="K2189" s="432"/>
      <c r="L2189" s="432" t="e">
        <f>IF(K2189=0,#REF!,0)</f>
        <v>#REF!</v>
      </c>
      <c r="O2189">
        <v>50206.620423</v>
      </c>
      <c r="P2189">
        <v>85</v>
      </c>
    </row>
    <row r="2190" spans="1:16">
      <c r="A2190" s="29">
        <v>2188</v>
      </c>
      <c r="B2190" s="29">
        <v>1032.623999999998</v>
      </c>
      <c r="C2190" s="29">
        <v>15799.484999999901</v>
      </c>
      <c r="D2190" s="29">
        <v>1</v>
      </c>
      <c r="E2190" s="29">
        <v>1</v>
      </c>
      <c r="F2190" s="29">
        <v>276.04500000000002</v>
      </c>
      <c r="G2190" s="29">
        <v>1</v>
      </c>
      <c r="H2190" s="29">
        <v>1</v>
      </c>
      <c r="I2190" s="29">
        <v>1</v>
      </c>
      <c r="K2190" s="432"/>
      <c r="L2190" s="432" t="e">
        <f>IF(K2190=0,#REF!,0)</f>
        <v>#REF!</v>
      </c>
      <c r="O2190">
        <v>49708.602906</v>
      </c>
      <c r="P2190">
        <v>82</v>
      </c>
    </row>
    <row r="2191" spans="1:16">
      <c r="A2191" s="29">
        <v>2189</v>
      </c>
      <c r="B2191" s="29">
        <v>1032.623999999998</v>
      </c>
      <c r="C2191" s="29">
        <v>15889.8829999999</v>
      </c>
      <c r="D2191" s="29">
        <v>1</v>
      </c>
      <c r="E2191" s="29">
        <v>1</v>
      </c>
      <c r="F2191" s="29">
        <v>246.224999999999</v>
      </c>
      <c r="G2191" s="29">
        <v>1</v>
      </c>
      <c r="H2191" s="29">
        <v>1</v>
      </c>
      <c r="I2191" s="29">
        <v>1</v>
      </c>
      <c r="K2191" s="432"/>
      <c r="L2191" s="432" t="e">
        <f>IF(K2191=0,#REF!,0)</f>
        <v>#REF!</v>
      </c>
      <c r="O2191">
        <v>50080.054321000003</v>
      </c>
      <c r="P2191">
        <v>82</v>
      </c>
    </row>
    <row r="2192" spans="1:16">
      <c r="A2192" s="29">
        <v>2190</v>
      </c>
      <c r="B2192" s="29">
        <v>1762.222</v>
      </c>
      <c r="C2192" s="29">
        <v>15934.1179999999</v>
      </c>
      <c r="D2192" s="29">
        <v>1</v>
      </c>
      <c r="E2192" s="29">
        <v>1</v>
      </c>
      <c r="F2192" s="29">
        <v>2517.6689999999999</v>
      </c>
      <c r="G2192" s="29">
        <v>1</v>
      </c>
      <c r="H2192" s="29">
        <v>1</v>
      </c>
      <c r="I2192" s="29">
        <v>1</v>
      </c>
      <c r="K2192" s="432"/>
      <c r="L2192" s="432" t="e">
        <f>IF(K2192=0,#REF!,0)</f>
        <v>#REF!</v>
      </c>
      <c r="O2192">
        <v>50043.449553999999</v>
      </c>
      <c r="P2192">
        <v>81</v>
      </c>
    </row>
    <row r="2193" spans="1:16">
      <c r="A2193" s="29">
        <v>2191</v>
      </c>
      <c r="B2193" s="29">
        <v>6139.8579999999993</v>
      </c>
      <c r="C2193" s="29">
        <v>16026.084999999901</v>
      </c>
      <c r="D2193" s="29">
        <v>1</v>
      </c>
      <c r="E2193" s="29">
        <v>1</v>
      </c>
      <c r="F2193" s="29">
        <v>42030.985000000001</v>
      </c>
      <c r="G2193" s="29">
        <v>1</v>
      </c>
      <c r="H2193" s="29">
        <v>1</v>
      </c>
      <c r="I2193" s="29">
        <v>1</v>
      </c>
      <c r="K2193" s="432"/>
      <c r="L2193" s="432" t="e">
        <f>IF(K2193=0,#REF!,0)</f>
        <v>#REF!</v>
      </c>
      <c r="O2193">
        <v>50162.232908999998</v>
      </c>
      <c r="P2193">
        <v>90</v>
      </c>
    </row>
    <row r="2194" spans="1:16">
      <c r="A2194" s="29">
        <v>2192</v>
      </c>
      <c r="B2194" s="29">
        <v>1762.222</v>
      </c>
      <c r="C2194" s="29">
        <v>43441.538999999881</v>
      </c>
      <c r="D2194" s="29">
        <v>1</v>
      </c>
      <c r="E2194" s="29">
        <v>1</v>
      </c>
      <c r="F2194" s="29">
        <v>41269.03899999999</v>
      </c>
      <c r="G2194" s="29">
        <v>1</v>
      </c>
      <c r="H2194" s="29">
        <v>1</v>
      </c>
      <c r="I2194" s="29">
        <v>1</v>
      </c>
      <c r="K2194" s="432"/>
      <c r="L2194" s="432" t="e">
        <f>IF(K2194=0,#REF!,0)</f>
        <v>#REF!</v>
      </c>
      <c r="O2194">
        <v>50615.401307</v>
      </c>
      <c r="P2194">
        <v>90</v>
      </c>
    </row>
    <row r="2195" spans="1:16">
      <c r="A2195" s="29">
        <v>2193</v>
      </c>
      <c r="B2195" s="29">
        <v>1032.623999999998</v>
      </c>
      <c r="C2195" s="29">
        <v>70563.4019999999</v>
      </c>
      <c r="D2195" s="29">
        <v>1</v>
      </c>
      <c r="E2195" s="29">
        <v>1</v>
      </c>
      <c r="F2195" s="29">
        <v>34157.512000000002</v>
      </c>
      <c r="G2195" s="29">
        <v>1</v>
      </c>
      <c r="H2195" s="29">
        <v>1</v>
      </c>
      <c r="I2195" s="29">
        <v>1</v>
      </c>
      <c r="K2195" s="432"/>
      <c r="L2195" s="432" t="e">
        <f>IF(K2195=0,#REF!,0)</f>
        <v>#REF!</v>
      </c>
      <c r="O2195">
        <v>49431.075378999987</v>
      </c>
      <c r="P2195">
        <v>85</v>
      </c>
    </row>
    <row r="2196" spans="1:16">
      <c r="A2196" s="29">
        <v>2194</v>
      </c>
      <c r="B2196" s="29">
        <v>1153.2399999999991</v>
      </c>
      <c r="C2196" s="29">
        <v>86331.893999999898</v>
      </c>
      <c r="D2196" s="29">
        <v>1</v>
      </c>
      <c r="E2196" s="29">
        <v>1</v>
      </c>
      <c r="F2196" s="29">
        <v>26378.547999999992</v>
      </c>
      <c r="G2196" s="29">
        <v>1</v>
      </c>
      <c r="H2196" s="29">
        <v>1</v>
      </c>
      <c r="I2196" s="29">
        <v>1</v>
      </c>
      <c r="K2196" s="432"/>
      <c r="L2196" s="432" t="e">
        <f>IF(K2196=0,#REF!,0)</f>
        <v>#REF!</v>
      </c>
      <c r="O2196">
        <v>49501.074280000001</v>
      </c>
      <c r="P2196">
        <v>84</v>
      </c>
    </row>
    <row r="2197" spans="1:16">
      <c r="A2197" s="29">
        <v>2195</v>
      </c>
      <c r="B2197" s="29">
        <v>1213.5469999999989</v>
      </c>
      <c r="C2197" s="29">
        <v>102235.4109999998</v>
      </c>
      <c r="D2197" s="29">
        <v>1</v>
      </c>
      <c r="E2197" s="29">
        <v>1</v>
      </c>
      <c r="F2197" s="29">
        <v>21519.087999999989</v>
      </c>
      <c r="G2197" s="29">
        <v>1</v>
      </c>
      <c r="H2197" s="29">
        <v>1</v>
      </c>
      <c r="I2197" s="29">
        <v>1</v>
      </c>
      <c r="K2197" s="432">
        <v>27780.68053896389</v>
      </c>
      <c r="L2197" s="432">
        <f>IF(K2197=0,#REF!,0)</f>
        <v>0</v>
      </c>
      <c r="O2197">
        <v>49895.117920999997</v>
      </c>
      <c r="P2197">
        <v>78</v>
      </c>
    </row>
    <row r="2198" spans="1:16">
      <c r="A2198" s="29">
        <v>2196</v>
      </c>
      <c r="B2198" s="29">
        <v>1213.5469999999989</v>
      </c>
      <c r="C2198" s="29">
        <v>86058.350999999908</v>
      </c>
      <c r="D2198" s="29">
        <v>1</v>
      </c>
      <c r="E2198" s="29">
        <v>1</v>
      </c>
      <c r="F2198" s="29">
        <v>14051.4899999999</v>
      </c>
      <c r="G2198" s="29">
        <v>1</v>
      </c>
      <c r="H2198" s="29">
        <v>1</v>
      </c>
      <c r="I2198" s="29">
        <v>1</v>
      </c>
      <c r="K2198" s="432">
        <v>38277.474495859969</v>
      </c>
      <c r="L2198" s="432">
        <f>IF(K2198=0,#REF!,0)</f>
        <v>0</v>
      </c>
      <c r="O2198">
        <v>49365.557188999999</v>
      </c>
      <c r="P2198">
        <v>74</v>
      </c>
    </row>
    <row r="2199" spans="1:16">
      <c r="A2199" s="29">
        <v>2197</v>
      </c>
      <c r="B2199" s="29">
        <v>6200.1660000000002</v>
      </c>
      <c r="C2199" s="29">
        <v>49007.769999999902</v>
      </c>
      <c r="D2199" s="29">
        <v>1</v>
      </c>
      <c r="E2199" s="29">
        <v>1</v>
      </c>
      <c r="F2199" s="29">
        <v>4151.1359999999904</v>
      </c>
      <c r="G2199" s="29">
        <v>1</v>
      </c>
      <c r="H2199" s="29">
        <v>1</v>
      </c>
      <c r="I2199" s="29">
        <v>1</v>
      </c>
      <c r="K2199" s="432">
        <v>25948.74897656752</v>
      </c>
      <c r="L2199" s="432">
        <f>IF(K2199=0,#REF!,0)</f>
        <v>0</v>
      </c>
      <c r="O2199">
        <v>49039.011872000003</v>
      </c>
      <c r="P2199">
        <v>68</v>
      </c>
    </row>
    <row r="2200" spans="1:16">
      <c r="A2200" s="29">
        <v>2198</v>
      </c>
      <c r="B2200" s="29">
        <v>1762.222</v>
      </c>
      <c r="C2200" s="29">
        <v>68067.555999999895</v>
      </c>
      <c r="D2200" s="29">
        <v>1</v>
      </c>
      <c r="E2200" s="29">
        <v>1</v>
      </c>
      <c r="F2200" s="29">
        <v>3773.7599999999902</v>
      </c>
      <c r="G2200" s="29">
        <v>1</v>
      </c>
      <c r="H2200" s="29">
        <v>1</v>
      </c>
      <c r="I2200" s="29">
        <v>1</v>
      </c>
      <c r="K2200" s="432">
        <v>39943.402497384042</v>
      </c>
      <c r="L2200" s="432">
        <f>IF(K2200=0,#REF!,0)</f>
        <v>0</v>
      </c>
      <c r="O2200">
        <v>48146.692902000003</v>
      </c>
      <c r="P2200">
        <v>59</v>
      </c>
    </row>
    <row r="2201" spans="1:16">
      <c r="A2201" s="29">
        <v>2199</v>
      </c>
      <c r="B2201" s="29">
        <v>1032.623999999998</v>
      </c>
      <c r="C2201" s="29">
        <v>99779.743999999802</v>
      </c>
      <c r="D2201" s="29">
        <v>1</v>
      </c>
      <c r="E2201" s="29">
        <v>1</v>
      </c>
      <c r="F2201" s="29">
        <v>2207.9429999999902</v>
      </c>
      <c r="G2201" s="29">
        <v>1</v>
      </c>
      <c r="H2201" s="29">
        <v>1</v>
      </c>
      <c r="I2201" s="29">
        <v>1</v>
      </c>
      <c r="K2201" s="432">
        <v>31410.01171697204</v>
      </c>
      <c r="L2201" s="432">
        <f>IF(K2201=0,#REF!,0)</f>
        <v>0</v>
      </c>
      <c r="O2201">
        <v>47626.122193000003</v>
      </c>
      <c r="P2201">
        <v>56</v>
      </c>
    </row>
    <row r="2202" spans="1:16">
      <c r="A2202" s="29">
        <v>2200</v>
      </c>
      <c r="B2202" s="29">
        <v>1032.623999999998</v>
      </c>
      <c r="C2202" s="29">
        <v>83833.179999999906</v>
      </c>
      <c r="D2202" s="29">
        <v>1</v>
      </c>
      <c r="E2202" s="29">
        <v>1</v>
      </c>
      <c r="F2202" s="29">
        <v>1896.3779999999899</v>
      </c>
      <c r="G2202" s="29">
        <v>1</v>
      </c>
      <c r="H2202" s="29">
        <v>1</v>
      </c>
      <c r="I2202" s="29">
        <v>1</v>
      </c>
      <c r="K2202" s="432">
        <v>21819.987780334719</v>
      </c>
      <c r="L2202" s="432">
        <f>IF(K2202=0,#REF!,0)</f>
        <v>0</v>
      </c>
      <c r="O2202">
        <v>47930.528413</v>
      </c>
      <c r="P2202">
        <v>59</v>
      </c>
    </row>
    <row r="2203" spans="1:16">
      <c r="A2203" s="29">
        <v>2201</v>
      </c>
      <c r="B2203" s="29">
        <v>1032.623999999998</v>
      </c>
      <c r="C2203" s="29">
        <v>71943.837999999902</v>
      </c>
      <c r="D2203" s="29">
        <v>1</v>
      </c>
      <c r="E2203" s="29">
        <v>1</v>
      </c>
      <c r="F2203" s="29">
        <v>2410.4139999999902</v>
      </c>
      <c r="G2203" s="29">
        <v>1</v>
      </c>
      <c r="H2203" s="29">
        <v>1</v>
      </c>
      <c r="I2203" s="29">
        <v>1</v>
      </c>
      <c r="K2203" s="432"/>
      <c r="L2203" s="432" t="e">
        <f>IF(K2203=0,#REF!,0)</f>
        <v>#REF!</v>
      </c>
      <c r="O2203">
        <v>48323.659301</v>
      </c>
      <c r="P2203">
        <v>61</v>
      </c>
    </row>
    <row r="2204" spans="1:16">
      <c r="A2204" s="29">
        <v>2202</v>
      </c>
      <c r="B2204" s="29">
        <v>1762.222</v>
      </c>
      <c r="C2204" s="29">
        <v>40310.3679999999</v>
      </c>
      <c r="D2204" s="29">
        <v>1</v>
      </c>
      <c r="E2204" s="29">
        <v>1</v>
      </c>
      <c r="F2204" s="29">
        <v>4576.6750000000002</v>
      </c>
      <c r="G2204" s="29">
        <v>1</v>
      </c>
      <c r="H2204" s="29">
        <v>1</v>
      </c>
      <c r="I2204" s="29">
        <v>1</v>
      </c>
      <c r="K2204" s="432"/>
      <c r="L2204" s="432" t="e">
        <f>IF(K2204=0,#REF!,0)</f>
        <v>#REF!</v>
      </c>
      <c r="O2204">
        <v>49790.559051999997</v>
      </c>
      <c r="P2204">
        <v>72</v>
      </c>
    </row>
    <row r="2205" spans="1:16">
      <c r="A2205" s="29">
        <v>2203</v>
      </c>
      <c r="B2205" s="29">
        <v>6139.8579999999993</v>
      </c>
      <c r="C2205" s="29">
        <v>28205.102999999901</v>
      </c>
      <c r="D2205" s="29">
        <v>1</v>
      </c>
      <c r="E2205" s="29">
        <v>1</v>
      </c>
      <c r="F2205" s="29">
        <v>5288.2759999999998</v>
      </c>
      <c r="G2205" s="29">
        <v>1</v>
      </c>
      <c r="H2205" s="29">
        <v>1</v>
      </c>
      <c r="I2205" s="29">
        <v>1</v>
      </c>
      <c r="K2205" s="432"/>
      <c r="L2205" s="432" t="e">
        <f>IF(K2205=0,#REF!,0)</f>
        <v>#REF!</v>
      </c>
      <c r="O2205">
        <v>50673.470887000003</v>
      </c>
      <c r="P2205">
        <v>87</v>
      </c>
    </row>
    <row r="2206" spans="1:16">
      <c r="A2206" s="29">
        <v>2204</v>
      </c>
      <c r="B2206" s="29">
        <v>7599.07</v>
      </c>
      <c r="C2206" s="29">
        <v>29626.800999999901</v>
      </c>
      <c r="D2206" s="29">
        <v>1</v>
      </c>
      <c r="E2206" s="29">
        <v>1</v>
      </c>
      <c r="F2206" s="29">
        <v>5986.4409999999989</v>
      </c>
      <c r="G2206" s="29">
        <v>1</v>
      </c>
      <c r="H2206" s="29">
        <v>1</v>
      </c>
      <c r="I2206" s="29">
        <v>1</v>
      </c>
      <c r="K2206" s="432"/>
      <c r="L2206" s="432" t="e">
        <f>IF(K2206=0,#REF!,0)</f>
        <v>#REF!</v>
      </c>
      <c r="O2206">
        <v>53024.168489000003</v>
      </c>
      <c r="P2206">
        <v>107</v>
      </c>
    </row>
    <row r="2207" spans="1:16">
      <c r="A2207" s="29">
        <v>2205</v>
      </c>
      <c r="B2207" s="29">
        <v>1762.222</v>
      </c>
      <c r="C2207" s="29">
        <v>16533.325999999899</v>
      </c>
      <c r="D2207" s="29">
        <v>1</v>
      </c>
      <c r="E2207" s="29">
        <v>1</v>
      </c>
      <c r="F2207" s="29">
        <v>19797.978999999999</v>
      </c>
      <c r="G2207" s="29">
        <v>1</v>
      </c>
      <c r="H2207" s="29">
        <v>1</v>
      </c>
      <c r="I2207" s="29">
        <v>1</v>
      </c>
      <c r="K2207" s="432"/>
      <c r="L2207" s="432" t="e">
        <f>IF(K2207=0,#REF!,0)</f>
        <v>#REF!</v>
      </c>
      <c r="O2207">
        <v>54176.264891999999</v>
      </c>
      <c r="P2207">
        <v>118</v>
      </c>
    </row>
    <row r="2208" spans="1:16">
      <c r="A2208" s="29">
        <v>2206</v>
      </c>
      <c r="B2208" s="29">
        <v>1762.222</v>
      </c>
      <c r="C2208" s="29">
        <v>16212.9739999999</v>
      </c>
      <c r="D2208" s="29">
        <v>1</v>
      </c>
      <c r="E2208" s="29">
        <v>1</v>
      </c>
      <c r="F2208" s="29">
        <v>2974.39</v>
      </c>
      <c r="G2208" s="29">
        <v>1</v>
      </c>
      <c r="H2208" s="29">
        <v>1</v>
      </c>
      <c r="I2208" s="29">
        <v>1</v>
      </c>
      <c r="K2208" s="432"/>
      <c r="L2208" s="432" t="e">
        <f>IF(K2208=0,#REF!,0)</f>
        <v>#REF!</v>
      </c>
      <c r="O2208">
        <v>53843.859986000003</v>
      </c>
      <c r="P2208">
        <v>117</v>
      </c>
    </row>
    <row r="2209" spans="1:16">
      <c r="A2209" s="29">
        <v>2207</v>
      </c>
      <c r="B2209" s="29">
        <v>1762.222</v>
      </c>
      <c r="C2209" s="29">
        <v>15885.655999999901</v>
      </c>
      <c r="D2209" s="29">
        <v>1</v>
      </c>
      <c r="E2209" s="29">
        <v>1</v>
      </c>
      <c r="F2209" s="29">
        <v>1662.72</v>
      </c>
      <c r="G2209" s="29">
        <v>1</v>
      </c>
      <c r="H2209" s="29">
        <v>1</v>
      </c>
      <c r="I2209" s="29">
        <v>1</v>
      </c>
      <c r="K2209" s="432"/>
      <c r="L2209" s="432" t="e">
        <f>IF(K2209=0,#REF!,0)</f>
        <v>#REF!</v>
      </c>
      <c r="O2209">
        <v>54424.622435999998</v>
      </c>
      <c r="P2209">
        <v>110</v>
      </c>
    </row>
    <row r="2210" spans="1:16">
      <c r="A2210" s="29">
        <v>2208</v>
      </c>
      <c r="B2210" s="29">
        <v>1032.623999999998</v>
      </c>
      <c r="C2210" s="29">
        <v>16000.842999999901</v>
      </c>
      <c r="D2210" s="29">
        <v>1</v>
      </c>
      <c r="E2210" s="29">
        <v>1</v>
      </c>
      <c r="F2210" s="29">
        <v>1271.1679999999999</v>
      </c>
      <c r="G2210" s="29">
        <v>1</v>
      </c>
      <c r="H2210" s="29">
        <v>1</v>
      </c>
      <c r="I2210" s="29">
        <v>1</v>
      </c>
      <c r="K2210" s="432"/>
      <c r="L2210" s="432" t="e">
        <f>IF(K2210=0,#REF!,0)</f>
        <v>#REF!</v>
      </c>
      <c r="O2210">
        <v>54604.469971000013</v>
      </c>
      <c r="P2210">
        <v>103</v>
      </c>
    </row>
    <row r="2211" spans="1:16">
      <c r="A2211" s="29">
        <v>2209</v>
      </c>
      <c r="B2211" s="29">
        <v>1032.623999999998</v>
      </c>
      <c r="C2211" s="29">
        <v>16056.7429999999</v>
      </c>
      <c r="D2211" s="29">
        <v>1</v>
      </c>
      <c r="E2211" s="29">
        <v>1</v>
      </c>
      <c r="F2211" s="29">
        <v>562.74800000000005</v>
      </c>
      <c r="G2211" s="29">
        <v>1</v>
      </c>
      <c r="H2211" s="29">
        <v>1</v>
      </c>
      <c r="I2211" s="29">
        <v>1</v>
      </c>
      <c r="K2211" s="432"/>
      <c r="L2211" s="432" t="e">
        <f>IF(K2211=0,#REF!,0)</f>
        <v>#REF!</v>
      </c>
      <c r="O2211">
        <v>52943.769837</v>
      </c>
      <c r="P2211">
        <v>94</v>
      </c>
    </row>
    <row r="2212" spans="1:16">
      <c r="A2212" s="29">
        <v>2210</v>
      </c>
      <c r="B2212" s="29">
        <v>1032.623999999998</v>
      </c>
      <c r="C2212" s="29">
        <v>16047.485999999901</v>
      </c>
      <c r="D2212" s="29">
        <v>1</v>
      </c>
      <c r="E2212" s="29">
        <v>1</v>
      </c>
      <c r="F2212" s="29">
        <v>326.51199999999898</v>
      </c>
      <c r="G2212" s="29">
        <v>1</v>
      </c>
      <c r="H2212" s="29">
        <v>1</v>
      </c>
      <c r="I2212" s="29">
        <v>1</v>
      </c>
      <c r="K2212" s="432"/>
      <c r="L2212" s="432" t="e">
        <f>IF(K2212=0,#REF!,0)</f>
        <v>#REF!</v>
      </c>
      <c r="O2212">
        <v>49133.575349999999</v>
      </c>
      <c r="P2212">
        <v>85</v>
      </c>
    </row>
    <row r="2213" spans="1:16">
      <c r="A2213" s="29">
        <v>2211</v>
      </c>
      <c r="B2213" s="29">
        <v>1032.623999999998</v>
      </c>
      <c r="C2213" s="29">
        <v>16112.298999999901</v>
      </c>
      <c r="D2213" s="29">
        <v>1</v>
      </c>
      <c r="E2213" s="29">
        <v>1</v>
      </c>
      <c r="F2213" s="29">
        <v>279.85300000000001</v>
      </c>
      <c r="G2213" s="29">
        <v>1</v>
      </c>
      <c r="H2213" s="29">
        <v>1</v>
      </c>
      <c r="I2213" s="29">
        <v>1</v>
      </c>
      <c r="K2213" s="432"/>
      <c r="L2213" s="432" t="e">
        <f>IF(K2213=0,#REF!,0)</f>
        <v>#REF!</v>
      </c>
      <c r="O2213">
        <v>49323.937834999997</v>
      </c>
      <c r="P2213">
        <v>83</v>
      </c>
    </row>
    <row r="2214" spans="1:16">
      <c r="A2214" s="29">
        <v>2212</v>
      </c>
      <c r="B2214" s="29">
        <v>1032.623999999998</v>
      </c>
      <c r="C2214" s="29">
        <v>16132.4709999999</v>
      </c>
      <c r="D2214" s="29">
        <v>1</v>
      </c>
      <c r="E2214" s="29">
        <v>1</v>
      </c>
      <c r="F2214" s="29">
        <v>280.73599999999902</v>
      </c>
      <c r="G2214" s="29">
        <v>1</v>
      </c>
      <c r="H2214" s="29">
        <v>1</v>
      </c>
      <c r="I2214" s="29">
        <v>1</v>
      </c>
      <c r="K2214" s="432"/>
      <c r="L2214" s="432" t="e">
        <f>IF(K2214=0,#REF!,0)</f>
        <v>#REF!</v>
      </c>
      <c r="O2214">
        <v>50007.342682000002</v>
      </c>
      <c r="P2214">
        <v>85</v>
      </c>
    </row>
    <row r="2215" spans="1:16">
      <c r="A2215" s="29">
        <v>2213</v>
      </c>
      <c r="B2215" s="29">
        <v>1032.623999999998</v>
      </c>
      <c r="C2215" s="29">
        <v>16171.449999999901</v>
      </c>
      <c r="D2215" s="29">
        <v>1</v>
      </c>
      <c r="E2215" s="29">
        <v>1</v>
      </c>
      <c r="F2215" s="29">
        <v>248.84200000000001</v>
      </c>
      <c r="G2215" s="29">
        <v>1</v>
      </c>
      <c r="H2215" s="29">
        <v>1</v>
      </c>
      <c r="I2215" s="29">
        <v>1</v>
      </c>
      <c r="K2215" s="432"/>
      <c r="L2215" s="432" t="e">
        <f>IF(K2215=0,#REF!,0)</f>
        <v>#REF!</v>
      </c>
      <c r="O2215">
        <v>50361.093231999999</v>
      </c>
      <c r="P2215">
        <v>85</v>
      </c>
    </row>
    <row r="2216" spans="1:16">
      <c r="A2216" s="29">
        <v>2214</v>
      </c>
      <c r="B2216" s="29">
        <v>1762.222</v>
      </c>
      <c r="C2216" s="29">
        <v>16183.4709999999</v>
      </c>
      <c r="D2216" s="29">
        <v>1</v>
      </c>
      <c r="E2216" s="29">
        <v>1</v>
      </c>
      <c r="F2216" s="29">
        <v>2520.5479999999998</v>
      </c>
      <c r="G2216" s="29">
        <v>1</v>
      </c>
      <c r="H2216" s="29">
        <v>1</v>
      </c>
      <c r="I2216" s="29">
        <v>1</v>
      </c>
      <c r="K2216" s="432"/>
      <c r="L2216" s="432" t="e">
        <f>IF(K2216=0,#REF!,0)</f>
        <v>#REF!</v>
      </c>
      <c r="O2216">
        <v>50443.079194999998</v>
      </c>
      <c r="P2216">
        <v>90</v>
      </c>
    </row>
    <row r="2217" spans="1:16">
      <c r="A2217" s="29">
        <v>2215</v>
      </c>
      <c r="B2217" s="29">
        <v>6139.8579999999993</v>
      </c>
      <c r="C2217" s="29">
        <v>16255.9649999999</v>
      </c>
      <c r="D2217" s="29">
        <v>1</v>
      </c>
      <c r="E2217" s="29">
        <v>1</v>
      </c>
      <c r="F2217" s="29">
        <v>61406.557000000001</v>
      </c>
      <c r="G2217" s="29">
        <v>1</v>
      </c>
      <c r="H2217" s="29">
        <v>1</v>
      </c>
      <c r="I2217" s="29">
        <v>1</v>
      </c>
      <c r="K2217" s="432"/>
      <c r="L2217" s="432" t="e">
        <f>IF(K2217=0,#REF!,0)</f>
        <v>#REF!</v>
      </c>
      <c r="O2217">
        <v>52082.845183999998</v>
      </c>
      <c r="P2217">
        <v>108</v>
      </c>
    </row>
    <row r="2218" spans="1:16">
      <c r="A2218" s="29">
        <v>2216</v>
      </c>
      <c r="B2218" s="29">
        <v>1762.222</v>
      </c>
      <c r="C2218" s="29">
        <v>43826.034999999887</v>
      </c>
      <c r="D2218" s="29">
        <v>1</v>
      </c>
      <c r="E2218" s="29">
        <v>1</v>
      </c>
      <c r="F2218" s="29">
        <v>60952.597999999998</v>
      </c>
      <c r="G2218" s="29">
        <v>1</v>
      </c>
      <c r="H2218" s="29">
        <v>1</v>
      </c>
      <c r="I2218" s="29">
        <v>1</v>
      </c>
      <c r="K2218" s="432"/>
      <c r="L2218" s="432" t="e">
        <f>IF(K2218=0,#REF!,0)</f>
        <v>#REF!</v>
      </c>
      <c r="O2218">
        <v>56740.033690999997</v>
      </c>
      <c r="P2218">
        <v>126</v>
      </c>
    </row>
    <row r="2219" spans="1:16">
      <c r="A2219" s="29">
        <v>2217</v>
      </c>
      <c r="B2219" s="29">
        <v>1032.623999999998</v>
      </c>
      <c r="C2219" s="29">
        <v>71116.609999999899</v>
      </c>
      <c r="D2219" s="29">
        <v>1</v>
      </c>
      <c r="E2219" s="29">
        <v>1</v>
      </c>
      <c r="F2219" s="29">
        <v>53646.267</v>
      </c>
      <c r="G2219" s="29">
        <v>1</v>
      </c>
      <c r="H2219" s="29">
        <v>1</v>
      </c>
      <c r="I2219" s="29">
        <v>1</v>
      </c>
      <c r="K2219" s="432"/>
      <c r="L2219" s="432" t="e">
        <f>IF(K2219=0,#REF!,0)</f>
        <v>#REF!</v>
      </c>
      <c r="O2219">
        <v>58675.072601</v>
      </c>
      <c r="P2219">
        <v>86</v>
      </c>
    </row>
    <row r="2220" spans="1:16">
      <c r="A2220" s="29">
        <v>2218</v>
      </c>
      <c r="B2220" s="29">
        <v>1153.2399999999991</v>
      </c>
      <c r="C2220" s="29">
        <v>87243.230999999898</v>
      </c>
      <c r="D2220" s="29">
        <v>1</v>
      </c>
      <c r="E2220" s="29">
        <v>1</v>
      </c>
      <c r="F2220" s="29">
        <v>49363.45</v>
      </c>
      <c r="G2220" s="29">
        <v>1</v>
      </c>
      <c r="H2220" s="29">
        <v>1</v>
      </c>
      <c r="I2220" s="29">
        <v>1</v>
      </c>
      <c r="K2220" s="432">
        <v>5531.7230390864224</v>
      </c>
      <c r="L2220" s="432">
        <f>IF(K2220=0,#REF!,0)</f>
        <v>0</v>
      </c>
      <c r="O2220">
        <v>60081.350769999997</v>
      </c>
      <c r="P2220">
        <v>72</v>
      </c>
    </row>
    <row r="2221" spans="1:16">
      <c r="A2221" s="29">
        <v>2219</v>
      </c>
      <c r="B2221" s="29">
        <v>1213.5469999999989</v>
      </c>
      <c r="C2221" s="29">
        <v>102970.90099999979</v>
      </c>
      <c r="D2221" s="29">
        <v>1</v>
      </c>
      <c r="E2221" s="29">
        <v>1</v>
      </c>
      <c r="F2221" s="29">
        <v>42004.2769999999</v>
      </c>
      <c r="G2221" s="29">
        <v>1</v>
      </c>
      <c r="H2221" s="29">
        <v>1</v>
      </c>
      <c r="I2221" s="29">
        <v>1</v>
      </c>
      <c r="K2221" s="432">
        <v>17723.081667722101</v>
      </c>
      <c r="L2221" s="432">
        <f>IF(K2221=0,#REF!,0)</f>
        <v>0</v>
      </c>
      <c r="O2221">
        <v>59531.839752</v>
      </c>
      <c r="P2221">
        <v>64</v>
      </c>
    </row>
    <row r="2222" spans="1:16">
      <c r="A2222" s="29">
        <v>2220</v>
      </c>
      <c r="B2222" s="29">
        <v>1213.5469999999989</v>
      </c>
      <c r="C2222" s="29">
        <v>86825.7959999999</v>
      </c>
      <c r="D2222" s="29">
        <v>1</v>
      </c>
      <c r="E2222" s="29">
        <v>1</v>
      </c>
      <c r="F2222" s="29">
        <v>38274.446999999898</v>
      </c>
      <c r="G2222" s="29">
        <v>1</v>
      </c>
      <c r="H2222" s="29">
        <v>1</v>
      </c>
      <c r="I2222" s="29">
        <v>1</v>
      </c>
      <c r="K2222" s="432">
        <v>39015.584827563907</v>
      </c>
      <c r="L2222" s="432">
        <f>IF(K2222=0,#REF!,0)</f>
        <v>0</v>
      </c>
      <c r="O2222">
        <v>59338.169158999997</v>
      </c>
      <c r="P2222">
        <v>57</v>
      </c>
    </row>
    <row r="2223" spans="1:16">
      <c r="A2223" s="29">
        <v>2221</v>
      </c>
      <c r="B2223" s="29">
        <v>6200.1660000000002</v>
      </c>
      <c r="C2223" s="29">
        <v>49470.086999999898</v>
      </c>
      <c r="D2223" s="29">
        <v>1</v>
      </c>
      <c r="E2223" s="29">
        <v>1</v>
      </c>
      <c r="F2223" s="29">
        <v>16797.0819999999</v>
      </c>
      <c r="G2223" s="29">
        <v>1</v>
      </c>
      <c r="H2223" s="29">
        <v>1</v>
      </c>
      <c r="I2223" s="29">
        <v>1</v>
      </c>
      <c r="K2223" s="432">
        <v>18564.375634632841</v>
      </c>
      <c r="L2223" s="432">
        <f>IF(K2223=0,#REF!,0)</f>
        <v>0</v>
      </c>
      <c r="O2223">
        <v>56285.009368999999</v>
      </c>
      <c r="P2223">
        <v>54</v>
      </c>
    </row>
    <row r="2224" spans="1:16">
      <c r="A2224" s="29">
        <v>2222</v>
      </c>
      <c r="B2224" s="29">
        <v>1762.222</v>
      </c>
      <c r="C2224" s="29">
        <v>68619.237999999896</v>
      </c>
      <c r="D2224" s="29">
        <v>1</v>
      </c>
      <c r="E2224" s="29">
        <v>1</v>
      </c>
      <c r="F2224" s="29">
        <v>23919.414999999892</v>
      </c>
      <c r="G2224" s="29">
        <v>1</v>
      </c>
      <c r="H2224" s="29">
        <v>1</v>
      </c>
      <c r="I2224" s="29">
        <v>1</v>
      </c>
      <c r="K2224" s="432">
        <v>35341.691020706006</v>
      </c>
      <c r="L2224" s="432">
        <f>IF(K2224=0,#REF!,0)</f>
        <v>0</v>
      </c>
      <c r="O2224">
        <v>55981.843048000002</v>
      </c>
      <c r="P2224">
        <v>47</v>
      </c>
    </row>
    <row r="2225" spans="1:16">
      <c r="A2225" s="29">
        <v>2223</v>
      </c>
      <c r="B2225" s="29">
        <v>1032.623999999998</v>
      </c>
      <c r="C2225" s="29">
        <v>100116.9559999998</v>
      </c>
      <c r="D2225" s="29">
        <v>1</v>
      </c>
      <c r="E2225" s="29">
        <v>1</v>
      </c>
      <c r="F2225" s="29">
        <v>21221.076000000001</v>
      </c>
      <c r="G2225" s="29">
        <v>1</v>
      </c>
      <c r="H2225" s="29">
        <v>1</v>
      </c>
      <c r="I2225" s="29">
        <v>1</v>
      </c>
      <c r="K2225" s="432">
        <v>22505.267451910149</v>
      </c>
      <c r="L2225" s="432">
        <f>IF(K2225=0,#REF!,0)</f>
        <v>0</v>
      </c>
      <c r="O2225">
        <v>57126.647886999999</v>
      </c>
      <c r="P2225">
        <v>44</v>
      </c>
    </row>
    <row r="2226" spans="1:16">
      <c r="A2226" s="29">
        <v>2224</v>
      </c>
      <c r="B2226" s="29">
        <v>1032.623999999998</v>
      </c>
      <c r="C2226" s="29">
        <v>84281.228999999905</v>
      </c>
      <c r="D2226" s="29">
        <v>1</v>
      </c>
      <c r="E2226" s="29">
        <v>1</v>
      </c>
      <c r="F2226" s="29">
        <v>21277.74799999989</v>
      </c>
      <c r="G2226" s="29">
        <v>1</v>
      </c>
      <c r="H2226" s="29">
        <v>1</v>
      </c>
      <c r="I2226" s="29">
        <v>1</v>
      </c>
      <c r="K2226" s="432">
        <v>11131.834830223739</v>
      </c>
      <c r="L2226" s="432">
        <f>IF(K2226=0,#REF!,0)</f>
        <v>0</v>
      </c>
      <c r="O2226">
        <v>57349.516205</v>
      </c>
      <c r="P2226">
        <v>48</v>
      </c>
    </row>
    <row r="2227" spans="1:16">
      <c r="A2227" s="29">
        <v>2225</v>
      </c>
      <c r="B2227" s="29">
        <v>1032.623999999998</v>
      </c>
      <c r="C2227" s="29">
        <v>72602.532999999908</v>
      </c>
      <c r="D2227" s="29">
        <v>1</v>
      </c>
      <c r="E2227" s="29">
        <v>1</v>
      </c>
      <c r="F2227" s="29">
        <v>24052.185999999991</v>
      </c>
      <c r="G2227" s="29">
        <v>1</v>
      </c>
      <c r="H2227" s="29">
        <v>1</v>
      </c>
      <c r="I2227" s="29">
        <v>1</v>
      </c>
      <c r="K2227" s="432"/>
      <c r="L2227" s="432" t="e">
        <f>IF(K2227=0,#REF!,0)</f>
        <v>#REF!</v>
      </c>
      <c r="O2227">
        <v>58042.022247000001</v>
      </c>
      <c r="P2227">
        <v>51</v>
      </c>
    </row>
    <row r="2228" spans="1:16">
      <c r="A2228" s="29">
        <v>2226</v>
      </c>
      <c r="B2228" s="29">
        <v>1762.222</v>
      </c>
      <c r="C2228" s="29">
        <v>41286.8639999999</v>
      </c>
      <c r="D2228" s="29">
        <v>1</v>
      </c>
      <c r="E2228" s="29">
        <v>1</v>
      </c>
      <c r="F2228" s="29">
        <v>27199.983999999899</v>
      </c>
      <c r="G2228" s="29">
        <v>1</v>
      </c>
      <c r="H2228" s="29">
        <v>1</v>
      </c>
      <c r="I2228" s="29">
        <v>1</v>
      </c>
      <c r="K2228" s="432"/>
      <c r="L2228" s="432" t="e">
        <f>IF(K2228=0,#REF!,0)</f>
        <v>#REF!</v>
      </c>
      <c r="O2228">
        <v>58806.980622000003</v>
      </c>
      <c r="P2228">
        <v>57</v>
      </c>
    </row>
    <row r="2229" spans="1:16">
      <c r="A2229" s="29">
        <v>2227</v>
      </c>
      <c r="B2229" s="29">
        <v>6139.8579999999993</v>
      </c>
      <c r="C2229" s="29">
        <v>28663.750999999898</v>
      </c>
      <c r="D2229" s="29">
        <v>1</v>
      </c>
      <c r="E2229" s="29">
        <v>1</v>
      </c>
      <c r="F2229" s="29">
        <v>22639.833999999992</v>
      </c>
      <c r="G2229" s="29">
        <v>1</v>
      </c>
      <c r="H2229" s="29">
        <v>1</v>
      </c>
      <c r="I2229" s="29">
        <v>1</v>
      </c>
      <c r="K2229" s="432"/>
      <c r="L2229" s="432" t="e">
        <f>IF(K2229=0,#REF!,0)</f>
        <v>#REF!</v>
      </c>
      <c r="O2229">
        <v>58478.106415000002</v>
      </c>
      <c r="P2229">
        <v>76</v>
      </c>
    </row>
    <row r="2230" spans="1:16">
      <c r="A2230" s="29">
        <v>2228</v>
      </c>
      <c r="B2230" s="29">
        <v>7599.07</v>
      </c>
      <c r="C2230" s="29">
        <v>30056.6349999999</v>
      </c>
      <c r="D2230" s="29">
        <v>1</v>
      </c>
      <c r="E2230" s="29">
        <v>1</v>
      </c>
      <c r="F2230" s="29">
        <v>23348.198999999891</v>
      </c>
      <c r="G2230" s="29">
        <v>1</v>
      </c>
      <c r="H2230" s="29">
        <v>1</v>
      </c>
      <c r="I2230" s="29">
        <v>1</v>
      </c>
      <c r="K2230" s="432"/>
      <c r="L2230" s="432" t="e">
        <f>IF(K2230=0,#REF!,0)</f>
        <v>#REF!</v>
      </c>
      <c r="O2230">
        <v>60090.125671000002</v>
      </c>
      <c r="P2230">
        <v>88</v>
      </c>
    </row>
    <row r="2231" spans="1:16">
      <c r="A2231" s="29">
        <v>2229</v>
      </c>
      <c r="B2231" s="29">
        <v>1762.222</v>
      </c>
      <c r="C2231" s="29">
        <v>16895.0459999999</v>
      </c>
      <c r="D2231" s="29">
        <v>1</v>
      </c>
      <c r="E2231" s="29">
        <v>1</v>
      </c>
      <c r="F2231" s="29">
        <v>36819.869999999893</v>
      </c>
      <c r="G2231" s="29">
        <v>1</v>
      </c>
      <c r="H2231" s="29">
        <v>1</v>
      </c>
      <c r="I2231" s="29">
        <v>1</v>
      </c>
      <c r="K2231" s="432"/>
      <c r="L2231" s="432" t="e">
        <f>IF(K2231=0,#REF!,0)</f>
        <v>#REF!</v>
      </c>
      <c r="O2231">
        <v>59641.491456000003</v>
      </c>
      <c r="P2231">
        <v>99</v>
      </c>
    </row>
    <row r="2232" spans="1:16">
      <c r="A2232" s="29">
        <v>2230</v>
      </c>
      <c r="B2232" s="29">
        <v>1762.222</v>
      </c>
      <c r="C2232" s="29">
        <v>16540.789999999899</v>
      </c>
      <c r="D2232" s="29">
        <v>1</v>
      </c>
      <c r="E2232" s="29">
        <v>1</v>
      </c>
      <c r="F2232" s="29">
        <v>2977.8560000000002</v>
      </c>
      <c r="G2232" s="29">
        <v>1</v>
      </c>
      <c r="H2232" s="29">
        <v>1</v>
      </c>
      <c r="I2232" s="29">
        <v>1</v>
      </c>
      <c r="K2232" s="432"/>
      <c r="L2232" s="432" t="e">
        <f>IF(K2232=0,#REF!,0)</f>
        <v>#REF!</v>
      </c>
      <c r="O2232">
        <v>58332.751343000004</v>
      </c>
      <c r="P2232">
        <v>108</v>
      </c>
    </row>
    <row r="2233" spans="1:16">
      <c r="A2233" s="29">
        <v>2231</v>
      </c>
      <c r="B2233" s="29">
        <v>1762.222</v>
      </c>
      <c r="C2233" s="29">
        <v>16190.334999999901</v>
      </c>
      <c r="D2233" s="29">
        <v>1</v>
      </c>
      <c r="E2233" s="29">
        <v>1</v>
      </c>
      <c r="F2233" s="29">
        <v>1664.84699999999</v>
      </c>
      <c r="G2233" s="29">
        <v>1</v>
      </c>
      <c r="H2233" s="29">
        <v>1</v>
      </c>
      <c r="I2233" s="29">
        <v>1</v>
      </c>
      <c r="K2233" s="432"/>
      <c r="L2233" s="432" t="e">
        <f>IF(K2233=0,#REF!,0)</f>
        <v>#REF!</v>
      </c>
      <c r="O2233">
        <v>58536.121643000013</v>
      </c>
      <c r="P2233">
        <v>107</v>
      </c>
    </row>
    <row r="2234" spans="1:16">
      <c r="A2234" s="29">
        <v>2232</v>
      </c>
      <c r="B2234" s="29">
        <v>1032.623999999998</v>
      </c>
      <c r="C2234" s="29">
        <v>16284.4399999999</v>
      </c>
      <c r="D2234" s="29">
        <v>1</v>
      </c>
      <c r="E2234" s="29">
        <v>1</v>
      </c>
      <c r="F2234" s="29">
        <v>1272.88599999999</v>
      </c>
      <c r="G2234" s="29">
        <v>1</v>
      </c>
      <c r="H2234" s="29">
        <v>1</v>
      </c>
      <c r="I2234" s="29">
        <v>1</v>
      </c>
      <c r="K2234" s="432"/>
      <c r="L2234" s="432" t="e">
        <f>IF(K2234=0,#REF!,0)</f>
        <v>#REF!</v>
      </c>
      <c r="O2234">
        <v>58193.242552999996</v>
      </c>
      <c r="P2234">
        <v>97</v>
      </c>
    </row>
    <row r="2235" spans="1:16">
      <c r="A2235" s="29">
        <v>2233</v>
      </c>
      <c r="B2235" s="29">
        <v>1032.623999999998</v>
      </c>
      <c r="C2235" s="29">
        <v>16349.2329999999</v>
      </c>
      <c r="D2235" s="29">
        <v>1</v>
      </c>
      <c r="E2235" s="29">
        <v>1</v>
      </c>
      <c r="F2235" s="29">
        <v>564.09400000000005</v>
      </c>
      <c r="G2235" s="29">
        <v>1</v>
      </c>
      <c r="H2235" s="29">
        <v>1</v>
      </c>
      <c r="I2235" s="29">
        <v>1</v>
      </c>
      <c r="K2235" s="432"/>
      <c r="L2235" s="432" t="e">
        <f>IF(K2235=0,#REF!,0)</f>
        <v>#REF!</v>
      </c>
      <c r="O2235">
        <v>55753.283080999987</v>
      </c>
      <c r="P2235">
        <v>85</v>
      </c>
    </row>
    <row r="2236" spans="1:16">
      <c r="A2236" s="29">
        <v>2234</v>
      </c>
      <c r="B2236" s="29">
        <v>1032.623999999998</v>
      </c>
      <c r="C2236" s="29">
        <v>16371.719999999899</v>
      </c>
      <c r="D2236" s="29">
        <v>1</v>
      </c>
      <c r="E2236" s="29">
        <v>1</v>
      </c>
      <c r="F2236" s="29">
        <v>328.22099999999898</v>
      </c>
      <c r="G2236" s="29">
        <v>1</v>
      </c>
      <c r="H2236" s="29">
        <v>1</v>
      </c>
      <c r="I2236" s="29">
        <v>1</v>
      </c>
      <c r="K2236" s="432"/>
      <c r="L2236" s="432" t="e">
        <f>IF(K2236=0,#REF!,0)</f>
        <v>#REF!</v>
      </c>
      <c r="O2236">
        <v>53395.381652999997</v>
      </c>
      <c r="P2236">
        <v>77</v>
      </c>
    </row>
    <row r="2237" spans="1:16">
      <c r="A2237" s="29">
        <v>2235</v>
      </c>
      <c r="B2237" s="29">
        <v>1032.623999999998</v>
      </c>
      <c r="C2237" s="29">
        <v>16448.7749999999</v>
      </c>
      <c r="D2237" s="29">
        <v>1</v>
      </c>
      <c r="E2237" s="29">
        <v>1</v>
      </c>
      <c r="F2237" s="29">
        <v>300.84399999999988</v>
      </c>
      <c r="G2237" s="29">
        <v>1</v>
      </c>
      <c r="H2237" s="29">
        <v>1</v>
      </c>
      <c r="I2237" s="29">
        <v>1</v>
      </c>
      <c r="K2237" s="432"/>
      <c r="L2237" s="432" t="e">
        <f>IF(K2237=0,#REF!,0)</f>
        <v>#REF!</v>
      </c>
      <c r="O2237">
        <v>52760.038024999987</v>
      </c>
      <c r="P2237">
        <v>77</v>
      </c>
    </row>
    <row r="2238" spans="1:16">
      <c r="A2238" s="29">
        <v>2236</v>
      </c>
      <c r="B2238" s="29">
        <v>1032.623999999998</v>
      </c>
      <c r="C2238" s="29">
        <v>16503.0959999999</v>
      </c>
      <c r="D2238" s="29">
        <v>1</v>
      </c>
      <c r="E2238" s="29">
        <v>1</v>
      </c>
      <c r="F2238" s="29">
        <v>389.92099999999999</v>
      </c>
      <c r="G2238" s="29">
        <v>1</v>
      </c>
      <c r="H2238" s="29">
        <v>1</v>
      </c>
      <c r="I2238" s="29">
        <v>1</v>
      </c>
      <c r="K2238" s="432"/>
      <c r="L2238" s="432" t="e">
        <f>IF(K2238=0,#REF!,0)</f>
        <v>#REF!</v>
      </c>
      <c r="O2238">
        <v>53495.218049000003</v>
      </c>
      <c r="P2238">
        <v>77</v>
      </c>
    </row>
    <row r="2239" spans="1:16">
      <c r="A2239" s="29">
        <v>2237</v>
      </c>
      <c r="B2239" s="29">
        <v>1032.623999999998</v>
      </c>
      <c r="C2239" s="29">
        <v>16578.465999999898</v>
      </c>
      <c r="D2239" s="29">
        <v>1</v>
      </c>
      <c r="E2239" s="29">
        <v>1</v>
      </c>
      <c r="F2239" s="29">
        <v>985.29700000000003</v>
      </c>
      <c r="G2239" s="29">
        <v>1</v>
      </c>
      <c r="H2239" s="29">
        <v>1</v>
      </c>
      <c r="I2239" s="29">
        <v>1</v>
      </c>
      <c r="K2239" s="432"/>
      <c r="L2239" s="432" t="e">
        <f>IF(K2239=0,#REF!,0)</f>
        <v>#REF!</v>
      </c>
      <c r="O2239">
        <v>53686.685883000013</v>
      </c>
      <c r="P2239">
        <v>74</v>
      </c>
    </row>
    <row r="2240" spans="1:16">
      <c r="A2240" s="29">
        <v>2238</v>
      </c>
      <c r="B2240" s="29">
        <v>1762.222</v>
      </c>
      <c r="C2240" s="29">
        <v>16628.9579999999</v>
      </c>
      <c r="D2240" s="29">
        <v>1</v>
      </c>
      <c r="E2240" s="29">
        <v>1</v>
      </c>
      <c r="F2240" s="29">
        <v>4364.8489999999902</v>
      </c>
      <c r="G2240" s="29">
        <v>1</v>
      </c>
      <c r="H2240" s="29">
        <v>1</v>
      </c>
      <c r="I2240" s="29">
        <v>1</v>
      </c>
      <c r="K2240" s="432"/>
      <c r="L2240" s="432" t="e">
        <f>IF(K2240=0,#REF!,0)</f>
        <v>#REF!</v>
      </c>
      <c r="O2240">
        <v>54258.368285999997</v>
      </c>
      <c r="P2240">
        <v>82</v>
      </c>
    </row>
    <row r="2241" spans="1:16">
      <c r="A2241" s="29">
        <v>2239</v>
      </c>
      <c r="B2241" s="29">
        <v>6139.8579999999993</v>
      </c>
      <c r="C2241" s="29">
        <v>16693.140999999901</v>
      </c>
      <c r="D2241" s="29">
        <v>1</v>
      </c>
      <c r="E2241" s="29">
        <v>1</v>
      </c>
      <c r="F2241" s="29">
        <v>83710.262000000002</v>
      </c>
      <c r="G2241" s="29">
        <v>1</v>
      </c>
      <c r="H2241" s="29">
        <v>1</v>
      </c>
      <c r="I2241" s="29">
        <v>1</v>
      </c>
      <c r="K2241" s="432"/>
      <c r="L2241" s="432" t="e">
        <f>IF(K2241=0,#REF!,0)</f>
        <v>#REF!</v>
      </c>
      <c r="O2241">
        <v>55936.801270000004</v>
      </c>
      <c r="P2241">
        <v>94</v>
      </c>
    </row>
    <row r="2242" spans="1:16">
      <c r="A2242" s="29">
        <v>2240</v>
      </c>
      <c r="B2242" s="29">
        <v>1762.222</v>
      </c>
      <c r="C2242" s="29">
        <v>44919.283999999891</v>
      </c>
      <c r="D2242" s="29">
        <v>1</v>
      </c>
      <c r="E2242" s="29">
        <v>1</v>
      </c>
      <c r="F2242" s="29">
        <v>77697.735000000001</v>
      </c>
      <c r="G2242" s="29">
        <v>1</v>
      </c>
      <c r="H2242" s="29">
        <v>1</v>
      </c>
      <c r="I2242" s="29">
        <v>1</v>
      </c>
      <c r="K2242" s="432"/>
      <c r="L2242" s="432" t="e">
        <f>IF(K2242=0,#REF!,0)</f>
        <v>#REF!</v>
      </c>
      <c r="O2242">
        <v>57281.205506000013</v>
      </c>
      <c r="P2242">
        <v>118</v>
      </c>
    </row>
    <row r="2243" spans="1:16">
      <c r="A2243" s="29">
        <v>2241</v>
      </c>
      <c r="B2243" s="29">
        <v>1032.623999999998</v>
      </c>
      <c r="C2243" s="29">
        <v>71892.627999999895</v>
      </c>
      <c r="D2243" s="29">
        <v>1</v>
      </c>
      <c r="E2243" s="29">
        <v>1</v>
      </c>
      <c r="F2243" s="29">
        <v>65147.148999999998</v>
      </c>
      <c r="G2243" s="29">
        <v>1</v>
      </c>
      <c r="H2243" s="29">
        <v>1</v>
      </c>
      <c r="I2243" s="29">
        <v>1</v>
      </c>
      <c r="K2243" s="432"/>
      <c r="L2243" s="432" t="e">
        <f>IF(K2243=0,#REF!,0)</f>
        <v>#REF!</v>
      </c>
      <c r="O2243">
        <v>57818.595701999999</v>
      </c>
      <c r="P2243">
        <v>89</v>
      </c>
    </row>
    <row r="2244" spans="1:16">
      <c r="A2244" s="29">
        <v>2242</v>
      </c>
      <c r="B2244" s="29">
        <v>1153.2399999999991</v>
      </c>
      <c r="C2244" s="29">
        <v>87352.907999999879</v>
      </c>
      <c r="D2244" s="29">
        <v>1</v>
      </c>
      <c r="E2244" s="29">
        <v>1</v>
      </c>
      <c r="F2244" s="29">
        <v>51378.684999999998</v>
      </c>
      <c r="G2244" s="29">
        <v>1</v>
      </c>
      <c r="H2244" s="29">
        <v>1</v>
      </c>
      <c r="I2244" s="29">
        <v>1</v>
      </c>
      <c r="K2244" s="432"/>
      <c r="L2244" s="432" t="e">
        <f>IF(K2244=0,#REF!,0)</f>
        <v>#REF!</v>
      </c>
      <c r="O2244">
        <v>60169.636839999999</v>
      </c>
      <c r="P2244">
        <v>67</v>
      </c>
    </row>
    <row r="2245" spans="1:16">
      <c r="A2245" s="29">
        <v>2243</v>
      </c>
      <c r="B2245" s="29">
        <v>1213.5469999999989</v>
      </c>
      <c r="C2245" s="29">
        <v>102713.6309999998</v>
      </c>
      <c r="D2245" s="29">
        <v>1</v>
      </c>
      <c r="E2245" s="29">
        <v>1</v>
      </c>
      <c r="F2245" s="29">
        <v>39636.808999999892</v>
      </c>
      <c r="G2245" s="29">
        <v>1</v>
      </c>
      <c r="H2245" s="29">
        <v>1</v>
      </c>
      <c r="I2245" s="29">
        <v>1</v>
      </c>
      <c r="K2245" s="432">
        <v>7992.2915842119446</v>
      </c>
      <c r="L2245" s="432">
        <f>IF(K2245=0,#REF!,0)</f>
        <v>0</v>
      </c>
      <c r="O2245">
        <v>59627.919403</v>
      </c>
      <c r="P2245">
        <v>58</v>
      </c>
    </row>
    <row r="2246" spans="1:16">
      <c r="A2246" s="29">
        <v>2244</v>
      </c>
      <c r="B2246" s="29">
        <v>1213.5469999999989</v>
      </c>
      <c r="C2246" s="29">
        <v>86270.017999999895</v>
      </c>
      <c r="D2246" s="29">
        <v>1</v>
      </c>
      <c r="E2246" s="29">
        <v>1</v>
      </c>
      <c r="F2246" s="29">
        <v>29356.951999999899</v>
      </c>
      <c r="G2246" s="29">
        <v>1</v>
      </c>
      <c r="H2246" s="29">
        <v>1</v>
      </c>
      <c r="I2246" s="29">
        <v>1</v>
      </c>
      <c r="K2246" s="432">
        <v>26467.154696745121</v>
      </c>
      <c r="L2246" s="432">
        <f>IF(K2246=0,#REF!,0)</f>
        <v>0</v>
      </c>
      <c r="O2246">
        <v>58866.184507999998</v>
      </c>
      <c r="P2246">
        <v>49</v>
      </c>
    </row>
    <row r="2247" spans="1:16">
      <c r="A2247" s="29">
        <v>2245</v>
      </c>
      <c r="B2247" s="29">
        <v>6200.1660000000002</v>
      </c>
      <c r="C2247" s="29">
        <v>49175.976999999897</v>
      </c>
      <c r="D2247" s="29">
        <v>1</v>
      </c>
      <c r="E2247" s="29">
        <v>1</v>
      </c>
      <c r="F2247" s="29">
        <v>10728.964999999989</v>
      </c>
      <c r="G2247" s="29">
        <v>1</v>
      </c>
      <c r="H2247" s="29">
        <v>1</v>
      </c>
      <c r="I2247" s="29">
        <v>1</v>
      </c>
      <c r="K2247" s="432">
        <v>3972.805353601721</v>
      </c>
      <c r="L2247" s="432">
        <f>IF(K2247=0,#REF!,0)</f>
        <v>0</v>
      </c>
      <c r="O2247">
        <v>56780.514067999997</v>
      </c>
      <c r="P2247">
        <v>46</v>
      </c>
    </row>
    <row r="2248" spans="1:16">
      <c r="A2248" s="29">
        <v>2246</v>
      </c>
      <c r="B2248" s="29">
        <v>1762.222</v>
      </c>
      <c r="C2248" s="29">
        <v>68145.894999999902</v>
      </c>
      <c r="D2248" s="29">
        <v>1</v>
      </c>
      <c r="E2248" s="29">
        <v>1</v>
      </c>
      <c r="F2248" s="29">
        <v>14668.418999999891</v>
      </c>
      <c r="G2248" s="29">
        <v>1</v>
      </c>
      <c r="H2248" s="29">
        <v>1</v>
      </c>
      <c r="I2248" s="29">
        <v>1</v>
      </c>
      <c r="K2248" s="432">
        <v>20911.075008836859</v>
      </c>
      <c r="L2248" s="432">
        <f>IF(K2248=0,#REF!,0)</f>
        <v>0</v>
      </c>
      <c r="O2248">
        <v>56292.187073000001</v>
      </c>
      <c r="P2248">
        <v>49</v>
      </c>
    </row>
    <row r="2249" spans="1:16">
      <c r="A2249" s="29">
        <v>2247</v>
      </c>
      <c r="B2249" s="29">
        <v>1032.623999999998</v>
      </c>
      <c r="C2249" s="29">
        <v>99794.1789999998</v>
      </c>
      <c r="D2249" s="29">
        <v>1</v>
      </c>
      <c r="E2249" s="29">
        <v>1</v>
      </c>
      <c r="F2249" s="29">
        <v>12050.768999999989</v>
      </c>
      <c r="G2249" s="29">
        <v>1</v>
      </c>
      <c r="H2249" s="29">
        <v>1</v>
      </c>
      <c r="I2249" s="29">
        <v>1</v>
      </c>
      <c r="K2249" s="432">
        <v>10379.233760598559</v>
      </c>
      <c r="L2249" s="432">
        <f>IF(K2249=0,#REF!,0)</f>
        <v>0</v>
      </c>
      <c r="O2249">
        <v>59279.200470000003</v>
      </c>
      <c r="P2249">
        <v>44</v>
      </c>
    </row>
    <row r="2250" spans="1:16">
      <c r="A2250" s="29">
        <v>2248</v>
      </c>
      <c r="B2250" s="29">
        <v>1032.623999999998</v>
      </c>
      <c r="C2250" s="29">
        <v>83865.7429999999</v>
      </c>
      <c r="D2250" s="29">
        <v>1</v>
      </c>
      <c r="E2250" s="29">
        <v>1</v>
      </c>
      <c r="F2250" s="29">
        <v>10766.248</v>
      </c>
      <c r="G2250" s="29">
        <v>1</v>
      </c>
      <c r="H2250" s="29">
        <v>1</v>
      </c>
      <c r="I2250" s="29">
        <v>1</v>
      </c>
      <c r="K2250" s="432"/>
      <c r="L2250" s="432" t="e">
        <f>IF(K2250=0,#REF!,0)</f>
        <v>#REF!</v>
      </c>
      <c r="O2250">
        <v>58829.789337000002</v>
      </c>
      <c r="P2250">
        <v>48</v>
      </c>
    </row>
    <row r="2251" spans="1:16">
      <c r="A2251" s="29">
        <v>2249</v>
      </c>
      <c r="B2251" s="29">
        <v>1032.623999999998</v>
      </c>
      <c r="C2251" s="29">
        <v>72017.080999999904</v>
      </c>
      <c r="D2251" s="29">
        <v>1</v>
      </c>
      <c r="E2251" s="29">
        <v>1</v>
      </c>
      <c r="F2251" s="29">
        <v>13561.193999999899</v>
      </c>
      <c r="G2251" s="29">
        <v>1</v>
      </c>
      <c r="H2251" s="29">
        <v>1</v>
      </c>
      <c r="I2251" s="29">
        <v>1</v>
      </c>
      <c r="K2251" s="432"/>
      <c r="L2251" s="432" t="e">
        <f>IF(K2251=0,#REF!,0)</f>
        <v>#REF!</v>
      </c>
      <c r="O2251">
        <v>59501.536224000003</v>
      </c>
      <c r="P2251">
        <v>48</v>
      </c>
    </row>
    <row r="2252" spans="1:16">
      <c r="A2252" s="29">
        <v>2250</v>
      </c>
      <c r="B2252" s="29">
        <v>1762.222</v>
      </c>
      <c r="C2252" s="29">
        <v>40625.224999999897</v>
      </c>
      <c r="D2252" s="29">
        <v>1</v>
      </c>
      <c r="E2252" s="29">
        <v>1</v>
      </c>
      <c r="F2252" s="29">
        <v>18424.756000000001</v>
      </c>
      <c r="G2252" s="29">
        <v>1</v>
      </c>
      <c r="H2252" s="29">
        <v>1</v>
      </c>
      <c r="I2252" s="29">
        <v>1</v>
      </c>
      <c r="K2252" s="432"/>
      <c r="L2252" s="432" t="e">
        <f>IF(K2252=0,#REF!,0)</f>
        <v>#REF!</v>
      </c>
      <c r="O2252">
        <v>59769.506530999999</v>
      </c>
      <c r="P2252">
        <v>58</v>
      </c>
    </row>
    <row r="2253" spans="1:16">
      <c r="A2253" s="29">
        <v>2251</v>
      </c>
      <c r="B2253" s="29">
        <v>6139.8579999999993</v>
      </c>
      <c r="C2253" s="29">
        <v>28485.469999999899</v>
      </c>
      <c r="D2253" s="29">
        <v>1</v>
      </c>
      <c r="E2253" s="29">
        <v>1</v>
      </c>
      <c r="F2253" s="29">
        <v>19243.977999999999</v>
      </c>
      <c r="G2253" s="29">
        <v>1</v>
      </c>
      <c r="H2253" s="29">
        <v>1</v>
      </c>
      <c r="I2253" s="29">
        <v>1</v>
      </c>
      <c r="K2253" s="432"/>
      <c r="L2253" s="432" t="e">
        <f>IF(K2253=0,#REF!,0)</f>
        <v>#REF!</v>
      </c>
      <c r="O2253">
        <v>59515.397551999988</v>
      </c>
      <c r="P2253">
        <v>72</v>
      </c>
    </row>
    <row r="2254" spans="1:16">
      <c r="A2254" s="29">
        <v>2252</v>
      </c>
      <c r="B2254" s="29">
        <v>7599.07</v>
      </c>
      <c r="C2254" s="29">
        <v>29902.209999999901</v>
      </c>
      <c r="D2254" s="29">
        <v>1</v>
      </c>
      <c r="E2254" s="29">
        <v>1</v>
      </c>
      <c r="F2254" s="29">
        <v>20547.544999999998</v>
      </c>
      <c r="G2254" s="29">
        <v>1</v>
      </c>
      <c r="H2254" s="29">
        <v>1</v>
      </c>
      <c r="I2254" s="29">
        <v>1</v>
      </c>
      <c r="K2254" s="432"/>
      <c r="L2254" s="432" t="e">
        <f>IF(K2254=0,#REF!,0)</f>
        <v>#REF!</v>
      </c>
      <c r="O2254">
        <v>61178.646117999997</v>
      </c>
      <c r="P2254">
        <v>83</v>
      </c>
    </row>
    <row r="2255" spans="1:16">
      <c r="A2255" s="29">
        <v>2253</v>
      </c>
      <c r="B2255" s="29">
        <v>1762.222</v>
      </c>
      <c r="C2255" s="29">
        <v>16772.3829999999</v>
      </c>
      <c r="D2255" s="29">
        <v>1</v>
      </c>
      <c r="E2255" s="29">
        <v>1</v>
      </c>
      <c r="F2255" s="29">
        <v>34350.845999999903</v>
      </c>
      <c r="G2255" s="29">
        <v>1</v>
      </c>
      <c r="H2255" s="29">
        <v>1</v>
      </c>
      <c r="I2255" s="29">
        <v>1</v>
      </c>
      <c r="K2255" s="432"/>
      <c r="L2255" s="432" t="e">
        <f>IF(K2255=0,#REF!,0)</f>
        <v>#REF!</v>
      </c>
      <c r="O2255">
        <v>60854.675291</v>
      </c>
      <c r="P2255">
        <v>90</v>
      </c>
    </row>
    <row r="2256" spans="1:16">
      <c r="A2256" s="29">
        <v>2254</v>
      </c>
      <c r="B2256" s="29">
        <v>1762.222</v>
      </c>
      <c r="C2256" s="29">
        <v>16430.068999999901</v>
      </c>
      <c r="D2256" s="29">
        <v>1</v>
      </c>
      <c r="E2256" s="29">
        <v>1</v>
      </c>
      <c r="F2256" s="29">
        <v>2977.1379999999899</v>
      </c>
      <c r="G2256" s="29">
        <v>1</v>
      </c>
      <c r="H2256" s="29">
        <v>1</v>
      </c>
      <c r="I2256" s="29">
        <v>1</v>
      </c>
      <c r="K2256" s="432"/>
      <c r="L2256" s="432" t="e">
        <f>IF(K2256=0,#REF!,0)</f>
        <v>#REF!</v>
      </c>
      <c r="O2256">
        <v>58770.991150000002</v>
      </c>
      <c r="P2256">
        <v>95</v>
      </c>
    </row>
    <row r="2257" spans="1:16">
      <c r="A2257" s="29">
        <v>2255</v>
      </c>
      <c r="B2257" s="29">
        <v>1762.222</v>
      </c>
      <c r="C2257" s="29">
        <v>16090.6449999999</v>
      </c>
      <c r="D2257" s="29">
        <v>1</v>
      </c>
      <c r="E2257" s="29">
        <v>1</v>
      </c>
      <c r="F2257" s="29">
        <v>1664.44399999999</v>
      </c>
      <c r="G2257" s="29">
        <v>1</v>
      </c>
      <c r="H2257" s="29">
        <v>1</v>
      </c>
      <c r="I2257" s="29">
        <v>1</v>
      </c>
      <c r="K2257" s="432"/>
      <c r="L2257" s="432" t="e">
        <f>IF(K2257=0,#REF!,0)</f>
        <v>#REF!</v>
      </c>
      <c r="O2257">
        <v>58465.521973000003</v>
      </c>
      <c r="P2257">
        <v>90</v>
      </c>
    </row>
    <row r="2258" spans="1:16">
      <c r="A2258" s="29">
        <v>2256</v>
      </c>
      <c r="B2258" s="29">
        <v>1032.623999999998</v>
      </c>
      <c r="C2258" s="29">
        <v>16201.985999999901</v>
      </c>
      <c r="D2258" s="29">
        <v>1</v>
      </c>
      <c r="E2258" s="29">
        <v>1</v>
      </c>
      <c r="F2258" s="29">
        <v>1272.5839999999901</v>
      </c>
      <c r="G2258" s="29">
        <v>1</v>
      </c>
      <c r="H2258" s="29">
        <v>1</v>
      </c>
      <c r="I2258" s="29">
        <v>1</v>
      </c>
      <c r="K2258" s="432"/>
      <c r="L2258" s="432" t="e">
        <f>IF(K2258=0,#REF!,0)</f>
        <v>#REF!</v>
      </c>
      <c r="O2258">
        <v>58385.624175999998</v>
      </c>
      <c r="P2258">
        <v>88</v>
      </c>
    </row>
    <row r="2259" spans="1:16">
      <c r="A2259" s="29">
        <v>2257</v>
      </c>
      <c r="B2259" s="29">
        <v>1032.623999999998</v>
      </c>
      <c r="C2259" s="29">
        <v>16266.843999999899</v>
      </c>
      <c r="D2259" s="29">
        <v>1</v>
      </c>
      <c r="E2259" s="29">
        <v>1</v>
      </c>
      <c r="F2259" s="29">
        <v>563.851</v>
      </c>
      <c r="G2259" s="29">
        <v>1</v>
      </c>
      <c r="H2259" s="29">
        <v>1</v>
      </c>
      <c r="I2259" s="29">
        <v>1</v>
      </c>
      <c r="K2259" s="432"/>
      <c r="L2259" s="432" t="e">
        <f>IF(K2259=0,#REF!,0)</f>
        <v>#REF!</v>
      </c>
      <c r="O2259">
        <v>56393.934845000003</v>
      </c>
      <c r="P2259">
        <v>72</v>
      </c>
    </row>
    <row r="2260" spans="1:16">
      <c r="A2260" s="29">
        <v>2258</v>
      </c>
      <c r="B2260" s="29">
        <v>1032.623999999998</v>
      </c>
      <c r="C2260" s="29">
        <v>16279.193999999899</v>
      </c>
      <c r="D2260" s="29">
        <v>1</v>
      </c>
      <c r="E2260" s="29">
        <v>1</v>
      </c>
      <c r="F2260" s="29">
        <v>327.87999999999897</v>
      </c>
      <c r="G2260" s="29">
        <v>1</v>
      </c>
      <c r="H2260" s="29">
        <v>1</v>
      </c>
      <c r="I2260" s="29">
        <v>1</v>
      </c>
      <c r="K2260" s="432"/>
      <c r="L2260" s="432" t="e">
        <f>IF(K2260=0,#REF!,0)</f>
        <v>#REF!</v>
      </c>
      <c r="O2260">
        <v>54036.401427999997</v>
      </c>
      <c r="P2260">
        <v>65</v>
      </c>
    </row>
    <row r="2261" spans="1:16">
      <c r="A2261" s="29">
        <v>2259</v>
      </c>
      <c r="B2261" s="29">
        <v>1032.623999999998</v>
      </c>
      <c r="C2261" s="29">
        <v>16351.6229999999</v>
      </c>
      <c r="D2261" s="29">
        <v>1</v>
      </c>
      <c r="E2261" s="29">
        <v>1</v>
      </c>
      <c r="F2261" s="29">
        <v>283.45299999999901</v>
      </c>
      <c r="G2261" s="29">
        <v>1</v>
      </c>
      <c r="H2261" s="29">
        <v>1</v>
      </c>
      <c r="I2261" s="29">
        <v>1</v>
      </c>
      <c r="K2261" s="432"/>
      <c r="L2261" s="432" t="e">
        <f>IF(K2261=0,#REF!,0)</f>
        <v>#REF!</v>
      </c>
      <c r="O2261">
        <v>53112.031432000003</v>
      </c>
      <c r="P2261">
        <v>61</v>
      </c>
    </row>
    <row r="2262" spans="1:16">
      <c r="A2262" s="29">
        <v>2260</v>
      </c>
      <c r="B2262" s="29">
        <v>1032.623999999998</v>
      </c>
      <c r="C2262" s="29">
        <v>16387.4209999999</v>
      </c>
      <c r="D2262" s="29">
        <v>1</v>
      </c>
      <c r="E2262" s="29">
        <v>1</v>
      </c>
      <c r="F2262" s="29">
        <v>294.5</v>
      </c>
      <c r="G2262" s="29">
        <v>1</v>
      </c>
      <c r="H2262" s="29">
        <v>1</v>
      </c>
      <c r="I2262" s="29">
        <v>1</v>
      </c>
      <c r="K2262" s="432"/>
      <c r="L2262" s="432" t="e">
        <f>IF(K2262=0,#REF!,0)</f>
        <v>#REF!</v>
      </c>
      <c r="O2262">
        <v>52303.719727000003</v>
      </c>
      <c r="P2262">
        <v>58</v>
      </c>
    </row>
    <row r="2263" spans="1:16">
      <c r="A2263" s="29">
        <v>2261</v>
      </c>
      <c r="B2263" s="29">
        <v>1032.623999999998</v>
      </c>
      <c r="C2263" s="29">
        <v>16454.0289999999</v>
      </c>
      <c r="D2263" s="29">
        <v>1</v>
      </c>
      <c r="E2263" s="29">
        <v>1</v>
      </c>
      <c r="F2263" s="29">
        <v>317.17599999999902</v>
      </c>
      <c r="G2263" s="29">
        <v>1</v>
      </c>
      <c r="H2263" s="29">
        <v>1</v>
      </c>
      <c r="I2263" s="29">
        <v>1</v>
      </c>
      <c r="K2263" s="432"/>
      <c r="L2263" s="432" t="e">
        <f>IF(K2263=0,#REF!,0)</f>
        <v>#REF!</v>
      </c>
      <c r="O2263">
        <v>53021.740234999997</v>
      </c>
      <c r="P2263">
        <v>62</v>
      </c>
    </row>
    <row r="2264" spans="1:16">
      <c r="A2264" s="29">
        <v>2262</v>
      </c>
      <c r="B2264" s="29">
        <v>1762.222</v>
      </c>
      <c r="C2264" s="29">
        <v>16508.788999999899</v>
      </c>
      <c r="D2264" s="29">
        <v>1</v>
      </c>
      <c r="E2264" s="29">
        <v>1</v>
      </c>
      <c r="F2264" s="29">
        <v>2880.0839999999898</v>
      </c>
      <c r="G2264" s="29">
        <v>1</v>
      </c>
      <c r="H2264" s="29">
        <v>1</v>
      </c>
      <c r="I2264" s="29">
        <v>1</v>
      </c>
      <c r="K2264" s="432"/>
      <c r="L2264" s="432" t="e">
        <f>IF(K2264=0,#REF!,0)</f>
        <v>#REF!</v>
      </c>
      <c r="O2264">
        <v>53816.677581999997</v>
      </c>
      <c r="P2264">
        <v>63</v>
      </c>
    </row>
    <row r="2265" spans="1:16">
      <c r="A2265" s="29">
        <v>2263</v>
      </c>
      <c r="B2265" s="29">
        <v>6139.8579999999993</v>
      </c>
      <c r="C2265" s="29">
        <v>16586.060999999889</v>
      </c>
      <c r="D2265" s="29">
        <v>1</v>
      </c>
      <c r="E2265" s="29">
        <v>1</v>
      </c>
      <c r="F2265" s="29">
        <v>78939.597000000009</v>
      </c>
      <c r="G2265" s="29">
        <v>1</v>
      </c>
      <c r="H2265" s="29">
        <v>1</v>
      </c>
      <c r="I2265" s="29">
        <v>1</v>
      </c>
      <c r="K2265" s="432"/>
      <c r="L2265" s="432" t="e">
        <f>IF(K2265=0,#REF!,0)</f>
        <v>#REF!</v>
      </c>
      <c r="O2265">
        <v>55021.84143</v>
      </c>
      <c r="P2265">
        <v>80</v>
      </c>
    </row>
    <row r="2266" spans="1:16">
      <c r="A2266" s="29">
        <v>2264</v>
      </c>
      <c r="B2266" s="29">
        <v>1762.222</v>
      </c>
      <c r="C2266" s="29">
        <v>44834.05199999988</v>
      </c>
      <c r="D2266" s="29">
        <v>1</v>
      </c>
      <c r="E2266" s="29">
        <v>1</v>
      </c>
      <c r="F2266" s="29">
        <v>77300.257999999987</v>
      </c>
      <c r="G2266" s="29">
        <v>1</v>
      </c>
      <c r="H2266" s="29">
        <v>1</v>
      </c>
      <c r="I2266" s="29">
        <v>1</v>
      </c>
      <c r="K2266" s="432"/>
      <c r="L2266" s="432" t="e">
        <f>IF(K2266=0,#REF!,0)</f>
        <v>#REF!</v>
      </c>
      <c r="O2266">
        <v>57171.595580000001</v>
      </c>
      <c r="P2266">
        <v>112</v>
      </c>
    </row>
    <row r="2267" spans="1:16">
      <c r="A2267" s="29">
        <v>2265</v>
      </c>
      <c r="B2267" s="29">
        <v>1032.623999999998</v>
      </c>
      <c r="C2267" s="29">
        <v>72300.85899999988</v>
      </c>
      <c r="D2267" s="29">
        <v>1</v>
      </c>
      <c r="E2267" s="29">
        <v>1</v>
      </c>
      <c r="F2267" s="29">
        <v>72479.744999999908</v>
      </c>
      <c r="G2267" s="29">
        <v>1</v>
      </c>
      <c r="H2267" s="29">
        <v>1</v>
      </c>
      <c r="I2267" s="29">
        <v>1</v>
      </c>
      <c r="K2267" s="432"/>
      <c r="L2267" s="432" t="e">
        <f>IF(K2267=0,#REF!,0)</f>
        <v>#REF!</v>
      </c>
      <c r="O2267">
        <v>58844.591370000002</v>
      </c>
      <c r="P2267">
        <v>82</v>
      </c>
    </row>
    <row r="2268" spans="1:16">
      <c r="A2268" s="29">
        <v>2266</v>
      </c>
      <c r="B2268" s="29">
        <v>1153.2399999999991</v>
      </c>
      <c r="C2268" s="29">
        <v>88073.442999999897</v>
      </c>
      <c r="D2268" s="29">
        <v>1</v>
      </c>
      <c r="E2268" s="29">
        <v>1</v>
      </c>
      <c r="F2268" s="29">
        <v>62300.004999999888</v>
      </c>
      <c r="G2268" s="29">
        <v>1</v>
      </c>
      <c r="H2268" s="29">
        <v>1</v>
      </c>
      <c r="I2268" s="29">
        <v>1</v>
      </c>
      <c r="K2268" s="432"/>
      <c r="L2268" s="432" t="e">
        <f>IF(K2268=0,#REF!,0)</f>
        <v>#REF!</v>
      </c>
      <c r="O2268">
        <v>61028.367553999997</v>
      </c>
      <c r="P2268">
        <v>67</v>
      </c>
    </row>
    <row r="2269" spans="1:16">
      <c r="A2269" s="29">
        <v>2267</v>
      </c>
      <c r="B2269" s="29">
        <v>1213.5469999999989</v>
      </c>
      <c r="C2269" s="29">
        <v>104012.2329999998</v>
      </c>
      <c r="D2269" s="29">
        <v>1</v>
      </c>
      <c r="E2269" s="29">
        <v>1</v>
      </c>
      <c r="F2269" s="29">
        <v>56941.980999999891</v>
      </c>
      <c r="G2269" s="29">
        <v>1</v>
      </c>
      <c r="H2269" s="29">
        <v>1</v>
      </c>
      <c r="I2269" s="29">
        <v>1</v>
      </c>
      <c r="K2269" s="432"/>
      <c r="L2269" s="432" t="e">
        <f>IF(K2269=0,#REF!,0)</f>
        <v>#REF!</v>
      </c>
      <c r="O2269">
        <v>61221.581389999999</v>
      </c>
      <c r="P2269">
        <v>57</v>
      </c>
    </row>
    <row r="2270" spans="1:16">
      <c r="A2270" s="29">
        <v>2268</v>
      </c>
      <c r="B2270" s="29">
        <v>1213.5469999999989</v>
      </c>
      <c r="C2270" s="29">
        <v>87486.488999999885</v>
      </c>
      <c r="D2270" s="29">
        <v>1</v>
      </c>
      <c r="E2270" s="29">
        <v>1</v>
      </c>
      <c r="F2270" s="29">
        <v>48406.109999999993</v>
      </c>
      <c r="G2270" s="29">
        <v>1</v>
      </c>
      <c r="H2270" s="29">
        <v>1</v>
      </c>
      <c r="I2270" s="29">
        <v>1</v>
      </c>
      <c r="K2270" s="432"/>
      <c r="L2270" s="432" t="e">
        <f>IF(K2270=0,#REF!,0)</f>
        <v>#REF!</v>
      </c>
      <c r="O2270">
        <v>61685.457640999994</v>
      </c>
      <c r="P2270">
        <v>54</v>
      </c>
    </row>
    <row r="2271" spans="1:16">
      <c r="A2271" s="29">
        <v>2269</v>
      </c>
      <c r="B2271" s="29">
        <v>6200.1660000000002</v>
      </c>
      <c r="C2271" s="29">
        <v>50266.859999999891</v>
      </c>
      <c r="D2271" s="29">
        <v>1</v>
      </c>
      <c r="E2271" s="29">
        <v>1</v>
      </c>
      <c r="F2271" s="29">
        <v>31073.887999999901</v>
      </c>
      <c r="G2271" s="29">
        <v>1</v>
      </c>
      <c r="H2271" s="29">
        <v>1</v>
      </c>
      <c r="I2271" s="29">
        <v>1</v>
      </c>
      <c r="K2271" s="432"/>
      <c r="L2271" s="432" t="e">
        <f>IF(K2271=0,#REF!,0)</f>
        <v>#REF!</v>
      </c>
      <c r="O2271">
        <v>59299.555571999997</v>
      </c>
      <c r="P2271">
        <v>54</v>
      </c>
    </row>
    <row r="2272" spans="1:16">
      <c r="A2272" s="29">
        <v>2270</v>
      </c>
      <c r="B2272" s="29">
        <v>1762.222</v>
      </c>
      <c r="C2272" s="29">
        <v>69123.623999999894</v>
      </c>
      <c r="D2272" s="29">
        <v>1</v>
      </c>
      <c r="E2272" s="29">
        <v>1</v>
      </c>
      <c r="F2272" s="29">
        <v>33800.275999999889</v>
      </c>
      <c r="G2272" s="29">
        <v>1</v>
      </c>
      <c r="H2272" s="29">
        <v>1</v>
      </c>
      <c r="I2272" s="29">
        <v>1</v>
      </c>
      <c r="K2272" s="432"/>
      <c r="L2272" s="432" t="e">
        <f>IF(K2272=0,#REF!,0)</f>
        <v>#REF!</v>
      </c>
      <c r="O2272">
        <v>58637.810913000001</v>
      </c>
      <c r="P2272">
        <v>54</v>
      </c>
    </row>
    <row r="2273" spans="1:16">
      <c r="A2273" s="29">
        <v>2271</v>
      </c>
      <c r="B2273" s="29">
        <v>1032.623999999998</v>
      </c>
      <c r="C2273" s="29">
        <v>100503.8979999998</v>
      </c>
      <c r="D2273" s="29">
        <v>1</v>
      </c>
      <c r="E2273" s="29">
        <v>1</v>
      </c>
      <c r="F2273" s="29">
        <v>30041.742999999991</v>
      </c>
      <c r="G2273" s="29">
        <v>1</v>
      </c>
      <c r="H2273" s="29">
        <v>1</v>
      </c>
      <c r="I2273" s="29">
        <v>1</v>
      </c>
      <c r="K2273" s="432"/>
      <c r="L2273" s="432" t="e">
        <f>IF(K2273=0,#REF!,0)</f>
        <v>#REF!</v>
      </c>
      <c r="O2273">
        <v>61944.225891999988</v>
      </c>
      <c r="P2273">
        <v>51</v>
      </c>
    </row>
    <row r="2274" spans="1:16">
      <c r="A2274" s="29">
        <v>2272</v>
      </c>
      <c r="B2274" s="29">
        <v>1032.623999999998</v>
      </c>
      <c r="C2274" s="29">
        <v>84611.304999999906</v>
      </c>
      <c r="D2274" s="29">
        <v>1</v>
      </c>
      <c r="E2274" s="29">
        <v>1</v>
      </c>
      <c r="F2274" s="29">
        <v>28521.622999999901</v>
      </c>
      <c r="G2274" s="29">
        <v>1</v>
      </c>
      <c r="H2274" s="29">
        <v>1</v>
      </c>
      <c r="I2274" s="29">
        <v>1</v>
      </c>
      <c r="K2274" s="432"/>
      <c r="L2274" s="432" t="e">
        <f>IF(K2274=0,#REF!,0)</f>
        <v>#REF!</v>
      </c>
      <c r="O2274">
        <v>61753.718872999998</v>
      </c>
      <c r="P2274">
        <v>56</v>
      </c>
    </row>
    <row r="2275" spans="1:16">
      <c r="A2275" s="29">
        <v>2273</v>
      </c>
      <c r="B2275" s="29">
        <v>1032.623999999998</v>
      </c>
      <c r="C2275" s="29">
        <v>72675.540999999896</v>
      </c>
      <c r="D2275" s="29">
        <v>1</v>
      </c>
      <c r="E2275" s="29">
        <v>1</v>
      </c>
      <c r="F2275" s="29">
        <v>26006.859999999899</v>
      </c>
      <c r="G2275" s="29">
        <v>1</v>
      </c>
      <c r="H2275" s="29">
        <v>1</v>
      </c>
      <c r="I2275" s="29">
        <v>1</v>
      </c>
      <c r="K2275" s="432"/>
      <c r="L2275" s="432" t="e">
        <f>IF(K2275=0,#REF!,0)</f>
        <v>#REF!</v>
      </c>
      <c r="O2275">
        <v>61799.725098000003</v>
      </c>
      <c r="P2275">
        <v>61</v>
      </c>
    </row>
    <row r="2276" spans="1:16">
      <c r="A2276" s="29">
        <v>2274</v>
      </c>
      <c r="B2276" s="29">
        <v>1762.222</v>
      </c>
      <c r="C2276" s="29">
        <v>41285.552999999898</v>
      </c>
      <c r="D2276" s="29">
        <v>1</v>
      </c>
      <c r="E2276" s="29">
        <v>1</v>
      </c>
      <c r="F2276" s="29">
        <v>28299.167000000001</v>
      </c>
      <c r="G2276" s="29">
        <v>1</v>
      </c>
      <c r="H2276" s="29">
        <v>1</v>
      </c>
      <c r="I2276" s="29">
        <v>1</v>
      </c>
      <c r="K2276" s="432"/>
      <c r="L2276" s="432" t="e">
        <f>IF(K2276=0,#REF!,0)</f>
        <v>#REF!</v>
      </c>
      <c r="O2276">
        <v>61673.465972999998</v>
      </c>
      <c r="P2276">
        <v>70</v>
      </c>
    </row>
    <row r="2277" spans="1:16">
      <c r="A2277" s="29">
        <v>2275</v>
      </c>
      <c r="B2277" s="29">
        <v>6139.8579999999993</v>
      </c>
      <c r="C2277" s="29">
        <v>28766.9709999999</v>
      </c>
      <c r="D2277" s="29">
        <v>1</v>
      </c>
      <c r="E2277" s="29">
        <v>1</v>
      </c>
      <c r="F2277" s="29">
        <v>26500.714999999898</v>
      </c>
      <c r="G2277" s="29">
        <v>1</v>
      </c>
      <c r="H2277" s="29">
        <v>1</v>
      </c>
      <c r="I2277" s="29">
        <v>1</v>
      </c>
      <c r="K2277" s="432"/>
      <c r="L2277" s="432" t="e">
        <f>IF(K2277=0,#REF!,0)</f>
        <v>#REF!</v>
      </c>
      <c r="O2277">
        <v>60863.979676000003</v>
      </c>
      <c r="P2277">
        <v>87</v>
      </c>
    </row>
    <row r="2278" spans="1:16">
      <c r="A2278" s="29">
        <v>2276</v>
      </c>
      <c r="B2278" s="29">
        <v>7599.07</v>
      </c>
      <c r="C2278" s="29">
        <v>30175.834999999901</v>
      </c>
      <c r="D2278" s="29">
        <v>1</v>
      </c>
      <c r="E2278" s="29">
        <v>1</v>
      </c>
      <c r="F2278" s="29">
        <v>26363.231999999891</v>
      </c>
      <c r="G2278" s="29">
        <v>1</v>
      </c>
      <c r="H2278" s="29">
        <v>1</v>
      </c>
      <c r="I2278" s="29">
        <v>1</v>
      </c>
      <c r="K2278" s="432"/>
      <c r="L2278" s="432" t="e">
        <f>IF(K2278=0,#REF!,0)</f>
        <v>#REF!</v>
      </c>
      <c r="O2278">
        <v>60303.166596000003</v>
      </c>
      <c r="P2278">
        <v>100</v>
      </c>
    </row>
    <row r="2279" spans="1:16">
      <c r="A2279" s="29">
        <v>2277</v>
      </c>
      <c r="B2279" s="29">
        <v>1762.222</v>
      </c>
      <c r="C2279" s="29">
        <v>16926.2589999999</v>
      </c>
      <c r="D2279" s="29">
        <v>1</v>
      </c>
      <c r="E2279" s="29">
        <v>1</v>
      </c>
      <c r="F2279" s="29">
        <v>38572.917999999998</v>
      </c>
      <c r="G2279" s="29">
        <v>1</v>
      </c>
      <c r="H2279" s="29">
        <v>1</v>
      </c>
      <c r="I2279" s="29">
        <v>1</v>
      </c>
      <c r="K2279" s="432"/>
      <c r="L2279" s="432" t="e">
        <f>IF(K2279=0,#REF!,0)</f>
        <v>#REF!</v>
      </c>
      <c r="O2279">
        <v>59771.350281999999</v>
      </c>
      <c r="P2279">
        <v>104</v>
      </c>
    </row>
    <row r="2280" spans="1:16">
      <c r="A2280" s="29">
        <v>2278</v>
      </c>
      <c r="B2280" s="29">
        <v>1762.222</v>
      </c>
      <c r="C2280" s="29">
        <v>16557.801999999901</v>
      </c>
      <c r="D2280" s="29">
        <v>1</v>
      </c>
      <c r="E2280" s="29">
        <v>1</v>
      </c>
      <c r="F2280" s="29">
        <v>2978.2739999999899</v>
      </c>
      <c r="G2280" s="29">
        <v>1</v>
      </c>
      <c r="H2280" s="29">
        <v>1</v>
      </c>
      <c r="I2280" s="29">
        <v>1</v>
      </c>
      <c r="K2280" s="432"/>
      <c r="L2280" s="432" t="e">
        <f>IF(K2280=0,#REF!,0)</f>
        <v>#REF!</v>
      </c>
      <c r="O2280">
        <v>58377.703156000003</v>
      </c>
      <c r="P2280">
        <v>103</v>
      </c>
    </row>
    <row r="2281" spans="1:16">
      <c r="A2281" s="29">
        <v>2279</v>
      </c>
      <c r="B2281" s="29">
        <v>1762.222</v>
      </c>
      <c r="C2281" s="29">
        <v>16199.9279999999</v>
      </c>
      <c r="D2281" s="29">
        <v>1</v>
      </c>
      <c r="E2281" s="29">
        <v>1</v>
      </c>
      <c r="F2281" s="29">
        <v>1665.048</v>
      </c>
      <c r="G2281" s="29">
        <v>1</v>
      </c>
      <c r="H2281" s="29">
        <v>1</v>
      </c>
      <c r="I2281" s="29">
        <v>1</v>
      </c>
      <c r="K2281" s="432"/>
      <c r="L2281" s="432" t="e">
        <f>IF(K2281=0,#REF!,0)</f>
        <v>#REF!</v>
      </c>
      <c r="O2281">
        <v>57595.996399000003</v>
      </c>
      <c r="P2281">
        <v>100</v>
      </c>
    </row>
    <row r="2282" spans="1:16">
      <c r="A2282" s="29">
        <v>2280</v>
      </c>
      <c r="B2282" s="29">
        <v>1032.623999999998</v>
      </c>
      <c r="C2282" s="29">
        <v>16273.8219999999</v>
      </c>
      <c r="D2282" s="29">
        <v>1</v>
      </c>
      <c r="E2282" s="29">
        <v>1</v>
      </c>
      <c r="F2282" s="29">
        <v>1272.9539999999899</v>
      </c>
      <c r="G2282" s="29">
        <v>1</v>
      </c>
      <c r="H2282" s="29">
        <v>1</v>
      </c>
      <c r="I2282" s="29">
        <v>1</v>
      </c>
      <c r="K2282" s="432"/>
      <c r="L2282" s="432" t="e">
        <f>IF(K2282=0,#REF!,0)</f>
        <v>#REF!</v>
      </c>
      <c r="O2282">
        <v>56853.253662000003</v>
      </c>
      <c r="P2282">
        <v>87</v>
      </c>
    </row>
    <row r="2283" spans="1:16">
      <c r="A2283" s="29">
        <v>2281</v>
      </c>
      <c r="B2283" s="29">
        <v>1032.623999999998</v>
      </c>
      <c r="C2283" s="29">
        <v>16312.843999999899</v>
      </c>
      <c r="D2283" s="29">
        <v>1</v>
      </c>
      <c r="E2283" s="29">
        <v>1</v>
      </c>
      <c r="F2283" s="29">
        <v>546.02300000000002</v>
      </c>
      <c r="G2283" s="29">
        <v>1</v>
      </c>
      <c r="H2283" s="29">
        <v>1</v>
      </c>
      <c r="I2283" s="29">
        <v>1</v>
      </c>
      <c r="K2283" s="432"/>
      <c r="L2283" s="432" t="e">
        <f>IF(K2283=0,#REF!,0)</f>
        <v>#REF!</v>
      </c>
      <c r="O2283">
        <v>55758.647554000003</v>
      </c>
      <c r="P2283">
        <v>74</v>
      </c>
    </row>
    <row r="2284" spans="1:16">
      <c r="A2284" s="29">
        <v>2282</v>
      </c>
      <c r="B2284" s="29">
        <v>1032.623999999998</v>
      </c>
      <c r="C2284" s="29">
        <v>16289.2849999999</v>
      </c>
      <c r="D2284" s="29">
        <v>1</v>
      </c>
      <c r="E2284" s="29">
        <v>1</v>
      </c>
      <c r="F2284" s="29">
        <v>599.96199999999897</v>
      </c>
      <c r="G2284" s="29">
        <v>1</v>
      </c>
      <c r="H2284" s="29">
        <v>1</v>
      </c>
      <c r="I2284" s="29">
        <v>1</v>
      </c>
      <c r="K2284" s="432"/>
      <c r="L2284" s="432" t="e">
        <f>IF(K2284=0,#REF!,0)</f>
        <v>#REF!</v>
      </c>
      <c r="O2284">
        <v>52889.946106000003</v>
      </c>
      <c r="P2284">
        <v>67</v>
      </c>
    </row>
    <row r="2285" spans="1:16">
      <c r="A2285" s="29">
        <v>2283</v>
      </c>
      <c r="B2285" s="29">
        <v>1032.623999999998</v>
      </c>
      <c r="C2285" s="29">
        <v>16342.992999999889</v>
      </c>
      <c r="D2285" s="29">
        <v>1</v>
      </c>
      <c r="E2285" s="29">
        <v>1</v>
      </c>
      <c r="F2285" s="29">
        <v>392.08499999999901</v>
      </c>
      <c r="G2285" s="29">
        <v>1</v>
      </c>
      <c r="H2285" s="29">
        <v>1</v>
      </c>
      <c r="I2285" s="29">
        <v>1</v>
      </c>
      <c r="K2285" s="432"/>
      <c r="L2285" s="432" t="e">
        <f>IF(K2285=0,#REF!,0)</f>
        <v>#REF!</v>
      </c>
      <c r="O2285">
        <v>51940.317199999998</v>
      </c>
      <c r="P2285">
        <v>62</v>
      </c>
    </row>
    <row r="2286" spans="1:16">
      <c r="A2286" s="29">
        <v>2284</v>
      </c>
      <c r="B2286" s="29">
        <v>1032.623999999998</v>
      </c>
      <c r="C2286" s="29">
        <v>16351.745999999899</v>
      </c>
      <c r="D2286" s="29">
        <v>1</v>
      </c>
      <c r="E2286" s="29">
        <v>1</v>
      </c>
      <c r="F2286" s="29">
        <v>260.55399999999997</v>
      </c>
      <c r="G2286" s="29">
        <v>1</v>
      </c>
      <c r="H2286" s="29">
        <v>1</v>
      </c>
      <c r="I2286" s="29">
        <v>1</v>
      </c>
      <c r="K2286" s="432"/>
      <c r="L2286" s="432" t="e">
        <f>IF(K2286=0,#REF!,0)</f>
        <v>#REF!</v>
      </c>
      <c r="O2286">
        <v>52065.881500000003</v>
      </c>
      <c r="P2286">
        <v>60</v>
      </c>
    </row>
    <row r="2287" spans="1:16">
      <c r="A2287" s="29">
        <v>2285</v>
      </c>
      <c r="B2287" s="29">
        <v>1032.623999999998</v>
      </c>
      <c r="C2287" s="29">
        <v>16366.2209999999</v>
      </c>
      <c r="D2287" s="29">
        <v>1</v>
      </c>
      <c r="E2287" s="29">
        <v>1</v>
      </c>
      <c r="F2287" s="29">
        <v>312.68</v>
      </c>
      <c r="G2287" s="29">
        <v>1</v>
      </c>
      <c r="H2287" s="29">
        <v>1</v>
      </c>
      <c r="I2287" s="29">
        <v>1</v>
      </c>
      <c r="K2287" s="432"/>
      <c r="L2287" s="432" t="e">
        <f>IF(K2287=0,#REF!,0)</f>
        <v>#REF!</v>
      </c>
      <c r="O2287">
        <v>52810.469512000003</v>
      </c>
      <c r="P2287">
        <v>62</v>
      </c>
    </row>
    <row r="2288" spans="1:16">
      <c r="A2288" s="29">
        <v>2286</v>
      </c>
      <c r="B2288" s="29">
        <v>1762.222</v>
      </c>
      <c r="C2288" s="29">
        <v>16365.3569999999</v>
      </c>
      <c r="D2288" s="29">
        <v>1</v>
      </c>
      <c r="E2288" s="29">
        <v>1</v>
      </c>
      <c r="F2288" s="29">
        <v>878.41899999999998</v>
      </c>
      <c r="G2288" s="29">
        <v>1</v>
      </c>
      <c r="H2288" s="29">
        <v>1</v>
      </c>
      <c r="I2288" s="29">
        <v>1</v>
      </c>
      <c r="K2288" s="432"/>
      <c r="L2288" s="432" t="e">
        <f>IF(K2288=0,#REF!,0)</f>
        <v>#REF!</v>
      </c>
      <c r="O2288">
        <v>54800.419463999999</v>
      </c>
      <c r="P2288">
        <v>60</v>
      </c>
    </row>
    <row r="2289" spans="1:16">
      <c r="A2289" s="29">
        <v>2287</v>
      </c>
      <c r="B2289" s="29">
        <v>6139.8579999999993</v>
      </c>
      <c r="C2289" s="29">
        <v>16455.1349999999</v>
      </c>
      <c r="D2289" s="29">
        <v>1</v>
      </c>
      <c r="E2289" s="29">
        <v>1</v>
      </c>
      <c r="F2289" s="29">
        <v>71754.539999999892</v>
      </c>
      <c r="G2289" s="29">
        <v>1</v>
      </c>
      <c r="H2289" s="29">
        <v>1</v>
      </c>
      <c r="I2289" s="29">
        <v>1</v>
      </c>
      <c r="K2289" s="432"/>
      <c r="L2289" s="432" t="e">
        <f>IF(K2289=0,#REF!,0)</f>
        <v>#REF!</v>
      </c>
      <c r="O2289">
        <v>56886.279877000001</v>
      </c>
      <c r="P2289">
        <v>80</v>
      </c>
    </row>
    <row r="2290" spans="1:16">
      <c r="A2290" s="29">
        <v>2288</v>
      </c>
      <c r="B2290" s="29">
        <v>1762.222</v>
      </c>
      <c r="C2290" s="29">
        <v>30412.5979999999</v>
      </c>
      <c r="D2290" s="29">
        <v>1</v>
      </c>
      <c r="E2290" s="29">
        <v>1</v>
      </c>
      <c r="F2290" s="29">
        <v>77548.878999999899</v>
      </c>
      <c r="G2290" s="29">
        <v>1</v>
      </c>
      <c r="H2290" s="29">
        <v>1</v>
      </c>
      <c r="I2290" s="29">
        <v>1</v>
      </c>
      <c r="K2290" s="432"/>
      <c r="L2290" s="432" t="e">
        <f>IF(K2290=0,#REF!,0)</f>
        <v>#REF!</v>
      </c>
      <c r="O2290">
        <v>57416.983429</v>
      </c>
      <c r="P2290">
        <v>111</v>
      </c>
    </row>
    <row r="2291" spans="1:16">
      <c r="A2291" s="29">
        <v>2289</v>
      </c>
      <c r="B2291" s="29">
        <v>1032.623999999998</v>
      </c>
      <c r="C2291" s="29">
        <v>31345.041999999899</v>
      </c>
      <c r="D2291" s="29">
        <v>1</v>
      </c>
      <c r="E2291" s="29">
        <v>1</v>
      </c>
      <c r="F2291" s="29">
        <v>78362.874999999898</v>
      </c>
      <c r="G2291" s="29">
        <v>1</v>
      </c>
      <c r="H2291" s="29">
        <v>1</v>
      </c>
      <c r="I2291" s="29">
        <v>1</v>
      </c>
      <c r="K2291" s="432"/>
      <c r="L2291" s="432" t="e">
        <f>IF(K2291=0,#REF!,0)</f>
        <v>#REF!</v>
      </c>
      <c r="O2291">
        <v>58861.144470000007</v>
      </c>
      <c r="P2291">
        <v>85</v>
      </c>
    </row>
    <row r="2292" spans="1:16">
      <c r="A2292" s="29">
        <v>2290</v>
      </c>
      <c r="B2292" s="29">
        <v>1153.2399999999991</v>
      </c>
      <c r="C2292" s="29">
        <v>31963.9549999999</v>
      </c>
      <c r="D2292" s="29">
        <v>1</v>
      </c>
      <c r="E2292" s="29">
        <v>1</v>
      </c>
      <c r="F2292" s="29">
        <v>68500.010999999999</v>
      </c>
      <c r="G2292" s="29">
        <v>1</v>
      </c>
      <c r="H2292" s="29">
        <v>1</v>
      </c>
      <c r="I2292" s="29">
        <v>1</v>
      </c>
      <c r="K2292" s="432"/>
      <c r="L2292" s="432" t="e">
        <f>IF(K2292=0,#REF!,0)</f>
        <v>#REF!</v>
      </c>
      <c r="O2292">
        <v>62057.775512</v>
      </c>
      <c r="P2292">
        <v>65</v>
      </c>
    </row>
    <row r="2293" spans="1:16">
      <c r="A2293" s="29">
        <v>2291</v>
      </c>
      <c r="B2293" s="29">
        <v>1213.5469999999989</v>
      </c>
      <c r="C2293" s="29">
        <v>32452.464999999891</v>
      </c>
      <c r="D2293" s="29">
        <v>1</v>
      </c>
      <c r="E2293" s="29">
        <v>1</v>
      </c>
      <c r="F2293" s="29">
        <v>59311.995999999977</v>
      </c>
      <c r="G2293" s="29">
        <v>1</v>
      </c>
      <c r="H2293" s="29">
        <v>1</v>
      </c>
      <c r="I2293" s="29">
        <v>1</v>
      </c>
      <c r="K2293" s="432"/>
      <c r="L2293" s="432" t="e">
        <f>IF(K2293=0,#REF!,0)</f>
        <v>#REF!</v>
      </c>
      <c r="O2293">
        <v>62451.331909</v>
      </c>
      <c r="P2293">
        <v>61</v>
      </c>
    </row>
    <row r="2294" spans="1:16">
      <c r="A2294" s="29">
        <v>2292</v>
      </c>
      <c r="B2294" s="29">
        <v>1213.5469999999989</v>
      </c>
      <c r="C2294" s="29">
        <v>31323.855999999902</v>
      </c>
      <c r="D2294" s="29">
        <v>1</v>
      </c>
      <c r="E2294" s="29">
        <v>1</v>
      </c>
      <c r="F2294" s="29">
        <v>41791.487999999903</v>
      </c>
      <c r="G2294" s="29">
        <v>1</v>
      </c>
      <c r="H2294" s="29">
        <v>1</v>
      </c>
      <c r="I2294" s="29">
        <v>1</v>
      </c>
      <c r="K2294" s="432"/>
      <c r="L2294" s="432" t="e">
        <f>IF(K2294=0,#REF!,0)</f>
        <v>#REF!</v>
      </c>
      <c r="O2294">
        <v>62441.279479999997</v>
      </c>
      <c r="P2294">
        <v>56</v>
      </c>
    </row>
    <row r="2295" spans="1:16">
      <c r="A2295" s="29">
        <v>2293</v>
      </c>
      <c r="B2295" s="29">
        <v>6200.1660000000002</v>
      </c>
      <c r="C2295" s="29">
        <v>29321.98</v>
      </c>
      <c r="D2295" s="29">
        <v>1</v>
      </c>
      <c r="E2295" s="29">
        <v>1</v>
      </c>
      <c r="F2295" s="29">
        <v>23641.54199999999</v>
      </c>
      <c r="G2295" s="29">
        <v>1</v>
      </c>
      <c r="H2295" s="29">
        <v>1</v>
      </c>
      <c r="I2295" s="29">
        <v>1</v>
      </c>
      <c r="K2295" s="432"/>
      <c r="L2295" s="432" t="e">
        <f>IF(K2295=0,#REF!,0)</f>
        <v>#REF!</v>
      </c>
      <c r="O2295">
        <v>59825.805359999998</v>
      </c>
      <c r="P2295">
        <v>53</v>
      </c>
    </row>
    <row r="2296" spans="1:16">
      <c r="A2296" s="29">
        <v>2294</v>
      </c>
      <c r="B2296" s="29">
        <v>1762.222</v>
      </c>
      <c r="C2296" s="29">
        <v>29138.0459999999</v>
      </c>
      <c r="D2296" s="29">
        <v>1</v>
      </c>
      <c r="E2296" s="29">
        <v>1</v>
      </c>
      <c r="F2296" s="29">
        <v>29390.230999999989</v>
      </c>
      <c r="G2296" s="29">
        <v>1</v>
      </c>
      <c r="H2296" s="29">
        <v>1</v>
      </c>
      <c r="I2296" s="29">
        <v>1</v>
      </c>
      <c r="K2296" s="432"/>
      <c r="L2296" s="432" t="e">
        <f>IF(K2296=0,#REF!,0)</f>
        <v>#REF!</v>
      </c>
      <c r="O2296">
        <v>58669.542114000003</v>
      </c>
      <c r="P2296">
        <v>48</v>
      </c>
    </row>
    <row r="2297" spans="1:16">
      <c r="A2297" s="29">
        <v>2295</v>
      </c>
      <c r="B2297" s="29">
        <v>1032.623999999998</v>
      </c>
      <c r="C2297" s="29">
        <v>29821.466999999899</v>
      </c>
      <c r="D2297" s="29">
        <v>1</v>
      </c>
      <c r="E2297" s="29">
        <v>1</v>
      </c>
      <c r="F2297" s="29">
        <v>26076.903999999991</v>
      </c>
      <c r="G2297" s="29">
        <v>1</v>
      </c>
      <c r="H2297" s="29">
        <v>1</v>
      </c>
      <c r="I2297" s="29">
        <v>1</v>
      </c>
      <c r="K2297" s="432"/>
      <c r="L2297" s="432" t="e">
        <f>IF(K2297=0,#REF!,0)</f>
        <v>#REF!</v>
      </c>
      <c r="O2297">
        <v>60787.136353000002</v>
      </c>
      <c r="P2297">
        <v>47</v>
      </c>
    </row>
    <row r="2298" spans="1:16">
      <c r="A2298" s="29">
        <v>2296</v>
      </c>
      <c r="B2298" s="29">
        <v>1032.623999999998</v>
      </c>
      <c r="C2298" s="29">
        <v>29421.407999999901</v>
      </c>
      <c r="D2298" s="29">
        <v>1</v>
      </c>
      <c r="E2298" s="29">
        <v>1</v>
      </c>
      <c r="F2298" s="29">
        <v>22812.678999999898</v>
      </c>
      <c r="G2298" s="29">
        <v>1</v>
      </c>
      <c r="H2298" s="29">
        <v>1</v>
      </c>
      <c r="I2298" s="29">
        <v>1</v>
      </c>
      <c r="K2298" s="432"/>
      <c r="L2298" s="432" t="e">
        <f>IF(K2298=0,#REF!,0)</f>
        <v>#REF!</v>
      </c>
      <c r="O2298">
        <v>60030.476684999987</v>
      </c>
      <c r="P2298">
        <v>45</v>
      </c>
    </row>
    <row r="2299" spans="1:16">
      <c r="A2299" s="29">
        <v>2297</v>
      </c>
      <c r="B2299" s="29">
        <v>1032.623999999998</v>
      </c>
      <c r="C2299" s="29">
        <v>29101.4899999999</v>
      </c>
      <c r="D2299" s="29">
        <v>1</v>
      </c>
      <c r="E2299" s="29">
        <v>1</v>
      </c>
      <c r="F2299" s="29">
        <v>24269.286999999898</v>
      </c>
      <c r="G2299" s="29">
        <v>1</v>
      </c>
      <c r="H2299" s="29">
        <v>1</v>
      </c>
      <c r="I2299" s="29">
        <v>1</v>
      </c>
      <c r="K2299" s="432"/>
      <c r="L2299" s="432" t="e">
        <f>IF(K2299=0,#REF!,0)</f>
        <v>#REF!</v>
      </c>
      <c r="O2299">
        <v>61196.251404000002</v>
      </c>
      <c r="P2299">
        <v>48</v>
      </c>
    </row>
    <row r="2300" spans="1:16">
      <c r="A2300" s="29">
        <v>2298</v>
      </c>
      <c r="B2300" s="29">
        <v>1762.222</v>
      </c>
      <c r="C2300" s="29">
        <v>28519.678999999898</v>
      </c>
      <c r="D2300" s="29">
        <v>1</v>
      </c>
      <c r="E2300" s="29">
        <v>1</v>
      </c>
      <c r="F2300" s="29">
        <v>24941.210999999999</v>
      </c>
      <c r="G2300" s="29">
        <v>1</v>
      </c>
      <c r="H2300" s="29">
        <v>1</v>
      </c>
      <c r="I2300" s="29">
        <v>1</v>
      </c>
      <c r="K2300" s="432"/>
      <c r="L2300" s="432" t="e">
        <f>IF(K2300=0,#REF!,0)</f>
        <v>#REF!</v>
      </c>
      <c r="O2300">
        <v>61838.673522999998</v>
      </c>
      <c r="P2300">
        <v>56</v>
      </c>
    </row>
    <row r="2301" spans="1:16">
      <c r="A2301" s="29">
        <v>2299</v>
      </c>
      <c r="B2301" s="29">
        <v>6139.8579999999993</v>
      </c>
      <c r="C2301" s="29">
        <v>28619.0079999999</v>
      </c>
      <c r="D2301" s="29">
        <v>1</v>
      </c>
      <c r="E2301" s="29">
        <v>1</v>
      </c>
      <c r="F2301" s="29">
        <v>22433.496999999988</v>
      </c>
      <c r="G2301" s="29">
        <v>1</v>
      </c>
      <c r="H2301" s="29">
        <v>1</v>
      </c>
      <c r="I2301" s="29">
        <v>1</v>
      </c>
      <c r="K2301" s="432"/>
      <c r="L2301" s="432" t="e">
        <f>IF(K2301=0,#REF!,0)</f>
        <v>#REF!</v>
      </c>
      <c r="O2301">
        <v>60972.984069999999</v>
      </c>
      <c r="P2301">
        <v>68</v>
      </c>
    </row>
    <row r="2302" spans="1:16">
      <c r="A2302" s="29">
        <v>2300</v>
      </c>
      <c r="B2302" s="29">
        <v>7599.07</v>
      </c>
      <c r="C2302" s="29">
        <v>30022.334999999901</v>
      </c>
      <c r="D2302" s="29">
        <v>1</v>
      </c>
      <c r="E2302" s="29">
        <v>1</v>
      </c>
      <c r="F2302" s="29">
        <v>21356.004000000001</v>
      </c>
      <c r="G2302" s="29">
        <v>1</v>
      </c>
      <c r="H2302" s="29">
        <v>1</v>
      </c>
      <c r="I2302" s="29">
        <v>1</v>
      </c>
      <c r="K2302" s="432"/>
      <c r="L2302" s="432" t="e">
        <f>IF(K2302=0,#REF!,0)</f>
        <v>#REF!</v>
      </c>
      <c r="O2302">
        <v>62114.637207</v>
      </c>
      <c r="P2302">
        <v>82</v>
      </c>
    </row>
    <row r="2303" spans="1:16">
      <c r="A2303" s="29">
        <v>2301</v>
      </c>
      <c r="B2303" s="29">
        <v>1762.222</v>
      </c>
      <c r="C2303" s="29">
        <v>16797.090999999898</v>
      </c>
      <c r="D2303" s="29">
        <v>1</v>
      </c>
      <c r="E2303" s="29">
        <v>1</v>
      </c>
      <c r="F2303" s="29">
        <v>32744.957999999991</v>
      </c>
      <c r="G2303" s="29">
        <v>1</v>
      </c>
      <c r="H2303" s="29">
        <v>1</v>
      </c>
      <c r="I2303" s="29">
        <v>1</v>
      </c>
      <c r="K2303" s="432"/>
      <c r="L2303" s="432" t="e">
        <f>IF(K2303=0,#REF!,0)</f>
        <v>#REF!</v>
      </c>
      <c r="O2303">
        <v>60997.412903999997</v>
      </c>
      <c r="P2303">
        <v>90</v>
      </c>
    </row>
    <row r="2304" spans="1:16">
      <c r="A2304" s="29">
        <v>2302</v>
      </c>
      <c r="B2304" s="29">
        <v>1762.222</v>
      </c>
      <c r="C2304" s="29">
        <v>16413.002999999899</v>
      </c>
      <c r="D2304" s="29">
        <v>1</v>
      </c>
      <c r="E2304" s="29">
        <v>1</v>
      </c>
      <c r="F2304" s="29">
        <v>2440.6280000000002</v>
      </c>
      <c r="G2304" s="29">
        <v>1</v>
      </c>
      <c r="H2304" s="29">
        <v>1</v>
      </c>
      <c r="I2304" s="29">
        <v>1</v>
      </c>
      <c r="K2304" s="432"/>
      <c r="L2304" s="432" t="e">
        <f>IF(K2304=0,#REF!,0)</f>
        <v>#REF!</v>
      </c>
      <c r="O2304">
        <v>58644.579711999999</v>
      </c>
      <c r="P2304">
        <v>96</v>
      </c>
    </row>
    <row r="2305" spans="1:16">
      <c r="A2305" s="29">
        <v>2303</v>
      </c>
      <c r="B2305" s="29">
        <v>1762.222</v>
      </c>
      <c r="C2305" s="29">
        <v>16043.2219999999</v>
      </c>
      <c r="D2305" s="29">
        <v>1</v>
      </c>
      <c r="E2305" s="29">
        <v>1</v>
      </c>
      <c r="F2305" s="29">
        <v>1991.1610000000001</v>
      </c>
      <c r="G2305" s="29">
        <v>1</v>
      </c>
      <c r="H2305" s="29">
        <v>1</v>
      </c>
      <c r="I2305" s="29">
        <v>1</v>
      </c>
      <c r="K2305" s="432"/>
      <c r="L2305" s="432" t="e">
        <f>IF(K2305=0,#REF!,0)</f>
        <v>#REF!</v>
      </c>
      <c r="O2305">
        <v>58733.098144000003</v>
      </c>
      <c r="P2305">
        <v>89</v>
      </c>
    </row>
    <row r="2306" spans="1:16">
      <c r="A2306" s="29">
        <v>2304</v>
      </c>
      <c r="B2306" s="29">
        <v>1032.623999999998</v>
      </c>
      <c r="C2306" s="29">
        <v>16102.068999999899</v>
      </c>
      <c r="D2306" s="29">
        <v>1</v>
      </c>
      <c r="E2306" s="29">
        <v>1</v>
      </c>
      <c r="F2306" s="29">
        <v>1206.2829999999999</v>
      </c>
      <c r="G2306" s="29">
        <v>1</v>
      </c>
      <c r="H2306" s="29">
        <v>1</v>
      </c>
      <c r="I2306" s="29">
        <v>1</v>
      </c>
      <c r="K2306" s="432"/>
      <c r="L2306" s="432" t="e">
        <f>IF(K2306=0,#REF!,0)</f>
        <v>#REF!</v>
      </c>
      <c r="O2306">
        <v>58189.621703999997</v>
      </c>
      <c r="P2306">
        <v>85</v>
      </c>
    </row>
    <row r="2307" spans="1:16">
      <c r="A2307" s="29">
        <v>2305</v>
      </c>
      <c r="B2307" s="29">
        <v>1032.623999999998</v>
      </c>
      <c r="C2307" s="29">
        <v>16173.0899999999</v>
      </c>
      <c r="D2307" s="29">
        <v>1</v>
      </c>
      <c r="E2307" s="29">
        <v>1</v>
      </c>
      <c r="F2307" s="29">
        <v>715.68299999999897</v>
      </c>
      <c r="G2307" s="29">
        <v>1</v>
      </c>
      <c r="H2307" s="29">
        <v>1</v>
      </c>
      <c r="I2307" s="29">
        <v>1</v>
      </c>
      <c r="K2307" s="432"/>
      <c r="L2307" s="432" t="e">
        <f>IF(K2307=0,#REF!,0)</f>
        <v>#REF!</v>
      </c>
      <c r="O2307">
        <v>57663.061768</v>
      </c>
      <c r="P2307">
        <v>71</v>
      </c>
    </row>
    <row r="2308" spans="1:16">
      <c r="A2308" s="29">
        <v>2306</v>
      </c>
      <c r="B2308" s="29">
        <v>1032.623999999998</v>
      </c>
      <c r="C2308" s="29">
        <v>16174.655999999901</v>
      </c>
      <c r="D2308" s="29">
        <v>1</v>
      </c>
      <c r="E2308" s="29">
        <v>1</v>
      </c>
      <c r="F2308" s="29">
        <v>536.90899999999999</v>
      </c>
      <c r="G2308" s="29">
        <v>1</v>
      </c>
      <c r="H2308" s="29">
        <v>1</v>
      </c>
      <c r="I2308" s="29">
        <v>1</v>
      </c>
      <c r="K2308" s="432"/>
      <c r="L2308" s="432" t="e">
        <f>IF(K2308=0,#REF!,0)</f>
        <v>#REF!</v>
      </c>
      <c r="O2308">
        <v>53075.097748</v>
      </c>
      <c r="P2308">
        <v>64</v>
      </c>
    </row>
    <row r="2309" spans="1:16">
      <c r="A2309" s="29">
        <v>2307</v>
      </c>
      <c r="B2309" s="29">
        <v>1032.623999999998</v>
      </c>
      <c r="C2309" s="29">
        <v>16229.8839999999</v>
      </c>
      <c r="D2309" s="29">
        <v>1</v>
      </c>
      <c r="E2309" s="29">
        <v>1</v>
      </c>
      <c r="F2309" s="29">
        <v>422.18099999999998</v>
      </c>
      <c r="G2309" s="29">
        <v>1</v>
      </c>
      <c r="H2309" s="29">
        <v>1</v>
      </c>
      <c r="I2309" s="29">
        <v>1</v>
      </c>
      <c r="K2309" s="432"/>
      <c r="L2309" s="432" t="e">
        <f>IF(K2309=0,#REF!,0)</f>
        <v>#REF!</v>
      </c>
      <c r="O2309">
        <v>53122.171292999999</v>
      </c>
      <c r="P2309">
        <v>61</v>
      </c>
    </row>
    <row r="2310" spans="1:16">
      <c r="A2310" s="29">
        <v>2308</v>
      </c>
      <c r="B2310" s="29">
        <v>1032.623999999998</v>
      </c>
      <c r="C2310" s="29">
        <v>16267.5369999999</v>
      </c>
      <c r="D2310" s="29">
        <v>1</v>
      </c>
      <c r="E2310" s="29">
        <v>1</v>
      </c>
      <c r="F2310" s="29">
        <v>248.29400000000001</v>
      </c>
      <c r="G2310" s="29">
        <v>1</v>
      </c>
      <c r="H2310" s="29">
        <v>1</v>
      </c>
      <c r="I2310" s="29">
        <v>1</v>
      </c>
      <c r="K2310" s="432"/>
      <c r="L2310" s="432" t="e">
        <f>IF(K2310=0,#REF!,0)</f>
        <v>#REF!</v>
      </c>
      <c r="O2310">
        <v>52532.177154999998</v>
      </c>
      <c r="P2310">
        <v>58</v>
      </c>
    </row>
    <row r="2311" spans="1:16">
      <c r="A2311" s="29">
        <v>2309</v>
      </c>
      <c r="B2311" s="29">
        <v>1032.623999999998</v>
      </c>
      <c r="C2311" s="29">
        <v>16292.50299999989</v>
      </c>
      <c r="D2311" s="29">
        <v>1</v>
      </c>
      <c r="E2311" s="29">
        <v>1</v>
      </c>
      <c r="F2311" s="29">
        <v>255.845</v>
      </c>
      <c r="G2311" s="29">
        <v>1</v>
      </c>
      <c r="H2311" s="29">
        <v>1</v>
      </c>
      <c r="I2311" s="29">
        <v>1</v>
      </c>
      <c r="K2311" s="432"/>
      <c r="L2311" s="432" t="e">
        <f>IF(K2311=0,#REF!,0)</f>
        <v>#REF!</v>
      </c>
      <c r="O2311">
        <v>52803.316955000002</v>
      </c>
      <c r="P2311">
        <v>59</v>
      </c>
    </row>
    <row r="2312" spans="1:16">
      <c r="A2312" s="29">
        <v>2310</v>
      </c>
      <c r="B2312" s="29">
        <v>1762.222</v>
      </c>
      <c r="C2312" s="29">
        <v>16303.4289999999</v>
      </c>
      <c r="D2312" s="29">
        <v>1</v>
      </c>
      <c r="E2312" s="29">
        <v>1</v>
      </c>
      <c r="F2312" s="29">
        <v>452.87599999999992</v>
      </c>
      <c r="G2312" s="29">
        <v>1</v>
      </c>
      <c r="H2312" s="29">
        <v>1</v>
      </c>
      <c r="I2312" s="29">
        <v>1</v>
      </c>
      <c r="K2312" s="432"/>
      <c r="L2312" s="432" t="e">
        <f>IF(K2312=0,#REF!,0)</f>
        <v>#REF!</v>
      </c>
      <c r="O2312">
        <v>54149.341368999987</v>
      </c>
      <c r="P2312">
        <v>62</v>
      </c>
    </row>
    <row r="2313" spans="1:16">
      <c r="A2313" s="29">
        <v>2311</v>
      </c>
      <c r="B2313" s="29">
        <v>6139.8579999999993</v>
      </c>
      <c r="C2313" s="29">
        <v>16372.889999999899</v>
      </c>
      <c r="D2313" s="29">
        <v>1</v>
      </c>
      <c r="E2313" s="29">
        <v>1</v>
      </c>
      <c r="F2313" s="29">
        <v>65074.536999999997</v>
      </c>
      <c r="G2313" s="29">
        <v>1</v>
      </c>
      <c r="H2313" s="29">
        <v>1</v>
      </c>
      <c r="I2313" s="29">
        <v>1</v>
      </c>
      <c r="K2313" s="432"/>
      <c r="L2313" s="432" t="e">
        <f>IF(K2313=0,#REF!,0)</f>
        <v>#REF!</v>
      </c>
      <c r="O2313">
        <v>55771.567108000003</v>
      </c>
      <c r="P2313">
        <v>79</v>
      </c>
    </row>
    <row r="2314" spans="1:16">
      <c r="A2314" s="29">
        <v>2312</v>
      </c>
      <c r="B2314" s="29">
        <v>1762.222</v>
      </c>
      <c r="C2314" s="29">
        <v>16548.962999999902</v>
      </c>
      <c r="D2314" s="29">
        <v>1</v>
      </c>
      <c r="E2314" s="29">
        <v>1</v>
      </c>
      <c r="F2314" s="29">
        <v>66306.337999999989</v>
      </c>
      <c r="G2314" s="29">
        <v>1</v>
      </c>
      <c r="H2314" s="29">
        <v>1</v>
      </c>
      <c r="I2314" s="29">
        <v>1</v>
      </c>
      <c r="K2314" s="432"/>
      <c r="L2314" s="432" t="e">
        <f>IF(K2314=0,#REF!,0)</f>
        <v>#REF!</v>
      </c>
      <c r="O2314">
        <v>58741.568543000001</v>
      </c>
      <c r="P2314">
        <v>110</v>
      </c>
    </row>
    <row r="2315" spans="1:16">
      <c r="A2315" s="29">
        <v>2313</v>
      </c>
      <c r="B2315" s="29">
        <v>1032.623999999998</v>
      </c>
      <c r="C2315" s="29">
        <v>17462.9039999999</v>
      </c>
      <c r="D2315" s="29">
        <v>1</v>
      </c>
      <c r="E2315" s="29">
        <v>1</v>
      </c>
      <c r="F2315" s="29">
        <v>63053.925999999992</v>
      </c>
      <c r="G2315" s="29">
        <v>1</v>
      </c>
      <c r="H2315" s="29">
        <v>1</v>
      </c>
      <c r="I2315" s="29">
        <v>1</v>
      </c>
      <c r="K2315" s="432"/>
      <c r="L2315" s="432" t="e">
        <f>IF(K2315=0,#REF!,0)</f>
        <v>#REF!</v>
      </c>
      <c r="O2315">
        <v>60015.097046000003</v>
      </c>
      <c r="P2315">
        <v>80</v>
      </c>
    </row>
    <row r="2316" spans="1:16">
      <c r="A2316" s="29">
        <v>2314</v>
      </c>
      <c r="B2316" s="29">
        <v>1153.2399999999991</v>
      </c>
      <c r="C2316" s="29">
        <v>18361.5609999999</v>
      </c>
      <c r="D2316" s="29">
        <v>1</v>
      </c>
      <c r="E2316" s="29">
        <v>1</v>
      </c>
      <c r="F2316" s="29">
        <v>57975.561999999903</v>
      </c>
      <c r="G2316" s="29">
        <v>1</v>
      </c>
      <c r="H2316" s="29">
        <v>1</v>
      </c>
      <c r="I2316" s="29">
        <v>1</v>
      </c>
      <c r="K2316" s="432"/>
      <c r="L2316" s="432" t="e">
        <f>IF(K2316=0,#REF!,0)</f>
        <v>#REF!</v>
      </c>
      <c r="O2316">
        <v>62034.298369999997</v>
      </c>
      <c r="P2316">
        <v>63</v>
      </c>
    </row>
    <row r="2317" spans="1:16">
      <c r="A2317" s="29">
        <v>2315</v>
      </c>
      <c r="B2317" s="29">
        <v>1213.5469999999989</v>
      </c>
      <c r="C2317" s="29">
        <v>19039.227999999901</v>
      </c>
      <c r="D2317" s="29">
        <v>1</v>
      </c>
      <c r="E2317" s="29">
        <v>1</v>
      </c>
      <c r="F2317" s="29">
        <v>50832.451999999997</v>
      </c>
      <c r="G2317" s="29">
        <v>1</v>
      </c>
      <c r="H2317" s="29">
        <v>1</v>
      </c>
      <c r="I2317" s="29">
        <v>1</v>
      </c>
      <c r="K2317" s="432">
        <v>1436.923609175632</v>
      </c>
      <c r="L2317" s="432">
        <f>IF(K2317=0,#REF!,0)</f>
        <v>0</v>
      </c>
      <c r="O2317">
        <v>61411.688171999987</v>
      </c>
      <c r="P2317">
        <v>57</v>
      </c>
    </row>
    <row r="2318" spans="1:16">
      <c r="A2318" s="29">
        <v>2316</v>
      </c>
      <c r="B2318" s="29">
        <v>1213.5469999999989</v>
      </c>
      <c r="C2318" s="29">
        <v>18579.225999999901</v>
      </c>
      <c r="D2318" s="29">
        <v>1</v>
      </c>
      <c r="E2318" s="29">
        <v>1</v>
      </c>
      <c r="F2318" s="29">
        <v>46468.037999999993</v>
      </c>
      <c r="G2318" s="29">
        <v>1</v>
      </c>
      <c r="H2318" s="29">
        <v>1</v>
      </c>
      <c r="I2318" s="29">
        <v>1</v>
      </c>
      <c r="K2318" s="432">
        <v>20750.547186948908</v>
      </c>
      <c r="L2318" s="432">
        <f>IF(K2318=0,#REF!,0)</f>
        <v>0</v>
      </c>
      <c r="O2318">
        <v>60149.849608999997</v>
      </c>
      <c r="P2318">
        <v>52</v>
      </c>
    </row>
    <row r="2319" spans="1:16">
      <c r="A2319" s="29">
        <v>2317</v>
      </c>
      <c r="B2319" s="29">
        <v>6200.1660000000002</v>
      </c>
      <c r="C2319" s="29">
        <v>16769.023999999888</v>
      </c>
      <c r="D2319" s="29">
        <v>1</v>
      </c>
      <c r="E2319" s="29">
        <v>1</v>
      </c>
      <c r="F2319" s="29">
        <v>30229.76499999989</v>
      </c>
      <c r="G2319" s="29">
        <v>1</v>
      </c>
      <c r="H2319" s="29">
        <v>1</v>
      </c>
      <c r="I2319" s="29">
        <v>1</v>
      </c>
      <c r="K2319" s="432">
        <v>6018.1719306770956</v>
      </c>
      <c r="L2319" s="432">
        <f>IF(K2319=0,#REF!,0)</f>
        <v>0</v>
      </c>
      <c r="O2319">
        <v>58230.526367999999</v>
      </c>
      <c r="P2319">
        <v>51</v>
      </c>
    </row>
    <row r="2320" spans="1:16">
      <c r="A2320" s="29">
        <v>2318</v>
      </c>
      <c r="B2320" s="29">
        <v>1762.222</v>
      </c>
      <c r="C2320" s="29">
        <v>16603.3119999999</v>
      </c>
      <c r="D2320" s="29">
        <v>1</v>
      </c>
      <c r="E2320" s="29">
        <v>1</v>
      </c>
      <c r="F2320" s="29">
        <v>35233.742999999893</v>
      </c>
      <c r="G2320" s="29">
        <v>1</v>
      </c>
      <c r="H2320" s="29">
        <v>1</v>
      </c>
      <c r="I2320" s="29">
        <v>1</v>
      </c>
      <c r="K2320" s="432">
        <v>18994.64794420691</v>
      </c>
      <c r="L2320" s="432">
        <f>IF(K2320=0,#REF!,0)</f>
        <v>0</v>
      </c>
      <c r="O2320">
        <v>57327.599426000001</v>
      </c>
      <c r="P2320">
        <v>48</v>
      </c>
    </row>
    <row r="2321" spans="1:16">
      <c r="A2321" s="29">
        <v>2319</v>
      </c>
      <c r="B2321" s="29">
        <v>1032.623999999998</v>
      </c>
      <c r="C2321" s="29">
        <v>17394.7209999999</v>
      </c>
      <c r="D2321" s="29">
        <v>1</v>
      </c>
      <c r="E2321" s="29">
        <v>1</v>
      </c>
      <c r="F2321" s="29">
        <v>35432.69</v>
      </c>
      <c r="G2321" s="29">
        <v>1</v>
      </c>
      <c r="H2321" s="29">
        <v>1</v>
      </c>
      <c r="I2321" s="29">
        <v>1</v>
      </c>
      <c r="K2321" s="432">
        <v>11328.13776760508</v>
      </c>
      <c r="L2321" s="432">
        <f>IF(K2321=0,#REF!,0)</f>
        <v>0</v>
      </c>
      <c r="O2321">
        <v>59894.427736000012</v>
      </c>
      <c r="P2321">
        <v>43</v>
      </c>
    </row>
    <row r="2322" spans="1:16">
      <c r="A2322" s="29">
        <v>2320</v>
      </c>
      <c r="B2322" s="29">
        <v>1032.623999999998</v>
      </c>
      <c r="C2322" s="29">
        <v>17062.620999999901</v>
      </c>
      <c r="D2322" s="29">
        <v>1</v>
      </c>
      <c r="E2322" s="29">
        <v>1</v>
      </c>
      <c r="F2322" s="29">
        <v>35369.468999999903</v>
      </c>
      <c r="G2322" s="29">
        <v>1</v>
      </c>
      <c r="H2322" s="29">
        <v>1</v>
      </c>
      <c r="I2322" s="29">
        <v>1</v>
      </c>
      <c r="K2322" s="432"/>
      <c r="L2322" s="432" t="e">
        <f>IF(K2322=0,#REF!,0)</f>
        <v>#REF!</v>
      </c>
      <c r="O2322">
        <v>59818.691376000002</v>
      </c>
      <c r="P2322">
        <v>44</v>
      </c>
    </row>
    <row r="2323" spans="1:16">
      <c r="A2323" s="29">
        <v>2321</v>
      </c>
      <c r="B2323" s="29">
        <v>1032.623999999998</v>
      </c>
      <c r="C2323" s="29">
        <v>16750.860999999899</v>
      </c>
      <c r="D2323" s="29">
        <v>1</v>
      </c>
      <c r="E2323" s="29">
        <v>1</v>
      </c>
      <c r="F2323" s="29">
        <v>35236.019999999997</v>
      </c>
      <c r="G2323" s="29">
        <v>1</v>
      </c>
      <c r="H2323" s="29">
        <v>1</v>
      </c>
      <c r="I2323" s="29">
        <v>1</v>
      </c>
      <c r="K2323" s="432"/>
      <c r="L2323" s="432" t="e">
        <f>IF(K2323=0,#REF!,0)</f>
        <v>#REF!</v>
      </c>
      <c r="O2323">
        <v>60311.538910000003</v>
      </c>
      <c r="P2323">
        <v>47</v>
      </c>
    </row>
    <row r="2324" spans="1:16">
      <c r="A2324" s="29">
        <v>2322</v>
      </c>
      <c r="B2324" s="29">
        <v>1762.222</v>
      </c>
      <c r="C2324" s="29">
        <v>16139.407999999899</v>
      </c>
      <c r="D2324" s="29">
        <v>1</v>
      </c>
      <c r="E2324" s="29">
        <v>1</v>
      </c>
      <c r="F2324" s="29">
        <v>36461.525999999998</v>
      </c>
      <c r="G2324" s="29">
        <v>1</v>
      </c>
      <c r="H2324" s="29">
        <v>1</v>
      </c>
      <c r="I2324" s="29">
        <v>1</v>
      </c>
      <c r="K2324" s="432"/>
      <c r="L2324" s="432" t="e">
        <f>IF(K2324=0,#REF!,0)</f>
        <v>#REF!</v>
      </c>
      <c r="O2324">
        <v>60283.664641000003</v>
      </c>
      <c r="P2324">
        <v>40</v>
      </c>
    </row>
    <row r="2325" spans="1:16">
      <c r="A2325" s="29">
        <v>2323</v>
      </c>
      <c r="B2325" s="29">
        <v>6139.8579999999993</v>
      </c>
      <c r="C2325" s="29">
        <v>16172.621999999899</v>
      </c>
      <c r="D2325" s="29">
        <v>1</v>
      </c>
      <c r="E2325" s="29">
        <v>1</v>
      </c>
      <c r="F2325" s="29">
        <v>30915.82</v>
      </c>
      <c r="G2325" s="29">
        <v>1</v>
      </c>
      <c r="H2325" s="29">
        <v>1</v>
      </c>
      <c r="I2325" s="29">
        <v>1</v>
      </c>
      <c r="K2325" s="432"/>
      <c r="L2325" s="432" t="e">
        <f>IF(K2325=0,#REF!,0)</f>
        <v>#REF!</v>
      </c>
      <c r="O2325">
        <v>59893.333800999993</v>
      </c>
      <c r="P2325">
        <v>64</v>
      </c>
    </row>
    <row r="2326" spans="1:16">
      <c r="A2326" s="29">
        <v>2324</v>
      </c>
      <c r="B2326" s="29">
        <v>7599.07</v>
      </c>
      <c r="C2326" s="29">
        <v>17611.9029999999</v>
      </c>
      <c r="D2326" s="29">
        <v>1</v>
      </c>
      <c r="E2326" s="29">
        <v>1</v>
      </c>
      <c r="F2326" s="29">
        <v>33249.585999999901</v>
      </c>
      <c r="G2326" s="29">
        <v>1</v>
      </c>
      <c r="H2326" s="29">
        <v>1</v>
      </c>
      <c r="I2326" s="29">
        <v>1</v>
      </c>
      <c r="K2326" s="432"/>
      <c r="L2326" s="432" t="e">
        <f>IF(K2326=0,#REF!,0)</f>
        <v>#REF!</v>
      </c>
      <c r="O2326">
        <v>61175.937073000001</v>
      </c>
      <c r="P2326">
        <v>68</v>
      </c>
    </row>
    <row r="2327" spans="1:16">
      <c r="A2327" s="29">
        <v>2325</v>
      </c>
      <c r="B2327" s="29">
        <v>1762.222</v>
      </c>
      <c r="C2327" s="29">
        <v>17053.9889999999</v>
      </c>
      <c r="D2327" s="29">
        <v>1</v>
      </c>
      <c r="E2327" s="29">
        <v>1</v>
      </c>
      <c r="F2327" s="29">
        <v>41251.359999999993</v>
      </c>
      <c r="G2327" s="29">
        <v>1</v>
      </c>
      <c r="H2327" s="29">
        <v>1</v>
      </c>
      <c r="I2327" s="29">
        <v>1</v>
      </c>
      <c r="K2327" s="432"/>
      <c r="L2327" s="432" t="e">
        <f>IF(K2327=0,#REF!,0)</f>
        <v>#REF!</v>
      </c>
      <c r="O2327">
        <v>60999.394044000001</v>
      </c>
      <c r="P2327">
        <v>71</v>
      </c>
    </row>
    <row r="2328" spans="1:16">
      <c r="A2328" s="29">
        <v>2326</v>
      </c>
      <c r="B2328" s="29">
        <v>1762.222</v>
      </c>
      <c r="C2328" s="29">
        <v>16676.857999999898</v>
      </c>
      <c r="D2328" s="29">
        <v>1</v>
      </c>
      <c r="E2328" s="29">
        <v>1</v>
      </c>
      <c r="F2328" s="29">
        <v>2321.9009999999998</v>
      </c>
      <c r="G2328" s="29">
        <v>1</v>
      </c>
      <c r="H2328" s="29">
        <v>1</v>
      </c>
      <c r="I2328" s="29">
        <v>1</v>
      </c>
      <c r="K2328" s="432"/>
      <c r="L2328" s="432" t="e">
        <f>IF(K2328=0,#REF!,0)</f>
        <v>#REF!</v>
      </c>
      <c r="O2328">
        <v>58721.699219000002</v>
      </c>
      <c r="P2328">
        <v>75</v>
      </c>
    </row>
    <row r="2329" spans="1:16">
      <c r="A2329" s="29">
        <v>2327</v>
      </c>
      <c r="B2329" s="29">
        <v>1762.222</v>
      </c>
      <c r="C2329" s="29">
        <v>16270.620999999899</v>
      </c>
      <c r="D2329" s="29">
        <v>1</v>
      </c>
      <c r="E2329" s="29">
        <v>1</v>
      </c>
      <c r="F2329" s="29">
        <v>2135.9299999999998</v>
      </c>
      <c r="G2329" s="29">
        <v>1</v>
      </c>
      <c r="H2329" s="29">
        <v>1</v>
      </c>
      <c r="I2329" s="29">
        <v>1</v>
      </c>
      <c r="K2329" s="432"/>
      <c r="L2329" s="432" t="e">
        <f>IF(K2329=0,#REF!,0)</f>
        <v>#REF!</v>
      </c>
      <c r="O2329">
        <v>58545.543394</v>
      </c>
      <c r="P2329">
        <v>71</v>
      </c>
    </row>
    <row r="2330" spans="1:16">
      <c r="A2330" s="29">
        <v>2328</v>
      </c>
      <c r="B2330" s="29">
        <v>1032.623999999998</v>
      </c>
      <c r="C2330" s="29">
        <v>16312.155999999901</v>
      </c>
      <c r="D2330" s="29">
        <v>1</v>
      </c>
      <c r="E2330" s="29">
        <v>1</v>
      </c>
      <c r="F2330" s="29">
        <v>1206.3140000000001</v>
      </c>
      <c r="G2330" s="29">
        <v>1</v>
      </c>
      <c r="H2330" s="29">
        <v>1</v>
      </c>
      <c r="I2330" s="29">
        <v>1</v>
      </c>
      <c r="K2330" s="432"/>
      <c r="L2330" s="432" t="e">
        <f>IF(K2330=0,#REF!,0)</f>
        <v>#REF!</v>
      </c>
      <c r="O2330">
        <v>58048.247130999996</v>
      </c>
      <c r="P2330">
        <v>76</v>
      </c>
    </row>
    <row r="2331" spans="1:16">
      <c r="A2331" s="29">
        <v>2329</v>
      </c>
      <c r="B2331" s="29">
        <v>1032.623999999998</v>
      </c>
      <c r="C2331" s="29">
        <v>16591.608999999899</v>
      </c>
      <c r="D2331" s="29">
        <v>1</v>
      </c>
      <c r="E2331" s="29">
        <v>1</v>
      </c>
      <c r="F2331" s="29">
        <v>564.272999999999</v>
      </c>
      <c r="G2331" s="29">
        <v>1</v>
      </c>
      <c r="H2331" s="29">
        <v>1</v>
      </c>
      <c r="I2331" s="29">
        <v>1</v>
      </c>
      <c r="K2331" s="432"/>
      <c r="L2331" s="432" t="e">
        <f>IF(K2331=0,#REF!,0)</f>
        <v>#REF!</v>
      </c>
      <c r="O2331">
        <v>56914.43982</v>
      </c>
      <c r="P2331">
        <v>62</v>
      </c>
    </row>
    <row r="2332" spans="1:16">
      <c r="A2332" s="29">
        <v>2330</v>
      </c>
      <c r="B2332" s="29">
        <v>1032.623999999998</v>
      </c>
      <c r="C2332" s="29">
        <v>16561.522999999899</v>
      </c>
      <c r="D2332" s="29">
        <v>1</v>
      </c>
      <c r="E2332" s="29">
        <v>1</v>
      </c>
      <c r="F2332" s="29">
        <v>328.16199999999901</v>
      </c>
      <c r="G2332" s="29">
        <v>1</v>
      </c>
      <c r="H2332" s="29">
        <v>1</v>
      </c>
      <c r="I2332" s="29">
        <v>1</v>
      </c>
      <c r="K2332" s="432"/>
      <c r="L2332" s="432" t="e">
        <f>IF(K2332=0,#REF!,0)</f>
        <v>#REF!</v>
      </c>
      <c r="O2332">
        <v>53447.341737000002</v>
      </c>
      <c r="P2332">
        <v>59</v>
      </c>
    </row>
    <row r="2333" spans="1:16">
      <c r="A2333" s="29">
        <v>2331</v>
      </c>
      <c r="B2333" s="29">
        <v>1032.623999999998</v>
      </c>
      <c r="C2333" s="29">
        <v>16620.324999999899</v>
      </c>
      <c r="D2333" s="29">
        <v>1</v>
      </c>
      <c r="E2333" s="29">
        <v>1</v>
      </c>
      <c r="F2333" s="29">
        <v>288.86799999999897</v>
      </c>
      <c r="G2333" s="29">
        <v>1</v>
      </c>
      <c r="H2333" s="29">
        <v>1</v>
      </c>
      <c r="I2333" s="29">
        <v>1</v>
      </c>
      <c r="K2333" s="432"/>
      <c r="L2333" s="432" t="e">
        <f>IF(K2333=0,#REF!,0)</f>
        <v>#REF!</v>
      </c>
      <c r="O2333">
        <v>52278.039306000013</v>
      </c>
      <c r="P2333">
        <v>50</v>
      </c>
    </row>
    <row r="2334" spans="1:16">
      <c r="A2334" s="29">
        <v>2332</v>
      </c>
      <c r="B2334" s="29">
        <v>1032.623999999998</v>
      </c>
      <c r="C2334" s="29">
        <v>16616.855999999902</v>
      </c>
      <c r="D2334" s="29">
        <v>1</v>
      </c>
      <c r="E2334" s="29">
        <v>1</v>
      </c>
      <c r="F2334" s="29">
        <v>313.5569999999999</v>
      </c>
      <c r="G2334" s="29">
        <v>1</v>
      </c>
      <c r="H2334" s="29">
        <v>1</v>
      </c>
      <c r="I2334" s="29">
        <v>1</v>
      </c>
      <c r="K2334" s="432"/>
      <c r="L2334" s="432" t="e">
        <f>IF(K2334=0,#REF!,0)</f>
        <v>#REF!</v>
      </c>
      <c r="O2334">
        <v>52128.826446999999</v>
      </c>
      <c r="P2334">
        <v>54</v>
      </c>
    </row>
    <row r="2335" spans="1:16">
      <c r="A2335" s="29">
        <v>2333</v>
      </c>
      <c r="B2335" s="29">
        <v>1032.623999999998</v>
      </c>
      <c r="C2335" s="29">
        <v>16643.0789999999</v>
      </c>
      <c r="D2335" s="29">
        <v>1</v>
      </c>
      <c r="E2335" s="29">
        <v>1</v>
      </c>
      <c r="F2335" s="29">
        <v>388.47399999999999</v>
      </c>
      <c r="G2335" s="29">
        <v>1</v>
      </c>
      <c r="H2335" s="29">
        <v>1</v>
      </c>
      <c r="I2335" s="29">
        <v>1</v>
      </c>
      <c r="K2335" s="432"/>
      <c r="L2335" s="432" t="e">
        <f>IF(K2335=0,#REF!,0)</f>
        <v>#REF!</v>
      </c>
      <c r="O2335">
        <v>52592.631469</v>
      </c>
      <c r="P2335">
        <v>54</v>
      </c>
    </row>
    <row r="2336" spans="1:16">
      <c r="A2336" s="29">
        <v>2334</v>
      </c>
      <c r="B2336" s="29">
        <v>1762.222</v>
      </c>
      <c r="C2336" s="29">
        <v>16643.606999999902</v>
      </c>
      <c r="D2336" s="29">
        <v>1</v>
      </c>
      <c r="E2336" s="29">
        <v>1</v>
      </c>
      <c r="F2336" s="29">
        <v>2823.1590000000001</v>
      </c>
      <c r="G2336" s="29">
        <v>1</v>
      </c>
      <c r="H2336" s="29">
        <v>1</v>
      </c>
      <c r="I2336" s="29">
        <v>1</v>
      </c>
      <c r="K2336" s="432"/>
      <c r="L2336" s="432" t="e">
        <f>IF(K2336=0,#REF!,0)</f>
        <v>#REF!</v>
      </c>
      <c r="O2336">
        <v>53054.622130999996</v>
      </c>
      <c r="P2336">
        <v>50</v>
      </c>
    </row>
    <row r="2337" spans="1:16">
      <c r="A2337" s="29">
        <v>2335</v>
      </c>
      <c r="B2337" s="29">
        <v>6139.8579999999993</v>
      </c>
      <c r="C2337" s="29">
        <v>16687.588999999902</v>
      </c>
      <c r="D2337" s="29">
        <v>1</v>
      </c>
      <c r="E2337" s="29">
        <v>1</v>
      </c>
      <c r="F2337" s="29">
        <v>76510.257999999987</v>
      </c>
      <c r="G2337" s="29">
        <v>1</v>
      </c>
      <c r="H2337" s="29">
        <v>1</v>
      </c>
      <c r="I2337" s="29">
        <v>1</v>
      </c>
      <c r="K2337" s="432"/>
      <c r="L2337" s="432" t="e">
        <f>IF(K2337=0,#REF!,0)</f>
        <v>#REF!</v>
      </c>
      <c r="O2337">
        <v>53118.051087</v>
      </c>
      <c r="P2337">
        <v>52</v>
      </c>
    </row>
    <row r="2338" spans="1:16">
      <c r="A2338" s="29">
        <v>2336</v>
      </c>
      <c r="B2338" s="29">
        <v>1762.222</v>
      </c>
      <c r="C2338" s="29">
        <v>46497.534999999887</v>
      </c>
      <c r="D2338" s="29">
        <v>1</v>
      </c>
      <c r="E2338" s="29">
        <v>1</v>
      </c>
      <c r="F2338" s="29">
        <v>74655.118999999904</v>
      </c>
      <c r="G2338" s="29">
        <v>1</v>
      </c>
      <c r="H2338" s="29">
        <v>1</v>
      </c>
      <c r="I2338" s="29">
        <v>1</v>
      </c>
      <c r="K2338" s="432"/>
      <c r="L2338" s="432" t="e">
        <f>IF(K2338=0,#REF!,0)</f>
        <v>#REF!</v>
      </c>
      <c r="O2338">
        <v>53956.749573000001</v>
      </c>
      <c r="P2338">
        <v>76</v>
      </c>
    </row>
    <row r="2339" spans="1:16">
      <c r="A2339" s="29">
        <v>2337</v>
      </c>
      <c r="B2339" s="29">
        <v>1032.623999999998</v>
      </c>
      <c r="C2339" s="29">
        <v>73901.896999999895</v>
      </c>
      <c r="D2339" s="29">
        <v>1</v>
      </c>
      <c r="E2339" s="29">
        <v>1</v>
      </c>
      <c r="F2339" s="29">
        <v>68199.655999999886</v>
      </c>
      <c r="G2339" s="29">
        <v>1</v>
      </c>
      <c r="H2339" s="29">
        <v>1</v>
      </c>
      <c r="I2339" s="29">
        <v>1</v>
      </c>
      <c r="K2339" s="432"/>
      <c r="L2339" s="432" t="e">
        <f>IF(K2339=0,#REF!,0)</f>
        <v>#REF!</v>
      </c>
      <c r="O2339">
        <v>54368.207854999993</v>
      </c>
      <c r="P2339">
        <v>81</v>
      </c>
    </row>
    <row r="2340" spans="1:16">
      <c r="A2340" s="29">
        <v>2338</v>
      </c>
      <c r="B2340" s="29">
        <v>1153.2399999999991</v>
      </c>
      <c r="C2340" s="29">
        <v>89477.163999999888</v>
      </c>
      <c r="D2340" s="29">
        <v>1</v>
      </c>
      <c r="E2340" s="29">
        <v>1</v>
      </c>
      <c r="F2340" s="29">
        <v>57147.120999999999</v>
      </c>
      <c r="G2340" s="29">
        <v>1</v>
      </c>
      <c r="H2340" s="29">
        <v>1</v>
      </c>
      <c r="I2340" s="29">
        <v>1</v>
      </c>
      <c r="K2340" s="432"/>
      <c r="L2340" s="432" t="e">
        <f>IF(K2340=0,#REF!,0)</f>
        <v>#REF!</v>
      </c>
      <c r="O2340">
        <v>55319.466155000002</v>
      </c>
      <c r="P2340">
        <v>60</v>
      </c>
    </row>
    <row r="2341" spans="1:16">
      <c r="A2341" s="29">
        <v>2339</v>
      </c>
      <c r="B2341" s="29">
        <v>1213.5469999999989</v>
      </c>
      <c r="C2341" s="29">
        <v>104987.89999999981</v>
      </c>
      <c r="D2341" s="29">
        <v>1</v>
      </c>
      <c r="E2341" s="29">
        <v>1</v>
      </c>
      <c r="F2341" s="29">
        <v>48650.168999999893</v>
      </c>
      <c r="G2341" s="29">
        <v>1</v>
      </c>
      <c r="H2341" s="29">
        <v>1</v>
      </c>
      <c r="I2341" s="29">
        <v>1</v>
      </c>
      <c r="K2341" s="432">
        <v>10138.997135932979</v>
      </c>
      <c r="L2341" s="432">
        <f>IF(K2341=0,#REF!,0)</f>
        <v>0</v>
      </c>
      <c r="O2341">
        <v>55076.373626000001</v>
      </c>
      <c r="P2341">
        <v>64</v>
      </c>
    </row>
    <row r="2342" spans="1:16">
      <c r="A2342" s="29">
        <v>2340</v>
      </c>
      <c r="B2342" s="29">
        <v>1213.5469999999989</v>
      </c>
      <c r="C2342" s="29">
        <v>88191.821999999898</v>
      </c>
      <c r="D2342" s="29">
        <v>1</v>
      </c>
      <c r="E2342" s="29">
        <v>1</v>
      </c>
      <c r="F2342" s="29">
        <v>38182.284999999989</v>
      </c>
      <c r="G2342" s="29">
        <v>1</v>
      </c>
      <c r="H2342" s="29">
        <v>1</v>
      </c>
      <c r="I2342" s="29">
        <v>1</v>
      </c>
      <c r="K2342" s="432">
        <v>31002.721891318601</v>
      </c>
      <c r="L2342" s="432">
        <f>IF(K2342=0,#REF!,0)</f>
        <v>0</v>
      </c>
      <c r="O2342">
        <v>54594.733611000003</v>
      </c>
      <c r="P2342">
        <v>56</v>
      </c>
    </row>
    <row r="2343" spans="1:16">
      <c r="A2343" s="29">
        <v>2341</v>
      </c>
      <c r="B2343" s="29">
        <v>6200.1660000000002</v>
      </c>
      <c r="C2343" s="29">
        <v>50748.5649999999</v>
      </c>
      <c r="D2343" s="29">
        <v>1</v>
      </c>
      <c r="E2343" s="29">
        <v>1</v>
      </c>
      <c r="F2343" s="29">
        <v>18512.70299999999</v>
      </c>
      <c r="G2343" s="29">
        <v>1</v>
      </c>
      <c r="H2343" s="29">
        <v>1</v>
      </c>
      <c r="I2343" s="29">
        <v>1</v>
      </c>
      <c r="K2343" s="432">
        <v>10509.13408433724</v>
      </c>
      <c r="L2343" s="432">
        <f>IF(K2343=0,#REF!,0)</f>
        <v>0</v>
      </c>
      <c r="O2343">
        <v>53410.149842000013</v>
      </c>
      <c r="P2343">
        <v>49</v>
      </c>
    </row>
    <row r="2344" spans="1:16">
      <c r="A2344" s="29">
        <v>2342</v>
      </c>
      <c r="B2344" s="29">
        <v>1762.222</v>
      </c>
      <c r="C2344" s="29">
        <v>69551.42599999989</v>
      </c>
      <c r="D2344" s="29">
        <v>1</v>
      </c>
      <c r="E2344" s="29">
        <v>1</v>
      </c>
      <c r="F2344" s="29">
        <v>23013.333999999901</v>
      </c>
      <c r="G2344" s="29">
        <v>1</v>
      </c>
      <c r="H2344" s="29">
        <v>1</v>
      </c>
      <c r="I2344" s="29">
        <v>1</v>
      </c>
      <c r="K2344" s="432">
        <v>24897.707462817631</v>
      </c>
      <c r="L2344" s="432">
        <f>IF(K2344=0,#REF!,0)</f>
        <v>0</v>
      </c>
      <c r="O2344">
        <v>53575.988127999997</v>
      </c>
      <c r="P2344">
        <v>49</v>
      </c>
    </row>
    <row r="2345" spans="1:16">
      <c r="A2345" s="29">
        <v>2343</v>
      </c>
      <c r="B2345" s="29">
        <v>1032.623999999998</v>
      </c>
      <c r="C2345" s="29">
        <v>100889.31399999979</v>
      </c>
      <c r="D2345" s="29">
        <v>1</v>
      </c>
      <c r="E2345" s="29">
        <v>1</v>
      </c>
      <c r="F2345" s="29">
        <v>21266.002</v>
      </c>
      <c r="G2345" s="29">
        <v>1</v>
      </c>
      <c r="H2345" s="29">
        <v>1</v>
      </c>
      <c r="I2345" s="29">
        <v>1</v>
      </c>
      <c r="K2345" s="432">
        <v>12565.74882511008</v>
      </c>
      <c r="L2345" s="432">
        <f>IF(K2345=0,#REF!,0)</f>
        <v>0</v>
      </c>
      <c r="O2345">
        <v>53636.641632999999</v>
      </c>
      <c r="P2345">
        <v>48</v>
      </c>
    </row>
    <row r="2346" spans="1:16">
      <c r="A2346" s="29">
        <v>2344</v>
      </c>
      <c r="B2346" s="29">
        <v>1032.623999999998</v>
      </c>
      <c r="C2346" s="29">
        <v>84693.397999999899</v>
      </c>
      <c r="D2346" s="29">
        <v>1</v>
      </c>
      <c r="E2346" s="29">
        <v>1</v>
      </c>
      <c r="F2346" s="29">
        <v>16553.268</v>
      </c>
      <c r="G2346" s="29">
        <v>1</v>
      </c>
      <c r="H2346" s="29">
        <v>1</v>
      </c>
      <c r="I2346" s="29">
        <v>1</v>
      </c>
      <c r="K2346" s="432"/>
      <c r="L2346" s="432" t="e">
        <f>IF(K2346=0,#REF!,0)</f>
        <v>#REF!</v>
      </c>
      <c r="O2346">
        <v>54223.130433999999</v>
      </c>
      <c r="P2346">
        <v>46</v>
      </c>
    </row>
    <row r="2347" spans="1:16">
      <c r="A2347" s="29">
        <v>2345</v>
      </c>
      <c r="B2347" s="29">
        <v>1032.623999999998</v>
      </c>
      <c r="C2347" s="29">
        <v>72927.1859999999</v>
      </c>
      <c r="D2347" s="29">
        <v>1</v>
      </c>
      <c r="E2347" s="29">
        <v>1</v>
      </c>
      <c r="F2347" s="29">
        <v>19788.280999999999</v>
      </c>
      <c r="G2347" s="29">
        <v>1</v>
      </c>
      <c r="H2347" s="29">
        <v>1</v>
      </c>
      <c r="I2347" s="29">
        <v>1</v>
      </c>
      <c r="K2347" s="432"/>
      <c r="L2347" s="432" t="e">
        <f>IF(K2347=0,#REF!,0)</f>
        <v>#REF!</v>
      </c>
      <c r="O2347">
        <v>54306.604646</v>
      </c>
      <c r="P2347">
        <v>52</v>
      </c>
    </row>
    <row r="2348" spans="1:16">
      <c r="A2348" s="29">
        <v>2346</v>
      </c>
      <c r="B2348" s="29">
        <v>1762.222</v>
      </c>
      <c r="C2348" s="29">
        <v>41663.038999999902</v>
      </c>
      <c r="D2348" s="29">
        <v>1</v>
      </c>
      <c r="E2348" s="29">
        <v>1</v>
      </c>
      <c r="F2348" s="29">
        <v>24526.828999999889</v>
      </c>
      <c r="G2348" s="29">
        <v>1</v>
      </c>
      <c r="H2348" s="29">
        <v>1</v>
      </c>
      <c r="I2348" s="29">
        <v>1</v>
      </c>
      <c r="K2348" s="432"/>
      <c r="L2348" s="432" t="e">
        <f>IF(K2348=0,#REF!,0)</f>
        <v>#REF!</v>
      </c>
      <c r="O2348">
        <v>53784.143859000003</v>
      </c>
      <c r="P2348">
        <v>56</v>
      </c>
    </row>
    <row r="2349" spans="1:16">
      <c r="A2349" s="29">
        <v>2347</v>
      </c>
      <c r="B2349" s="29">
        <v>6139.8579999999993</v>
      </c>
      <c r="C2349" s="29">
        <v>28755.8329999999</v>
      </c>
      <c r="D2349" s="29">
        <v>1</v>
      </c>
      <c r="E2349" s="29">
        <v>1</v>
      </c>
      <c r="F2349" s="29">
        <v>21239.834999999999</v>
      </c>
      <c r="G2349" s="29">
        <v>1</v>
      </c>
      <c r="H2349" s="29">
        <v>1</v>
      </c>
      <c r="I2349" s="29">
        <v>1</v>
      </c>
      <c r="K2349" s="432"/>
      <c r="L2349" s="432" t="e">
        <f>IF(K2349=0,#REF!,0)</f>
        <v>#REF!</v>
      </c>
      <c r="O2349">
        <v>53777.834593000007</v>
      </c>
      <c r="P2349">
        <v>65</v>
      </c>
    </row>
    <row r="2350" spans="1:16">
      <c r="A2350" s="29">
        <v>2348</v>
      </c>
      <c r="B2350" s="29">
        <v>7599.07</v>
      </c>
      <c r="C2350" s="29">
        <v>30211.263999999901</v>
      </c>
      <c r="D2350" s="29">
        <v>1</v>
      </c>
      <c r="E2350" s="29">
        <v>1</v>
      </c>
      <c r="F2350" s="29">
        <v>22595.832999999999</v>
      </c>
      <c r="G2350" s="29">
        <v>1</v>
      </c>
      <c r="H2350" s="29">
        <v>1</v>
      </c>
      <c r="I2350" s="29">
        <v>1</v>
      </c>
      <c r="K2350" s="432"/>
      <c r="L2350" s="432" t="e">
        <f>IF(K2350=0,#REF!,0)</f>
        <v>#REF!</v>
      </c>
      <c r="O2350">
        <v>55057.624327999998</v>
      </c>
      <c r="P2350">
        <v>68</v>
      </c>
    </row>
    <row r="2351" spans="1:16">
      <c r="A2351" s="29">
        <v>2349</v>
      </c>
      <c r="B2351" s="29">
        <v>1762.222</v>
      </c>
      <c r="C2351" s="29">
        <v>16880.534999999902</v>
      </c>
      <c r="D2351" s="29">
        <v>1</v>
      </c>
      <c r="E2351" s="29">
        <v>1</v>
      </c>
      <c r="F2351" s="29">
        <v>36914.919999999896</v>
      </c>
      <c r="G2351" s="29">
        <v>1</v>
      </c>
      <c r="H2351" s="29">
        <v>1</v>
      </c>
      <c r="I2351" s="29">
        <v>1</v>
      </c>
      <c r="K2351" s="432"/>
      <c r="L2351" s="432" t="e">
        <f>IF(K2351=0,#REF!,0)</f>
        <v>#REF!</v>
      </c>
      <c r="O2351">
        <v>55706.333984999997</v>
      </c>
      <c r="P2351">
        <v>77</v>
      </c>
    </row>
    <row r="2352" spans="1:16">
      <c r="A2352" s="29">
        <v>2350</v>
      </c>
      <c r="B2352" s="29">
        <v>1762.222</v>
      </c>
      <c r="C2352" s="29">
        <v>16546.927999999902</v>
      </c>
      <c r="D2352" s="29">
        <v>1</v>
      </c>
      <c r="E2352" s="29">
        <v>1</v>
      </c>
      <c r="F2352" s="29">
        <v>2977.826</v>
      </c>
      <c r="G2352" s="29">
        <v>1</v>
      </c>
      <c r="H2352" s="29">
        <v>1</v>
      </c>
      <c r="I2352" s="29">
        <v>1</v>
      </c>
      <c r="K2352" s="432"/>
      <c r="L2352" s="432" t="e">
        <f>IF(K2352=0,#REF!,0)</f>
        <v>#REF!</v>
      </c>
      <c r="O2352">
        <v>55422.353088999997</v>
      </c>
      <c r="P2352">
        <v>80</v>
      </c>
    </row>
    <row r="2353" spans="1:16">
      <c r="A2353" s="29">
        <v>2351</v>
      </c>
      <c r="B2353" s="29">
        <v>1762.222</v>
      </c>
      <c r="C2353" s="29">
        <v>16206.3479999999</v>
      </c>
      <c r="D2353" s="29">
        <v>1</v>
      </c>
      <c r="E2353" s="29">
        <v>1</v>
      </c>
      <c r="F2353" s="29">
        <v>1664.8879999999999</v>
      </c>
      <c r="G2353" s="29">
        <v>1</v>
      </c>
      <c r="H2353" s="29">
        <v>1</v>
      </c>
      <c r="I2353" s="29">
        <v>1</v>
      </c>
      <c r="K2353" s="432"/>
      <c r="L2353" s="432" t="e">
        <f>IF(K2353=0,#REF!,0)</f>
        <v>#REF!</v>
      </c>
      <c r="O2353">
        <v>55483.749907999998</v>
      </c>
      <c r="P2353">
        <v>79</v>
      </c>
    </row>
    <row r="2354" spans="1:16">
      <c r="A2354" s="29">
        <v>2352</v>
      </c>
      <c r="B2354" s="29">
        <v>1032.623999999998</v>
      </c>
      <c r="C2354" s="29">
        <v>16318.8049999999</v>
      </c>
      <c r="D2354" s="29">
        <v>1</v>
      </c>
      <c r="E2354" s="29">
        <v>1</v>
      </c>
      <c r="F2354" s="29">
        <v>1273.0139999999899</v>
      </c>
      <c r="G2354" s="29">
        <v>1</v>
      </c>
      <c r="H2354" s="29">
        <v>1</v>
      </c>
      <c r="I2354" s="29">
        <v>1</v>
      </c>
      <c r="K2354" s="432"/>
      <c r="L2354" s="432" t="e">
        <f>IF(K2354=0,#REF!,0)</f>
        <v>#REF!</v>
      </c>
      <c r="O2354">
        <v>55290.457335999999</v>
      </c>
      <c r="P2354">
        <v>76</v>
      </c>
    </row>
    <row r="2355" spans="1:16">
      <c r="A2355" s="29">
        <v>2353</v>
      </c>
      <c r="B2355" s="29">
        <v>1032.623999999998</v>
      </c>
      <c r="C2355" s="29">
        <v>16433.397999999899</v>
      </c>
      <c r="D2355" s="29">
        <v>1</v>
      </c>
      <c r="E2355" s="29">
        <v>1</v>
      </c>
      <c r="F2355" s="29">
        <v>564.36699999999905</v>
      </c>
      <c r="G2355" s="29">
        <v>1</v>
      </c>
      <c r="H2355" s="29">
        <v>1</v>
      </c>
      <c r="I2355" s="29">
        <v>1</v>
      </c>
      <c r="K2355" s="432"/>
      <c r="L2355" s="432" t="e">
        <f>IF(K2355=0,#REF!,0)</f>
        <v>#REF!</v>
      </c>
      <c r="O2355">
        <v>54158.120543999998</v>
      </c>
      <c r="P2355">
        <v>64</v>
      </c>
    </row>
    <row r="2356" spans="1:16">
      <c r="A2356" s="29">
        <v>2354</v>
      </c>
      <c r="B2356" s="29">
        <v>1032.623999999998</v>
      </c>
      <c r="C2356" s="29">
        <v>16496.1899999999</v>
      </c>
      <c r="D2356" s="29">
        <v>1</v>
      </c>
      <c r="E2356" s="29">
        <v>1</v>
      </c>
      <c r="F2356" s="29">
        <v>332.88799999999901</v>
      </c>
      <c r="G2356" s="29">
        <v>1</v>
      </c>
      <c r="H2356" s="29">
        <v>1</v>
      </c>
      <c r="I2356" s="29">
        <v>1</v>
      </c>
      <c r="K2356" s="432"/>
      <c r="L2356" s="432" t="e">
        <f>IF(K2356=0,#REF!,0)</f>
        <v>#REF!</v>
      </c>
      <c r="O2356">
        <v>50118.458251999997</v>
      </c>
      <c r="P2356">
        <v>60</v>
      </c>
    </row>
    <row r="2357" spans="1:16">
      <c r="A2357" s="29">
        <v>2355</v>
      </c>
      <c r="B2357" s="29">
        <v>1032.623999999998</v>
      </c>
      <c r="C2357" s="29">
        <v>16676.017999999902</v>
      </c>
      <c r="D2357" s="29">
        <v>1</v>
      </c>
      <c r="E2357" s="29">
        <v>1</v>
      </c>
      <c r="F2357" s="29">
        <v>480.75799999999902</v>
      </c>
      <c r="G2357" s="29">
        <v>1</v>
      </c>
      <c r="H2357" s="29">
        <v>1</v>
      </c>
      <c r="I2357" s="29">
        <v>1</v>
      </c>
      <c r="K2357" s="432"/>
      <c r="L2357" s="432" t="e">
        <f>IF(K2357=0,#REF!,0)</f>
        <v>#REF!</v>
      </c>
      <c r="O2357">
        <v>48063.047486000003</v>
      </c>
      <c r="P2357">
        <v>57</v>
      </c>
    </row>
    <row r="2358" spans="1:16">
      <c r="A2358" s="29">
        <v>2356</v>
      </c>
      <c r="B2358" s="29">
        <v>1032.623999999998</v>
      </c>
      <c r="C2358" s="29">
        <v>16761.344999999899</v>
      </c>
      <c r="D2358" s="29">
        <v>1</v>
      </c>
      <c r="E2358" s="29">
        <v>1</v>
      </c>
      <c r="F2358" s="29">
        <v>1644.117999999989</v>
      </c>
      <c r="G2358" s="29">
        <v>1</v>
      </c>
      <c r="H2358" s="29">
        <v>1</v>
      </c>
      <c r="I2358" s="29">
        <v>1</v>
      </c>
      <c r="K2358" s="432"/>
      <c r="L2358" s="432" t="e">
        <f>IF(K2358=0,#REF!,0)</f>
        <v>#REF!</v>
      </c>
      <c r="O2358">
        <v>47648.079253999997</v>
      </c>
      <c r="P2358">
        <v>50</v>
      </c>
    </row>
    <row r="2359" spans="1:16">
      <c r="A2359" s="29">
        <v>2357</v>
      </c>
      <c r="B2359" s="29">
        <v>1032.623999999998</v>
      </c>
      <c r="C2359" s="29">
        <v>16855.850999999901</v>
      </c>
      <c r="D2359" s="29">
        <v>1</v>
      </c>
      <c r="E2359" s="29">
        <v>1</v>
      </c>
      <c r="F2359" s="29">
        <v>6943.9349999999904</v>
      </c>
      <c r="G2359" s="29">
        <v>1</v>
      </c>
      <c r="H2359" s="29">
        <v>1</v>
      </c>
      <c r="I2359" s="29">
        <v>1</v>
      </c>
      <c r="K2359" s="432"/>
      <c r="L2359" s="432" t="e">
        <f>IF(K2359=0,#REF!,0)</f>
        <v>#REF!</v>
      </c>
      <c r="O2359">
        <v>47763.036072000003</v>
      </c>
      <c r="P2359">
        <v>53</v>
      </c>
    </row>
    <row r="2360" spans="1:16">
      <c r="A2360" s="29">
        <v>2358</v>
      </c>
      <c r="B2360" s="29">
        <v>1762.222</v>
      </c>
      <c r="C2360" s="29">
        <v>16940.998999999902</v>
      </c>
      <c r="D2360" s="29">
        <v>1</v>
      </c>
      <c r="E2360" s="29">
        <v>1</v>
      </c>
      <c r="F2360" s="29">
        <v>13624.95899999999</v>
      </c>
      <c r="G2360" s="29">
        <v>1</v>
      </c>
      <c r="H2360" s="29">
        <v>1</v>
      </c>
      <c r="I2360" s="29">
        <v>1</v>
      </c>
      <c r="K2360" s="432"/>
      <c r="L2360" s="432" t="e">
        <f>IF(K2360=0,#REF!,0)</f>
        <v>#REF!</v>
      </c>
      <c r="O2360">
        <v>48853.872436999998</v>
      </c>
      <c r="P2360">
        <v>54</v>
      </c>
    </row>
    <row r="2361" spans="1:16">
      <c r="A2361" s="29">
        <v>2359</v>
      </c>
      <c r="B2361" s="29">
        <v>6139.8579999999993</v>
      </c>
      <c r="C2361" s="29">
        <v>17008.334999999901</v>
      </c>
      <c r="D2361" s="29">
        <v>1</v>
      </c>
      <c r="E2361" s="29">
        <v>1</v>
      </c>
      <c r="F2361" s="29">
        <v>92594.644</v>
      </c>
      <c r="G2361" s="29">
        <v>1</v>
      </c>
      <c r="H2361" s="29">
        <v>1</v>
      </c>
      <c r="I2361" s="29">
        <v>1</v>
      </c>
      <c r="K2361" s="432"/>
      <c r="L2361" s="432" t="e">
        <f>IF(K2361=0,#REF!,0)</f>
        <v>#REF!</v>
      </c>
      <c r="O2361">
        <v>48982.117951</v>
      </c>
      <c r="P2361">
        <v>60</v>
      </c>
    </row>
    <row r="2362" spans="1:16">
      <c r="A2362" s="29">
        <v>2360</v>
      </c>
      <c r="B2362" s="29">
        <v>1762.222</v>
      </c>
      <c r="C2362" s="29">
        <v>46045.694999999891</v>
      </c>
      <c r="D2362" s="29">
        <v>1</v>
      </c>
      <c r="E2362" s="29">
        <v>1</v>
      </c>
      <c r="F2362" s="29">
        <v>86244.330999999991</v>
      </c>
      <c r="G2362" s="29">
        <v>1</v>
      </c>
      <c r="H2362" s="29">
        <v>1</v>
      </c>
      <c r="I2362" s="29">
        <v>1</v>
      </c>
      <c r="K2362" s="432"/>
      <c r="L2362" s="432" t="e">
        <f>IF(K2362=0,#REF!,0)</f>
        <v>#REF!</v>
      </c>
      <c r="O2362">
        <v>49949.576354999997</v>
      </c>
      <c r="P2362">
        <v>62</v>
      </c>
    </row>
    <row r="2363" spans="1:16">
      <c r="A2363" s="29">
        <v>2361</v>
      </c>
      <c r="B2363" s="29">
        <v>1032.623999999998</v>
      </c>
      <c r="C2363" s="29">
        <v>73092.054999999906</v>
      </c>
      <c r="D2363" s="29">
        <v>1</v>
      </c>
      <c r="E2363" s="29">
        <v>1</v>
      </c>
      <c r="F2363" s="29">
        <v>74550.062999999995</v>
      </c>
      <c r="G2363" s="29">
        <v>1</v>
      </c>
      <c r="H2363" s="29">
        <v>1</v>
      </c>
      <c r="I2363" s="29">
        <v>1</v>
      </c>
      <c r="K2363" s="432"/>
      <c r="L2363" s="432" t="e">
        <f>IF(K2363=0,#REF!,0)</f>
        <v>#REF!</v>
      </c>
      <c r="O2363">
        <v>49825.662780999999</v>
      </c>
      <c r="P2363">
        <v>73</v>
      </c>
    </row>
    <row r="2364" spans="1:16">
      <c r="A2364" s="29">
        <v>2362</v>
      </c>
      <c r="B2364" s="29">
        <v>1153.2399999999991</v>
      </c>
      <c r="C2364" s="29">
        <v>88599.837999999902</v>
      </c>
      <c r="D2364" s="29">
        <v>1</v>
      </c>
      <c r="E2364" s="29">
        <v>1</v>
      </c>
      <c r="F2364" s="29">
        <v>60963.608999999997</v>
      </c>
      <c r="G2364" s="29">
        <v>1</v>
      </c>
      <c r="H2364" s="29">
        <v>1</v>
      </c>
      <c r="I2364" s="29">
        <v>1</v>
      </c>
      <c r="K2364" s="432"/>
      <c r="L2364" s="432" t="e">
        <f>IF(K2364=0,#REF!,0)</f>
        <v>#REF!</v>
      </c>
      <c r="O2364">
        <v>50177.685851000002</v>
      </c>
      <c r="P2364">
        <v>68</v>
      </c>
    </row>
    <row r="2365" spans="1:16">
      <c r="A2365" s="29">
        <v>2363</v>
      </c>
      <c r="B2365" s="29">
        <v>1213.5469999999989</v>
      </c>
      <c r="C2365" s="29">
        <v>104042.0909999998</v>
      </c>
      <c r="D2365" s="29">
        <v>1</v>
      </c>
      <c r="E2365" s="29">
        <v>1</v>
      </c>
      <c r="F2365" s="29">
        <v>50179.483999999989</v>
      </c>
      <c r="G2365" s="29">
        <v>1</v>
      </c>
      <c r="H2365" s="29">
        <v>1</v>
      </c>
      <c r="I2365" s="29">
        <v>1</v>
      </c>
      <c r="K2365" s="432"/>
      <c r="L2365" s="432" t="e">
        <f>IF(K2365=0,#REF!,0)</f>
        <v>#REF!</v>
      </c>
      <c r="O2365">
        <v>51077.372679</v>
      </c>
      <c r="P2365">
        <v>68</v>
      </c>
    </row>
    <row r="2366" spans="1:16">
      <c r="A2366" s="29">
        <v>2364</v>
      </c>
      <c r="B2366" s="29">
        <v>1213.5469999999989</v>
      </c>
      <c r="C2366" s="29">
        <v>87468.047999999893</v>
      </c>
      <c r="D2366" s="29">
        <v>1</v>
      </c>
      <c r="E2366" s="29">
        <v>1</v>
      </c>
      <c r="F2366" s="29">
        <v>41307.089</v>
      </c>
      <c r="G2366" s="29">
        <v>1</v>
      </c>
      <c r="H2366" s="29">
        <v>1</v>
      </c>
      <c r="I2366" s="29">
        <v>1</v>
      </c>
      <c r="K2366" s="432">
        <v>1299.7821155880249</v>
      </c>
      <c r="L2366" s="432">
        <f>IF(K2366=0,#REF!,0)</f>
        <v>0</v>
      </c>
      <c r="O2366">
        <v>51029.526550000002</v>
      </c>
      <c r="P2366">
        <v>64</v>
      </c>
    </row>
    <row r="2367" spans="1:16">
      <c r="A2367" s="29">
        <v>2365</v>
      </c>
      <c r="B2367" s="29">
        <v>6200.1660000000002</v>
      </c>
      <c r="C2367" s="29">
        <v>50243.556999999899</v>
      </c>
      <c r="D2367" s="29">
        <v>1</v>
      </c>
      <c r="E2367" s="29">
        <v>1</v>
      </c>
      <c r="F2367" s="29">
        <v>23583.925999999999</v>
      </c>
      <c r="G2367" s="29">
        <v>1</v>
      </c>
      <c r="H2367" s="29">
        <v>1</v>
      </c>
      <c r="I2367" s="29">
        <v>1</v>
      </c>
      <c r="K2367" s="432"/>
      <c r="L2367" s="432" t="e">
        <f>IF(K2367=0,#REF!,0)</f>
        <v>#REF!</v>
      </c>
      <c r="O2367">
        <v>50586.623960999998</v>
      </c>
      <c r="P2367">
        <v>61</v>
      </c>
    </row>
    <row r="2368" spans="1:16">
      <c r="A2368" s="29">
        <v>2366</v>
      </c>
      <c r="B2368" s="29">
        <v>1762.222</v>
      </c>
      <c r="C2368" s="29">
        <v>69161.405999999901</v>
      </c>
      <c r="D2368" s="29">
        <v>1</v>
      </c>
      <c r="E2368" s="29">
        <v>1</v>
      </c>
      <c r="F2368" s="29">
        <v>27577.54099999999</v>
      </c>
      <c r="G2368" s="29">
        <v>1</v>
      </c>
      <c r="H2368" s="29">
        <v>1</v>
      </c>
      <c r="I2368" s="29">
        <v>1</v>
      </c>
      <c r="K2368" s="432"/>
      <c r="L2368" s="432" t="e">
        <f>IF(K2368=0,#REF!,0)</f>
        <v>#REF!</v>
      </c>
      <c r="O2368">
        <v>51093.901000999998</v>
      </c>
      <c r="P2368">
        <v>57</v>
      </c>
    </row>
    <row r="2369" spans="1:16">
      <c r="A2369" s="29">
        <v>2367</v>
      </c>
      <c r="B2369" s="29">
        <v>1032.623999999998</v>
      </c>
      <c r="C2369" s="29">
        <v>100591.58999999979</v>
      </c>
      <c r="D2369" s="29">
        <v>1</v>
      </c>
      <c r="E2369" s="29">
        <v>1</v>
      </c>
      <c r="F2369" s="29">
        <v>25063.17</v>
      </c>
      <c r="G2369" s="29">
        <v>1</v>
      </c>
      <c r="H2369" s="29">
        <v>1</v>
      </c>
      <c r="I2369" s="29">
        <v>1</v>
      </c>
      <c r="K2369" s="432"/>
      <c r="L2369" s="432" t="e">
        <f>IF(K2369=0,#REF!,0)</f>
        <v>#REF!</v>
      </c>
      <c r="O2369">
        <v>50654.578706</v>
      </c>
      <c r="P2369">
        <v>52</v>
      </c>
    </row>
    <row r="2370" spans="1:16">
      <c r="A2370" s="29">
        <v>2368</v>
      </c>
      <c r="B2370" s="29">
        <v>1032.623999999998</v>
      </c>
      <c r="C2370" s="29">
        <v>84666.633999999904</v>
      </c>
      <c r="D2370" s="29">
        <v>1</v>
      </c>
      <c r="E2370" s="29">
        <v>1</v>
      </c>
      <c r="F2370" s="29">
        <v>23382.602999999901</v>
      </c>
      <c r="G2370" s="29">
        <v>1</v>
      </c>
      <c r="H2370" s="29">
        <v>1</v>
      </c>
      <c r="I2370" s="29">
        <v>1</v>
      </c>
      <c r="K2370" s="432"/>
      <c r="L2370" s="432" t="e">
        <f>IF(K2370=0,#REF!,0)</f>
        <v>#REF!</v>
      </c>
      <c r="O2370">
        <v>50148.154146000001</v>
      </c>
      <c r="P2370">
        <v>54</v>
      </c>
    </row>
    <row r="2371" spans="1:16">
      <c r="A2371" s="29">
        <v>2369</v>
      </c>
      <c r="B2371" s="29">
        <v>1032.623999999998</v>
      </c>
      <c r="C2371" s="29">
        <v>72928.630999999907</v>
      </c>
      <c r="D2371" s="29">
        <v>1</v>
      </c>
      <c r="E2371" s="29">
        <v>1</v>
      </c>
      <c r="F2371" s="29">
        <v>25548.877</v>
      </c>
      <c r="G2371" s="29">
        <v>1</v>
      </c>
      <c r="H2371" s="29">
        <v>1</v>
      </c>
      <c r="I2371" s="29">
        <v>1</v>
      </c>
      <c r="K2371" s="432"/>
      <c r="L2371" s="432" t="e">
        <f>IF(K2371=0,#REF!,0)</f>
        <v>#REF!</v>
      </c>
      <c r="O2371">
        <v>50178.349670000003</v>
      </c>
      <c r="P2371">
        <v>55</v>
      </c>
    </row>
    <row r="2372" spans="1:16">
      <c r="A2372" s="29">
        <v>2370</v>
      </c>
      <c r="B2372" s="29">
        <v>1762.222</v>
      </c>
      <c r="C2372" s="29">
        <v>41650.686999999903</v>
      </c>
      <c r="D2372" s="29">
        <v>1</v>
      </c>
      <c r="E2372" s="29">
        <v>1</v>
      </c>
      <c r="F2372" s="29">
        <v>29681.393999999989</v>
      </c>
      <c r="G2372" s="29">
        <v>1</v>
      </c>
      <c r="H2372" s="29">
        <v>1</v>
      </c>
      <c r="I2372" s="29">
        <v>1</v>
      </c>
      <c r="K2372" s="432"/>
      <c r="L2372" s="432" t="e">
        <f>IF(K2372=0,#REF!,0)</f>
        <v>#REF!</v>
      </c>
      <c r="O2372">
        <v>50355.891479999998</v>
      </c>
      <c r="P2372">
        <v>62</v>
      </c>
    </row>
    <row r="2373" spans="1:16">
      <c r="A2373" s="29">
        <v>2371</v>
      </c>
      <c r="B2373" s="29">
        <v>6139.8579999999993</v>
      </c>
      <c r="C2373" s="29">
        <v>29023.0249999999</v>
      </c>
      <c r="D2373" s="29">
        <v>1</v>
      </c>
      <c r="E2373" s="29">
        <v>1</v>
      </c>
      <c r="F2373" s="29">
        <v>30146.34</v>
      </c>
      <c r="G2373" s="29">
        <v>1</v>
      </c>
      <c r="H2373" s="29">
        <v>1</v>
      </c>
      <c r="I2373" s="29">
        <v>1</v>
      </c>
      <c r="K2373" s="432"/>
      <c r="L2373" s="432" t="e">
        <f>IF(K2373=0,#REF!,0)</f>
        <v>#REF!</v>
      </c>
      <c r="O2373">
        <v>50864.939299999998</v>
      </c>
      <c r="P2373">
        <v>75</v>
      </c>
    </row>
    <row r="2374" spans="1:16">
      <c r="A2374" s="29">
        <v>2372</v>
      </c>
      <c r="B2374" s="29">
        <v>7599.07</v>
      </c>
      <c r="C2374" s="29">
        <v>30433.121999999901</v>
      </c>
      <c r="D2374" s="29">
        <v>1</v>
      </c>
      <c r="E2374" s="29">
        <v>1</v>
      </c>
      <c r="F2374" s="29">
        <v>29896.8289999999</v>
      </c>
      <c r="G2374" s="29">
        <v>1</v>
      </c>
      <c r="H2374" s="29">
        <v>1</v>
      </c>
      <c r="I2374" s="29">
        <v>1</v>
      </c>
      <c r="K2374" s="432"/>
      <c r="L2374" s="432" t="e">
        <f>IF(K2374=0,#REF!,0)</f>
        <v>#REF!</v>
      </c>
      <c r="O2374">
        <v>52792.903230000004</v>
      </c>
      <c r="P2374">
        <v>87</v>
      </c>
    </row>
    <row r="2375" spans="1:16">
      <c r="A2375" s="29">
        <v>2373</v>
      </c>
      <c r="B2375" s="29">
        <v>1762.222</v>
      </c>
      <c r="C2375" s="29">
        <v>17022.9549999999</v>
      </c>
      <c r="D2375" s="29">
        <v>1</v>
      </c>
      <c r="E2375" s="29">
        <v>1</v>
      </c>
      <c r="F2375" s="29">
        <v>41392.237999999998</v>
      </c>
      <c r="G2375" s="29">
        <v>1</v>
      </c>
      <c r="H2375" s="29">
        <v>1</v>
      </c>
      <c r="I2375" s="29">
        <v>1</v>
      </c>
      <c r="K2375" s="432"/>
      <c r="L2375" s="432" t="e">
        <f>IF(K2375=0,#REF!,0)</f>
        <v>#REF!</v>
      </c>
      <c r="O2375">
        <v>54140.574584999988</v>
      </c>
      <c r="P2375">
        <v>92</v>
      </c>
    </row>
    <row r="2376" spans="1:16">
      <c r="A2376" s="29">
        <v>2374</v>
      </c>
      <c r="B2376" s="29">
        <v>1762.222</v>
      </c>
      <c r="C2376" s="29">
        <v>16639.679999999898</v>
      </c>
      <c r="D2376" s="29">
        <v>1</v>
      </c>
      <c r="E2376" s="29">
        <v>1</v>
      </c>
      <c r="F2376" s="29">
        <v>2978.9839999999999</v>
      </c>
      <c r="G2376" s="29">
        <v>1</v>
      </c>
      <c r="H2376" s="29">
        <v>1</v>
      </c>
      <c r="I2376" s="29">
        <v>1</v>
      </c>
      <c r="K2376" s="432"/>
      <c r="L2376" s="432" t="e">
        <f>IF(K2376=0,#REF!,0)</f>
        <v>#REF!</v>
      </c>
      <c r="O2376">
        <v>53778.899901999997</v>
      </c>
      <c r="P2376">
        <v>95</v>
      </c>
    </row>
    <row r="2377" spans="1:16">
      <c r="A2377" s="29">
        <v>2375</v>
      </c>
      <c r="B2377" s="29">
        <v>1762.222</v>
      </c>
      <c r="C2377" s="29">
        <v>16256.1789999999</v>
      </c>
      <c r="D2377" s="29">
        <v>1</v>
      </c>
      <c r="E2377" s="29">
        <v>1</v>
      </c>
      <c r="F2377" s="29">
        <v>1665.3969999999899</v>
      </c>
      <c r="G2377" s="29">
        <v>1</v>
      </c>
      <c r="H2377" s="29">
        <v>1</v>
      </c>
      <c r="I2377" s="29">
        <v>1</v>
      </c>
      <c r="K2377" s="432"/>
      <c r="L2377" s="432" t="e">
        <f>IF(K2377=0,#REF!,0)</f>
        <v>#REF!</v>
      </c>
      <c r="O2377">
        <v>54097.516875999987</v>
      </c>
      <c r="P2377">
        <v>81</v>
      </c>
    </row>
    <row r="2378" spans="1:16">
      <c r="A2378" s="29">
        <v>2376</v>
      </c>
      <c r="B2378" s="29">
        <v>1032.623999999998</v>
      </c>
      <c r="C2378" s="29">
        <v>16312.3309999999</v>
      </c>
      <c r="D2378" s="29">
        <v>1</v>
      </c>
      <c r="E2378" s="29">
        <v>1</v>
      </c>
      <c r="F2378" s="29">
        <v>1273.182</v>
      </c>
      <c r="G2378" s="29">
        <v>1</v>
      </c>
      <c r="H2378" s="29">
        <v>1</v>
      </c>
      <c r="I2378" s="29">
        <v>1</v>
      </c>
      <c r="K2378" s="432"/>
      <c r="L2378" s="432" t="e">
        <f>IF(K2378=0,#REF!,0)</f>
        <v>#REF!</v>
      </c>
      <c r="O2378">
        <v>53899.031158999998</v>
      </c>
      <c r="P2378">
        <v>76</v>
      </c>
    </row>
    <row r="2379" spans="1:16">
      <c r="A2379" s="29">
        <v>2377</v>
      </c>
      <c r="B2379" s="29">
        <v>1032.623999999998</v>
      </c>
      <c r="C2379" s="29">
        <v>16289.101999999901</v>
      </c>
      <c r="D2379" s="29">
        <v>1</v>
      </c>
      <c r="E2379" s="29">
        <v>1</v>
      </c>
      <c r="F2379" s="29">
        <v>564.01599999999905</v>
      </c>
      <c r="G2379" s="29">
        <v>1</v>
      </c>
      <c r="H2379" s="29">
        <v>1</v>
      </c>
      <c r="I2379" s="29">
        <v>1</v>
      </c>
      <c r="K2379" s="432"/>
      <c r="L2379" s="432" t="e">
        <f>IF(K2379=0,#REF!,0)</f>
        <v>#REF!</v>
      </c>
      <c r="O2379">
        <v>51713.391663000002</v>
      </c>
      <c r="P2379">
        <v>66</v>
      </c>
    </row>
    <row r="2380" spans="1:16">
      <c r="A2380" s="29">
        <v>2378</v>
      </c>
      <c r="B2380" s="29">
        <v>1032.623999999998</v>
      </c>
      <c r="C2380" s="29">
        <v>16212.773999999899</v>
      </c>
      <c r="D2380" s="29">
        <v>1</v>
      </c>
      <c r="E2380" s="29">
        <v>1</v>
      </c>
      <c r="F2380" s="29">
        <v>327.72099999999898</v>
      </c>
      <c r="G2380" s="29">
        <v>1</v>
      </c>
      <c r="H2380" s="29">
        <v>1</v>
      </c>
      <c r="I2380" s="29">
        <v>1</v>
      </c>
      <c r="K2380" s="432"/>
      <c r="L2380" s="432" t="e">
        <f>IF(K2380=0,#REF!,0)</f>
        <v>#REF!</v>
      </c>
      <c r="O2380">
        <v>48680.832031999998</v>
      </c>
      <c r="P2380">
        <v>59</v>
      </c>
    </row>
    <row r="2381" spans="1:16">
      <c r="A2381" s="29">
        <v>2379</v>
      </c>
      <c r="B2381" s="29">
        <v>1032.623999999998</v>
      </c>
      <c r="C2381" s="29">
        <v>16203.691999999901</v>
      </c>
      <c r="D2381" s="29">
        <v>1</v>
      </c>
      <c r="E2381" s="29">
        <v>1</v>
      </c>
      <c r="F2381" s="29">
        <v>282.30399999999997</v>
      </c>
      <c r="G2381" s="29">
        <v>1</v>
      </c>
      <c r="H2381" s="29">
        <v>1</v>
      </c>
      <c r="I2381" s="29">
        <v>1</v>
      </c>
      <c r="K2381" s="432"/>
      <c r="L2381" s="432" t="e">
        <f>IF(K2381=0,#REF!,0)</f>
        <v>#REF!</v>
      </c>
      <c r="O2381">
        <v>48843.833465000003</v>
      </c>
      <c r="P2381">
        <v>60</v>
      </c>
    </row>
    <row r="2382" spans="1:16">
      <c r="A2382" s="29">
        <v>2380</v>
      </c>
      <c r="B2382" s="29">
        <v>1032.623999999998</v>
      </c>
      <c r="C2382" s="29">
        <v>16185.8919999999</v>
      </c>
      <c r="D2382" s="29">
        <v>1</v>
      </c>
      <c r="E2382" s="29">
        <v>1</v>
      </c>
      <c r="F2382" s="29">
        <v>282.76499999999999</v>
      </c>
      <c r="G2382" s="29">
        <v>1</v>
      </c>
      <c r="H2382" s="29">
        <v>1</v>
      </c>
      <c r="I2382" s="29">
        <v>1</v>
      </c>
      <c r="K2382" s="432"/>
      <c r="L2382" s="432" t="e">
        <f>IF(K2382=0,#REF!,0)</f>
        <v>#REF!</v>
      </c>
      <c r="O2382">
        <v>48688.079193000012</v>
      </c>
      <c r="P2382">
        <v>55</v>
      </c>
    </row>
    <row r="2383" spans="1:16">
      <c r="A2383" s="29">
        <v>2381</v>
      </c>
      <c r="B2383" s="29">
        <v>1032.623999999998</v>
      </c>
      <c r="C2383" s="29">
        <v>16186.5179999999</v>
      </c>
      <c r="D2383" s="29">
        <v>1</v>
      </c>
      <c r="E2383" s="29">
        <v>1</v>
      </c>
      <c r="F2383" s="29">
        <v>256.195999999999</v>
      </c>
      <c r="G2383" s="29">
        <v>1</v>
      </c>
      <c r="H2383" s="29">
        <v>1</v>
      </c>
      <c r="I2383" s="29">
        <v>1</v>
      </c>
      <c r="K2383" s="432"/>
      <c r="L2383" s="432" t="e">
        <f>IF(K2383=0,#REF!,0)</f>
        <v>#REF!</v>
      </c>
      <c r="O2383">
        <v>49665.720215000001</v>
      </c>
      <c r="P2383">
        <v>58</v>
      </c>
    </row>
    <row r="2384" spans="1:16">
      <c r="A2384" s="29">
        <v>2382</v>
      </c>
      <c r="B2384" s="29">
        <v>1762.222</v>
      </c>
      <c r="C2384" s="29">
        <v>16185.6539999999</v>
      </c>
      <c r="D2384" s="29">
        <v>1</v>
      </c>
      <c r="E2384" s="29">
        <v>1</v>
      </c>
      <c r="F2384" s="29">
        <v>2536.4340000000002</v>
      </c>
      <c r="G2384" s="29">
        <v>1</v>
      </c>
      <c r="H2384" s="29">
        <v>1</v>
      </c>
      <c r="I2384" s="29">
        <v>1</v>
      </c>
      <c r="K2384" s="432"/>
      <c r="L2384" s="432" t="e">
        <f>IF(K2384=0,#REF!,0)</f>
        <v>#REF!</v>
      </c>
      <c r="O2384">
        <v>51261.479370000001</v>
      </c>
      <c r="P2384">
        <v>62</v>
      </c>
    </row>
    <row r="2385" spans="1:16">
      <c r="A2385" s="29">
        <v>2383</v>
      </c>
      <c r="B2385" s="29">
        <v>6139.8579999999993</v>
      </c>
      <c r="C2385" s="29">
        <v>16226.3319999999</v>
      </c>
      <c r="D2385" s="29">
        <v>1</v>
      </c>
      <c r="E2385" s="29">
        <v>1</v>
      </c>
      <c r="F2385" s="29">
        <v>67097.5799999999</v>
      </c>
      <c r="G2385" s="29">
        <v>1</v>
      </c>
      <c r="H2385" s="29">
        <v>1</v>
      </c>
      <c r="I2385" s="29">
        <v>1</v>
      </c>
      <c r="K2385" s="432"/>
      <c r="L2385" s="432" t="e">
        <f>IF(K2385=0,#REF!,0)</f>
        <v>#REF!</v>
      </c>
      <c r="O2385">
        <v>53619.001404000002</v>
      </c>
      <c r="P2385">
        <v>81</v>
      </c>
    </row>
    <row r="2386" spans="1:16">
      <c r="A2386" s="29">
        <v>2384</v>
      </c>
      <c r="B2386" s="29">
        <v>1762.222</v>
      </c>
      <c r="C2386" s="29">
        <v>44104.059999999889</v>
      </c>
      <c r="D2386" s="29">
        <v>1</v>
      </c>
      <c r="E2386" s="29">
        <v>1</v>
      </c>
      <c r="F2386" s="29">
        <v>61494.643999999898</v>
      </c>
      <c r="G2386" s="29">
        <v>1</v>
      </c>
      <c r="H2386" s="29">
        <v>1</v>
      </c>
      <c r="I2386" s="29">
        <v>1</v>
      </c>
      <c r="K2386" s="432"/>
      <c r="L2386" s="432" t="e">
        <f>IF(K2386=0,#REF!,0)</f>
        <v>#REF!</v>
      </c>
      <c r="O2386">
        <v>56118.192504999999</v>
      </c>
      <c r="P2386">
        <v>106</v>
      </c>
    </row>
    <row r="2387" spans="1:16">
      <c r="A2387" s="29">
        <v>2385</v>
      </c>
      <c r="B2387" s="29">
        <v>1032.623999999998</v>
      </c>
      <c r="C2387" s="29">
        <v>71042.224999999889</v>
      </c>
      <c r="D2387" s="29">
        <v>1</v>
      </c>
      <c r="E2387" s="29">
        <v>1</v>
      </c>
      <c r="F2387" s="29">
        <v>49563.13</v>
      </c>
      <c r="G2387" s="29">
        <v>1</v>
      </c>
      <c r="H2387" s="29">
        <v>1</v>
      </c>
      <c r="I2387" s="29">
        <v>1</v>
      </c>
      <c r="K2387" s="432"/>
      <c r="L2387" s="432" t="e">
        <f>IF(K2387=0,#REF!,0)</f>
        <v>#REF!</v>
      </c>
      <c r="O2387">
        <v>58033.53009</v>
      </c>
      <c r="P2387">
        <v>78</v>
      </c>
    </row>
    <row r="2388" spans="1:16">
      <c r="A2388" s="29">
        <v>2386</v>
      </c>
      <c r="B2388" s="29">
        <v>1153.2399999999991</v>
      </c>
      <c r="C2388" s="29">
        <v>86486.940999999904</v>
      </c>
      <c r="D2388" s="29">
        <v>1</v>
      </c>
      <c r="E2388" s="29">
        <v>1</v>
      </c>
      <c r="F2388" s="29">
        <v>37567.664999999899</v>
      </c>
      <c r="G2388" s="29">
        <v>1</v>
      </c>
      <c r="H2388" s="29">
        <v>1</v>
      </c>
      <c r="I2388" s="29">
        <v>1</v>
      </c>
      <c r="K2388" s="432"/>
      <c r="L2388" s="432" t="e">
        <f>IF(K2388=0,#REF!,0)</f>
        <v>#REF!</v>
      </c>
      <c r="O2388">
        <v>59527.227569000002</v>
      </c>
      <c r="P2388">
        <v>61</v>
      </c>
    </row>
    <row r="2389" spans="1:16">
      <c r="A2389" s="29">
        <v>2387</v>
      </c>
      <c r="B2389" s="29">
        <v>1213.5469999999989</v>
      </c>
      <c r="C2389" s="29">
        <v>102171.2129999998</v>
      </c>
      <c r="D2389" s="29">
        <v>1</v>
      </c>
      <c r="E2389" s="29">
        <v>1</v>
      </c>
      <c r="F2389" s="29">
        <v>26575.343999999888</v>
      </c>
      <c r="G2389" s="29">
        <v>1</v>
      </c>
      <c r="H2389" s="29">
        <v>1</v>
      </c>
      <c r="I2389" s="29">
        <v>1</v>
      </c>
      <c r="K2389" s="432">
        <v>15623.56997190262</v>
      </c>
      <c r="L2389" s="432">
        <f>IF(K2389=0,#REF!,0)</f>
        <v>0</v>
      </c>
      <c r="O2389">
        <v>58717.951019</v>
      </c>
      <c r="P2389">
        <v>54</v>
      </c>
    </row>
    <row r="2390" spans="1:16">
      <c r="A2390" s="29">
        <v>2388</v>
      </c>
      <c r="B2390" s="29">
        <v>1213.5469999999989</v>
      </c>
      <c r="C2390" s="29">
        <v>85873.430999999895</v>
      </c>
      <c r="D2390" s="29">
        <v>1</v>
      </c>
      <c r="E2390" s="29">
        <v>1</v>
      </c>
      <c r="F2390" s="29">
        <v>17131.670999999991</v>
      </c>
      <c r="G2390" s="29">
        <v>1</v>
      </c>
      <c r="H2390" s="29">
        <v>1</v>
      </c>
      <c r="I2390" s="29">
        <v>1</v>
      </c>
      <c r="K2390" s="432">
        <v>30676.36968361682</v>
      </c>
      <c r="L2390" s="432">
        <f>IF(K2390=0,#REF!,0)</f>
        <v>0</v>
      </c>
      <c r="O2390">
        <v>58349.339387</v>
      </c>
      <c r="P2390">
        <v>53</v>
      </c>
    </row>
    <row r="2391" spans="1:16">
      <c r="A2391" s="29">
        <v>2389</v>
      </c>
      <c r="B2391" s="29">
        <v>6200.1660000000002</v>
      </c>
      <c r="C2391" s="29">
        <v>48817.4929999999</v>
      </c>
      <c r="D2391" s="29">
        <v>1</v>
      </c>
      <c r="E2391" s="29">
        <v>1</v>
      </c>
      <c r="F2391" s="29">
        <v>4149.8419999999896</v>
      </c>
      <c r="G2391" s="29">
        <v>1</v>
      </c>
      <c r="H2391" s="29">
        <v>1</v>
      </c>
      <c r="I2391" s="29">
        <v>1</v>
      </c>
      <c r="K2391" s="432">
        <v>6145.6074211802643</v>
      </c>
      <c r="L2391" s="432">
        <f>IF(K2391=0,#REF!,0)</f>
        <v>0</v>
      </c>
      <c r="O2391">
        <v>55873.820678999997</v>
      </c>
      <c r="P2391">
        <v>51</v>
      </c>
    </row>
    <row r="2392" spans="1:16">
      <c r="A2392" s="29">
        <v>2390</v>
      </c>
      <c r="B2392" s="29">
        <v>1762.222</v>
      </c>
      <c r="C2392" s="29">
        <v>67891.388999999908</v>
      </c>
      <c r="D2392" s="29">
        <v>1</v>
      </c>
      <c r="E2392" s="29">
        <v>1</v>
      </c>
      <c r="F2392" s="29">
        <v>3833.4090000000001</v>
      </c>
      <c r="G2392" s="29">
        <v>1</v>
      </c>
      <c r="H2392" s="29">
        <v>1</v>
      </c>
      <c r="I2392" s="29">
        <v>1</v>
      </c>
      <c r="K2392" s="432">
        <v>20652.03107643843</v>
      </c>
      <c r="L2392" s="432">
        <f>IF(K2392=0,#REF!,0)</f>
        <v>0</v>
      </c>
      <c r="O2392">
        <v>54943.982421999986</v>
      </c>
      <c r="P2392">
        <v>49</v>
      </c>
    </row>
    <row r="2393" spans="1:16">
      <c r="A2393" s="29">
        <v>2391</v>
      </c>
      <c r="B2393" s="29">
        <v>1032.623999999998</v>
      </c>
      <c r="C2393" s="29">
        <v>99764.450999999797</v>
      </c>
      <c r="D2393" s="29">
        <v>1</v>
      </c>
      <c r="E2393" s="29">
        <v>1</v>
      </c>
      <c r="F2393" s="29">
        <v>2201.116</v>
      </c>
      <c r="G2393" s="29">
        <v>1</v>
      </c>
      <c r="H2393" s="29">
        <v>1</v>
      </c>
      <c r="I2393" s="29">
        <v>1</v>
      </c>
      <c r="K2393" s="432">
        <v>6563.1693962367444</v>
      </c>
      <c r="L2393" s="432">
        <f>IF(K2393=0,#REF!,0)</f>
        <v>0</v>
      </c>
      <c r="O2393">
        <v>58445.981689</v>
      </c>
      <c r="P2393">
        <v>44</v>
      </c>
    </row>
    <row r="2394" spans="1:16">
      <c r="A2394" s="29">
        <v>2392</v>
      </c>
      <c r="B2394" s="29">
        <v>1032.623999999998</v>
      </c>
      <c r="C2394" s="29">
        <v>83811.891999999905</v>
      </c>
      <c r="D2394" s="29">
        <v>1</v>
      </c>
      <c r="E2394" s="29">
        <v>1</v>
      </c>
      <c r="F2394" s="29">
        <v>1880.4289999999901</v>
      </c>
      <c r="G2394" s="29">
        <v>1</v>
      </c>
      <c r="H2394" s="29">
        <v>1</v>
      </c>
      <c r="I2394" s="29">
        <v>1</v>
      </c>
      <c r="K2394" s="432"/>
      <c r="L2394" s="432" t="e">
        <f>IF(K2394=0,#REF!,0)</f>
        <v>#REF!</v>
      </c>
      <c r="O2394">
        <v>58153.711425000001</v>
      </c>
      <c r="P2394">
        <v>47</v>
      </c>
    </row>
    <row r="2395" spans="1:16">
      <c r="A2395" s="29">
        <v>2393</v>
      </c>
      <c r="B2395" s="29">
        <v>1032.623999999998</v>
      </c>
      <c r="C2395" s="29">
        <v>71903.923999999897</v>
      </c>
      <c r="D2395" s="29">
        <v>1</v>
      </c>
      <c r="E2395" s="29">
        <v>1</v>
      </c>
      <c r="F2395" s="29">
        <v>2184.7510000000002</v>
      </c>
      <c r="G2395" s="29">
        <v>1</v>
      </c>
      <c r="H2395" s="29">
        <v>1</v>
      </c>
      <c r="I2395" s="29">
        <v>1</v>
      </c>
      <c r="K2395" s="432"/>
      <c r="L2395" s="432" t="e">
        <f>IF(K2395=0,#REF!,0)</f>
        <v>#REF!</v>
      </c>
      <c r="O2395">
        <v>58767.267548000003</v>
      </c>
      <c r="P2395">
        <v>51</v>
      </c>
    </row>
    <row r="2396" spans="1:16">
      <c r="A2396" s="29">
        <v>2394</v>
      </c>
      <c r="B2396" s="29">
        <v>1762.222</v>
      </c>
      <c r="C2396" s="29">
        <v>40127.484999999899</v>
      </c>
      <c r="D2396" s="29">
        <v>1</v>
      </c>
      <c r="E2396" s="29">
        <v>1</v>
      </c>
      <c r="F2396" s="29">
        <v>4358.4339999999902</v>
      </c>
      <c r="G2396" s="29">
        <v>1</v>
      </c>
      <c r="H2396" s="29">
        <v>1</v>
      </c>
      <c r="I2396" s="29">
        <v>1</v>
      </c>
      <c r="K2396" s="432"/>
      <c r="L2396" s="432" t="e">
        <f>IF(K2396=0,#REF!,0)</f>
        <v>#REF!</v>
      </c>
      <c r="O2396">
        <v>59598.069183</v>
      </c>
      <c r="P2396">
        <v>55</v>
      </c>
    </row>
    <row r="2397" spans="1:16">
      <c r="A2397" s="29">
        <v>2395</v>
      </c>
      <c r="B2397" s="29">
        <v>6139.8579999999993</v>
      </c>
      <c r="C2397" s="29">
        <v>28120.461999999901</v>
      </c>
      <c r="D2397" s="29">
        <v>1</v>
      </c>
      <c r="E2397" s="29">
        <v>1</v>
      </c>
      <c r="F2397" s="29">
        <v>5320.3499999999995</v>
      </c>
      <c r="G2397" s="29">
        <v>1</v>
      </c>
      <c r="H2397" s="29">
        <v>1</v>
      </c>
      <c r="I2397" s="29">
        <v>1</v>
      </c>
      <c r="K2397" s="432"/>
      <c r="L2397" s="432" t="e">
        <f>IF(K2397=0,#REF!,0)</f>
        <v>#REF!</v>
      </c>
      <c r="O2397">
        <v>59794.628906999998</v>
      </c>
      <c r="P2397">
        <v>67</v>
      </c>
    </row>
    <row r="2398" spans="1:16">
      <c r="A2398" s="29">
        <v>2396</v>
      </c>
      <c r="B2398" s="29">
        <v>7599.07</v>
      </c>
      <c r="C2398" s="29">
        <v>29389.161999999898</v>
      </c>
      <c r="D2398" s="29">
        <v>1</v>
      </c>
      <c r="E2398" s="29">
        <v>1</v>
      </c>
      <c r="F2398" s="29">
        <v>5702.9779999999901</v>
      </c>
      <c r="G2398" s="29">
        <v>1</v>
      </c>
      <c r="H2398" s="29">
        <v>1</v>
      </c>
      <c r="I2398" s="29">
        <v>1</v>
      </c>
      <c r="K2398" s="432"/>
      <c r="L2398" s="432" t="e">
        <f>IF(K2398=0,#REF!,0)</f>
        <v>#REF!</v>
      </c>
      <c r="O2398">
        <v>60383.584501999998</v>
      </c>
      <c r="P2398">
        <v>79</v>
      </c>
    </row>
    <row r="2399" spans="1:16">
      <c r="A2399" s="29">
        <v>2397</v>
      </c>
      <c r="B2399" s="29">
        <v>1762.222</v>
      </c>
      <c r="C2399" s="29">
        <v>16271.281999999899</v>
      </c>
      <c r="D2399" s="29">
        <v>1</v>
      </c>
      <c r="E2399" s="29">
        <v>1</v>
      </c>
      <c r="F2399" s="29">
        <v>20073.426999999891</v>
      </c>
      <c r="G2399" s="29">
        <v>1</v>
      </c>
      <c r="H2399" s="29">
        <v>1</v>
      </c>
      <c r="I2399" s="29">
        <v>1</v>
      </c>
      <c r="K2399" s="432"/>
      <c r="L2399" s="432" t="e">
        <f>IF(K2399=0,#REF!,0)</f>
        <v>#REF!</v>
      </c>
      <c r="O2399">
        <v>60033.286650000002</v>
      </c>
      <c r="P2399">
        <v>83</v>
      </c>
    </row>
    <row r="2400" spans="1:16">
      <c r="A2400" s="29">
        <v>2398</v>
      </c>
      <c r="B2400" s="29">
        <v>1762.222</v>
      </c>
      <c r="C2400" s="29">
        <v>15978.799999999899</v>
      </c>
      <c r="D2400" s="29">
        <v>1</v>
      </c>
      <c r="E2400" s="29">
        <v>1</v>
      </c>
      <c r="F2400" s="29">
        <v>2973.5949999999998</v>
      </c>
      <c r="G2400" s="29">
        <v>1</v>
      </c>
      <c r="H2400" s="29">
        <v>1</v>
      </c>
      <c r="I2400" s="29">
        <v>1</v>
      </c>
      <c r="K2400" s="432"/>
      <c r="L2400" s="432" t="e">
        <f>IF(K2400=0,#REF!,0)</f>
        <v>#REF!</v>
      </c>
      <c r="O2400">
        <v>58891.087706999999</v>
      </c>
      <c r="P2400">
        <v>83</v>
      </c>
    </row>
    <row r="2401" spans="1:16">
      <c r="A2401" s="29">
        <v>2399</v>
      </c>
      <c r="B2401" s="29">
        <v>1762.222</v>
      </c>
      <c r="C2401" s="29">
        <v>15680.353999999899</v>
      </c>
      <c r="D2401" s="29">
        <v>1</v>
      </c>
      <c r="E2401" s="29">
        <v>1</v>
      </c>
      <c r="F2401" s="29">
        <v>1662.193</v>
      </c>
      <c r="G2401" s="29">
        <v>1</v>
      </c>
      <c r="H2401" s="29">
        <v>1</v>
      </c>
      <c r="I2401" s="29">
        <v>1</v>
      </c>
      <c r="K2401" s="432"/>
      <c r="L2401" s="432" t="e">
        <f>IF(K2401=0,#REF!,0)</f>
        <v>#REF!</v>
      </c>
      <c r="O2401">
        <v>57694.428039999999</v>
      </c>
      <c r="P2401">
        <v>84</v>
      </c>
    </row>
    <row r="2402" spans="1:16">
      <c r="A2402" s="29">
        <v>2400</v>
      </c>
      <c r="B2402" s="29">
        <v>1032.623999999998</v>
      </c>
      <c r="C2402" s="29">
        <v>15803.4469999999</v>
      </c>
      <c r="D2402" s="29">
        <v>1</v>
      </c>
      <c r="E2402" s="29">
        <v>1</v>
      </c>
      <c r="F2402" s="29">
        <v>1270.6479999999999</v>
      </c>
      <c r="G2402" s="29">
        <v>1</v>
      </c>
      <c r="H2402" s="29">
        <v>1</v>
      </c>
      <c r="I2402" s="29">
        <v>1</v>
      </c>
      <c r="K2402" s="432"/>
      <c r="L2402" s="432" t="e">
        <f>IF(K2402=0,#REF!,0)</f>
        <v>#REF!</v>
      </c>
      <c r="O2402">
        <v>57026.911254999999</v>
      </c>
      <c r="P2402">
        <v>76</v>
      </c>
    </row>
    <row r="2403" spans="1:16">
      <c r="A2403" s="29">
        <v>2401</v>
      </c>
      <c r="B2403" s="29">
        <v>1032.623999999998</v>
      </c>
      <c r="C2403" s="29">
        <v>15946.0739999999</v>
      </c>
      <c r="D2403" s="29">
        <v>1</v>
      </c>
      <c r="E2403" s="29">
        <v>1</v>
      </c>
      <c r="F2403" s="29">
        <v>562.58600000000001</v>
      </c>
      <c r="G2403" s="29">
        <v>1</v>
      </c>
      <c r="H2403" s="29">
        <v>1</v>
      </c>
      <c r="I2403" s="29">
        <v>1</v>
      </c>
      <c r="K2403" s="432"/>
      <c r="L2403" s="432" t="e">
        <f>IF(K2403=0,#REF!,0)</f>
        <v>#REF!</v>
      </c>
      <c r="O2403">
        <v>56511.890291000003</v>
      </c>
      <c r="P2403">
        <v>65</v>
      </c>
    </row>
    <row r="2404" spans="1:16">
      <c r="A2404" s="29">
        <v>2402</v>
      </c>
      <c r="B2404" s="29">
        <v>1032.623999999998</v>
      </c>
      <c r="C2404" s="29">
        <v>16008.638999999899</v>
      </c>
      <c r="D2404" s="29">
        <v>1</v>
      </c>
      <c r="E2404" s="29">
        <v>1</v>
      </c>
      <c r="F2404" s="29">
        <v>326.59899999999902</v>
      </c>
      <c r="G2404" s="29">
        <v>1</v>
      </c>
      <c r="H2404" s="29">
        <v>1</v>
      </c>
      <c r="I2404" s="29">
        <v>1</v>
      </c>
      <c r="K2404" s="432"/>
      <c r="L2404" s="432" t="e">
        <f>IF(K2404=0,#REF!,0)</f>
        <v>#REF!</v>
      </c>
      <c r="O2404">
        <v>53059.344452999998</v>
      </c>
      <c r="P2404">
        <v>59</v>
      </c>
    </row>
    <row r="2405" spans="1:16">
      <c r="A2405" s="29">
        <v>2403</v>
      </c>
      <c r="B2405" s="29">
        <v>1032.623999999998</v>
      </c>
      <c r="C2405" s="29">
        <v>16154.611999999899</v>
      </c>
      <c r="D2405" s="29">
        <v>1</v>
      </c>
      <c r="E2405" s="29">
        <v>1</v>
      </c>
      <c r="F2405" s="29">
        <v>280.82199999999898</v>
      </c>
      <c r="G2405" s="29">
        <v>1</v>
      </c>
      <c r="H2405" s="29">
        <v>1</v>
      </c>
      <c r="I2405" s="29">
        <v>1</v>
      </c>
      <c r="K2405" s="432"/>
      <c r="L2405" s="432" t="e">
        <f>IF(K2405=0,#REF!,0)</f>
        <v>#REF!</v>
      </c>
      <c r="O2405">
        <v>52737.825774999998</v>
      </c>
      <c r="P2405">
        <v>54</v>
      </c>
    </row>
    <row r="2406" spans="1:16">
      <c r="A2406" s="29">
        <v>2404</v>
      </c>
      <c r="B2406" s="29">
        <v>1032.623999999998</v>
      </c>
      <c r="C2406" s="29">
        <v>16215.8479999999</v>
      </c>
      <c r="D2406" s="29">
        <v>1</v>
      </c>
      <c r="E2406" s="29">
        <v>1</v>
      </c>
      <c r="F2406" s="29">
        <v>281.99</v>
      </c>
      <c r="G2406" s="29">
        <v>1</v>
      </c>
      <c r="H2406" s="29">
        <v>1</v>
      </c>
      <c r="I2406" s="29">
        <v>1</v>
      </c>
      <c r="K2406" s="432"/>
      <c r="L2406" s="432" t="e">
        <f>IF(K2406=0,#REF!,0)</f>
        <v>#REF!</v>
      </c>
      <c r="O2406">
        <v>52710.668700000002</v>
      </c>
      <c r="P2406">
        <v>57</v>
      </c>
    </row>
    <row r="2407" spans="1:16">
      <c r="A2407" s="29">
        <v>2405</v>
      </c>
      <c r="B2407" s="29">
        <v>1032.623999999998</v>
      </c>
      <c r="C2407" s="29">
        <v>16280.0879999999</v>
      </c>
      <c r="D2407" s="29">
        <v>1</v>
      </c>
      <c r="E2407" s="29">
        <v>1</v>
      </c>
      <c r="F2407" s="29">
        <v>249.71299999999999</v>
      </c>
      <c r="G2407" s="29">
        <v>1</v>
      </c>
      <c r="H2407" s="29">
        <v>1</v>
      </c>
      <c r="I2407" s="29">
        <v>1</v>
      </c>
      <c r="K2407" s="432"/>
      <c r="L2407" s="432" t="e">
        <f>IF(K2407=0,#REF!,0)</f>
        <v>#REF!</v>
      </c>
      <c r="O2407">
        <v>52996.938781999997</v>
      </c>
      <c r="P2407">
        <v>56</v>
      </c>
    </row>
    <row r="2408" spans="1:16">
      <c r="A2408" s="29">
        <v>2406</v>
      </c>
      <c r="B2408" s="29">
        <v>1762.222</v>
      </c>
      <c r="C2408" s="29">
        <v>16314.6589999999</v>
      </c>
      <c r="D2408" s="29">
        <v>1</v>
      </c>
      <c r="E2408" s="29">
        <v>1</v>
      </c>
      <c r="F2408" s="29">
        <v>2526.962</v>
      </c>
      <c r="G2408" s="29">
        <v>1</v>
      </c>
      <c r="H2408" s="29">
        <v>1</v>
      </c>
      <c r="I2408" s="29">
        <v>1</v>
      </c>
      <c r="K2408" s="432"/>
      <c r="L2408" s="432" t="e">
        <f>IF(K2408=0,#REF!,0)</f>
        <v>#REF!</v>
      </c>
      <c r="O2408">
        <v>53509.929260999997</v>
      </c>
      <c r="P2408">
        <v>60</v>
      </c>
    </row>
    <row r="2409" spans="1:16">
      <c r="A2409" s="29">
        <v>2407</v>
      </c>
      <c r="B2409" s="29">
        <v>6139.8579999999993</v>
      </c>
      <c r="C2409" s="29">
        <v>16398.3139999999</v>
      </c>
      <c r="D2409" s="29">
        <v>1</v>
      </c>
      <c r="E2409" s="29">
        <v>1</v>
      </c>
      <c r="F2409" s="29">
        <v>69728.658999999985</v>
      </c>
      <c r="G2409" s="29">
        <v>1</v>
      </c>
      <c r="H2409" s="29">
        <v>1</v>
      </c>
      <c r="I2409" s="29">
        <v>1</v>
      </c>
      <c r="K2409" s="432"/>
      <c r="L2409" s="432" t="e">
        <f>IF(K2409=0,#REF!,0)</f>
        <v>#REF!</v>
      </c>
      <c r="O2409">
        <v>54566.026060999997</v>
      </c>
      <c r="P2409">
        <v>78</v>
      </c>
    </row>
    <row r="2410" spans="1:16">
      <c r="A2410" s="29">
        <v>2408</v>
      </c>
      <c r="B2410" s="29">
        <v>1762.222</v>
      </c>
      <c r="C2410" s="29">
        <v>44234.979999999887</v>
      </c>
      <c r="D2410" s="29">
        <v>1</v>
      </c>
      <c r="E2410" s="29">
        <v>1</v>
      </c>
      <c r="F2410" s="29">
        <v>69856.683999999994</v>
      </c>
      <c r="G2410" s="29">
        <v>1</v>
      </c>
      <c r="H2410" s="29">
        <v>1</v>
      </c>
      <c r="I2410" s="29">
        <v>1</v>
      </c>
      <c r="K2410" s="432"/>
      <c r="L2410" s="432" t="e">
        <f>IF(K2410=0,#REF!,0)</f>
        <v>#REF!</v>
      </c>
      <c r="O2410">
        <v>57395.492278999998</v>
      </c>
      <c r="P2410">
        <v>103</v>
      </c>
    </row>
    <row r="2411" spans="1:16">
      <c r="A2411" s="29">
        <v>2409</v>
      </c>
      <c r="B2411" s="29">
        <v>1032.623999999998</v>
      </c>
      <c r="C2411" s="29">
        <v>71396.4549999999</v>
      </c>
      <c r="D2411" s="29">
        <v>1</v>
      </c>
      <c r="E2411" s="29">
        <v>1</v>
      </c>
      <c r="F2411" s="29">
        <v>60661.772999999986</v>
      </c>
      <c r="G2411" s="29">
        <v>1</v>
      </c>
      <c r="H2411" s="29">
        <v>1</v>
      </c>
      <c r="I2411" s="29">
        <v>1</v>
      </c>
      <c r="K2411" s="432"/>
      <c r="L2411" s="432" t="e">
        <f>IF(K2411=0,#REF!,0)</f>
        <v>#REF!</v>
      </c>
      <c r="O2411">
        <v>58999.511381999997</v>
      </c>
      <c r="P2411">
        <v>79</v>
      </c>
    </row>
    <row r="2412" spans="1:16">
      <c r="A2412" s="29">
        <v>2410</v>
      </c>
      <c r="B2412" s="29">
        <v>1153.2399999999991</v>
      </c>
      <c r="C2412" s="29">
        <v>87167.511999999901</v>
      </c>
      <c r="D2412" s="29">
        <v>1</v>
      </c>
      <c r="E2412" s="29">
        <v>1</v>
      </c>
      <c r="F2412" s="29">
        <v>51149.095999999889</v>
      </c>
      <c r="G2412" s="29">
        <v>1</v>
      </c>
      <c r="H2412" s="29">
        <v>1</v>
      </c>
      <c r="I2412" s="29">
        <v>1</v>
      </c>
      <c r="K2412" s="432"/>
      <c r="L2412" s="432" t="e">
        <f>IF(K2412=0,#REF!,0)</f>
        <v>#REF!</v>
      </c>
      <c r="O2412">
        <v>62127.794830999999</v>
      </c>
      <c r="P2412">
        <v>64</v>
      </c>
    </row>
    <row r="2413" spans="1:16">
      <c r="A2413" s="29">
        <v>2411</v>
      </c>
      <c r="B2413" s="29">
        <v>1213.5469999999989</v>
      </c>
      <c r="C2413" s="29">
        <v>102645.5059999998</v>
      </c>
      <c r="D2413" s="29">
        <v>1</v>
      </c>
      <c r="E2413" s="29">
        <v>1</v>
      </c>
      <c r="F2413" s="29">
        <v>40148.679999999913</v>
      </c>
      <c r="G2413" s="29">
        <v>1</v>
      </c>
      <c r="H2413" s="29">
        <v>1</v>
      </c>
      <c r="I2413" s="29">
        <v>1</v>
      </c>
      <c r="K2413" s="432"/>
      <c r="L2413" s="432" t="e">
        <f>IF(K2413=0,#REF!,0)</f>
        <v>#REF!</v>
      </c>
      <c r="O2413">
        <v>61846.181731999997</v>
      </c>
      <c r="P2413">
        <v>57</v>
      </c>
    </row>
    <row r="2414" spans="1:16">
      <c r="A2414" s="29">
        <v>2412</v>
      </c>
      <c r="B2414" s="29">
        <v>1213.5469999999989</v>
      </c>
      <c r="C2414" s="29">
        <v>86187.784999999902</v>
      </c>
      <c r="D2414" s="29">
        <v>1</v>
      </c>
      <c r="E2414" s="29">
        <v>1</v>
      </c>
      <c r="F2414" s="29">
        <v>30610.912999999899</v>
      </c>
      <c r="G2414" s="29">
        <v>1</v>
      </c>
      <c r="H2414" s="29">
        <v>1</v>
      </c>
      <c r="I2414" s="29">
        <v>1</v>
      </c>
      <c r="K2414" s="432">
        <v>15341.482018874191</v>
      </c>
      <c r="L2414" s="432">
        <f>IF(K2414=0,#REF!,0)</f>
        <v>0</v>
      </c>
      <c r="O2414">
        <v>61134.141845999999</v>
      </c>
      <c r="P2414">
        <v>54</v>
      </c>
    </row>
    <row r="2415" spans="1:16">
      <c r="A2415" s="29">
        <v>2413</v>
      </c>
      <c r="B2415" s="29">
        <v>6200.1660000000002</v>
      </c>
      <c r="C2415" s="29">
        <v>49225.459999999897</v>
      </c>
      <c r="D2415" s="29">
        <v>1</v>
      </c>
      <c r="E2415" s="29">
        <v>1</v>
      </c>
      <c r="F2415" s="29">
        <v>14651.691000000001</v>
      </c>
      <c r="G2415" s="29">
        <v>1</v>
      </c>
      <c r="H2415" s="29">
        <v>1</v>
      </c>
      <c r="I2415" s="29">
        <v>1</v>
      </c>
      <c r="K2415" s="432">
        <v>32693.316272997508</v>
      </c>
      <c r="L2415" s="432">
        <f>IF(K2415=0,#REF!,0)</f>
        <v>0</v>
      </c>
      <c r="O2415">
        <v>57005.832518000003</v>
      </c>
      <c r="P2415">
        <v>51</v>
      </c>
    </row>
    <row r="2416" spans="1:16">
      <c r="A2416" s="29">
        <v>2414</v>
      </c>
      <c r="B2416" s="29">
        <v>1762.222</v>
      </c>
      <c r="C2416" s="29">
        <v>68293.789999999892</v>
      </c>
      <c r="D2416" s="29">
        <v>1</v>
      </c>
      <c r="E2416" s="29">
        <v>1</v>
      </c>
      <c r="F2416" s="29">
        <v>20140.669000000002</v>
      </c>
      <c r="G2416" s="29">
        <v>1</v>
      </c>
      <c r="H2416" s="29">
        <v>1</v>
      </c>
      <c r="I2416" s="29">
        <v>1</v>
      </c>
      <c r="K2416" s="432">
        <v>9199.8719664042219</v>
      </c>
      <c r="L2416" s="432">
        <f>IF(K2416=0,#REF!,0)</f>
        <v>0</v>
      </c>
      <c r="O2416">
        <v>56588.464782000003</v>
      </c>
      <c r="P2416">
        <v>49</v>
      </c>
    </row>
    <row r="2417" spans="1:16">
      <c r="A2417" s="29">
        <v>2415</v>
      </c>
      <c r="B2417" s="29">
        <v>1032.623999999998</v>
      </c>
      <c r="C2417" s="29">
        <v>99892.889999999796</v>
      </c>
      <c r="D2417" s="29">
        <v>1</v>
      </c>
      <c r="E2417" s="29">
        <v>1</v>
      </c>
      <c r="F2417" s="29">
        <v>17169.885999999999</v>
      </c>
      <c r="G2417" s="29">
        <v>1</v>
      </c>
      <c r="H2417" s="29">
        <v>1</v>
      </c>
      <c r="I2417" s="29">
        <v>1</v>
      </c>
      <c r="K2417" s="432">
        <v>16751.315582090581</v>
      </c>
      <c r="L2417" s="432">
        <f>IF(K2417=0,#REF!,0)</f>
        <v>0</v>
      </c>
      <c r="O2417">
        <v>58826.899932</v>
      </c>
      <c r="P2417">
        <v>43</v>
      </c>
    </row>
    <row r="2418" spans="1:16">
      <c r="A2418" s="29">
        <v>2416</v>
      </c>
      <c r="B2418" s="29">
        <v>1032.623999999998</v>
      </c>
      <c r="C2418" s="29">
        <v>83902.013999999894</v>
      </c>
      <c r="D2418" s="29">
        <v>1</v>
      </c>
      <c r="E2418" s="29">
        <v>1</v>
      </c>
      <c r="F2418" s="29">
        <v>13221.511999999901</v>
      </c>
      <c r="G2418" s="29">
        <v>1</v>
      </c>
      <c r="H2418" s="29">
        <v>1</v>
      </c>
      <c r="I2418" s="29">
        <v>1</v>
      </c>
      <c r="K2418" s="432">
        <v>5620.1255016263594</v>
      </c>
      <c r="L2418" s="432">
        <f>IF(K2418=0,#REF!,0)</f>
        <v>0</v>
      </c>
      <c r="O2418">
        <v>58788.900664000001</v>
      </c>
      <c r="P2418">
        <v>46</v>
      </c>
    </row>
    <row r="2419" spans="1:16">
      <c r="A2419" s="29">
        <v>2417</v>
      </c>
      <c r="B2419" s="29">
        <v>1032.623999999998</v>
      </c>
      <c r="C2419" s="29">
        <v>72156.864999999903</v>
      </c>
      <c r="D2419" s="29">
        <v>1</v>
      </c>
      <c r="E2419" s="29">
        <v>1</v>
      </c>
      <c r="F2419" s="29">
        <v>16942.705000000002</v>
      </c>
      <c r="G2419" s="29">
        <v>1</v>
      </c>
      <c r="H2419" s="29">
        <v>1</v>
      </c>
      <c r="I2419" s="29">
        <v>1</v>
      </c>
      <c r="K2419" s="432"/>
      <c r="L2419" s="432" t="e">
        <f>IF(K2419=0,#REF!,0)</f>
        <v>#REF!</v>
      </c>
      <c r="O2419">
        <v>59025.580809999999</v>
      </c>
      <c r="P2419">
        <v>49</v>
      </c>
    </row>
    <row r="2420" spans="1:16">
      <c r="A2420" s="29">
        <v>2418</v>
      </c>
      <c r="B2420" s="29">
        <v>1762.222</v>
      </c>
      <c r="C2420" s="29">
        <v>40796.837999999902</v>
      </c>
      <c r="D2420" s="29">
        <v>1</v>
      </c>
      <c r="E2420" s="29">
        <v>1</v>
      </c>
      <c r="F2420" s="29">
        <v>20195.68</v>
      </c>
      <c r="G2420" s="29">
        <v>1</v>
      </c>
      <c r="H2420" s="29">
        <v>1</v>
      </c>
      <c r="I2420" s="29">
        <v>1</v>
      </c>
      <c r="K2420" s="432"/>
      <c r="L2420" s="432" t="e">
        <f>IF(K2420=0,#REF!,0)</f>
        <v>#REF!</v>
      </c>
      <c r="O2420">
        <v>59238.869568000002</v>
      </c>
      <c r="P2420">
        <v>53</v>
      </c>
    </row>
    <row r="2421" spans="1:16">
      <c r="A2421" s="29">
        <v>2419</v>
      </c>
      <c r="B2421" s="29">
        <v>6139.8579999999993</v>
      </c>
      <c r="C2421" s="29">
        <v>28580.7789999999</v>
      </c>
      <c r="D2421" s="29">
        <v>1</v>
      </c>
      <c r="E2421" s="29">
        <v>1</v>
      </c>
      <c r="F2421" s="29">
        <v>19685.202999999899</v>
      </c>
      <c r="G2421" s="29">
        <v>1</v>
      </c>
      <c r="H2421" s="29">
        <v>1</v>
      </c>
      <c r="I2421" s="29">
        <v>1</v>
      </c>
      <c r="K2421" s="432"/>
      <c r="L2421" s="432" t="e">
        <f>IF(K2421=0,#REF!,0)</f>
        <v>#REF!</v>
      </c>
      <c r="O2421">
        <v>58942.927917000001</v>
      </c>
      <c r="P2421">
        <v>66</v>
      </c>
    </row>
    <row r="2422" spans="1:16">
      <c r="A2422" s="29">
        <v>2420</v>
      </c>
      <c r="B2422" s="29">
        <v>7599.07</v>
      </c>
      <c r="C2422" s="29">
        <v>29941.6349999999</v>
      </c>
      <c r="D2422" s="29">
        <v>1</v>
      </c>
      <c r="E2422" s="29">
        <v>1</v>
      </c>
      <c r="F2422" s="29">
        <v>19762.59599999999</v>
      </c>
      <c r="G2422" s="29">
        <v>1</v>
      </c>
      <c r="H2422" s="29">
        <v>1</v>
      </c>
      <c r="I2422" s="29">
        <v>1</v>
      </c>
      <c r="K2422" s="432"/>
      <c r="L2422" s="432" t="e">
        <f>IF(K2422=0,#REF!,0)</f>
        <v>#REF!</v>
      </c>
      <c r="O2422">
        <v>60817.868589999998</v>
      </c>
      <c r="P2422">
        <v>79</v>
      </c>
    </row>
    <row r="2423" spans="1:16">
      <c r="A2423" s="29">
        <v>2421</v>
      </c>
      <c r="B2423" s="29">
        <v>1762.222</v>
      </c>
      <c r="C2423" s="29">
        <v>16781.517999999902</v>
      </c>
      <c r="D2423" s="29">
        <v>1</v>
      </c>
      <c r="E2423" s="29">
        <v>1</v>
      </c>
      <c r="F2423" s="29">
        <v>32509.370999999901</v>
      </c>
      <c r="G2423" s="29">
        <v>1</v>
      </c>
      <c r="H2423" s="29">
        <v>1</v>
      </c>
      <c r="I2423" s="29">
        <v>1</v>
      </c>
      <c r="K2423" s="432"/>
      <c r="L2423" s="432" t="e">
        <f>IF(K2423=0,#REF!,0)</f>
        <v>#REF!</v>
      </c>
      <c r="O2423">
        <v>61455.28714</v>
      </c>
      <c r="P2423">
        <v>84</v>
      </c>
    </row>
    <row r="2424" spans="1:16">
      <c r="A2424" s="29">
        <v>2422</v>
      </c>
      <c r="B2424" s="29">
        <v>1762.222</v>
      </c>
      <c r="C2424" s="29">
        <v>16416.9209999999</v>
      </c>
      <c r="D2424" s="29">
        <v>1</v>
      </c>
      <c r="E2424" s="29">
        <v>1</v>
      </c>
      <c r="F2424" s="29">
        <v>2976.6709999999998</v>
      </c>
      <c r="G2424" s="29">
        <v>1</v>
      </c>
      <c r="H2424" s="29">
        <v>1</v>
      </c>
      <c r="I2424" s="29">
        <v>1</v>
      </c>
      <c r="K2424" s="432"/>
      <c r="L2424" s="432" t="e">
        <f>IF(K2424=0,#REF!,0)</f>
        <v>#REF!</v>
      </c>
      <c r="O2424">
        <v>59655.687652000001</v>
      </c>
      <c r="P2424">
        <v>92</v>
      </c>
    </row>
    <row r="2425" spans="1:16">
      <c r="A2425" s="29">
        <v>2423</v>
      </c>
      <c r="B2425" s="29">
        <v>1762.222</v>
      </c>
      <c r="C2425" s="29">
        <v>16032.360999999901</v>
      </c>
      <c r="D2425" s="29">
        <v>1</v>
      </c>
      <c r="E2425" s="29">
        <v>1</v>
      </c>
      <c r="F2425" s="29">
        <v>1663.9290000000001</v>
      </c>
      <c r="G2425" s="29">
        <v>1</v>
      </c>
      <c r="H2425" s="29">
        <v>1</v>
      </c>
      <c r="I2425" s="29">
        <v>1</v>
      </c>
      <c r="K2425" s="432"/>
      <c r="L2425" s="432" t="e">
        <f>IF(K2425=0,#REF!,0)</f>
        <v>#REF!</v>
      </c>
      <c r="O2425">
        <v>58486.168823</v>
      </c>
      <c r="P2425">
        <v>86</v>
      </c>
    </row>
    <row r="2426" spans="1:16">
      <c r="A2426" s="29">
        <v>2424</v>
      </c>
      <c r="B2426" s="29">
        <v>1032.623999999998</v>
      </c>
      <c r="C2426" s="29">
        <v>16119.4569999999</v>
      </c>
      <c r="D2426" s="29">
        <v>1</v>
      </c>
      <c r="E2426" s="29">
        <v>1</v>
      </c>
      <c r="F2426" s="29">
        <v>1272.0429999999999</v>
      </c>
      <c r="G2426" s="29">
        <v>1</v>
      </c>
      <c r="H2426" s="29">
        <v>1</v>
      </c>
      <c r="I2426" s="29">
        <v>1</v>
      </c>
      <c r="K2426" s="432"/>
      <c r="L2426" s="432" t="e">
        <f>IF(K2426=0,#REF!,0)</f>
        <v>#REF!</v>
      </c>
      <c r="O2426">
        <v>57232.889923000002</v>
      </c>
      <c r="P2426">
        <v>79</v>
      </c>
    </row>
    <row r="2427" spans="1:16">
      <c r="A2427" s="29">
        <v>2425</v>
      </c>
      <c r="B2427" s="29">
        <v>1032.623999999998</v>
      </c>
      <c r="C2427" s="29">
        <v>16135.906999999899</v>
      </c>
      <c r="D2427" s="29">
        <v>1</v>
      </c>
      <c r="E2427" s="29">
        <v>1</v>
      </c>
      <c r="F2427" s="29">
        <v>563.26599999999905</v>
      </c>
      <c r="G2427" s="29">
        <v>1</v>
      </c>
      <c r="H2427" s="29">
        <v>1</v>
      </c>
      <c r="I2427" s="29">
        <v>1</v>
      </c>
      <c r="K2427" s="432"/>
      <c r="L2427" s="432" t="e">
        <f>IF(K2427=0,#REF!,0)</f>
        <v>#REF!</v>
      </c>
      <c r="O2427">
        <v>55173.289642999996</v>
      </c>
      <c r="P2427">
        <v>70</v>
      </c>
    </row>
    <row r="2428" spans="1:16">
      <c r="A2428" s="29">
        <v>2426</v>
      </c>
      <c r="B2428" s="29">
        <v>1032.623999999998</v>
      </c>
      <c r="C2428" s="29">
        <v>16085.1709999999</v>
      </c>
      <c r="D2428" s="29">
        <v>1</v>
      </c>
      <c r="E2428" s="29">
        <v>1</v>
      </c>
      <c r="F2428" s="29">
        <v>326.96899999999999</v>
      </c>
      <c r="G2428" s="29">
        <v>1</v>
      </c>
      <c r="H2428" s="29">
        <v>1</v>
      </c>
      <c r="I2428" s="29">
        <v>1</v>
      </c>
      <c r="K2428" s="432"/>
      <c r="L2428" s="432" t="e">
        <f>IF(K2428=0,#REF!,0)</f>
        <v>#REF!</v>
      </c>
      <c r="O2428">
        <v>52410.756286000003</v>
      </c>
      <c r="P2428">
        <v>63</v>
      </c>
    </row>
    <row r="2429" spans="1:16">
      <c r="A2429" s="29">
        <v>2427</v>
      </c>
      <c r="B2429" s="29">
        <v>1032.623999999998</v>
      </c>
      <c r="C2429" s="29">
        <v>16094.4029999999</v>
      </c>
      <c r="D2429" s="29">
        <v>1</v>
      </c>
      <c r="E2429" s="29">
        <v>1</v>
      </c>
      <c r="F2429" s="29">
        <v>280.53899999999902</v>
      </c>
      <c r="G2429" s="29">
        <v>1</v>
      </c>
      <c r="H2429" s="29">
        <v>1</v>
      </c>
      <c r="I2429" s="29">
        <v>1</v>
      </c>
      <c r="K2429" s="432"/>
      <c r="L2429" s="432" t="e">
        <f>IF(K2429=0,#REF!,0)</f>
        <v>#REF!</v>
      </c>
      <c r="O2429">
        <v>52394.714630000002</v>
      </c>
      <c r="P2429">
        <v>59</v>
      </c>
    </row>
    <row r="2430" spans="1:16">
      <c r="A2430" s="29">
        <v>2428</v>
      </c>
      <c r="B2430" s="29">
        <v>1032.623999999998</v>
      </c>
      <c r="C2430" s="29">
        <v>16095.325999999901</v>
      </c>
      <c r="D2430" s="29">
        <v>1</v>
      </c>
      <c r="E2430" s="29">
        <v>1</v>
      </c>
      <c r="F2430" s="29">
        <v>281.11900000000003</v>
      </c>
      <c r="G2430" s="29">
        <v>1</v>
      </c>
      <c r="H2430" s="29">
        <v>1</v>
      </c>
      <c r="I2430" s="29">
        <v>1</v>
      </c>
      <c r="K2430" s="432"/>
      <c r="L2430" s="432" t="e">
        <f>IF(K2430=0,#REF!,0)</f>
        <v>#REF!</v>
      </c>
      <c r="O2430">
        <v>51866.075408999997</v>
      </c>
      <c r="P2430">
        <v>59</v>
      </c>
    </row>
    <row r="2431" spans="1:16">
      <c r="A2431" s="29">
        <v>2429</v>
      </c>
      <c r="B2431" s="29">
        <v>1032.623999999998</v>
      </c>
      <c r="C2431" s="29">
        <v>16102.2779999999</v>
      </c>
      <c r="D2431" s="29">
        <v>1</v>
      </c>
      <c r="E2431" s="29">
        <v>1</v>
      </c>
      <c r="F2431" s="29">
        <v>248.8</v>
      </c>
      <c r="G2431" s="29">
        <v>1</v>
      </c>
      <c r="H2431" s="29">
        <v>1</v>
      </c>
      <c r="I2431" s="29">
        <v>1</v>
      </c>
      <c r="K2431" s="432"/>
      <c r="L2431" s="432" t="e">
        <f>IF(K2431=0,#REF!,0)</f>
        <v>#REF!</v>
      </c>
      <c r="O2431">
        <v>52079.8125</v>
      </c>
      <c r="P2431">
        <v>60</v>
      </c>
    </row>
    <row r="2432" spans="1:16">
      <c r="A2432" s="29">
        <v>2430</v>
      </c>
      <c r="B2432" s="29">
        <v>1762.222</v>
      </c>
      <c r="C2432" s="29">
        <v>16108.736999999899</v>
      </c>
      <c r="D2432" s="29">
        <v>1</v>
      </c>
      <c r="E2432" s="29">
        <v>1</v>
      </c>
      <c r="F2432" s="29">
        <v>2520.181</v>
      </c>
      <c r="G2432" s="29">
        <v>1</v>
      </c>
      <c r="H2432" s="29">
        <v>1</v>
      </c>
      <c r="I2432" s="29">
        <v>1</v>
      </c>
      <c r="K2432" s="432"/>
      <c r="L2432" s="432" t="e">
        <f>IF(K2432=0,#REF!,0)</f>
        <v>#REF!</v>
      </c>
      <c r="O2432">
        <v>52800.729340000013</v>
      </c>
      <c r="P2432">
        <v>61</v>
      </c>
    </row>
    <row r="2433" spans="1:16">
      <c r="A2433" s="29">
        <v>2431</v>
      </c>
      <c r="B2433" s="29">
        <v>6139.8579999999993</v>
      </c>
      <c r="C2433" s="29">
        <v>16142.5999999999</v>
      </c>
      <c r="D2433" s="29">
        <v>1</v>
      </c>
      <c r="E2433" s="29">
        <v>1</v>
      </c>
      <c r="F2433" s="29">
        <v>60316.374000000003</v>
      </c>
      <c r="G2433" s="29">
        <v>1</v>
      </c>
      <c r="H2433" s="29">
        <v>1</v>
      </c>
      <c r="I2433" s="29">
        <v>1</v>
      </c>
      <c r="K2433" s="432"/>
      <c r="L2433" s="432" t="e">
        <f>IF(K2433=0,#REF!,0)</f>
        <v>#REF!</v>
      </c>
      <c r="O2433">
        <v>55478.528045999999</v>
      </c>
      <c r="P2433">
        <v>85</v>
      </c>
    </row>
    <row r="2434" spans="1:16">
      <c r="A2434" s="29">
        <v>2432</v>
      </c>
      <c r="B2434" s="29">
        <v>1762.222</v>
      </c>
      <c r="C2434" s="29">
        <v>43264.773999999881</v>
      </c>
      <c r="D2434" s="29">
        <v>1</v>
      </c>
      <c r="E2434" s="29">
        <v>1</v>
      </c>
      <c r="F2434" s="29">
        <v>54950.418999999893</v>
      </c>
      <c r="G2434" s="29">
        <v>1</v>
      </c>
      <c r="H2434" s="29">
        <v>1</v>
      </c>
      <c r="I2434" s="29">
        <v>1</v>
      </c>
      <c r="K2434" s="432"/>
      <c r="L2434" s="432" t="e">
        <f>IF(K2434=0,#REF!,0)</f>
        <v>#REF!</v>
      </c>
      <c r="O2434">
        <v>57415.389525999999</v>
      </c>
      <c r="P2434">
        <v>106</v>
      </c>
    </row>
    <row r="2435" spans="1:16">
      <c r="A2435" s="29">
        <v>2433</v>
      </c>
      <c r="B2435" s="29">
        <v>1032.623999999998</v>
      </c>
      <c r="C2435" s="29">
        <v>70243.498999999894</v>
      </c>
      <c r="D2435" s="29">
        <v>1</v>
      </c>
      <c r="E2435" s="29">
        <v>1</v>
      </c>
      <c r="F2435" s="29">
        <v>43466.017999999996</v>
      </c>
      <c r="G2435" s="29">
        <v>1</v>
      </c>
      <c r="H2435" s="29">
        <v>1</v>
      </c>
      <c r="I2435" s="29">
        <v>1</v>
      </c>
      <c r="K2435" s="432"/>
      <c r="L2435" s="432" t="e">
        <f>IF(K2435=0,#REF!,0)</f>
        <v>#REF!</v>
      </c>
      <c r="O2435">
        <v>58146.243256000002</v>
      </c>
      <c r="P2435">
        <v>74</v>
      </c>
    </row>
    <row r="2436" spans="1:16">
      <c r="A2436" s="29">
        <v>2434</v>
      </c>
      <c r="B2436" s="29">
        <v>1153.2399999999991</v>
      </c>
      <c r="C2436" s="29">
        <v>85800.934999999896</v>
      </c>
      <c r="D2436" s="29">
        <v>1</v>
      </c>
      <c r="E2436" s="29">
        <v>1</v>
      </c>
      <c r="F2436" s="29">
        <v>29992.056999999899</v>
      </c>
      <c r="G2436" s="29">
        <v>1</v>
      </c>
      <c r="H2436" s="29">
        <v>1</v>
      </c>
      <c r="I2436" s="29">
        <v>1</v>
      </c>
      <c r="K2436" s="432">
        <v>2886.135768483457</v>
      </c>
      <c r="L2436" s="432">
        <f>IF(K2436=0,#REF!,0)</f>
        <v>0</v>
      </c>
      <c r="O2436">
        <v>60682.951263000003</v>
      </c>
      <c r="P2436">
        <v>60</v>
      </c>
    </row>
    <row r="2437" spans="1:16">
      <c r="A2437" s="29">
        <v>2435</v>
      </c>
      <c r="B2437" s="29">
        <v>1213.5469999999989</v>
      </c>
      <c r="C2437" s="29">
        <v>101704.16999999979</v>
      </c>
      <c r="D2437" s="29">
        <v>1</v>
      </c>
      <c r="E2437" s="29">
        <v>1</v>
      </c>
      <c r="F2437" s="29">
        <v>19198.111999999899</v>
      </c>
      <c r="G2437" s="29">
        <v>1</v>
      </c>
      <c r="H2437" s="29">
        <v>1</v>
      </c>
      <c r="I2437" s="29">
        <v>1</v>
      </c>
      <c r="K2437" s="432">
        <v>17195.888609712241</v>
      </c>
      <c r="L2437" s="432">
        <f>IF(K2437=0,#REF!,0)</f>
        <v>0</v>
      </c>
      <c r="O2437">
        <v>59839.510009999998</v>
      </c>
      <c r="P2437">
        <v>52</v>
      </c>
    </row>
    <row r="2438" spans="1:16">
      <c r="A2438" s="29">
        <v>2436</v>
      </c>
      <c r="B2438" s="29">
        <v>1213.5469999999989</v>
      </c>
      <c r="C2438" s="29">
        <v>85539.111999999906</v>
      </c>
      <c r="D2438" s="29">
        <v>1</v>
      </c>
      <c r="E2438" s="29">
        <v>1</v>
      </c>
      <c r="F2438" s="29">
        <v>8014.9889999999896</v>
      </c>
      <c r="G2438" s="29">
        <v>1</v>
      </c>
      <c r="H2438" s="29">
        <v>1</v>
      </c>
      <c r="I2438" s="29">
        <v>1</v>
      </c>
      <c r="K2438" s="432">
        <v>28751.650028154821</v>
      </c>
      <c r="L2438" s="432">
        <f>IF(K2438=0,#REF!,0)</f>
        <v>0</v>
      </c>
      <c r="O2438">
        <v>59446.158691999997</v>
      </c>
      <c r="P2438">
        <v>50</v>
      </c>
    </row>
    <row r="2439" spans="1:16">
      <c r="A2439" s="29">
        <v>2437</v>
      </c>
      <c r="B2439" s="29">
        <v>6200.1660000000002</v>
      </c>
      <c r="C2439" s="29">
        <v>48435.290999999903</v>
      </c>
      <c r="D2439" s="29">
        <v>1</v>
      </c>
      <c r="E2439" s="29">
        <v>1</v>
      </c>
      <c r="F2439" s="29">
        <v>4147.5229999999901</v>
      </c>
      <c r="G2439" s="29">
        <v>1</v>
      </c>
      <c r="H2439" s="29">
        <v>1</v>
      </c>
      <c r="I2439" s="29">
        <v>1</v>
      </c>
      <c r="K2439" s="432">
        <v>21944.662878983348</v>
      </c>
      <c r="L2439" s="432">
        <f>IF(K2439=0,#REF!,0)</f>
        <v>0</v>
      </c>
      <c r="O2439">
        <v>56755.294556000001</v>
      </c>
      <c r="P2439">
        <v>49</v>
      </c>
    </row>
    <row r="2440" spans="1:16">
      <c r="A2440" s="29">
        <v>2438</v>
      </c>
      <c r="B2440" s="29">
        <v>1762.222</v>
      </c>
      <c r="C2440" s="29">
        <v>67852.753999999899</v>
      </c>
      <c r="D2440" s="29">
        <v>1</v>
      </c>
      <c r="E2440" s="29">
        <v>1</v>
      </c>
      <c r="F2440" s="29">
        <v>3687.924</v>
      </c>
      <c r="G2440" s="29">
        <v>1</v>
      </c>
      <c r="H2440" s="29">
        <v>1</v>
      </c>
      <c r="I2440" s="29">
        <v>1</v>
      </c>
      <c r="K2440" s="432">
        <v>36094.511135477827</v>
      </c>
      <c r="L2440" s="432">
        <f>IF(K2440=0,#REF!,0)</f>
        <v>0</v>
      </c>
      <c r="O2440">
        <v>56442.031798999997</v>
      </c>
      <c r="P2440">
        <v>47</v>
      </c>
    </row>
    <row r="2441" spans="1:16">
      <c r="A2441" s="29">
        <v>2439</v>
      </c>
      <c r="B2441" s="29">
        <v>1032.623999999998</v>
      </c>
      <c r="C2441" s="29">
        <v>99763.152999999802</v>
      </c>
      <c r="D2441" s="29">
        <v>1</v>
      </c>
      <c r="E2441" s="29">
        <v>1</v>
      </c>
      <c r="F2441" s="29">
        <v>2114.3649999999998</v>
      </c>
      <c r="G2441" s="29">
        <v>1</v>
      </c>
      <c r="H2441" s="29">
        <v>1</v>
      </c>
      <c r="I2441" s="29">
        <v>1</v>
      </c>
      <c r="K2441" s="432">
        <v>24112.340429153079</v>
      </c>
      <c r="L2441" s="432">
        <f>IF(K2441=0,#REF!,0)</f>
        <v>0</v>
      </c>
      <c r="O2441">
        <v>58566.291228999988</v>
      </c>
      <c r="P2441">
        <v>47</v>
      </c>
    </row>
    <row r="2442" spans="1:16">
      <c r="A2442" s="29">
        <v>2440</v>
      </c>
      <c r="B2442" s="29">
        <v>1032.623999999998</v>
      </c>
      <c r="C2442" s="29">
        <v>83810.087999999902</v>
      </c>
      <c r="D2442" s="29">
        <v>1</v>
      </c>
      <c r="E2442" s="29">
        <v>1</v>
      </c>
      <c r="F2442" s="29">
        <v>1852.587</v>
      </c>
      <c r="G2442" s="29">
        <v>1</v>
      </c>
      <c r="H2442" s="29">
        <v>1</v>
      </c>
      <c r="I2442" s="29">
        <v>1</v>
      </c>
      <c r="K2442" s="432">
        <v>14526.518506218379</v>
      </c>
      <c r="L2442" s="432">
        <f>IF(K2442=0,#REF!,0)</f>
        <v>0</v>
      </c>
      <c r="O2442">
        <v>58376.465118</v>
      </c>
      <c r="P2442">
        <v>48</v>
      </c>
    </row>
    <row r="2443" spans="1:16">
      <c r="A2443" s="29">
        <v>2441</v>
      </c>
      <c r="B2443" s="29">
        <v>1032.623999999998</v>
      </c>
      <c r="C2443" s="29">
        <v>71901.480999999898</v>
      </c>
      <c r="D2443" s="29">
        <v>1</v>
      </c>
      <c r="E2443" s="29">
        <v>1</v>
      </c>
      <c r="F2443" s="29">
        <v>2114.6379999999899</v>
      </c>
      <c r="G2443" s="29">
        <v>1</v>
      </c>
      <c r="H2443" s="29">
        <v>1</v>
      </c>
      <c r="I2443" s="29">
        <v>1</v>
      </c>
      <c r="K2443" s="432"/>
      <c r="L2443" s="432" t="e">
        <f>IF(K2443=0,#REF!,0)</f>
        <v>#REF!</v>
      </c>
      <c r="O2443">
        <v>58695.220735000003</v>
      </c>
      <c r="P2443">
        <v>45</v>
      </c>
    </row>
    <row r="2444" spans="1:16">
      <c r="A2444" s="29">
        <v>2442</v>
      </c>
      <c r="B2444" s="29">
        <v>1762.222</v>
      </c>
      <c r="C2444" s="29">
        <v>40066.824999999903</v>
      </c>
      <c r="D2444" s="29">
        <v>1</v>
      </c>
      <c r="E2444" s="29">
        <v>1</v>
      </c>
      <c r="F2444" s="29">
        <v>3688.9479999999899</v>
      </c>
      <c r="G2444" s="29">
        <v>1</v>
      </c>
      <c r="H2444" s="29">
        <v>1</v>
      </c>
      <c r="I2444" s="29">
        <v>1</v>
      </c>
      <c r="K2444" s="432"/>
      <c r="L2444" s="432" t="e">
        <f>IF(K2444=0,#REF!,0)</f>
        <v>#REF!</v>
      </c>
      <c r="O2444">
        <v>59427.465666999997</v>
      </c>
      <c r="P2444">
        <v>59</v>
      </c>
    </row>
    <row r="2445" spans="1:16">
      <c r="A2445" s="29">
        <v>2443</v>
      </c>
      <c r="B2445" s="29">
        <v>6139.8579999999993</v>
      </c>
      <c r="C2445" s="29">
        <v>28120.052999999902</v>
      </c>
      <c r="D2445" s="29">
        <v>1</v>
      </c>
      <c r="E2445" s="29">
        <v>1</v>
      </c>
      <c r="F2445" s="29">
        <v>5199.9380000000001</v>
      </c>
      <c r="G2445" s="29">
        <v>1</v>
      </c>
      <c r="H2445" s="29">
        <v>1</v>
      </c>
      <c r="I2445" s="29">
        <v>1</v>
      </c>
      <c r="K2445" s="432"/>
      <c r="L2445" s="432" t="e">
        <f>IF(K2445=0,#REF!,0)</f>
        <v>#REF!</v>
      </c>
      <c r="O2445">
        <v>59574.275421999999</v>
      </c>
      <c r="P2445">
        <v>77</v>
      </c>
    </row>
    <row r="2446" spans="1:16">
      <c r="A2446" s="29">
        <v>2444</v>
      </c>
      <c r="B2446" s="29">
        <v>7599.07</v>
      </c>
      <c r="C2446" s="29">
        <v>29388.8859999999</v>
      </c>
      <c r="D2446" s="29">
        <v>1</v>
      </c>
      <c r="E2446" s="29">
        <v>1</v>
      </c>
      <c r="F2446" s="29">
        <v>5267.3109999999997</v>
      </c>
      <c r="G2446" s="29">
        <v>1</v>
      </c>
      <c r="H2446" s="29">
        <v>1</v>
      </c>
      <c r="I2446" s="29">
        <v>1</v>
      </c>
      <c r="K2446" s="432"/>
      <c r="L2446" s="432" t="e">
        <f>IF(K2446=0,#REF!,0)</f>
        <v>#REF!</v>
      </c>
      <c r="O2446">
        <v>60455.935454999999</v>
      </c>
      <c r="P2446">
        <v>88</v>
      </c>
    </row>
    <row r="2447" spans="1:16">
      <c r="A2447" s="29">
        <v>2445</v>
      </c>
      <c r="B2447" s="29">
        <v>1762.222</v>
      </c>
      <c r="C2447" s="29">
        <v>16153.0519999999</v>
      </c>
      <c r="D2447" s="29">
        <v>1</v>
      </c>
      <c r="E2447" s="29">
        <v>1</v>
      </c>
      <c r="F2447" s="29">
        <v>12392.284999999991</v>
      </c>
      <c r="G2447" s="29">
        <v>1</v>
      </c>
      <c r="H2447" s="29">
        <v>1</v>
      </c>
      <c r="I2447" s="29">
        <v>1</v>
      </c>
      <c r="K2447" s="432"/>
      <c r="L2447" s="432" t="e">
        <f>IF(K2447=0,#REF!,0)</f>
        <v>#REF!</v>
      </c>
      <c r="O2447">
        <v>61138.527069999996</v>
      </c>
      <c r="P2447">
        <v>94</v>
      </c>
    </row>
    <row r="2448" spans="1:16">
      <c r="A2448" s="29">
        <v>2446</v>
      </c>
      <c r="B2448" s="29">
        <v>1762.222</v>
      </c>
      <c r="C2448" s="29">
        <v>15857.0829999999</v>
      </c>
      <c r="D2448" s="29">
        <v>1</v>
      </c>
      <c r="E2448" s="29">
        <v>1</v>
      </c>
      <c r="F2448" s="29">
        <v>2972.89299999999</v>
      </c>
      <c r="G2448" s="29">
        <v>1</v>
      </c>
      <c r="H2448" s="29">
        <v>1</v>
      </c>
      <c r="I2448" s="29">
        <v>1</v>
      </c>
      <c r="K2448" s="432"/>
      <c r="L2448" s="432" t="e">
        <f>IF(K2448=0,#REF!,0)</f>
        <v>#REF!</v>
      </c>
      <c r="O2448">
        <v>59458.840880999996</v>
      </c>
      <c r="P2448">
        <v>98</v>
      </c>
    </row>
    <row r="2449" spans="1:16">
      <c r="A2449" s="29">
        <v>2447</v>
      </c>
      <c r="B2449" s="29">
        <v>1762.222</v>
      </c>
      <c r="C2449" s="29">
        <v>15593.3229999999</v>
      </c>
      <c r="D2449" s="29">
        <v>1</v>
      </c>
      <c r="E2449" s="29">
        <v>1</v>
      </c>
      <c r="F2449" s="29">
        <v>1661.8720000000001</v>
      </c>
      <c r="G2449" s="29">
        <v>1</v>
      </c>
      <c r="H2449" s="29">
        <v>1</v>
      </c>
      <c r="I2449" s="29">
        <v>1</v>
      </c>
      <c r="K2449" s="432"/>
      <c r="L2449" s="432" t="e">
        <f>IF(K2449=0,#REF!,0)</f>
        <v>#REF!</v>
      </c>
      <c r="O2449">
        <v>58886.864501999997</v>
      </c>
      <c r="P2449">
        <v>93</v>
      </c>
    </row>
    <row r="2450" spans="1:16">
      <c r="A2450" s="29">
        <v>2448</v>
      </c>
      <c r="B2450" s="29">
        <v>1032.623999999998</v>
      </c>
      <c r="C2450" s="29">
        <v>15771.835999999899</v>
      </c>
      <c r="D2450" s="29">
        <v>1</v>
      </c>
      <c r="E2450" s="29">
        <v>1</v>
      </c>
      <c r="F2450" s="29">
        <v>1270.55899999999</v>
      </c>
      <c r="G2450" s="29">
        <v>1</v>
      </c>
      <c r="H2450" s="29">
        <v>1</v>
      </c>
      <c r="I2450" s="29">
        <v>1</v>
      </c>
      <c r="K2450" s="432"/>
      <c r="L2450" s="432" t="e">
        <f>IF(K2450=0,#REF!,0)</f>
        <v>#REF!</v>
      </c>
      <c r="O2450">
        <v>58051.202271000002</v>
      </c>
      <c r="P2450">
        <v>85</v>
      </c>
    </row>
    <row r="2451" spans="1:16">
      <c r="A2451" s="29">
        <v>2449</v>
      </c>
      <c r="B2451" s="29">
        <v>1032.623999999998</v>
      </c>
      <c r="C2451" s="29">
        <v>15930.8389999999</v>
      </c>
      <c r="D2451" s="29">
        <v>1</v>
      </c>
      <c r="E2451" s="29">
        <v>1</v>
      </c>
      <c r="F2451" s="29">
        <v>544.522999999999</v>
      </c>
      <c r="G2451" s="29">
        <v>1</v>
      </c>
      <c r="H2451" s="29">
        <v>1</v>
      </c>
      <c r="I2451" s="29">
        <v>1</v>
      </c>
      <c r="K2451" s="432"/>
      <c r="L2451" s="432" t="e">
        <f>IF(K2451=0,#REF!,0)</f>
        <v>#REF!</v>
      </c>
      <c r="O2451">
        <v>55612.485322</v>
      </c>
      <c r="P2451">
        <v>74</v>
      </c>
    </row>
    <row r="2452" spans="1:16">
      <c r="A2452" s="29">
        <v>2450</v>
      </c>
      <c r="B2452" s="29">
        <v>1032.623999999998</v>
      </c>
      <c r="C2452" s="29">
        <v>16038.1269999999</v>
      </c>
      <c r="D2452" s="29">
        <v>1</v>
      </c>
      <c r="E2452" s="29">
        <v>1</v>
      </c>
      <c r="F2452" s="29">
        <v>598.84900000000005</v>
      </c>
      <c r="G2452" s="29">
        <v>1</v>
      </c>
      <c r="H2452" s="29">
        <v>1</v>
      </c>
      <c r="I2452" s="29">
        <v>1</v>
      </c>
      <c r="K2452" s="432"/>
      <c r="L2452" s="432" t="e">
        <f>IF(K2452=0,#REF!,0)</f>
        <v>#REF!</v>
      </c>
      <c r="O2452">
        <v>53476.736512000003</v>
      </c>
      <c r="P2452">
        <v>68</v>
      </c>
    </row>
    <row r="2453" spans="1:16">
      <c r="A2453" s="29">
        <v>2451</v>
      </c>
      <c r="B2453" s="29">
        <v>1032.623999999998</v>
      </c>
      <c r="C2453" s="29">
        <v>16197.1899999999</v>
      </c>
      <c r="D2453" s="29">
        <v>1</v>
      </c>
      <c r="E2453" s="29">
        <v>1</v>
      </c>
      <c r="F2453" s="29">
        <v>390.63999999999902</v>
      </c>
      <c r="G2453" s="29">
        <v>1</v>
      </c>
      <c r="H2453" s="29">
        <v>1</v>
      </c>
      <c r="I2453" s="29">
        <v>1</v>
      </c>
      <c r="K2453" s="432"/>
      <c r="L2453" s="432" t="e">
        <f>IF(K2453=0,#REF!,0)</f>
        <v>#REF!</v>
      </c>
      <c r="O2453">
        <v>53218.273864000003</v>
      </c>
      <c r="P2453">
        <v>64</v>
      </c>
    </row>
    <row r="2454" spans="1:16">
      <c r="A2454" s="29">
        <v>2452</v>
      </c>
      <c r="B2454" s="29">
        <v>1032.623999999998</v>
      </c>
      <c r="C2454" s="29">
        <v>16288.0999999999</v>
      </c>
      <c r="D2454" s="29">
        <v>1</v>
      </c>
      <c r="E2454" s="29">
        <v>1</v>
      </c>
      <c r="F2454" s="29">
        <v>247.634999999999</v>
      </c>
      <c r="G2454" s="29">
        <v>1</v>
      </c>
      <c r="H2454" s="29">
        <v>1</v>
      </c>
      <c r="I2454" s="29">
        <v>1</v>
      </c>
      <c r="K2454" s="432"/>
      <c r="L2454" s="432" t="e">
        <f>IF(K2454=0,#REF!,0)</f>
        <v>#REF!</v>
      </c>
      <c r="O2454">
        <v>53065.301850000003</v>
      </c>
      <c r="P2454">
        <v>63</v>
      </c>
    </row>
    <row r="2455" spans="1:16">
      <c r="A2455" s="29">
        <v>2453</v>
      </c>
      <c r="B2455" s="29">
        <v>1032.623999999998</v>
      </c>
      <c r="C2455" s="29">
        <v>16368.431999999901</v>
      </c>
      <c r="D2455" s="29">
        <v>1</v>
      </c>
      <c r="E2455" s="29">
        <v>1</v>
      </c>
      <c r="F2455" s="29">
        <v>248.642</v>
      </c>
      <c r="G2455" s="29">
        <v>1</v>
      </c>
      <c r="H2455" s="29">
        <v>1</v>
      </c>
      <c r="I2455" s="29">
        <v>1</v>
      </c>
      <c r="K2455" s="432"/>
      <c r="L2455" s="432" t="e">
        <f>IF(K2455=0,#REF!,0)</f>
        <v>#REF!</v>
      </c>
      <c r="O2455">
        <v>53167.034087</v>
      </c>
      <c r="P2455">
        <v>66</v>
      </c>
    </row>
    <row r="2456" spans="1:16">
      <c r="A2456" s="29">
        <v>2454</v>
      </c>
      <c r="B2456" s="29">
        <v>1762.222</v>
      </c>
      <c r="C2456" s="29">
        <v>16416.86999999989</v>
      </c>
      <c r="D2456" s="29">
        <v>1</v>
      </c>
      <c r="E2456" s="29">
        <v>1</v>
      </c>
      <c r="F2456" s="29">
        <v>729.18799999999999</v>
      </c>
      <c r="G2456" s="29">
        <v>1</v>
      </c>
      <c r="H2456" s="29">
        <v>1</v>
      </c>
      <c r="I2456" s="29">
        <v>1</v>
      </c>
      <c r="K2456" s="432"/>
      <c r="L2456" s="432" t="e">
        <f>IF(K2456=0,#REF!,0)</f>
        <v>#REF!</v>
      </c>
      <c r="O2456">
        <v>53638.583343999999</v>
      </c>
      <c r="P2456">
        <v>71</v>
      </c>
    </row>
    <row r="2457" spans="1:16">
      <c r="A2457" s="29">
        <v>2455</v>
      </c>
      <c r="B2457" s="29">
        <v>6139.8579999999993</v>
      </c>
      <c r="C2457" s="29">
        <v>16481.858999999899</v>
      </c>
      <c r="D2457" s="29">
        <v>1</v>
      </c>
      <c r="E2457" s="29">
        <v>1</v>
      </c>
      <c r="F2457" s="29">
        <v>67266.942999999897</v>
      </c>
      <c r="G2457" s="29">
        <v>1</v>
      </c>
      <c r="H2457" s="29">
        <v>1</v>
      </c>
      <c r="I2457" s="29">
        <v>1</v>
      </c>
      <c r="K2457" s="432"/>
      <c r="L2457" s="432" t="e">
        <f>IF(K2457=0,#REF!,0)</f>
        <v>#REF!</v>
      </c>
      <c r="O2457">
        <v>54935.812774000013</v>
      </c>
      <c r="P2457">
        <v>87</v>
      </c>
    </row>
    <row r="2458" spans="1:16">
      <c r="A2458" s="29">
        <v>2456</v>
      </c>
      <c r="B2458" s="29">
        <v>1762.222</v>
      </c>
      <c r="C2458" s="29">
        <v>29643.291999999889</v>
      </c>
      <c r="D2458" s="29">
        <v>1</v>
      </c>
      <c r="E2458" s="29">
        <v>1</v>
      </c>
      <c r="F2458" s="29">
        <v>64142.188000000002</v>
      </c>
      <c r="G2458" s="29">
        <v>1</v>
      </c>
      <c r="H2458" s="29">
        <v>1</v>
      </c>
      <c r="I2458" s="29">
        <v>1</v>
      </c>
      <c r="K2458" s="432"/>
      <c r="L2458" s="432" t="e">
        <f>IF(K2458=0,#REF!,0)</f>
        <v>#REF!</v>
      </c>
      <c r="O2458">
        <v>56898.997223999999</v>
      </c>
      <c r="P2458">
        <v>102</v>
      </c>
    </row>
    <row r="2459" spans="1:16">
      <c r="A2459" s="29">
        <v>2457</v>
      </c>
      <c r="B2459" s="29">
        <v>1032.623999999998</v>
      </c>
      <c r="C2459" s="29">
        <v>30489.186999999889</v>
      </c>
      <c r="D2459" s="29">
        <v>1</v>
      </c>
      <c r="E2459" s="29">
        <v>1</v>
      </c>
      <c r="F2459" s="29">
        <v>62799.252999999997</v>
      </c>
      <c r="G2459" s="29">
        <v>1</v>
      </c>
      <c r="H2459" s="29">
        <v>1</v>
      </c>
      <c r="I2459" s="29">
        <v>1</v>
      </c>
      <c r="K2459" s="432"/>
      <c r="L2459" s="432" t="e">
        <f>IF(K2459=0,#REF!,0)</f>
        <v>#REF!</v>
      </c>
      <c r="O2459">
        <v>58636.531280000003</v>
      </c>
      <c r="P2459">
        <v>73</v>
      </c>
    </row>
    <row r="2460" spans="1:16">
      <c r="A2460" s="29">
        <v>2458</v>
      </c>
      <c r="B2460" s="29">
        <v>1153.2399999999991</v>
      </c>
      <c r="C2460" s="29">
        <v>31244.905999999901</v>
      </c>
      <c r="D2460" s="29">
        <v>1</v>
      </c>
      <c r="E2460" s="29">
        <v>1</v>
      </c>
      <c r="F2460" s="29">
        <v>55446.733999999888</v>
      </c>
      <c r="G2460" s="29">
        <v>1</v>
      </c>
      <c r="H2460" s="29">
        <v>1</v>
      </c>
      <c r="I2460" s="29">
        <v>1</v>
      </c>
      <c r="K2460" s="432">
        <v>2678.7092709691719</v>
      </c>
      <c r="L2460" s="432">
        <f>IF(K2460=0,#REF!,0)</f>
        <v>0</v>
      </c>
      <c r="O2460">
        <v>59414.448761</v>
      </c>
      <c r="P2460">
        <v>57</v>
      </c>
    </row>
    <row r="2461" spans="1:16">
      <c r="A2461" s="29">
        <v>2459</v>
      </c>
      <c r="B2461" s="29">
        <v>1213.5469999999989</v>
      </c>
      <c r="C2461" s="29">
        <v>31774.668999999889</v>
      </c>
      <c r="D2461" s="29">
        <v>1</v>
      </c>
      <c r="E2461" s="29">
        <v>1</v>
      </c>
      <c r="F2461" s="29">
        <v>45846.455999999998</v>
      </c>
      <c r="G2461" s="29">
        <v>1</v>
      </c>
      <c r="H2461" s="29">
        <v>1</v>
      </c>
      <c r="I2461" s="29">
        <v>1</v>
      </c>
      <c r="K2461" s="432">
        <v>17288.998330559971</v>
      </c>
      <c r="L2461" s="432">
        <f>IF(K2461=0,#REF!,0)</f>
        <v>0</v>
      </c>
      <c r="O2461">
        <v>59451.960295999997</v>
      </c>
      <c r="P2461">
        <v>55</v>
      </c>
    </row>
    <row r="2462" spans="1:16">
      <c r="A2462" s="29">
        <v>2460</v>
      </c>
      <c r="B2462" s="29">
        <v>1213.5469999999989</v>
      </c>
      <c r="C2462" s="29">
        <v>31188.483999999899</v>
      </c>
      <c r="D2462" s="29">
        <v>1</v>
      </c>
      <c r="E2462" s="29">
        <v>1</v>
      </c>
      <c r="F2462" s="29">
        <v>39058.981999999887</v>
      </c>
      <c r="G2462" s="29">
        <v>1</v>
      </c>
      <c r="H2462" s="29">
        <v>1</v>
      </c>
      <c r="I2462" s="29">
        <v>1</v>
      </c>
      <c r="K2462" s="432">
        <v>25229.717772448279</v>
      </c>
      <c r="L2462" s="432">
        <f>IF(K2462=0,#REF!,0)</f>
        <v>0</v>
      </c>
      <c r="O2462">
        <v>59099.319151999996</v>
      </c>
      <c r="P2462">
        <v>50</v>
      </c>
    </row>
    <row r="2463" spans="1:16">
      <c r="A2463" s="29">
        <v>2461</v>
      </c>
      <c r="B2463" s="29">
        <v>6200.1660000000002</v>
      </c>
      <c r="C2463" s="29">
        <v>29462.867999999999</v>
      </c>
      <c r="D2463" s="29">
        <v>1</v>
      </c>
      <c r="E2463" s="29">
        <v>1</v>
      </c>
      <c r="F2463" s="29">
        <v>28022.525000000001</v>
      </c>
      <c r="G2463" s="29">
        <v>1</v>
      </c>
      <c r="H2463" s="29">
        <v>1</v>
      </c>
      <c r="I2463" s="29">
        <v>1</v>
      </c>
      <c r="K2463" s="432">
        <v>8064.5109136852807</v>
      </c>
      <c r="L2463" s="432">
        <f>IF(K2463=0,#REF!,0)</f>
        <v>0</v>
      </c>
      <c r="O2463">
        <v>56674.458341999998</v>
      </c>
      <c r="P2463">
        <v>49</v>
      </c>
    </row>
    <row r="2464" spans="1:16">
      <c r="A2464" s="29">
        <v>2462</v>
      </c>
      <c r="B2464" s="29">
        <v>1762.222</v>
      </c>
      <c r="C2464" s="29">
        <v>29315.432999999899</v>
      </c>
      <c r="D2464" s="29">
        <v>1</v>
      </c>
      <c r="E2464" s="29">
        <v>1</v>
      </c>
      <c r="F2464" s="29">
        <v>33706.012000000002</v>
      </c>
      <c r="G2464" s="29">
        <v>1</v>
      </c>
      <c r="H2464" s="29">
        <v>1</v>
      </c>
      <c r="I2464" s="29">
        <v>1</v>
      </c>
      <c r="K2464" s="432">
        <v>29014.513155793298</v>
      </c>
      <c r="L2464" s="432">
        <f>IF(K2464=0,#REF!,0)</f>
        <v>0</v>
      </c>
      <c r="O2464">
        <v>56400.067627999997</v>
      </c>
      <c r="P2464">
        <v>48</v>
      </c>
    </row>
    <row r="2465" spans="1:16">
      <c r="A2465" s="29">
        <v>2463</v>
      </c>
      <c r="B2465" s="29">
        <v>1032.623999999998</v>
      </c>
      <c r="C2465" s="29">
        <v>30073.047999999901</v>
      </c>
      <c r="D2465" s="29">
        <v>1</v>
      </c>
      <c r="E2465" s="29">
        <v>1</v>
      </c>
      <c r="F2465" s="29">
        <v>32521.152999999991</v>
      </c>
      <c r="G2465" s="29">
        <v>1</v>
      </c>
      <c r="H2465" s="29">
        <v>1</v>
      </c>
      <c r="I2465" s="29">
        <v>1</v>
      </c>
      <c r="K2465" s="432">
        <v>7927.2711365469941</v>
      </c>
      <c r="L2465" s="432">
        <f>IF(K2465=0,#REF!,0)</f>
        <v>0</v>
      </c>
      <c r="O2465">
        <v>59424.937225999987</v>
      </c>
      <c r="P2465">
        <v>46</v>
      </c>
    </row>
    <row r="2466" spans="1:16">
      <c r="A2466" s="29">
        <v>2464</v>
      </c>
      <c r="B2466" s="29">
        <v>1032.623999999998</v>
      </c>
      <c r="C2466" s="29">
        <v>29819.984999999899</v>
      </c>
      <c r="D2466" s="29">
        <v>1</v>
      </c>
      <c r="E2466" s="29">
        <v>1</v>
      </c>
      <c r="F2466" s="29">
        <v>35122.863999999892</v>
      </c>
      <c r="G2466" s="29">
        <v>1</v>
      </c>
      <c r="H2466" s="29">
        <v>1</v>
      </c>
      <c r="I2466" s="29">
        <v>1</v>
      </c>
      <c r="K2466" s="432"/>
      <c r="L2466" s="432" t="e">
        <f>IF(K2466=0,#REF!,0)</f>
        <v>#REF!</v>
      </c>
      <c r="O2466">
        <v>59027.673339000001</v>
      </c>
      <c r="P2466">
        <v>45</v>
      </c>
    </row>
    <row r="2467" spans="1:16">
      <c r="A2467" s="29">
        <v>2465</v>
      </c>
      <c r="B2467" s="29">
        <v>1032.623999999998</v>
      </c>
      <c r="C2467" s="29">
        <v>29539.499999999902</v>
      </c>
      <c r="D2467" s="29">
        <v>1</v>
      </c>
      <c r="E2467" s="29">
        <v>1</v>
      </c>
      <c r="F2467" s="29">
        <v>37915.167000000001</v>
      </c>
      <c r="G2467" s="29">
        <v>1</v>
      </c>
      <c r="H2467" s="29">
        <v>1</v>
      </c>
      <c r="I2467" s="29">
        <v>1</v>
      </c>
      <c r="K2467" s="432"/>
      <c r="L2467" s="432" t="e">
        <f>IF(K2467=0,#REF!,0)</f>
        <v>#REF!</v>
      </c>
      <c r="O2467">
        <v>59179.157256999999</v>
      </c>
      <c r="P2467">
        <v>45</v>
      </c>
    </row>
    <row r="2468" spans="1:16">
      <c r="A2468" s="29">
        <v>2466</v>
      </c>
      <c r="B2468" s="29">
        <v>1762.222</v>
      </c>
      <c r="C2468" s="29">
        <v>28946.800999999901</v>
      </c>
      <c r="D2468" s="29">
        <v>1</v>
      </c>
      <c r="E2468" s="29">
        <v>1</v>
      </c>
      <c r="F2468" s="29">
        <v>38598.595000000001</v>
      </c>
      <c r="G2468" s="29">
        <v>1</v>
      </c>
      <c r="H2468" s="29">
        <v>1</v>
      </c>
      <c r="I2468" s="29">
        <v>1</v>
      </c>
      <c r="K2468" s="432"/>
      <c r="L2468" s="432" t="e">
        <f>IF(K2468=0,#REF!,0)</f>
        <v>#REF!</v>
      </c>
      <c r="O2468">
        <v>59380.017791999999</v>
      </c>
      <c r="P2468">
        <v>52</v>
      </c>
    </row>
    <row r="2469" spans="1:16">
      <c r="A2469" s="29">
        <v>2467</v>
      </c>
      <c r="B2469" s="29">
        <v>6139.8579999999993</v>
      </c>
      <c r="C2469" s="29">
        <v>29062.959999999901</v>
      </c>
      <c r="D2469" s="29">
        <v>1</v>
      </c>
      <c r="E2469" s="29">
        <v>1</v>
      </c>
      <c r="F2469" s="29">
        <v>34826.047999999901</v>
      </c>
      <c r="G2469" s="29">
        <v>1</v>
      </c>
      <c r="H2469" s="29">
        <v>1</v>
      </c>
      <c r="I2469" s="29">
        <v>1</v>
      </c>
      <c r="K2469" s="432"/>
      <c r="L2469" s="432" t="e">
        <f>IF(K2469=0,#REF!,0)</f>
        <v>#REF!</v>
      </c>
      <c r="O2469">
        <v>59762.520233000003</v>
      </c>
      <c r="P2469">
        <v>66</v>
      </c>
    </row>
    <row r="2470" spans="1:16">
      <c r="A2470" s="29">
        <v>2468</v>
      </c>
      <c r="B2470" s="29">
        <v>7599.07</v>
      </c>
      <c r="C2470" s="29">
        <v>30510.141999999902</v>
      </c>
      <c r="D2470" s="29">
        <v>1</v>
      </c>
      <c r="E2470" s="29">
        <v>1</v>
      </c>
      <c r="F2470" s="29">
        <v>34106.247999999912</v>
      </c>
      <c r="G2470" s="29">
        <v>1</v>
      </c>
      <c r="H2470" s="29">
        <v>1</v>
      </c>
      <c r="I2470" s="29">
        <v>1</v>
      </c>
      <c r="K2470" s="432"/>
      <c r="L2470" s="432" t="e">
        <f>IF(K2470=0,#REF!,0)</f>
        <v>#REF!</v>
      </c>
      <c r="O2470">
        <v>60785.950743999987</v>
      </c>
      <c r="P2470">
        <v>78</v>
      </c>
    </row>
    <row r="2471" spans="1:16">
      <c r="A2471" s="29">
        <v>2469</v>
      </c>
      <c r="B2471" s="29">
        <v>1762.222</v>
      </c>
      <c r="C2471" s="29">
        <v>17204.8309999999</v>
      </c>
      <c r="D2471" s="29">
        <v>1</v>
      </c>
      <c r="E2471" s="29">
        <v>1</v>
      </c>
      <c r="F2471" s="29">
        <v>45827.443999999989</v>
      </c>
      <c r="G2471" s="29">
        <v>1</v>
      </c>
      <c r="H2471" s="29">
        <v>1</v>
      </c>
      <c r="I2471" s="29">
        <v>1</v>
      </c>
      <c r="K2471" s="432"/>
      <c r="L2471" s="432" t="e">
        <f>IF(K2471=0,#REF!,0)</f>
        <v>#REF!</v>
      </c>
      <c r="O2471">
        <v>61033.827270000002</v>
      </c>
      <c r="P2471">
        <v>86</v>
      </c>
    </row>
    <row r="2472" spans="1:16">
      <c r="A2472" s="29">
        <v>2470</v>
      </c>
      <c r="B2472" s="29">
        <v>1762.222</v>
      </c>
      <c r="C2472" s="29">
        <v>16850.1149999999</v>
      </c>
      <c r="D2472" s="29">
        <v>1</v>
      </c>
      <c r="E2472" s="29">
        <v>1</v>
      </c>
      <c r="F2472" s="29">
        <v>2444.1319999999901</v>
      </c>
      <c r="G2472" s="29">
        <v>1</v>
      </c>
      <c r="H2472" s="29">
        <v>1</v>
      </c>
      <c r="I2472" s="29">
        <v>1</v>
      </c>
      <c r="K2472" s="432"/>
      <c r="L2472" s="432" t="e">
        <f>IF(K2472=0,#REF!,0)</f>
        <v>#REF!</v>
      </c>
      <c r="O2472">
        <v>59383.306091999999</v>
      </c>
      <c r="P2472">
        <v>92</v>
      </c>
    </row>
    <row r="2473" spans="1:16">
      <c r="A2473" s="29">
        <v>2471</v>
      </c>
      <c r="B2473" s="29">
        <v>1762.222</v>
      </c>
      <c r="C2473" s="29">
        <v>16491.9709999999</v>
      </c>
      <c r="D2473" s="29">
        <v>1</v>
      </c>
      <c r="E2473" s="29">
        <v>1</v>
      </c>
      <c r="F2473" s="29">
        <v>1994.38299999999</v>
      </c>
      <c r="G2473" s="29">
        <v>1</v>
      </c>
      <c r="H2473" s="29">
        <v>1</v>
      </c>
      <c r="I2473" s="29">
        <v>1</v>
      </c>
      <c r="K2473" s="432"/>
      <c r="L2473" s="432" t="e">
        <f>IF(K2473=0,#REF!,0)</f>
        <v>#REF!</v>
      </c>
      <c r="O2473">
        <v>58157.654906000003</v>
      </c>
      <c r="P2473">
        <v>88</v>
      </c>
    </row>
    <row r="2474" spans="1:16">
      <c r="A2474" s="29">
        <v>2472</v>
      </c>
      <c r="B2474" s="29">
        <v>1032.623999999998</v>
      </c>
      <c r="C2474" s="29">
        <v>16579.2609999999</v>
      </c>
      <c r="D2474" s="29">
        <v>1</v>
      </c>
      <c r="E2474" s="29">
        <v>1</v>
      </c>
      <c r="F2474" s="29">
        <v>1208.8209999999999</v>
      </c>
      <c r="G2474" s="29">
        <v>1</v>
      </c>
      <c r="H2474" s="29">
        <v>1</v>
      </c>
      <c r="I2474" s="29">
        <v>1</v>
      </c>
      <c r="K2474" s="432"/>
      <c r="L2474" s="432" t="e">
        <f>IF(K2474=0,#REF!,0)</f>
        <v>#REF!</v>
      </c>
      <c r="O2474">
        <v>58086.461546999999</v>
      </c>
      <c r="P2474">
        <v>80</v>
      </c>
    </row>
    <row r="2475" spans="1:16">
      <c r="A2475" s="29">
        <v>2473</v>
      </c>
      <c r="B2475" s="29">
        <v>1032.623999999998</v>
      </c>
      <c r="C2475" s="29">
        <v>16611.8139999999</v>
      </c>
      <c r="D2475" s="29">
        <v>1</v>
      </c>
      <c r="E2475" s="29">
        <v>1</v>
      </c>
      <c r="F2475" s="29">
        <v>722.18499999999995</v>
      </c>
      <c r="G2475" s="29">
        <v>1</v>
      </c>
      <c r="H2475" s="29">
        <v>1</v>
      </c>
      <c r="I2475" s="29">
        <v>1</v>
      </c>
      <c r="K2475" s="432"/>
      <c r="L2475" s="432" t="e">
        <f>IF(K2475=0,#REF!,0)</f>
        <v>#REF!</v>
      </c>
      <c r="O2475">
        <v>55696.865539999999</v>
      </c>
      <c r="P2475">
        <v>69</v>
      </c>
    </row>
    <row r="2476" spans="1:16">
      <c r="A2476" s="29">
        <v>2474</v>
      </c>
      <c r="B2476" s="29">
        <v>1032.623999999998</v>
      </c>
      <c r="C2476" s="29">
        <v>16564.0639999999</v>
      </c>
      <c r="D2476" s="29">
        <v>1</v>
      </c>
      <c r="E2476" s="29">
        <v>1</v>
      </c>
      <c r="F2476" s="29">
        <v>583.68699999999887</v>
      </c>
      <c r="G2476" s="29">
        <v>1</v>
      </c>
      <c r="H2476" s="29">
        <v>1</v>
      </c>
      <c r="I2476" s="29">
        <v>1</v>
      </c>
      <c r="K2476" s="432"/>
      <c r="L2476" s="432" t="e">
        <f>IF(K2476=0,#REF!,0)</f>
        <v>#REF!</v>
      </c>
      <c r="O2476">
        <v>54027.508057999999</v>
      </c>
      <c r="P2476">
        <v>63</v>
      </c>
    </row>
    <row r="2477" spans="1:16">
      <c r="A2477" s="29">
        <v>2475</v>
      </c>
      <c r="B2477" s="29">
        <v>1032.623999999998</v>
      </c>
      <c r="C2477" s="29">
        <v>16584.424999999901</v>
      </c>
      <c r="D2477" s="29">
        <v>1</v>
      </c>
      <c r="E2477" s="29">
        <v>1</v>
      </c>
      <c r="F2477" s="29">
        <v>764.66499999999996</v>
      </c>
      <c r="G2477" s="29">
        <v>1</v>
      </c>
      <c r="H2477" s="29">
        <v>1</v>
      </c>
      <c r="I2477" s="29">
        <v>1</v>
      </c>
      <c r="K2477" s="432"/>
      <c r="L2477" s="432" t="e">
        <f>IF(K2477=0,#REF!,0)</f>
        <v>#REF!</v>
      </c>
      <c r="O2477">
        <v>53726.464384999999</v>
      </c>
      <c r="P2477">
        <v>59</v>
      </c>
    </row>
    <row r="2478" spans="1:16">
      <c r="A2478" s="29">
        <v>2476</v>
      </c>
      <c r="B2478" s="29">
        <v>1032.623999999998</v>
      </c>
      <c r="C2478" s="29">
        <v>16594.893999999898</v>
      </c>
      <c r="D2478" s="29">
        <v>1</v>
      </c>
      <c r="E2478" s="29">
        <v>1</v>
      </c>
      <c r="F2478" s="29">
        <v>1716.3719999999989</v>
      </c>
      <c r="G2478" s="29">
        <v>1</v>
      </c>
      <c r="H2478" s="29">
        <v>1</v>
      </c>
      <c r="I2478" s="29">
        <v>1</v>
      </c>
      <c r="K2478" s="432"/>
      <c r="L2478" s="432" t="e">
        <f>IF(K2478=0,#REF!,0)</f>
        <v>#REF!</v>
      </c>
      <c r="O2478">
        <v>52806.197417000003</v>
      </c>
      <c r="P2478">
        <v>58</v>
      </c>
    </row>
    <row r="2479" spans="1:16">
      <c r="A2479" s="29">
        <v>2477</v>
      </c>
      <c r="B2479" s="29">
        <v>1032.623999999998</v>
      </c>
      <c r="C2479" s="29">
        <v>16593.2779999999</v>
      </c>
      <c r="D2479" s="29">
        <v>1</v>
      </c>
      <c r="E2479" s="29">
        <v>1</v>
      </c>
      <c r="F2479" s="29">
        <v>4793.0359999999901</v>
      </c>
      <c r="G2479" s="29">
        <v>1</v>
      </c>
      <c r="H2479" s="29">
        <v>1</v>
      </c>
      <c r="I2479" s="29">
        <v>1</v>
      </c>
      <c r="K2479" s="432"/>
      <c r="L2479" s="432" t="e">
        <f>IF(K2479=0,#REF!,0)</f>
        <v>#REF!</v>
      </c>
      <c r="O2479">
        <v>52828.324095999997</v>
      </c>
      <c r="P2479">
        <v>57</v>
      </c>
    </row>
    <row r="2480" spans="1:16">
      <c r="A2480" s="29">
        <v>2478</v>
      </c>
      <c r="B2480" s="29">
        <v>1762.222</v>
      </c>
      <c r="C2480" s="29">
        <v>16605.8859999999</v>
      </c>
      <c r="D2480" s="29">
        <v>1</v>
      </c>
      <c r="E2480" s="29">
        <v>1</v>
      </c>
      <c r="F2480" s="29">
        <v>7917.4320000000007</v>
      </c>
      <c r="G2480" s="29">
        <v>1</v>
      </c>
      <c r="H2480" s="29">
        <v>1</v>
      </c>
      <c r="I2480" s="29">
        <v>1</v>
      </c>
      <c r="K2480" s="432"/>
      <c r="L2480" s="432" t="e">
        <f>IF(K2480=0,#REF!,0)</f>
        <v>#REF!</v>
      </c>
      <c r="O2480">
        <v>54388.432128</v>
      </c>
      <c r="P2480">
        <v>62</v>
      </c>
    </row>
    <row r="2481" spans="1:16">
      <c r="A2481" s="29">
        <v>2479</v>
      </c>
      <c r="B2481" s="29">
        <v>6139.8579999999993</v>
      </c>
      <c r="C2481" s="29">
        <v>16654.675999999901</v>
      </c>
      <c r="D2481" s="29">
        <v>1</v>
      </c>
      <c r="E2481" s="29">
        <v>1</v>
      </c>
      <c r="F2481" s="29">
        <v>83647.898999999903</v>
      </c>
      <c r="G2481" s="29">
        <v>1</v>
      </c>
      <c r="H2481" s="29">
        <v>1</v>
      </c>
      <c r="I2481" s="29">
        <v>1</v>
      </c>
      <c r="K2481" s="432"/>
      <c r="L2481" s="432" t="e">
        <f>IF(K2481=0,#REF!,0)</f>
        <v>#REF!</v>
      </c>
      <c r="O2481">
        <v>55855.234528000001</v>
      </c>
      <c r="P2481">
        <v>82</v>
      </c>
    </row>
    <row r="2482" spans="1:16">
      <c r="A2482" s="29">
        <v>2480</v>
      </c>
      <c r="B2482" s="29">
        <v>1762.222</v>
      </c>
      <c r="C2482" s="29">
        <v>16792.120999999901</v>
      </c>
      <c r="D2482" s="29">
        <v>1</v>
      </c>
      <c r="E2482" s="29">
        <v>1</v>
      </c>
      <c r="F2482" s="29">
        <v>82409.745999999897</v>
      </c>
      <c r="G2482" s="29">
        <v>1</v>
      </c>
      <c r="H2482" s="29">
        <v>1</v>
      </c>
      <c r="I2482" s="29">
        <v>1</v>
      </c>
      <c r="K2482" s="432"/>
      <c r="L2482" s="432" t="e">
        <f>IF(K2482=0,#REF!,0)</f>
        <v>#REF!</v>
      </c>
      <c r="O2482">
        <v>56980.089018999999</v>
      </c>
      <c r="P2482">
        <v>103</v>
      </c>
    </row>
    <row r="2483" spans="1:16">
      <c r="A2483" s="29">
        <v>2481</v>
      </c>
      <c r="B2483" s="29">
        <v>1032.623999999998</v>
      </c>
      <c r="C2483" s="29">
        <v>17639.647999999899</v>
      </c>
      <c r="D2483" s="29">
        <v>1</v>
      </c>
      <c r="E2483" s="29">
        <v>1</v>
      </c>
      <c r="F2483" s="29">
        <v>75884.527999999904</v>
      </c>
      <c r="G2483" s="29">
        <v>1</v>
      </c>
      <c r="H2483" s="29">
        <v>1</v>
      </c>
      <c r="I2483" s="29">
        <v>1</v>
      </c>
      <c r="K2483" s="432"/>
      <c r="L2483" s="432" t="e">
        <f>IF(K2483=0,#REF!,0)</f>
        <v>#REF!</v>
      </c>
      <c r="O2483">
        <v>56934.510162999999</v>
      </c>
      <c r="P2483">
        <v>73</v>
      </c>
    </row>
    <row r="2484" spans="1:16">
      <c r="A2484" s="29">
        <v>2482</v>
      </c>
      <c r="B2484" s="29">
        <v>1153.2399999999991</v>
      </c>
      <c r="C2484" s="29">
        <v>18509.3149999999</v>
      </c>
      <c r="D2484" s="29">
        <v>1</v>
      </c>
      <c r="E2484" s="29">
        <v>1</v>
      </c>
      <c r="F2484" s="29">
        <v>69053.387999999904</v>
      </c>
      <c r="G2484" s="29">
        <v>1</v>
      </c>
      <c r="H2484" s="29">
        <v>1</v>
      </c>
      <c r="I2484" s="29">
        <v>1</v>
      </c>
      <c r="K2484" s="432"/>
      <c r="L2484" s="432" t="e">
        <f>IF(K2484=0,#REF!,0)</f>
        <v>#REF!</v>
      </c>
      <c r="O2484">
        <v>58335.815734999996</v>
      </c>
      <c r="P2484">
        <v>58</v>
      </c>
    </row>
    <row r="2485" spans="1:16">
      <c r="A2485" s="29">
        <v>2483</v>
      </c>
      <c r="B2485" s="29">
        <v>1213.5469999999989</v>
      </c>
      <c r="C2485" s="29">
        <v>19068.139999999901</v>
      </c>
      <c r="D2485" s="29">
        <v>1</v>
      </c>
      <c r="E2485" s="29">
        <v>1</v>
      </c>
      <c r="F2485" s="29">
        <v>56452.398999999903</v>
      </c>
      <c r="G2485" s="29">
        <v>1</v>
      </c>
      <c r="H2485" s="29">
        <v>1</v>
      </c>
      <c r="I2485" s="29">
        <v>1</v>
      </c>
      <c r="K2485" s="432"/>
      <c r="L2485" s="432" t="e">
        <f>IF(K2485=0,#REF!,0)</f>
        <v>#REF!</v>
      </c>
      <c r="O2485">
        <v>59159.739777000003</v>
      </c>
      <c r="P2485">
        <v>53</v>
      </c>
    </row>
    <row r="2486" spans="1:16">
      <c r="A2486" s="29">
        <v>2484</v>
      </c>
      <c r="B2486" s="29">
        <v>1213.5469999999989</v>
      </c>
      <c r="C2486" s="29">
        <v>18415.325999999899</v>
      </c>
      <c r="D2486" s="29">
        <v>1</v>
      </c>
      <c r="E2486" s="29">
        <v>1</v>
      </c>
      <c r="F2486" s="29">
        <v>43523.089</v>
      </c>
      <c r="G2486" s="29">
        <v>1</v>
      </c>
      <c r="H2486" s="29">
        <v>1</v>
      </c>
      <c r="I2486" s="29">
        <v>1</v>
      </c>
      <c r="K2486" s="432"/>
      <c r="L2486" s="432" t="e">
        <f>IF(K2486=0,#REF!,0)</f>
        <v>#REF!</v>
      </c>
      <c r="O2486">
        <v>59457.705075999998</v>
      </c>
      <c r="P2486">
        <v>51</v>
      </c>
    </row>
    <row r="2487" spans="1:16">
      <c r="A2487" s="29">
        <v>2485</v>
      </c>
      <c r="B2487" s="29">
        <v>6200.1660000000002</v>
      </c>
      <c r="C2487" s="29">
        <v>16565.14099999989</v>
      </c>
      <c r="D2487" s="29">
        <v>1</v>
      </c>
      <c r="E2487" s="29">
        <v>1</v>
      </c>
      <c r="F2487" s="29">
        <v>25642.023999999899</v>
      </c>
      <c r="G2487" s="29">
        <v>1</v>
      </c>
      <c r="H2487" s="29">
        <v>1</v>
      </c>
      <c r="I2487" s="29">
        <v>1</v>
      </c>
      <c r="K2487" s="432"/>
      <c r="L2487" s="432" t="e">
        <f>IF(K2487=0,#REF!,0)</f>
        <v>#REF!</v>
      </c>
      <c r="O2487">
        <v>57256.553558</v>
      </c>
      <c r="P2487">
        <v>50</v>
      </c>
    </row>
    <row r="2488" spans="1:16">
      <c r="A2488" s="29">
        <v>2486</v>
      </c>
      <c r="B2488" s="29">
        <v>1762.222</v>
      </c>
      <c r="C2488" s="29">
        <v>16433.5069999999</v>
      </c>
      <c r="D2488" s="29">
        <v>1</v>
      </c>
      <c r="E2488" s="29">
        <v>1</v>
      </c>
      <c r="F2488" s="29">
        <v>31420.8129999999</v>
      </c>
      <c r="G2488" s="29">
        <v>1</v>
      </c>
      <c r="H2488" s="29">
        <v>1</v>
      </c>
      <c r="I2488" s="29">
        <v>1</v>
      </c>
      <c r="K2488" s="432"/>
      <c r="L2488" s="432" t="e">
        <f>IF(K2488=0,#REF!,0)</f>
        <v>#REF!</v>
      </c>
      <c r="O2488">
        <v>56898.889647999997</v>
      </c>
      <c r="P2488">
        <v>47</v>
      </c>
    </row>
    <row r="2489" spans="1:16">
      <c r="A2489" s="29">
        <v>2487</v>
      </c>
      <c r="B2489" s="29">
        <v>1032.623999999998</v>
      </c>
      <c r="C2489" s="29">
        <v>17229.4709999999</v>
      </c>
      <c r="D2489" s="29">
        <v>1</v>
      </c>
      <c r="E2489" s="29">
        <v>1</v>
      </c>
      <c r="F2489" s="29">
        <v>31145.59199999999</v>
      </c>
      <c r="G2489" s="29">
        <v>1</v>
      </c>
      <c r="H2489" s="29">
        <v>1</v>
      </c>
      <c r="I2489" s="29">
        <v>1</v>
      </c>
      <c r="K2489" s="432"/>
      <c r="L2489" s="432" t="e">
        <f>IF(K2489=0,#REF!,0)</f>
        <v>#REF!</v>
      </c>
      <c r="O2489">
        <v>60548.864319</v>
      </c>
      <c r="P2489">
        <v>48</v>
      </c>
    </row>
    <row r="2490" spans="1:16">
      <c r="A2490" s="29">
        <v>2488</v>
      </c>
      <c r="B2490" s="29">
        <v>1032.623999999998</v>
      </c>
      <c r="C2490" s="29">
        <v>16870.1509999999</v>
      </c>
      <c r="D2490" s="29">
        <v>1</v>
      </c>
      <c r="E2490" s="29">
        <v>1</v>
      </c>
      <c r="F2490" s="29">
        <v>29377.40699999989</v>
      </c>
      <c r="G2490" s="29">
        <v>1</v>
      </c>
      <c r="H2490" s="29">
        <v>1</v>
      </c>
      <c r="I2490" s="29">
        <v>1</v>
      </c>
      <c r="K2490" s="432"/>
      <c r="L2490" s="432" t="e">
        <f>IF(K2490=0,#REF!,0)</f>
        <v>#REF!</v>
      </c>
      <c r="O2490">
        <v>60173.213379000001</v>
      </c>
      <c r="P2490">
        <v>47</v>
      </c>
    </row>
    <row r="2491" spans="1:16">
      <c r="A2491" s="29">
        <v>2489</v>
      </c>
      <c r="B2491" s="29">
        <v>1032.623999999998</v>
      </c>
      <c r="C2491" s="29">
        <v>16623.405999999901</v>
      </c>
      <c r="D2491" s="29">
        <v>1</v>
      </c>
      <c r="E2491" s="29">
        <v>1</v>
      </c>
      <c r="F2491" s="29">
        <v>31568.320999999989</v>
      </c>
      <c r="G2491" s="29">
        <v>1</v>
      </c>
      <c r="H2491" s="29">
        <v>1</v>
      </c>
      <c r="I2491" s="29">
        <v>1</v>
      </c>
      <c r="K2491" s="432"/>
      <c r="L2491" s="432" t="e">
        <f>IF(K2491=0,#REF!,0)</f>
        <v>#REF!</v>
      </c>
      <c r="O2491">
        <v>60357.526397000001</v>
      </c>
      <c r="P2491">
        <v>48</v>
      </c>
    </row>
    <row r="2492" spans="1:16">
      <c r="A2492" s="29">
        <v>2490</v>
      </c>
      <c r="B2492" s="29">
        <v>1762.222</v>
      </c>
      <c r="C2492" s="29">
        <v>15993.7129999999</v>
      </c>
      <c r="D2492" s="29">
        <v>1</v>
      </c>
      <c r="E2492" s="29">
        <v>1</v>
      </c>
      <c r="F2492" s="29">
        <v>31084.082999999999</v>
      </c>
      <c r="G2492" s="29">
        <v>1</v>
      </c>
      <c r="H2492" s="29">
        <v>1</v>
      </c>
      <c r="I2492" s="29">
        <v>1</v>
      </c>
      <c r="K2492" s="432"/>
      <c r="L2492" s="432" t="e">
        <f>IF(K2492=0,#REF!,0)</f>
        <v>#REF!</v>
      </c>
      <c r="O2492">
        <v>60040.224304000003</v>
      </c>
      <c r="P2492">
        <v>56</v>
      </c>
    </row>
    <row r="2493" spans="1:16">
      <c r="A2493" s="29">
        <v>2491</v>
      </c>
      <c r="B2493" s="29">
        <v>6139.8579999999993</v>
      </c>
      <c r="C2493" s="29">
        <v>16083.913999999901</v>
      </c>
      <c r="D2493" s="29">
        <v>1</v>
      </c>
      <c r="E2493" s="29">
        <v>1</v>
      </c>
      <c r="F2493" s="29">
        <v>28432.12899999999</v>
      </c>
      <c r="G2493" s="29">
        <v>1</v>
      </c>
      <c r="H2493" s="29">
        <v>1</v>
      </c>
      <c r="I2493" s="29">
        <v>1</v>
      </c>
      <c r="K2493" s="432"/>
      <c r="L2493" s="432" t="e">
        <f>IF(K2493=0,#REF!,0)</f>
        <v>#REF!</v>
      </c>
      <c r="O2493">
        <v>59302.897857999997</v>
      </c>
      <c r="P2493">
        <v>73</v>
      </c>
    </row>
    <row r="2494" spans="1:16">
      <c r="A2494" s="29">
        <v>2492</v>
      </c>
      <c r="B2494" s="29">
        <v>7599.07</v>
      </c>
      <c r="C2494" s="29">
        <v>17497.493999999901</v>
      </c>
      <c r="D2494" s="29">
        <v>1</v>
      </c>
      <c r="E2494" s="29">
        <v>1</v>
      </c>
      <c r="F2494" s="29">
        <v>30151.975999999901</v>
      </c>
      <c r="G2494" s="29">
        <v>1</v>
      </c>
      <c r="H2494" s="29">
        <v>1</v>
      </c>
      <c r="I2494" s="29">
        <v>1</v>
      </c>
      <c r="K2494" s="432"/>
      <c r="L2494" s="432" t="e">
        <f>IF(K2494=0,#REF!,0)</f>
        <v>#REF!</v>
      </c>
      <c r="O2494">
        <v>59748.527556999987</v>
      </c>
      <c r="P2494">
        <v>75</v>
      </c>
    </row>
    <row r="2495" spans="1:16">
      <c r="A2495" s="29">
        <v>2493</v>
      </c>
      <c r="B2495" s="29">
        <v>1762.222</v>
      </c>
      <c r="C2495" s="29">
        <v>17084.406999999901</v>
      </c>
      <c r="D2495" s="29">
        <v>1</v>
      </c>
      <c r="E2495" s="29">
        <v>1</v>
      </c>
      <c r="F2495" s="29">
        <v>42642.24799999989</v>
      </c>
      <c r="G2495" s="29">
        <v>1</v>
      </c>
      <c r="H2495" s="29">
        <v>1</v>
      </c>
      <c r="I2495" s="29">
        <v>1</v>
      </c>
      <c r="K2495" s="432"/>
      <c r="L2495" s="432" t="e">
        <f>IF(K2495=0,#REF!,0)</f>
        <v>#REF!</v>
      </c>
      <c r="O2495">
        <v>59393.785279000003</v>
      </c>
      <c r="P2495">
        <v>79</v>
      </c>
    </row>
    <row r="2496" spans="1:16">
      <c r="A2496" s="29">
        <v>2494</v>
      </c>
      <c r="B2496" s="29">
        <v>1762.222</v>
      </c>
      <c r="C2496" s="29">
        <v>16753.565999999901</v>
      </c>
      <c r="D2496" s="29">
        <v>1</v>
      </c>
      <c r="E2496" s="29">
        <v>1</v>
      </c>
      <c r="F2496" s="29">
        <v>2322.4580000000001</v>
      </c>
      <c r="G2496" s="29">
        <v>1</v>
      </c>
      <c r="H2496" s="29">
        <v>1</v>
      </c>
      <c r="I2496" s="29">
        <v>1</v>
      </c>
      <c r="K2496" s="432"/>
      <c r="L2496" s="432" t="e">
        <f>IF(K2496=0,#REF!,0)</f>
        <v>#REF!</v>
      </c>
      <c r="O2496">
        <v>58549.0412</v>
      </c>
      <c r="P2496">
        <v>83</v>
      </c>
    </row>
    <row r="2497" spans="1:16">
      <c r="A2497" s="29">
        <v>2495</v>
      </c>
      <c r="B2497" s="29">
        <v>1762.222</v>
      </c>
      <c r="C2497" s="29">
        <v>16425.6519999999</v>
      </c>
      <c r="D2497" s="29">
        <v>1</v>
      </c>
      <c r="E2497" s="29">
        <v>1</v>
      </c>
      <c r="F2497" s="29">
        <v>2136.9569999999999</v>
      </c>
      <c r="G2497" s="29">
        <v>1</v>
      </c>
      <c r="H2497" s="29">
        <v>1</v>
      </c>
      <c r="I2497" s="29">
        <v>1</v>
      </c>
      <c r="K2497" s="432"/>
      <c r="L2497" s="432" t="e">
        <f>IF(K2497=0,#REF!,0)</f>
        <v>#REF!</v>
      </c>
      <c r="O2497">
        <v>58049.157775000007</v>
      </c>
      <c r="P2497">
        <v>78</v>
      </c>
    </row>
    <row r="2498" spans="1:16">
      <c r="A2498" s="29">
        <v>2496</v>
      </c>
      <c r="B2498" s="29">
        <v>1032.623999999998</v>
      </c>
      <c r="C2498" s="29">
        <v>16538.612999999899</v>
      </c>
      <c r="D2498" s="29">
        <v>1</v>
      </c>
      <c r="E2498" s="29">
        <v>1</v>
      </c>
      <c r="F2498" s="29">
        <v>1207.3679999999999</v>
      </c>
      <c r="G2498" s="29">
        <v>1</v>
      </c>
      <c r="H2498" s="29">
        <v>1</v>
      </c>
      <c r="I2498" s="29">
        <v>1</v>
      </c>
      <c r="K2498" s="432"/>
      <c r="L2498" s="432" t="e">
        <f>IF(K2498=0,#REF!,0)</f>
        <v>#REF!</v>
      </c>
      <c r="O2498">
        <v>56978.012970999996</v>
      </c>
      <c r="P2498">
        <v>73</v>
      </c>
    </row>
    <row r="2499" spans="1:16">
      <c r="A2499" s="29">
        <v>2497</v>
      </c>
      <c r="B2499" s="29">
        <v>1032.623999999998</v>
      </c>
      <c r="C2499" s="29">
        <v>17088.5639999999</v>
      </c>
      <c r="D2499" s="29">
        <v>1</v>
      </c>
      <c r="E2499" s="29">
        <v>1</v>
      </c>
      <c r="F2499" s="29">
        <v>570.32600000000002</v>
      </c>
      <c r="G2499" s="29">
        <v>1</v>
      </c>
      <c r="H2499" s="29">
        <v>1</v>
      </c>
      <c r="I2499" s="29">
        <v>1</v>
      </c>
      <c r="K2499" s="432"/>
      <c r="L2499" s="432" t="e">
        <f>IF(K2499=0,#REF!,0)</f>
        <v>#REF!</v>
      </c>
      <c r="O2499">
        <v>55175.572967</v>
      </c>
      <c r="P2499">
        <v>62</v>
      </c>
    </row>
    <row r="2500" spans="1:16">
      <c r="A2500" s="29">
        <v>2498</v>
      </c>
      <c r="B2500" s="29">
        <v>1032.623999999998</v>
      </c>
      <c r="C2500" s="29">
        <v>17193.762999999901</v>
      </c>
      <c r="D2500" s="29">
        <v>1</v>
      </c>
      <c r="E2500" s="29">
        <v>1</v>
      </c>
      <c r="F2500" s="29">
        <v>590.47699999999895</v>
      </c>
      <c r="G2500" s="29">
        <v>1</v>
      </c>
      <c r="H2500" s="29">
        <v>1</v>
      </c>
      <c r="I2500" s="29">
        <v>1</v>
      </c>
      <c r="K2500" s="432"/>
      <c r="L2500" s="432" t="e">
        <f>IF(K2500=0,#REF!,0)</f>
        <v>#REF!</v>
      </c>
      <c r="O2500">
        <v>52659.945954000003</v>
      </c>
      <c r="P2500">
        <v>56</v>
      </c>
    </row>
    <row r="2501" spans="1:16">
      <c r="A2501" s="29">
        <v>2499</v>
      </c>
      <c r="B2501" s="29">
        <v>1032.623999999998</v>
      </c>
      <c r="C2501" s="29">
        <v>17357.45999999989</v>
      </c>
      <c r="D2501" s="29">
        <v>1</v>
      </c>
      <c r="E2501" s="29">
        <v>1</v>
      </c>
      <c r="F2501" s="29">
        <v>3793.8809999999899</v>
      </c>
      <c r="G2501" s="29">
        <v>1</v>
      </c>
      <c r="H2501" s="29">
        <v>1</v>
      </c>
      <c r="I2501" s="29">
        <v>1</v>
      </c>
      <c r="K2501" s="432"/>
      <c r="L2501" s="432" t="e">
        <f>IF(K2501=0,#REF!,0)</f>
        <v>#REF!</v>
      </c>
      <c r="O2501">
        <v>51313.257019999997</v>
      </c>
      <c r="P2501">
        <v>54</v>
      </c>
    </row>
    <row r="2502" spans="1:16">
      <c r="A2502" s="29">
        <v>2500</v>
      </c>
      <c r="B2502" s="29">
        <v>1032.623999999998</v>
      </c>
      <c r="C2502" s="29">
        <v>17430.186999999889</v>
      </c>
      <c r="D2502" s="29">
        <v>1</v>
      </c>
      <c r="E2502" s="29">
        <v>1</v>
      </c>
      <c r="F2502" s="29">
        <v>9970.384</v>
      </c>
      <c r="G2502" s="29">
        <v>1</v>
      </c>
      <c r="H2502" s="29">
        <v>1</v>
      </c>
      <c r="I2502" s="29">
        <v>1</v>
      </c>
      <c r="K2502" s="432"/>
      <c r="L2502" s="432" t="e">
        <f>IF(K2502=0,#REF!,0)</f>
        <v>#REF!</v>
      </c>
      <c r="O2502">
        <v>51146.231535999999</v>
      </c>
      <c r="P2502">
        <v>54</v>
      </c>
    </row>
    <row r="2503" spans="1:16">
      <c r="A2503" s="29">
        <v>2501</v>
      </c>
      <c r="B2503" s="29">
        <v>1032.623999999998</v>
      </c>
      <c r="C2503" s="29">
        <v>17523.745999999901</v>
      </c>
      <c r="D2503" s="29">
        <v>1</v>
      </c>
      <c r="E2503" s="29">
        <v>1</v>
      </c>
      <c r="F2503" s="29">
        <v>15995.334999999901</v>
      </c>
      <c r="G2503" s="29">
        <v>1</v>
      </c>
      <c r="H2503" s="29">
        <v>1</v>
      </c>
      <c r="I2503" s="29">
        <v>1</v>
      </c>
      <c r="K2503" s="432"/>
      <c r="L2503" s="432" t="e">
        <f>IF(K2503=0,#REF!,0)</f>
        <v>#REF!</v>
      </c>
      <c r="O2503">
        <v>51633.298035</v>
      </c>
      <c r="P2503">
        <v>50</v>
      </c>
    </row>
    <row r="2504" spans="1:16">
      <c r="A2504" s="29">
        <v>2502</v>
      </c>
      <c r="B2504" s="29">
        <v>1762.222</v>
      </c>
      <c r="C2504" s="29">
        <v>17599.818999999901</v>
      </c>
      <c r="D2504" s="29">
        <v>1</v>
      </c>
      <c r="E2504" s="29">
        <v>1</v>
      </c>
      <c r="F2504" s="29">
        <v>21896.883999999889</v>
      </c>
      <c r="G2504" s="29">
        <v>1</v>
      </c>
      <c r="H2504" s="29">
        <v>1</v>
      </c>
      <c r="I2504" s="29">
        <v>1</v>
      </c>
      <c r="K2504" s="432"/>
      <c r="L2504" s="432" t="e">
        <f>IF(K2504=0,#REF!,0)</f>
        <v>#REF!</v>
      </c>
      <c r="O2504">
        <v>51925.153899999998</v>
      </c>
      <c r="P2504">
        <v>54</v>
      </c>
    </row>
    <row r="2505" spans="1:16">
      <c r="A2505" s="29">
        <v>2503</v>
      </c>
      <c r="B2505" s="29">
        <v>6139.8579999999993</v>
      </c>
      <c r="C2505" s="29">
        <v>17575.600999999901</v>
      </c>
      <c r="D2505" s="29">
        <v>1</v>
      </c>
      <c r="E2505" s="29">
        <v>1</v>
      </c>
      <c r="F2505" s="29">
        <v>99227.506999999983</v>
      </c>
      <c r="G2505" s="29">
        <v>1</v>
      </c>
      <c r="H2505" s="29">
        <v>1</v>
      </c>
      <c r="I2505" s="29">
        <v>1</v>
      </c>
      <c r="K2505" s="432"/>
      <c r="L2505" s="432" t="e">
        <f>IF(K2505=0,#REF!,0)</f>
        <v>#REF!</v>
      </c>
      <c r="O2505">
        <v>52836.676117000003</v>
      </c>
      <c r="P2505">
        <v>57</v>
      </c>
    </row>
    <row r="2506" spans="1:16">
      <c r="A2506" s="29">
        <v>2504</v>
      </c>
      <c r="B2506" s="29">
        <v>1762.222</v>
      </c>
      <c r="C2506" s="29">
        <v>47438.366999999889</v>
      </c>
      <c r="D2506" s="29">
        <v>1</v>
      </c>
      <c r="E2506" s="29">
        <v>1</v>
      </c>
      <c r="F2506" s="29">
        <v>92918.952999999994</v>
      </c>
      <c r="G2506" s="29">
        <v>1</v>
      </c>
      <c r="H2506" s="29">
        <v>1</v>
      </c>
      <c r="I2506" s="29">
        <v>1</v>
      </c>
      <c r="K2506" s="432"/>
      <c r="L2506" s="432" t="e">
        <f>IF(K2506=0,#REF!,0)</f>
        <v>#REF!</v>
      </c>
      <c r="O2506">
        <v>53796.684021000001</v>
      </c>
      <c r="P2506">
        <v>68</v>
      </c>
    </row>
    <row r="2507" spans="1:16">
      <c r="A2507" s="29">
        <v>2505</v>
      </c>
      <c r="B2507" s="29">
        <v>1032.623999999998</v>
      </c>
      <c r="C2507" s="29">
        <v>74659.429999999891</v>
      </c>
      <c r="D2507" s="29">
        <v>1</v>
      </c>
      <c r="E2507" s="29">
        <v>1</v>
      </c>
      <c r="F2507" s="29">
        <v>81054.876999999906</v>
      </c>
      <c r="G2507" s="29">
        <v>1</v>
      </c>
      <c r="H2507" s="29">
        <v>1</v>
      </c>
      <c r="I2507" s="29">
        <v>1</v>
      </c>
      <c r="K2507" s="432"/>
      <c r="L2507" s="432" t="e">
        <f>IF(K2507=0,#REF!,0)</f>
        <v>#REF!</v>
      </c>
      <c r="O2507">
        <v>53723.707549999999</v>
      </c>
      <c r="P2507">
        <v>74</v>
      </c>
    </row>
    <row r="2508" spans="1:16">
      <c r="A2508" s="29">
        <v>2506</v>
      </c>
      <c r="B2508" s="29">
        <v>1153.2399999999991</v>
      </c>
      <c r="C2508" s="29">
        <v>90308.029999999882</v>
      </c>
      <c r="D2508" s="29">
        <v>1</v>
      </c>
      <c r="E2508" s="29">
        <v>1</v>
      </c>
      <c r="F2508" s="29">
        <v>67425.108999999982</v>
      </c>
      <c r="G2508" s="29">
        <v>1</v>
      </c>
      <c r="H2508" s="29">
        <v>1</v>
      </c>
      <c r="I2508" s="29">
        <v>1</v>
      </c>
      <c r="K2508" s="432">
        <v>5312.3436101269554</v>
      </c>
      <c r="L2508" s="432">
        <f>IF(K2508=0,#REF!,0)</f>
        <v>0</v>
      </c>
      <c r="O2508">
        <v>53763.767211999999</v>
      </c>
      <c r="P2508">
        <v>70</v>
      </c>
    </row>
    <row r="2509" spans="1:16">
      <c r="A2509" s="29">
        <v>2507</v>
      </c>
      <c r="B2509" s="29">
        <v>1213.5469999999989</v>
      </c>
      <c r="C2509" s="29">
        <v>105667.76799999981</v>
      </c>
      <c r="D2509" s="29">
        <v>1</v>
      </c>
      <c r="E2509" s="29">
        <v>1</v>
      </c>
      <c r="F2509" s="29">
        <v>55446.066999999894</v>
      </c>
      <c r="G2509" s="29">
        <v>1</v>
      </c>
      <c r="H2509" s="29">
        <v>1</v>
      </c>
      <c r="I2509" s="29">
        <v>1</v>
      </c>
      <c r="K2509" s="432">
        <v>19202.314083099282</v>
      </c>
      <c r="L2509" s="432">
        <f>IF(K2509=0,#REF!,0)</f>
        <v>0</v>
      </c>
      <c r="O2509">
        <v>54075.092772999997</v>
      </c>
      <c r="P2509">
        <v>68</v>
      </c>
    </row>
    <row r="2510" spans="1:16">
      <c r="A2510" s="29">
        <v>2508</v>
      </c>
      <c r="B2510" s="29">
        <v>1213.5469999999989</v>
      </c>
      <c r="C2510" s="29">
        <v>88984.186999999903</v>
      </c>
      <c r="D2510" s="29">
        <v>1</v>
      </c>
      <c r="E2510" s="29">
        <v>1</v>
      </c>
      <c r="F2510" s="29">
        <v>46740.297000000013</v>
      </c>
      <c r="G2510" s="29">
        <v>1</v>
      </c>
      <c r="H2510" s="29">
        <v>1</v>
      </c>
      <c r="I2510" s="29">
        <v>1</v>
      </c>
      <c r="K2510" s="432">
        <v>35987.713500343612</v>
      </c>
      <c r="L2510" s="432">
        <f>IF(K2510=0,#REF!,0)</f>
        <v>0</v>
      </c>
      <c r="O2510">
        <v>53827.944273999987</v>
      </c>
      <c r="P2510">
        <v>58</v>
      </c>
    </row>
    <row r="2511" spans="1:16">
      <c r="A2511" s="29">
        <v>2509</v>
      </c>
      <c r="B2511" s="29">
        <v>6200.1660000000002</v>
      </c>
      <c r="C2511" s="29">
        <v>51716.310999999892</v>
      </c>
      <c r="D2511" s="29">
        <v>1</v>
      </c>
      <c r="E2511" s="29">
        <v>1</v>
      </c>
      <c r="F2511" s="29">
        <v>30546.78199999989</v>
      </c>
      <c r="G2511" s="29">
        <v>1</v>
      </c>
      <c r="H2511" s="29">
        <v>1</v>
      </c>
      <c r="I2511" s="29">
        <v>1</v>
      </c>
      <c r="K2511" s="432">
        <v>25912.80201870943</v>
      </c>
      <c r="L2511" s="432">
        <f>IF(K2511=0,#REF!,0)</f>
        <v>0</v>
      </c>
      <c r="O2511">
        <v>51838.677275000002</v>
      </c>
      <c r="P2511">
        <v>59</v>
      </c>
    </row>
    <row r="2512" spans="1:16">
      <c r="A2512" s="29">
        <v>2510</v>
      </c>
      <c r="B2512" s="29">
        <v>1762.222</v>
      </c>
      <c r="C2512" s="29">
        <v>70534.0609999999</v>
      </c>
      <c r="D2512" s="29">
        <v>1</v>
      </c>
      <c r="E2512" s="29">
        <v>1</v>
      </c>
      <c r="F2512" s="29">
        <v>34567.794999999896</v>
      </c>
      <c r="G2512" s="29">
        <v>1</v>
      </c>
      <c r="H2512" s="29">
        <v>1</v>
      </c>
      <c r="I2512" s="29">
        <v>1</v>
      </c>
      <c r="K2512" s="432">
        <v>29840.58097642631</v>
      </c>
      <c r="L2512" s="432">
        <f>IF(K2512=0,#REF!,0)</f>
        <v>0</v>
      </c>
      <c r="O2512">
        <v>52282.686035999999</v>
      </c>
      <c r="P2512">
        <v>51</v>
      </c>
    </row>
    <row r="2513" spans="1:16">
      <c r="A2513" s="29">
        <v>2511</v>
      </c>
      <c r="B2513" s="29">
        <v>1032.623999999998</v>
      </c>
      <c r="C2513" s="29">
        <v>101857.2779999998</v>
      </c>
      <c r="D2513" s="29">
        <v>1</v>
      </c>
      <c r="E2513" s="29">
        <v>1</v>
      </c>
      <c r="F2513" s="29">
        <v>32109.562999999889</v>
      </c>
      <c r="G2513" s="29">
        <v>1</v>
      </c>
      <c r="H2513" s="29">
        <v>1</v>
      </c>
      <c r="I2513" s="29">
        <v>1</v>
      </c>
      <c r="K2513" s="432">
        <v>16505.585771296512</v>
      </c>
      <c r="L2513" s="432">
        <f>IF(K2513=0,#REF!,0)</f>
        <v>0</v>
      </c>
      <c r="O2513">
        <v>53125.315338</v>
      </c>
      <c r="P2513">
        <v>49</v>
      </c>
    </row>
    <row r="2514" spans="1:16">
      <c r="A2514" s="29">
        <v>2512</v>
      </c>
      <c r="B2514" s="29">
        <v>1032.623999999998</v>
      </c>
      <c r="C2514" s="29">
        <v>85893.725999999908</v>
      </c>
      <c r="D2514" s="29">
        <v>1</v>
      </c>
      <c r="E2514" s="29">
        <v>1</v>
      </c>
      <c r="F2514" s="29">
        <v>31207.030999999999</v>
      </c>
      <c r="G2514" s="29">
        <v>1</v>
      </c>
      <c r="H2514" s="29">
        <v>1</v>
      </c>
      <c r="I2514" s="29">
        <v>1</v>
      </c>
      <c r="K2514" s="432"/>
      <c r="L2514" s="432" t="e">
        <f>IF(K2514=0,#REF!,0)</f>
        <v>#REF!</v>
      </c>
      <c r="O2514">
        <v>52679.145263999999</v>
      </c>
      <c r="P2514">
        <v>47</v>
      </c>
    </row>
    <row r="2515" spans="1:16">
      <c r="A2515" s="29">
        <v>2513</v>
      </c>
      <c r="B2515" s="29">
        <v>1032.623999999998</v>
      </c>
      <c r="C2515" s="29">
        <v>74104.481999999902</v>
      </c>
      <c r="D2515" s="29">
        <v>1</v>
      </c>
      <c r="E2515" s="29">
        <v>1</v>
      </c>
      <c r="F2515" s="29">
        <v>33691.878999999892</v>
      </c>
      <c r="G2515" s="29">
        <v>1</v>
      </c>
      <c r="H2515" s="29">
        <v>1</v>
      </c>
      <c r="I2515" s="29">
        <v>1</v>
      </c>
      <c r="K2515" s="432"/>
      <c r="L2515" s="432" t="e">
        <f>IF(K2515=0,#REF!,0)</f>
        <v>#REF!</v>
      </c>
      <c r="O2515">
        <v>52667.619353999988</v>
      </c>
      <c r="P2515">
        <v>49</v>
      </c>
    </row>
    <row r="2516" spans="1:16">
      <c r="A2516" s="29">
        <v>2514</v>
      </c>
      <c r="B2516" s="29">
        <v>1762.222</v>
      </c>
      <c r="C2516" s="29">
        <v>42748.4909999999</v>
      </c>
      <c r="D2516" s="29">
        <v>1</v>
      </c>
      <c r="E2516" s="29">
        <v>1</v>
      </c>
      <c r="F2516" s="29">
        <v>37290.625999999902</v>
      </c>
      <c r="G2516" s="29">
        <v>1</v>
      </c>
      <c r="H2516" s="29">
        <v>1</v>
      </c>
      <c r="I2516" s="29">
        <v>1</v>
      </c>
      <c r="K2516" s="432"/>
      <c r="L2516" s="432" t="e">
        <f>IF(K2516=0,#REF!,0)</f>
        <v>#REF!</v>
      </c>
      <c r="O2516">
        <v>52252.955107999987</v>
      </c>
      <c r="P2516">
        <v>52</v>
      </c>
    </row>
    <row r="2517" spans="1:16">
      <c r="A2517" s="29">
        <v>2515</v>
      </c>
      <c r="B2517" s="29">
        <v>6139.8579999999993</v>
      </c>
      <c r="C2517" s="29">
        <v>29436.121999999901</v>
      </c>
      <c r="D2517" s="29">
        <v>1</v>
      </c>
      <c r="E2517" s="29">
        <v>1</v>
      </c>
      <c r="F2517" s="29">
        <v>35892.803</v>
      </c>
      <c r="G2517" s="29">
        <v>1</v>
      </c>
      <c r="H2517" s="29">
        <v>1</v>
      </c>
      <c r="I2517" s="29">
        <v>1</v>
      </c>
      <c r="K2517" s="432"/>
      <c r="L2517" s="432" t="e">
        <f>IF(K2517=0,#REF!,0)</f>
        <v>#REF!</v>
      </c>
      <c r="O2517">
        <v>52004.883667000002</v>
      </c>
      <c r="P2517">
        <v>59</v>
      </c>
    </row>
    <row r="2518" spans="1:16">
      <c r="A2518" s="29">
        <v>2516</v>
      </c>
      <c r="B2518" s="29">
        <v>7599.07</v>
      </c>
      <c r="C2518" s="29">
        <v>30964.935999999889</v>
      </c>
      <c r="D2518" s="29">
        <v>1</v>
      </c>
      <c r="E2518" s="29">
        <v>1</v>
      </c>
      <c r="F2518" s="29">
        <v>38811.991999999889</v>
      </c>
      <c r="G2518" s="29">
        <v>1</v>
      </c>
      <c r="H2518" s="29">
        <v>1</v>
      </c>
      <c r="I2518" s="29">
        <v>1</v>
      </c>
      <c r="K2518" s="432"/>
      <c r="L2518" s="432" t="e">
        <f>IF(K2518=0,#REF!,0)</f>
        <v>#REF!</v>
      </c>
      <c r="O2518">
        <v>52877.269805999997</v>
      </c>
      <c r="P2518">
        <v>64</v>
      </c>
    </row>
    <row r="2519" spans="1:16">
      <c r="A2519" s="29">
        <v>2517</v>
      </c>
      <c r="B2519" s="29">
        <v>1762.222</v>
      </c>
      <c r="C2519" s="29">
        <v>17326.118999999901</v>
      </c>
      <c r="D2519" s="29">
        <v>1</v>
      </c>
      <c r="E2519" s="29">
        <v>1</v>
      </c>
      <c r="F2519" s="29">
        <v>51875.53199999989</v>
      </c>
      <c r="G2519" s="29">
        <v>1</v>
      </c>
      <c r="H2519" s="29">
        <v>1</v>
      </c>
      <c r="I2519" s="29">
        <v>1</v>
      </c>
      <c r="K2519" s="432"/>
      <c r="L2519" s="432" t="e">
        <f>IF(K2519=0,#REF!,0)</f>
        <v>#REF!</v>
      </c>
      <c r="O2519">
        <v>54284.640198000001</v>
      </c>
      <c r="P2519">
        <v>69</v>
      </c>
    </row>
    <row r="2520" spans="1:16">
      <c r="A2520" s="29">
        <v>2518</v>
      </c>
      <c r="B2520" s="29">
        <v>1762.222</v>
      </c>
      <c r="C2520" s="29">
        <v>17002.145999999899</v>
      </c>
      <c r="D2520" s="29">
        <v>1</v>
      </c>
      <c r="E2520" s="29">
        <v>1</v>
      </c>
      <c r="F2520" s="29">
        <v>2982.402</v>
      </c>
      <c r="G2520" s="29">
        <v>1</v>
      </c>
      <c r="H2520" s="29">
        <v>1</v>
      </c>
      <c r="I2520" s="29">
        <v>1</v>
      </c>
      <c r="K2520" s="432"/>
      <c r="L2520" s="432" t="e">
        <f>IF(K2520=0,#REF!,0)</f>
        <v>#REF!</v>
      </c>
      <c r="O2520">
        <v>54030.077696</v>
      </c>
      <c r="P2520">
        <v>72</v>
      </c>
    </row>
    <row r="2521" spans="1:16">
      <c r="A2521" s="29">
        <v>2519</v>
      </c>
      <c r="B2521" s="29">
        <v>1762.222</v>
      </c>
      <c r="C2521" s="29">
        <v>16668.892999999902</v>
      </c>
      <c r="D2521" s="29">
        <v>1</v>
      </c>
      <c r="E2521" s="29">
        <v>1</v>
      </c>
      <c r="F2521" s="29">
        <v>1667.9559999999999</v>
      </c>
      <c r="G2521" s="29">
        <v>1</v>
      </c>
      <c r="H2521" s="29">
        <v>1</v>
      </c>
      <c r="I2521" s="29">
        <v>1</v>
      </c>
      <c r="K2521" s="432"/>
      <c r="L2521" s="432" t="e">
        <f>IF(K2521=0,#REF!,0)</f>
        <v>#REF!</v>
      </c>
      <c r="O2521">
        <v>53853.699461999997</v>
      </c>
      <c r="P2521">
        <v>70</v>
      </c>
    </row>
    <row r="2522" spans="1:16">
      <c r="A2522" s="29">
        <v>2520</v>
      </c>
      <c r="B2522" s="29">
        <v>1032.623999999998</v>
      </c>
      <c r="C2522" s="29">
        <v>16805.873999999902</v>
      </c>
      <c r="D2522" s="29">
        <v>1</v>
      </c>
      <c r="E2522" s="29">
        <v>1</v>
      </c>
      <c r="F2522" s="29">
        <v>1286.78699999999</v>
      </c>
      <c r="G2522" s="29">
        <v>1</v>
      </c>
      <c r="H2522" s="29">
        <v>1</v>
      </c>
      <c r="I2522" s="29">
        <v>1</v>
      </c>
      <c r="K2522" s="432"/>
      <c r="L2522" s="432" t="e">
        <f>IF(K2522=0,#REF!,0)</f>
        <v>#REF!</v>
      </c>
      <c r="O2522">
        <v>53547.758178999997</v>
      </c>
      <c r="P2522">
        <v>67</v>
      </c>
    </row>
    <row r="2523" spans="1:16">
      <c r="A2523" s="29">
        <v>2521</v>
      </c>
      <c r="B2523" s="29">
        <v>1032.623999999998</v>
      </c>
      <c r="C2523" s="29">
        <v>16924.817999999901</v>
      </c>
      <c r="D2523" s="29">
        <v>1</v>
      </c>
      <c r="E2523" s="29">
        <v>1</v>
      </c>
      <c r="F2523" s="29">
        <v>873.02199999999903</v>
      </c>
      <c r="G2523" s="29">
        <v>1</v>
      </c>
      <c r="H2523" s="29">
        <v>1</v>
      </c>
      <c r="I2523" s="29">
        <v>1</v>
      </c>
      <c r="K2523" s="432"/>
      <c r="L2523" s="432" t="e">
        <f>IF(K2523=0,#REF!,0)</f>
        <v>#REF!</v>
      </c>
      <c r="O2523">
        <v>52196.019074000003</v>
      </c>
      <c r="P2523">
        <v>60</v>
      </c>
    </row>
    <row r="2524" spans="1:16">
      <c r="A2524" s="29">
        <v>2522</v>
      </c>
      <c r="B2524" s="29">
        <v>1032.623999999998</v>
      </c>
      <c r="C2524" s="29">
        <v>16983.117999999889</v>
      </c>
      <c r="D2524" s="29">
        <v>1</v>
      </c>
      <c r="E2524" s="29">
        <v>1</v>
      </c>
      <c r="F2524" s="29">
        <v>3711.80799999999</v>
      </c>
      <c r="G2524" s="29">
        <v>1</v>
      </c>
      <c r="H2524" s="29">
        <v>1</v>
      </c>
      <c r="I2524" s="29">
        <v>1</v>
      </c>
      <c r="K2524" s="432"/>
      <c r="L2524" s="432" t="e">
        <f>IF(K2524=0,#REF!,0)</f>
        <v>#REF!</v>
      </c>
      <c r="O2524">
        <v>49051.734131999998</v>
      </c>
      <c r="P2524">
        <v>55</v>
      </c>
    </row>
    <row r="2525" spans="1:16">
      <c r="A2525" s="29">
        <v>2523</v>
      </c>
      <c r="B2525" s="29">
        <v>1032.623999999998</v>
      </c>
      <c r="C2525" s="29">
        <v>17099.254999999899</v>
      </c>
      <c r="D2525" s="29">
        <v>1</v>
      </c>
      <c r="E2525" s="29">
        <v>1</v>
      </c>
      <c r="F2525" s="29">
        <v>10357.271000000001</v>
      </c>
      <c r="G2525" s="29">
        <v>1</v>
      </c>
      <c r="H2525" s="29">
        <v>1</v>
      </c>
      <c r="I2525" s="29">
        <v>1</v>
      </c>
      <c r="K2525" s="432"/>
      <c r="L2525" s="432" t="e">
        <f>IF(K2525=0,#REF!,0)</f>
        <v>#REF!</v>
      </c>
      <c r="O2525">
        <v>48495.901916000003</v>
      </c>
      <c r="P2525">
        <v>55</v>
      </c>
    </row>
    <row r="2526" spans="1:16">
      <c r="A2526" s="29">
        <v>2524</v>
      </c>
      <c r="B2526" s="29">
        <v>1032.623999999998</v>
      </c>
      <c r="C2526" s="29">
        <v>17183.523999999899</v>
      </c>
      <c r="D2526" s="29">
        <v>1</v>
      </c>
      <c r="E2526" s="29">
        <v>1</v>
      </c>
      <c r="F2526" s="29">
        <v>15570.9829999999</v>
      </c>
      <c r="G2526" s="29">
        <v>1</v>
      </c>
      <c r="H2526" s="29">
        <v>1</v>
      </c>
      <c r="I2526" s="29">
        <v>1</v>
      </c>
      <c r="K2526" s="432"/>
      <c r="L2526" s="432" t="e">
        <f>IF(K2526=0,#REF!,0)</f>
        <v>#REF!</v>
      </c>
      <c r="O2526">
        <v>48755.296233000001</v>
      </c>
      <c r="P2526">
        <v>50</v>
      </c>
    </row>
    <row r="2527" spans="1:16">
      <c r="A2527" s="29">
        <v>2525</v>
      </c>
      <c r="B2527" s="29">
        <v>1032.623999999998</v>
      </c>
      <c r="C2527" s="29">
        <v>17283.196999999898</v>
      </c>
      <c r="D2527" s="29">
        <v>1</v>
      </c>
      <c r="E2527" s="29">
        <v>1</v>
      </c>
      <c r="F2527" s="29">
        <v>20728.252999999899</v>
      </c>
      <c r="G2527" s="29">
        <v>1</v>
      </c>
      <c r="H2527" s="29">
        <v>1</v>
      </c>
      <c r="I2527" s="29">
        <v>1</v>
      </c>
      <c r="K2527" s="432"/>
      <c r="L2527" s="432" t="e">
        <f>IF(K2527=0,#REF!,0)</f>
        <v>#REF!</v>
      </c>
      <c r="O2527">
        <v>48725.497558000003</v>
      </c>
      <c r="P2527">
        <v>48</v>
      </c>
    </row>
    <row r="2528" spans="1:16">
      <c r="A2528" s="29">
        <v>2526</v>
      </c>
      <c r="B2528" s="29">
        <v>1762.222</v>
      </c>
      <c r="C2528" s="29">
        <v>17328.8499999999</v>
      </c>
      <c r="D2528" s="29">
        <v>1</v>
      </c>
      <c r="E2528" s="29">
        <v>1</v>
      </c>
      <c r="F2528" s="29">
        <v>25343.351999999999</v>
      </c>
      <c r="G2528" s="29">
        <v>1</v>
      </c>
      <c r="H2528" s="29">
        <v>1</v>
      </c>
      <c r="I2528" s="29">
        <v>1</v>
      </c>
      <c r="K2528" s="432"/>
      <c r="L2528" s="432" t="e">
        <f>IF(K2528=0,#REF!,0)</f>
        <v>#REF!</v>
      </c>
      <c r="O2528">
        <v>48746.251313000001</v>
      </c>
      <c r="P2528">
        <v>50</v>
      </c>
    </row>
    <row r="2529" spans="1:16">
      <c r="A2529" s="29">
        <v>2527</v>
      </c>
      <c r="B2529" s="29">
        <v>6139.8579999999993</v>
      </c>
      <c r="C2529" s="29">
        <v>17389.055999999891</v>
      </c>
      <c r="D2529" s="29">
        <v>1</v>
      </c>
      <c r="E2529" s="29">
        <v>1</v>
      </c>
      <c r="F2529" s="29">
        <v>103190.08900000001</v>
      </c>
      <c r="G2529" s="29">
        <v>1</v>
      </c>
      <c r="H2529" s="29">
        <v>1</v>
      </c>
      <c r="I2529" s="29">
        <v>1</v>
      </c>
      <c r="K2529" s="432"/>
      <c r="L2529" s="432" t="e">
        <f>IF(K2529=0,#REF!,0)</f>
        <v>#REF!</v>
      </c>
      <c r="O2529">
        <v>48651.601286999998</v>
      </c>
      <c r="P2529">
        <v>54</v>
      </c>
    </row>
    <row r="2530" spans="1:16">
      <c r="A2530" s="29">
        <v>2528</v>
      </c>
      <c r="B2530" s="29">
        <v>1762.222</v>
      </c>
      <c r="C2530" s="29">
        <v>47013.390999999887</v>
      </c>
      <c r="D2530" s="29">
        <v>1</v>
      </c>
      <c r="E2530" s="29">
        <v>1</v>
      </c>
      <c r="F2530" s="29">
        <v>99558.078999999998</v>
      </c>
      <c r="G2530" s="29">
        <v>1</v>
      </c>
      <c r="H2530" s="29">
        <v>1</v>
      </c>
      <c r="I2530" s="29">
        <v>1</v>
      </c>
      <c r="K2530" s="432"/>
      <c r="L2530" s="432" t="e">
        <f>IF(K2530=0,#REF!,0)</f>
        <v>#REF!</v>
      </c>
      <c r="O2530">
        <v>48696.607117</v>
      </c>
      <c r="P2530">
        <v>57</v>
      </c>
    </row>
    <row r="2531" spans="1:16">
      <c r="A2531" s="29">
        <v>2529</v>
      </c>
      <c r="B2531" s="29">
        <v>1032.623999999998</v>
      </c>
      <c r="C2531" s="29">
        <v>74389.174999999901</v>
      </c>
      <c r="D2531" s="29">
        <v>1</v>
      </c>
      <c r="E2531" s="29">
        <v>1</v>
      </c>
      <c r="F2531" s="29">
        <v>91020.975999999995</v>
      </c>
      <c r="G2531" s="29">
        <v>1</v>
      </c>
      <c r="H2531" s="29">
        <v>1</v>
      </c>
      <c r="I2531" s="29">
        <v>1</v>
      </c>
      <c r="K2531" s="432"/>
      <c r="L2531" s="432" t="e">
        <f>IF(K2531=0,#REF!,0)</f>
        <v>#REF!</v>
      </c>
      <c r="O2531">
        <v>47738.425047999997</v>
      </c>
      <c r="P2531">
        <v>60</v>
      </c>
    </row>
    <row r="2532" spans="1:16">
      <c r="A2532" s="29">
        <v>2530</v>
      </c>
      <c r="B2532" s="29">
        <v>1153.2399999999991</v>
      </c>
      <c r="C2532" s="29">
        <v>90170.24399999989</v>
      </c>
      <c r="D2532" s="29">
        <v>1</v>
      </c>
      <c r="E2532" s="29">
        <v>1</v>
      </c>
      <c r="F2532" s="29">
        <v>80463.01999999999</v>
      </c>
      <c r="G2532" s="29">
        <v>1</v>
      </c>
      <c r="H2532" s="29">
        <v>1</v>
      </c>
      <c r="I2532" s="29">
        <v>1</v>
      </c>
      <c r="K2532" s="432">
        <v>5648.3990264625982</v>
      </c>
      <c r="L2532" s="432">
        <f>IF(K2532=0,#REF!,0)</f>
        <v>0</v>
      </c>
      <c r="O2532">
        <v>47894.993926000003</v>
      </c>
      <c r="P2532">
        <v>62</v>
      </c>
    </row>
    <row r="2533" spans="1:16">
      <c r="A2533" s="29">
        <v>2531</v>
      </c>
      <c r="B2533" s="29">
        <v>1213.5469999999989</v>
      </c>
      <c r="C2533" s="29">
        <v>105559.5879999998</v>
      </c>
      <c r="D2533" s="29">
        <v>1</v>
      </c>
      <c r="E2533" s="29">
        <v>1</v>
      </c>
      <c r="F2533" s="29">
        <v>67990.021999999997</v>
      </c>
      <c r="G2533" s="29">
        <v>1</v>
      </c>
      <c r="H2533" s="29">
        <v>1</v>
      </c>
      <c r="I2533" s="29">
        <v>1</v>
      </c>
      <c r="K2533" s="432">
        <v>26956.953529123661</v>
      </c>
      <c r="L2533" s="432">
        <f>IF(K2533=0,#REF!,0)</f>
        <v>0</v>
      </c>
      <c r="O2533">
        <v>48079.717803</v>
      </c>
      <c r="P2533">
        <v>62</v>
      </c>
    </row>
    <row r="2534" spans="1:16">
      <c r="A2534" s="29">
        <v>2532</v>
      </c>
      <c r="B2534" s="29">
        <v>1213.5469999999989</v>
      </c>
      <c r="C2534" s="29">
        <v>89038.727999999901</v>
      </c>
      <c r="D2534" s="29">
        <v>1</v>
      </c>
      <c r="E2534" s="29">
        <v>1</v>
      </c>
      <c r="F2534" s="29">
        <v>60423.544999999998</v>
      </c>
      <c r="G2534" s="29">
        <v>1</v>
      </c>
      <c r="H2534" s="29">
        <v>1</v>
      </c>
      <c r="I2534" s="29">
        <v>1</v>
      </c>
      <c r="K2534" s="432">
        <v>34181.955934143523</v>
      </c>
      <c r="L2534" s="432">
        <f>IF(K2534=0,#REF!,0)</f>
        <v>0</v>
      </c>
      <c r="O2534">
        <v>48016.227417000002</v>
      </c>
      <c r="P2534">
        <v>53</v>
      </c>
    </row>
    <row r="2535" spans="1:16">
      <c r="A2535" s="29">
        <v>2533</v>
      </c>
      <c r="B2535" s="29">
        <v>6200.1660000000002</v>
      </c>
      <c r="C2535" s="29">
        <v>51843.042999999889</v>
      </c>
      <c r="D2535" s="29">
        <v>1</v>
      </c>
      <c r="E2535" s="29">
        <v>1</v>
      </c>
      <c r="F2535" s="29">
        <v>44511.991999999991</v>
      </c>
      <c r="G2535" s="29">
        <v>1</v>
      </c>
      <c r="H2535" s="29">
        <v>1</v>
      </c>
      <c r="I2535" s="29">
        <v>1</v>
      </c>
      <c r="K2535" s="432">
        <v>24446.508858712728</v>
      </c>
      <c r="L2535" s="432">
        <f>IF(K2535=0,#REF!,0)</f>
        <v>0</v>
      </c>
      <c r="O2535">
        <v>48273.680237</v>
      </c>
      <c r="P2535">
        <v>51</v>
      </c>
    </row>
    <row r="2536" spans="1:16">
      <c r="A2536" s="29">
        <v>2534</v>
      </c>
      <c r="B2536" s="29">
        <v>1762.222</v>
      </c>
      <c r="C2536" s="29">
        <v>70669.321999999898</v>
      </c>
      <c r="D2536" s="29">
        <v>1</v>
      </c>
      <c r="E2536" s="29">
        <v>1</v>
      </c>
      <c r="F2536" s="29">
        <v>47385.622000000003</v>
      </c>
      <c r="G2536" s="29">
        <v>1</v>
      </c>
      <c r="H2536" s="29">
        <v>1</v>
      </c>
      <c r="I2536" s="29">
        <v>1</v>
      </c>
      <c r="K2536" s="432">
        <v>31872.461442487929</v>
      </c>
      <c r="L2536" s="432">
        <f>IF(K2536=0,#REF!,0)</f>
        <v>0</v>
      </c>
      <c r="O2536">
        <v>48470.324737000003</v>
      </c>
      <c r="P2536">
        <v>46</v>
      </c>
    </row>
    <row r="2537" spans="1:16">
      <c r="A2537" s="29">
        <v>2535</v>
      </c>
      <c r="B2537" s="29">
        <v>1032.623999999998</v>
      </c>
      <c r="C2537" s="29">
        <v>102056.9059999998</v>
      </c>
      <c r="D2537" s="29">
        <v>1</v>
      </c>
      <c r="E2537" s="29">
        <v>1</v>
      </c>
      <c r="F2537" s="29">
        <v>44387.483999999888</v>
      </c>
      <c r="G2537" s="29">
        <v>1</v>
      </c>
      <c r="H2537" s="29">
        <v>1</v>
      </c>
      <c r="I2537" s="29">
        <v>1</v>
      </c>
      <c r="K2537" s="432">
        <v>22127.039603982401</v>
      </c>
      <c r="L2537" s="432">
        <f>IF(K2537=0,#REF!,0)</f>
        <v>0</v>
      </c>
      <c r="O2537">
        <v>49064.660248</v>
      </c>
      <c r="P2537">
        <v>38</v>
      </c>
    </row>
    <row r="2538" spans="1:16">
      <c r="A2538" s="29">
        <v>2536</v>
      </c>
      <c r="B2538" s="29">
        <v>1032.623999999998</v>
      </c>
      <c r="C2538" s="29">
        <v>86156.9019999999</v>
      </c>
      <c r="D2538" s="29">
        <v>1</v>
      </c>
      <c r="E2538" s="29">
        <v>1</v>
      </c>
      <c r="F2538" s="29">
        <v>43635.487000000001</v>
      </c>
      <c r="G2538" s="29">
        <v>1</v>
      </c>
      <c r="H2538" s="29">
        <v>1</v>
      </c>
      <c r="I2538" s="29">
        <v>1</v>
      </c>
      <c r="K2538" s="432">
        <v>5665.2538890281758</v>
      </c>
      <c r="L2538" s="432">
        <f>IF(K2538=0,#REF!,0)</f>
        <v>0</v>
      </c>
      <c r="O2538">
        <v>49618.626006999999</v>
      </c>
      <c r="P2538">
        <v>45</v>
      </c>
    </row>
    <row r="2539" spans="1:16">
      <c r="A2539" s="29">
        <v>2537</v>
      </c>
      <c r="B2539" s="29">
        <v>1032.623999999998</v>
      </c>
      <c r="C2539" s="29">
        <v>74302.668999999893</v>
      </c>
      <c r="D2539" s="29">
        <v>1</v>
      </c>
      <c r="E2539" s="29">
        <v>1</v>
      </c>
      <c r="F2539" s="29">
        <v>44017.702999999892</v>
      </c>
      <c r="G2539" s="29">
        <v>1</v>
      </c>
      <c r="H2539" s="29">
        <v>1</v>
      </c>
      <c r="I2539" s="29">
        <v>1</v>
      </c>
      <c r="K2539" s="432"/>
      <c r="L2539" s="432" t="e">
        <f>IF(K2539=0,#REF!,0)</f>
        <v>#REF!</v>
      </c>
      <c r="O2539">
        <v>49685.363248999987</v>
      </c>
      <c r="P2539">
        <v>38</v>
      </c>
    </row>
    <row r="2540" spans="1:16">
      <c r="A2540" s="29">
        <v>2538</v>
      </c>
      <c r="B2540" s="29">
        <v>1762.222</v>
      </c>
      <c r="C2540" s="29">
        <v>42805.249999999891</v>
      </c>
      <c r="D2540" s="29">
        <v>1</v>
      </c>
      <c r="E2540" s="29">
        <v>1</v>
      </c>
      <c r="F2540" s="29">
        <v>44732.741999999991</v>
      </c>
      <c r="G2540" s="29">
        <v>1</v>
      </c>
      <c r="H2540" s="29">
        <v>1</v>
      </c>
      <c r="I2540" s="29">
        <v>1</v>
      </c>
      <c r="K2540" s="432"/>
      <c r="L2540" s="432" t="e">
        <f>IF(K2540=0,#REF!,0)</f>
        <v>#REF!</v>
      </c>
      <c r="O2540">
        <v>50053.768859999996</v>
      </c>
      <c r="P2540">
        <v>44</v>
      </c>
    </row>
    <row r="2541" spans="1:16">
      <c r="A2541" s="29">
        <v>2539</v>
      </c>
      <c r="B2541" s="29">
        <v>6139.8579999999993</v>
      </c>
      <c r="C2541" s="29">
        <v>29564.763999999901</v>
      </c>
      <c r="D2541" s="29">
        <v>1</v>
      </c>
      <c r="E2541" s="29">
        <v>1</v>
      </c>
      <c r="F2541" s="29">
        <v>42212.287999999877</v>
      </c>
      <c r="G2541" s="29">
        <v>1</v>
      </c>
      <c r="H2541" s="29">
        <v>1</v>
      </c>
      <c r="I2541" s="29">
        <v>1</v>
      </c>
      <c r="K2541" s="432"/>
      <c r="L2541" s="432" t="e">
        <f>IF(K2541=0,#REF!,0)</f>
        <v>#REF!</v>
      </c>
      <c r="O2541">
        <v>51141.610411999987</v>
      </c>
      <c r="P2541">
        <v>59</v>
      </c>
    </row>
    <row r="2542" spans="1:16">
      <c r="A2542" s="29">
        <v>2540</v>
      </c>
      <c r="B2542" s="29">
        <v>7599.07</v>
      </c>
      <c r="C2542" s="29">
        <v>31090.924999999901</v>
      </c>
      <c r="D2542" s="29">
        <v>1</v>
      </c>
      <c r="E2542" s="29">
        <v>1</v>
      </c>
      <c r="F2542" s="29">
        <v>44474.08299999989</v>
      </c>
      <c r="G2542" s="29">
        <v>1</v>
      </c>
      <c r="H2542" s="29">
        <v>1</v>
      </c>
      <c r="I2542" s="29">
        <v>1</v>
      </c>
      <c r="K2542" s="432"/>
      <c r="L2542" s="432" t="e">
        <f>IF(K2542=0,#REF!,0)</f>
        <v>#REF!</v>
      </c>
      <c r="O2542">
        <v>52090.243042000002</v>
      </c>
      <c r="P2542">
        <v>57</v>
      </c>
    </row>
    <row r="2543" spans="1:16">
      <c r="A2543" s="29">
        <v>2541</v>
      </c>
      <c r="B2543" s="29">
        <v>1762.222</v>
      </c>
      <c r="C2543" s="29">
        <v>17396.496999999901</v>
      </c>
      <c r="D2543" s="29">
        <v>1</v>
      </c>
      <c r="E2543" s="29">
        <v>1</v>
      </c>
      <c r="F2543" s="29">
        <v>56066.6139999999</v>
      </c>
      <c r="G2543" s="29">
        <v>1</v>
      </c>
      <c r="H2543" s="29">
        <v>1</v>
      </c>
      <c r="I2543" s="29">
        <v>1</v>
      </c>
      <c r="K2543" s="432"/>
      <c r="L2543" s="432" t="e">
        <f>IF(K2543=0,#REF!,0)</f>
        <v>#REF!</v>
      </c>
      <c r="O2543">
        <v>53334.527771000001</v>
      </c>
      <c r="P2543">
        <v>64</v>
      </c>
    </row>
    <row r="2544" spans="1:16">
      <c r="A2544" s="29">
        <v>2542</v>
      </c>
      <c r="B2544" s="29">
        <v>1762.222</v>
      </c>
      <c r="C2544" s="29">
        <v>17018.603999999901</v>
      </c>
      <c r="D2544" s="29">
        <v>1</v>
      </c>
      <c r="E2544" s="29">
        <v>1</v>
      </c>
      <c r="F2544" s="29">
        <v>2983.078</v>
      </c>
      <c r="G2544" s="29">
        <v>1</v>
      </c>
      <c r="H2544" s="29">
        <v>1</v>
      </c>
      <c r="I2544" s="29">
        <v>1</v>
      </c>
      <c r="K2544" s="432"/>
      <c r="L2544" s="432" t="e">
        <f>IF(K2544=0,#REF!,0)</f>
        <v>#REF!</v>
      </c>
      <c r="O2544">
        <v>53382.623047000001</v>
      </c>
      <c r="P2544">
        <v>61</v>
      </c>
    </row>
    <row r="2545" spans="1:16">
      <c r="A2545" s="29">
        <v>2543</v>
      </c>
      <c r="B2545" s="29">
        <v>1762.222</v>
      </c>
      <c r="C2545" s="29">
        <v>16650.4729999999</v>
      </c>
      <c r="D2545" s="29">
        <v>1</v>
      </c>
      <c r="E2545" s="29">
        <v>1</v>
      </c>
      <c r="F2545" s="29">
        <v>1668.15</v>
      </c>
      <c r="G2545" s="29">
        <v>1</v>
      </c>
      <c r="H2545" s="29">
        <v>1</v>
      </c>
      <c r="I2545" s="29">
        <v>1</v>
      </c>
      <c r="K2545" s="432"/>
      <c r="L2545" s="432" t="e">
        <f>IF(K2545=0,#REF!,0)</f>
        <v>#REF!</v>
      </c>
      <c r="O2545">
        <v>53171.926664999999</v>
      </c>
      <c r="P2545">
        <v>57</v>
      </c>
    </row>
    <row r="2546" spans="1:16">
      <c r="A2546" s="29">
        <v>2544</v>
      </c>
      <c r="B2546" s="29">
        <v>1032.623999999998</v>
      </c>
      <c r="C2546" s="29">
        <v>16753.586999999901</v>
      </c>
      <c r="D2546" s="29">
        <v>1</v>
      </c>
      <c r="E2546" s="29">
        <v>1</v>
      </c>
      <c r="F2546" s="29">
        <v>1301.597</v>
      </c>
      <c r="G2546" s="29">
        <v>1</v>
      </c>
      <c r="H2546" s="29">
        <v>1</v>
      </c>
      <c r="I2546" s="29">
        <v>1</v>
      </c>
      <c r="K2546" s="432"/>
      <c r="L2546" s="432" t="e">
        <f>IF(K2546=0,#REF!,0)</f>
        <v>#REF!</v>
      </c>
      <c r="O2546">
        <v>52506.977874999997</v>
      </c>
      <c r="P2546">
        <v>55</v>
      </c>
    </row>
    <row r="2547" spans="1:16">
      <c r="A2547" s="29">
        <v>2545</v>
      </c>
      <c r="B2547" s="29">
        <v>1032.623999999998</v>
      </c>
      <c r="C2547" s="29">
        <v>16845.6359999999</v>
      </c>
      <c r="D2547" s="29">
        <v>1</v>
      </c>
      <c r="E2547" s="29">
        <v>1</v>
      </c>
      <c r="F2547" s="29">
        <v>832.89499999999998</v>
      </c>
      <c r="G2547" s="29">
        <v>1</v>
      </c>
      <c r="H2547" s="29">
        <v>1</v>
      </c>
      <c r="I2547" s="29">
        <v>1</v>
      </c>
      <c r="K2547" s="432"/>
      <c r="L2547" s="432" t="e">
        <f>IF(K2547=0,#REF!,0)</f>
        <v>#REF!</v>
      </c>
      <c r="O2547">
        <v>50030.750794</v>
      </c>
      <c r="P2547">
        <v>41</v>
      </c>
    </row>
    <row r="2548" spans="1:16">
      <c r="A2548" s="29">
        <v>2546</v>
      </c>
      <c r="B2548" s="29">
        <v>1032.623999999998</v>
      </c>
      <c r="C2548" s="29">
        <v>16862.584999999901</v>
      </c>
      <c r="D2548" s="29">
        <v>1</v>
      </c>
      <c r="E2548" s="29">
        <v>1</v>
      </c>
      <c r="F2548" s="29">
        <v>1967.3389999999899</v>
      </c>
      <c r="G2548" s="29">
        <v>1</v>
      </c>
      <c r="H2548" s="29">
        <v>1</v>
      </c>
      <c r="I2548" s="29">
        <v>1</v>
      </c>
      <c r="K2548" s="432"/>
      <c r="L2548" s="432" t="e">
        <f>IF(K2548=0,#REF!,0)</f>
        <v>#REF!</v>
      </c>
      <c r="O2548">
        <v>48169.078826999998</v>
      </c>
      <c r="P2548">
        <v>41</v>
      </c>
    </row>
    <row r="2549" spans="1:16">
      <c r="A2549" s="29">
        <v>2547</v>
      </c>
      <c r="B2549" s="29">
        <v>1032.623999999998</v>
      </c>
      <c r="C2549" s="29">
        <v>16933.378999999892</v>
      </c>
      <c r="D2549" s="29">
        <v>1</v>
      </c>
      <c r="E2549" s="29">
        <v>1</v>
      </c>
      <c r="F2549" s="29">
        <v>6524.2109999999902</v>
      </c>
      <c r="G2549" s="29">
        <v>1</v>
      </c>
      <c r="H2549" s="29">
        <v>1</v>
      </c>
      <c r="I2549" s="29">
        <v>1</v>
      </c>
      <c r="K2549" s="432"/>
      <c r="L2549" s="432" t="e">
        <f>IF(K2549=0,#REF!,0)</f>
        <v>#REF!</v>
      </c>
      <c r="O2549">
        <v>48454.340942000003</v>
      </c>
      <c r="P2549">
        <v>32</v>
      </c>
    </row>
    <row r="2550" spans="1:16">
      <c r="A2550" s="29">
        <v>2548</v>
      </c>
      <c r="B2550" s="29">
        <v>1032.623999999998</v>
      </c>
      <c r="C2550" s="29">
        <v>17009.112999999899</v>
      </c>
      <c r="D2550" s="29">
        <v>1</v>
      </c>
      <c r="E2550" s="29">
        <v>1</v>
      </c>
      <c r="F2550" s="29">
        <v>11552.502</v>
      </c>
      <c r="G2550" s="29">
        <v>1</v>
      </c>
      <c r="H2550" s="29">
        <v>1</v>
      </c>
      <c r="I2550" s="29">
        <v>1</v>
      </c>
      <c r="K2550" s="432"/>
      <c r="L2550" s="432" t="e">
        <f>IF(K2550=0,#REF!,0)</f>
        <v>#REF!</v>
      </c>
      <c r="O2550">
        <v>48922.415953999996</v>
      </c>
      <c r="P2550">
        <v>34</v>
      </c>
    </row>
    <row r="2551" spans="1:16">
      <c r="A2551" s="29">
        <v>2549</v>
      </c>
      <c r="B2551" s="29">
        <v>1032.623999999998</v>
      </c>
      <c r="C2551" s="29">
        <v>17082.2609999999</v>
      </c>
      <c r="D2551" s="29">
        <v>1</v>
      </c>
      <c r="E2551" s="29">
        <v>1</v>
      </c>
      <c r="F2551" s="29">
        <v>16115.721</v>
      </c>
      <c r="G2551" s="29">
        <v>1</v>
      </c>
      <c r="H2551" s="29">
        <v>1</v>
      </c>
      <c r="I2551" s="29">
        <v>1</v>
      </c>
      <c r="K2551" s="432"/>
      <c r="L2551" s="432" t="e">
        <f>IF(K2551=0,#REF!,0)</f>
        <v>#REF!</v>
      </c>
      <c r="O2551">
        <v>49065.373717000002</v>
      </c>
      <c r="P2551">
        <v>33</v>
      </c>
    </row>
    <row r="2552" spans="1:16">
      <c r="A2552" s="29">
        <v>2550</v>
      </c>
      <c r="B2552" s="29">
        <v>1762.222</v>
      </c>
      <c r="C2552" s="29">
        <v>17129.6679999999</v>
      </c>
      <c r="D2552" s="29">
        <v>1</v>
      </c>
      <c r="E2552" s="29">
        <v>1</v>
      </c>
      <c r="F2552" s="29">
        <v>20729.114000000001</v>
      </c>
      <c r="G2552" s="29">
        <v>1</v>
      </c>
      <c r="H2552" s="29">
        <v>1</v>
      </c>
      <c r="I2552" s="29">
        <v>1</v>
      </c>
      <c r="K2552" s="432"/>
      <c r="L2552" s="432" t="e">
        <f>IF(K2552=0,#REF!,0)</f>
        <v>#REF!</v>
      </c>
      <c r="O2552">
        <v>49405.322144000012</v>
      </c>
      <c r="P2552">
        <v>35</v>
      </c>
    </row>
    <row r="2553" spans="1:16">
      <c r="A2553" s="29">
        <v>2551</v>
      </c>
      <c r="B2553" s="29">
        <v>6139.8579999999993</v>
      </c>
      <c r="C2553" s="29">
        <v>17143.2389999999</v>
      </c>
      <c r="D2553" s="29">
        <v>1</v>
      </c>
      <c r="E2553" s="29">
        <v>1</v>
      </c>
      <c r="F2553" s="29">
        <v>97868.393999999884</v>
      </c>
      <c r="G2553" s="29">
        <v>1</v>
      </c>
      <c r="H2553" s="29">
        <v>1</v>
      </c>
      <c r="I2553" s="29">
        <v>1</v>
      </c>
      <c r="K2553" s="432"/>
      <c r="L2553" s="432" t="e">
        <f>IF(K2553=0,#REF!,0)</f>
        <v>#REF!</v>
      </c>
      <c r="O2553">
        <v>51301.927277000003</v>
      </c>
      <c r="P2553">
        <v>51</v>
      </c>
    </row>
    <row r="2554" spans="1:16">
      <c r="A2554" s="29">
        <v>2552</v>
      </c>
      <c r="B2554" s="29">
        <v>1762.222</v>
      </c>
      <c r="C2554" s="29">
        <v>46251.354999999887</v>
      </c>
      <c r="D2554" s="29">
        <v>1</v>
      </c>
      <c r="E2554" s="29">
        <v>1</v>
      </c>
      <c r="F2554" s="29">
        <v>90218.025999999998</v>
      </c>
      <c r="G2554" s="29">
        <v>1</v>
      </c>
      <c r="H2554" s="29">
        <v>1</v>
      </c>
      <c r="I2554" s="29">
        <v>1</v>
      </c>
      <c r="K2554" s="432"/>
      <c r="L2554" s="432" t="e">
        <f>IF(K2554=0,#REF!,0)</f>
        <v>#REF!</v>
      </c>
      <c r="O2554">
        <v>54262.528106999998</v>
      </c>
      <c r="P2554">
        <v>88</v>
      </c>
    </row>
    <row r="2555" spans="1:16">
      <c r="A2555" s="29">
        <v>2553</v>
      </c>
      <c r="B2555" s="29">
        <v>1032.623999999998</v>
      </c>
      <c r="C2555" s="29">
        <v>73317.4359999999</v>
      </c>
      <c r="D2555" s="29">
        <v>1</v>
      </c>
      <c r="E2555" s="29">
        <v>1</v>
      </c>
      <c r="F2555" s="29">
        <v>78629.057000000001</v>
      </c>
      <c r="G2555" s="29">
        <v>1</v>
      </c>
      <c r="H2555" s="29">
        <v>1</v>
      </c>
      <c r="I2555" s="29">
        <v>1</v>
      </c>
      <c r="K2555" s="432"/>
      <c r="L2555" s="432" t="e">
        <f>IF(K2555=0,#REF!,0)</f>
        <v>#REF!</v>
      </c>
      <c r="O2555">
        <v>56440.982728000003</v>
      </c>
      <c r="P2555">
        <v>63</v>
      </c>
    </row>
    <row r="2556" spans="1:16">
      <c r="A2556" s="29">
        <v>2554</v>
      </c>
      <c r="B2556" s="29">
        <v>1153.2399999999991</v>
      </c>
      <c r="C2556" s="29">
        <v>88782.142999999895</v>
      </c>
      <c r="D2556" s="29">
        <v>1</v>
      </c>
      <c r="E2556" s="29">
        <v>1</v>
      </c>
      <c r="F2556" s="29">
        <v>65093.887000000002</v>
      </c>
      <c r="G2556" s="29">
        <v>1</v>
      </c>
      <c r="H2556" s="29">
        <v>1</v>
      </c>
      <c r="I2556" s="29">
        <v>1</v>
      </c>
      <c r="K2556" s="432"/>
      <c r="L2556" s="432" t="e">
        <f>IF(K2556=0,#REF!,0)</f>
        <v>#REF!</v>
      </c>
      <c r="O2556">
        <v>58392.623260499997</v>
      </c>
      <c r="P2556">
        <v>50</v>
      </c>
    </row>
    <row r="2557" spans="1:16">
      <c r="A2557" s="29">
        <v>2555</v>
      </c>
      <c r="B2557" s="29">
        <v>1213.5469999999989</v>
      </c>
      <c r="C2557" s="29">
        <v>104187.08199999981</v>
      </c>
      <c r="D2557" s="29">
        <v>1</v>
      </c>
      <c r="E2557" s="29">
        <v>1</v>
      </c>
      <c r="F2557" s="29">
        <v>53626.967999999899</v>
      </c>
      <c r="G2557" s="29">
        <v>1</v>
      </c>
      <c r="H2557" s="29">
        <v>1</v>
      </c>
      <c r="I2557" s="29">
        <v>1</v>
      </c>
      <c r="K2557" s="432"/>
      <c r="L2557" s="432" t="e">
        <f>IF(K2557=0,#REF!,0)</f>
        <v>#REF!</v>
      </c>
      <c r="O2557">
        <v>60344.263792999998</v>
      </c>
      <c r="P2557">
        <v>47</v>
      </c>
    </row>
    <row r="2558" spans="1:16">
      <c r="A2558" s="29">
        <v>2556</v>
      </c>
      <c r="B2558" s="29">
        <v>1213.5469999999989</v>
      </c>
      <c r="C2558" s="29">
        <v>87560.140999999887</v>
      </c>
      <c r="D2558" s="29">
        <v>1</v>
      </c>
      <c r="E2558" s="29">
        <v>1</v>
      </c>
      <c r="F2558" s="29">
        <v>44683.427999999898</v>
      </c>
      <c r="G2558" s="29">
        <v>1</v>
      </c>
      <c r="H2558" s="29">
        <v>1</v>
      </c>
      <c r="I2558" s="29">
        <v>1</v>
      </c>
      <c r="K2558" s="432"/>
      <c r="L2558" s="432" t="e">
        <f>IF(K2558=0,#REF!,0)</f>
        <v>#REF!</v>
      </c>
      <c r="O2558">
        <v>60843.903413</v>
      </c>
      <c r="P2558">
        <v>42</v>
      </c>
    </row>
    <row r="2559" spans="1:16">
      <c r="A2559" s="29">
        <v>2557</v>
      </c>
      <c r="B2559" s="29">
        <v>6200.1660000000002</v>
      </c>
      <c r="C2559" s="29">
        <v>50239.522999999899</v>
      </c>
      <c r="D2559" s="29">
        <v>1</v>
      </c>
      <c r="E2559" s="29">
        <v>1</v>
      </c>
      <c r="F2559" s="29">
        <v>26048.872999999901</v>
      </c>
      <c r="G2559" s="29">
        <v>1</v>
      </c>
      <c r="H2559" s="29">
        <v>1</v>
      </c>
      <c r="I2559" s="29">
        <v>1</v>
      </c>
      <c r="K2559" s="432"/>
      <c r="L2559" s="432" t="e">
        <f>IF(K2559=0,#REF!,0)</f>
        <v>#REF!</v>
      </c>
      <c r="O2559">
        <v>58715.222229999999</v>
      </c>
      <c r="P2559">
        <v>49</v>
      </c>
    </row>
    <row r="2560" spans="1:16">
      <c r="A2560" s="29">
        <v>2558</v>
      </c>
      <c r="B2560" s="29">
        <v>1762.222</v>
      </c>
      <c r="C2560" s="29">
        <v>69168.071999999898</v>
      </c>
      <c r="D2560" s="29">
        <v>1</v>
      </c>
      <c r="E2560" s="29">
        <v>1</v>
      </c>
      <c r="F2560" s="29">
        <v>30177.651999999889</v>
      </c>
      <c r="G2560" s="29">
        <v>1</v>
      </c>
      <c r="H2560" s="29">
        <v>1</v>
      </c>
      <c r="I2560" s="29">
        <v>1</v>
      </c>
      <c r="K2560" s="432"/>
      <c r="L2560" s="432" t="e">
        <f>IF(K2560=0,#REF!,0)</f>
        <v>#REF!</v>
      </c>
      <c r="O2560">
        <v>58530.571686000003</v>
      </c>
      <c r="P2560">
        <v>45</v>
      </c>
    </row>
    <row r="2561" spans="1:16">
      <c r="A2561" s="29">
        <v>2559</v>
      </c>
      <c r="B2561" s="29">
        <v>1032.623999999998</v>
      </c>
      <c r="C2561" s="29">
        <v>100552.9059999998</v>
      </c>
      <c r="D2561" s="29">
        <v>1</v>
      </c>
      <c r="E2561" s="29">
        <v>1</v>
      </c>
      <c r="F2561" s="29">
        <v>27432.0629999999</v>
      </c>
      <c r="G2561" s="29">
        <v>1</v>
      </c>
      <c r="H2561" s="29">
        <v>1</v>
      </c>
      <c r="I2561" s="29">
        <v>1</v>
      </c>
      <c r="K2561" s="432"/>
      <c r="L2561" s="432" t="e">
        <f>IF(K2561=0,#REF!,0)</f>
        <v>#REF!</v>
      </c>
      <c r="O2561">
        <v>61075.515227000004</v>
      </c>
      <c r="P2561">
        <v>45</v>
      </c>
    </row>
    <row r="2562" spans="1:16">
      <c r="A2562" s="29">
        <v>2560</v>
      </c>
      <c r="B2562" s="29">
        <v>1032.623999999998</v>
      </c>
      <c r="C2562" s="29">
        <v>84566.233999999895</v>
      </c>
      <c r="D2562" s="29">
        <v>1</v>
      </c>
      <c r="E2562" s="29">
        <v>1</v>
      </c>
      <c r="F2562" s="29">
        <v>24424.644</v>
      </c>
      <c r="G2562" s="29">
        <v>1</v>
      </c>
      <c r="H2562" s="29">
        <v>1</v>
      </c>
      <c r="I2562" s="29">
        <v>1</v>
      </c>
      <c r="K2562" s="432"/>
      <c r="L2562" s="432" t="e">
        <f>IF(K2562=0,#REF!,0)</f>
        <v>#REF!</v>
      </c>
      <c r="O2562">
        <v>60938.761291000003</v>
      </c>
      <c r="P2562">
        <v>45</v>
      </c>
    </row>
    <row r="2563" spans="1:16">
      <c r="A2563" s="29">
        <v>2561</v>
      </c>
      <c r="B2563" s="29">
        <v>1032.623999999998</v>
      </c>
      <c r="C2563" s="29">
        <v>72831.429999999906</v>
      </c>
      <c r="D2563" s="29">
        <v>1</v>
      </c>
      <c r="E2563" s="29">
        <v>1</v>
      </c>
      <c r="F2563" s="29">
        <v>26266.378000000001</v>
      </c>
      <c r="G2563" s="29">
        <v>1</v>
      </c>
      <c r="H2563" s="29">
        <v>1</v>
      </c>
      <c r="I2563" s="29">
        <v>1</v>
      </c>
      <c r="K2563" s="432"/>
      <c r="L2563" s="432" t="e">
        <f>IF(K2563=0,#REF!,0)</f>
        <v>#REF!</v>
      </c>
      <c r="O2563">
        <v>61094.213013000001</v>
      </c>
      <c r="P2563">
        <v>42</v>
      </c>
    </row>
    <row r="2564" spans="1:16">
      <c r="A2564" s="29">
        <v>2562</v>
      </c>
      <c r="B2564" s="29">
        <v>1762.222</v>
      </c>
      <c r="C2564" s="29">
        <v>41567.658999999898</v>
      </c>
      <c r="D2564" s="29">
        <v>1</v>
      </c>
      <c r="E2564" s="29">
        <v>1</v>
      </c>
      <c r="F2564" s="29">
        <v>30065.42499999989</v>
      </c>
      <c r="G2564" s="29">
        <v>1</v>
      </c>
      <c r="H2564" s="29">
        <v>1</v>
      </c>
      <c r="I2564" s="29">
        <v>1</v>
      </c>
      <c r="K2564" s="432"/>
      <c r="L2564" s="432" t="e">
        <f>IF(K2564=0,#REF!,0)</f>
        <v>#REF!</v>
      </c>
      <c r="O2564">
        <v>60108.216523000003</v>
      </c>
      <c r="P2564">
        <v>47</v>
      </c>
    </row>
    <row r="2565" spans="1:16">
      <c r="A2565" s="29">
        <v>2563</v>
      </c>
      <c r="B2565" s="29">
        <v>6139.8579999999993</v>
      </c>
      <c r="C2565" s="29">
        <v>28958.3859999999</v>
      </c>
      <c r="D2565" s="29">
        <v>1</v>
      </c>
      <c r="E2565" s="29">
        <v>1</v>
      </c>
      <c r="F2565" s="29">
        <v>29097.596000000001</v>
      </c>
      <c r="G2565" s="29">
        <v>1</v>
      </c>
      <c r="H2565" s="29">
        <v>1</v>
      </c>
      <c r="I2565" s="29">
        <v>1</v>
      </c>
      <c r="K2565" s="432"/>
      <c r="L2565" s="432" t="e">
        <f>IF(K2565=0,#REF!,0)</f>
        <v>#REF!</v>
      </c>
      <c r="O2565">
        <v>59337.418793999997</v>
      </c>
      <c r="P2565">
        <v>59</v>
      </c>
    </row>
    <row r="2566" spans="1:16">
      <c r="A2566" s="29">
        <v>2564</v>
      </c>
      <c r="B2566" s="29">
        <v>7599.07</v>
      </c>
      <c r="C2566" s="29">
        <v>30515.339999999898</v>
      </c>
      <c r="D2566" s="29">
        <v>1</v>
      </c>
      <c r="E2566" s="29">
        <v>1</v>
      </c>
      <c r="F2566" s="29">
        <v>32147.598999999991</v>
      </c>
      <c r="G2566" s="29">
        <v>1</v>
      </c>
      <c r="H2566" s="29">
        <v>1</v>
      </c>
      <c r="I2566" s="29">
        <v>1</v>
      </c>
      <c r="K2566" s="432"/>
      <c r="L2566" s="432" t="e">
        <f>IF(K2566=0,#REF!,0)</f>
        <v>#REF!</v>
      </c>
      <c r="O2566">
        <v>59490.363341999997</v>
      </c>
      <c r="P2566">
        <v>70</v>
      </c>
    </row>
    <row r="2567" spans="1:16">
      <c r="A2567" s="29">
        <v>2565</v>
      </c>
      <c r="B2567" s="29">
        <v>1762.222</v>
      </c>
      <c r="C2567" s="29">
        <v>17121.945999999902</v>
      </c>
      <c r="D2567" s="29">
        <v>1</v>
      </c>
      <c r="E2567" s="29">
        <v>1</v>
      </c>
      <c r="F2567" s="29">
        <v>45926.823999999993</v>
      </c>
      <c r="G2567" s="29">
        <v>1</v>
      </c>
      <c r="H2567" s="29">
        <v>1</v>
      </c>
      <c r="I2567" s="29">
        <v>1</v>
      </c>
      <c r="K2567" s="432"/>
      <c r="L2567" s="432" t="e">
        <f>IF(K2567=0,#REF!,0)</f>
        <v>#REF!</v>
      </c>
      <c r="O2567">
        <v>58901.810271000002</v>
      </c>
      <c r="P2567">
        <v>78</v>
      </c>
    </row>
    <row r="2568" spans="1:16">
      <c r="A2568" s="29">
        <v>2566</v>
      </c>
      <c r="B2568" s="29">
        <v>1762.222</v>
      </c>
      <c r="C2568" s="29">
        <v>16785.521999999899</v>
      </c>
      <c r="D2568" s="29">
        <v>1</v>
      </c>
      <c r="E2568" s="29">
        <v>1</v>
      </c>
      <c r="F2568" s="29">
        <v>2980.4119999999898</v>
      </c>
      <c r="G2568" s="29">
        <v>1</v>
      </c>
      <c r="H2568" s="29">
        <v>1</v>
      </c>
      <c r="I2568" s="29">
        <v>1</v>
      </c>
      <c r="K2568" s="432"/>
      <c r="L2568" s="432" t="e">
        <f>IF(K2568=0,#REF!,0)</f>
        <v>#REF!</v>
      </c>
      <c r="O2568">
        <v>57288.543333999987</v>
      </c>
      <c r="P2568">
        <v>78</v>
      </c>
    </row>
    <row r="2569" spans="1:16">
      <c r="A2569" s="29">
        <v>2567</v>
      </c>
      <c r="B2569" s="29">
        <v>1762.222</v>
      </c>
      <c r="C2569" s="29">
        <v>16455.430999999899</v>
      </c>
      <c r="D2569" s="29">
        <v>1</v>
      </c>
      <c r="E2569" s="29">
        <v>1</v>
      </c>
      <c r="F2569" s="29">
        <v>1666.6219999999901</v>
      </c>
      <c r="G2569" s="29">
        <v>1</v>
      </c>
      <c r="H2569" s="29">
        <v>1</v>
      </c>
      <c r="I2569" s="29">
        <v>1</v>
      </c>
      <c r="K2569" s="432"/>
      <c r="L2569" s="432" t="e">
        <f>IF(K2569=0,#REF!,0)</f>
        <v>#REF!</v>
      </c>
      <c r="O2569">
        <v>56963.775634999998</v>
      </c>
      <c r="P2569">
        <v>72</v>
      </c>
    </row>
    <row r="2570" spans="1:16">
      <c r="A2570" s="29">
        <v>2568</v>
      </c>
      <c r="B2570" s="29">
        <v>1032.623999999998</v>
      </c>
      <c r="C2570" s="29">
        <v>16576.4549999999</v>
      </c>
      <c r="D2570" s="29">
        <v>1</v>
      </c>
      <c r="E2570" s="29">
        <v>1</v>
      </c>
      <c r="F2570" s="29">
        <v>1274.5409999999999</v>
      </c>
      <c r="G2570" s="29">
        <v>1</v>
      </c>
      <c r="H2570" s="29">
        <v>1</v>
      </c>
      <c r="I2570" s="29">
        <v>1</v>
      </c>
      <c r="K2570" s="432"/>
      <c r="L2570" s="432" t="e">
        <f>IF(K2570=0,#REF!,0)</f>
        <v>#REF!</v>
      </c>
      <c r="O2570">
        <v>56877.712982999998</v>
      </c>
      <c r="P2570">
        <v>65</v>
      </c>
    </row>
    <row r="2571" spans="1:16">
      <c r="A2571" s="29">
        <v>2569</v>
      </c>
      <c r="B2571" s="29">
        <v>1032.623999999998</v>
      </c>
      <c r="C2571" s="29">
        <v>16708.2599999999</v>
      </c>
      <c r="D2571" s="29">
        <v>1</v>
      </c>
      <c r="E2571" s="29">
        <v>1</v>
      </c>
      <c r="F2571" s="29">
        <v>594.45699999999999</v>
      </c>
      <c r="G2571" s="29">
        <v>1</v>
      </c>
      <c r="H2571" s="29">
        <v>1</v>
      </c>
      <c r="I2571" s="29">
        <v>1</v>
      </c>
      <c r="K2571" s="432"/>
      <c r="L2571" s="432" t="e">
        <f>IF(K2571=0,#REF!,0)</f>
        <v>#REF!</v>
      </c>
      <c r="O2571">
        <v>55037.062530000003</v>
      </c>
      <c r="P2571">
        <v>53</v>
      </c>
    </row>
    <row r="2572" spans="1:16">
      <c r="A2572" s="29">
        <v>2570</v>
      </c>
      <c r="B2572" s="29">
        <v>1032.623999999998</v>
      </c>
      <c r="C2572" s="29">
        <v>16837.5109999999</v>
      </c>
      <c r="D2572" s="29">
        <v>1</v>
      </c>
      <c r="E2572" s="29">
        <v>1</v>
      </c>
      <c r="F2572" s="29">
        <v>1129.942</v>
      </c>
      <c r="G2572" s="29">
        <v>1</v>
      </c>
      <c r="H2572" s="29">
        <v>1</v>
      </c>
      <c r="I2572" s="29">
        <v>1</v>
      </c>
      <c r="K2572" s="432"/>
      <c r="L2572" s="432" t="e">
        <f>IF(K2572=0,#REF!,0)</f>
        <v>#REF!</v>
      </c>
      <c r="O2572">
        <v>52494.544067000003</v>
      </c>
      <c r="P2572">
        <v>50</v>
      </c>
    </row>
    <row r="2573" spans="1:16">
      <c r="A2573" s="29">
        <v>2571</v>
      </c>
      <c r="B2573" s="29">
        <v>1032.623999999998</v>
      </c>
      <c r="C2573" s="29">
        <v>16921.308999999899</v>
      </c>
      <c r="D2573" s="29">
        <v>1</v>
      </c>
      <c r="E2573" s="29">
        <v>1</v>
      </c>
      <c r="F2573" s="29">
        <v>5012.6910000000007</v>
      </c>
      <c r="G2573" s="29">
        <v>1</v>
      </c>
      <c r="H2573" s="29">
        <v>1</v>
      </c>
      <c r="I2573" s="29">
        <v>1</v>
      </c>
      <c r="K2573" s="432"/>
      <c r="L2573" s="432" t="e">
        <f>IF(K2573=0,#REF!,0)</f>
        <v>#REF!</v>
      </c>
      <c r="O2573">
        <v>51990.282441000003</v>
      </c>
      <c r="P2573">
        <v>43</v>
      </c>
    </row>
    <row r="2574" spans="1:16">
      <c r="A2574" s="29">
        <v>2572</v>
      </c>
      <c r="B2574" s="29">
        <v>1032.623999999998</v>
      </c>
      <c r="C2574" s="29">
        <v>17025.323999999899</v>
      </c>
      <c r="D2574" s="29">
        <v>1</v>
      </c>
      <c r="E2574" s="29">
        <v>1</v>
      </c>
      <c r="F2574" s="29">
        <v>11636.682999999901</v>
      </c>
      <c r="G2574" s="29">
        <v>1</v>
      </c>
      <c r="H2574" s="29">
        <v>1</v>
      </c>
      <c r="I2574" s="29">
        <v>1</v>
      </c>
      <c r="K2574" s="432"/>
      <c r="L2574" s="432" t="e">
        <f>IF(K2574=0,#REF!,0)</f>
        <v>#REF!</v>
      </c>
      <c r="O2574">
        <v>52291.692442</v>
      </c>
      <c r="P2574">
        <v>41</v>
      </c>
    </row>
    <row r="2575" spans="1:16">
      <c r="A2575" s="29">
        <v>2573</v>
      </c>
      <c r="B2575" s="29">
        <v>1032.623999999998</v>
      </c>
      <c r="C2575" s="29">
        <v>17124.1149999999</v>
      </c>
      <c r="D2575" s="29">
        <v>1</v>
      </c>
      <c r="E2575" s="29">
        <v>1</v>
      </c>
      <c r="F2575" s="29">
        <v>16852.041000000001</v>
      </c>
      <c r="G2575" s="29">
        <v>1</v>
      </c>
      <c r="H2575" s="29">
        <v>1</v>
      </c>
      <c r="I2575" s="29">
        <v>1</v>
      </c>
      <c r="K2575" s="432"/>
      <c r="L2575" s="432" t="e">
        <f>IF(K2575=0,#REF!,0)</f>
        <v>#REF!</v>
      </c>
      <c r="O2575">
        <v>52505.201326000002</v>
      </c>
      <c r="P2575">
        <v>43</v>
      </c>
    </row>
    <row r="2576" spans="1:16">
      <c r="A2576" s="29">
        <v>2574</v>
      </c>
      <c r="B2576" s="29">
        <v>1762.222</v>
      </c>
      <c r="C2576" s="29">
        <v>17160.945999999902</v>
      </c>
      <c r="D2576" s="29">
        <v>1</v>
      </c>
      <c r="E2576" s="29">
        <v>1</v>
      </c>
      <c r="F2576" s="29">
        <v>21411.787</v>
      </c>
      <c r="G2576" s="29">
        <v>1</v>
      </c>
      <c r="H2576" s="29">
        <v>1</v>
      </c>
      <c r="I2576" s="29">
        <v>1</v>
      </c>
      <c r="K2576" s="432"/>
      <c r="L2576" s="432" t="e">
        <f>IF(K2576=0,#REF!,0)</f>
        <v>#REF!</v>
      </c>
      <c r="O2576">
        <v>54892.550141</v>
      </c>
      <c r="P2576">
        <v>45</v>
      </c>
    </row>
    <row r="2577" spans="1:16">
      <c r="A2577" s="29">
        <v>2575</v>
      </c>
      <c r="B2577" s="29">
        <v>6139.8579999999993</v>
      </c>
      <c r="C2577" s="29">
        <v>17132.093999999899</v>
      </c>
      <c r="D2577" s="29">
        <v>1</v>
      </c>
      <c r="E2577" s="29">
        <v>1</v>
      </c>
      <c r="F2577" s="29">
        <v>97523.152000000002</v>
      </c>
      <c r="G2577" s="29">
        <v>1</v>
      </c>
      <c r="H2577" s="29">
        <v>1</v>
      </c>
      <c r="I2577" s="29">
        <v>1</v>
      </c>
      <c r="K2577" s="432"/>
      <c r="L2577" s="432" t="e">
        <f>IF(K2577=0,#REF!,0)</f>
        <v>#REF!</v>
      </c>
      <c r="O2577">
        <v>56686.893797999997</v>
      </c>
      <c r="P2577">
        <v>67</v>
      </c>
    </row>
    <row r="2578" spans="1:16">
      <c r="A2578" s="29">
        <v>2576</v>
      </c>
      <c r="B2578" s="29">
        <v>1762.222</v>
      </c>
      <c r="C2578" s="29">
        <v>46298.23399999988</v>
      </c>
      <c r="D2578" s="29">
        <v>1</v>
      </c>
      <c r="E2578" s="29">
        <v>1</v>
      </c>
      <c r="F2578" s="29">
        <v>92907.111999999994</v>
      </c>
      <c r="G2578" s="29">
        <v>1</v>
      </c>
      <c r="H2578" s="29">
        <v>1</v>
      </c>
      <c r="I2578" s="29">
        <v>1</v>
      </c>
      <c r="K2578" s="432"/>
      <c r="L2578" s="432" t="e">
        <f>IF(K2578=0,#REF!,0)</f>
        <v>#REF!</v>
      </c>
      <c r="O2578">
        <v>57002.954010000001</v>
      </c>
      <c r="P2578">
        <v>84</v>
      </c>
    </row>
    <row r="2579" spans="1:16">
      <c r="A2579" s="29">
        <v>2577</v>
      </c>
      <c r="B2579" s="29">
        <v>1032.623999999998</v>
      </c>
      <c r="C2579" s="29">
        <v>73348.806999999899</v>
      </c>
      <c r="D2579" s="29">
        <v>1</v>
      </c>
      <c r="E2579" s="29">
        <v>1</v>
      </c>
      <c r="F2579" s="29">
        <v>80457.731</v>
      </c>
      <c r="G2579" s="29">
        <v>1</v>
      </c>
      <c r="H2579" s="29">
        <v>1</v>
      </c>
      <c r="I2579" s="29">
        <v>1</v>
      </c>
      <c r="K2579" s="432"/>
      <c r="L2579" s="432" t="e">
        <f>IF(K2579=0,#REF!,0)</f>
        <v>#REF!</v>
      </c>
      <c r="O2579">
        <v>56832.940459999998</v>
      </c>
      <c r="P2579">
        <v>65</v>
      </c>
    </row>
    <row r="2580" spans="1:16">
      <c r="A2580" s="29">
        <v>2578</v>
      </c>
      <c r="B2580" s="29">
        <v>1153.2399999999991</v>
      </c>
      <c r="C2580" s="29">
        <v>88864.61899999989</v>
      </c>
      <c r="D2580" s="29">
        <v>1</v>
      </c>
      <c r="E2580" s="29">
        <v>1</v>
      </c>
      <c r="F2580" s="29">
        <v>67213.463999999993</v>
      </c>
      <c r="G2580" s="29">
        <v>1</v>
      </c>
      <c r="H2580" s="29">
        <v>1</v>
      </c>
      <c r="I2580" s="29">
        <v>1</v>
      </c>
      <c r="K2580" s="432"/>
      <c r="L2580" s="432" t="e">
        <f>IF(K2580=0,#REF!,0)</f>
        <v>#REF!</v>
      </c>
      <c r="O2580">
        <v>58168.916168000003</v>
      </c>
      <c r="P2580">
        <v>55</v>
      </c>
    </row>
    <row r="2581" spans="1:16">
      <c r="A2581" s="29">
        <v>2579</v>
      </c>
      <c r="B2581" s="29">
        <v>1213.5469999999989</v>
      </c>
      <c r="C2581" s="29">
        <v>104308.1119999998</v>
      </c>
      <c r="D2581" s="29">
        <v>1</v>
      </c>
      <c r="E2581" s="29">
        <v>1</v>
      </c>
      <c r="F2581" s="29">
        <v>55604.598999999987</v>
      </c>
      <c r="G2581" s="29">
        <v>1</v>
      </c>
      <c r="H2581" s="29">
        <v>1</v>
      </c>
      <c r="I2581" s="29">
        <v>1</v>
      </c>
      <c r="K2581" s="432"/>
      <c r="L2581" s="432" t="e">
        <f>IF(K2581=0,#REF!,0)</f>
        <v>#REF!</v>
      </c>
      <c r="O2581">
        <v>57946.888764000003</v>
      </c>
      <c r="P2581">
        <v>42</v>
      </c>
    </row>
    <row r="2582" spans="1:16">
      <c r="A2582" s="29">
        <v>2580</v>
      </c>
      <c r="B2582" s="29">
        <v>1213.5469999999989</v>
      </c>
      <c r="C2582" s="29">
        <v>87690.466999999902</v>
      </c>
      <c r="D2582" s="29">
        <v>1</v>
      </c>
      <c r="E2582" s="29">
        <v>1</v>
      </c>
      <c r="F2582" s="29">
        <v>46348.02199999999</v>
      </c>
      <c r="G2582" s="29">
        <v>1</v>
      </c>
      <c r="H2582" s="29">
        <v>1</v>
      </c>
      <c r="I2582" s="29">
        <v>1</v>
      </c>
      <c r="K2582" s="432"/>
      <c r="L2582" s="432" t="e">
        <f>IF(K2582=0,#REF!,0)</f>
        <v>#REF!</v>
      </c>
      <c r="O2582">
        <v>58203.505278999997</v>
      </c>
      <c r="P2582">
        <v>43</v>
      </c>
    </row>
    <row r="2583" spans="1:16">
      <c r="A2583" s="29">
        <v>2581</v>
      </c>
      <c r="B2583" s="29">
        <v>6200.1660000000002</v>
      </c>
      <c r="C2583" s="29">
        <v>50475.583999999901</v>
      </c>
      <c r="D2583" s="29">
        <v>1</v>
      </c>
      <c r="E2583" s="29">
        <v>1</v>
      </c>
      <c r="F2583" s="29">
        <v>28910.965</v>
      </c>
      <c r="G2583" s="29">
        <v>1</v>
      </c>
      <c r="H2583" s="29">
        <v>1</v>
      </c>
      <c r="I2583" s="29">
        <v>1</v>
      </c>
      <c r="K2583" s="432"/>
      <c r="L2583" s="432" t="e">
        <f>IF(K2583=0,#REF!,0)</f>
        <v>#REF!</v>
      </c>
      <c r="O2583">
        <v>56041.594727000003</v>
      </c>
      <c r="P2583">
        <v>39</v>
      </c>
    </row>
    <row r="2584" spans="1:16">
      <c r="A2584" s="29">
        <v>2582</v>
      </c>
      <c r="B2584" s="29">
        <v>1762.222</v>
      </c>
      <c r="C2584" s="29">
        <v>69340.988999999885</v>
      </c>
      <c r="D2584" s="29">
        <v>1</v>
      </c>
      <c r="E2584" s="29">
        <v>1</v>
      </c>
      <c r="F2584" s="29">
        <v>32275.691999999999</v>
      </c>
      <c r="G2584" s="29">
        <v>1</v>
      </c>
      <c r="H2584" s="29">
        <v>1</v>
      </c>
      <c r="I2584" s="29">
        <v>1</v>
      </c>
      <c r="K2584" s="432"/>
      <c r="L2584" s="432" t="e">
        <f>IF(K2584=0,#REF!,0)</f>
        <v>#REF!</v>
      </c>
      <c r="O2584">
        <v>55471.819427000002</v>
      </c>
      <c r="P2584">
        <v>37</v>
      </c>
    </row>
    <row r="2585" spans="1:16">
      <c r="A2585" s="29">
        <v>2583</v>
      </c>
      <c r="B2585" s="29">
        <v>1032.623999999998</v>
      </c>
      <c r="C2585" s="29">
        <v>100766.0759999998</v>
      </c>
      <c r="D2585" s="29">
        <v>1</v>
      </c>
      <c r="E2585" s="29">
        <v>1</v>
      </c>
      <c r="F2585" s="29">
        <v>30086.405999999999</v>
      </c>
      <c r="G2585" s="29">
        <v>1</v>
      </c>
      <c r="H2585" s="29">
        <v>1</v>
      </c>
      <c r="I2585" s="29">
        <v>1</v>
      </c>
      <c r="K2585" s="432"/>
      <c r="L2585" s="432" t="e">
        <f>IF(K2585=0,#REF!,0)</f>
        <v>#REF!</v>
      </c>
      <c r="O2585">
        <v>58784.889222999998</v>
      </c>
      <c r="P2585">
        <v>37</v>
      </c>
    </row>
    <row r="2586" spans="1:16">
      <c r="A2586" s="29">
        <v>2584</v>
      </c>
      <c r="B2586" s="29">
        <v>1032.623999999998</v>
      </c>
      <c r="C2586" s="29">
        <v>84846.1329999999</v>
      </c>
      <c r="D2586" s="29">
        <v>1</v>
      </c>
      <c r="E2586" s="29">
        <v>1</v>
      </c>
      <c r="F2586" s="29">
        <v>28504.37</v>
      </c>
      <c r="G2586" s="29">
        <v>1</v>
      </c>
      <c r="H2586" s="29">
        <v>1</v>
      </c>
      <c r="I2586" s="29">
        <v>1</v>
      </c>
      <c r="K2586" s="432"/>
      <c r="L2586" s="432" t="e">
        <f>IF(K2586=0,#REF!,0)</f>
        <v>#REF!</v>
      </c>
      <c r="O2586">
        <v>59676.052857000002</v>
      </c>
      <c r="P2586">
        <v>40</v>
      </c>
    </row>
    <row r="2587" spans="1:16">
      <c r="A2587" s="29">
        <v>2585</v>
      </c>
      <c r="B2587" s="29">
        <v>1032.623999999998</v>
      </c>
      <c r="C2587" s="29">
        <v>73047.776999999885</v>
      </c>
      <c r="D2587" s="29">
        <v>1</v>
      </c>
      <c r="E2587" s="29">
        <v>1</v>
      </c>
      <c r="F2587" s="29">
        <v>29550.945</v>
      </c>
      <c r="G2587" s="29">
        <v>1</v>
      </c>
      <c r="H2587" s="29">
        <v>1</v>
      </c>
      <c r="I2587" s="29">
        <v>1</v>
      </c>
      <c r="K2587" s="432"/>
      <c r="L2587" s="432" t="e">
        <f>IF(K2587=0,#REF!,0)</f>
        <v>#REF!</v>
      </c>
      <c r="O2587">
        <v>59748.129058999999</v>
      </c>
      <c r="P2587">
        <v>44</v>
      </c>
    </row>
    <row r="2588" spans="1:16">
      <c r="A2588" s="29">
        <v>2586</v>
      </c>
      <c r="B2588" s="29">
        <v>1762.222</v>
      </c>
      <c r="C2588" s="29">
        <v>41777.753999999892</v>
      </c>
      <c r="D2588" s="29">
        <v>1</v>
      </c>
      <c r="E2588" s="29">
        <v>1</v>
      </c>
      <c r="F2588" s="29">
        <v>33110.474000000002</v>
      </c>
      <c r="G2588" s="29">
        <v>1</v>
      </c>
      <c r="H2588" s="29">
        <v>1</v>
      </c>
      <c r="I2588" s="29">
        <v>1</v>
      </c>
      <c r="K2588" s="432"/>
      <c r="L2588" s="432" t="e">
        <f>IF(K2588=0,#REF!,0)</f>
        <v>#REF!</v>
      </c>
      <c r="O2588">
        <v>59851.812286</v>
      </c>
      <c r="P2588">
        <v>50</v>
      </c>
    </row>
    <row r="2589" spans="1:16">
      <c r="A2589" s="29">
        <v>2587</v>
      </c>
      <c r="B2589" s="29">
        <v>6139.8579999999993</v>
      </c>
      <c r="C2589" s="29">
        <v>29068.441999999901</v>
      </c>
      <c r="D2589" s="29">
        <v>1</v>
      </c>
      <c r="E2589" s="29">
        <v>1</v>
      </c>
      <c r="F2589" s="29">
        <v>31360.416000000001</v>
      </c>
      <c r="G2589" s="29">
        <v>1</v>
      </c>
      <c r="H2589" s="29">
        <v>1</v>
      </c>
      <c r="I2589" s="29">
        <v>1</v>
      </c>
      <c r="K2589" s="432"/>
      <c r="L2589" s="432" t="e">
        <f>IF(K2589=0,#REF!,0)</f>
        <v>#REF!</v>
      </c>
      <c r="O2589">
        <v>58596.643035000001</v>
      </c>
      <c r="P2589">
        <v>70</v>
      </c>
    </row>
    <row r="2590" spans="1:16">
      <c r="A2590" s="29">
        <v>2588</v>
      </c>
      <c r="B2590" s="29">
        <v>7599.07</v>
      </c>
      <c r="C2590" s="29">
        <v>30650.972999999889</v>
      </c>
      <c r="D2590" s="29">
        <v>1</v>
      </c>
      <c r="E2590" s="29">
        <v>1</v>
      </c>
      <c r="F2590" s="29">
        <v>35007.906000000003</v>
      </c>
      <c r="G2590" s="29">
        <v>1</v>
      </c>
      <c r="H2590" s="29">
        <v>1</v>
      </c>
      <c r="I2590" s="29">
        <v>1</v>
      </c>
      <c r="K2590" s="432"/>
      <c r="L2590" s="432" t="e">
        <f>IF(K2590=0,#REF!,0)</f>
        <v>#REF!</v>
      </c>
      <c r="O2590">
        <v>58682.677979</v>
      </c>
      <c r="P2590">
        <v>73</v>
      </c>
    </row>
    <row r="2591" spans="1:16">
      <c r="A2591" s="29">
        <v>2589</v>
      </c>
      <c r="B2591" s="29">
        <v>1762.222</v>
      </c>
      <c r="C2591" s="29">
        <v>17234.7219999999</v>
      </c>
      <c r="D2591" s="29">
        <v>1</v>
      </c>
      <c r="E2591" s="29">
        <v>1</v>
      </c>
      <c r="F2591" s="29">
        <v>49429.696999999913</v>
      </c>
      <c r="G2591" s="29">
        <v>1</v>
      </c>
      <c r="H2591" s="29">
        <v>1</v>
      </c>
      <c r="I2591" s="29">
        <v>1</v>
      </c>
      <c r="K2591" s="432"/>
      <c r="L2591" s="432" t="e">
        <f>IF(K2591=0,#REF!,0)</f>
        <v>#REF!</v>
      </c>
      <c r="O2591">
        <v>58498.075133999999</v>
      </c>
      <c r="P2591">
        <v>77</v>
      </c>
    </row>
    <row r="2592" spans="1:16">
      <c r="A2592" s="29">
        <v>2590</v>
      </c>
      <c r="B2592" s="29">
        <v>1762.222</v>
      </c>
      <c r="C2592" s="29">
        <v>16951.612999999899</v>
      </c>
      <c r="D2592" s="29">
        <v>1</v>
      </c>
      <c r="E2592" s="29">
        <v>1</v>
      </c>
      <c r="F2592" s="29">
        <v>2981.8039999999901</v>
      </c>
      <c r="G2592" s="29">
        <v>1</v>
      </c>
      <c r="H2592" s="29">
        <v>1</v>
      </c>
      <c r="I2592" s="29">
        <v>1</v>
      </c>
      <c r="K2592" s="432"/>
      <c r="L2592" s="432" t="e">
        <f>IF(K2592=0,#REF!,0)</f>
        <v>#REF!</v>
      </c>
      <c r="O2592">
        <v>57636.921906000003</v>
      </c>
      <c r="P2592">
        <v>85</v>
      </c>
    </row>
    <row r="2593" spans="1:16">
      <c r="A2593" s="29">
        <v>2591</v>
      </c>
      <c r="B2593" s="29">
        <v>1762.222</v>
      </c>
      <c r="C2593" s="29">
        <v>16661.8469999999</v>
      </c>
      <c r="D2593" s="29">
        <v>1</v>
      </c>
      <c r="E2593" s="29">
        <v>1</v>
      </c>
      <c r="F2593" s="29">
        <v>1667.7909999999899</v>
      </c>
      <c r="G2593" s="29">
        <v>1</v>
      </c>
      <c r="H2593" s="29">
        <v>1</v>
      </c>
      <c r="I2593" s="29">
        <v>1</v>
      </c>
      <c r="K2593" s="432"/>
      <c r="L2593" s="432" t="e">
        <f>IF(K2593=0,#REF!,0)</f>
        <v>#REF!</v>
      </c>
      <c r="O2593">
        <v>57260.655121999996</v>
      </c>
      <c r="P2593">
        <v>83</v>
      </c>
    </row>
    <row r="2594" spans="1:16">
      <c r="A2594" s="29">
        <v>2592</v>
      </c>
      <c r="B2594" s="29">
        <v>1032.623999999998</v>
      </c>
      <c r="C2594" s="29">
        <v>16845.4029999999</v>
      </c>
      <c r="D2594" s="29">
        <v>1</v>
      </c>
      <c r="E2594" s="29">
        <v>1</v>
      </c>
      <c r="F2594" s="29">
        <v>1309.2559999999901</v>
      </c>
      <c r="G2594" s="29">
        <v>1</v>
      </c>
      <c r="H2594" s="29">
        <v>1</v>
      </c>
      <c r="I2594" s="29">
        <v>1</v>
      </c>
      <c r="K2594" s="432"/>
      <c r="L2594" s="432" t="e">
        <f>IF(K2594=0,#REF!,0)</f>
        <v>#REF!</v>
      </c>
      <c r="O2594">
        <v>56398.971861999999</v>
      </c>
      <c r="P2594">
        <v>70</v>
      </c>
    </row>
    <row r="2595" spans="1:16">
      <c r="A2595" s="29">
        <v>2593</v>
      </c>
      <c r="B2595" s="29">
        <v>1032.623999999998</v>
      </c>
      <c r="C2595" s="29">
        <v>17006.8309999999</v>
      </c>
      <c r="D2595" s="29">
        <v>1</v>
      </c>
      <c r="E2595" s="29">
        <v>1</v>
      </c>
      <c r="F2595" s="29">
        <v>1488.5579999999991</v>
      </c>
      <c r="G2595" s="29">
        <v>1</v>
      </c>
      <c r="H2595" s="29">
        <v>1</v>
      </c>
      <c r="I2595" s="29">
        <v>1</v>
      </c>
      <c r="K2595" s="432"/>
      <c r="L2595" s="432" t="e">
        <f>IF(K2595=0,#REF!,0)</f>
        <v>#REF!</v>
      </c>
      <c r="O2595">
        <v>54739.983581</v>
      </c>
      <c r="P2595">
        <v>59</v>
      </c>
    </row>
    <row r="2596" spans="1:16">
      <c r="A2596" s="29">
        <v>2594</v>
      </c>
      <c r="B2596" s="29">
        <v>1032.623999999998</v>
      </c>
      <c r="C2596" s="29">
        <v>17127.023999999899</v>
      </c>
      <c r="D2596" s="29">
        <v>1</v>
      </c>
      <c r="E2596" s="29">
        <v>1</v>
      </c>
      <c r="F2596" s="29">
        <v>8537.2979999999989</v>
      </c>
      <c r="G2596" s="29">
        <v>1</v>
      </c>
      <c r="H2596" s="29">
        <v>1</v>
      </c>
      <c r="I2596" s="29">
        <v>1</v>
      </c>
      <c r="K2596" s="432"/>
      <c r="L2596" s="432" t="e">
        <f>IF(K2596=0,#REF!,0)</f>
        <v>#REF!</v>
      </c>
      <c r="O2596">
        <v>52698.753417</v>
      </c>
      <c r="P2596">
        <v>57</v>
      </c>
    </row>
    <row r="2597" spans="1:16">
      <c r="A2597" s="29">
        <v>2595</v>
      </c>
      <c r="B2597" s="29">
        <v>1032.623999999998</v>
      </c>
      <c r="C2597" s="29">
        <v>17254.442999999901</v>
      </c>
      <c r="D2597" s="29">
        <v>1</v>
      </c>
      <c r="E2597" s="29">
        <v>1</v>
      </c>
      <c r="F2597" s="29">
        <v>15329.088</v>
      </c>
      <c r="G2597" s="29">
        <v>1</v>
      </c>
      <c r="H2597" s="29">
        <v>1</v>
      </c>
      <c r="I2597" s="29">
        <v>1</v>
      </c>
      <c r="K2597" s="432"/>
      <c r="L2597" s="432" t="e">
        <f>IF(K2597=0,#REF!,0)</f>
        <v>#REF!</v>
      </c>
      <c r="O2597">
        <v>52363.198087999997</v>
      </c>
      <c r="P2597">
        <v>49</v>
      </c>
    </row>
    <row r="2598" spans="1:16">
      <c r="A2598" s="29">
        <v>2596</v>
      </c>
      <c r="B2598" s="29">
        <v>1032.623999999998</v>
      </c>
      <c r="C2598" s="29">
        <v>17369.765999999901</v>
      </c>
      <c r="D2598" s="29">
        <v>1</v>
      </c>
      <c r="E2598" s="29">
        <v>1</v>
      </c>
      <c r="F2598" s="29">
        <v>21133.7569999999</v>
      </c>
      <c r="G2598" s="29">
        <v>1</v>
      </c>
      <c r="H2598" s="29">
        <v>1</v>
      </c>
      <c r="I2598" s="29">
        <v>1</v>
      </c>
      <c r="K2598" s="432"/>
      <c r="L2598" s="432" t="e">
        <f>IF(K2598=0,#REF!,0)</f>
        <v>#REF!</v>
      </c>
      <c r="O2598">
        <v>52612.759276999997</v>
      </c>
      <c r="P2598">
        <v>51</v>
      </c>
    </row>
    <row r="2599" spans="1:16">
      <c r="A2599" s="29">
        <v>2597</v>
      </c>
      <c r="B2599" s="29">
        <v>1032.623999999998</v>
      </c>
      <c r="C2599" s="29">
        <v>17488.4719999999</v>
      </c>
      <c r="D2599" s="29">
        <v>1</v>
      </c>
      <c r="E2599" s="29">
        <v>1</v>
      </c>
      <c r="F2599" s="29">
        <v>26657.121999999999</v>
      </c>
      <c r="G2599" s="29">
        <v>1</v>
      </c>
      <c r="H2599" s="29">
        <v>1</v>
      </c>
      <c r="I2599" s="29">
        <v>1</v>
      </c>
      <c r="K2599" s="432"/>
      <c r="L2599" s="432" t="e">
        <f>IF(K2599=0,#REF!,0)</f>
        <v>#REF!</v>
      </c>
      <c r="O2599">
        <v>52851.724122</v>
      </c>
      <c r="P2599">
        <v>47</v>
      </c>
    </row>
    <row r="2600" spans="1:16">
      <c r="A2600" s="29">
        <v>2598</v>
      </c>
      <c r="B2600" s="29">
        <v>1762.222</v>
      </c>
      <c r="C2600" s="29">
        <v>17499.945999999891</v>
      </c>
      <c r="D2600" s="29">
        <v>1</v>
      </c>
      <c r="E2600" s="29">
        <v>1</v>
      </c>
      <c r="F2600" s="29">
        <v>30467.111000000001</v>
      </c>
      <c r="G2600" s="29">
        <v>1</v>
      </c>
      <c r="H2600" s="29">
        <v>1</v>
      </c>
      <c r="I2600" s="29">
        <v>1</v>
      </c>
      <c r="K2600" s="432"/>
      <c r="L2600" s="432" t="e">
        <f>IF(K2600=0,#REF!,0)</f>
        <v>#REF!</v>
      </c>
      <c r="O2600">
        <v>53964.305817</v>
      </c>
      <c r="P2600">
        <v>50</v>
      </c>
    </row>
    <row r="2601" spans="1:16">
      <c r="A2601" s="29">
        <v>2599</v>
      </c>
      <c r="B2601" s="29">
        <v>6139.8579999999993</v>
      </c>
      <c r="C2601" s="29">
        <v>17502.8849999999</v>
      </c>
      <c r="D2601" s="29">
        <v>1</v>
      </c>
      <c r="E2601" s="29">
        <v>1</v>
      </c>
      <c r="F2601" s="29">
        <v>106772.19999999899</v>
      </c>
      <c r="G2601" s="29">
        <v>1</v>
      </c>
      <c r="H2601" s="29">
        <v>1</v>
      </c>
      <c r="I2601" s="29">
        <v>1</v>
      </c>
      <c r="K2601" s="432"/>
      <c r="L2601" s="432" t="e">
        <f>IF(K2601=0,#REF!,0)</f>
        <v>#REF!</v>
      </c>
      <c r="O2601">
        <v>55894.822663000014</v>
      </c>
      <c r="P2601">
        <v>73</v>
      </c>
    </row>
    <row r="2602" spans="1:16">
      <c r="A2602" s="29">
        <v>2600</v>
      </c>
      <c r="B2602" s="29">
        <v>1762.222</v>
      </c>
      <c r="C2602" s="29">
        <v>47000.24799999989</v>
      </c>
      <c r="D2602" s="29">
        <v>1</v>
      </c>
      <c r="E2602" s="29">
        <v>1</v>
      </c>
      <c r="F2602" s="29">
        <v>102769.348</v>
      </c>
      <c r="G2602" s="29">
        <v>1</v>
      </c>
      <c r="H2602" s="29">
        <v>1</v>
      </c>
      <c r="I2602" s="29">
        <v>1</v>
      </c>
      <c r="K2602" s="432"/>
      <c r="L2602" s="432" t="e">
        <f>IF(K2602=0,#REF!,0)</f>
        <v>#REF!</v>
      </c>
      <c r="O2602">
        <v>56601.200103000003</v>
      </c>
      <c r="P2602">
        <v>91</v>
      </c>
    </row>
    <row r="2603" spans="1:16">
      <c r="A2603" s="29">
        <v>2601</v>
      </c>
      <c r="B2603" s="29">
        <v>1032.623999999998</v>
      </c>
      <c r="C2603" s="29">
        <v>74320.843999999895</v>
      </c>
      <c r="D2603" s="29">
        <v>1</v>
      </c>
      <c r="E2603" s="29">
        <v>1</v>
      </c>
      <c r="F2603" s="29">
        <v>93411.091999999888</v>
      </c>
      <c r="G2603" s="29">
        <v>1</v>
      </c>
      <c r="H2603" s="29">
        <v>1</v>
      </c>
      <c r="I2603" s="29">
        <v>1</v>
      </c>
      <c r="K2603" s="432"/>
      <c r="L2603" s="432" t="e">
        <f>IF(K2603=0,#REF!,0)</f>
        <v>#REF!</v>
      </c>
      <c r="O2603">
        <v>56094.519775000001</v>
      </c>
      <c r="P2603">
        <v>66</v>
      </c>
    </row>
    <row r="2604" spans="1:16">
      <c r="A2604" s="29">
        <v>2602</v>
      </c>
      <c r="B2604" s="29">
        <v>1153.2399999999991</v>
      </c>
      <c r="C2604" s="29">
        <v>89954.119999999893</v>
      </c>
      <c r="D2604" s="29">
        <v>1</v>
      </c>
      <c r="E2604" s="29">
        <v>1</v>
      </c>
      <c r="F2604" s="29">
        <v>80470.734999999899</v>
      </c>
      <c r="G2604" s="29">
        <v>1</v>
      </c>
      <c r="H2604" s="29">
        <v>1</v>
      </c>
      <c r="I2604" s="29">
        <v>1</v>
      </c>
      <c r="K2604" s="432">
        <v>12792.63341194912</v>
      </c>
      <c r="L2604" s="432">
        <f>IF(K2604=0,#REF!,0)</f>
        <v>0</v>
      </c>
      <c r="O2604">
        <v>58219.954162000002</v>
      </c>
      <c r="P2604">
        <v>54</v>
      </c>
    </row>
    <row r="2605" spans="1:16">
      <c r="A2605" s="29">
        <v>2603</v>
      </c>
      <c r="B2605" s="29">
        <v>1213.5469999999989</v>
      </c>
      <c r="C2605" s="29">
        <v>105532.9219999998</v>
      </c>
      <c r="D2605" s="29">
        <v>1</v>
      </c>
      <c r="E2605" s="29">
        <v>1</v>
      </c>
      <c r="F2605" s="29">
        <v>70596.186999999903</v>
      </c>
      <c r="G2605" s="29">
        <v>1</v>
      </c>
      <c r="H2605" s="29">
        <v>1</v>
      </c>
      <c r="I2605" s="29">
        <v>1</v>
      </c>
      <c r="K2605" s="432">
        <v>32453.736533576819</v>
      </c>
      <c r="L2605" s="432">
        <f>IF(K2605=0,#REF!,0)</f>
        <v>0</v>
      </c>
      <c r="O2605">
        <v>58557.172881999999</v>
      </c>
      <c r="P2605">
        <v>41</v>
      </c>
    </row>
    <row r="2606" spans="1:16">
      <c r="A2606" s="29">
        <v>2604</v>
      </c>
      <c r="B2606" s="29">
        <v>1213.5469999999989</v>
      </c>
      <c r="C2606" s="29">
        <v>88988.878999999899</v>
      </c>
      <c r="D2606" s="29">
        <v>1</v>
      </c>
      <c r="E2606" s="29">
        <v>1</v>
      </c>
      <c r="F2606" s="29">
        <v>61455.991000000002</v>
      </c>
      <c r="G2606" s="29">
        <v>1</v>
      </c>
      <c r="H2606" s="29">
        <v>1</v>
      </c>
      <c r="I2606" s="29">
        <v>1</v>
      </c>
      <c r="K2606" s="432">
        <v>39282.325635026893</v>
      </c>
      <c r="L2606" s="432">
        <f>IF(K2606=0,#REF!,0)</f>
        <v>0</v>
      </c>
      <c r="O2606">
        <v>57872.862823000003</v>
      </c>
      <c r="P2606">
        <v>44</v>
      </c>
    </row>
    <row r="2607" spans="1:16">
      <c r="A2607" s="29">
        <v>2605</v>
      </c>
      <c r="B2607" s="29">
        <v>6200.1660000000002</v>
      </c>
      <c r="C2607" s="29">
        <v>51762.7239999999</v>
      </c>
      <c r="D2607" s="29">
        <v>1</v>
      </c>
      <c r="E2607" s="29">
        <v>1</v>
      </c>
      <c r="F2607" s="29">
        <v>44489.505999999899</v>
      </c>
      <c r="G2607" s="29">
        <v>1</v>
      </c>
      <c r="H2607" s="29">
        <v>1</v>
      </c>
      <c r="I2607" s="29">
        <v>1</v>
      </c>
      <c r="K2607" s="432">
        <v>30373.980479154969</v>
      </c>
      <c r="L2607" s="432">
        <f>IF(K2607=0,#REF!,0)</f>
        <v>0</v>
      </c>
      <c r="O2607">
        <v>54673.141937</v>
      </c>
      <c r="P2607">
        <v>38</v>
      </c>
    </row>
    <row r="2608" spans="1:16">
      <c r="A2608" s="29">
        <v>2606</v>
      </c>
      <c r="B2608" s="29">
        <v>1762.222</v>
      </c>
      <c r="C2608" s="29">
        <v>70751.971999999892</v>
      </c>
      <c r="D2608" s="29">
        <v>1</v>
      </c>
      <c r="E2608" s="29">
        <v>1</v>
      </c>
      <c r="F2608" s="29">
        <v>48888.38999999989</v>
      </c>
      <c r="G2608" s="29">
        <v>1</v>
      </c>
      <c r="H2608" s="29">
        <v>1</v>
      </c>
      <c r="I2608" s="29">
        <v>1</v>
      </c>
      <c r="K2608" s="432">
        <v>39480.651039185628</v>
      </c>
      <c r="L2608" s="432">
        <f>IF(K2608=0,#REF!,0)</f>
        <v>0</v>
      </c>
      <c r="O2608">
        <v>54623.305877999999</v>
      </c>
      <c r="P2608">
        <v>39</v>
      </c>
    </row>
    <row r="2609" spans="1:16">
      <c r="A2609" s="29">
        <v>2607</v>
      </c>
      <c r="B2609" s="29">
        <v>1032.623999999998</v>
      </c>
      <c r="C2609" s="29">
        <v>102199.42699999981</v>
      </c>
      <c r="D2609" s="29">
        <v>1</v>
      </c>
      <c r="E2609" s="29">
        <v>1</v>
      </c>
      <c r="F2609" s="29">
        <v>46723.603999999897</v>
      </c>
      <c r="G2609" s="29">
        <v>1</v>
      </c>
      <c r="H2609" s="29">
        <v>1</v>
      </c>
      <c r="I2609" s="29">
        <v>1</v>
      </c>
      <c r="K2609" s="432">
        <v>24370.73379641433</v>
      </c>
      <c r="L2609" s="432">
        <f>IF(K2609=0,#REF!,0)</f>
        <v>0</v>
      </c>
      <c r="O2609">
        <v>57335.572570999997</v>
      </c>
      <c r="P2609">
        <v>38</v>
      </c>
    </row>
    <row r="2610" spans="1:16">
      <c r="A2610" s="29">
        <v>2608</v>
      </c>
      <c r="B2610" s="29">
        <v>1032.623999999998</v>
      </c>
      <c r="C2610" s="29">
        <v>86296.483999999895</v>
      </c>
      <c r="D2610" s="29">
        <v>1</v>
      </c>
      <c r="E2610" s="29">
        <v>1</v>
      </c>
      <c r="F2610" s="29">
        <v>45832.785999999993</v>
      </c>
      <c r="G2610" s="29">
        <v>1</v>
      </c>
      <c r="H2610" s="29">
        <v>1</v>
      </c>
      <c r="I2610" s="29">
        <v>1</v>
      </c>
      <c r="K2610" s="432">
        <v>12703.634759267121</v>
      </c>
      <c r="L2610" s="432">
        <f>IF(K2610=0,#REF!,0)</f>
        <v>0</v>
      </c>
      <c r="O2610">
        <v>57683.895478000013</v>
      </c>
      <c r="P2610">
        <v>35</v>
      </c>
    </row>
    <row r="2611" spans="1:16">
      <c r="A2611" s="29">
        <v>2609</v>
      </c>
      <c r="B2611" s="29">
        <v>1032.623999999998</v>
      </c>
      <c r="C2611" s="29">
        <v>74567.120999999897</v>
      </c>
      <c r="D2611" s="29">
        <v>1</v>
      </c>
      <c r="E2611" s="29">
        <v>1</v>
      </c>
      <c r="F2611" s="29">
        <v>47933.082999999897</v>
      </c>
      <c r="G2611" s="29">
        <v>1</v>
      </c>
      <c r="H2611" s="29">
        <v>1</v>
      </c>
      <c r="I2611" s="29">
        <v>1</v>
      </c>
      <c r="K2611" s="432"/>
      <c r="L2611" s="432" t="e">
        <f>IF(K2611=0,#REF!,0)</f>
        <v>#REF!</v>
      </c>
      <c r="O2611">
        <v>58322.763854999997</v>
      </c>
      <c r="P2611">
        <v>36</v>
      </c>
    </row>
    <row r="2612" spans="1:16">
      <c r="A2612" s="29">
        <v>2610</v>
      </c>
      <c r="B2612" s="29">
        <v>1762.222</v>
      </c>
      <c r="C2612" s="29">
        <v>43261.74799999989</v>
      </c>
      <c r="D2612" s="29">
        <v>1</v>
      </c>
      <c r="E2612" s="29">
        <v>1</v>
      </c>
      <c r="F2612" s="29">
        <v>51338.05799999999</v>
      </c>
      <c r="G2612" s="29">
        <v>1</v>
      </c>
      <c r="H2612" s="29">
        <v>1</v>
      </c>
      <c r="I2612" s="29">
        <v>1</v>
      </c>
      <c r="K2612" s="432"/>
      <c r="L2612" s="432" t="e">
        <f>IF(K2612=0,#REF!,0)</f>
        <v>#REF!</v>
      </c>
      <c r="O2612">
        <v>58500.810029</v>
      </c>
      <c r="P2612">
        <v>44</v>
      </c>
    </row>
    <row r="2613" spans="1:16">
      <c r="A2613" s="29">
        <v>2611</v>
      </c>
      <c r="B2613" s="29">
        <v>6139.8579999999993</v>
      </c>
      <c r="C2613" s="29">
        <v>29841.6329999999</v>
      </c>
      <c r="D2613" s="29">
        <v>1</v>
      </c>
      <c r="E2613" s="29">
        <v>1</v>
      </c>
      <c r="F2613" s="29">
        <v>48192.640999999989</v>
      </c>
      <c r="G2613" s="29">
        <v>1</v>
      </c>
      <c r="H2613" s="29">
        <v>1</v>
      </c>
      <c r="I2613" s="29">
        <v>1</v>
      </c>
      <c r="K2613" s="432"/>
      <c r="L2613" s="432" t="e">
        <f>IF(K2613=0,#REF!,0)</f>
        <v>#REF!</v>
      </c>
      <c r="O2613">
        <v>58312.912872000001</v>
      </c>
      <c r="P2613">
        <v>58</v>
      </c>
    </row>
    <row r="2614" spans="1:16">
      <c r="A2614" s="29">
        <v>2612</v>
      </c>
      <c r="B2614" s="29">
        <v>7599.07</v>
      </c>
      <c r="C2614" s="29">
        <v>31335.559999999899</v>
      </c>
      <c r="D2614" s="29">
        <v>1</v>
      </c>
      <c r="E2614" s="29">
        <v>1</v>
      </c>
      <c r="F2614" s="29">
        <v>49861.876999999891</v>
      </c>
      <c r="G2614" s="29">
        <v>1</v>
      </c>
      <c r="H2614" s="29">
        <v>1</v>
      </c>
      <c r="I2614" s="29">
        <v>1</v>
      </c>
      <c r="K2614" s="432"/>
      <c r="L2614" s="432" t="e">
        <f>IF(K2614=0,#REF!,0)</f>
        <v>#REF!</v>
      </c>
      <c r="O2614">
        <v>59543.648925999987</v>
      </c>
      <c r="P2614">
        <v>68</v>
      </c>
    </row>
    <row r="2615" spans="1:16">
      <c r="A2615" s="29">
        <v>2613</v>
      </c>
      <c r="B2615" s="29">
        <v>1762.222</v>
      </c>
      <c r="C2615" s="29">
        <v>17604.702999999889</v>
      </c>
      <c r="D2615" s="29">
        <v>1</v>
      </c>
      <c r="E2615" s="29">
        <v>1</v>
      </c>
      <c r="F2615" s="29">
        <v>62758.692000000003</v>
      </c>
      <c r="G2615" s="29">
        <v>1</v>
      </c>
      <c r="H2615" s="29">
        <v>1</v>
      </c>
      <c r="I2615" s="29">
        <v>1</v>
      </c>
      <c r="K2615" s="432"/>
      <c r="L2615" s="432" t="e">
        <f>IF(K2615=0,#REF!,0)</f>
        <v>#REF!</v>
      </c>
      <c r="O2615">
        <v>60550.289551000002</v>
      </c>
      <c r="P2615">
        <v>76</v>
      </c>
    </row>
    <row r="2616" spans="1:16">
      <c r="A2616" s="29">
        <v>2614</v>
      </c>
      <c r="B2616" s="29">
        <v>1762.222</v>
      </c>
      <c r="C2616" s="29">
        <v>17273.686999999889</v>
      </c>
      <c r="D2616" s="29">
        <v>1</v>
      </c>
      <c r="E2616" s="29">
        <v>1</v>
      </c>
      <c r="F2616" s="29">
        <v>2985.3589999999999</v>
      </c>
      <c r="G2616" s="29">
        <v>1</v>
      </c>
      <c r="H2616" s="29">
        <v>1</v>
      </c>
      <c r="I2616" s="29">
        <v>1</v>
      </c>
      <c r="K2616" s="432"/>
      <c r="L2616" s="432" t="e">
        <f>IF(K2616=0,#REF!,0)</f>
        <v>#REF!</v>
      </c>
      <c r="O2616">
        <v>58802.094299999997</v>
      </c>
      <c r="P2616">
        <v>82</v>
      </c>
    </row>
    <row r="2617" spans="1:16">
      <c r="A2617" s="29">
        <v>2615</v>
      </c>
      <c r="B2617" s="29">
        <v>1762.222</v>
      </c>
      <c r="C2617" s="29">
        <v>17007.5789999999</v>
      </c>
      <c r="D2617" s="29">
        <v>1</v>
      </c>
      <c r="E2617" s="29">
        <v>1</v>
      </c>
      <c r="F2617" s="29">
        <v>1719.212</v>
      </c>
      <c r="G2617" s="29">
        <v>1</v>
      </c>
      <c r="H2617" s="29">
        <v>1</v>
      </c>
      <c r="I2617" s="29">
        <v>1</v>
      </c>
      <c r="K2617" s="432"/>
      <c r="L2617" s="432" t="e">
        <f>IF(K2617=0,#REF!,0)</f>
        <v>#REF!</v>
      </c>
      <c r="O2617">
        <v>58018.601501999998</v>
      </c>
      <c r="P2617">
        <v>77</v>
      </c>
    </row>
    <row r="2618" spans="1:16">
      <c r="A2618" s="29">
        <v>2616</v>
      </c>
      <c r="B2618" s="29">
        <v>1032.623999999998</v>
      </c>
      <c r="C2618" s="29">
        <v>17159.617999999889</v>
      </c>
      <c r="D2618" s="29">
        <v>1</v>
      </c>
      <c r="E2618" s="29">
        <v>1</v>
      </c>
      <c r="F2618" s="29">
        <v>2706.9209999999898</v>
      </c>
      <c r="G2618" s="29">
        <v>1</v>
      </c>
      <c r="H2618" s="29">
        <v>1</v>
      </c>
      <c r="I2618" s="29">
        <v>1</v>
      </c>
      <c r="K2618" s="432"/>
      <c r="L2618" s="432" t="e">
        <f>IF(K2618=0,#REF!,0)</f>
        <v>#REF!</v>
      </c>
      <c r="O2618">
        <v>56870.961668999997</v>
      </c>
      <c r="P2618">
        <v>73</v>
      </c>
    </row>
    <row r="2619" spans="1:16">
      <c r="A2619" s="29">
        <v>2617</v>
      </c>
      <c r="B2619" s="29">
        <v>1032.623999999998</v>
      </c>
      <c r="C2619" s="29">
        <v>17022.476999999901</v>
      </c>
      <c r="D2619" s="29">
        <v>1</v>
      </c>
      <c r="E2619" s="29">
        <v>1</v>
      </c>
      <c r="F2619" s="29">
        <v>6598.7919999999885</v>
      </c>
      <c r="G2619" s="29">
        <v>1</v>
      </c>
      <c r="H2619" s="29">
        <v>1</v>
      </c>
      <c r="I2619" s="29">
        <v>1</v>
      </c>
      <c r="K2619" s="432"/>
      <c r="L2619" s="432" t="e">
        <f>IF(K2619=0,#REF!,0)</f>
        <v>#REF!</v>
      </c>
      <c r="O2619">
        <v>55936.930419999997</v>
      </c>
      <c r="P2619">
        <v>62</v>
      </c>
    </row>
    <row r="2620" spans="1:16">
      <c r="A2620" s="29">
        <v>2618</v>
      </c>
      <c r="B2620" s="29">
        <v>1032.623999999998</v>
      </c>
      <c r="C2620" s="29">
        <v>16981.577999999899</v>
      </c>
      <c r="D2620" s="29">
        <v>1</v>
      </c>
      <c r="E2620" s="29">
        <v>1</v>
      </c>
      <c r="F2620" s="29">
        <v>12669.8209999999</v>
      </c>
      <c r="G2620" s="29">
        <v>1</v>
      </c>
      <c r="H2620" s="29">
        <v>1</v>
      </c>
      <c r="I2620" s="29">
        <v>1</v>
      </c>
      <c r="K2620" s="432"/>
      <c r="L2620" s="432" t="e">
        <f>IF(K2620=0,#REF!,0)</f>
        <v>#REF!</v>
      </c>
      <c r="O2620">
        <v>53819.01715</v>
      </c>
      <c r="P2620">
        <v>55</v>
      </c>
    </row>
    <row r="2621" spans="1:16">
      <c r="A2621" s="29">
        <v>2619</v>
      </c>
      <c r="B2621" s="29">
        <v>1032.623999999998</v>
      </c>
      <c r="C2621" s="29">
        <v>16976.799999999901</v>
      </c>
      <c r="D2621" s="29">
        <v>1</v>
      </c>
      <c r="E2621" s="29">
        <v>1</v>
      </c>
      <c r="F2621" s="29">
        <v>16824.080000000002</v>
      </c>
      <c r="G2621" s="29">
        <v>1</v>
      </c>
      <c r="H2621" s="29">
        <v>1</v>
      </c>
      <c r="I2621" s="29">
        <v>1</v>
      </c>
      <c r="K2621" s="432"/>
      <c r="L2621" s="432" t="e">
        <f>IF(K2621=0,#REF!,0)</f>
        <v>#REF!</v>
      </c>
      <c r="O2621">
        <v>53341.580748</v>
      </c>
      <c r="P2621">
        <v>53</v>
      </c>
    </row>
    <row r="2622" spans="1:16">
      <c r="A2622" s="29">
        <v>2620</v>
      </c>
      <c r="B2622" s="29">
        <v>1032.623999999998</v>
      </c>
      <c r="C2622" s="29">
        <v>16986.8319999999</v>
      </c>
      <c r="D2622" s="29">
        <v>1</v>
      </c>
      <c r="E2622" s="29">
        <v>1</v>
      </c>
      <c r="F2622" s="29">
        <v>20892.659</v>
      </c>
      <c r="G2622" s="29">
        <v>1</v>
      </c>
      <c r="H2622" s="29">
        <v>1</v>
      </c>
      <c r="I2622" s="29">
        <v>1</v>
      </c>
      <c r="K2622" s="432"/>
      <c r="L2622" s="432" t="e">
        <f>IF(K2622=0,#REF!,0)</f>
        <v>#REF!</v>
      </c>
      <c r="O2622">
        <v>53396.252684999999</v>
      </c>
      <c r="P2622">
        <v>51</v>
      </c>
    </row>
    <row r="2623" spans="1:16">
      <c r="A2623" s="29">
        <v>2621</v>
      </c>
      <c r="B2623" s="29">
        <v>1032.623999999998</v>
      </c>
      <c r="C2623" s="29">
        <v>16994.445999999902</v>
      </c>
      <c r="D2623" s="29">
        <v>1</v>
      </c>
      <c r="E2623" s="29">
        <v>1</v>
      </c>
      <c r="F2623" s="29">
        <v>24583.058000000001</v>
      </c>
      <c r="G2623" s="29">
        <v>1</v>
      </c>
      <c r="H2623" s="29">
        <v>1</v>
      </c>
      <c r="I2623" s="29">
        <v>1</v>
      </c>
      <c r="K2623" s="432"/>
      <c r="L2623" s="432" t="e">
        <f>IF(K2623=0,#REF!,0)</f>
        <v>#REF!</v>
      </c>
      <c r="O2623">
        <v>53477.743591999999</v>
      </c>
      <c r="P2623">
        <v>49</v>
      </c>
    </row>
    <row r="2624" spans="1:16">
      <c r="A2624" s="29">
        <v>2622</v>
      </c>
      <c r="B2624" s="29">
        <v>1762.222</v>
      </c>
      <c r="C2624" s="29">
        <v>16987.057999999899</v>
      </c>
      <c r="D2624" s="29">
        <v>1</v>
      </c>
      <c r="E2624" s="29">
        <v>1</v>
      </c>
      <c r="F2624" s="29">
        <v>26580.358</v>
      </c>
      <c r="G2624" s="29">
        <v>1</v>
      </c>
      <c r="H2624" s="29">
        <v>1</v>
      </c>
      <c r="I2624" s="29">
        <v>1</v>
      </c>
      <c r="K2624" s="432"/>
      <c r="L2624" s="432" t="e">
        <f>IF(K2624=0,#REF!,0)</f>
        <v>#REF!</v>
      </c>
      <c r="O2624">
        <v>54215.843658000013</v>
      </c>
      <c r="P2624">
        <v>49</v>
      </c>
    </row>
    <row r="2625" spans="1:16">
      <c r="A2625" s="29">
        <v>2623</v>
      </c>
      <c r="B2625" s="29">
        <v>6139.8579999999993</v>
      </c>
      <c r="C2625" s="29">
        <v>16983.1139999999</v>
      </c>
      <c r="D2625" s="29">
        <v>1</v>
      </c>
      <c r="E2625" s="29">
        <v>1</v>
      </c>
      <c r="F2625" s="29">
        <v>99102.851999999999</v>
      </c>
      <c r="G2625" s="29">
        <v>1</v>
      </c>
      <c r="H2625" s="29">
        <v>1</v>
      </c>
      <c r="I2625" s="29">
        <v>1</v>
      </c>
      <c r="K2625" s="432"/>
      <c r="L2625" s="432" t="e">
        <f>IF(K2625=0,#REF!,0)</f>
        <v>#REF!</v>
      </c>
      <c r="O2625">
        <v>55087.834350999998</v>
      </c>
      <c r="P2625">
        <v>69</v>
      </c>
    </row>
    <row r="2626" spans="1:16">
      <c r="A2626" s="29">
        <v>2624</v>
      </c>
      <c r="B2626" s="29">
        <v>1762.222</v>
      </c>
      <c r="C2626" s="29">
        <v>31400.250999999898</v>
      </c>
      <c r="D2626" s="29">
        <v>1</v>
      </c>
      <c r="E2626" s="29">
        <v>1</v>
      </c>
      <c r="F2626" s="29">
        <v>97067.985000000001</v>
      </c>
      <c r="G2626" s="29">
        <v>1</v>
      </c>
      <c r="H2626" s="29">
        <v>1</v>
      </c>
      <c r="I2626" s="29">
        <v>1</v>
      </c>
      <c r="K2626" s="432"/>
      <c r="L2626" s="432" t="e">
        <f>IF(K2626=0,#REF!,0)</f>
        <v>#REF!</v>
      </c>
      <c r="O2626">
        <v>55884.171844999997</v>
      </c>
      <c r="P2626">
        <v>93</v>
      </c>
    </row>
    <row r="2627" spans="1:16">
      <c r="A2627" s="29">
        <v>2625</v>
      </c>
      <c r="B2627" s="29">
        <v>1032.623999999998</v>
      </c>
      <c r="C2627" s="29">
        <v>31891.410999999898</v>
      </c>
      <c r="D2627" s="29">
        <v>1</v>
      </c>
      <c r="E2627" s="29">
        <v>1</v>
      </c>
      <c r="F2627" s="29">
        <v>87781.561000000002</v>
      </c>
      <c r="G2627" s="29">
        <v>1</v>
      </c>
      <c r="H2627" s="29">
        <v>1</v>
      </c>
      <c r="I2627" s="29">
        <v>1</v>
      </c>
      <c r="K2627" s="432"/>
      <c r="L2627" s="432" t="e">
        <f>IF(K2627=0,#REF!,0)</f>
        <v>#REF!</v>
      </c>
      <c r="O2627">
        <v>57930.709473000003</v>
      </c>
      <c r="P2627">
        <v>69</v>
      </c>
    </row>
    <row r="2628" spans="1:16">
      <c r="A2628" s="29">
        <v>2626</v>
      </c>
      <c r="B2628" s="29">
        <v>1153.2399999999991</v>
      </c>
      <c r="C2628" s="29">
        <v>32420.9379999999</v>
      </c>
      <c r="D2628" s="29">
        <v>1</v>
      </c>
      <c r="E2628" s="29">
        <v>1</v>
      </c>
      <c r="F2628" s="29">
        <v>76086.510999999984</v>
      </c>
      <c r="G2628" s="29">
        <v>1</v>
      </c>
      <c r="H2628" s="29">
        <v>1</v>
      </c>
      <c r="I2628" s="29">
        <v>1</v>
      </c>
      <c r="K2628" s="432"/>
      <c r="L2628" s="432" t="e">
        <f>IF(K2628=0,#REF!,0)</f>
        <v>#REF!</v>
      </c>
      <c r="O2628">
        <v>61136.599366000002</v>
      </c>
      <c r="P2628">
        <v>54</v>
      </c>
    </row>
    <row r="2629" spans="1:16">
      <c r="A2629" s="29">
        <v>2627</v>
      </c>
      <c r="B2629" s="29">
        <v>1213.5469999999989</v>
      </c>
      <c r="C2629" s="29">
        <v>32780.335999999887</v>
      </c>
      <c r="D2629" s="29">
        <v>1</v>
      </c>
      <c r="E2629" s="29">
        <v>1</v>
      </c>
      <c r="F2629" s="29">
        <v>63869.673999999897</v>
      </c>
      <c r="G2629" s="29">
        <v>1</v>
      </c>
      <c r="H2629" s="29">
        <v>1</v>
      </c>
      <c r="I2629" s="29">
        <v>1</v>
      </c>
      <c r="K2629" s="432"/>
      <c r="L2629" s="432" t="e">
        <f>IF(K2629=0,#REF!,0)</f>
        <v>#REF!</v>
      </c>
      <c r="O2629">
        <v>61564.280701000003</v>
      </c>
      <c r="P2629">
        <v>46</v>
      </c>
    </row>
    <row r="2630" spans="1:16">
      <c r="A2630" s="29">
        <v>2628</v>
      </c>
      <c r="B2630" s="29">
        <v>1213.5469999999989</v>
      </c>
      <c r="C2630" s="29">
        <v>32000.287999999899</v>
      </c>
      <c r="D2630" s="29">
        <v>1</v>
      </c>
      <c r="E2630" s="29">
        <v>1</v>
      </c>
      <c r="F2630" s="29">
        <v>54367.199999999997</v>
      </c>
      <c r="G2630" s="29">
        <v>1</v>
      </c>
      <c r="H2630" s="29">
        <v>1</v>
      </c>
      <c r="I2630" s="29">
        <v>1</v>
      </c>
      <c r="K2630" s="432"/>
      <c r="L2630" s="432" t="e">
        <f>IF(K2630=0,#REF!,0)</f>
        <v>#REF!</v>
      </c>
      <c r="O2630">
        <v>61610.552825999999</v>
      </c>
      <c r="P2630">
        <v>44</v>
      </c>
    </row>
    <row r="2631" spans="1:16">
      <c r="A2631" s="29">
        <v>2629</v>
      </c>
      <c r="B2631" s="29">
        <v>6200.1660000000002</v>
      </c>
      <c r="C2631" s="29">
        <v>29890.432000000001</v>
      </c>
      <c r="D2631" s="29">
        <v>1</v>
      </c>
      <c r="E2631" s="29">
        <v>1</v>
      </c>
      <c r="F2631" s="29">
        <v>33688.442999999999</v>
      </c>
      <c r="G2631" s="29">
        <v>1</v>
      </c>
      <c r="H2631" s="29">
        <v>1</v>
      </c>
      <c r="I2631" s="29">
        <v>1</v>
      </c>
      <c r="K2631" s="432"/>
      <c r="L2631" s="432" t="e">
        <f>IF(K2631=0,#REF!,0)</f>
        <v>#REF!</v>
      </c>
      <c r="O2631">
        <v>58906.886473999999</v>
      </c>
      <c r="P2631">
        <v>47</v>
      </c>
    </row>
    <row r="2632" spans="1:16">
      <c r="A2632" s="29">
        <v>2630</v>
      </c>
      <c r="B2632" s="29">
        <v>1762.222</v>
      </c>
      <c r="C2632" s="29">
        <v>29538.5099999999</v>
      </c>
      <c r="D2632" s="29">
        <v>1</v>
      </c>
      <c r="E2632" s="29">
        <v>1</v>
      </c>
      <c r="F2632" s="29">
        <v>35556.319000000003</v>
      </c>
      <c r="G2632" s="29">
        <v>1</v>
      </c>
      <c r="H2632" s="29">
        <v>1</v>
      </c>
      <c r="I2632" s="29">
        <v>1</v>
      </c>
      <c r="K2632" s="432"/>
      <c r="L2632" s="432" t="e">
        <f>IF(K2632=0,#REF!,0)</f>
        <v>#REF!</v>
      </c>
      <c r="O2632">
        <v>58382.648101000013</v>
      </c>
      <c r="P2632">
        <v>45</v>
      </c>
    </row>
    <row r="2633" spans="1:16">
      <c r="A2633" s="29">
        <v>2631</v>
      </c>
      <c r="B2633" s="29">
        <v>1032.623999999998</v>
      </c>
      <c r="C2633" s="29">
        <v>30155.5829999999</v>
      </c>
      <c r="D2633" s="29">
        <v>1</v>
      </c>
      <c r="E2633" s="29">
        <v>1</v>
      </c>
      <c r="F2633" s="29">
        <v>31788.451999999899</v>
      </c>
      <c r="G2633" s="29">
        <v>1</v>
      </c>
      <c r="H2633" s="29">
        <v>1</v>
      </c>
      <c r="I2633" s="29">
        <v>1</v>
      </c>
      <c r="K2633" s="432"/>
      <c r="L2633" s="432" t="e">
        <f>IF(K2633=0,#REF!,0)</f>
        <v>#REF!</v>
      </c>
      <c r="O2633">
        <v>61629.480377</v>
      </c>
      <c r="P2633">
        <v>44</v>
      </c>
    </row>
    <row r="2634" spans="1:16">
      <c r="A2634" s="29">
        <v>2632</v>
      </c>
      <c r="B2634" s="29">
        <v>1032.623999999998</v>
      </c>
      <c r="C2634" s="29">
        <v>29714.0959999999</v>
      </c>
      <c r="D2634" s="29">
        <v>1</v>
      </c>
      <c r="E2634" s="29">
        <v>1</v>
      </c>
      <c r="F2634" s="29">
        <v>28426.901000000002</v>
      </c>
      <c r="G2634" s="29">
        <v>1</v>
      </c>
      <c r="H2634" s="29">
        <v>1</v>
      </c>
      <c r="I2634" s="29">
        <v>1</v>
      </c>
      <c r="K2634" s="432"/>
      <c r="L2634" s="432" t="e">
        <f>IF(K2634=0,#REF!,0)</f>
        <v>#REF!</v>
      </c>
      <c r="O2634">
        <v>61478.493988000002</v>
      </c>
      <c r="P2634">
        <v>45</v>
      </c>
    </row>
    <row r="2635" spans="1:16">
      <c r="A2635" s="29">
        <v>2633</v>
      </c>
      <c r="B2635" s="29">
        <v>1032.623999999998</v>
      </c>
      <c r="C2635" s="29">
        <v>29373.933999999899</v>
      </c>
      <c r="D2635" s="29">
        <v>1</v>
      </c>
      <c r="E2635" s="29">
        <v>1</v>
      </c>
      <c r="F2635" s="29">
        <v>29675.225999999991</v>
      </c>
      <c r="G2635" s="29">
        <v>1</v>
      </c>
      <c r="H2635" s="29">
        <v>1</v>
      </c>
      <c r="I2635" s="29">
        <v>1</v>
      </c>
      <c r="K2635" s="432"/>
      <c r="L2635" s="432" t="e">
        <f>IF(K2635=0,#REF!,0)</f>
        <v>#REF!</v>
      </c>
      <c r="O2635">
        <v>62195.074921000007</v>
      </c>
      <c r="P2635">
        <v>44</v>
      </c>
    </row>
    <row r="2636" spans="1:16">
      <c r="A2636" s="29">
        <v>2634</v>
      </c>
      <c r="B2636" s="29">
        <v>1762.222</v>
      </c>
      <c r="C2636" s="29">
        <v>28856.748999999902</v>
      </c>
      <c r="D2636" s="29">
        <v>1</v>
      </c>
      <c r="E2636" s="29">
        <v>1</v>
      </c>
      <c r="F2636" s="29">
        <v>32492.248999999989</v>
      </c>
      <c r="G2636" s="29">
        <v>1</v>
      </c>
      <c r="H2636" s="29">
        <v>1</v>
      </c>
      <c r="I2636" s="29">
        <v>1</v>
      </c>
      <c r="K2636" s="432"/>
      <c r="L2636" s="432" t="e">
        <f>IF(K2636=0,#REF!,0)</f>
        <v>#REF!</v>
      </c>
      <c r="O2636">
        <v>61830.554779000013</v>
      </c>
      <c r="P2636">
        <v>53</v>
      </c>
    </row>
    <row r="2637" spans="1:16">
      <c r="A2637" s="29">
        <v>2635</v>
      </c>
      <c r="B2637" s="29">
        <v>6139.8579999999993</v>
      </c>
      <c r="C2637" s="29">
        <v>29105.571999999898</v>
      </c>
      <c r="D2637" s="29">
        <v>1</v>
      </c>
      <c r="E2637" s="29">
        <v>1</v>
      </c>
      <c r="F2637" s="29">
        <v>31432.0639999999</v>
      </c>
      <c r="G2637" s="29">
        <v>1</v>
      </c>
      <c r="H2637" s="29">
        <v>1</v>
      </c>
      <c r="I2637" s="29">
        <v>1</v>
      </c>
      <c r="K2637" s="432"/>
      <c r="L2637" s="432" t="e">
        <f>IF(K2637=0,#REF!,0)</f>
        <v>#REF!</v>
      </c>
      <c r="O2637">
        <v>60261.174439000002</v>
      </c>
      <c r="P2637">
        <v>80</v>
      </c>
    </row>
    <row r="2638" spans="1:16">
      <c r="A2638" s="29">
        <v>2636</v>
      </c>
      <c r="B2638" s="29">
        <v>7599.07</v>
      </c>
      <c r="C2638" s="29">
        <v>30651.2779999999</v>
      </c>
      <c r="D2638" s="29">
        <v>1</v>
      </c>
      <c r="E2638" s="29">
        <v>1</v>
      </c>
      <c r="F2638" s="29">
        <v>33107.112999999903</v>
      </c>
      <c r="G2638" s="29">
        <v>1</v>
      </c>
      <c r="H2638" s="29">
        <v>1</v>
      </c>
      <c r="I2638" s="29">
        <v>1</v>
      </c>
      <c r="K2638" s="432"/>
      <c r="L2638" s="432" t="e">
        <f>IF(K2638=0,#REF!,0)</f>
        <v>#REF!</v>
      </c>
      <c r="O2638">
        <v>60689.617431999999</v>
      </c>
      <c r="P2638">
        <v>86</v>
      </c>
    </row>
    <row r="2639" spans="1:16">
      <c r="A2639" s="29">
        <v>2637</v>
      </c>
      <c r="B2639" s="29">
        <v>1762.222</v>
      </c>
      <c r="C2639" s="29">
        <v>17160.094999999899</v>
      </c>
      <c r="D2639" s="29">
        <v>1</v>
      </c>
      <c r="E2639" s="29">
        <v>1</v>
      </c>
      <c r="F2639" s="29">
        <v>44980.404999999992</v>
      </c>
      <c r="G2639" s="29">
        <v>1</v>
      </c>
      <c r="H2639" s="29">
        <v>1</v>
      </c>
      <c r="I2639" s="29">
        <v>1</v>
      </c>
      <c r="K2639" s="432"/>
      <c r="L2639" s="432" t="e">
        <f>IF(K2639=0,#REF!,0)</f>
        <v>#REF!</v>
      </c>
      <c r="O2639">
        <v>61278.684083</v>
      </c>
      <c r="P2639">
        <v>87</v>
      </c>
    </row>
    <row r="2640" spans="1:16">
      <c r="A2640" s="29">
        <v>2638</v>
      </c>
      <c r="B2640" s="29">
        <v>1762.222</v>
      </c>
      <c r="C2640" s="29">
        <v>16800.5469999999</v>
      </c>
      <c r="D2640" s="29">
        <v>1</v>
      </c>
      <c r="E2640" s="29">
        <v>1</v>
      </c>
      <c r="F2640" s="29">
        <v>2443.87</v>
      </c>
      <c r="G2640" s="29">
        <v>1</v>
      </c>
      <c r="H2640" s="29">
        <v>1</v>
      </c>
      <c r="I2640" s="29">
        <v>1</v>
      </c>
      <c r="K2640" s="432"/>
      <c r="L2640" s="432" t="e">
        <f>IF(K2640=0,#REF!,0)</f>
        <v>#REF!</v>
      </c>
      <c r="O2640">
        <v>59167.998474</v>
      </c>
      <c r="P2640">
        <v>95</v>
      </c>
    </row>
    <row r="2641" spans="1:16">
      <c r="A2641" s="29">
        <v>2639</v>
      </c>
      <c r="B2641" s="29">
        <v>1762.222</v>
      </c>
      <c r="C2641" s="29">
        <v>16435.129999999899</v>
      </c>
      <c r="D2641" s="29">
        <v>1</v>
      </c>
      <c r="E2641" s="29">
        <v>1</v>
      </c>
      <c r="F2641" s="29">
        <v>1994.08</v>
      </c>
      <c r="G2641" s="29">
        <v>1</v>
      </c>
      <c r="H2641" s="29">
        <v>1</v>
      </c>
      <c r="I2641" s="29">
        <v>1</v>
      </c>
      <c r="K2641" s="432"/>
      <c r="L2641" s="432" t="e">
        <f>IF(K2641=0,#REF!,0)</f>
        <v>#REF!</v>
      </c>
      <c r="O2641">
        <v>58564.074951000002</v>
      </c>
      <c r="P2641">
        <v>82</v>
      </c>
    </row>
    <row r="2642" spans="1:16">
      <c r="A2642" s="29">
        <v>2640</v>
      </c>
      <c r="B2642" s="29">
        <v>1032.623999999998</v>
      </c>
      <c r="C2642" s="29">
        <v>16515.254999999899</v>
      </c>
      <c r="D2642" s="29">
        <v>1</v>
      </c>
      <c r="E2642" s="29">
        <v>1</v>
      </c>
      <c r="F2642" s="29">
        <v>1208.53799999999</v>
      </c>
      <c r="G2642" s="29">
        <v>1</v>
      </c>
      <c r="H2642" s="29">
        <v>1</v>
      </c>
      <c r="I2642" s="29">
        <v>1</v>
      </c>
      <c r="K2642" s="432"/>
      <c r="L2642" s="432" t="e">
        <f>IF(K2642=0,#REF!,0)</f>
        <v>#REF!</v>
      </c>
      <c r="O2642">
        <v>57996.010864000003</v>
      </c>
      <c r="P2642">
        <v>77</v>
      </c>
    </row>
    <row r="2643" spans="1:16">
      <c r="A2643" s="29">
        <v>2641</v>
      </c>
      <c r="B2643" s="29">
        <v>1032.623999999998</v>
      </c>
      <c r="C2643" s="29">
        <v>16593.463999999891</v>
      </c>
      <c r="D2643" s="29">
        <v>1</v>
      </c>
      <c r="E2643" s="29">
        <v>1</v>
      </c>
      <c r="F2643" s="29">
        <v>719.65900000000011</v>
      </c>
      <c r="G2643" s="29">
        <v>1</v>
      </c>
      <c r="H2643" s="29">
        <v>1</v>
      </c>
      <c r="I2643" s="29">
        <v>1</v>
      </c>
      <c r="K2643" s="432"/>
      <c r="L2643" s="432" t="e">
        <f>IF(K2643=0,#REF!,0)</f>
        <v>#REF!</v>
      </c>
      <c r="O2643">
        <v>56297.869782000002</v>
      </c>
      <c r="P2643">
        <v>64</v>
      </c>
    </row>
    <row r="2644" spans="1:16">
      <c r="A2644" s="29">
        <v>2642</v>
      </c>
      <c r="B2644" s="29">
        <v>1032.623999999998</v>
      </c>
      <c r="C2644" s="29">
        <v>16618.625999999898</v>
      </c>
      <c r="D2644" s="29">
        <v>1</v>
      </c>
      <c r="E2644" s="29">
        <v>1</v>
      </c>
      <c r="F2644" s="29">
        <v>605.4</v>
      </c>
      <c r="G2644" s="29">
        <v>1</v>
      </c>
      <c r="H2644" s="29">
        <v>1</v>
      </c>
      <c r="I2644" s="29">
        <v>1</v>
      </c>
      <c r="K2644" s="432"/>
      <c r="L2644" s="432" t="e">
        <f>IF(K2644=0,#REF!,0)</f>
        <v>#REF!</v>
      </c>
      <c r="O2644">
        <v>53279.437712999999</v>
      </c>
      <c r="P2644">
        <v>61</v>
      </c>
    </row>
    <row r="2645" spans="1:16">
      <c r="A2645" s="29">
        <v>2643</v>
      </c>
      <c r="B2645" s="29">
        <v>1032.623999999998</v>
      </c>
      <c r="C2645" s="29">
        <v>16647.948999999899</v>
      </c>
      <c r="D2645" s="29">
        <v>1</v>
      </c>
      <c r="E2645" s="29">
        <v>1</v>
      </c>
      <c r="F2645" s="29">
        <v>1121.2399999999991</v>
      </c>
      <c r="G2645" s="29">
        <v>1</v>
      </c>
      <c r="H2645" s="29">
        <v>1</v>
      </c>
      <c r="I2645" s="29">
        <v>1</v>
      </c>
      <c r="K2645" s="432"/>
      <c r="L2645" s="432" t="e">
        <f>IF(K2645=0,#REF!,0)</f>
        <v>#REF!</v>
      </c>
      <c r="O2645">
        <v>52833.702118000001</v>
      </c>
      <c r="P2645">
        <v>55</v>
      </c>
    </row>
    <row r="2646" spans="1:16">
      <c r="A2646" s="29">
        <v>2644</v>
      </c>
      <c r="B2646" s="29">
        <v>1032.623999999998</v>
      </c>
      <c r="C2646" s="29">
        <v>16698.249999999902</v>
      </c>
      <c r="D2646" s="29">
        <v>1</v>
      </c>
      <c r="E2646" s="29">
        <v>1</v>
      </c>
      <c r="F2646" s="29">
        <v>4355.7189999999991</v>
      </c>
      <c r="G2646" s="29">
        <v>1</v>
      </c>
      <c r="H2646" s="29">
        <v>1</v>
      </c>
      <c r="I2646" s="29">
        <v>1</v>
      </c>
      <c r="K2646" s="432"/>
      <c r="L2646" s="432" t="e">
        <f>IF(K2646=0,#REF!,0)</f>
        <v>#REF!</v>
      </c>
      <c r="O2646">
        <v>52402.541626999999</v>
      </c>
      <c r="P2646">
        <v>59</v>
      </c>
    </row>
    <row r="2647" spans="1:16">
      <c r="A2647" s="29">
        <v>2645</v>
      </c>
      <c r="B2647" s="29">
        <v>1032.623999999998</v>
      </c>
      <c r="C2647" s="29">
        <v>16720.120999999901</v>
      </c>
      <c r="D2647" s="29">
        <v>1</v>
      </c>
      <c r="E2647" s="29">
        <v>1</v>
      </c>
      <c r="F2647" s="29">
        <v>9572.6619999999984</v>
      </c>
      <c r="G2647" s="29">
        <v>1</v>
      </c>
      <c r="H2647" s="29">
        <v>1</v>
      </c>
      <c r="I2647" s="29">
        <v>1</v>
      </c>
      <c r="K2647" s="432"/>
      <c r="L2647" s="432" t="e">
        <f>IF(K2647=0,#REF!,0)</f>
        <v>#REF!</v>
      </c>
      <c r="O2647">
        <v>52752.688691000003</v>
      </c>
      <c r="P2647">
        <v>55</v>
      </c>
    </row>
    <row r="2648" spans="1:16">
      <c r="A2648" s="29">
        <v>2646</v>
      </c>
      <c r="B2648" s="29">
        <v>1762.222</v>
      </c>
      <c r="C2648" s="29">
        <v>16698.925999999901</v>
      </c>
      <c r="D2648" s="29">
        <v>1</v>
      </c>
      <c r="E2648" s="29">
        <v>1</v>
      </c>
      <c r="F2648" s="29">
        <v>11698.304</v>
      </c>
      <c r="G2648" s="29">
        <v>1</v>
      </c>
      <c r="H2648" s="29">
        <v>1</v>
      </c>
      <c r="I2648" s="29">
        <v>1</v>
      </c>
      <c r="K2648" s="432"/>
      <c r="L2648" s="432" t="e">
        <f>IF(K2648=0,#REF!,0)</f>
        <v>#REF!</v>
      </c>
      <c r="O2648">
        <v>53723.17209</v>
      </c>
      <c r="P2648">
        <v>58</v>
      </c>
    </row>
    <row r="2649" spans="1:16">
      <c r="A2649" s="29">
        <v>2647</v>
      </c>
      <c r="B2649" s="29">
        <v>6139.8579999999993</v>
      </c>
      <c r="C2649" s="29">
        <v>16676.1319999999</v>
      </c>
      <c r="D2649" s="29">
        <v>1</v>
      </c>
      <c r="E2649" s="29">
        <v>1</v>
      </c>
      <c r="F2649" s="29">
        <v>84649.7579999999</v>
      </c>
      <c r="G2649" s="29">
        <v>1</v>
      </c>
      <c r="H2649" s="29">
        <v>1</v>
      </c>
      <c r="I2649" s="29">
        <v>1</v>
      </c>
      <c r="K2649" s="432"/>
      <c r="L2649" s="432" t="e">
        <f>IF(K2649=0,#REF!,0)</f>
        <v>#REF!</v>
      </c>
      <c r="O2649">
        <v>55877.913971000002</v>
      </c>
      <c r="P2649">
        <v>74</v>
      </c>
    </row>
    <row r="2650" spans="1:16">
      <c r="A2650" s="29">
        <v>2648</v>
      </c>
      <c r="B2650" s="29">
        <v>1762.222</v>
      </c>
      <c r="C2650" s="29">
        <v>16805.821999999898</v>
      </c>
      <c r="D2650" s="29">
        <v>1</v>
      </c>
      <c r="E2650" s="29">
        <v>1</v>
      </c>
      <c r="F2650" s="29">
        <v>82806.076000000001</v>
      </c>
      <c r="G2650" s="29">
        <v>1</v>
      </c>
      <c r="H2650" s="29">
        <v>1</v>
      </c>
      <c r="I2650" s="29">
        <v>1</v>
      </c>
      <c r="K2650" s="432"/>
      <c r="L2650" s="432" t="e">
        <f>IF(K2650=0,#REF!,0)</f>
        <v>#REF!</v>
      </c>
      <c r="O2650">
        <v>57300.339903999993</v>
      </c>
      <c r="P2650">
        <v>92</v>
      </c>
    </row>
    <row r="2651" spans="1:16">
      <c r="A2651" s="29">
        <v>2649</v>
      </c>
      <c r="B2651" s="29">
        <v>1032.623999999998</v>
      </c>
      <c r="C2651" s="29">
        <v>17579.111999999899</v>
      </c>
      <c r="D2651" s="29">
        <v>1</v>
      </c>
      <c r="E2651" s="29">
        <v>1</v>
      </c>
      <c r="F2651" s="29">
        <v>73594.764999999999</v>
      </c>
      <c r="G2651" s="29">
        <v>1</v>
      </c>
      <c r="H2651" s="29">
        <v>1</v>
      </c>
      <c r="I2651" s="29">
        <v>1</v>
      </c>
      <c r="K2651" s="432"/>
      <c r="L2651" s="432" t="e">
        <f>IF(K2651=0,#REF!,0)</f>
        <v>#REF!</v>
      </c>
      <c r="O2651">
        <v>58173.969022999998</v>
      </c>
      <c r="P2651">
        <v>65</v>
      </c>
    </row>
    <row r="2652" spans="1:16">
      <c r="A2652" s="29">
        <v>2650</v>
      </c>
      <c r="B2652" s="29">
        <v>1153.2399999999991</v>
      </c>
      <c r="C2652" s="29">
        <v>18338.057999999899</v>
      </c>
      <c r="D2652" s="29">
        <v>1</v>
      </c>
      <c r="E2652" s="29">
        <v>1</v>
      </c>
      <c r="F2652" s="29">
        <v>62774.889000000003</v>
      </c>
      <c r="G2652" s="29">
        <v>1</v>
      </c>
      <c r="H2652" s="29">
        <v>1</v>
      </c>
      <c r="I2652" s="29">
        <v>1</v>
      </c>
      <c r="K2652" s="432"/>
      <c r="L2652" s="432" t="e">
        <f>IF(K2652=0,#REF!,0)</f>
        <v>#REF!</v>
      </c>
      <c r="O2652">
        <v>60259.938538000002</v>
      </c>
      <c r="P2652">
        <v>48</v>
      </c>
    </row>
    <row r="2653" spans="1:16">
      <c r="A2653" s="29">
        <v>2651</v>
      </c>
      <c r="B2653" s="29">
        <v>1213.5469999999989</v>
      </c>
      <c r="C2653" s="29">
        <v>18946.104999999901</v>
      </c>
      <c r="D2653" s="29">
        <v>1</v>
      </c>
      <c r="E2653" s="29">
        <v>1</v>
      </c>
      <c r="F2653" s="29">
        <v>51841.747000000003</v>
      </c>
      <c r="G2653" s="29">
        <v>1</v>
      </c>
      <c r="H2653" s="29">
        <v>1</v>
      </c>
      <c r="I2653" s="29">
        <v>1</v>
      </c>
      <c r="K2653" s="432">
        <v>11597.204247361829</v>
      </c>
      <c r="L2653" s="432">
        <f>IF(K2653=0,#REF!,0)</f>
        <v>0</v>
      </c>
      <c r="O2653">
        <v>60044.686584000003</v>
      </c>
      <c r="P2653">
        <v>48</v>
      </c>
    </row>
    <row r="2654" spans="1:16">
      <c r="A2654" s="29">
        <v>2652</v>
      </c>
      <c r="B2654" s="29">
        <v>1213.5469999999989</v>
      </c>
      <c r="C2654" s="29">
        <v>18431.604999999901</v>
      </c>
      <c r="D2654" s="29">
        <v>1</v>
      </c>
      <c r="E2654" s="29">
        <v>1</v>
      </c>
      <c r="F2654" s="29">
        <v>44760.068999999887</v>
      </c>
      <c r="G2654" s="29">
        <v>1</v>
      </c>
      <c r="H2654" s="29">
        <v>1</v>
      </c>
      <c r="I2654" s="29">
        <v>1</v>
      </c>
      <c r="K2654" s="432">
        <v>16461.810293416071</v>
      </c>
      <c r="L2654" s="432">
        <f>IF(K2654=0,#REF!,0)</f>
        <v>0</v>
      </c>
      <c r="O2654">
        <v>59924.166442000002</v>
      </c>
      <c r="P2654">
        <v>42</v>
      </c>
    </row>
    <row r="2655" spans="1:16">
      <c r="A2655" s="29">
        <v>2653</v>
      </c>
      <c r="B2655" s="29">
        <v>6200.1660000000002</v>
      </c>
      <c r="C2655" s="29">
        <v>16584.165999999888</v>
      </c>
      <c r="D2655" s="29">
        <v>1</v>
      </c>
      <c r="E2655" s="29">
        <v>1</v>
      </c>
      <c r="F2655" s="29">
        <v>26795.847999999889</v>
      </c>
      <c r="G2655" s="29">
        <v>1</v>
      </c>
      <c r="H2655" s="29">
        <v>1</v>
      </c>
      <c r="I2655" s="29">
        <v>1</v>
      </c>
      <c r="K2655" s="432">
        <v>5232.6352014549002</v>
      </c>
      <c r="L2655" s="432">
        <f>IF(K2655=0,#REF!,0)</f>
        <v>0</v>
      </c>
      <c r="O2655">
        <v>56815.154783999998</v>
      </c>
      <c r="P2655">
        <v>36</v>
      </c>
    </row>
    <row r="2656" spans="1:16">
      <c r="A2656" s="29">
        <v>2654</v>
      </c>
      <c r="B2656" s="29">
        <v>1762.222</v>
      </c>
      <c r="C2656" s="29">
        <v>16470.5089999999</v>
      </c>
      <c r="D2656" s="29">
        <v>1</v>
      </c>
      <c r="E2656" s="29">
        <v>1</v>
      </c>
      <c r="F2656" s="29">
        <v>33472.89</v>
      </c>
      <c r="G2656" s="29">
        <v>1</v>
      </c>
      <c r="H2656" s="29">
        <v>1</v>
      </c>
      <c r="I2656" s="29">
        <v>1</v>
      </c>
      <c r="K2656" s="432">
        <v>10906.01996890607</v>
      </c>
      <c r="L2656" s="432">
        <f>IF(K2656=0,#REF!,0)</f>
        <v>0</v>
      </c>
      <c r="O2656">
        <v>56605.833037999997</v>
      </c>
      <c r="P2656">
        <v>36</v>
      </c>
    </row>
    <row r="2657" spans="1:16">
      <c r="A2657" s="29">
        <v>2655</v>
      </c>
      <c r="B2657" s="29">
        <v>1032.623999999998</v>
      </c>
      <c r="C2657" s="29">
        <v>17299.836999999901</v>
      </c>
      <c r="D2657" s="29">
        <v>1</v>
      </c>
      <c r="E2657" s="29">
        <v>1</v>
      </c>
      <c r="F2657" s="29">
        <v>34147.461999999898</v>
      </c>
      <c r="G2657" s="29">
        <v>1</v>
      </c>
      <c r="H2657" s="29">
        <v>1</v>
      </c>
      <c r="I2657" s="29">
        <v>1</v>
      </c>
      <c r="K2657" s="432">
        <v>461.63651676920239</v>
      </c>
      <c r="L2657" s="432">
        <f>IF(K2657=0,#REF!,0)</f>
        <v>0</v>
      </c>
      <c r="O2657">
        <v>59728.436981999999</v>
      </c>
      <c r="P2657">
        <v>36</v>
      </c>
    </row>
    <row r="2658" spans="1:16">
      <c r="A2658" s="29">
        <v>2656</v>
      </c>
      <c r="B2658" s="29">
        <v>1032.623999999998</v>
      </c>
      <c r="C2658" s="29">
        <v>16941.476999999901</v>
      </c>
      <c r="D2658" s="29">
        <v>1</v>
      </c>
      <c r="E2658" s="29">
        <v>1</v>
      </c>
      <c r="F2658" s="29">
        <v>31871.028999999889</v>
      </c>
      <c r="G2658" s="29">
        <v>1</v>
      </c>
      <c r="H2658" s="29">
        <v>1</v>
      </c>
      <c r="I2658" s="29">
        <v>1</v>
      </c>
      <c r="K2658" s="432"/>
      <c r="L2658" s="432" t="e">
        <f>IF(K2658=0,#REF!,0)</f>
        <v>#REF!</v>
      </c>
      <c r="O2658">
        <v>59613.369355000003</v>
      </c>
      <c r="P2658">
        <v>36</v>
      </c>
    </row>
    <row r="2659" spans="1:16">
      <c r="A2659" s="29">
        <v>2657</v>
      </c>
      <c r="B2659" s="29">
        <v>1032.623999999998</v>
      </c>
      <c r="C2659" s="29">
        <v>16644.754999999899</v>
      </c>
      <c r="D2659" s="29">
        <v>1</v>
      </c>
      <c r="E2659" s="29">
        <v>1</v>
      </c>
      <c r="F2659" s="29">
        <v>31783.650999999991</v>
      </c>
      <c r="G2659" s="29">
        <v>1</v>
      </c>
      <c r="H2659" s="29">
        <v>1</v>
      </c>
      <c r="I2659" s="29">
        <v>1</v>
      </c>
      <c r="K2659" s="432"/>
      <c r="L2659" s="432" t="e">
        <f>IF(K2659=0,#REF!,0)</f>
        <v>#REF!</v>
      </c>
      <c r="O2659">
        <v>60128.589173</v>
      </c>
      <c r="P2659">
        <v>35</v>
      </c>
    </row>
    <row r="2660" spans="1:16">
      <c r="A2660" s="29">
        <v>2658</v>
      </c>
      <c r="B2660" s="29">
        <v>1762.222</v>
      </c>
      <c r="C2660" s="29">
        <v>16091.3639999999</v>
      </c>
      <c r="D2660" s="29">
        <v>1</v>
      </c>
      <c r="E2660" s="29">
        <v>1</v>
      </c>
      <c r="F2660" s="29">
        <v>35155.369999999901</v>
      </c>
      <c r="G2660" s="29">
        <v>1</v>
      </c>
      <c r="H2660" s="29">
        <v>1</v>
      </c>
      <c r="I2660" s="29">
        <v>1</v>
      </c>
      <c r="K2660" s="432"/>
      <c r="L2660" s="432" t="e">
        <f>IF(K2660=0,#REF!,0)</f>
        <v>#REF!</v>
      </c>
      <c r="O2660">
        <v>60244.144590999997</v>
      </c>
      <c r="P2660">
        <v>46</v>
      </c>
    </row>
    <row r="2661" spans="1:16">
      <c r="A2661" s="29">
        <v>2659</v>
      </c>
      <c r="B2661" s="29">
        <v>6139.8579999999993</v>
      </c>
      <c r="C2661" s="29">
        <v>16174.923999999901</v>
      </c>
      <c r="D2661" s="29">
        <v>1</v>
      </c>
      <c r="E2661" s="29">
        <v>1</v>
      </c>
      <c r="F2661" s="29">
        <v>31532.161</v>
      </c>
      <c r="G2661" s="29">
        <v>1</v>
      </c>
      <c r="H2661" s="29">
        <v>1</v>
      </c>
      <c r="I2661" s="29">
        <v>1</v>
      </c>
      <c r="K2661" s="432"/>
      <c r="L2661" s="432" t="e">
        <f>IF(K2661=0,#REF!,0)</f>
        <v>#REF!</v>
      </c>
      <c r="O2661">
        <v>59603.017028000002</v>
      </c>
      <c r="P2661">
        <v>60</v>
      </c>
    </row>
    <row r="2662" spans="1:16">
      <c r="A2662" s="29">
        <v>2660</v>
      </c>
      <c r="B2662" s="29">
        <v>7599.07</v>
      </c>
      <c r="C2662" s="29">
        <v>17616.3499999999</v>
      </c>
      <c r="D2662" s="29">
        <v>1</v>
      </c>
      <c r="E2662" s="29">
        <v>1</v>
      </c>
      <c r="F2662" s="29">
        <v>34162.763999999901</v>
      </c>
      <c r="G2662" s="29">
        <v>1</v>
      </c>
      <c r="H2662" s="29">
        <v>1</v>
      </c>
      <c r="I2662" s="29">
        <v>1</v>
      </c>
      <c r="K2662" s="432"/>
      <c r="L2662" s="432" t="e">
        <f>IF(K2662=0,#REF!,0)</f>
        <v>#REF!</v>
      </c>
      <c r="O2662">
        <v>59988.167357999999</v>
      </c>
      <c r="P2662">
        <v>68</v>
      </c>
    </row>
    <row r="2663" spans="1:16">
      <c r="A2663" s="29">
        <v>2661</v>
      </c>
      <c r="B2663" s="29">
        <v>1762.222</v>
      </c>
      <c r="C2663" s="29">
        <v>17120.130999999899</v>
      </c>
      <c r="D2663" s="29">
        <v>1</v>
      </c>
      <c r="E2663" s="29">
        <v>1</v>
      </c>
      <c r="F2663" s="29">
        <v>44003.179999999913</v>
      </c>
      <c r="G2663" s="29">
        <v>1</v>
      </c>
      <c r="H2663" s="29">
        <v>1</v>
      </c>
      <c r="I2663" s="29">
        <v>1</v>
      </c>
      <c r="K2663" s="432"/>
      <c r="L2663" s="432" t="e">
        <f>IF(K2663=0,#REF!,0)</f>
        <v>#REF!</v>
      </c>
      <c r="O2663">
        <v>60707.219726000003</v>
      </c>
      <c r="P2663">
        <v>70</v>
      </c>
    </row>
    <row r="2664" spans="1:16">
      <c r="A2664" s="29">
        <v>2662</v>
      </c>
      <c r="B2664" s="29">
        <v>1762.222</v>
      </c>
      <c r="C2664" s="29">
        <v>16733.190999999901</v>
      </c>
      <c r="D2664" s="29">
        <v>1</v>
      </c>
      <c r="E2664" s="29">
        <v>1</v>
      </c>
      <c r="F2664" s="29">
        <v>2322.4780000000001</v>
      </c>
      <c r="G2664" s="29">
        <v>1</v>
      </c>
      <c r="H2664" s="29">
        <v>1</v>
      </c>
      <c r="I2664" s="29">
        <v>1</v>
      </c>
      <c r="K2664" s="432"/>
      <c r="L2664" s="432" t="e">
        <f>IF(K2664=0,#REF!,0)</f>
        <v>#REF!</v>
      </c>
      <c r="O2664">
        <v>59048.604798</v>
      </c>
      <c r="P2664">
        <v>75</v>
      </c>
    </row>
    <row r="2665" spans="1:16">
      <c r="A2665" s="29">
        <v>2663</v>
      </c>
      <c r="B2665" s="29">
        <v>1762.222</v>
      </c>
      <c r="C2665" s="29">
        <v>16344.209999999901</v>
      </c>
      <c r="D2665" s="29">
        <v>1</v>
      </c>
      <c r="E2665" s="29">
        <v>1</v>
      </c>
      <c r="F2665" s="29">
        <v>2136.5709999999999</v>
      </c>
      <c r="G2665" s="29">
        <v>1</v>
      </c>
      <c r="H2665" s="29">
        <v>1</v>
      </c>
      <c r="I2665" s="29">
        <v>1</v>
      </c>
      <c r="K2665" s="432"/>
      <c r="L2665" s="432" t="e">
        <f>IF(K2665=0,#REF!,0)</f>
        <v>#REF!</v>
      </c>
      <c r="O2665">
        <v>58651.750244000003</v>
      </c>
      <c r="P2665">
        <v>65</v>
      </c>
    </row>
    <row r="2666" spans="1:16">
      <c r="A2666" s="29">
        <v>2664</v>
      </c>
      <c r="B2666" s="29">
        <v>1032.623999999998</v>
      </c>
      <c r="C2666" s="29">
        <v>16385.8849999999</v>
      </c>
      <c r="D2666" s="29">
        <v>1</v>
      </c>
      <c r="E2666" s="29">
        <v>1</v>
      </c>
      <c r="F2666" s="29">
        <v>1206.7649999999901</v>
      </c>
      <c r="G2666" s="29">
        <v>1</v>
      </c>
      <c r="H2666" s="29">
        <v>1</v>
      </c>
      <c r="I2666" s="29">
        <v>1</v>
      </c>
      <c r="K2666" s="432"/>
      <c r="L2666" s="432" t="e">
        <f>IF(K2666=0,#REF!,0)</f>
        <v>#REF!</v>
      </c>
      <c r="O2666">
        <v>57917.117737</v>
      </c>
      <c r="P2666">
        <v>62</v>
      </c>
    </row>
    <row r="2667" spans="1:16">
      <c r="A2667" s="29">
        <v>2665</v>
      </c>
      <c r="B2667" s="29">
        <v>1032.623999999998</v>
      </c>
      <c r="C2667" s="29">
        <v>16821.4579999999</v>
      </c>
      <c r="D2667" s="29">
        <v>1</v>
      </c>
      <c r="E2667" s="29">
        <v>1</v>
      </c>
      <c r="F2667" s="29">
        <v>564.50099999999998</v>
      </c>
      <c r="G2667" s="29">
        <v>1</v>
      </c>
      <c r="H2667" s="29">
        <v>1</v>
      </c>
      <c r="I2667" s="29">
        <v>1</v>
      </c>
      <c r="K2667" s="432"/>
      <c r="L2667" s="432" t="e">
        <f>IF(K2667=0,#REF!,0)</f>
        <v>#REF!</v>
      </c>
      <c r="O2667">
        <v>56495.086883999997</v>
      </c>
      <c r="P2667">
        <v>51</v>
      </c>
    </row>
    <row r="2668" spans="1:16">
      <c r="A2668" s="29">
        <v>2666</v>
      </c>
      <c r="B2668" s="29">
        <v>1032.623999999998</v>
      </c>
      <c r="C2668" s="29">
        <v>16693.88799999989</v>
      </c>
      <c r="D2668" s="29">
        <v>1</v>
      </c>
      <c r="E2668" s="29">
        <v>1</v>
      </c>
      <c r="F2668" s="29">
        <v>328.25699999999898</v>
      </c>
      <c r="G2668" s="29">
        <v>1</v>
      </c>
      <c r="H2668" s="29">
        <v>1</v>
      </c>
      <c r="I2668" s="29">
        <v>1</v>
      </c>
      <c r="K2668" s="432"/>
      <c r="L2668" s="432" t="e">
        <f>IF(K2668=0,#REF!,0)</f>
        <v>#REF!</v>
      </c>
      <c r="O2668">
        <v>54023.552674000013</v>
      </c>
      <c r="P2668">
        <v>46</v>
      </c>
    </row>
    <row r="2669" spans="1:16">
      <c r="A2669" s="29">
        <v>2667</v>
      </c>
      <c r="B2669" s="29">
        <v>1032.623999999998</v>
      </c>
      <c r="C2669" s="29">
        <v>16649.9019999999</v>
      </c>
      <c r="D2669" s="29">
        <v>1</v>
      </c>
      <c r="E2669" s="29">
        <v>1</v>
      </c>
      <c r="F2669" s="29">
        <v>287.08199999999999</v>
      </c>
      <c r="G2669" s="29">
        <v>1</v>
      </c>
      <c r="H2669" s="29">
        <v>1</v>
      </c>
      <c r="I2669" s="29">
        <v>1</v>
      </c>
      <c r="K2669" s="432"/>
      <c r="L2669" s="432" t="e">
        <f>IF(K2669=0,#REF!,0)</f>
        <v>#REF!</v>
      </c>
      <c r="O2669">
        <v>52761.425721000007</v>
      </c>
      <c r="P2669">
        <v>42</v>
      </c>
    </row>
    <row r="2670" spans="1:16">
      <c r="A2670" s="29">
        <v>2668</v>
      </c>
      <c r="B2670" s="29">
        <v>1032.623999999998</v>
      </c>
      <c r="C2670" s="29">
        <v>16616.7579999999</v>
      </c>
      <c r="D2670" s="29">
        <v>1</v>
      </c>
      <c r="E2670" s="29">
        <v>1</v>
      </c>
      <c r="F2670" s="29">
        <v>296.78100000000001</v>
      </c>
      <c r="G2670" s="29">
        <v>1</v>
      </c>
      <c r="H2670" s="29">
        <v>1</v>
      </c>
      <c r="I2670" s="29">
        <v>1</v>
      </c>
      <c r="K2670" s="432"/>
      <c r="L2670" s="432" t="e">
        <f>IF(K2670=0,#REF!,0)</f>
        <v>#REF!</v>
      </c>
      <c r="O2670">
        <v>52585.569946000003</v>
      </c>
      <c r="P2670">
        <v>41</v>
      </c>
    </row>
    <row r="2671" spans="1:16">
      <c r="A2671" s="29">
        <v>2669</v>
      </c>
      <c r="B2671" s="29">
        <v>1032.623999999998</v>
      </c>
      <c r="C2671" s="29">
        <v>16600.0639999999</v>
      </c>
      <c r="D2671" s="29">
        <v>1</v>
      </c>
      <c r="E2671" s="29">
        <v>1</v>
      </c>
      <c r="F2671" s="29">
        <v>301.44099999999901</v>
      </c>
      <c r="G2671" s="29">
        <v>1</v>
      </c>
      <c r="H2671" s="29">
        <v>1</v>
      </c>
      <c r="I2671" s="29">
        <v>1</v>
      </c>
      <c r="K2671" s="432"/>
      <c r="L2671" s="432" t="e">
        <f>IF(K2671=0,#REF!,0)</f>
        <v>#REF!</v>
      </c>
      <c r="O2671">
        <v>52560.683929999999</v>
      </c>
      <c r="P2671">
        <v>40</v>
      </c>
    </row>
    <row r="2672" spans="1:16">
      <c r="A2672" s="29">
        <v>2670</v>
      </c>
      <c r="B2672" s="29">
        <v>1762.222</v>
      </c>
      <c r="C2672" s="29">
        <v>16583.181999999899</v>
      </c>
      <c r="D2672" s="29">
        <v>1</v>
      </c>
      <c r="E2672" s="29">
        <v>1</v>
      </c>
      <c r="F2672" s="29">
        <v>2637.697999999999</v>
      </c>
      <c r="G2672" s="29">
        <v>1</v>
      </c>
      <c r="H2672" s="29">
        <v>1</v>
      </c>
      <c r="I2672" s="29">
        <v>1</v>
      </c>
      <c r="K2672" s="432"/>
      <c r="L2672" s="432" t="e">
        <f>IF(K2672=0,#REF!,0)</f>
        <v>#REF!</v>
      </c>
      <c r="O2672">
        <v>53246.182097999997</v>
      </c>
      <c r="P2672">
        <v>42</v>
      </c>
    </row>
    <row r="2673" spans="1:16">
      <c r="A2673" s="29">
        <v>2671</v>
      </c>
      <c r="B2673" s="29">
        <v>6139.8579999999993</v>
      </c>
      <c r="C2673" s="29">
        <v>16506.120999999901</v>
      </c>
      <c r="D2673" s="29">
        <v>1</v>
      </c>
      <c r="E2673" s="29">
        <v>1</v>
      </c>
      <c r="F2673" s="29">
        <v>71540.061999999889</v>
      </c>
      <c r="G2673" s="29">
        <v>1</v>
      </c>
      <c r="H2673" s="29">
        <v>1</v>
      </c>
      <c r="I2673" s="29">
        <v>1</v>
      </c>
      <c r="K2673" s="432"/>
      <c r="L2673" s="432" t="e">
        <f>IF(K2673=0,#REF!,0)</f>
        <v>#REF!</v>
      </c>
      <c r="O2673">
        <v>54417.544768</v>
      </c>
      <c r="P2673">
        <v>47</v>
      </c>
    </row>
    <row r="2674" spans="1:16">
      <c r="A2674" s="29">
        <v>2672</v>
      </c>
      <c r="B2674" s="29">
        <v>1762.222</v>
      </c>
      <c r="C2674" s="29">
        <v>46595.44299999989</v>
      </c>
      <c r="D2674" s="29">
        <v>1</v>
      </c>
      <c r="E2674" s="29">
        <v>1</v>
      </c>
      <c r="F2674" s="29">
        <v>69491.274999999994</v>
      </c>
      <c r="G2674" s="29">
        <v>1</v>
      </c>
      <c r="H2674" s="29">
        <v>1</v>
      </c>
      <c r="I2674" s="29">
        <v>1</v>
      </c>
      <c r="K2674" s="432"/>
      <c r="L2674" s="432" t="e">
        <f>IF(K2674=0,#REF!,0)</f>
        <v>#REF!</v>
      </c>
      <c r="O2674">
        <v>53711.907135000001</v>
      </c>
      <c r="P2674">
        <v>51</v>
      </c>
    </row>
    <row r="2675" spans="1:16">
      <c r="A2675" s="29">
        <v>2673</v>
      </c>
      <c r="B2675" s="29">
        <v>1032.623999999998</v>
      </c>
      <c r="C2675" s="29">
        <v>73854.885999999882</v>
      </c>
      <c r="D2675" s="29">
        <v>1</v>
      </c>
      <c r="E2675" s="29">
        <v>1</v>
      </c>
      <c r="F2675" s="29">
        <v>60722.726000000002</v>
      </c>
      <c r="G2675" s="29">
        <v>1</v>
      </c>
      <c r="H2675" s="29">
        <v>1</v>
      </c>
      <c r="I2675" s="29">
        <v>1</v>
      </c>
      <c r="K2675" s="432"/>
      <c r="L2675" s="432" t="e">
        <f>IF(K2675=0,#REF!,0)</f>
        <v>#REF!</v>
      </c>
      <c r="O2675">
        <v>53386.721527000002</v>
      </c>
      <c r="P2675">
        <v>53</v>
      </c>
    </row>
    <row r="2676" spans="1:16">
      <c r="A2676" s="29">
        <v>2674</v>
      </c>
      <c r="B2676" s="29">
        <v>1153.2399999999991</v>
      </c>
      <c r="C2676" s="29">
        <v>89521.858999999895</v>
      </c>
      <c r="D2676" s="29">
        <v>1</v>
      </c>
      <c r="E2676" s="29">
        <v>1</v>
      </c>
      <c r="F2676" s="29">
        <v>50889.745999999897</v>
      </c>
      <c r="G2676" s="29">
        <v>1</v>
      </c>
      <c r="H2676" s="29">
        <v>1</v>
      </c>
      <c r="I2676" s="29">
        <v>1</v>
      </c>
      <c r="K2676" s="432">
        <v>9371.1532888975598</v>
      </c>
      <c r="L2676" s="432">
        <f>IF(K2676=0,#REF!,0)</f>
        <v>0</v>
      </c>
      <c r="O2676">
        <v>54048.392090000001</v>
      </c>
      <c r="P2676">
        <v>50</v>
      </c>
    </row>
    <row r="2677" spans="1:16">
      <c r="A2677" s="29">
        <v>2675</v>
      </c>
      <c r="B2677" s="29">
        <v>1213.5469999999989</v>
      </c>
      <c r="C2677" s="29">
        <v>104912.7499999998</v>
      </c>
      <c r="D2677" s="29">
        <v>1</v>
      </c>
      <c r="E2677" s="29">
        <v>1</v>
      </c>
      <c r="F2677" s="29">
        <v>41705.36099999999</v>
      </c>
      <c r="G2677" s="29">
        <v>1</v>
      </c>
      <c r="H2677" s="29">
        <v>1</v>
      </c>
      <c r="I2677" s="29">
        <v>1</v>
      </c>
      <c r="K2677" s="432">
        <v>28301.189039681249</v>
      </c>
      <c r="L2677" s="432">
        <f>IF(K2677=0,#REF!,0)</f>
        <v>0</v>
      </c>
      <c r="O2677">
        <v>54157.207277000001</v>
      </c>
      <c r="P2677">
        <v>46</v>
      </c>
    </row>
    <row r="2678" spans="1:16">
      <c r="A2678" s="29">
        <v>2676</v>
      </c>
      <c r="B2678" s="29">
        <v>1213.5469999999989</v>
      </c>
      <c r="C2678" s="29">
        <v>88244.820999999909</v>
      </c>
      <c r="D2678" s="29">
        <v>1</v>
      </c>
      <c r="E2678" s="29">
        <v>1</v>
      </c>
      <c r="F2678" s="29">
        <v>33408.311999999903</v>
      </c>
      <c r="G2678" s="29">
        <v>1</v>
      </c>
      <c r="H2678" s="29">
        <v>1</v>
      </c>
      <c r="I2678" s="29">
        <v>1</v>
      </c>
      <c r="K2678" s="432">
        <v>26688.749067608682</v>
      </c>
      <c r="L2678" s="432">
        <f>IF(K2678=0,#REF!,0)</f>
        <v>0</v>
      </c>
      <c r="O2678">
        <v>54857.888032000003</v>
      </c>
      <c r="P2678">
        <v>40</v>
      </c>
    </row>
    <row r="2679" spans="1:16">
      <c r="A2679" s="29">
        <v>2677</v>
      </c>
      <c r="B2679" s="29">
        <v>6200.1660000000002</v>
      </c>
      <c r="C2679" s="29">
        <v>50776.402999999897</v>
      </c>
      <c r="D2679" s="29">
        <v>1</v>
      </c>
      <c r="E2679" s="29">
        <v>1</v>
      </c>
      <c r="F2679" s="29">
        <v>12851.995999999979</v>
      </c>
      <c r="G2679" s="29">
        <v>1</v>
      </c>
      <c r="H2679" s="29">
        <v>1</v>
      </c>
      <c r="I2679" s="29">
        <v>1</v>
      </c>
      <c r="K2679" s="432">
        <v>11765.456417307831</v>
      </c>
      <c r="L2679" s="432">
        <f>IF(K2679=0,#REF!,0)</f>
        <v>0</v>
      </c>
      <c r="O2679">
        <v>53627.100952000001</v>
      </c>
      <c r="P2679">
        <v>36</v>
      </c>
    </row>
    <row r="2680" spans="1:16">
      <c r="A2680" s="29">
        <v>2678</v>
      </c>
      <c r="B2680" s="29">
        <v>1762.222</v>
      </c>
      <c r="C2680" s="29">
        <v>69332.860999999903</v>
      </c>
      <c r="D2680" s="29">
        <v>1</v>
      </c>
      <c r="E2680" s="29">
        <v>1</v>
      </c>
      <c r="F2680" s="29">
        <v>12466.21799999999</v>
      </c>
      <c r="G2680" s="29">
        <v>1</v>
      </c>
      <c r="H2680" s="29">
        <v>1</v>
      </c>
      <c r="I2680" s="29">
        <v>1</v>
      </c>
      <c r="K2680" s="432">
        <v>24153.61007214541</v>
      </c>
      <c r="L2680" s="432">
        <f>IF(K2680=0,#REF!,0)</f>
        <v>0</v>
      </c>
      <c r="O2680">
        <v>53629.627594999998</v>
      </c>
      <c r="P2680">
        <v>34</v>
      </c>
    </row>
    <row r="2681" spans="1:16">
      <c r="A2681" s="29">
        <v>2679</v>
      </c>
      <c r="B2681" s="29">
        <v>1032.623999999998</v>
      </c>
      <c r="C2681" s="29">
        <v>100561.0619999998</v>
      </c>
      <c r="D2681" s="29">
        <v>1</v>
      </c>
      <c r="E2681" s="29">
        <v>1</v>
      </c>
      <c r="F2681" s="29">
        <v>8228.09</v>
      </c>
      <c r="G2681" s="29">
        <v>1</v>
      </c>
      <c r="H2681" s="29">
        <v>1</v>
      </c>
      <c r="I2681" s="29">
        <v>1</v>
      </c>
      <c r="K2681" s="432">
        <v>13834.27796740904</v>
      </c>
      <c r="L2681" s="432">
        <f>IF(K2681=0,#REF!,0)</f>
        <v>0</v>
      </c>
      <c r="O2681">
        <v>54219.676270999997</v>
      </c>
      <c r="P2681">
        <v>29</v>
      </c>
    </row>
    <row r="2682" spans="1:16">
      <c r="A2682" s="29">
        <v>2680</v>
      </c>
      <c r="B2682" s="29">
        <v>1032.623999999998</v>
      </c>
      <c r="C2682" s="29">
        <v>84548.9399999999</v>
      </c>
      <c r="D2682" s="29">
        <v>1</v>
      </c>
      <c r="E2682" s="29">
        <v>1</v>
      </c>
      <c r="F2682" s="29">
        <v>6923.6449999999804</v>
      </c>
      <c r="G2682" s="29">
        <v>1</v>
      </c>
      <c r="H2682" s="29">
        <v>1</v>
      </c>
      <c r="I2682" s="29">
        <v>1</v>
      </c>
      <c r="K2682" s="432">
        <v>5502.0436401309553</v>
      </c>
      <c r="L2682" s="432">
        <f>IF(K2682=0,#REF!,0)</f>
        <v>0</v>
      </c>
      <c r="O2682">
        <v>54188.247955000013</v>
      </c>
      <c r="P2682">
        <v>29</v>
      </c>
    </row>
    <row r="2683" spans="1:16">
      <c r="A2683" s="29">
        <v>2681</v>
      </c>
      <c r="B2683" s="29">
        <v>1032.623999999998</v>
      </c>
      <c r="C2683" s="29">
        <v>72581.3109999999</v>
      </c>
      <c r="D2683" s="29">
        <v>1</v>
      </c>
      <c r="E2683" s="29">
        <v>1</v>
      </c>
      <c r="F2683" s="29">
        <v>6657.3809999999994</v>
      </c>
      <c r="G2683" s="29">
        <v>1</v>
      </c>
      <c r="H2683" s="29">
        <v>1</v>
      </c>
      <c r="I2683" s="29">
        <v>1</v>
      </c>
      <c r="K2683" s="432"/>
      <c r="L2683" s="432" t="e">
        <f>IF(K2683=0,#REF!,0)</f>
        <v>#REF!</v>
      </c>
      <c r="O2683">
        <v>53993.039794999997</v>
      </c>
      <c r="P2683">
        <v>32</v>
      </c>
    </row>
    <row r="2684" spans="1:16">
      <c r="A2684" s="29">
        <v>2682</v>
      </c>
      <c r="B2684" s="29">
        <v>1762.222</v>
      </c>
      <c r="C2684" s="29">
        <v>40961.183999999899</v>
      </c>
      <c r="D2684" s="29">
        <v>1</v>
      </c>
      <c r="E2684" s="29">
        <v>1</v>
      </c>
      <c r="F2684" s="29">
        <v>9334.3330000000005</v>
      </c>
      <c r="G2684" s="29">
        <v>1</v>
      </c>
      <c r="H2684" s="29">
        <v>1</v>
      </c>
      <c r="I2684" s="29">
        <v>1</v>
      </c>
      <c r="K2684" s="432"/>
      <c r="L2684" s="432" t="e">
        <f>IF(K2684=0,#REF!,0)</f>
        <v>#REF!</v>
      </c>
      <c r="O2684">
        <v>53848.398681999999</v>
      </c>
      <c r="P2684">
        <v>37</v>
      </c>
    </row>
    <row r="2685" spans="1:16">
      <c r="A2685" s="29">
        <v>2683</v>
      </c>
      <c r="B2685" s="29">
        <v>6139.8579999999993</v>
      </c>
      <c r="C2685" s="29">
        <v>28136.913999999899</v>
      </c>
      <c r="D2685" s="29">
        <v>1</v>
      </c>
      <c r="E2685" s="29">
        <v>1</v>
      </c>
      <c r="F2685" s="29">
        <v>7102.6149999999898</v>
      </c>
      <c r="G2685" s="29">
        <v>1</v>
      </c>
      <c r="H2685" s="29">
        <v>1</v>
      </c>
      <c r="I2685" s="29">
        <v>1</v>
      </c>
      <c r="K2685" s="432"/>
      <c r="L2685" s="432" t="e">
        <f>IF(K2685=0,#REF!,0)</f>
        <v>#REF!</v>
      </c>
      <c r="O2685">
        <v>53963.881225999998</v>
      </c>
      <c r="P2685">
        <v>51</v>
      </c>
    </row>
    <row r="2686" spans="1:16">
      <c r="A2686" s="29">
        <v>2684</v>
      </c>
      <c r="B2686" s="29">
        <v>7599.07</v>
      </c>
      <c r="C2686" s="29">
        <v>29632.218999999899</v>
      </c>
      <c r="D2686" s="29">
        <v>1</v>
      </c>
      <c r="E2686" s="29">
        <v>1</v>
      </c>
      <c r="F2686" s="29">
        <v>10234.308999999999</v>
      </c>
      <c r="G2686" s="29">
        <v>1</v>
      </c>
      <c r="H2686" s="29">
        <v>1</v>
      </c>
      <c r="I2686" s="29">
        <v>1</v>
      </c>
      <c r="K2686" s="432"/>
      <c r="L2686" s="432" t="e">
        <f>IF(K2686=0,#REF!,0)</f>
        <v>#REF!</v>
      </c>
      <c r="O2686">
        <v>55005.010834000001</v>
      </c>
      <c r="P2686">
        <v>55</v>
      </c>
    </row>
    <row r="2687" spans="1:16">
      <c r="A2687" s="29">
        <v>2685</v>
      </c>
      <c r="B2687" s="29">
        <v>1762.222</v>
      </c>
      <c r="C2687" s="29">
        <v>16469.802999999902</v>
      </c>
      <c r="D2687" s="29">
        <v>1</v>
      </c>
      <c r="E2687" s="29">
        <v>1</v>
      </c>
      <c r="F2687" s="29">
        <v>24562.758000000002</v>
      </c>
      <c r="G2687" s="29">
        <v>1</v>
      </c>
      <c r="H2687" s="29">
        <v>1</v>
      </c>
      <c r="I2687" s="29">
        <v>1</v>
      </c>
      <c r="K2687" s="432"/>
      <c r="L2687" s="432" t="e">
        <f>IF(K2687=0,#REF!,0)</f>
        <v>#REF!</v>
      </c>
      <c r="O2687">
        <v>56274.444030999999</v>
      </c>
      <c r="P2687">
        <v>64</v>
      </c>
    </row>
    <row r="2688" spans="1:16">
      <c r="A2688" s="29">
        <v>2686</v>
      </c>
      <c r="B2688" s="29">
        <v>1762.222</v>
      </c>
      <c r="C2688" s="29">
        <v>16126.9839999999</v>
      </c>
      <c r="D2688" s="29">
        <v>1</v>
      </c>
      <c r="E2688" s="29">
        <v>1</v>
      </c>
      <c r="F2688" s="29">
        <v>2974.2429999999999</v>
      </c>
      <c r="G2688" s="29">
        <v>1</v>
      </c>
      <c r="H2688" s="29">
        <v>1</v>
      </c>
      <c r="I2688" s="29">
        <v>1</v>
      </c>
      <c r="K2688" s="432"/>
      <c r="L2688" s="432" t="e">
        <f>IF(K2688=0,#REF!,0)</f>
        <v>#REF!</v>
      </c>
      <c r="O2688">
        <v>56103.767884000001</v>
      </c>
      <c r="P2688">
        <v>66</v>
      </c>
    </row>
    <row r="2689" spans="1:16">
      <c r="A2689" s="29">
        <v>2687</v>
      </c>
      <c r="B2689" s="29">
        <v>1762.222</v>
      </c>
      <c r="C2689" s="29">
        <v>15788.7209999999</v>
      </c>
      <c r="D2689" s="29">
        <v>1</v>
      </c>
      <c r="E2689" s="29">
        <v>1</v>
      </c>
      <c r="F2689" s="29">
        <v>1662.4859999999901</v>
      </c>
      <c r="G2689" s="29">
        <v>1</v>
      </c>
      <c r="H2689" s="29">
        <v>1</v>
      </c>
      <c r="I2689" s="29">
        <v>1</v>
      </c>
      <c r="K2689" s="432"/>
      <c r="L2689" s="432" t="e">
        <f>IF(K2689=0,#REF!,0)</f>
        <v>#REF!</v>
      </c>
      <c r="O2689">
        <v>55950.125549999997</v>
      </c>
      <c r="P2689">
        <v>61</v>
      </c>
    </row>
    <row r="2690" spans="1:16">
      <c r="A2690" s="29">
        <v>2688</v>
      </c>
      <c r="B2690" s="29">
        <v>1032.623999999998</v>
      </c>
      <c r="C2690" s="29">
        <v>15893.7049999999</v>
      </c>
      <c r="D2690" s="29">
        <v>1</v>
      </c>
      <c r="E2690" s="29">
        <v>1</v>
      </c>
      <c r="F2690" s="29">
        <v>1270.8620000000001</v>
      </c>
      <c r="G2690" s="29">
        <v>1</v>
      </c>
      <c r="H2690" s="29">
        <v>1</v>
      </c>
      <c r="I2690" s="29">
        <v>1</v>
      </c>
      <c r="K2690" s="432"/>
      <c r="L2690" s="432" t="e">
        <f>IF(K2690=0,#REF!,0)</f>
        <v>#REF!</v>
      </c>
      <c r="O2690">
        <v>55522.873900999999</v>
      </c>
      <c r="P2690">
        <v>56</v>
      </c>
    </row>
    <row r="2691" spans="1:16">
      <c r="A2691" s="29">
        <v>2689</v>
      </c>
      <c r="B2691" s="29">
        <v>1032.623999999998</v>
      </c>
      <c r="C2691" s="29">
        <v>15999.879999999899</v>
      </c>
      <c r="D2691" s="29">
        <v>1</v>
      </c>
      <c r="E2691" s="29">
        <v>1</v>
      </c>
      <c r="F2691" s="29">
        <v>562.68499999999995</v>
      </c>
      <c r="G2691" s="29">
        <v>1</v>
      </c>
      <c r="H2691" s="29">
        <v>1</v>
      </c>
      <c r="I2691" s="29">
        <v>1</v>
      </c>
      <c r="K2691" s="432"/>
      <c r="L2691" s="432" t="e">
        <f>IF(K2691=0,#REF!,0)</f>
        <v>#REF!</v>
      </c>
      <c r="O2691">
        <v>54574.466125999999</v>
      </c>
      <c r="P2691">
        <v>49</v>
      </c>
    </row>
    <row r="2692" spans="1:16">
      <c r="A2692" s="29">
        <v>2690</v>
      </c>
      <c r="B2692" s="29">
        <v>1032.623999999998</v>
      </c>
      <c r="C2692" s="29">
        <v>16034.226999999901</v>
      </c>
      <c r="D2692" s="29">
        <v>1</v>
      </c>
      <c r="E2692" s="29">
        <v>1</v>
      </c>
      <c r="F2692" s="29">
        <v>326.63799999999901</v>
      </c>
      <c r="G2692" s="29">
        <v>1</v>
      </c>
      <c r="H2692" s="29">
        <v>1</v>
      </c>
      <c r="I2692" s="29">
        <v>1</v>
      </c>
      <c r="K2692" s="432"/>
      <c r="L2692" s="432" t="e">
        <f>IF(K2692=0,#REF!,0)</f>
        <v>#REF!</v>
      </c>
      <c r="O2692">
        <v>51210.434753000001</v>
      </c>
      <c r="P2692">
        <v>45</v>
      </c>
    </row>
    <row r="2693" spans="1:16">
      <c r="A2693" s="29">
        <v>2691</v>
      </c>
      <c r="B2693" s="29">
        <v>1032.623999999998</v>
      </c>
      <c r="C2693" s="29">
        <v>16088.0529999999</v>
      </c>
      <c r="D2693" s="29">
        <v>1</v>
      </c>
      <c r="E2693" s="29">
        <v>1</v>
      </c>
      <c r="F2693" s="29">
        <v>280.21599999999899</v>
      </c>
      <c r="G2693" s="29">
        <v>1</v>
      </c>
      <c r="H2693" s="29">
        <v>1</v>
      </c>
      <c r="I2693" s="29">
        <v>1</v>
      </c>
      <c r="K2693" s="432"/>
      <c r="L2693" s="432" t="e">
        <f>IF(K2693=0,#REF!,0)</f>
        <v>#REF!</v>
      </c>
      <c r="O2693">
        <v>50608.473540999999</v>
      </c>
      <c r="P2693">
        <v>41</v>
      </c>
    </row>
    <row r="2694" spans="1:16">
      <c r="A2694" s="29">
        <v>2692</v>
      </c>
      <c r="B2694" s="29">
        <v>1032.623999999998</v>
      </c>
      <c r="C2694" s="29">
        <v>16135.136999999901</v>
      </c>
      <c r="D2694" s="29">
        <v>1</v>
      </c>
      <c r="E2694" s="29">
        <v>1</v>
      </c>
      <c r="F2694" s="29">
        <v>281.21799999999899</v>
      </c>
      <c r="G2694" s="29">
        <v>1</v>
      </c>
      <c r="H2694" s="29">
        <v>1</v>
      </c>
      <c r="I2694" s="29">
        <v>1</v>
      </c>
      <c r="K2694" s="432"/>
      <c r="L2694" s="432" t="e">
        <f>IF(K2694=0,#REF!,0)</f>
        <v>#REF!</v>
      </c>
      <c r="O2694">
        <v>50204.702545</v>
      </c>
      <c r="P2694">
        <v>41</v>
      </c>
    </row>
    <row r="2695" spans="1:16">
      <c r="A2695" s="29">
        <v>2693</v>
      </c>
      <c r="B2695" s="29">
        <v>1032.623999999998</v>
      </c>
      <c r="C2695" s="29">
        <v>16169.915999999899</v>
      </c>
      <c r="D2695" s="29">
        <v>1</v>
      </c>
      <c r="E2695" s="29">
        <v>1</v>
      </c>
      <c r="F2695" s="29">
        <v>249.03899999999899</v>
      </c>
      <c r="G2695" s="29">
        <v>1</v>
      </c>
      <c r="H2695" s="29">
        <v>1</v>
      </c>
      <c r="I2695" s="29">
        <v>1</v>
      </c>
      <c r="K2695" s="432"/>
      <c r="L2695" s="432" t="e">
        <f>IF(K2695=0,#REF!,0)</f>
        <v>#REF!</v>
      </c>
      <c r="O2695">
        <v>50602.663819000001</v>
      </c>
      <c r="P2695">
        <v>40</v>
      </c>
    </row>
    <row r="2696" spans="1:16">
      <c r="A2696" s="29">
        <v>2694</v>
      </c>
      <c r="B2696" s="29">
        <v>1762.222</v>
      </c>
      <c r="C2696" s="29">
        <v>16150.459999999901</v>
      </c>
      <c r="D2696" s="29">
        <v>1</v>
      </c>
      <c r="E2696" s="29">
        <v>1</v>
      </c>
      <c r="F2696" s="29">
        <v>2520.3420000000001</v>
      </c>
      <c r="G2696" s="29">
        <v>1</v>
      </c>
      <c r="H2696" s="29">
        <v>1</v>
      </c>
      <c r="I2696" s="29">
        <v>1</v>
      </c>
      <c r="K2696" s="432"/>
      <c r="L2696" s="432" t="e">
        <f>IF(K2696=0,#REF!,0)</f>
        <v>#REF!</v>
      </c>
      <c r="O2696">
        <v>50815.015837999999</v>
      </c>
      <c r="P2696">
        <v>43</v>
      </c>
    </row>
    <row r="2697" spans="1:16">
      <c r="A2697" s="29">
        <v>2695</v>
      </c>
      <c r="B2697" s="29">
        <v>6139.8579999999993</v>
      </c>
      <c r="C2697" s="29">
        <v>16127.361999999899</v>
      </c>
      <c r="D2697" s="29">
        <v>1</v>
      </c>
      <c r="E2697" s="29">
        <v>1</v>
      </c>
      <c r="F2697" s="29">
        <v>59841.612999999998</v>
      </c>
      <c r="G2697" s="29">
        <v>1</v>
      </c>
      <c r="H2697" s="29">
        <v>1</v>
      </c>
      <c r="I2697" s="29">
        <v>1</v>
      </c>
      <c r="K2697" s="432"/>
      <c r="L2697" s="432" t="e">
        <f>IF(K2697=0,#REF!,0)</f>
        <v>#REF!</v>
      </c>
      <c r="O2697">
        <v>51105.710754</v>
      </c>
      <c r="P2697">
        <v>44</v>
      </c>
    </row>
    <row r="2698" spans="1:16">
      <c r="A2698" s="29">
        <v>2696</v>
      </c>
      <c r="B2698" s="29">
        <v>1762.222</v>
      </c>
      <c r="C2698" s="29">
        <v>44082.467999999877</v>
      </c>
      <c r="D2698" s="29">
        <v>1</v>
      </c>
      <c r="E2698" s="29">
        <v>1</v>
      </c>
      <c r="F2698" s="29">
        <v>56968.063999999889</v>
      </c>
      <c r="G2698" s="29">
        <v>1</v>
      </c>
      <c r="H2698" s="29">
        <v>1</v>
      </c>
      <c r="I2698" s="29">
        <v>1</v>
      </c>
      <c r="K2698" s="432"/>
      <c r="L2698" s="432" t="e">
        <f>IF(K2698=0,#REF!,0)</f>
        <v>#REF!</v>
      </c>
      <c r="O2698">
        <v>50856.211487999994</v>
      </c>
      <c r="P2698">
        <v>48</v>
      </c>
    </row>
    <row r="2699" spans="1:16">
      <c r="A2699" s="29">
        <v>2697</v>
      </c>
      <c r="B2699" s="29">
        <v>1032.623999999998</v>
      </c>
      <c r="C2699" s="29">
        <v>71087.313999999897</v>
      </c>
      <c r="D2699" s="29">
        <v>1</v>
      </c>
      <c r="E2699" s="29">
        <v>1</v>
      </c>
      <c r="F2699" s="29">
        <v>46713.889999999992</v>
      </c>
      <c r="G2699" s="29">
        <v>1</v>
      </c>
      <c r="H2699" s="29">
        <v>1</v>
      </c>
      <c r="I2699" s="29">
        <v>1</v>
      </c>
      <c r="K2699" s="432"/>
      <c r="L2699" s="432" t="e">
        <f>IF(K2699=0,#REF!,0)</f>
        <v>#REF!</v>
      </c>
      <c r="O2699">
        <v>49716.234406000003</v>
      </c>
      <c r="P2699">
        <v>51</v>
      </c>
    </row>
    <row r="2700" spans="1:16">
      <c r="A2700" s="29">
        <v>2698</v>
      </c>
      <c r="B2700" s="29">
        <v>1153.2399999999991</v>
      </c>
      <c r="C2700" s="29">
        <v>86810.1139999999</v>
      </c>
      <c r="D2700" s="29">
        <v>1</v>
      </c>
      <c r="E2700" s="29">
        <v>1</v>
      </c>
      <c r="F2700" s="29">
        <v>38302.937999999987</v>
      </c>
      <c r="G2700" s="29">
        <v>1</v>
      </c>
      <c r="H2700" s="29">
        <v>1</v>
      </c>
      <c r="I2700" s="29">
        <v>1</v>
      </c>
      <c r="K2700" s="432">
        <v>18354.983927484442</v>
      </c>
      <c r="L2700" s="432">
        <f>IF(K2700=0,#REF!,0)</f>
        <v>0</v>
      </c>
      <c r="O2700">
        <v>50200.833923999999</v>
      </c>
      <c r="P2700">
        <v>52</v>
      </c>
    </row>
    <row r="2701" spans="1:16">
      <c r="A2701" s="29">
        <v>2699</v>
      </c>
      <c r="B2701" s="29">
        <v>1213.5469999999989</v>
      </c>
      <c r="C2701" s="29">
        <v>102415.0229999998</v>
      </c>
      <c r="D2701" s="29">
        <v>1</v>
      </c>
      <c r="E2701" s="29">
        <v>1</v>
      </c>
      <c r="F2701" s="29">
        <v>28501.255000000001</v>
      </c>
      <c r="G2701" s="29">
        <v>1</v>
      </c>
      <c r="H2701" s="29">
        <v>1</v>
      </c>
      <c r="I2701" s="29">
        <v>1</v>
      </c>
      <c r="K2701" s="432">
        <v>39109.132092602762</v>
      </c>
      <c r="L2701" s="432">
        <f>IF(K2701=0,#REF!,0)</f>
        <v>0</v>
      </c>
      <c r="O2701">
        <v>49910.966796000001</v>
      </c>
      <c r="P2701">
        <v>48</v>
      </c>
    </row>
    <row r="2702" spans="1:16">
      <c r="A2702" s="29">
        <v>2700</v>
      </c>
      <c r="B2702" s="29">
        <v>1213.5469999999989</v>
      </c>
      <c r="C2702" s="29">
        <v>86139.641999999905</v>
      </c>
      <c r="D2702" s="29">
        <v>1</v>
      </c>
      <c r="E2702" s="29">
        <v>1</v>
      </c>
      <c r="F2702" s="29">
        <v>20607.0439999999</v>
      </c>
      <c r="G2702" s="29">
        <v>1</v>
      </c>
      <c r="H2702" s="29">
        <v>1</v>
      </c>
      <c r="I2702" s="29">
        <v>1</v>
      </c>
      <c r="K2702" s="432">
        <v>49458.365323752907</v>
      </c>
      <c r="L2702" s="432">
        <f>IF(K2702=0,#REF!,0)</f>
        <v>0</v>
      </c>
      <c r="O2702">
        <v>49847.865876000003</v>
      </c>
      <c r="P2702">
        <v>45</v>
      </c>
    </row>
    <row r="2703" spans="1:16">
      <c r="A2703" s="29">
        <v>2701</v>
      </c>
      <c r="B2703" s="29">
        <v>6200.1660000000002</v>
      </c>
      <c r="C2703" s="29">
        <v>49112.306999999899</v>
      </c>
      <c r="D2703" s="29">
        <v>1</v>
      </c>
      <c r="E2703" s="29">
        <v>1</v>
      </c>
      <c r="F2703" s="29">
        <v>4269.7669999999998</v>
      </c>
      <c r="G2703" s="29">
        <v>1</v>
      </c>
      <c r="H2703" s="29">
        <v>1</v>
      </c>
      <c r="I2703" s="29">
        <v>1</v>
      </c>
      <c r="K2703" s="432">
        <v>25968.104887839789</v>
      </c>
      <c r="L2703" s="432">
        <f>IF(K2703=0,#REF!,0)</f>
        <v>0</v>
      </c>
      <c r="O2703">
        <v>49193.946075</v>
      </c>
      <c r="P2703">
        <v>40</v>
      </c>
    </row>
    <row r="2704" spans="1:16">
      <c r="A2704" s="29">
        <v>2702</v>
      </c>
      <c r="B2704" s="29">
        <v>1762.222</v>
      </c>
      <c r="C2704" s="29">
        <v>68105.372999999905</v>
      </c>
      <c r="D2704" s="29">
        <v>1</v>
      </c>
      <c r="E2704" s="29">
        <v>1</v>
      </c>
      <c r="F2704" s="29">
        <v>6645.7729999999901</v>
      </c>
      <c r="G2704" s="29">
        <v>1</v>
      </c>
      <c r="H2704" s="29">
        <v>1</v>
      </c>
      <c r="I2704" s="29">
        <v>1</v>
      </c>
      <c r="K2704" s="432">
        <v>42325.789619793628</v>
      </c>
      <c r="L2704" s="432">
        <f>IF(K2704=0,#REF!,0)</f>
        <v>0</v>
      </c>
      <c r="O2704">
        <v>49461.518432999997</v>
      </c>
      <c r="P2704">
        <v>37</v>
      </c>
    </row>
    <row r="2705" spans="1:16">
      <c r="A2705" s="29">
        <v>2703</v>
      </c>
      <c r="B2705" s="29">
        <v>1032.623999999998</v>
      </c>
      <c r="C2705" s="29">
        <v>99820.615999999805</v>
      </c>
      <c r="D2705" s="29">
        <v>1</v>
      </c>
      <c r="E2705" s="29">
        <v>1</v>
      </c>
      <c r="F2705" s="29">
        <v>8347.9339999999793</v>
      </c>
      <c r="G2705" s="29">
        <v>1</v>
      </c>
      <c r="H2705" s="29">
        <v>1</v>
      </c>
      <c r="I2705" s="29">
        <v>1</v>
      </c>
      <c r="K2705" s="432">
        <v>36639.425138146471</v>
      </c>
      <c r="L2705" s="432">
        <f>IF(K2705=0,#REF!,0)</f>
        <v>0</v>
      </c>
      <c r="O2705">
        <v>49566.122436999998</v>
      </c>
      <c r="P2705">
        <v>35</v>
      </c>
    </row>
    <row r="2706" spans="1:16">
      <c r="A2706" s="29">
        <v>2704</v>
      </c>
      <c r="B2706" s="29">
        <v>1032.623999999998</v>
      </c>
      <c r="C2706" s="29">
        <v>83885.415999999896</v>
      </c>
      <c r="D2706" s="29">
        <v>1</v>
      </c>
      <c r="E2706" s="29">
        <v>1</v>
      </c>
      <c r="F2706" s="29">
        <v>7246.8949999999904</v>
      </c>
      <c r="G2706" s="29">
        <v>1</v>
      </c>
      <c r="H2706" s="29">
        <v>1</v>
      </c>
      <c r="I2706" s="29">
        <v>1</v>
      </c>
      <c r="K2706" s="432">
        <v>12902.69573653626</v>
      </c>
      <c r="L2706" s="432">
        <f>IF(K2706=0,#REF!,0)</f>
        <v>0</v>
      </c>
      <c r="O2706">
        <v>49283.417847999997</v>
      </c>
      <c r="P2706">
        <v>34</v>
      </c>
    </row>
    <row r="2707" spans="1:16">
      <c r="A2707" s="29">
        <v>2705</v>
      </c>
      <c r="B2707" s="29">
        <v>1032.623999999998</v>
      </c>
      <c r="C2707" s="29">
        <v>72022.999999999898</v>
      </c>
      <c r="D2707" s="29">
        <v>1</v>
      </c>
      <c r="E2707" s="29">
        <v>1</v>
      </c>
      <c r="F2707" s="29">
        <v>10147.715999999989</v>
      </c>
      <c r="G2707" s="29">
        <v>1</v>
      </c>
      <c r="H2707" s="29">
        <v>1</v>
      </c>
      <c r="I2707" s="29">
        <v>1</v>
      </c>
      <c r="K2707" s="432"/>
      <c r="L2707" s="432" t="e">
        <f>IF(K2707=0,#REF!,0)</f>
        <v>#REF!</v>
      </c>
      <c r="O2707">
        <v>49677.239745999999</v>
      </c>
      <c r="P2707">
        <v>36</v>
      </c>
    </row>
    <row r="2708" spans="1:16">
      <c r="A2708" s="29">
        <v>2706</v>
      </c>
      <c r="B2708" s="29">
        <v>1762.222</v>
      </c>
      <c r="C2708" s="29">
        <v>40498.0079999999</v>
      </c>
      <c r="D2708" s="29">
        <v>1</v>
      </c>
      <c r="E2708" s="29">
        <v>1</v>
      </c>
      <c r="F2708" s="29">
        <v>13156.181</v>
      </c>
      <c r="G2708" s="29">
        <v>1</v>
      </c>
      <c r="H2708" s="29">
        <v>1</v>
      </c>
      <c r="I2708" s="29">
        <v>1</v>
      </c>
      <c r="K2708" s="432"/>
      <c r="L2708" s="432" t="e">
        <f>IF(K2708=0,#REF!,0)</f>
        <v>#REF!</v>
      </c>
      <c r="O2708">
        <v>49868.295532999997</v>
      </c>
      <c r="P2708">
        <v>39</v>
      </c>
    </row>
    <row r="2709" spans="1:16">
      <c r="A2709" s="29">
        <v>2707</v>
      </c>
      <c r="B2709" s="29">
        <v>6139.8579999999993</v>
      </c>
      <c r="C2709" s="29">
        <v>28254.898999999899</v>
      </c>
      <c r="D2709" s="29">
        <v>1</v>
      </c>
      <c r="E2709" s="29">
        <v>1</v>
      </c>
      <c r="F2709" s="29">
        <v>9452.3239999999896</v>
      </c>
      <c r="G2709" s="29">
        <v>1</v>
      </c>
      <c r="H2709" s="29">
        <v>1</v>
      </c>
      <c r="I2709" s="29">
        <v>1</v>
      </c>
      <c r="K2709" s="432"/>
      <c r="L2709" s="432" t="e">
        <f>IF(K2709=0,#REF!,0)</f>
        <v>#REF!</v>
      </c>
      <c r="O2709">
        <v>50531.924377000003</v>
      </c>
      <c r="P2709">
        <v>53</v>
      </c>
    </row>
    <row r="2710" spans="1:16">
      <c r="A2710" s="29">
        <v>2708</v>
      </c>
      <c r="B2710" s="29">
        <v>7599.07</v>
      </c>
      <c r="C2710" s="29">
        <v>29691.968999999899</v>
      </c>
      <c r="D2710" s="29">
        <v>1</v>
      </c>
      <c r="E2710" s="29">
        <v>1</v>
      </c>
      <c r="F2710" s="29">
        <v>12438.30799999999</v>
      </c>
      <c r="G2710" s="29">
        <v>1</v>
      </c>
      <c r="H2710" s="29">
        <v>1</v>
      </c>
      <c r="I2710" s="29">
        <v>1</v>
      </c>
      <c r="K2710" s="432"/>
      <c r="L2710" s="432" t="e">
        <f>IF(K2710=0,#REF!,0)</f>
        <v>#REF!</v>
      </c>
      <c r="O2710">
        <v>52415.567688000003</v>
      </c>
      <c r="P2710">
        <v>63</v>
      </c>
    </row>
    <row r="2711" spans="1:16">
      <c r="A2711" s="29">
        <v>2709</v>
      </c>
      <c r="B2711" s="29">
        <v>1762.222</v>
      </c>
      <c r="C2711" s="29">
        <v>16615.771999999899</v>
      </c>
      <c r="D2711" s="29">
        <v>1</v>
      </c>
      <c r="E2711" s="29">
        <v>1</v>
      </c>
      <c r="F2711" s="29">
        <v>28065.269999999899</v>
      </c>
      <c r="G2711" s="29">
        <v>1</v>
      </c>
      <c r="H2711" s="29">
        <v>1</v>
      </c>
      <c r="I2711" s="29">
        <v>1</v>
      </c>
      <c r="K2711" s="432"/>
      <c r="L2711" s="432" t="e">
        <f>IF(K2711=0,#REF!,0)</f>
        <v>#REF!</v>
      </c>
      <c r="O2711">
        <v>54571.592898000003</v>
      </c>
      <c r="P2711">
        <v>72</v>
      </c>
    </row>
    <row r="2712" spans="1:16">
      <c r="A2712" s="29">
        <v>2710</v>
      </c>
      <c r="B2712" s="29">
        <v>1762.222</v>
      </c>
      <c r="C2712" s="29">
        <v>16315.450999999901</v>
      </c>
      <c r="D2712" s="29">
        <v>1</v>
      </c>
      <c r="E2712" s="29">
        <v>1</v>
      </c>
      <c r="F2712" s="29">
        <v>2975.74099999999</v>
      </c>
      <c r="G2712" s="29">
        <v>1</v>
      </c>
      <c r="H2712" s="29">
        <v>1</v>
      </c>
      <c r="I2712" s="29">
        <v>1</v>
      </c>
      <c r="K2712" s="432"/>
      <c r="L2712" s="432" t="e">
        <f>IF(K2712=0,#REF!,0)</f>
        <v>#REF!</v>
      </c>
      <c r="O2712">
        <v>54302.619809999997</v>
      </c>
      <c r="P2712">
        <v>73</v>
      </c>
    </row>
    <row r="2713" spans="1:16">
      <c r="A2713" s="29">
        <v>2711</v>
      </c>
      <c r="B2713" s="29">
        <v>1762.222</v>
      </c>
      <c r="C2713" s="29">
        <v>15994.5829999999</v>
      </c>
      <c r="D2713" s="29">
        <v>1</v>
      </c>
      <c r="E2713" s="29">
        <v>1</v>
      </c>
      <c r="F2713" s="29">
        <v>1663.65399999999</v>
      </c>
      <c r="G2713" s="29">
        <v>1</v>
      </c>
      <c r="H2713" s="29">
        <v>1</v>
      </c>
      <c r="I2713" s="29">
        <v>1</v>
      </c>
      <c r="K2713" s="432"/>
      <c r="L2713" s="432" t="e">
        <f>IF(K2713=0,#REF!,0)</f>
        <v>#REF!</v>
      </c>
      <c r="O2713">
        <v>54157.815552</v>
      </c>
      <c r="P2713">
        <v>66</v>
      </c>
    </row>
    <row r="2714" spans="1:16">
      <c r="A2714" s="29">
        <v>2712</v>
      </c>
      <c r="B2714" s="29">
        <v>1032.623999999998</v>
      </c>
      <c r="C2714" s="29">
        <v>16128.5469999999</v>
      </c>
      <c r="D2714" s="29">
        <v>1</v>
      </c>
      <c r="E2714" s="29">
        <v>1</v>
      </c>
      <c r="F2714" s="29">
        <v>1272.0920000000001</v>
      </c>
      <c r="G2714" s="29">
        <v>1</v>
      </c>
      <c r="H2714" s="29">
        <v>1</v>
      </c>
      <c r="I2714" s="29">
        <v>1</v>
      </c>
      <c r="K2714" s="432"/>
      <c r="L2714" s="432" t="e">
        <f>IF(K2714=0,#REF!,0)</f>
        <v>#REF!</v>
      </c>
      <c r="O2714">
        <v>53381.590026999998</v>
      </c>
      <c r="P2714">
        <v>55</v>
      </c>
    </row>
    <row r="2715" spans="1:16">
      <c r="A2715" s="29">
        <v>2713</v>
      </c>
      <c r="B2715" s="29">
        <v>1032.623999999998</v>
      </c>
      <c r="C2715" s="29">
        <v>16228.943999999899</v>
      </c>
      <c r="D2715" s="29">
        <v>1</v>
      </c>
      <c r="E2715" s="29">
        <v>1</v>
      </c>
      <c r="F2715" s="29">
        <v>563.60699999999997</v>
      </c>
      <c r="G2715" s="29">
        <v>1</v>
      </c>
      <c r="H2715" s="29">
        <v>1</v>
      </c>
      <c r="I2715" s="29">
        <v>1</v>
      </c>
      <c r="K2715" s="432"/>
      <c r="L2715" s="432" t="e">
        <f>IF(K2715=0,#REF!,0)</f>
        <v>#REF!</v>
      </c>
      <c r="O2715">
        <v>50907.962766999997</v>
      </c>
      <c r="P2715">
        <v>47</v>
      </c>
    </row>
    <row r="2716" spans="1:16">
      <c r="A2716" s="29">
        <v>2714</v>
      </c>
      <c r="B2716" s="29">
        <v>1032.623999999998</v>
      </c>
      <c r="C2716" s="29">
        <v>16262.6269999999</v>
      </c>
      <c r="D2716" s="29">
        <v>1</v>
      </c>
      <c r="E2716" s="29">
        <v>1</v>
      </c>
      <c r="F2716" s="29">
        <v>327.69099999999997</v>
      </c>
      <c r="G2716" s="29">
        <v>1</v>
      </c>
      <c r="H2716" s="29">
        <v>1</v>
      </c>
      <c r="I2716" s="29">
        <v>1</v>
      </c>
      <c r="K2716" s="432"/>
      <c r="L2716" s="432" t="e">
        <f>IF(K2716=0,#REF!,0)</f>
        <v>#REF!</v>
      </c>
      <c r="O2716">
        <v>49531.389587000012</v>
      </c>
      <c r="P2716">
        <v>42</v>
      </c>
    </row>
    <row r="2717" spans="1:16">
      <c r="A2717" s="29">
        <v>2715</v>
      </c>
      <c r="B2717" s="29">
        <v>1032.623999999998</v>
      </c>
      <c r="C2717" s="29">
        <v>16290.6679999999</v>
      </c>
      <c r="D2717" s="29">
        <v>1</v>
      </c>
      <c r="E2717" s="29">
        <v>1</v>
      </c>
      <c r="F2717" s="29">
        <v>282.66899999999998</v>
      </c>
      <c r="G2717" s="29">
        <v>1</v>
      </c>
      <c r="H2717" s="29">
        <v>1</v>
      </c>
      <c r="I2717" s="29">
        <v>1</v>
      </c>
      <c r="K2717" s="432"/>
      <c r="L2717" s="432" t="e">
        <f>IF(K2717=0,#REF!,0)</f>
        <v>#REF!</v>
      </c>
      <c r="O2717">
        <v>48930.941832999997</v>
      </c>
      <c r="P2717">
        <v>37</v>
      </c>
    </row>
    <row r="2718" spans="1:16">
      <c r="A2718" s="29">
        <v>2716</v>
      </c>
      <c r="B2718" s="29">
        <v>1032.623999999998</v>
      </c>
      <c r="C2718" s="29">
        <v>16336.344999999899</v>
      </c>
      <c r="D2718" s="29">
        <v>1</v>
      </c>
      <c r="E2718" s="29">
        <v>1</v>
      </c>
      <c r="F2718" s="29">
        <v>284.39299999999997</v>
      </c>
      <c r="G2718" s="29">
        <v>1</v>
      </c>
      <c r="H2718" s="29">
        <v>1</v>
      </c>
      <c r="I2718" s="29">
        <v>1</v>
      </c>
      <c r="K2718" s="432"/>
      <c r="L2718" s="432" t="e">
        <f>IF(K2718=0,#REF!,0)</f>
        <v>#REF!</v>
      </c>
      <c r="O2718">
        <v>48067.683470999997</v>
      </c>
      <c r="P2718">
        <v>38</v>
      </c>
    </row>
    <row r="2719" spans="1:16">
      <c r="A2719" s="29">
        <v>2717</v>
      </c>
      <c r="B2719" s="29">
        <v>1032.623999999998</v>
      </c>
      <c r="C2719" s="29">
        <v>16361.261999999901</v>
      </c>
      <c r="D2719" s="29">
        <v>1</v>
      </c>
      <c r="E2719" s="29">
        <v>1</v>
      </c>
      <c r="F2719" s="29">
        <v>274.62400000000002</v>
      </c>
      <c r="G2719" s="29">
        <v>1</v>
      </c>
      <c r="H2719" s="29">
        <v>1</v>
      </c>
      <c r="I2719" s="29">
        <v>1</v>
      </c>
      <c r="K2719" s="432"/>
      <c r="L2719" s="432" t="e">
        <f>IF(K2719=0,#REF!,0)</f>
        <v>#REF!</v>
      </c>
      <c r="O2719">
        <v>48217.330932999997</v>
      </c>
      <c r="P2719">
        <v>41</v>
      </c>
    </row>
    <row r="2720" spans="1:16">
      <c r="A2720" s="29">
        <v>2718</v>
      </c>
      <c r="B2720" s="29">
        <v>1762.222</v>
      </c>
      <c r="C2720" s="29">
        <v>16373.16599999989</v>
      </c>
      <c r="D2720" s="29">
        <v>1</v>
      </c>
      <c r="E2720" s="29">
        <v>1</v>
      </c>
      <c r="F2720" s="29">
        <v>2583.415</v>
      </c>
      <c r="G2720" s="29">
        <v>1</v>
      </c>
      <c r="H2720" s="29">
        <v>1</v>
      </c>
      <c r="I2720" s="29">
        <v>1</v>
      </c>
      <c r="K2720" s="432"/>
      <c r="L2720" s="432" t="e">
        <f>IF(K2720=0,#REF!,0)</f>
        <v>#REF!</v>
      </c>
      <c r="O2720">
        <v>49816.994935000002</v>
      </c>
      <c r="P2720">
        <v>45</v>
      </c>
    </row>
    <row r="2721" spans="1:16">
      <c r="A2721" s="29">
        <v>2719</v>
      </c>
      <c r="B2721" s="29">
        <v>6139.8579999999993</v>
      </c>
      <c r="C2721" s="29">
        <v>16353.5719999999</v>
      </c>
      <c r="D2721" s="29">
        <v>1</v>
      </c>
      <c r="E2721" s="29">
        <v>1</v>
      </c>
      <c r="F2721" s="29">
        <v>72165.599000000002</v>
      </c>
      <c r="G2721" s="29">
        <v>1</v>
      </c>
      <c r="H2721" s="29">
        <v>1</v>
      </c>
      <c r="I2721" s="29">
        <v>1</v>
      </c>
      <c r="K2721" s="432"/>
      <c r="L2721" s="432" t="e">
        <f>IF(K2721=0,#REF!,0)</f>
        <v>#REF!</v>
      </c>
      <c r="O2721">
        <v>51548.623901000014</v>
      </c>
      <c r="P2721">
        <v>64</v>
      </c>
    </row>
    <row r="2722" spans="1:16">
      <c r="A2722" s="29">
        <v>2720</v>
      </c>
      <c r="B2722" s="29">
        <v>1762.222</v>
      </c>
      <c r="C2722" s="29">
        <v>44534.69099999989</v>
      </c>
      <c r="D2722" s="29">
        <v>1</v>
      </c>
      <c r="E2722" s="29">
        <v>1</v>
      </c>
      <c r="F2722" s="29">
        <v>72966.444000000003</v>
      </c>
      <c r="G2722" s="29">
        <v>1</v>
      </c>
      <c r="H2722" s="29">
        <v>1</v>
      </c>
      <c r="I2722" s="29">
        <v>1</v>
      </c>
      <c r="K2722" s="432"/>
      <c r="L2722" s="432" t="e">
        <f>IF(K2722=0,#REF!,0)</f>
        <v>#REF!</v>
      </c>
      <c r="O2722">
        <v>55189.798522999998</v>
      </c>
      <c r="P2722">
        <v>83</v>
      </c>
    </row>
    <row r="2723" spans="1:16">
      <c r="A2723" s="29">
        <v>2721</v>
      </c>
      <c r="B2723" s="29">
        <v>1032.623999999998</v>
      </c>
      <c r="C2723" s="29">
        <v>71802.554999999906</v>
      </c>
      <c r="D2723" s="29">
        <v>1</v>
      </c>
      <c r="E2723" s="29">
        <v>1</v>
      </c>
      <c r="F2723" s="29">
        <v>65302.432999999903</v>
      </c>
      <c r="G2723" s="29">
        <v>1</v>
      </c>
      <c r="H2723" s="29">
        <v>1</v>
      </c>
      <c r="I2723" s="29">
        <v>1</v>
      </c>
      <c r="K2723" s="432"/>
      <c r="L2723" s="432" t="e">
        <f>IF(K2723=0,#REF!,0)</f>
        <v>#REF!</v>
      </c>
      <c r="O2723">
        <v>54827.384400000003</v>
      </c>
      <c r="P2723">
        <v>54</v>
      </c>
    </row>
    <row r="2724" spans="1:16">
      <c r="A2724" s="29">
        <v>2722</v>
      </c>
      <c r="B2724" s="29">
        <v>1153.2399999999991</v>
      </c>
      <c r="C2724" s="29">
        <v>87529.580999999889</v>
      </c>
      <c r="D2724" s="29">
        <v>1</v>
      </c>
      <c r="E2724" s="29">
        <v>1</v>
      </c>
      <c r="F2724" s="29">
        <v>54956.526999999893</v>
      </c>
      <c r="G2724" s="29">
        <v>1</v>
      </c>
      <c r="H2724" s="29">
        <v>1</v>
      </c>
      <c r="I2724" s="29">
        <v>1</v>
      </c>
      <c r="K2724" s="432">
        <v>14152.09760108638</v>
      </c>
      <c r="L2724" s="432">
        <f>IF(K2724=0,#REF!,0)</f>
        <v>0</v>
      </c>
      <c r="O2724">
        <v>58001.728697999999</v>
      </c>
      <c r="P2724">
        <v>39</v>
      </c>
    </row>
    <row r="2725" spans="1:16">
      <c r="A2725" s="29">
        <v>2723</v>
      </c>
      <c r="B2725" s="29">
        <v>1213.5469999999989</v>
      </c>
      <c r="C2725" s="29">
        <v>103212.43899999979</v>
      </c>
      <c r="D2725" s="29">
        <v>1</v>
      </c>
      <c r="E2725" s="29">
        <v>1</v>
      </c>
      <c r="F2725" s="29">
        <v>46889.997000000003</v>
      </c>
      <c r="G2725" s="29">
        <v>1</v>
      </c>
      <c r="H2725" s="29">
        <v>1</v>
      </c>
      <c r="I2725" s="29">
        <v>1</v>
      </c>
      <c r="K2725" s="432">
        <v>30932.23166114555</v>
      </c>
      <c r="L2725" s="432">
        <f>IF(K2725=0,#REF!,0)</f>
        <v>0</v>
      </c>
      <c r="O2725">
        <v>58574.427063000003</v>
      </c>
      <c r="P2725">
        <v>40</v>
      </c>
    </row>
    <row r="2726" spans="1:16">
      <c r="A2726" s="29">
        <v>2724</v>
      </c>
      <c r="B2726" s="29">
        <v>1213.5469999999989</v>
      </c>
      <c r="C2726" s="29">
        <v>86434.453999999911</v>
      </c>
      <c r="D2726" s="29">
        <v>1</v>
      </c>
      <c r="E2726" s="29">
        <v>1</v>
      </c>
      <c r="F2726" s="29">
        <v>34067.005999999987</v>
      </c>
      <c r="G2726" s="29">
        <v>1</v>
      </c>
      <c r="H2726" s="29">
        <v>1</v>
      </c>
      <c r="I2726" s="29">
        <v>1</v>
      </c>
      <c r="K2726" s="432">
        <v>35966.196531350739</v>
      </c>
      <c r="L2726" s="432">
        <f>IF(K2726=0,#REF!,0)</f>
        <v>0</v>
      </c>
      <c r="O2726">
        <v>58477.806091999999</v>
      </c>
      <c r="P2726">
        <v>33</v>
      </c>
    </row>
    <row r="2727" spans="1:16">
      <c r="A2727" s="29">
        <v>2725</v>
      </c>
      <c r="B2727" s="29">
        <v>6200.1660000000002</v>
      </c>
      <c r="C2727" s="29">
        <v>49299.835999999901</v>
      </c>
      <c r="D2727" s="29">
        <v>1</v>
      </c>
      <c r="E2727" s="29">
        <v>1</v>
      </c>
      <c r="F2727" s="29">
        <v>15426.37299999989</v>
      </c>
      <c r="G2727" s="29">
        <v>1</v>
      </c>
      <c r="H2727" s="29">
        <v>1</v>
      </c>
      <c r="I2727" s="29">
        <v>1</v>
      </c>
      <c r="K2727" s="432">
        <v>27719.965462411139</v>
      </c>
      <c r="L2727" s="432">
        <f>IF(K2727=0,#REF!,0)</f>
        <v>0</v>
      </c>
      <c r="O2727">
        <v>55458.203979999998</v>
      </c>
      <c r="P2727">
        <v>31</v>
      </c>
    </row>
    <row r="2728" spans="1:16">
      <c r="A2728" s="29">
        <v>2726</v>
      </c>
      <c r="B2728" s="29">
        <v>1762.222</v>
      </c>
      <c r="C2728" s="29">
        <v>68389.869999999893</v>
      </c>
      <c r="D2728" s="29">
        <v>1</v>
      </c>
      <c r="E2728" s="29">
        <v>1</v>
      </c>
      <c r="F2728" s="29">
        <v>21157.404999999901</v>
      </c>
      <c r="G2728" s="29">
        <v>1</v>
      </c>
      <c r="H2728" s="29">
        <v>1</v>
      </c>
      <c r="I2728" s="29">
        <v>1</v>
      </c>
      <c r="K2728" s="432">
        <v>45044.625966881613</v>
      </c>
      <c r="L2728" s="432">
        <f>IF(K2728=0,#REF!,0)</f>
        <v>0</v>
      </c>
      <c r="O2728">
        <v>54980.329926000013</v>
      </c>
      <c r="P2728">
        <v>31</v>
      </c>
    </row>
    <row r="2729" spans="1:16">
      <c r="A2729" s="29">
        <v>2727</v>
      </c>
      <c r="B2729" s="29">
        <v>1032.623999999998</v>
      </c>
      <c r="C2729" s="29">
        <v>99978.029999999795</v>
      </c>
      <c r="D2729" s="29">
        <v>1</v>
      </c>
      <c r="E2729" s="29">
        <v>1</v>
      </c>
      <c r="F2729" s="29">
        <v>19492.021000000001</v>
      </c>
      <c r="G2729" s="29">
        <v>1</v>
      </c>
      <c r="H2729" s="29">
        <v>1</v>
      </c>
      <c r="I2729" s="29">
        <v>1</v>
      </c>
      <c r="K2729" s="432">
        <v>23493.863868761931</v>
      </c>
      <c r="L2729" s="432">
        <f>IF(K2729=0,#REF!,0)</f>
        <v>0</v>
      </c>
      <c r="O2729">
        <v>58095.611052</v>
      </c>
      <c r="P2729">
        <v>28</v>
      </c>
    </row>
    <row r="2730" spans="1:16">
      <c r="A2730" s="29">
        <v>2728</v>
      </c>
      <c r="B2730" s="29">
        <v>1032.623999999998</v>
      </c>
      <c r="C2730" s="29">
        <v>84063.665999999896</v>
      </c>
      <c r="D2730" s="29">
        <v>1</v>
      </c>
      <c r="E2730" s="29">
        <v>1</v>
      </c>
      <c r="F2730" s="29">
        <v>17972.460999999999</v>
      </c>
      <c r="G2730" s="29">
        <v>1</v>
      </c>
      <c r="H2730" s="29">
        <v>1</v>
      </c>
      <c r="I2730" s="29">
        <v>1</v>
      </c>
      <c r="K2730" s="432">
        <v>13920.57268888846</v>
      </c>
      <c r="L2730" s="432">
        <f>IF(K2730=0,#REF!,0)</f>
        <v>0</v>
      </c>
      <c r="O2730">
        <v>57926.744628</v>
      </c>
      <c r="P2730">
        <v>28</v>
      </c>
    </row>
    <row r="2731" spans="1:16">
      <c r="A2731" s="29">
        <v>2729</v>
      </c>
      <c r="B2731" s="29">
        <v>1032.623999999998</v>
      </c>
      <c r="C2731" s="29">
        <v>72490.843999999895</v>
      </c>
      <c r="D2731" s="29">
        <v>1</v>
      </c>
      <c r="E2731" s="29">
        <v>1</v>
      </c>
      <c r="F2731" s="29">
        <v>22938.366999999889</v>
      </c>
      <c r="G2731" s="29">
        <v>1</v>
      </c>
      <c r="H2731" s="29">
        <v>1</v>
      </c>
      <c r="I2731" s="29">
        <v>1</v>
      </c>
      <c r="K2731" s="432"/>
      <c r="L2731" s="432" t="e">
        <f>IF(K2731=0,#REF!,0)</f>
        <v>#REF!</v>
      </c>
      <c r="O2731">
        <v>58257.734741</v>
      </c>
      <c r="P2731">
        <v>30</v>
      </c>
    </row>
    <row r="2732" spans="1:16">
      <c r="A2732" s="29">
        <v>2730</v>
      </c>
      <c r="B2732" s="29">
        <v>1762.222</v>
      </c>
      <c r="C2732" s="29">
        <v>41197.055999999888</v>
      </c>
      <c r="D2732" s="29">
        <v>1</v>
      </c>
      <c r="E2732" s="29">
        <v>1</v>
      </c>
      <c r="F2732" s="29">
        <v>26363.012999999999</v>
      </c>
      <c r="G2732" s="29">
        <v>1</v>
      </c>
      <c r="H2732" s="29">
        <v>1</v>
      </c>
      <c r="I2732" s="29">
        <v>1</v>
      </c>
      <c r="K2732" s="432"/>
      <c r="L2732" s="432" t="e">
        <f>IF(K2732=0,#REF!,0)</f>
        <v>#REF!</v>
      </c>
      <c r="O2732">
        <v>58738.975921999998</v>
      </c>
      <c r="P2732">
        <v>31</v>
      </c>
    </row>
    <row r="2733" spans="1:16">
      <c r="A2733" s="29">
        <v>2731</v>
      </c>
      <c r="B2733" s="29">
        <v>6139.8579999999993</v>
      </c>
      <c r="C2733" s="29">
        <v>28641.375999999898</v>
      </c>
      <c r="D2733" s="29">
        <v>1</v>
      </c>
      <c r="E2733" s="29">
        <v>1</v>
      </c>
      <c r="F2733" s="29">
        <v>22677.769999999899</v>
      </c>
      <c r="G2733" s="29">
        <v>1</v>
      </c>
      <c r="H2733" s="29">
        <v>1</v>
      </c>
      <c r="I2733" s="29">
        <v>1</v>
      </c>
      <c r="K2733" s="432"/>
      <c r="L2733" s="432" t="e">
        <f>IF(K2733=0,#REF!,0)</f>
        <v>#REF!</v>
      </c>
      <c r="O2733">
        <v>58990.470794000001</v>
      </c>
      <c r="P2733">
        <v>46</v>
      </c>
    </row>
    <row r="2734" spans="1:16">
      <c r="A2734" s="29">
        <v>2732</v>
      </c>
      <c r="B2734" s="29">
        <v>7599.07</v>
      </c>
      <c r="C2734" s="29">
        <v>30049.664999999899</v>
      </c>
      <c r="D2734" s="29">
        <v>1</v>
      </c>
      <c r="E2734" s="29">
        <v>1</v>
      </c>
      <c r="F2734" s="29">
        <v>23800.099999999991</v>
      </c>
      <c r="G2734" s="29">
        <v>1</v>
      </c>
      <c r="H2734" s="29">
        <v>1</v>
      </c>
      <c r="I2734" s="29">
        <v>1</v>
      </c>
      <c r="K2734" s="432"/>
      <c r="L2734" s="432" t="e">
        <f>IF(K2734=0,#REF!,0)</f>
        <v>#REF!</v>
      </c>
      <c r="O2734">
        <v>59673.552857000002</v>
      </c>
      <c r="P2734">
        <v>56</v>
      </c>
    </row>
    <row r="2735" spans="1:16">
      <c r="A2735" s="29">
        <v>2733</v>
      </c>
      <c r="B2735" s="29">
        <v>1762.222</v>
      </c>
      <c r="C2735" s="29">
        <v>16882.309999999899</v>
      </c>
      <c r="D2735" s="29">
        <v>1</v>
      </c>
      <c r="E2735" s="29">
        <v>1</v>
      </c>
      <c r="F2735" s="29">
        <v>37016.722000000002</v>
      </c>
      <c r="G2735" s="29">
        <v>1</v>
      </c>
      <c r="H2735" s="29">
        <v>1</v>
      </c>
      <c r="I2735" s="29">
        <v>1</v>
      </c>
      <c r="K2735" s="432"/>
      <c r="L2735" s="432" t="e">
        <f>IF(K2735=0,#REF!,0)</f>
        <v>#REF!</v>
      </c>
      <c r="O2735">
        <v>59978.926452</v>
      </c>
      <c r="P2735">
        <v>63</v>
      </c>
    </row>
    <row r="2736" spans="1:16">
      <c r="A2736" s="29">
        <v>2734</v>
      </c>
      <c r="B2736" s="29">
        <v>1762.222</v>
      </c>
      <c r="C2736" s="29">
        <v>16514.237999999899</v>
      </c>
      <c r="D2736" s="29">
        <v>1</v>
      </c>
      <c r="E2736" s="29">
        <v>1</v>
      </c>
      <c r="F2736" s="29">
        <v>2977.6790000000001</v>
      </c>
      <c r="G2736" s="29">
        <v>1</v>
      </c>
      <c r="H2736" s="29">
        <v>1</v>
      </c>
      <c r="I2736" s="29">
        <v>1</v>
      </c>
      <c r="K2736" s="432"/>
      <c r="L2736" s="432" t="e">
        <f>IF(K2736=0,#REF!,0)</f>
        <v>#REF!</v>
      </c>
      <c r="O2736">
        <v>58575.492187999997</v>
      </c>
      <c r="P2736">
        <v>66</v>
      </c>
    </row>
    <row r="2737" spans="1:16">
      <c r="A2737" s="29">
        <v>2735</v>
      </c>
      <c r="B2737" s="29">
        <v>1762.222</v>
      </c>
      <c r="C2737" s="29">
        <v>16160.119999999901</v>
      </c>
      <c r="D2737" s="29">
        <v>1</v>
      </c>
      <c r="E2737" s="29">
        <v>1</v>
      </c>
      <c r="F2737" s="29">
        <v>1664.70999999999</v>
      </c>
      <c r="G2737" s="29">
        <v>1</v>
      </c>
      <c r="H2737" s="29">
        <v>1</v>
      </c>
      <c r="I2737" s="29">
        <v>1</v>
      </c>
      <c r="K2737" s="432"/>
      <c r="L2737" s="432" t="e">
        <f>IF(K2737=0,#REF!,0)</f>
        <v>#REF!</v>
      </c>
      <c r="O2737">
        <v>57611.310211999997</v>
      </c>
      <c r="P2737">
        <v>61</v>
      </c>
    </row>
    <row r="2738" spans="1:16">
      <c r="A2738" s="29">
        <v>2736</v>
      </c>
      <c r="B2738" s="29">
        <v>1032.623999999998</v>
      </c>
      <c r="C2738" s="29">
        <v>16250.7949999999</v>
      </c>
      <c r="D2738" s="29">
        <v>1</v>
      </c>
      <c r="E2738" s="29">
        <v>1</v>
      </c>
      <c r="F2738" s="29">
        <v>1272.7550000000001</v>
      </c>
      <c r="G2738" s="29">
        <v>1</v>
      </c>
      <c r="H2738" s="29">
        <v>1</v>
      </c>
      <c r="I2738" s="29">
        <v>1</v>
      </c>
      <c r="K2738" s="432"/>
      <c r="L2738" s="432" t="e">
        <f>IF(K2738=0,#REF!,0)</f>
        <v>#REF!</v>
      </c>
      <c r="O2738">
        <v>56651.831206000003</v>
      </c>
      <c r="P2738">
        <v>58</v>
      </c>
    </row>
    <row r="2739" spans="1:16">
      <c r="A2739" s="29">
        <v>2737</v>
      </c>
      <c r="B2739" s="29">
        <v>1032.623999999998</v>
      </c>
      <c r="C2739" s="29">
        <v>16314.3029999999</v>
      </c>
      <c r="D2739" s="29">
        <v>1</v>
      </c>
      <c r="E2739" s="29">
        <v>1</v>
      </c>
      <c r="F2739" s="29">
        <v>563.98499999999899</v>
      </c>
      <c r="G2739" s="29">
        <v>1</v>
      </c>
      <c r="H2739" s="29">
        <v>1</v>
      </c>
      <c r="I2739" s="29">
        <v>1</v>
      </c>
      <c r="K2739" s="432"/>
      <c r="L2739" s="432" t="e">
        <f>IF(K2739=0,#REF!,0)</f>
        <v>#REF!</v>
      </c>
      <c r="O2739">
        <v>54715.587066</v>
      </c>
      <c r="P2739">
        <v>55</v>
      </c>
    </row>
    <row r="2740" spans="1:16">
      <c r="A2740" s="29">
        <v>2738</v>
      </c>
      <c r="B2740" s="29">
        <v>1032.623999999998</v>
      </c>
      <c r="C2740" s="29">
        <v>16324.843999999899</v>
      </c>
      <c r="D2740" s="29">
        <v>1</v>
      </c>
      <c r="E2740" s="29">
        <v>1</v>
      </c>
      <c r="F2740" s="29">
        <v>328.04700000000003</v>
      </c>
      <c r="G2740" s="29">
        <v>1</v>
      </c>
      <c r="H2740" s="29">
        <v>1</v>
      </c>
      <c r="I2740" s="29">
        <v>1</v>
      </c>
      <c r="K2740" s="432"/>
      <c r="L2740" s="432" t="e">
        <f>IF(K2740=0,#REF!,0)</f>
        <v>#REF!</v>
      </c>
      <c r="O2740">
        <v>52137.004608000003</v>
      </c>
      <c r="P2740">
        <v>50</v>
      </c>
    </row>
    <row r="2741" spans="1:16">
      <c r="A2741" s="29">
        <v>2739</v>
      </c>
      <c r="B2741" s="29">
        <v>1032.623999999998</v>
      </c>
      <c r="C2741" s="29">
        <v>16343.4659999999</v>
      </c>
      <c r="D2741" s="29">
        <v>1</v>
      </c>
      <c r="E2741" s="29">
        <v>1</v>
      </c>
      <c r="F2741" s="29">
        <v>283.45400000000001</v>
      </c>
      <c r="G2741" s="29">
        <v>1</v>
      </c>
      <c r="H2741" s="29">
        <v>1</v>
      </c>
      <c r="I2741" s="29">
        <v>1</v>
      </c>
      <c r="K2741" s="432"/>
      <c r="L2741" s="432" t="e">
        <f>IF(K2741=0,#REF!,0)</f>
        <v>#REF!</v>
      </c>
      <c r="O2741">
        <v>51682.014618000001</v>
      </c>
      <c r="P2741">
        <v>48</v>
      </c>
    </row>
    <row r="2742" spans="1:16">
      <c r="A2742" s="29">
        <v>2740</v>
      </c>
      <c r="B2742" s="29">
        <v>1032.623999999998</v>
      </c>
      <c r="C2742" s="29">
        <v>16383.1249999999</v>
      </c>
      <c r="D2742" s="29">
        <v>1</v>
      </c>
      <c r="E2742" s="29">
        <v>1</v>
      </c>
      <c r="F2742" s="29">
        <v>300.65499999999997</v>
      </c>
      <c r="G2742" s="29">
        <v>1</v>
      </c>
      <c r="H2742" s="29">
        <v>1</v>
      </c>
      <c r="I2742" s="29">
        <v>1</v>
      </c>
      <c r="K2742" s="432"/>
      <c r="L2742" s="432" t="e">
        <f>IF(K2742=0,#REF!,0)</f>
        <v>#REF!</v>
      </c>
      <c r="O2742">
        <v>51446.267883</v>
      </c>
      <c r="P2742">
        <v>53</v>
      </c>
    </row>
    <row r="2743" spans="1:16">
      <c r="A2743" s="29">
        <v>2741</v>
      </c>
      <c r="B2743" s="29">
        <v>1032.623999999998</v>
      </c>
      <c r="C2743" s="29">
        <v>16418.661999999898</v>
      </c>
      <c r="D2743" s="29">
        <v>1</v>
      </c>
      <c r="E2743" s="29">
        <v>1</v>
      </c>
      <c r="F2743" s="29">
        <v>355.42399999999998</v>
      </c>
      <c r="G2743" s="29">
        <v>1</v>
      </c>
      <c r="H2743" s="29">
        <v>1</v>
      </c>
      <c r="I2743" s="29">
        <v>1</v>
      </c>
      <c r="K2743" s="432"/>
      <c r="L2743" s="432" t="e">
        <f>IF(K2743=0,#REF!,0)</f>
        <v>#REF!</v>
      </c>
      <c r="O2743">
        <v>52051.910035999987</v>
      </c>
      <c r="P2743">
        <v>50</v>
      </c>
    </row>
    <row r="2744" spans="1:16">
      <c r="A2744" s="29">
        <v>2742</v>
      </c>
      <c r="B2744" s="29">
        <v>1762.222</v>
      </c>
      <c r="C2744" s="29">
        <v>16443.6539999999</v>
      </c>
      <c r="D2744" s="29">
        <v>1</v>
      </c>
      <c r="E2744" s="29">
        <v>1</v>
      </c>
      <c r="F2744" s="29">
        <v>2822.9</v>
      </c>
      <c r="G2744" s="29">
        <v>1</v>
      </c>
      <c r="H2744" s="29">
        <v>1</v>
      </c>
      <c r="I2744" s="29">
        <v>1</v>
      </c>
      <c r="K2744" s="432"/>
      <c r="L2744" s="432" t="e">
        <f>IF(K2744=0,#REF!,0)</f>
        <v>#REF!</v>
      </c>
      <c r="O2744">
        <v>52927.668945999998</v>
      </c>
      <c r="P2744">
        <v>52</v>
      </c>
    </row>
    <row r="2745" spans="1:16">
      <c r="A2745" s="29">
        <v>2743</v>
      </c>
      <c r="B2745" s="29">
        <v>6139.8579999999993</v>
      </c>
      <c r="C2745" s="29">
        <v>16385.038999999899</v>
      </c>
      <c r="D2745" s="29">
        <v>1</v>
      </c>
      <c r="E2745" s="29">
        <v>1</v>
      </c>
      <c r="F2745" s="29">
        <v>73768.530999999988</v>
      </c>
      <c r="G2745" s="29">
        <v>1</v>
      </c>
      <c r="H2745" s="29">
        <v>1</v>
      </c>
      <c r="I2745" s="29">
        <v>1</v>
      </c>
      <c r="K2745" s="432"/>
      <c r="L2745" s="432" t="e">
        <f>IF(K2745=0,#REF!,0)</f>
        <v>#REF!</v>
      </c>
      <c r="O2745">
        <v>53778.370301000003</v>
      </c>
      <c r="P2745">
        <v>65</v>
      </c>
    </row>
    <row r="2746" spans="1:16">
      <c r="A2746" s="29">
        <v>2744</v>
      </c>
      <c r="B2746" s="29">
        <v>1762.222</v>
      </c>
      <c r="C2746" s="29">
        <v>44434.44299999989</v>
      </c>
      <c r="D2746" s="29">
        <v>1</v>
      </c>
      <c r="E2746" s="29">
        <v>1</v>
      </c>
      <c r="F2746" s="29">
        <v>71022.078999999998</v>
      </c>
      <c r="G2746" s="29">
        <v>1</v>
      </c>
      <c r="H2746" s="29">
        <v>1</v>
      </c>
      <c r="I2746" s="29">
        <v>1</v>
      </c>
      <c r="K2746" s="432"/>
      <c r="L2746" s="432" t="e">
        <f>IF(K2746=0,#REF!,0)</f>
        <v>#REF!</v>
      </c>
      <c r="O2746">
        <v>55479.861357000002</v>
      </c>
      <c r="P2746">
        <v>92</v>
      </c>
    </row>
    <row r="2747" spans="1:16">
      <c r="A2747" s="29">
        <v>2745</v>
      </c>
      <c r="B2747" s="29">
        <v>1032.623999999998</v>
      </c>
      <c r="C2747" s="29">
        <v>71542.477999999901</v>
      </c>
      <c r="D2747" s="29">
        <v>1</v>
      </c>
      <c r="E2747" s="29">
        <v>1</v>
      </c>
      <c r="F2747" s="29">
        <v>61054.705999999991</v>
      </c>
      <c r="G2747" s="29">
        <v>1</v>
      </c>
      <c r="H2747" s="29">
        <v>1</v>
      </c>
      <c r="I2747" s="29">
        <v>1</v>
      </c>
      <c r="K2747" s="432"/>
      <c r="L2747" s="432" t="e">
        <f>IF(K2747=0,#REF!,0)</f>
        <v>#REF!</v>
      </c>
      <c r="O2747">
        <v>56904.929598000002</v>
      </c>
      <c r="P2747">
        <v>69</v>
      </c>
    </row>
    <row r="2748" spans="1:16">
      <c r="A2748" s="29">
        <v>2746</v>
      </c>
      <c r="B2748" s="29">
        <v>1153.2399999999991</v>
      </c>
      <c r="C2748" s="29">
        <v>87112.430999999895</v>
      </c>
      <c r="D2748" s="29">
        <v>1</v>
      </c>
      <c r="E2748" s="29">
        <v>1</v>
      </c>
      <c r="F2748" s="29">
        <v>48995.264999999898</v>
      </c>
      <c r="G2748" s="29">
        <v>1</v>
      </c>
      <c r="H2748" s="29">
        <v>1</v>
      </c>
      <c r="I2748" s="29">
        <v>1</v>
      </c>
      <c r="K2748" s="432"/>
      <c r="L2748" s="432" t="e">
        <f>IF(K2748=0,#REF!,0)</f>
        <v>#REF!</v>
      </c>
      <c r="O2748">
        <v>59275.386933000002</v>
      </c>
      <c r="P2748">
        <v>49</v>
      </c>
    </row>
    <row r="2749" spans="1:16">
      <c r="A2749" s="29">
        <v>2747</v>
      </c>
      <c r="B2749" s="29">
        <v>1213.5469999999989</v>
      </c>
      <c r="C2749" s="29">
        <v>102599.72299999979</v>
      </c>
      <c r="D2749" s="29">
        <v>1</v>
      </c>
      <c r="E2749" s="29">
        <v>1</v>
      </c>
      <c r="F2749" s="29">
        <v>38294.123999999989</v>
      </c>
      <c r="G2749" s="29">
        <v>1</v>
      </c>
      <c r="H2749" s="29">
        <v>1</v>
      </c>
      <c r="I2749" s="29">
        <v>1</v>
      </c>
      <c r="K2749" s="432"/>
      <c r="L2749" s="432" t="e">
        <f>IF(K2749=0,#REF!,0)</f>
        <v>#REF!</v>
      </c>
      <c r="O2749">
        <v>59263.527039000001</v>
      </c>
      <c r="P2749">
        <v>46</v>
      </c>
    </row>
    <row r="2750" spans="1:16">
      <c r="A2750" s="29">
        <v>2748</v>
      </c>
      <c r="B2750" s="29">
        <v>1213.5469999999989</v>
      </c>
      <c r="C2750" s="29">
        <v>86182.669999999896</v>
      </c>
      <c r="D2750" s="29">
        <v>1</v>
      </c>
      <c r="E2750" s="29">
        <v>1</v>
      </c>
      <c r="F2750" s="29">
        <v>28535.766</v>
      </c>
      <c r="G2750" s="29">
        <v>1</v>
      </c>
      <c r="H2750" s="29">
        <v>1</v>
      </c>
      <c r="I2750" s="29">
        <v>1</v>
      </c>
      <c r="K2750" s="432"/>
      <c r="L2750" s="432" t="e">
        <f>IF(K2750=0,#REF!,0)</f>
        <v>#REF!</v>
      </c>
      <c r="O2750">
        <v>59188.096953</v>
      </c>
      <c r="P2750">
        <v>45</v>
      </c>
    </row>
    <row r="2751" spans="1:16">
      <c r="A2751" s="29">
        <v>2749</v>
      </c>
      <c r="B2751" s="29">
        <v>6200.1660000000002</v>
      </c>
      <c r="C2751" s="29">
        <v>49077.173999999897</v>
      </c>
      <c r="D2751" s="29">
        <v>1</v>
      </c>
      <c r="E2751" s="29">
        <v>1</v>
      </c>
      <c r="F2751" s="29">
        <v>8821.3429999999898</v>
      </c>
      <c r="G2751" s="29">
        <v>1</v>
      </c>
      <c r="H2751" s="29">
        <v>1</v>
      </c>
      <c r="I2751" s="29">
        <v>1</v>
      </c>
      <c r="K2751" s="432"/>
      <c r="L2751" s="432" t="e">
        <f>IF(K2751=0,#REF!,0)</f>
        <v>#REF!</v>
      </c>
      <c r="O2751">
        <v>57011.188965000001</v>
      </c>
      <c r="P2751">
        <v>41</v>
      </c>
    </row>
    <row r="2752" spans="1:16">
      <c r="A2752" s="29">
        <v>2750</v>
      </c>
      <c r="B2752" s="29">
        <v>1762.222</v>
      </c>
      <c r="C2752" s="29">
        <v>68055.501999999891</v>
      </c>
      <c r="D2752" s="29">
        <v>1</v>
      </c>
      <c r="E2752" s="29">
        <v>1</v>
      </c>
      <c r="F2752" s="29">
        <v>12607.56799999999</v>
      </c>
      <c r="G2752" s="29">
        <v>1</v>
      </c>
      <c r="H2752" s="29">
        <v>1</v>
      </c>
      <c r="I2752" s="29">
        <v>1</v>
      </c>
      <c r="K2752" s="432"/>
      <c r="L2752" s="432" t="e">
        <f>IF(K2752=0,#REF!,0)</f>
        <v>#REF!</v>
      </c>
      <c r="O2752">
        <v>56761.961820999997</v>
      </c>
      <c r="P2752">
        <v>41</v>
      </c>
    </row>
    <row r="2753" spans="1:16">
      <c r="A2753" s="29">
        <v>2751</v>
      </c>
      <c r="B2753" s="29">
        <v>1032.623999999998</v>
      </c>
      <c r="C2753" s="29">
        <v>99776.365999999805</v>
      </c>
      <c r="D2753" s="29">
        <v>1</v>
      </c>
      <c r="E2753" s="29">
        <v>1</v>
      </c>
      <c r="F2753" s="29">
        <v>9758.8359999999902</v>
      </c>
      <c r="G2753" s="29">
        <v>1</v>
      </c>
      <c r="H2753" s="29">
        <v>1</v>
      </c>
      <c r="I2753" s="29">
        <v>1</v>
      </c>
      <c r="K2753" s="432"/>
      <c r="L2753" s="432" t="e">
        <f>IF(K2753=0,#REF!,0)</f>
        <v>#REF!</v>
      </c>
      <c r="O2753">
        <v>59660.786622</v>
      </c>
      <c r="P2753">
        <v>43</v>
      </c>
    </row>
    <row r="2754" spans="1:16">
      <c r="A2754" s="29">
        <v>2752</v>
      </c>
      <c r="B2754" s="29">
        <v>1032.623999999998</v>
      </c>
      <c r="C2754" s="29">
        <v>83825.051999999894</v>
      </c>
      <c r="D2754" s="29">
        <v>1</v>
      </c>
      <c r="E2754" s="29">
        <v>1</v>
      </c>
      <c r="F2754" s="29">
        <v>8112.9179999999906</v>
      </c>
      <c r="G2754" s="29">
        <v>1</v>
      </c>
      <c r="H2754" s="29">
        <v>1</v>
      </c>
      <c r="I2754" s="29">
        <v>1</v>
      </c>
      <c r="K2754" s="432"/>
      <c r="L2754" s="432" t="e">
        <f>IF(K2754=0,#REF!,0)</f>
        <v>#REF!</v>
      </c>
      <c r="O2754">
        <v>59891.135162000013</v>
      </c>
      <c r="P2754">
        <v>44</v>
      </c>
    </row>
    <row r="2755" spans="1:16">
      <c r="A2755" s="29">
        <v>2753</v>
      </c>
      <c r="B2755" s="29">
        <v>1032.623999999998</v>
      </c>
      <c r="C2755" s="29">
        <v>71928.639999999898</v>
      </c>
      <c r="D2755" s="29">
        <v>1</v>
      </c>
      <c r="E2755" s="29">
        <v>1</v>
      </c>
      <c r="F2755" s="29">
        <v>10007.037</v>
      </c>
      <c r="G2755" s="29">
        <v>1</v>
      </c>
      <c r="H2755" s="29">
        <v>1</v>
      </c>
      <c r="I2755" s="29">
        <v>1</v>
      </c>
      <c r="K2755" s="432"/>
      <c r="L2755" s="432" t="e">
        <f>IF(K2755=0,#REF!,0)</f>
        <v>#REF!</v>
      </c>
      <c r="O2755">
        <v>60652.606629000002</v>
      </c>
      <c r="P2755">
        <v>44</v>
      </c>
    </row>
    <row r="2756" spans="1:16">
      <c r="A2756" s="29">
        <v>2754</v>
      </c>
      <c r="B2756" s="29">
        <v>1762.222</v>
      </c>
      <c r="C2756" s="29">
        <v>40350.553999999902</v>
      </c>
      <c r="D2756" s="29">
        <v>1</v>
      </c>
      <c r="E2756" s="29">
        <v>1</v>
      </c>
      <c r="F2756" s="29">
        <v>14245.424999999899</v>
      </c>
      <c r="G2756" s="29">
        <v>1</v>
      </c>
      <c r="H2756" s="29">
        <v>1</v>
      </c>
      <c r="I2756" s="29">
        <v>1</v>
      </c>
      <c r="K2756" s="432"/>
      <c r="L2756" s="432" t="e">
        <f>IF(K2756=0,#REF!,0)</f>
        <v>#REF!</v>
      </c>
      <c r="O2756">
        <v>60153.169006999997</v>
      </c>
      <c r="P2756">
        <v>50</v>
      </c>
    </row>
    <row r="2757" spans="1:16">
      <c r="A2757" s="29">
        <v>2755</v>
      </c>
      <c r="B2757" s="29">
        <v>6139.8579999999993</v>
      </c>
      <c r="C2757" s="29">
        <v>28265.412999999899</v>
      </c>
      <c r="D2757" s="29">
        <v>1</v>
      </c>
      <c r="E2757" s="29">
        <v>1</v>
      </c>
      <c r="F2757" s="29">
        <v>11690.87099999999</v>
      </c>
      <c r="G2757" s="29">
        <v>1</v>
      </c>
      <c r="H2757" s="29">
        <v>1</v>
      </c>
      <c r="I2757" s="29">
        <v>1</v>
      </c>
      <c r="K2757" s="432"/>
      <c r="L2757" s="432" t="e">
        <f>IF(K2757=0,#REF!,0)</f>
        <v>#REF!</v>
      </c>
      <c r="O2757">
        <v>59810.081053999987</v>
      </c>
      <c r="P2757">
        <v>59</v>
      </c>
    </row>
    <row r="2758" spans="1:16">
      <c r="A2758" s="29">
        <v>2756</v>
      </c>
      <c r="B2758" s="29">
        <v>7599.07</v>
      </c>
      <c r="C2758" s="29">
        <v>29732.255999999899</v>
      </c>
      <c r="D2758" s="29">
        <v>1</v>
      </c>
      <c r="E2758" s="29">
        <v>1</v>
      </c>
      <c r="F2758" s="29">
        <v>15360.807000000001</v>
      </c>
      <c r="G2758" s="29">
        <v>1</v>
      </c>
      <c r="H2758" s="29">
        <v>1</v>
      </c>
      <c r="I2758" s="29">
        <v>1</v>
      </c>
      <c r="K2758" s="432"/>
      <c r="L2758" s="432" t="e">
        <f>IF(K2758=0,#REF!,0)</f>
        <v>#REF!</v>
      </c>
      <c r="O2758">
        <v>59174.340332</v>
      </c>
      <c r="P2758">
        <v>72</v>
      </c>
    </row>
    <row r="2759" spans="1:16">
      <c r="A2759" s="29">
        <v>2757</v>
      </c>
      <c r="B2759" s="29">
        <v>1762.222</v>
      </c>
      <c r="C2759" s="29">
        <v>16627.552999999902</v>
      </c>
      <c r="D2759" s="29">
        <v>1</v>
      </c>
      <c r="E2759" s="29">
        <v>1</v>
      </c>
      <c r="F2759" s="29">
        <v>29734.05799999999</v>
      </c>
      <c r="G2759" s="29">
        <v>1</v>
      </c>
      <c r="H2759" s="29">
        <v>1</v>
      </c>
      <c r="I2759" s="29">
        <v>1</v>
      </c>
      <c r="K2759" s="432"/>
      <c r="L2759" s="432" t="e">
        <f>IF(K2759=0,#REF!,0)</f>
        <v>#REF!</v>
      </c>
      <c r="O2759">
        <v>58971.271486000012</v>
      </c>
      <c r="P2759">
        <v>79</v>
      </c>
    </row>
    <row r="2760" spans="1:16">
      <c r="A2760" s="29">
        <v>2758</v>
      </c>
      <c r="B2760" s="29">
        <v>1762.222</v>
      </c>
      <c r="C2760" s="29">
        <v>16299.047999999901</v>
      </c>
      <c r="D2760" s="29">
        <v>1</v>
      </c>
      <c r="E2760" s="29">
        <v>1</v>
      </c>
      <c r="F2760" s="29">
        <v>2975.8559999999902</v>
      </c>
      <c r="G2760" s="29">
        <v>1</v>
      </c>
      <c r="H2760" s="29">
        <v>1</v>
      </c>
      <c r="I2760" s="29">
        <v>1</v>
      </c>
      <c r="K2760" s="432"/>
      <c r="L2760" s="432" t="e">
        <f>IF(K2760=0,#REF!,0)</f>
        <v>#REF!</v>
      </c>
      <c r="O2760">
        <v>57593.074096999997</v>
      </c>
      <c r="P2760">
        <v>78</v>
      </c>
    </row>
    <row r="2761" spans="1:16">
      <c r="A2761" s="29">
        <v>2759</v>
      </c>
      <c r="B2761" s="29">
        <v>1762.222</v>
      </c>
      <c r="C2761" s="29">
        <v>15976.5339999999</v>
      </c>
      <c r="D2761" s="29">
        <v>1</v>
      </c>
      <c r="E2761" s="29">
        <v>1</v>
      </c>
      <c r="F2761" s="29">
        <v>1663.67499999999</v>
      </c>
      <c r="G2761" s="29">
        <v>1</v>
      </c>
      <c r="H2761" s="29">
        <v>1</v>
      </c>
      <c r="I2761" s="29">
        <v>1</v>
      </c>
      <c r="K2761" s="432"/>
      <c r="L2761" s="432" t="e">
        <f>IF(K2761=0,#REF!,0)</f>
        <v>#REF!</v>
      </c>
      <c r="O2761">
        <v>57264.509276999997</v>
      </c>
      <c r="P2761">
        <v>72</v>
      </c>
    </row>
    <row r="2762" spans="1:16">
      <c r="A2762" s="29">
        <v>2760</v>
      </c>
      <c r="B2762" s="29">
        <v>1032.623999999998</v>
      </c>
      <c r="C2762" s="29">
        <v>16074.9209999999</v>
      </c>
      <c r="D2762" s="29">
        <v>1</v>
      </c>
      <c r="E2762" s="29">
        <v>1</v>
      </c>
      <c r="F2762" s="29">
        <v>1271.92299999999</v>
      </c>
      <c r="G2762" s="29">
        <v>1</v>
      </c>
      <c r="H2762" s="29">
        <v>1</v>
      </c>
      <c r="I2762" s="29">
        <v>1</v>
      </c>
      <c r="K2762" s="432"/>
      <c r="L2762" s="432" t="e">
        <f>IF(K2762=0,#REF!,0)</f>
        <v>#REF!</v>
      </c>
      <c r="O2762">
        <v>55989.352112</v>
      </c>
      <c r="P2762">
        <v>69</v>
      </c>
    </row>
    <row r="2763" spans="1:16">
      <c r="A2763" s="29">
        <v>2761</v>
      </c>
      <c r="B2763" s="29">
        <v>1032.623999999998</v>
      </c>
      <c r="C2763" s="29">
        <v>16149.761999999901</v>
      </c>
      <c r="D2763" s="29">
        <v>1</v>
      </c>
      <c r="E2763" s="29">
        <v>1</v>
      </c>
      <c r="F2763" s="29">
        <v>563.37199999999996</v>
      </c>
      <c r="G2763" s="29">
        <v>1</v>
      </c>
      <c r="H2763" s="29">
        <v>1</v>
      </c>
      <c r="I2763" s="29">
        <v>1</v>
      </c>
      <c r="K2763" s="432"/>
      <c r="L2763" s="432" t="e">
        <f>IF(K2763=0,#REF!,0)</f>
        <v>#REF!</v>
      </c>
      <c r="O2763">
        <v>54612.767883</v>
      </c>
      <c r="P2763">
        <v>57</v>
      </c>
    </row>
    <row r="2764" spans="1:16">
      <c r="A2764" s="29">
        <v>2762</v>
      </c>
      <c r="B2764" s="29">
        <v>1032.623999999998</v>
      </c>
      <c r="C2764" s="29">
        <v>16175.8999999999</v>
      </c>
      <c r="D2764" s="29">
        <v>1</v>
      </c>
      <c r="E2764" s="29">
        <v>1</v>
      </c>
      <c r="F2764" s="29">
        <v>327.36500000000001</v>
      </c>
      <c r="G2764" s="29">
        <v>1</v>
      </c>
      <c r="H2764" s="29">
        <v>1</v>
      </c>
      <c r="I2764" s="29">
        <v>1</v>
      </c>
      <c r="K2764" s="432"/>
      <c r="L2764" s="432" t="e">
        <f>IF(K2764=0,#REF!,0)</f>
        <v>#REF!</v>
      </c>
      <c r="O2764">
        <v>51500.819214000003</v>
      </c>
      <c r="P2764">
        <v>49</v>
      </c>
    </row>
    <row r="2765" spans="1:16">
      <c r="A2765" s="29">
        <v>2763</v>
      </c>
      <c r="B2765" s="29">
        <v>1032.623999999998</v>
      </c>
      <c r="C2765" s="29">
        <v>16198.7929999999</v>
      </c>
      <c r="D2765" s="29">
        <v>1</v>
      </c>
      <c r="E2765" s="29">
        <v>1</v>
      </c>
      <c r="F2765" s="29">
        <v>281.73200000000003</v>
      </c>
      <c r="G2765" s="29">
        <v>1</v>
      </c>
      <c r="H2765" s="29">
        <v>1</v>
      </c>
      <c r="I2765" s="29">
        <v>1</v>
      </c>
      <c r="K2765" s="432"/>
      <c r="L2765" s="432" t="e">
        <f>IF(K2765=0,#REF!,0)</f>
        <v>#REF!</v>
      </c>
      <c r="O2765">
        <v>51147.786865000002</v>
      </c>
      <c r="P2765">
        <v>45</v>
      </c>
    </row>
    <row r="2766" spans="1:16">
      <c r="A2766" s="29">
        <v>2764</v>
      </c>
      <c r="B2766" s="29">
        <v>1032.623999999998</v>
      </c>
      <c r="C2766" s="29">
        <v>16235.4119999999</v>
      </c>
      <c r="D2766" s="29">
        <v>1</v>
      </c>
      <c r="E2766" s="29">
        <v>1</v>
      </c>
      <c r="F2766" s="29">
        <v>282.70800000000003</v>
      </c>
      <c r="G2766" s="29">
        <v>1</v>
      </c>
      <c r="H2766" s="29">
        <v>1</v>
      </c>
      <c r="I2766" s="29">
        <v>1</v>
      </c>
      <c r="K2766" s="432"/>
      <c r="L2766" s="432" t="e">
        <f>IF(K2766=0,#REF!,0)</f>
        <v>#REF!</v>
      </c>
      <c r="O2766">
        <v>51147.120757999997</v>
      </c>
      <c r="P2766">
        <v>50</v>
      </c>
    </row>
    <row r="2767" spans="1:16">
      <c r="A2767" s="29">
        <v>2765</v>
      </c>
      <c r="B2767" s="29">
        <v>1032.623999999998</v>
      </c>
      <c r="C2767" s="29">
        <v>16259.2479999999</v>
      </c>
      <c r="D2767" s="29">
        <v>1</v>
      </c>
      <c r="E2767" s="29">
        <v>1</v>
      </c>
      <c r="F2767" s="29">
        <v>250.40600000000001</v>
      </c>
      <c r="G2767" s="29">
        <v>1</v>
      </c>
      <c r="H2767" s="29">
        <v>1</v>
      </c>
      <c r="I2767" s="29">
        <v>1</v>
      </c>
      <c r="K2767" s="432"/>
      <c r="L2767" s="432" t="e">
        <f>IF(K2767=0,#REF!,0)</f>
        <v>#REF!</v>
      </c>
      <c r="O2767">
        <v>51337.654693999997</v>
      </c>
      <c r="P2767">
        <v>45</v>
      </c>
    </row>
    <row r="2768" spans="1:16">
      <c r="A2768" s="29">
        <v>2766</v>
      </c>
      <c r="B2768" s="29">
        <v>1762.222</v>
      </c>
      <c r="C2768" s="29">
        <v>16244.547999999901</v>
      </c>
      <c r="D2768" s="29">
        <v>1</v>
      </c>
      <c r="E2768" s="29">
        <v>1</v>
      </c>
      <c r="F2768" s="29">
        <v>2526.2829999999999</v>
      </c>
      <c r="G2768" s="29">
        <v>1</v>
      </c>
      <c r="H2768" s="29">
        <v>1</v>
      </c>
      <c r="I2768" s="29">
        <v>1</v>
      </c>
      <c r="K2768" s="432"/>
      <c r="L2768" s="432" t="e">
        <f>IF(K2768=0,#REF!,0)</f>
        <v>#REF!</v>
      </c>
      <c r="O2768">
        <v>51896.789062999997</v>
      </c>
      <c r="P2768">
        <v>50</v>
      </c>
    </row>
    <row r="2769" spans="1:16">
      <c r="A2769" s="29">
        <v>2767</v>
      </c>
      <c r="B2769" s="29">
        <v>6139.8579999999993</v>
      </c>
      <c r="C2769" s="29">
        <v>16287.878999999901</v>
      </c>
      <c r="D2769" s="29">
        <v>1</v>
      </c>
      <c r="E2769" s="29">
        <v>1</v>
      </c>
      <c r="F2769" s="29">
        <v>68089.981</v>
      </c>
      <c r="G2769" s="29">
        <v>1</v>
      </c>
      <c r="H2769" s="29">
        <v>1</v>
      </c>
      <c r="I2769" s="29">
        <v>1</v>
      </c>
      <c r="K2769" s="432"/>
      <c r="L2769" s="432" t="e">
        <f>IF(K2769=0,#REF!,0)</f>
        <v>#REF!</v>
      </c>
      <c r="O2769">
        <v>53493.739227999999</v>
      </c>
      <c r="P2769">
        <v>67</v>
      </c>
    </row>
    <row r="2770" spans="1:16">
      <c r="A2770" s="29">
        <v>2768</v>
      </c>
      <c r="B2770" s="29">
        <v>1762.222</v>
      </c>
      <c r="C2770" s="29">
        <v>44229.838999999891</v>
      </c>
      <c r="D2770" s="29">
        <v>1</v>
      </c>
      <c r="E2770" s="29">
        <v>1</v>
      </c>
      <c r="F2770" s="29">
        <v>69958.264999999898</v>
      </c>
      <c r="G2770" s="29">
        <v>1</v>
      </c>
      <c r="H2770" s="29">
        <v>1</v>
      </c>
      <c r="I2770" s="29">
        <v>1</v>
      </c>
      <c r="K2770" s="432"/>
      <c r="L2770" s="432" t="e">
        <f>IF(K2770=0,#REF!,0)</f>
        <v>#REF!</v>
      </c>
      <c r="O2770">
        <v>55323.109681999988</v>
      </c>
      <c r="P2770">
        <v>89</v>
      </c>
    </row>
    <row r="2771" spans="1:16">
      <c r="A2771" s="29">
        <v>2769</v>
      </c>
      <c r="B2771" s="29">
        <v>1032.623999999998</v>
      </c>
      <c r="C2771" s="29">
        <v>71580.3489999999</v>
      </c>
      <c r="D2771" s="29">
        <v>1</v>
      </c>
      <c r="E2771" s="29">
        <v>1</v>
      </c>
      <c r="F2771" s="29">
        <v>63362.202999999878</v>
      </c>
      <c r="G2771" s="29">
        <v>1</v>
      </c>
      <c r="H2771" s="29">
        <v>1</v>
      </c>
      <c r="I2771" s="29">
        <v>1</v>
      </c>
      <c r="K2771" s="432"/>
      <c r="L2771" s="432" t="e">
        <f>IF(K2771=0,#REF!,0)</f>
        <v>#REF!</v>
      </c>
      <c r="O2771">
        <v>56598.215820999998</v>
      </c>
      <c r="P2771">
        <v>63</v>
      </c>
    </row>
    <row r="2772" spans="1:16">
      <c r="A2772" s="29">
        <v>2770</v>
      </c>
      <c r="B2772" s="29">
        <v>1153.2399999999991</v>
      </c>
      <c r="C2772" s="29">
        <v>87283.21499999988</v>
      </c>
      <c r="D2772" s="29">
        <v>1</v>
      </c>
      <c r="E2772" s="29">
        <v>1</v>
      </c>
      <c r="F2772" s="29">
        <v>52343.395999999892</v>
      </c>
      <c r="G2772" s="29">
        <v>1</v>
      </c>
      <c r="H2772" s="29">
        <v>1</v>
      </c>
      <c r="I2772" s="29">
        <v>1</v>
      </c>
      <c r="K2772" s="432"/>
      <c r="L2772" s="432" t="e">
        <f>IF(K2772=0,#REF!,0)</f>
        <v>#REF!</v>
      </c>
      <c r="O2772">
        <v>58819.266358000001</v>
      </c>
      <c r="P2772">
        <v>52</v>
      </c>
    </row>
    <row r="2773" spans="1:16">
      <c r="A2773" s="29">
        <v>2771</v>
      </c>
      <c r="B2773" s="29">
        <v>1213.5469999999989</v>
      </c>
      <c r="C2773" s="29">
        <v>103378.8149999998</v>
      </c>
      <c r="D2773" s="29">
        <v>1</v>
      </c>
      <c r="E2773" s="29">
        <v>1</v>
      </c>
      <c r="F2773" s="29">
        <v>49494.794999999998</v>
      </c>
      <c r="G2773" s="29">
        <v>1</v>
      </c>
      <c r="H2773" s="29">
        <v>1</v>
      </c>
      <c r="I2773" s="29">
        <v>1</v>
      </c>
      <c r="K2773" s="432"/>
      <c r="L2773" s="432" t="e">
        <f>IF(K2773=0,#REF!,0)</f>
        <v>#REF!</v>
      </c>
      <c r="O2773">
        <v>58917.161619999999</v>
      </c>
      <c r="P2773">
        <v>49</v>
      </c>
    </row>
    <row r="2774" spans="1:16">
      <c r="A2774" s="29">
        <v>2772</v>
      </c>
      <c r="B2774" s="29">
        <v>1213.5469999999989</v>
      </c>
      <c r="C2774" s="29">
        <v>87561.836999999883</v>
      </c>
      <c r="D2774" s="29">
        <v>1</v>
      </c>
      <c r="E2774" s="29">
        <v>1</v>
      </c>
      <c r="F2774" s="29">
        <v>49715.72</v>
      </c>
      <c r="G2774" s="29">
        <v>1</v>
      </c>
      <c r="H2774" s="29">
        <v>1</v>
      </c>
      <c r="I2774" s="29">
        <v>1</v>
      </c>
      <c r="K2774" s="432">
        <v>4070.2482262981748</v>
      </c>
      <c r="L2774" s="432">
        <f>IF(K2774=0,#REF!,0)</f>
        <v>0</v>
      </c>
      <c r="O2774">
        <v>58512.459228</v>
      </c>
      <c r="P2774">
        <v>42</v>
      </c>
    </row>
    <row r="2775" spans="1:16">
      <c r="A2775" s="29">
        <v>2773</v>
      </c>
      <c r="B2775" s="29">
        <v>6200.1660000000002</v>
      </c>
      <c r="C2775" s="29">
        <v>50082.969999999899</v>
      </c>
      <c r="D2775" s="29">
        <v>1</v>
      </c>
      <c r="E2775" s="29">
        <v>1</v>
      </c>
      <c r="F2775" s="29">
        <v>28521.455000000002</v>
      </c>
      <c r="G2775" s="29">
        <v>1</v>
      </c>
      <c r="H2775" s="29">
        <v>1</v>
      </c>
      <c r="I2775" s="29">
        <v>1</v>
      </c>
      <c r="K2775" s="432">
        <v>18342.689705413861</v>
      </c>
      <c r="L2775" s="432">
        <f>IF(K2775=0,#REF!,0)</f>
        <v>0</v>
      </c>
      <c r="O2775">
        <v>56032.163178000003</v>
      </c>
      <c r="P2775">
        <v>38</v>
      </c>
    </row>
    <row r="2776" spans="1:16">
      <c r="A2776" s="29">
        <v>2774</v>
      </c>
      <c r="B2776" s="29">
        <v>1762.222</v>
      </c>
      <c r="C2776" s="29">
        <v>68904.681999999899</v>
      </c>
      <c r="D2776" s="29">
        <v>1</v>
      </c>
      <c r="E2776" s="29">
        <v>1</v>
      </c>
      <c r="F2776" s="29">
        <v>30107.55799999999</v>
      </c>
      <c r="G2776" s="29">
        <v>1</v>
      </c>
      <c r="H2776" s="29">
        <v>1</v>
      </c>
      <c r="I2776" s="29">
        <v>1</v>
      </c>
      <c r="K2776" s="432">
        <v>5276.8168942877064</v>
      </c>
      <c r="L2776" s="432">
        <f>IF(K2776=0,#REF!,0)</f>
        <v>0</v>
      </c>
      <c r="O2776">
        <v>55791.396239999987</v>
      </c>
      <c r="P2776">
        <v>40</v>
      </c>
    </row>
    <row r="2777" spans="1:16">
      <c r="A2777" s="29">
        <v>2775</v>
      </c>
      <c r="B2777" s="29">
        <v>1032.623999999998</v>
      </c>
      <c r="C2777" s="29">
        <v>100214.83599999981</v>
      </c>
      <c r="D2777" s="29">
        <v>1</v>
      </c>
      <c r="E2777" s="29">
        <v>1</v>
      </c>
      <c r="F2777" s="29">
        <v>24479.998</v>
      </c>
      <c r="G2777" s="29">
        <v>1</v>
      </c>
      <c r="H2777" s="29">
        <v>1</v>
      </c>
      <c r="I2777" s="29">
        <v>1</v>
      </c>
      <c r="K2777" s="432"/>
      <c r="L2777" s="432" t="e">
        <f>IF(K2777=0,#REF!,0)</f>
        <v>#REF!</v>
      </c>
      <c r="O2777">
        <v>58084.192991999997</v>
      </c>
      <c r="P2777">
        <v>39</v>
      </c>
    </row>
    <row r="2778" spans="1:16">
      <c r="A2778" s="29">
        <v>2776</v>
      </c>
      <c r="B2778" s="29">
        <v>1032.623999999998</v>
      </c>
      <c r="C2778" s="29">
        <v>84625.282999999894</v>
      </c>
      <c r="D2778" s="29">
        <v>1</v>
      </c>
      <c r="E2778" s="29">
        <v>1</v>
      </c>
      <c r="F2778" s="29">
        <v>28738.52</v>
      </c>
      <c r="G2778" s="29">
        <v>1</v>
      </c>
      <c r="H2778" s="29">
        <v>1</v>
      </c>
      <c r="I2778" s="29">
        <v>1</v>
      </c>
      <c r="K2778" s="432">
        <v>3549.689594991004</v>
      </c>
      <c r="L2778" s="432">
        <f>IF(K2778=0,#REF!,0)</f>
        <v>0</v>
      </c>
      <c r="O2778">
        <v>57859.765442000004</v>
      </c>
      <c r="P2778">
        <v>37</v>
      </c>
    </row>
    <row r="2779" spans="1:16">
      <c r="A2779" s="29">
        <v>2777</v>
      </c>
      <c r="B2779" s="29">
        <v>1032.623999999998</v>
      </c>
      <c r="C2779" s="29">
        <v>72968.567999999897</v>
      </c>
      <c r="D2779" s="29">
        <v>1</v>
      </c>
      <c r="E2779" s="29">
        <v>1</v>
      </c>
      <c r="F2779" s="29">
        <v>31423.588</v>
      </c>
      <c r="G2779" s="29">
        <v>1</v>
      </c>
      <c r="H2779" s="29">
        <v>1</v>
      </c>
      <c r="I2779" s="29">
        <v>1</v>
      </c>
      <c r="K2779" s="432"/>
      <c r="L2779" s="432" t="e">
        <f>IF(K2779=0,#REF!,0)</f>
        <v>#REF!</v>
      </c>
      <c r="O2779">
        <v>57882.315613999999</v>
      </c>
      <c r="P2779">
        <v>41</v>
      </c>
    </row>
    <row r="2780" spans="1:16">
      <c r="A2780" s="29">
        <v>2778</v>
      </c>
      <c r="B2780" s="29">
        <v>1762.222</v>
      </c>
      <c r="C2780" s="29">
        <v>41345.95999999989</v>
      </c>
      <c r="D2780" s="29">
        <v>1</v>
      </c>
      <c r="E2780" s="29">
        <v>1</v>
      </c>
      <c r="F2780" s="29">
        <v>29252.076000000001</v>
      </c>
      <c r="G2780" s="29">
        <v>1</v>
      </c>
      <c r="H2780" s="29">
        <v>1</v>
      </c>
      <c r="I2780" s="29">
        <v>1</v>
      </c>
      <c r="K2780" s="432"/>
      <c r="L2780" s="432" t="e">
        <f>IF(K2780=0,#REF!,0)</f>
        <v>#REF!</v>
      </c>
      <c r="O2780">
        <v>58380.683928999999</v>
      </c>
      <c r="P2780">
        <v>47</v>
      </c>
    </row>
    <row r="2781" spans="1:16">
      <c r="A2781" s="29">
        <v>2779</v>
      </c>
      <c r="B2781" s="29">
        <v>6139.8579999999993</v>
      </c>
      <c r="C2781" s="29">
        <v>28691.7759999999</v>
      </c>
      <c r="D2781" s="29">
        <v>1</v>
      </c>
      <c r="E2781" s="29">
        <v>1</v>
      </c>
      <c r="F2781" s="29">
        <v>24020.917000000001</v>
      </c>
      <c r="G2781" s="29">
        <v>1</v>
      </c>
      <c r="H2781" s="29">
        <v>1</v>
      </c>
      <c r="I2781" s="29">
        <v>1</v>
      </c>
      <c r="K2781" s="432"/>
      <c r="L2781" s="432" t="e">
        <f>IF(K2781=0,#REF!,0)</f>
        <v>#REF!</v>
      </c>
      <c r="O2781">
        <v>57720.852233999998</v>
      </c>
      <c r="P2781">
        <v>59</v>
      </c>
    </row>
    <row r="2782" spans="1:16">
      <c r="A2782" s="29">
        <v>2780</v>
      </c>
      <c r="B2782" s="29">
        <v>7599.07</v>
      </c>
      <c r="C2782" s="29">
        <v>30091.362999999899</v>
      </c>
      <c r="D2782" s="29">
        <v>1</v>
      </c>
      <c r="E2782" s="29">
        <v>1</v>
      </c>
      <c r="F2782" s="29">
        <v>24617.383000000002</v>
      </c>
      <c r="G2782" s="29">
        <v>1</v>
      </c>
      <c r="H2782" s="29">
        <v>1</v>
      </c>
      <c r="I2782" s="29">
        <v>1</v>
      </c>
      <c r="K2782" s="432"/>
      <c r="L2782" s="432" t="e">
        <f>IF(K2782=0,#REF!,0)</f>
        <v>#REF!</v>
      </c>
      <c r="O2782">
        <v>58666.872192000003</v>
      </c>
      <c r="P2782">
        <v>71</v>
      </c>
    </row>
    <row r="2783" spans="1:16">
      <c r="A2783" s="29">
        <v>2781</v>
      </c>
      <c r="B2783" s="29">
        <v>1762.222</v>
      </c>
      <c r="C2783" s="29">
        <v>16881.333999999901</v>
      </c>
      <c r="D2783" s="29">
        <v>1</v>
      </c>
      <c r="E2783" s="29">
        <v>1</v>
      </c>
      <c r="F2783" s="29">
        <v>36788.053</v>
      </c>
      <c r="G2783" s="29">
        <v>1</v>
      </c>
      <c r="H2783" s="29">
        <v>1</v>
      </c>
      <c r="I2783" s="29">
        <v>1</v>
      </c>
      <c r="K2783" s="432"/>
      <c r="L2783" s="432" t="e">
        <f>IF(K2783=0,#REF!,0)</f>
        <v>#REF!</v>
      </c>
      <c r="O2783">
        <v>59070.371764000003</v>
      </c>
      <c r="P2783">
        <v>79</v>
      </c>
    </row>
    <row r="2784" spans="1:16">
      <c r="A2784" s="29">
        <v>2782</v>
      </c>
      <c r="B2784" s="29">
        <v>1762.222</v>
      </c>
      <c r="C2784" s="29">
        <v>16511.518999999898</v>
      </c>
      <c r="D2784" s="29">
        <v>1</v>
      </c>
      <c r="E2784" s="29">
        <v>1</v>
      </c>
      <c r="F2784" s="29">
        <v>2977.7020000000002</v>
      </c>
      <c r="G2784" s="29">
        <v>1</v>
      </c>
      <c r="H2784" s="29">
        <v>1</v>
      </c>
      <c r="I2784" s="29">
        <v>1</v>
      </c>
      <c r="K2784" s="432"/>
      <c r="L2784" s="432" t="e">
        <f>IF(K2784=0,#REF!,0)</f>
        <v>#REF!</v>
      </c>
      <c r="O2784">
        <v>57905.360076999998</v>
      </c>
      <c r="P2784">
        <v>81</v>
      </c>
    </row>
    <row r="2785" spans="1:16">
      <c r="A2785" s="29">
        <v>2783</v>
      </c>
      <c r="B2785" s="29">
        <v>1762.222</v>
      </c>
      <c r="C2785" s="29">
        <v>16135.1719999999</v>
      </c>
      <c r="D2785" s="29">
        <v>1</v>
      </c>
      <c r="E2785" s="29">
        <v>1</v>
      </c>
      <c r="F2785" s="29">
        <v>1664.5940000000001</v>
      </c>
      <c r="G2785" s="29">
        <v>1</v>
      </c>
      <c r="H2785" s="29">
        <v>1</v>
      </c>
      <c r="I2785" s="29">
        <v>1</v>
      </c>
      <c r="K2785" s="432"/>
      <c r="L2785" s="432" t="e">
        <f>IF(K2785=0,#REF!,0)</f>
        <v>#REF!</v>
      </c>
      <c r="O2785">
        <v>57104.338135000013</v>
      </c>
      <c r="P2785">
        <v>77</v>
      </c>
    </row>
    <row r="2786" spans="1:16">
      <c r="A2786" s="29">
        <v>2784</v>
      </c>
      <c r="B2786" s="29">
        <v>1032.623999999998</v>
      </c>
      <c r="C2786" s="29">
        <v>16207.5529999999</v>
      </c>
      <c r="D2786" s="29">
        <v>1</v>
      </c>
      <c r="E2786" s="29">
        <v>1</v>
      </c>
      <c r="F2786" s="29">
        <v>1272.55599999999</v>
      </c>
      <c r="G2786" s="29">
        <v>1</v>
      </c>
      <c r="H2786" s="29">
        <v>1</v>
      </c>
      <c r="I2786" s="29">
        <v>1</v>
      </c>
      <c r="K2786" s="432"/>
      <c r="L2786" s="432" t="e">
        <f>IF(K2786=0,#REF!,0)</f>
        <v>#REF!</v>
      </c>
      <c r="O2786">
        <v>56647.276306</v>
      </c>
      <c r="P2786">
        <v>66</v>
      </c>
    </row>
    <row r="2787" spans="1:16">
      <c r="A2787" s="29">
        <v>2785</v>
      </c>
      <c r="B2787" s="29">
        <v>1032.623999999998</v>
      </c>
      <c r="C2787" s="29">
        <v>16261.79699999989</v>
      </c>
      <c r="D2787" s="29">
        <v>1</v>
      </c>
      <c r="E2787" s="29">
        <v>1</v>
      </c>
      <c r="F2787" s="29">
        <v>545.76599999999996</v>
      </c>
      <c r="G2787" s="29">
        <v>1</v>
      </c>
      <c r="H2787" s="29">
        <v>1</v>
      </c>
      <c r="I2787" s="29">
        <v>1</v>
      </c>
      <c r="K2787" s="432"/>
      <c r="L2787" s="432" t="e">
        <f>IF(K2787=0,#REF!,0)</f>
        <v>#REF!</v>
      </c>
      <c r="O2787">
        <v>55439.363648999999</v>
      </c>
      <c r="P2787">
        <v>57</v>
      </c>
    </row>
    <row r="2788" spans="1:16">
      <c r="A2788" s="29">
        <v>2786</v>
      </c>
      <c r="B2788" s="29">
        <v>1032.623999999998</v>
      </c>
      <c r="C2788" s="29">
        <v>16249.6609999999</v>
      </c>
      <c r="D2788" s="29">
        <v>1</v>
      </c>
      <c r="E2788" s="29">
        <v>1</v>
      </c>
      <c r="F2788" s="29">
        <v>599.73599999999897</v>
      </c>
      <c r="G2788" s="29">
        <v>1</v>
      </c>
      <c r="H2788" s="29">
        <v>1</v>
      </c>
      <c r="I2788" s="29">
        <v>1</v>
      </c>
      <c r="K2788" s="432"/>
      <c r="L2788" s="432" t="e">
        <f>IF(K2788=0,#REF!,0)</f>
        <v>#REF!</v>
      </c>
      <c r="O2788">
        <v>53305.679321000003</v>
      </c>
      <c r="P2788">
        <v>51</v>
      </c>
    </row>
    <row r="2789" spans="1:16">
      <c r="A2789" s="29">
        <v>2787</v>
      </c>
      <c r="B2789" s="29">
        <v>1032.623999999998</v>
      </c>
      <c r="C2789" s="29">
        <v>16264.371999999899</v>
      </c>
      <c r="D2789" s="29">
        <v>1</v>
      </c>
      <c r="E2789" s="29">
        <v>1</v>
      </c>
      <c r="F2789" s="29">
        <v>391.113</v>
      </c>
      <c r="G2789" s="29">
        <v>1</v>
      </c>
      <c r="H2789" s="29">
        <v>1</v>
      </c>
      <c r="I2789" s="29">
        <v>1</v>
      </c>
      <c r="K2789" s="432"/>
      <c r="L2789" s="432" t="e">
        <f>IF(K2789=0,#REF!,0)</f>
        <v>#REF!</v>
      </c>
      <c r="O2789">
        <v>52837.212312000003</v>
      </c>
      <c r="P2789">
        <v>46</v>
      </c>
    </row>
    <row r="2790" spans="1:16">
      <c r="A2790" s="29">
        <v>2788</v>
      </c>
      <c r="B2790" s="29">
        <v>1032.623999999998</v>
      </c>
      <c r="C2790" s="29">
        <v>16289.040999999899</v>
      </c>
      <c r="D2790" s="29">
        <v>1</v>
      </c>
      <c r="E2790" s="29">
        <v>1</v>
      </c>
      <c r="F2790" s="29">
        <v>251.27099999999999</v>
      </c>
      <c r="G2790" s="29">
        <v>1</v>
      </c>
      <c r="H2790" s="29">
        <v>1</v>
      </c>
      <c r="I2790" s="29">
        <v>1</v>
      </c>
      <c r="K2790" s="432"/>
      <c r="L2790" s="432" t="e">
        <f>IF(K2790=0,#REF!,0)</f>
        <v>#REF!</v>
      </c>
      <c r="O2790">
        <v>53105.869691</v>
      </c>
      <c r="P2790">
        <v>47</v>
      </c>
    </row>
    <row r="2791" spans="1:16">
      <c r="A2791" s="29">
        <v>2789</v>
      </c>
      <c r="B2791" s="29">
        <v>1032.623999999998</v>
      </c>
      <c r="C2791" s="29">
        <v>16308.00299999989</v>
      </c>
      <c r="D2791" s="29">
        <v>1</v>
      </c>
      <c r="E2791" s="29">
        <v>1</v>
      </c>
      <c r="F2791" s="29">
        <v>274.89999999999998</v>
      </c>
      <c r="G2791" s="29">
        <v>1</v>
      </c>
      <c r="H2791" s="29">
        <v>1</v>
      </c>
      <c r="I2791" s="29">
        <v>1</v>
      </c>
      <c r="K2791" s="432"/>
      <c r="L2791" s="432" t="e">
        <f>IF(K2791=0,#REF!,0)</f>
        <v>#REF!</v>
      </c>
      <c r="O2791">
        <v>53178.447693000002</v>
      </c>
      <c r="P2791">
        <v>48</v>
      </c>
    </row>
    <row r="2792" spans="1:16">
      <c r="A2792" s="29">
        <v>2790</v>
      </c>
      <c r="B2792" s="29">
        <v>1762.222</v>
      </c>
      <c r="C2792" s="29">
        <v>16311.341999999901</v>
      </c>
      <c r="D2792" s="29">
        <v>1</v>
      </c>
      <c r="E2792" s="29">
        <v>1</v>
      </c>
      <c r="F2792" s="29">
        <v>778.08099999999899</v>
      </c>
      <c r="G2792" s="29">
        <v>1</v>
      </c>
      <c r="H2792" s="29">
        <v>1</v>
      </c>
      <c r="I2792" s="29">
        <v>1</v>
      </c>
      <c r="K2792" s="432"/>
      <c r="L2792" s="432" t="e">
        <f>IF(K2792=0,#REF!,0)</f>
        <v>#REF!</v>
      </c>
      <c r="O2792">
        <v>53539.261841</v>
      </c>
      <c r="P2792">
        <v>51</v>
      </c>
    </row>
    <row r="2793" spans="1:16">
      <c r="A2793" s="29">
        <v>2791</v>
      </c>
      <c r="B2793" s="29">
        <v>6139.8579999999993</v>
      </c>
      <c r="C2793" s="29">
        <v>16258.352999999899</v>
      </c>
      <c r="D2793" s="29">
        <v>1</v>
      </c>
      <c r="E2793" s="29">
        <v>1</v>
      </c>
      <c r="F2793" s="29">
        <v>63669.853999999897</v>
      </c>
      <c r="G2793" s="29">
        <v>1</v>
      </c>
      <c r="H2793" s="29">
        <v>1</v>
      </c>
      <c r="I2793" s="29">
        <v>1</v>
      </c>
      <c r="K2793" s="432"/>
      <c r="L2793" s="432" t="e">
        <f>IF(K2793=0,#REF!,0)</f>
        <v>#REF!</v>
      </c>
      <c r="O2793">
        <v>54599.715239999998</v>
      </c>
      <c r="P2793">
        <v>63</v>
      </c>
    </row>
    <row r="2794" spans="1:16">
      <c r="A2794" s="29">
        <v>2792</v>
      </c>
      <c r="B2794" s="29">
        <v>1762.222</v>
      </c>
      <c r="C2794" s="29">
        <v>29784.6139999999</v>
      </c>
      <c r="D2794" s="29">
        <v>1</v>
      </c>
      <c r="E2794" s="29">
        <v>1</v>
      </c>
      <c r="F2794" s="29">
        <v>63784.2959999999</v>
      </c>
      <c r="G2794" s="29">
        <v>1</v>
      </c>
      <c r="H2794" s="29">
        <v>1</v>
      </c>
      <c r="I2794" s="29">
        <v>1</v>
      </c>
      <c r="K2794" s="432"/>
      <c r="L2794" s="432" t="e">
        <f>IF(K2794=0,#REF!,0)</f>
        <v>#REF!</v>
      </c>
      <c r="O2794">
        <v>55893.997192000003</v>
      </c>
      <c r="P2794">
        <v>86</v>
      </c>
    </row>
    <row r="2795" spans="1:16">
      <c r="A2795" s="29">
        <v>2793</v>
      </c>
      <c r="B2795" s="29">
        <v>1032.623999999998</v>
      </c>
      <c r="C2795" s="29">
        <v>30364.646999999899</v>
      </c>
      <c r="D2795" s="29">
        <v>1</v>
      </c>
      <c r="E2795" s="29">
        <v>1</v>
      </c>
      <c r="F2795" s="29">
        <v>56620.659</v>
      </c>
      <c r="G2795" s="29">
        <v>1</v>
      </c>
      <c r="H2795" s="29">
        <v>1</v>
      </c>
      <c r="I2795" s="29">
        <v>1</v>
      </c>
      <c r="K2795" s="432"/>
      <c r="L2795" s="432" t="e">
        <f>IF(K2795=0,#REF!,0)</f>
        <v>#REF!</v>
      </c>
      <c r="O2795">
        <v>56210.796264999997</v>
      </c>
      <c r="P2795">
        <v>69</v>
      </c>
    </row>
    <row r="2796" spans="1:16">
      <c r="A2796" s="29">
        <v>2794</v>
      </c>
      <c r="B2796" s="29">
        <v>1153.2399999999991</v>
      </c>
      <c r="C2796" s="29">
        <v>30937.229999999901</v>
      </c>
      <c r="D2796" s="29">
        <v>1</v>
      </c>
      <c r="E2796" s="29">
        <v>1</v>
      </c>
      <c r="F2796" s="29">
        <v>45191.280999999901</v>
      </c>
      <c r="G2796" s="29">
        <v>1</v>
      </c>
      <c r="H2796" s="29">
        <v>1</v>
      </c>
      <c r="I2796" s="29">
        <v>1</v>
      </c>
      <c r="K2796" s="432">
        <v>6967.8170926344383</v>
      </c>
      <c r="L2796" s="432">
        <f>IF(K2796=0,#REF!,0)</f>
        <v>0</v>
      </c>
      <c r="O2796">
        <v>58535.208923999999</v>
      </c>
      <c r="P2796">
        <v>53</v>
      </c>
    </row>
    <row r="2797" spans="1:16">
      <c r="A2797" s="29">
        <v>2795</v>
      </c>
      <c r="B2797" s="29">
        <v>1213.5469999999989</v>
      </c>
      <c r="C2797" s="29">
        <v>31454.28299999989</v>
      </c>
      <c r="D2797" s="29">
        <v>1</v>
      </c>
      <c r="E2797" s="29">
        <v>1</v>
      </c>
      <c r="F2797" s="29">
        <v>34508.89499999999</v>
      </c>
      <c r="G2797" s="29">
        <v>1</v>
      </c>
      <c r="H2797" s="29">
        <v>1</v>
      </c>
      <c r="I2797" s="29">
        <v>1</v>
      </c>
      <c r="K2797" s="432">
        <v>29200.205294437819</v>
      </c>
      <c r="L2797" s="432">
        <f>IF(K2797=0,#REF!,0)</f>
        <v>0</v>
      </c>
      <c r="O2797">
        <v>58128.796294</v>
      </c>
      <c r="P2797">
        <v>49</v>
      </c>
    </row>
    <row r="2798" spans="1:16">
      <c r="A2798" s="29">
        <v>2796</v>
      </c>
      <c r="B2798" s="29">
        <v>1213.5469999999989</v>
      </c>
      <c r="C2798" s="29">
        <v>30994.823999999899</v>
      </c>
      <c r="D2798" s="29">
        <v>1</v>
      </c>
      <c r="E2798" s="29">
        <v>1</v>
      </c>
      <c r="F2798" s="29">
        <v>26281.428999999898</v>
      </c>
      <c r="G2798" s="29">
        <v>1</v>
      </c>
      <c r="H2798" s="29">
        <v>1</v>
      </c>
      <c r="I2798" s="29">
        <v>1</v>
      </c>
      <c r="K2798" s="432">
        <v>31451.383876793221</v>
      </c>
      <c r="L2798" s="432">
        <f>IF(K2798=0,#REF!,0)</f>
        <v>0</v>
      </c>
      <c r="O2798">
        <v>58570.677247</v>
      </c>
      <c r="P2798">
        <v>45</v>
      </c>
    </row>
    <row r="2799" spans="1:16">
      <c r="A2799" s="29">
        <v>2797</v>
      </c>
      <c r="B2799" s="29">
        <v>6200.1660000000002</v>
      </c>
      <c r="C2799" s="29">
        <v>29083.648000000001</v>
      </c>
      <c r="D2799" s="29">
        <v>1</v>
      </c>
      <c r="E2799" s="29">
        <v>1</v>
      </c>
      <c r="F2799" s="29">
        <v>5985.8919999999907</v>
      </c>
      <c r="G2799" s="29">
        <v>1</v>
      </c>
      <c r="H2799" s="29">
        <v>1</v>
      </c>
      <c r="I2799" s="29">
        <v>1</v>
      </c>
      <c r="K2799" s="432">
        <v>24174.457073573569</v>
      </c>
      <c r="L2799" s="432">
        <f>IF(K2799=0,#REF!,0)</f>
        <v>0</v>
      </c>
      <c r="O2799">
        <v>55676.763121999997</v>
      </c>
      <c r="P2799">
        <v>45</v>
      </c>
    </row>
    <row r="2800" spans="1:16">
      <c r="A2800" s="29">
        <v>2798</v>
      </c>
      <c r="B2800" s="29">
        <v>1762.222</v>
      </c>
      <c r="C2800" s="29">
        <v>28900.001999999899</v>
      </c>
      <c r="D2800" s="29">
        <v>1</v>
      </c>
      <c r="E2800" s="29">
        <v>1</v>
      </c>
      <c r="F2800" s="29">
        <v>9367.744999999999</v>
      </c>
      <c r="G2800" s="29">
        <v>1</v>
      </c>
      <c r="H2800" s="29">
        <v>1</v>
      </c>
      <c r="I2800" s="29">
        <v>1</v>
      </c>
      <c r="K2800" s="432">
        <v>39863.940313225612</v>
      </c>
      <c r="L2800" s="432">
        <f>IF(K2800=0,#REF!,0)</f>
        <v>0</v>
      </c>
      <c r="O2800">
        <v>55287.276672</v>
      </c>
      <c r="P2800">
        <v>46</v>
      </c>
    </row>
    <row r="2801" spans="1:16">
      <c r="A2801" s="29">
        <v>2799</v>
      </c>
      <c r="B2801" s="29">
        <v>1032.623999999998</v>
      </c>
      <c r="C2801" s="29">
        <v>29661.325999999899</v>
      </c>
      <c r="D2801" s="29">
        <v>1</v>
      </c>
      <c r="E2801" s="29">
        <v>1</v>
      </c>
      <c r="F2801" s="29">
        <v>7965.2559999999903</v>
      </c>
      <c r="G2801" s="29">
        <v>1</v>
      </c>
      <c r="H2801" s="29">
        <v>1</v>
      </c>
      <c r="I2801" s="29">
        <v>1</v>
      </c>
      <c r="K2801" s="432">
        <v>21200.202124718238</v>
      </c>
      <c r="L2801" s="432">
        <f>IF(K2801=0,#REF!,0)</f>
        <v>0</v>
      </c>
      <c r="O2801">
        <v>57794.904541000004</v>
      </c>
      <c r="P2801">
        <v>42</v>
      </c>
    </row>
    <row r="2802" spans="1:16">
      <c r="A2802" s="29">
        <v>2800</v>
      </c>
      <c r="B2802" s="29">
        <v>1032.623999999998</v>
      </c>
      <c r="C2802" s="29">
        <v>29276.0649999999</v>
      </c>
      <c r="D2802" s="29">
        <v>1</v>
      </c>
      <c r="E2802" s="29">
        <v>1</v>
      </c>
      <c r="F2802" s="29">
        <v>6268.5830000000014</v>
      </c>
      <c r="G2802" s="29">
        <v>1</v>
      </c>
      <c r="H2802" s="29">
        <v>1</v>
      </c>
      <c r="I2802" s="29">
        <v>1</v>
      </c>
      <c r="K2802" s="432">
        <v>12482.82211568276</v>
      </c>
      <c r="L2802" s="432">
        <f>IF(K2802=0,#REF!,0)</f>
        <v>0</v>
      </c>
      <c r="O2802">
        <v>57854.699767999999</v>
      </c>
      <c r="P2802">
        <v>41</v>
      </c>
    </row>
    <row r="2803" spans="1:16">
      <c r="A2803" s="29">
        <v>2801</v>
      </c>
      <c r="B2803" s="29">
        <v>1032.623999999998</v>
      </c>
      <c r="C2803" s="29">
        <v>28899.844999999899</v>
      </c>
      <c r="D2803" s="29">
        <v>1</v>
      </c>
      <c r="E2803" s="29">
        <v>1</v>
      </c>
      <c r="F2803" s="29">
        <v>9385.5059999999794</v>
      </c>
      <c r="G2803" s="29">
        <v>1</v>
      </c>
      <c r="H2803" s="29">
        <v>1</v>
      </c>
      <c r="I2803" s="29">
        <v>1</v>
      </c>
      <c r="K2803" s="432"/>
      <c r="L2803" s="432" t="e">
        <f>IF(K2803=0,#REF!,0)</f>
        <v>#REF!</v>
      </c>
      <c r="O2803">
        <v>58244.798188000001</v>
      </c>
      <c r="P2803">
        <v>40</v>
      </c>
    </row>
    <row r="2804" spans="1:16">
      <c r="A2804" s="29">
        <v>2802</v>
      </c>
      <c r="B2804" s="29">
        <v>1762.222</v>
      </c>
      <c r="C2804" s="29">
        <v>28215.638999999901</v>
      </c>
      <c r="D2804" s="29">
        <v>1</v>
      </c>
      <c r="E2804" s="29">
        <v>1</v>
      </c>
      <c r="F2804" s="29">
        <v>12749.402999999989</v>
      </c>
      <c r="G2804" s="29">
        <v>1</v>
      </c>
      <c r="H2804" s="29">
        <v>1</v>
      </c>
      <c r="I2804" s="29">
        <v>1</v>
      </c>
      <c r="K2804" s="432"/>
      <c r="L2804" s="432" t="e">
        <f>IF(K2804=0,#REF!,0)</f>
        <v>#REF!</v>
      </c>
      <c r="O2804">
        <v>57940.508942</v>
      </c>
      <c r="P2804">
        <v>45</v>
      </c>
    </row>
    <row r="2805" spans="1:16">
      <c r="A2805" s="29">
        <v>2803</v>
      </c>
      <c r="B2805" s="29">
        <v>6139.8579999999993</v>
      </c>
      <c r="C2805" s="29">
        <v>28197.408999999901</v>
      </c>
      <c r="D2805" s="29">
        <v>1</v>
      </c>
      <c r="E2805" s="29">
        <v>1</v>
      </c>
      <c r="F2805" s="29">
        <v>10079.65699999999</v>
      </c>
      <c r="G2805" s="29">
        <v>1</v>
      </c>
      <c r="H2805" s="29">
        <v>1</v>
      </c>
      <c r="I2805" s="29">
        <v>1</v>
      </c>
      <c r="K2805" s="432"/>
      <c r="L2805" s="432" t="e">
        <f>IF(K2805=0,#REF!,0)</f>
        <v>#REF!</v>
      </c>
      <c r="O2805">
        <v>57989.762908999997</v>
      </c>
      <c r="P2805">
        <v>60</v>
      </c>
    </row>
    <row r="2806" spans="1:16">
      <c r="A2806" s="29">
        <v>2804</v>
      </c>
      <c r="B2806" s="29">
        <v>7599.07</v>
      </c>
      <c r="C2806" s="29">
        <v>29661.118999999901</v>
      </c>
      <c r="D2806" s="29">
        <v>1</v>
      </c>
      <c r="E2806" s="29">
        <v>1</v>
      </c>
      <c r="F2806" s="29">
        <v>12516.682000000001</v>
      </c>
      <c r="G2806" s="29">
        <v>1</v>
      </c>
      <c r="H2806" s="29">
        <v>1</v>
      </c>
      <c r="I2806" s="29">
        <v>1</v>
      </c>
      <c r="K2806" s="432"/>
      <c r="L2806" s="432" t="e">
        <f>IF(K2806=0,#REF!,0)</f>
        <v>#REF!</v>
      </c>
      <c r="O2806">
        <v>58564.474609999997</v>
      </c>
      <c r="P2806">
        <v>71</v>
      </c>
    </row>
    <row r="2807" spans="1:16">
      <c r="A2807" s="29">
        <v>2805</v>
      </c>
      <c r="B2807" s="29">
        <v>1762.222</v>
      </c>
      <c r="C2807" s="29">
        <v>16475.467999999899</v>
      </c>
      <c r="D2807" s="29">
        <v>1</v>
      </c>
      <c r="E2807" s="29">
        <v>1</v>
      </c>
      <c r="F2807" s="29">
        <v>23135.959999999901</v>
      </c>
      <c r="G2807" s="29">
        <v>1</v>
      </c>
      <c r="H2807" s="29">
        <v>1</v>
      </c>
      <c r="I2807" s="29">
        <v>1</v>
      </c>
      <c r="K2807" s="432"/>
      <c r="L2807" s="432" t="e">
        <f>IF(K2807=0,#REF!,0)</f>
        <v>#REF!</v>
      </c>
      <c r="O2807">
        <v>59015.507721000002</v>
      </c>
      <c r="P2807">
        <v>81</v>
      </c>
    </row>
    <row r="2808" spans="1:16">
      <c r="A2808" s="29">
        <v>2806</v>
      </c>
      <c r="B2808" s="29">
        <v>1762.222</v>
      </c>
      <c r="C2808" s="29">
        <v>16081.333999999901</v>
      </c>
      <c r="D2808" s="29">
        <v>1</v>
      </c>
      <c r="E2808" s="29">
        <v>1</v>
      </c>
      <c r="F2808" s="29">
        <v>2438.1379999999999</v>
      </c>
      <c r="G2808" s="29">
        <v>1</v>
      </c>
      <c r="H2808" s="29">
        <v>1</v>
      </c>
      <c r="I2808" s="29">
        <v>1</v>
      </c>
      <c r="K2808" s="432"/>
      <c r="L2808" s="432" t="e">
        <f>IF(K2808=0,#REF!,0)</f>
        <v>#REF!</v>
      </c>
      <c r="O2808">
        <v>57196.000304999987</v>
      </c>
      <c r="P2808">
        <v>83</v>
      </c>
    </row>
    <row r="2809" spans="1:16">
      <c r="A2809" s="29">
        <v>2807</v>
      </c>
      <c r="B2809" s="29">
        <v>1762.222</v>
      </c>
      <c r="C2809" s="29">
        <v>15679.835999999899</v>
      </c>
      <c r="D2809" s="29">
        <v>1</v>
      </c>
      <c r="E2809" s="29">
        <v>1</v>
      </c>
      <c r="F2809" s="29">
        <v>1988.7369999999901</v>
      </c>
      <c r="G2809" s="29">
        <v>1</v>
      </c>
      <c r="H2809" s="29">
        <v>1</v>
      </c>
      <c r="I2809" s="29">
        <v>1</v>
      </c>
      <c r="K2809" s="432"/>
      <c r="L2809" s="432" t="e">
        <f>IF(K2809=0,#REF!,0)</f>
        <v>#REF!</v>
      </c>
      <c r="O2809">
        <v>56346.012205999999</v>
      </c>
      <c r="P2809">
        <v>79</v>
      </c>
    </row>
    <row r="2810" spans="1:16">
      <c r="A2810" s="29">
        <v>2808</v>
      </c>
      <c r="B2810" s="29">
        <v>1032.623999999998</v>
      </c>
      <c r="C2810" s="29">
        <v>15726.3749999999</v>
      </c>
      <c r="D2810" s="29">
        <v>1</v>
      </c>
      <c r="E2810" s="29">
        <v>1</v>
      </c>
      <c r="F2810" s="29">
        <v>1204.39599999999</v>
      </c>
      <c r="G2810" s="29">
        <v>1</v>
      </c>
      <c r="H2810" s="29">
        <v>1</v>
      </c>
      <c r="I2810" s="29">
        <v>1</v>
      </c>
      <c r="K2810" s="432"/>
      <c r="L2810" s="432" t="e">
        <f>IF(K2810=0,#REF!,0)</f>
        <v>#REF!</v>
      </c>
      <c r="O2810">
        <v>55851.603211000001</v>
      </c>
      <c r="P2810">
        <v>73</v>
      </c>
    </row>
    <row r="2811" spans="1:16">
      <c r="A2811" s="29">
        <v>2809</v>
      </c>
      <c r="B2811" s="29">
        <v>1032.623999999998</v>
      </c>
      <c r="C2811" s="29">
        <v>15731.1789999999</v>
      </c>
      <c r="D2811" s="29">
        <v>1</v>
      </c>
      <c r="E2811" s="29">
        <v>1</v>
      </c>
      <c r="F2811" s="29">
        <v>713.87599999999998</v>
      </c>
      <c r="G2811" s="29">
        <v>1</v>
      </c>
      <c r="H2811" s="29">
        <v>1</v>
      </c>
      <c r="I2811" s="29">
        <v>1</v>
      </c>
      <c r="K2811" s="432"/>
      <c r="L2811" s="432" t="e">
        <f>IF(K2811=0,#REF!,0)</f>
        <v>#REF!</v>
      </c>
      <c r="O2811">
        <v>54189.412171000004</v>
      </c>
      <c r="P2811">
        <v>62</v>
      </c>
    </row>
    <row r="2812" spans="1:16">
      <c r="A2812" s="29">
        <v>2810</v>
      </c>
      <c r="B2812" s="29">
        <v>1032.623999999998</v>
      </c>
      <c r="C2812" s="29">
        <v>15692.4979999999</v>
      </c>
      <c r="D2812" s="29">
        <v>1</v>
      </c>
      <c r="E2812" s="29">
        <v>1</v>
      </c>
      <c r="F2812" s="29">
        <v>534.95299999999895</v>
      </c>
      <c r="G2812" s="29">
        <v>1</v>
      </c>
      <c r="H2812" s="29">
        <v>1</v>
      </c>
      <c r="I2812" s="29">
        <v>1</v>
      </c>
      <c r="K2812" s="432"/>
      <c r="L2812" s="432" t="e">
        <f>IF(K2812=0,#REF!,0)</f>
        <v>#REF!</v>
      </c>
      <c r="O2812">
        <v>51607.436034999999</v>
      </c>
      <c r="P2812">
        <v>54</v>
      </c>
    </row>
    <row r="2813" spans="1:16">
      <c r="A2813" s="29">
        <v>2811</v>
      </c>
      <c r="B2813" s="29">
        <v>1032.623999999998</v>
      </c>
      <c r="C2813" s="29">
        <v>15668.7209999999</v>
      </c>
      <c r="D2813" s="29">
        <v>1</v>
      </c>
      <c r="E2813" s="29">
        <v>1</v>
      </c>
      <c r="F2813" s="29">
        <v>419.81299999999902</v>
      </c>
      <c r="G2813" s="29">
        <v>1</v>
      </c>
      <c r="H2813" s="29">
        <v>1</v>
      </c>
      <c r="I2813" s="29">
        <v>1</v>
      </c>
      <c r="K2813" s="432"/>
      <c r="L2813" s="432" t="e">
        <f>IF(K2813=0,#REF!,0)</f>
        <v>#REF!</v>
      </c>
      <c r="O2813">
        <v>52097.670318999997</v>
      </c>
      <c r="P2813">
        <v>51</v>
      </c>
    </row>
    <row r="2814" spans="1:16">
      <c r="A2814" s="29">
        <v>2812</v>
      </c>
      <c r="B2814" s="29">
        <v>1032.623999999998</v>
      </c>
      <c r="C2814" s="29">
        <v>15657.523999999899</v>
      </c>
      <c r="D2814" s="29">
        <v>1</v>
      </c>
      <c r="E2814" s="29">
        <v>1</v>
      </c>
      <c r="F2814" s="29">
        <v>243.809</v>
      </c>
      <c r="G2814" s="29">
        <v>1</v>
      </c>
      <c r="H2814" s="29">
        <v>1</v>
      </c>
      <c r="I2814" s="29">
        <v>1</v>
      </c>
      <c r="K2814" s="432"/>
      <c r="L2814" s="432" t="e">
        <f>IF(K2814=0,#REF!,0)</f>
        <v>#REF!</v>
      </c>
      <c r="O2814">
        <v>51294.011658000003</v>
      </c>
      <c r="P2814">
        <v>49</v>
      </c>
    </row>
    <row r="2815" spans="1:16">
      <c r="A2815" s="29">
        <v>2813</v>
      </c>
      <c r="B2815" s="29">
        <v>1032.623999999998</v>
      </c>
      <c r="C2815" s="29">
        <v>15660.164999999901</v>
      </c>
      <c r="D2815" s="29">
        <v>1</v>
      </c>
      <c r="E2815" s="29">
        <v>1</v>
      </c>
      <c r="F2815" s="29">
        <v>243.96600000000001</v>
      </c>
      <c r="G2815" s="29">
        <v>1</v>
      </c>
      <c r="H2815" s="29">
        <v>1</v>
      </c>
      <c r="I2815" s="29">
        <v>1</v>
      </c>
      <c r="K2815" s="432"/>
      <c r="L2815" s="432" t="e">
        <f>IF(K2815=0,#REF!,0)</f>
        <v>#REF!</v>
      </c>
      <c r="O2815">
        <v>51554.049468999998</v>
      </c>
      <c r="P2815">
        <v>50</v>
      </c>
    </row>
    <row r="2816" spans="1:16">
      <c r="A2816" s="29">
        <v>2814</v>
      </c>
      <c r="B2816" s="29">
        <v>1762.222</v>
      </c>
      <c r="C2816" s="29">
        <v>15678.4129999999</v>
      </c>
      <c r="D2816" s="29">
        <v>1</v>
      </c>
      <c r="E2816" s="29">
        <v>1</v>
      </c>
      <c r="F2816" s="29">
        <v>419.971</v>
      </c>
      <c r="G2816" s="29">
        <v>1</v>
      </c>
      <c r="H2816" s="29">
        <v>1</v>
      </c>
      <c r="I2816" s="29">
        <v>1</v>
      </c>
      <c r="K2816" s="432"/>
      <c r="L2816" s="432" t="e">
        <f>IF(K2816=0,#REF!,0)</f>
        <v>#REF!</v>
      </c>
      <c r="O2816">
        <v>52324.055602</v>
      </c>
      <c r="P2816">
        <v>50</v>
      </c>
    </row>
    <row r="2817" spans="1:16">
      <c r="A2817" s="29">
        <v>2815</v>
      </c>
      <c r="B2817" s="29">
        <v>6139.8579999999993</v>
      </c>
      <c r="C2817" s="29">
        <v>15726.514999999899</v>
      </c>
      <c r="D2817" s="29">
        <v>1</v>
      </c>
      <c r="E2817" s="29">
        <v>1</v>
      </c>
      <c r="F2817" s="29">
        <v>30041.074999999899</v>
      </c>
      <c r="G2817" s="29">
        <v>1</v>
      </c>
      <c r="H2817" s="29">
        <v>1</v>
      </c>
      <c r="I2817" s="29">
        <v>1</v>
      </c>
      <c r="K2817" s="432"/>
      <c r="L2817" s="432" t="e">
        <f>IF(K2817=0,#REF!,0)</f>
        <v>#REF!</v>
      </c>
      <c r="O2817">
        <v>53617.349335999999</v>
      </c>
      <c r="P2817">
        <v>69</v>
      </c>
    </row>
    <row r="2818" spans="1:16">
      <c r="A2818" s="29">
        <v>2816</v>
      </c>
      <c r="B2818" s="29">
        <v>1762.222</v>
      </c>
      <c r="C2818" s="29">
        <v>16044.067999999899</v>
      </c>
      <c r="D2818" s="29">
        <v>1</v>
      </c>
      <c r="E2818" s="29">
        <v>1</v>
      </c>
      <c r="F2818" s="29">
        <v>37777.430999999902</v>
      </c>
      <c r="G2818" s="29">
        <v>1</v>
      </c>
      <c r="H2818" s="29">
        <v>1</v>
      </c>
      <c r="I2818" s="29">
        <v>1</v>
      </c>
      <c r="K2818" s="432"/>
      <c r="L2818" s="432" t="e">
        <f>IF(K2818=0,#REF!,0)</f>
        <v>#REF!</v>
      </c>
      <c r="O2818">
        <v>54427.281860000003</v>
      </c>
      <c r="P2818">
        <v>91</v>
      </c>
    </row>
    <row r="2819" spans="1:16">
      <c r="A2819" s="29">
        <v>2817</v>
      </c>
      <c r="B2819" s="29">
        <v>1032.623999999998</v>
      </c>
      <c r="C2819" s="29">
        <v>17054.065999999901</v>
      </c>
      <c r="D2819" s="29">
        <v>1</v>
      </c>
      <c r="E2819" s="29">
        <v>1</v>
      </c>
      <c r="F2819" s="29">
        <v>38796.682000000001</v>
      </c>
      <c r="G2819" s="29">
        <v>1</v>
      </c>
      <c r="H2819" s="29">
        <v>1</v>
      </c>
      <c r="I2819" s="29">
        <v>1</v>
      </c>
      <c r="K2819" s="432"/>
      <c r="L2819" s="432" t="e">
        <f>IF(K2819=0,#REF!,0)</f>
        <v>#REF!</v>
      </c>
      <c r="O2819">
        <v>55411.462707999999</v>
      </c>
      <c r="P2819">
        <v>65</v>
      </c>
    </row>
    <row r="2820" spans="1:16">
      <c r="A2820" s="29">
        <v>2818</v>
      </c>
      <c r="B2820" s="29">
        <v>1153.2399999999991</v>
      </c>
      <c r="C2820" s="29">
        <v>17986.070999999902</v>
      </c>
      <c r="D2820" s="29">
        <v>1</v>
      </c>
      <c r="E2820" s="29">
        <v>1</v>
      </c>
      <c r="F2820" s="29">
        <v>35920.741000000002</v>
      </c>
      <c r="G2820" s="29">
        <v>1</v>
      </c>
      <c r="H2820" s="29">
        <v>1</v>
      </c>
      <c r="I2820" s="29">
        <v>1</v>
      </c>
      <c r="K2820" s="432">
        <v>13471.53134253709</v>
      </c>
      <c r="L2820" s="432">
        <f>IF(K2820=0,#REF!,0)</f>
        <v>0</v>
      </c>
      <c r="O2820">
        <v>57790.756623000001</v>
      </c>
      <c r="P2820">
        <v>50</v>
      </c>
    </row>
    <row r="2821" spans="1:16">
      <c r="A2821" s="29">
        <v>2819</v>
      </c>
      <c r="B2821" s="29">
        <v>1213.5469999999989</v>
      </c>
      <c r="C2821" s="29">
        <v>18679.559999999899</v>
      </c>
      <c r="D2821" s="29">
        <v>1</v>
      </c>
      <c r="E2821" s="29">
        <v>1</v>
      </c>
      <c r="F2821" s="29">
        <v>29199.3669999999</v>
      </c>
      <c r="G2821" s="29">
        <v>1</v>
      </c>
      <c r="H2821" s="29">
        <v>1</v>
      </c>
      <c r="I2821" s="29">
        <v>1</v>
      </c>
      <c r="K2821" s="432">
        <v>25214.384458028431</v>
      </c>
      <c r="L2821" s="432">
        <f>IF(K2821=0,#REF!,0)</f>
        <v>0</v>
      </c>
      <c r="O2821">
        <v>57754.188324000002</v>
      </c>
      <c r="P2821">
        <v>49</v>
      </c>
    </row>
    <row r="2822" spans="1:16">
      <c r="A2822" s="29">
        <v>2820</v>
      </c>
      <c r="B2822" s="29">
        <v>1213.5469999999989</v>
      </c>
      <c r="C2822" s="29">
        <v>18294.355999999902</v>
      </c>
      <c r="D2822" s="29">
        <v>1</v>
      </c>
      <c r="E2822" s="29">
        <v>1</v>
      </c>
      <c r="F2822" s="29">
        <v>24000.636999999901</v>
      </c>
      <c r="G2822" s="29">
        <v>1</v>
      </c>
      <c r="H2822" s="29">
        <v>1</v>
      </c>
      <c r="I2822" s="29">
        <v>1</v>
      </c>
      <c r="K2822" s="432">
        <v>42794.485564269104</v>
      </c>
      <c r="L2822" s="432">
        <f>IF(K2822=0,#REF!,0)</f>
        <v>0</v>
      </c>
      <c r="O2822">
        <v>57600.422882999999</v>
      </c>
      <c r="P2822">
        <v>44</v>
      </c>
    </row>
    <row r="2823" spans="1:16">
      <c r="A2823" s="29">
        <v>2821</v>
      </c>
      <c r="B2823" s="29">
        <v>6200.1660000000002</v>
      </c>
      <c r="C2823" s="29">
        <v>16386.614999999889</v>
      </c>
      <c r="D2823" s="29">
        <v>1</v>
      </c>
      <c r="E2823" s="29">
        <v>1</v>
      </c>
      <c r="F2823" s="29">
        <v>5591.7729999999983</v>
      </c>
      <c r="G2823" s="29">
        <v>1</v>
      </c>
      <c r="H2823" s="29">
        <v>1</v>
      </c>
      <c r="I2823" s="29">
        <v>1</v>
      </c>
      <c r="K2823" s="432">
        <v>28463.689626510819</v>
      </c>
      <c r="L2823" s="432">
        <f>IF(K2823=0,#REF!,0)</f>
        <v>0</v>
      </c>
      <c r="O2823">
        <v>54616.355257000003</v>
      </c>
      <c r="P2823">
        <v>48</v>
      </c>
    </row>
    <row r="2824" spans="1:16">
      <c r="A2824" s="29">
        <v>2822</v>
      </c>
      <c r="B2824" s="29">
        <v>1762.222</v>
      </c>
      <c r="C2824" s="29">
        <v>16203.154999999901</v>
      </c>
      <c r="D2824" s="29">
        <v>1</v>
      </c>
      <c r="E2824" s="29">
        <v>1</v>
      </c>
      <c r="F2824" s="29">
        <v>12792.317999999999</v>
      </c>
      <c r="G2824" s="29">
        <v>1</v>
      </c>
      <c r="H2824" s="29">
        <v>1</v>
      </c>
      <c r="I2824" s="29">
        <v>1</v>
      </c>
      <c r="K2824" s="432">
        <v>37967.97646054675</v>
      </c>
      <c r="L2824" s="432">
        <f>IF(K2824=0,#REF!,0)</f>
        <v>0</v>
      </c>
      <c r="O2824">
        <v>54716.487000000001</v>
      </c>
      <c r="P2824">
        <v>41</v>
      </c>
    </row>
    <row r="2825" spans="1:16">
      <c r="A2825" s="29">
        <v>2823</v>
      </c>
      <c r="B2825" s="29">
        <v>1032.623999999998</v>
      </c>
      <c r="C2825" s="29">
        <v>16973.5649999999</v>
      </c>
      <c r="D2825" s="29">
        <v>1</v>
      </c>
      <c r="E2825" s="29">
        <v>1</v>
      </c>
      <c r="F2825" s="29">
        <v>14760.291999999999</v>
      </c>
      <c r="G2825" s="29">
        <v>1</v>
      </c>
      <c r="H2825" s="29">
        <v>1</v>
      </c>
      <c r="I2825" s="29">
        <v>1</v>
      </c>
      <c r="K2825" s="432">
        <v>18497.580685375058</v>
      </c>
      <c r="L2825" s="432">
        <f>IF(K2825=0,#REF!,0)</f>
        <v>0</v>
      </c>
      <c r="O2825">
        <v>56840.891449000002</v>
      </c>
      <c r="P2825">
        <v>42</v>
      </c>
    </row>
    <row r="2826" spans="1:16">
      <c r="A2826" s="29">
        <v>2824</v>
      </c>
      <c r="B2826" s="29">
        <v>1032.623999999998</v>
      </c>
      <c r="C2826" s="29">
        <v>16588.360999999899</v>
      </c>
      <c r="D2826" s="29">
        <v>1</v>
      </c>
      <c r="E2826" s="29">
        <v>1</v>
      </c>
      <c r="F2826" s="29">
        <v>13765.725</v>
      </c>
      <c r="G2826" s="29">
        <v>1</v>
      </c>
      <c r="H2826" s="29">
        <v>1</v>
      </c>
      <c r="I2826" s="29">
        <v>1</v>
      </c>
      <c r="K2826" s="432">
        <v>6090.958559199521</v>
      </c>
      <c r="L2826" s="432">
        <f>IF(K2826=0,#REF!,0)</f>
        <v>0</v>
      </c>
      <c r="O2826">
        <v>56960.970396999997</v>
      </c>
      <c r="P2826">
        <v>44</v>
      </c>
    </row>
    <row r="2827" spans="1:16">
      <c r="A2827" s="29">
        <v>2825</v>
      </c>
      <c r="B2827" s="29">
        <v>1032.623999999998</v>
      </c>
      <c r="C2827" s="29">
        <v>16221.6989999999</v>
      </c>
      <c r="D2827" s="29">
        <v>1</v>
      </c>
      <c r="E2827" s="29">
        <v>1</v>
      </c>
      <c r="F2827" s="29">
        <v>13747.587</v>
      </c>
      <c r="G2827" s="29">
        <v>1</v>
      </c>
      <c r="H2827" s="29">
        <v>1</v>
      </c>
      <c r="I2827" s="29">
        <v>1</v>
      </c>
      <c r="K2827" s="432"/>
      <c r="L2827" s="432" t="e">
        <f>IF(K2827=0,#REF!,0)</f>
        <v>#REF!</v>
      </c>
      <c r="O2827">
        <v>57472.249939000001</v>
      </c>
      <c r="P2827">
        <v>43</v>
      </c>
    </row>
    <row r="2828" spans="1:16">
      <c r="A2828" s="29">
        <v>2826</v>
      </c>
      <c r="B2828" s="29">
        <v>1762.222</v>
      </c>
      <c r="C2828" s="29">
        <v>15603.3559999999</v>
      </c>
      <c r="D2828" s="29">
        <v>1</v>
      </c>
      <c r="E2828" s="29">
        <v>1</v>
      </c>
      <c r="F2828" s="29">
        <v>14598.19099999989</v>
      </c>
      <c r="G2828" s="29">
        <v>1</v>
      </c>
      <c r="H2828" s="29">
        <v>1</v>
      </c>
      <c r="I2828" s="29">
        <v>1</v>
      </c>
      <c r="K2828" s="432"/>
      <c r="L2828" s="432" t="e">
        <f>IF(K2828=0,#REF!,0)</f>
        <v>#REF!</v>
      </c>
      <c r="O2828">
        <v>57698.635590000013</v>
      </c>
      <c r="P2828">
        <v>48</v>
      </c>
    </row>
    <row r="2829" spans="1:16">
      <c r="A2829" s="29">
        <v>2827</v>
      </c>
      <c r="B2829" s="29">
        <v>6139.8579999999993</v>
      </c>
      <c r="C2829" s="29">
        <v>15556.452999999899</v>
      </c>
      <c r="D2829" s="29">
        <v>1</v>
      </c>
      <c r="E2829" s="29">
        <v>1</v>
      </c>
      <c r="F2829" s="29">
        <v>5604.7839999999796</v>
      </c>
      <c r="G2829" s="29">
        <v>1</v>
      </c>
      <c r="H2829" s="29">
        <v>1</v>
      </c>
      <c r="I2829" s="29">
        <v>1</v>
      </c>
      <c r="K2829" s="432"/>
      <c r="L2829" s="432" t="e">
        <f>IF(K2829=0,#REF!,0)</f>
        <v>#REF!</v>
      </c>
      <c r="O2829">
        <v>57817.516539999997</v>
      </c>
      <c r="P2829">
        <v>63</v>
      </c>
    </row>
    <row r="2830" spans="1:16">
      <c r="A2830" s="29">
        <v>2828</v>
      </c>
      <c r="B2830" s="29">
        <v>7599.07</v>
      </c>
      <c r="C2830" s="29">
        <v>16939.800999999901</v>
      </c>
      <c r="D2830" s="29">
        <v>1</v>
      </c>
      <c r="E2830" s="29">
        <v>1</v>
      </c>
      <c r="F2830" s="29">
        <v>6457.9539999999897</v>
      </c>
      <c r="G2830" s="29">
        <v>1</v>
      </c>
      <c r="H2830" s="29">
        <v>1</v>
      </c>
      <c r="I2830" s="29">
        <v>1</v>
      </c>
      <c r="K2830" s="432"/>
      <c r="L2830" s="432" t="e">
        <f>IF(K2830=0,#REF!,0)</f>
        <v>#REF!</v>
      </c>
      <c r="O2830">
        <v>58243.832275000001</v>
      </c>
      <c r="P2830">
        <v>67</v>
      </c>
    </row>
    <row r="2831" spans="1:16">
      <c r="A2831" s="29">
        <v>2829</v>
      </c>
      <c r="B2831" s="29">
        <v>1762.222</v>
      </c>
      <c r="C2831" s="29">
        <v>16546.515999999901</v>
      </c>
      <c r="D2831" s="29">
        <v>1</v>
      </c>
      <c r="E2831" s="29">
        <v>1</v>
      </c>
      <c r="F2831" s="29">
        <v>21552.80799999999</v>
      </c>
      <c r="G2831" s="29">
        <v>1</v>
      </c>
      <c r="H2831" s="29">
        <v>1</v>
      </c>
      <c r="I2831" s="29">
        <v>1</v>
      </c>
      <c r="K2831" s="432"/>
      <c r="L2831" s="432" t="e">
        <f>IF(K2831=0,#REF!,0)</f>
        <v>#REF!</v>
      </c>
      <c r="O2831">
        <v>58722.761627</v>
      </c>
      <c r="P2831">
        <v>76</v>
      </c>
    </row>
    <row r="2832" spans="1:16">
      <c r="A2832" s="29">
        <v>2830</v>
      </c>
      <c r="B2832" s="29">
        <v>1762.222</v>
      </c>
      <c r="C2832" s="29">
        <v>16015.3499999999</v>
      </c>
      <c r="D2832" s="29">
        <v>1</v>
      </c>
      <c r="E2832" s="29">
        <v>1</v>
      </c>
      <c r="F2832" s="29">
        <v>2316.3240000000001</v>
      </c>
      <c r="G2832" s="29">
        <v>1</v>
      </c>
      <c r="H2832" s="29">
        <v>1</v>
      </c>
      <c r="I2832" s="29">
        <v>1</v>
      </c>
      <c r="K2832" s="432"/>
      <c r="L2832" s="432" t="e">
        <f>IF(K2832=0,#REF!,0)</f>
        <v>#REF!</v>
      </c>
      <c r="O2832">
        <v>57265.015503000002</v>
      </c>
      <c r="P2832">
        <v>76</v>
      </c>
    </row>
    <row r="2833" spans="1:16">
      <c r="A2833" s="29">
        <v>2831</v>
      </c>
      <c r="B2833" s="29">
        <v>1762.222</v>
      </c>
      <c r="C2833" s="29">
        <v>15517.6609999999</v>
      </c>
      <c r="D2833" s="29">
        <v>1</v>
      </c>
      <c r="E2833" s="29">
        <v>1</v>
      </c>
      <c r="F2833" s="29">
        <v>2129.9179999999901</v>
      </c>
      <c r="G2833" s="29">
        <v>1</v>
      </c>
      <c r="H2833" s="29">
        <v>1</v>
      </c>
      <c r="I2833" s="29">
        <v>1</v>
      </c>
      <c r="K2833" s="432"/>
      <c r="L2833" s="432" t="e">
        <f>IF(K2833=0,#REF!,0)</f>
        <v>#REF!</v>
      </c>
      <c r="O2833">
        <v>56083.979522000001</v>
      </c>
      <c r="P2833">
        <v>76</v>
      </c>
    </row>
    <row r="2834" spans="1:16">
      <c r="A2834" s="29">
        <v>2832</v>
      </c>
      <c r="B2834" s="29">
        <v>1032.623999999998</v>
      </c>
      <c r="C2834" s="29">
        <v>15535.102999999899</v>
      </c>
      <c r="D2834" s="29">
        <v>1</v>
      </c>
      <c r="E2834" s="29">
        <v>1</v>
      </c>
      <c r="F2834" s="29">
        <v>1201.963</v>
      </c>
      <c r="G2834" s="29">
        <v>1</v>
      </c>
      <c r="H2834" s="29">
        <v>1</v>
      </c>
      <c r="I2834" s="29">
        <v>1</v>
      </c>
      <c r="K2834" s="432"/>
      <c r="L2834" s="432" t="e">
        <f>IF(K2834=0,#REF!,0)</f>
        <v>#REF!</v>
      </c>
      <c r="O2834">
        <v>55554.50232</v>
      </c>
      <c r="P2834">
        <v>69</v>
      </c>
    </row>
    <row r="2835" spans="1:16">
      <c r="A2835" s="29">
        <v>2833</v>
      </c>
      <c r="B2835" s="29">
        <v>1032.623999999998</v>
      </c>
      <c r="C2835" s="29">
        <v>15563.225999999901</v>
      </c>
      <c r="D2835" s="29">
        <v>1</v>
      </c>
      <c r="E2835" s="29">
        <v>1</v>
      </c>
      <c r="F2835" s="29">
        <v>560.74199999999996</v>
      </c>
      <c r="G2835" s="29">
        <v>1</v>
      </c>
      <c r="H2835" s="29">
        <v>1</v>
      </c>
      <c r="I2835" s="29">
        <v>1</v>
      </c>
      <c r="K2835" s="432"/>
      <c r="L2835" s="432" t="e">
        <f>IF(K2835=0,#REF!,0)</f>
        <v>#REF!</v>
      </c>
      <c r="O2835">
        <v>53379.191651000001</v>
      </c>
      <c r="P2835">
        <v>61</v>
      </c>
    </row>
    <row r="2836" spans="1:16">
      <c r="A2836" s="29">
        <v>2834</v>
      </c>
      <c r="B2836" s="29">
        <v>1032.623999999998</v>
      </c>
      <c r="C2836" s="29">
        <v>15508.371999999899</v>
      </c>
      <c r="D2836" s="29">
        <v>1</v>
      </c>
      <c r="E2836" s="29">
        <v>1</v>
      </c>
      <c r="F2836" s="29">
        <v>323.971</v>
      </c>
      <c r="G2836" s="29">
        <v>1</v>
      </c>
      <c r="H2836" s="29">
        <v>1</v>
      </c>
      <c r="I2836" s="29">
        <v>1</v>
      </c>
      <c r="K2836" s="432"/>
      <c r="L2836" s="432" t="e">
        <f>IF(K2836=0,#REF!,0)</f>
        <v>#REF!</v>
      </c>
      <c r="O2836">
        <v>51467.495208</v>
      </c>
      <c r="P2836">
        <v>53</v>
      </c>
    </row>
    <row r="2837" spans="1:16">
      <c r="A2837" s="29">
        <v>2835</v>
      </c>
      <c r="B2837" s="29">
        <v>1032.623999999998</v>
      </c>
      <c r="C2837" s="29">
        <v>15532.834999999901</v>
      </c>
      <c r="D2837" s="29">
        <v>1</v>
      </c>
      <c r="E2837" s="29">
        <v>1</v>
      </c>
      <c r="F2837" s="29">
        <v>272.97199999999998</v>
      </c>
      <c r="G2837" s="29">
        <v>1</v>
      </c>
      <c r="H2837" s="29">
        <v>1</v>
      </c>
      <c r="I2837" s="29">
        <v>1</v>
      </c>
      <c r="K2837" s="432"/>
      <c r="L2837" s="432" t="e">
        <f>IF(K2837=0,#REF!,0)</f>
        <v>#REF!</v>
      </c>
      <c r="O2837">
        <v>51336.663025000002</v>
      </c>
      <c r="P2837">
        <v>52</v>
      </c>
    </row>
    <row r="2838" spans="1:16">
      <c r="A2838" s="29">
        <v>2836</v>
      </c>
      <c r="B2838" s="29">
        <v>1032.623999999998</v>
      </c>
      <c r="C2838" s="29">
        <v>15543.5289999999</v>
      </c>
      <c r="D2838" s="29">
        <v>1</v>
      </c>
      <c r="E2838" s="29">
        <v>1</v>
      </c>
      <c r="F2838" s="29">
        <v>273.28100000000001</v>
      </c>
      <c r="G2838" s="29">
        <v>1</v>
      </c>
      <c r="H2838" s="29">
        <v>1</v>
      </c>
      <c r="I2838" s="29">
        <v>1</v>
      </c>
      <c r="K2838" s="432"/>
      <c r="L2838" s="432" t="e">
        <f>IF(K2838=0,#REF!,0)</f>
        <v>#REF!</v>
      </c>
      <c r="O2838">
        <v>51322.069823999998</v>
      </c>
      <c r="P2838">
        <v>48</v>
      </c>
    </row>
    <row r="2839" spans="1:16">
      <c r="A2839" s="29">
        <v>2837</v>
      </c>
      <c r="B2839" s="29">
        <v>1032.623999999998</v>
      </c>
      <c r="C2839" s="29">
        <v>15541.458999999901</v>
      </c>
      <c r="D2839" s="29">
        <v>1</v>
      </c>
      <c r="E2839" s="29">
        <v>1</v>
      </c>
      <c r="F2839" s="29">
        <v>243.899</v>
      </c>
      <c r="G2839" s="29">
        <v>1</v>
      </c>
      <c r="H2839" s="29">
        <v>1</v>
      </c>
      <c r="I2839" s="29">
        <v>1</v>
      </c>
      <c r="K2839" s="432"/>
      <c r="L2839" s="432" t="e">
        <f>IF(K2839=0,#REF!,0)</f>
        <v>#REF!</v>
      </c>
      <c r="O2839">
        <v>51035.973845999994</v>
      </c>
      <c r="P2839">
        <v>51</v>
      </c>
    </row>
    <row r="2840" spans="1:16">
      <c r="A2840" s="29">
        <v>2838</v>
      </c>
      <c r="B2840" s="29">
        <v>1762.222</v>
      </c>
      <c r="C2840" s="29">
        <v>15541.1269999999</v>
      </c>
      <c r="D2840" s="29">
        <v>1</v>
      </c>
      <c r="E2840" s="29">
        <v>1</v>
      </c>
      <c r="F2840" s="29">
        <v>2513.826</v>
      </c>
      <c r="G2840" s="29">
        <v>1</v>
      </c>
      <c r="H2840" s="29">
        <v>1</v>
      </c>
      <c r="I2840" s="29">
        <v>1</v>
      </c>
      <c r="K2840" s="432"/>
      <c r="L2840" s="432" t="e">
        <f>IF(K2840=0,#REF!,0)</f>
        <v>#REF!</v>
      </c>
      <c r="O2840">
        <v>51495.062926999999</v>
      </c>
      <c r="P2840">
        <v>49</v>
      </c>
    </row>
    <row r="2841" spans="1:16">
      <c r="A2841" s="29">
        <v>2839</v>
      </c>
      <c r="B2841" s="29">
        <v>6139.8579999999993</v>
      </c>
      <c r="C2841" s="29">
        <v>15597.3569999999</v>
      </c>
      <c r="D2841" s="29">
        <v>1</v>
      </c>
      <c r="E2841" s="29">
        <v>1</v>
      </c>
      <c r="F2841" s="29">
        <v>23691.520999999899</v>
      </c>
      <c r="G2841" s="29">
        <v>1</v>
      </c>
      <c r="H2841" s="29">
        <v>1</v>
      </c>
      <c r="I2841" s="29">
        <v>1</v>
      </c>
      <c r="K2841" s="432"/>
      <c r="L2841" s="432" t="e">
        <f>IF(K2841=0,#REF!,0)</f>
        <v>#REF!</v>
      </c>
      <c r="O2841">
        <v>52299.915251999999</v>
      </c>
      <c r="P2841">
        <v>55</v>
      </c>
    </row>
    <row r="2842" spans="1:16">
      <c r="A2842" s="29">
        <v>2840</v>
      </c>
      <c r="B2842" s="29">
        <v>1762.222</v>
      </c>
      <c r="C2842" s="29">
        <v>42500.251999999891</v>
      </c>
      <c r="D2842" s="29">
        <v>1</v>
      </c>
      <c r="E2842" s="29">
        <v>1</v>
      </c>
      <c r="F2842" s="29">
        <v>27153.445</v>
      </c>
      <c r="G2842" s="29">
        <v>1</v>
      </c>
      <c r="H2842" s="29">
        <v>1</v>
      </c>
      <c r="I2842" s="29">
        <v>1</v>
      </c>
      <c r="K2842" s="432"/>
      <c r="L2842" s="432" t="e">
        <f>IF(K2842=0,#REF!,0)</f>
        <v>#REF!</v>
      </c>
      <c r="O2842">
        <v>52331.151429000012</v>
      </c>
      <c r="P2842">
        <v>64</v>
      </c>
    </row>
    <row r="2843" spans="1:16">
      <c r="A2843" s="29">
        <v>2841</v>
      </c>
      <c r="B2843" s="29">
        <v>1032.623999999998</v>
      </c>
      <c r="C2843" s="29">
        <v>70015.83999999988</v>
      </c>
      <c r="D2843" s="29">
        <v>1</v>
      </c>
      <c r="E2843" s="29">
        <v>1</v>
      </c>
      <c r="F2843" s="29">
        <v>26472.356999999989</v>
      </c>
      <c r="G2843" s="29">
        <v>1</v>
      </c>
      <c r="H2843" s="29">
        <v>1</v>
      </c>
      <c r="I2843" s="29">
        <v>1</v>
      </c>
      <c r="K2843" s="432"/>
      <c r="L2843" s="432" t="e">
        <f>IF(K2843=0,#REF!,0)</f>
        <v>#REF!</v>
      </c>
      <c r="O2843">
        <v>52103.154296000001</v>
      </c>
      <c r="P2843">
        <v>66</v>
      </c>
    </row>
    <row r="2844" spans="1:16">
      <c r="A2844" s="29">
        <v>2842</v>
      </c>
      <c r="B2844" s="29">
        <v>1153.2399999999991</v>
      </c>
      <c r="C2844" s="29">
        <v>85968.229999999894</v>
      </c>
      <c r="D2844" s="29">
        <v>1</v>
      </c>
      <c r="E2844" s="29">
        <v>1</v>
      </c>
      <c r="F2844" s="29">
        <v>20123.807000000001</v>
      </c>
      <c r="G2844" s="29">
        <v>1</v>
      </c>
      <c r="H2844" s="29">
        <v>1</v>
      </c>
      <c r="I2844" s="29">
        <v>1</v>
      </c>
      <c r="K2844" s="432">
        <v>14683.2784707873</v>
      </c>
      <c r="L2844" s="432">
        <f>IF(K2844=0,#REF!,0)</f>
        <v>0</v>
      </c>
      <c r="O2844">
        <v>52495.907289000002</v>
      </c>
      <c r="P2844">
        <v>67</v>
      </c>
    </row>
    <row r="2845" spans="1:16">
      <c r="A2845" s="29">
        <v>2843</v>
      </c>
      <c r="B2845" s="29">
        <v>1213.5469999999989</v>
      </c>
      <c r="C2845" s="29">
        <v>101791.58999999979</v>
      </c>
      <c r="D2845" s="29">
        <v>1</v>
      </c>
      <c r="E2845" s="29">
        <v>1</v>
      </c>
      <c r="F2845" s="29">
        <v>8492.8960000000006</v>
      </c>
      <c r="G2845" s="29">
        <v>1</v>
      </c>
      <c r="H2845" s="29">
        <v>1</v>
      </c>
      <c r="I2845" s="29">
        <v>1</v>
      </c>
      <c r="K2845" s="432">
        <v>34523.895977475288</v>
      </c>
      <c r="L2845" s="432">
        <f>IF(K2845=0,#REF!,0)</f>
        <v>0</v>
      </c>
      <c r="O2845">
        <v>52597.618498999997</v>
      </c>
      <c r="P2845">
        <v>61</v>
      </c>
    </row>
    <row r="2846" spans="1:16">
      <c r="A2846" s="29">
        <v>2844</v>
      </c>
      <c r="B2846" s="29">
        <v>1213.5469999999989</v>
      </c>
      <c r="C2846" s="29">
        <v>85669.041999999899</v>
      </c>
      <c r="D2846" s="29">
        <v>1</v>
      </c>
      <c r="E2846" s="29">
        <v>1</v>
      </c>
      <c r="F2846" s="29">
        <v>2779.2020000000002</v>
      </c>
      <c r="G2846" s="29">
        <v>1</v>
      </c>
      <c r="H2846" s="29">
        <v>1</v>
      </c>
      <c r="I2846" s="29">
        <v>1</v>
      </c>
      <c r="K2846" s="432">
        <v>44499.045474025937</v>
      </c>
      <c r="L2846" s="432">
        <f>IF(K2846=0,#REF!,0)</f>
        <v>0</v>
      </c>
      <c r="O2846">
        <v>53070.647217999998</v>
      </c>
      <c r="P2846">
        <v>54</v>
      </c>
    </row>
    <row r="2847" spans="1:16">
      <c r="A2847" s="29">
        <v>2845</v>
      </c>
      <c r="B2847" s="29">
        <v>6200.1660000000002</v>
      </c>
      <c r="C2847" s="29">
        <v>48811.0799999999</v>
      </c>
      <c r="D2847" s="29">
        <v>1</v>
      </c>
      <c r="E2847" s="29">
        <v>1</v>
      </c>
      <c r="F2847" s="29">
        <v>4147.26799999999</v>
      </c>
      <c r="G2847" s="29">
        <v>1</v>
      </c>
      <c r="H2847" s="29">
        <v>1</v>
      </c>
      <c r="I2847" s="29">
        <v>1</v>
      </c>
      <c r="K2847" s="432">
        <v>22754.35858865362</v>
      </c>
      <c r="L2847" s="432">
        <f>IF(K2847=0,#REF!,0)</f>
        <v>0</v>
      </c>
      <c r="O2847">
        <v>51107.319183</v>
      </c>
      <c r="P2847">
        <v>50</v>
      </c>
    </row>
    <row r="2848" spans="1:16">
      <c r="A2848" s="29">
        <v>2846</v>
      </c>
      <c r="B2848" s="29">
        <v>1762.222</v>
      </c>
      <c r="C2848" s="29">
        <v>67945.138999999908</v>
      </c>
      <c r="D2848" s="29">
        <v>1</v>
      </c>
      <c r="E2848" s="29">
        <v>1</v>
      </c>
      <c r="F2848" s="29">
        <v>3688.549</v>
      </c>
      <c r="G2848" s="29">
        <v>1</v>
      </c>
      <c r="H2848" s="29">
        <v>1</v>
      </c>
      <c r="I2848" s="29">
        <v>1</v>
      </c>
      <c r="K2848" s="432">
        <v>37744.605297747323</v>
      </c>
      <c r="L2848" s="432">
        <f>IF(K2848=0,#REF!,0)</f>
        <v>0</v>
      </c>
      <c r="O2848">
        <v>51723.743589999998</v>
      </c>
      <c r="P2848">
        <v>48</v>
      </c>
    </row>
    <row r="2849" spans="1:16">
      <c r="A2849" s="29">
        <v>2847</v>
      </c>
      <c r="B2849" s="29">
        <v>1032.623999999998</v>
      </c>
      <c r="C2849" s="29">
        <v>99772.263999999806</v>
      </c>
      <c r="D2849" s="29">
        <v>1</v>
      </c>
      <c r="E2849" s="29">
        <v>1</v>
      </c>
      <c r="F2849" s="29">
        <v>2115.3779999999902</v>
      </c>
      <c r="G2849" s="29">
        <v>1</v>
      </c>
      <c r="H2849" s="29">
        <v>1</v>
      </c>
      <c r="I2849" s="29">
        <v>1</v>
      </c>
      <c r="K2849" s="432">
        <v>31942.864909554792</v>
      </c>
      <c r="L2849" s="432">
        <f>IF(K2849=0,#REF!,0)</f>
        <v>0</v>
      </c>
      <c r="O2849">
        <v>52335.426360999998</v>
      </c>
      <c r="P2849">
        <v>42</v>
      </c>
    </row>
    <row r="2850" spans="1:16">
      <c r="A2850" s="29">
        <v>2848</v>
      </c>
      <c r="B2850" s="29">
        <v>1032.623999999998</v>
      </c>
      <c r="C2850" s="29">
        <v>83821.0079999999</v>
      </c>
      <c r="D2850" s="29">
        <v>1</v>
      </c>
      <c r="E2850" s="29">
        <v>1</v>
      </c>
      <c r="F2850" s="29">
        <v>1853.86499999999</v>
      </c>
      <c r="G2850" s="29">
        <v>1</v>
      </c>
      <c r="H2850" s="29">
        <v>1</v>
      </c>
      <c r="I2850" s="29">
        <v>1</v>
      </c>
      <c r="K2850" s="432">
        <v>17578.42626470068</v>
      </c>
      <c r="L2850" s="432">
        <f>IF(K2850=0,#REF!,0)</f>
        <v>0</v>
      </c>
      <c r="O2850">
        <v>52029.312286</v>
      </c>
      <c r="P2850">
        <v>42</v>
      </c>
    </row>
    <row r="2851" spans="1:16">
      <c r="A2851" s="29">
        <v>2849</v>
      </c>
      <c r="B2851" s="29">
        <v>1032.623999999998</v>
      </c>
      <c r="C2851" s="29">
        <v>71932.750999999902</v>
      </c>
      <c r="D2851" s="29">
        <v>1</v>
      </c>
      <c r="E2851" s="29">
        <v>1</v>
      </c>
      <c r="F2851" s="29">
        <v>2115.9340000000002</v>
      </c>
      <c r="G2851" s="29">
        <v>1</v>
      </c>
      <c r="H2851" s="29">
        <v>1</v>
      </c>
      <c r="I2851" s="29">
        <v>1</v>
      </c>
      <c r="K2851" s="432"/>
      <c r="L2851" s="432" t="e">
        <f>IF(K2851=0,#REF!,0)</f>
        <v>#REF!</v>
      </c>
      <c r="O2851">
        <v>51926.818328999987</v>
      </c>
      <c r="P2851">
        <v>43</v>
      </c>
    </row>
    <row r="2852" spans="1:16">
      <c r="A2852" s="29">
        <v>2850</v>
      </c>
      <c r="B2852" s="29">
        <v>1762.222</v>
      </c>
      <c r="C2852" s="29">
        <v>40286.347999999904</v>
      </c>
      <c r="D2852" s="29">
        <v>1</v>
      </c>
      <c r="E2852" s="29">
        <v>1</v>
      </c>
      <c r="F2852" s="29">
        <v>3692.9920000000002</v>
      </c>
      <c r="G2852" s="29">
        <v>1</v>
      </c>
      <c r="H2852" s="29">
        <v>1</v>
      </c>
      <c r="I2852" s="29">
        <v>1</v>
      </c>
      <c r="K2852" s="432"/>
      <c r="L2852" s="432" t="e">
        <f>IF(K2852=0,#REF!,0)</f>
        <v>#REF!</v>
      </c>
      <c r="O2852">
        <v>51198.943879000013</v>
      </c>
      <c r="P2852">
        <v>47</v>
      </c>
    </row>
    <row r="2853" spans="1:16">
      <c r="A2853" s="29">
        <v>2851</v>
      </c>
      <c r="B2853" s="29">
        <v>6139.8579999999993</v>
      </c>
      <c r="C2853" s="29">
        <v>28120.200999999899</v>
      </c>
      <c r="D2853" s="29">
        <v>1</v>
      </c>
      <c r="E2853" s="29">
        <v>1</v>
      </c>
      <c r="F2853" s="29">
        <v>5200.8959999999997</v>
      </c>
      <c r="G2853" s="29">
        <v>1</v>
      </c>
      <c r="H2853" s="29">
        <v>1</v>
      </c>
      <c r="I2853" s="29">
        <v>1</v>
      </c>
      <c r="K2853" s="432"/>
      <c r="L2853" s="432" t="e">
        <f>IF(K2853=0,#REF!,0)</f>
        <v>#REF!</v>
      </c>
      <c r="O2853">
        <v>51703.902770999986</v>
      </c>
      <c r="P2853">
        <v>53</v>
      </c>
    </row>
    <row r="2854" spans="1:16">
      <c r="A2854" s="29">
        <v>2852</v>
      </c>
      <c r="B2854" s="29">
        <v>7599.07</v>
      </c>
      <c r="C2854" s="29">
        <v>29388.841999999899</v>
      </c>
      <c r="D2854" s="29">
        <v>1</v>
      </c>
      <c r="E2854" s="29">
        <v>1</v>
      </c>
      <c r="F2854" s="29">
        <v>5265.81699999999</v>
      </c>
      <c r="G2854" s="29">
        <v>1</v>
      </c>
      <c r="H2854" s="29">
        <v>1</v>
      </c>
      <c r="I2854" s="29">
        <v>1</v>
      </c>
      <c r="K2854" s="432"/>
      <c r="L2854" s="432" t="e">
        <f>IF(K2854=0,#REF!,0)</f>
        <v>#REF!</v>
      </c>
      <c r="O2854">
        <v>52453.284576999999</v>
      </c>
      <c r="P2854">
        <v>59</v>
      </c>
    </row>
    <row r="2855" spans="1:16">
      <c r="A2855" s="29">
        <v>2853</v>
      </c>
      <c r="B2855" s="29">
        <v>1762.222</v>
      </c>
      <c r="C2855" s="29">
        <v>16153.0519999999</v>
      </c>
      <c r="D2855" s="29">
        <v>1</v>
      </c>
      <c r="E2855" s="29">
        <v>1</v>
      </c>
      <c r="F2855" s="29">
        <v>5431.1019999999799</v>
      </c>
      <c r="G2855" s="29">
        <v>1</v>
      </c>
      <c r="H2855" s="29">
        <v>1</v>
      </c>
      <c r="I2855" s="29">
        <v>1</v>
      </c>
      <c r="K2855" s="432"/>
      <c r="L2855" s="432" t="e">
        <f>IF(K2855=0,#REF!,0)</f>
        <v>#REF!</v>
      </c>
      <c r="O2855">
        <v>53989.909545000002</v>
      </c>
      <c r="P2855">
        <v>68</v>
      </c>
    </row>
    <row r="2856" spans="1:16">
      <c r="A2856" s="29">
        <v>2854</v>
      </c>
      <c r="B2856" s="29">
        <v>1762.222</v>
      </c>
      <c r="C2856" s="29">
        <v>15703.841999999901</v>
      </c>
      <c r="D2856" s="29">
        <v>1</v>
      </c>
      <c r="E2856" s="29">
        <v>1</v>
      </c>
      <c r="F2856" s="29">
        <v>2970.1</v>
      </c>
      <c r="G2856" s="29">
        <v>1</v>
      </c>
      <c r="H2856" s="29">
        <v>1</v>
      </c>
      <c r="I2856" s="29">
        <v>1</v>
      </c>
      <c r="K2856" s="432"/>
      <c r="L2856" s="432" t="e">
        <f>IF(K2856=0,#REF!,0)</f>
        <v>#REF!</v>
      </c>
      <c r="O2856">
        <v>53412.026918000003</v>
      </c>
      <c r="P2856">
        <v>68</v>
      </c>
    </row>
    <row r="2857" spans="1:16">
      <c r="A2857" s="29">
        <v>2855</v>
      </c>
      <c r="B2857" s="29">
        <v>1762.222</v>
      </c>
      <c r="C2857" s="29">
        <v>15270.0709999999</v>
      </c>
      <c r="D2857" s="29">
        <v>1</v>
      </c>
      <c r="E2857" s="29">
        <v>1</v>
      </c>
      <c r="F2857" s="29">
        <v>1659.6320000000001</v>
      </c>
      <c r="G2857" s="29">
        <v>1</v>
      </c>
      <c r="H2857" s="29">
        <v>1</v>
      </c>
      <c r="I2857" s="29">
        <v>1</v>
      </c>
      <c r="K2857" s="432"/>
      <c r="L2857" s="432" t="e">
        <f>IF(K2857=0,#REF!,0)</f>
        <v>#REF!</v>
      </c>
      <c r="O2857">
        <v>53725.936644999987</v>
      </c>
      <c r="P2857">
        <v>65</v>
      </c>
    </row>
    <row r="2858" spans="1:16">
      <c r="A2858" s="29">
        <v>2856</v>
      </c>
      <c r="B2858" s="29">
        <v>1032.623999999998</v>
      </c>
      <c r="C2858" s="29">
        <v>15350.425999999899</v>
      </c>
      <c r="D2858" s="29">
        <v>1</v>
      </c>
      <c r="E2858" s="29">
        <v>1</v>
      </c>
      <c r="F2858" s="29">
        <v>1268.1509999999901</v>
      </c>
      <c r="G2858" s="29">
        <v>1</v>
      </c>
      <c r="H2858" s="29">
        <v>1</v>
      </c>
      <c r="I2858" s="29">
        <v>1</v>
      </c>
      <c r="K2858" s="432"/>
      <c r="L2858" s="432" t="e">
        <f>IF(K2858=0,#REF!,0)</f>
        <v>#REF!</v>
      </c>
      <c r="O2858">
        <v>52772.166748000003</v>
      </c>
      <c r="P2858">
        <v>61</v>
      </c>
    </row>
    <row r="2859" spans="1:16">
      <c r="A2859" s="29">
        <v>2857</v>
      </c>
      <c r="B2859" s="29">
        <v>1032.623999999998</v>
      </c>
      <c r="C2859" s="29">
        <v>15442.663999999901</v>
      </c>
      <c r="D2859" s="29">
        <v>1</v>
      </c>
      <c r="E2859" s="29">
        <v>1</v>
      </c>
      <c r="F2859" s="29">
        <v>560.43700000000001</v>
      </c>
      <c r="G2859" s="29">
        <v>1</v>
      </c>
      <c r="H2859" s="29">
        <v>1</v>
      </c>
      <c r="I2859" s="29">
        <v>1</v>
      </c>
      <c r="K2859" s="432"/>
      <c r="L2859" s="432" t="e">
        <f>IF(K2859=0,#REF!,0)</f>
        <v>#REF!</v>
      </c>
      <c r="O2859">
        <v>50872.345886000003</v>
      </c>
      <c r="P2859">
        <v>49</v>
      </c>
    </row>
    <row r="2860" spans="1:16">
      <c r="A2860" s="29">
        <v>2858</v>
      </c>
      <c r="B2860" s="29">
        <v>1032.623999999998</v>
      </c>
      <c r="C2860" s="29">
        <v>15452.425999999899</v>
      </c>
      <c r="D2860" s="29">
        <v>1</v>
      </c>
      <c r="E2860" s="29">
        <v>1</v>
      </c>
      <c r="F2860" s="29">
        <v>323.78399999999903</v>
      </c>
      <c r="G2860" s="29">
        <v>1</v>
      </c>
      <c r="H2860" s="29">
        <v>1</v>
      </c>
      <c r="I2860" s="29">
        <v>1</v>
      </c>
      <c r="K2860" s="432"/>
      <c r="L2860" s="432" t="e">
        <f>IF(K2860=0,#REF!,0)</f>
        <v>#REF!</v>
      </c>
      <c r="O2860">
        <v>49864.894469999999</v>
      </c>
      <c r="P2860">
        <v>47</v>
      </c>
    </row>
    <row r="2861" spans="1:16">
      <c r="A2861" s="29">
        <v>2859</v>
      </c>
      <c r="B2861" s="29">
        <v>1032.623999999998</v>
      </c>
      <c r="C2861" s="29">
        <v>15500.217999999901</v>
      </c>
      <c r="D2861" s="29">
        <v>1</v>
      </c>
      <c r="E2861" s="29">
        <v>1</v>
      </c>
      <c r="F2861" s="29">
        <v>272.50799999999998</v>
      </c>
      <c r="G2861" s="29">
        <v>1</v>
      </c>
      <c r="H2861" s="29">
        <v>1</v>
      </c>
      <c r="I2861" s="29">
        <v>1</v>
      </c>
      <c r="K2861" s="432"/>
      <c r="L2861" s="432" t="e">
        <f>IF(K2861=0,#REF!,0)</f>
        <v>#REF!</v>
      </c>
      <c r="O2861">
        <v>49436.965271000001</v>
      </c>
      <c r="P2861">
        <v>41</v>
      </c>
    </row>
    <row r="2862" spans="1:16">
      <c r="A2862" s="29">
        <v>2860</v>
      </c>
      <c r="B2862" s="29">
        <v>1032.623999999998</v>
      </c>
      <c r="C2862" s="29">
        <v>15542.494999999901</v>
      </c>
      <c r="D2862" s="29">
        <v>1</v>
      </c>
      <c r="E2862" s="29">
        <v>1</v>
      </c>
      <c r="F2862" s="29">
        <v>273.05099999999999</v>
      </c>
      <c r="G2862" s="29">
        <v>1</v>
      </c>
      <c r="H2862" s="29">
        <v>1</v>
      </c>
      <c r="I2862" s="29">
        <v>1</v>
      </c>
      <c r="K2862" s="432"/>
      <c r="L2862" s="432" t="e">
        <f>IF(K2862=0,#REF!,0)</f>
        <v>#REF!</v>
      </c>
      <c r="O2862">
        <v>48677.987642</v>
      </c>
      <c r="P2862">
        <v>47</v>
      </c>
    </row>
    <row r="2863" spans="1:16">
      <c r="A2863" s="29">
        <v>2861</v>
      </c>
      <c r="B2863" s="29">
        <v>1032.623999999998</v>
      </c>
      <c r="C2863" s="29">
        <v>15560.886999999901</v>
      </c>
      <c r="D2863" s="29">
        <v>1</v>
      </c>
      <c r="E2863" s="29">
        <v>1</v>
      </c>
      <c r="F2863" s="29">
        <v>243.88799999999901</v>
      </c>
      <c r="G2863" s="29">
        <v>1</v>
      </c>
      <c r="H2863" s="29">
        <v>1</v>
      </c>
      <c r="I2863" s="29">
        <v>1</v>
      </c>
      <c r="K2863" s="432"/>
      <c r="L2863" s="432" t="e">
        <f>IF(K2863=0,#REF!,0)</f>
        <v>#REF!</v>
      </c>
      <c r="O2863">
        <v>48599.024108999998</v>
      </c>
      <c r="P2863">
        <v>44</v>
      </c>
    </row>
    <row r="2864" spans="1:16">
      <c r="A2864" s="29">
        <v>2862</v>
      </c>
      <c r="B2864" s="29">
        <v>1762.222</v>
      </c>
      <c r="C2864" s="29">
        <v>15564.8859999999</v>
      </c>
      <c r="D2864" s="29">
        <v>1</v>
      </c>
      <c r="E2864" s="29">
        <v>1</v>
      </c>
      <c r="F2864" s="29">
        <v>2513.9949999999999</v>
      </c>
      <c r="G2864" s="29">
        <v>1</v>
      </c>
      <c r="H2864" s="29">
        <v>1</v>
      </c>
      <c r="I2864" s="29">
        <v>1</v>
      </c>
      <c r="K2864" s="432"/>
      <c r="L2864" s="432" t="e">
        <f>IF(K2864=0,#REF!,0)</f>
        <v>#REF!</v>
      </c>
      <c r="O2864">
        <v>49082.076353999997</v>
      </c>
      <c r="P2864">
        <v>43</v>
      </c>
    </row>
    <row r="2865" spans="1:16">
      <c r="A2865" s="29">
        <v>2863</v>
      </c>
      <c r="B2865" s="29">
        <v>6139.8579999999993</v>
      </c>
      <c r="C2865" s="29">
        <v>15564.907999999899</v>
      </c>
      <c r="D2865" s="29">
        <v>1</v>
      </c>
      <c r="E2865" s="29">
        <v>1</v>
      </c>
      <c r="F2865" s="29">
        <v>20520.808999999899</v>
      </c>
      <c r="G2865" s="29">
        <v>1</v>
      </c>
      <c r="H2865" s="29">
        <v>1</v>
      </c>
      <c r="I2865" s="29">
        <v>1</v>
      </c>
      <c r="K2865" s="432"/>
      <c r="L2865" s="432" t="e">
        <f>IF(K2865=0,#REF!,0)</f>
        <v>#REF!</v>
      </c>
      <c r="O2865">
        <v>49045.056457999999</v>
      </c>
      <c r="P2865">
        <v>51</v>
      </c>
    </row>
    <row r="2866" spans="1:16">
      <c r="A2866" s="29">
        <v>2864</v>
      </c>
      <c r="B2866" s="29">
        <v>1762.222</v>
      </c>
      <c r="C2866" s="29">
        <v>41267.17199999989</v>
      </c>
      <c r="D2866" s="29">
        <v>1</v>
      </c>
      <c r="E2866" s="29">
        <v>1</v>
      </c>
      <c r="F2866" s="29">
        <v>21639.800999999999</v>
      </c>
      <c r="G2866" s="29">
        <v>1</v>
      </c>
      <c r="H2866" s="29">
        <v>1</v>
      </c>
      <c r="I2866" s="29">
        <v>1</v>
      </c>
      <c r="K2866" s="432"/>
      <c r="L2866" s="432" t="e">
        <f>IF(K2866=0,#REF!,0)</f>
        <v>#REF!</v>
      </c>
      <c r="O2866">
        <v>48992.009337000003</v>
      </c>
      <c r="P2866">
        <v>46</v>
      </c>
    </row>
    <row r="2867" spans="1:16">
      <c r="A2867" s="29">
        <v>2865</v>
      </c>
      <c r="B2867" s="29">
        <v>1032.623999999998</v>
      </c>
      <c r="C2867" s="29">
        <v>68677.191999999894</v>
      </c>
      <c r="D2867" s="29">
        <v>1</v>
      </c>
      <c r="E2867" s="29">
        <v>1</v>
      </c>
      <c r="F2867" s="29">
        <v>14487.194999999891</v>
      </c>
      <c r="G2867" s="29">
        <v>1</v>
      </c>
      <c r="H2867" s="29">
        <v>1</v>
      </c>
      <c r="I2867" s="29">
        <v>1</v>
      </c>
      <c r="K2867" s="432"/>
      <c r="L2867" s="432" t="e">
        <f>IF(K2867=0,#REF!,0)</f>
        <v>#REF!</v>
      </c>
      <c r="O2867">
        <v>48111.767089000001</v>
      </c>
      <c r="P2867">
        <v>59</v>
      </c>
    </row>
    <row r="2868" spans="1:16">
      <c r="A2868" s="29">
        <v>2866</v>
      </c>
      <c r="B2868" s="29">
        <v>1153.2399999999991</v>
      </c>
      <c r="C2868" s="29">
        <v>85029.4019999999</v>
      </c>
      <c r="D2868" s="29">
        <v>1</v>
      </c>
      <c r="E2868" s="29">
        <v>1</v>
      </c>
      <c r="F2868" s="29">
        <v>4737.99999999998</v>
      </c>
      <c r="G2868" s="29">
        <v>1</v>
      </c>
      <c r="H2868" s="29">
        <v>1</v>
      </c>
      <c r="I2868" s="29">
        <v>1</v>
      </c>
      <c r="K2868" s="432">
        <v>16073.853322953841</v>
      </c>
      <c r="L2868" s="432">
        <f>IF(K2868=0,#REF!,0)</f>
        <v>0</v>
      </c>
      <c r="O2868">
        <v>47970.822661999999</v>
      </c>
      <c r="P2868">
        <v>61</v>
      </c>
    </row>
    <row r="2869" spans="1:16">
      <c r="A2869" s="29">
        <v>2867</v>
      </c>
      <c r="B2869" s="29">
        <v>1213.5469999999989</v>
      </c>
      <c r="C2869" s="29">
        <v>101469.3619999998</v>
      </c>
      <c r="D2869" s="29">
        <v>1</v>
      </c>
      <c r="E2869" s="29">
        <v>1</v>
      </c>
      <c r="F2869" s="29">
        <v>2967.1219999999998</v>
      </c>
      <c r="G2869" s="29">
        <v>1</v>
      </c>
      <c r="H2869" s="29">
        <v>1</v>
      </c>
      <c r="I2869" s="29">
        <v>1</v>
      </c>
      <c r="K2869" s="432">
        <v>36996.01785736849</v>
      </c>
      <c r="L2869" s="432">
        <f>IF(K2869=0,#REF!,0)</f>
        <v>0</v>
      </c>
      <c r="O2869">
        <v>47743.325134000013</v>
      </c>
      <c r="P2869">
        <v>61</v>
      </c>
    </row>
    <row r="2870" spans="1:16">
      <c r="A2870" s="29">
        <v>2868</v>
      </c>
      <c r="B2870" s="29">
        <v>1213.5469999999989</v>
      </c>
      <c r="C2870" s="29">
        <v>85511.140999999901</v>
      </c>
      <c r="D2870" s="29">
        <v>1</v>
      </c>
      <c r="E2870" s="29">
        <v>1</v>
      </c>
      <c r="F2870" s="29">
        <v>2769.0819999999999</v>
      </c>
      <c r="G2870" s="29">
        <v>1</v>
      </c>
      <c r="H2870" s="29">
        <v>1</v>
      </c>
      <c r="I2870" s="29">
        <v>1</v>
      </c>
      <c r="K2870" s="432">
        <v>47079.925205951637</v>
      </c>
      <c r="L2870" s="432">
        <f>IF(K2870=0,#REF!,0)</f>
        <v>0</v>
      </c>
      <c r="O2870">
        <v>48173.640899999999</v>
      </c>
      <c r="P2870">
        <v>52</v>
      </c>
    </row>
    <row r="2871" spans="1:16">
      <c r="A2871" s="29">
        <v>2869</v>
      </c>
      <c r="B2871" s="29">
        <v>6200.1660000000002</v>
      </c>
      <c r="C2871" s="29">
        <v>48393.147999999899</v>
      </c>
      <c r="D2871" s="29">
        <v>1</v>
      </c>
      <c r="E2871" s="29">
        <v>1</v>
      </c>
      <c r="F2871" s="29">
        <v>4143.2640000000001</v>
      </c>
      <c r="G2871" s="29">
        <v>1</v>
      </c>
      <c r="H2871" s="29">
        <v>1</v>
      </c>
      <c r="I2871" s="29">
        <v>1</v>
      </c>
      <c r="K2871" s="432">
        <v>23213.250140088901</v>
      </c>
      <c r="L2871" s="432">
        <f>IF(K2871=0,#REF!,0)</f>
        <v>0</v>
      </c>
      <c r="O2871">
        <v>47517.298460999998</v>
      </c>
      <c r="P2871">
        <v>48</v>
      </c>
    </row>
    <row r="2872" spans="1:16">
      <c r="A2872" s="29">
        <v>2870</v>
      </c>
      <c r="B2872" s="29">
        <v>1762.222</v>
      </c>
      <c r="C2872" s="29">
        <v>67851.6179999999</v>
      </c>
      <c r="D2872" s="29">
        <v>1</v>
      </c>
      <c r="E2872" s="29">
        <v>1</v>
      </c>
      <c r="F2872" s="29">
        <v>3684.1729999999902</v>
      </c>
      <c r="G2872" s="29">
        <v>1</v>
      </c>
      <c r="H2872" s="29">
        <v>1</v>
      </c>
      <c r="I2872" s="29">
        <v>1</v>
      </c>
      <c r="K2872" s="432">
        <v>37548.231499343332</v>
      </c>
      <c r="L2872" s="432">
        <f>IF(K2872=0,#REF!,0)</f>
        <v>0</v>
      </c>
      <c r="O2872">
        <v>48307.333007999987</v>
      </c>
      <c r="P2872">
        <v>50</v>
      </c>
    </row>
    <row r="2873" spans="1:16">
      <c r="A2873" s="29">
        <v>2871</v>
      </c>
      <c r="B2873" s="29">
        <v>1032.623999999998</v>
      </c>
      <c r="C2873" s="29">
        <v>99762.108999999793</v>
      </c>
      <c r="D2873" s="29">
        <v>1</v>
      </c>
      <c r="E2873" s="29">
        <v>1</v>
      </c>
      <c r="F2873" s="29">
        <v>2112.15199999999</v>
      </c>
      <c r="G2873" s="29">
        <v>1</v>
      </c>
      <c r="H2873" s="29">
        <v>1</v>
      </c>
      <c r="I2873" s="29">
        <v>1</v>
      </c>
      <c r="K2873" s="432">
        <v>31759.87372674411</v>
      </c>
      <c r="L2873" s="432">
        <f>IF(K2873=0,#REF!,0)</f>
        <v>0</v>
      </c>
      <c r="O2873">
        <v>48841.376984000002</v>
      </c>
      <c r="P2873">
        <v>39</v>
      </c>
    </row>
    <row r="2874" spans="1:16">
      <c r="A2874" s="29">
        <v>2872</v>
      </c>
      <c r="B2874" s="29">
        <v>1032.623999999998</v>
      </c>
      <c r="C2874" s="29">
        <v>83809.085999999894</v>
      </c>
      <c r="D2874" s="29">
        <v>1</v>
      </c>
      <c r="E2874" s="29">
        <v>1</v>
      </c>
      <c r="F2874" s="29">
        <v>1850.498</v>
      </c>
      <c r="G2874" s="29">
        <v>1</v>
      </c>
      <c r="H2874" s="29">
        <v>1</v>
      </c>
      <c r="I2874" s="29">
        <v>1</v>
      </c>
      <c r="K2874" s="432">
        <v>9894.5259424464766</v>
      </c>
      <c r="L2874" s="432">
        <f>IF(K2874=0,#REF!,0)</f>
        <v>0</v>
      </c>
      <c r="O2874">
        <v>49365.068175</v>
      </c>
      <c r="P2874">
        <v>43</v>
      </c>
    </row>
    <row r="2875" spans="1:16">
      <c r="A2875" s="29">
        <v>2873</v>
      </c>
      <c r="B2875" s="29">
        <v>1032.623999999998</v>
      </c>
      <c r="C2875" s="29">
        <v>71900.320999999909</v>
      </c>
      <c r="D2875" s="29">
        <v>1</v>
      </c>
      <c r="E2875" s="29">
        <v>1</v>
      </c>
      <c r="F2875" s="29">
        <v>2112.2419999999902</v>
      </c>
      <c r="G2875" s="29">
        <v>1</v>
      </c>
      <c r="H2875" s="29">
        <v>1</v>
      </c>
      <c r="I2875" s="29">
        <v>1</v>
      </c>
      <c r="K2875" s="432"/>
      <c r="L2875" s="432" t="e">
        <f>IF(K2875=0,#REF!,0)</f>
        <v>#REF!</v>
      </c>
      <c r="O2875">
        <v>49454.115569000001</v>
      </c>
      <c r="P2875">
        <v>44</v>
      </c>
    </row>
    <row r="2876" spans="1:16">
      <c r="A2876" s="29">
        <v>2874</v>
      </c>
      <c r="B2876" s="29">
        <v>1762.222</v>
      </c>
      <c r="C2876" s="29">
        <v>40065.379999999903</v>
      </c>
      <c r="D2876" s="29">
        <v>1</v>
      </c>
      <c r="E2876" s="29">
        <v>1</v>
      </c>
      <c r="F2876" s="29">
        <v>3684.5859999999998</v>
      </c>
      <c r="G2876" s="29">
        <v>1</v>
      </c>
      <c r="H2876" s="29">
        <v>1</v>
      </c>
      <c r="I2876" s="29">
        <v>1</v>
      </c>
      <c r="K2876" s="432"/>
      <c r="L2876" s="432" t="e">
        <f>IF(K2876=0,#REF!,0)</f>
        <v>#REF!</v>
      </c>
      <c r="O2876">
        <v>49192.993775000003</v>
      </c>
      <c r="P2876">
        <v>44</v>
      </c>
    </row>
    <row r="2877" spans="1:16">
      <c r="A2877" s="29">
        <v>2875</v>
      </c>
      <c r="B2877" s="29">
        <v>6139.8579999999993</v>
      </c>
      <c r="C2877" s="29">
        <v>28119.126999999899</v>
      </c>
      <c r="D2877" s="29">
        <v>1</v>
      </c>
      <c r="E2877" s="29">
        <v>1</v>
      </c>
      <c r="F2877" s="29">
        <v>5192.8310000000001</v>
      </c>
      <c r="G2877" s="29">
        <v>1</v>
      </c>
      <c r="H2877" s="29">
        <v>1</v>
      </c>
      <c r="I2877" s="29">
        <v>1</v>
      </c>
      <c r="K2877" s="432"/>
      <c r="L2877" s="432" t="e">
        <f>IF(K2877=0,#REF!,0)</f>
        <v>#REF!</v>
      </c>
      <c r="O2877">
        <v>50176.729584000001</v>
      </c>
      <c r="P2877">
        <v>56</v>
      </c>
    </row>
    <row r="2878" spans="1:16">
      <c r="A2878" s="29">
        <v>2876</v>
      </c>
      <c r="B2878" s="29">
        <v>7599.07</v>
      </c>
      <c r="C2878" s="29">
        <v>29388.123999999902</v>
      </c>
      <c r="D2878" s="29">
        <v>1</v>
      </c>
      <c r="E2878" s="29">
        <v>1</v>
      </c>
      <c r="F2878" s="29">
        <v>5259.4740000000002</v>
      </c>
      <c r="G2878" s="29">
        <v>1</v>
      </c>
      <c r="H2878" s="29">
        <v>1</v>
      </c>
      <c r="I2878" s="29">
        <v>1</v>
      </c>
      <c r="K2878" s="432"/>
      <c r="L2878" s="432" t="e">
        <f>IF(K2878=0,#REF!,0)</f>
        <v>#REF!</v>
      </c>
      <c r="O2878">
        <v>50454.487670000002</v>
      </c>
      <c r="P2878">
        <v>62</v>
      </c>
    </row>
    <row r="2879" spans="1:16">
      <c r="A2879" s="29">
        <v>2877</v>
      </c>
      <c r="B2879" s="29">
        <v>1762.222</v>
      </c>
      <c r="C2879" s="29">
        <v>16153.0519999999</v>
      </c>
      <c r="D2879" s="29">
        <v>1</v>
      </c>
      <c r="E2879" s="29">
        <v>1</v>
      </c>
      <c r="F2879" s="29">
        <v>4081.49799999999</v>
      </c>
      <c r="G2879" s="29">
        <v>1</v>
      </c>
      <c r="H2879" s="29">
        <v>1</v>
      </c>
      <c r="I2879" s="29">
        <v>1</v>
      </c>
      <c r="K2879" s="432"/>
      <c r="L2879" s="432" t="e">
        <f>IF(K2879=0,#REF!,0)</f>
        <v>#REF!</v>
      </c>
      <c r="O2879">
        <v>51813.659973000002</v>
      </c>
      <c r="P2879">
        <v>63</v>
      </c>
    </row>
    <row r="2880" spans="1:16">
      <c r="A2880" s="29">
        <v>2878</v>
      </c>
      <c r="B2880" s="29">
        <v>1762.222</v>
      </c>
      <c r="C2880" s="29">
        <v>15703.841999999901</v>
      </c>
      <c r="D2880" s="29">
        <v>1</v>
      </c>
      <c r="E2880" s="29">
        <v>1</v>
      </c>
      <c r="F2880" s="29">
        <v>2967.4989999999898</v>
      </c>
      <c r="G2880" s="29">
        <v>1</v>
      </c>
      <c r="H2880" s="29">
        <v>1</v>
      </c>
      <c r="I2880" s="29">
        <v>1</v>
      </c>
      <c r="K2880" s="432"/>
      <c r="L2880" s="432" t="e">
        <f>IF(K2880=0,#REF!,0)</f>
        <v>#REF!</v>
      </c>
      <c r="O2880">
        <v>51159.931916000001</v>
      </c>
      <c r="P2880">
        <v>64</v>
      </c>
    </row>
    <row r="2881" spans="1:16">
      <c r="A2881" s="29">
        <v>2879</v>
      </c>
      <c r="B2881" s="29">
        <v>1762.222</v>
      </c>
      <c r="C2881" s="29">
        <v>15254.630999999899</v>
      </c>
      <c r="D2881" s="29">
        <v>1</v>
      </c>
      <c r="E2881" s="29">
        <v>1</v>
      </c>
      <c r="F2881" s="29">
        <v>1658.23999999999</v>
      </c>
      <c r="G2881" s="29">
        <v>1</v>
      </c>
      <c r="H2881" s="29">
        <v>1</v>
      </c>
      <c r="I2881" s="29">
        <v>1</v>
      </c>
      <c r="K2881" s="432"/>
      <c r="L2881" s="432" t="e">
        <f>IF(K2881=0,#REF!,0)</f>
        <v>#REF!</v>
      </c>
      <c r="O2881">
        <v>51949.861389999998</v>
      </c>
      <c r="P2881">
        <v>62</v>
      </c>
    </row>
    <row r="2882" spans="1:16">
      <c r="A2882" s="29">
        <v>2880</v>
      </c>
      <c r="B2882" s="29">
        <v>1032.623999999998</v>
      </c>
      <c r="C2882" s="29">
        <v>15254.630999999899</v>
      </c>
      <c r="D2882" s="29">
        <v>1</v>
      </c>
      <c r="E2882" s="29">
        <v>1</v>
      </c>
      <c r="F2882" s="29">
        <v>1267.31699999999</v>
      </c>
      <c r="G2882" s="29">
        <v>1</v>
      </c>
      <c r="H2882" s="29">
        <v>1</v>
      </c>
      <c r="I2882" s="29">
        <v>1</v>
      </c>
      <c r="K2882" s="432"/>
      <c r="L2882" s="432" t="e">
        <f>IF(K2882=0,#REF!,0)</f>
        <v>#REF!</v>
      </c>
      <c r="O2882">
        <v>51075.881379000013</v>
      </c>
      <c r="P2882">
        <v>54</v>
      </c>
    </row>
    <row r="2883" spans="1:16">
      <c r="A2883" s="29">
        <v>2881</v>
      </c>
      <c r="B2883" s="29">
        <v>1032.623999999998</v>
      </c>
      <c r="C2883" s="29">
        <v>15254.630999999899</v>
      </c>
      <c r="D2883" s="29">
        <v>1</v>
      </c>
      <c r="E2883" s="29">
        <v>1</v>
      </c>
      <c r="F2883" s="29">
        <v>559.88300000000004</v>
      </c>
      <c r="G2883" s="29">
        <v>1</v>
      </c>
      <c r="H2883" s="29">
        <v>1</v>
      </c>
      <c r="I2883" s="29">
        <v>1</v>
      </c>
      <c r="K2883" s="432"/>
      <c r="L2883" s="432" t="e">
        <f>IF(K2883=0,#REF!,0)</f>
        <v>#REF!</v>
      </c>
      <c r="O2883">
        <v>49420.301087</v>
      </c>
      <c r="P2883">
        <v>43</v>
      </c>
    </row>
    <row r="2884" spans="1:16">
      <c r="A2884" s="29">
        <v>2882</v>
      </c>
      <c r="B2884" s="29">
        <v>1032.623999999998</v>
      </c>
      <c r="C2884" s="29">
        <v>15237.762999999901</v>
      </c>
      <c r="D2884" s="29">
        <v>1</v>
      </c>
      <c r="E2884" s="29">
        <v>1</v>
      </c>
      <c r="F2884" s="29">
        <v>323.27899999999897</v>
      </c>
      <c r="G2884" s="29">
        <v>1</v>
      </c>
      <c r="H2884" s="29">
        <v>1</v>
      </c>
      <c r="I2884" s="29">
        <v>1</v>
      </c>
      <c r="K2884" s="432"/>
      <c r="L2884" s="432" t="e">
        <f>IF(K2884=0,#REF!,0)</f>
        <v>#REF!</v>
      </c>
      <c r="O2884">
        <v>48663.199006000003</v>
      </c>
      <c r="P2884">
        <v>36</v>
      </c>
    </row>
    <row r="2885" spans="1:16">
      <c r="A2885" s="29">
        <v>2883</v>
      </c>
      <c r="B2885" s="29">
        <v>1032.623999999998</v>
      </c>
      <c r="C2885" s="29">
        <v>15366.924999999899</v>
      </c>
      <c r="D2885" s="29">
        <v>1</v>
      </c>
      <c r="E2885" s="29">
        <v>1</v>
      </c>
      <c r="F2885" s="29">
        <v>271.16299999999899</v>
      </c>
      <c r="G2885" s="29">
        <v>1</v>
      </c>
      <c r="H2885" s="29">
        <v>1</v>
      </c>
      <c r="I2885" s="29">
        <v>1</v>
      </c>
      <c r="K2885" s="432"/>
      <c r="L2885" s="432" t="e">
        <f>IF(K2885=0,#REF!,0)</f>
        <v>#REF!</v>
      </c>
      <c r="O2885">
        <v>48253.112517000001</v>
      </c>
      <c r="P2885">
        <v>31</v>
      </c>
    </row>
    <row r="2886" spans="1:16">
      <c r="A2886" s="29">
        <v>2884</v>
      </c>
      <c r="B2886" s="29">
        <v>1032.623999999998</v>
      </c>
      <c r="C2886" s="29">
        <v>15465.880999999899</v>
      </c>
      <c r="D2886" s="29">
        <v>1</v>
      </c>
      <c r="E2886" s="29">
        <v>1</v>
      </c>
      <c r="F2886" s="29">
        <v>272.053</v>
      </c>
      <c r="G2886" s="29">
        <v>1</v>
      </c>
      <c r="H2886" s="29">
        <v>1</v>
      </c>
      <c r="I2886" s="29">
        <v>1</v>
      </c>
      <c r="K2886" s="432"/>
      <c r="L2886" s="432" t="e">
        <f>IF(K2886=0,#REF!,0)</f>
        <v>#REF!</v>
      </c>
      <c r="O2886">
        <v>48218.285767000001</v>
      </c>
      <c r="P2886">
        <v>32</v>
      </c>
    </row>
    <row r="2887" spans="1:16">
      <c r="A2887" s="29">
        <v>2885</v>
      </c>
      <c r="B2887" s="29">
        <v>1032.623999999998</v>
      </c>
      <c r="C2887" s="29">
        <v>15553.7049999999</v>
      </c>
      <c r="D2887" s="29">
        <v>1</v>
      </c>
      <c r="E2887" s="29">
        <v>1</v>
      </c>
      <c r="F2887" s="29">
        <v>243.66499999999999</v>
      </c>
      <c r="G2887" s="29">
        <v>1</v>
      </c>
      <c r="H2887" s="29">
        <v>1</v>
      </c>
      <c r="I2887" s="29">
        <v>1</v>
      </c>
      <c r="K2887" s="432"/>
      <c r="L2887" s="432" t="e">
        <f>IF(K2887=0,#REF!,0)</f>
        <v>#REF!</v>
      </c>
      <c r="O2887">
        <v>47927.452270000002</v>
      </c>
      <c r="P2887">
        <v>32</v>
      </c>
    </row>
    <row r="2888" spans="1:16">
      <c r="A2888" s="29">
        <v>2886</v>
      </c>
      <c r="B2888" s="29">
        <v>1762.222</v>
      </c>
      <c r="C2888" s="29">
        <v>15590.235999999901</v>
      </c>
      <c r="D2888" s="29">
        <v>1</v>
      </c>
      <c r="E2888" s="29">
        <v>1</v>
      </c>
      <c r="F2888" s="29">
        <v>2514.4289999999901</v>
      </c>
      <c r="G2888" s="29">
        <v>1</v>
      </c>
      <c r="H2888" s="29">
        <v>1</v>
      </c>
      <c r="I2888" s="29">
        <v>1</v>
      </c>
      <c r="K2888" s="432"/>
      <c r="L2888" s="432" t="e">
        <f>IF(K2888=0,#REF!,0)</f>
        <v>#REF!</v>
      </c>
      <c r="O2888">
        <v>48471.492889000001</v>
      </c>
      <c r="P2888">
        <v>36</v>
      </c>
    </row>
    <row r="2889" spans="1:16">
      <c r="A2889" s="29">
        <v>2887</v>
      </c>
      <c r="B2889" s="29">
        <v>6139.8579999999993</v>
      </c>
      <c r="C2889" s="29">
        <v>15617.4109999999</v>
      </c>
      <c r="D2889" s="29">
        <v>1</v>
      </c>
      <c r="E2889" s="29">
        <v>1</v>
      </c>
      <c r="F2889" s="29">
        <v>16222.261</v>
      </c>
      <c r="G2889" s="29">
        <v>1</v>
      </c>
      <c r="H2889" s="29">
        <v>1</v>
      </c>
      <c r="I2889" s="29">
        <v>1</v>
      </c>
      <c r="K2889" s="432"/>
      <c r="L2889" s="432" t="e">
        <f>IF(K2889=0,#REF!,0)</f>
        <v>#REF!</v>
      </c>
      <c r="O2889">
        <v>49216.388610999988</v>
      </c>
      <c r="P2889">
        <v>44</v>
      </c>
    </row>
    <row r="2890" spans="1:16">
      <c r="A2890" s="29">
        <v>2888</v>
      </c>
      <c r="B2890" s="29">
        <v>1762.222</v>
      </c>
      <c r="C2890" s="29">
        <v>43016.945999999887</v>
      </c>
      <c r="D2890" s="29">
        <v>1</v>
      </c>
      <c r="E2890" s="29">
        <v>1</v>
      </c>
      <c r="F2890" s="29">
        <v>18029.30599999999</v>
      </c>
      <c r="G2890" s="29">
        <v>1</v>
      </c>
      <c r="H2890" s="29">
        <v>1</v>
      </c>
      <c r="I2890" s="29">
        <v>1</v>
      </c>
      <c r="K2890" s="432"/>
      <c r="L2890" s="432" t="e">
        <f>IF(K2890=0,#REF!,0)</f>
        <v>#REF!</v>
      </c>
      <c r="O2890">
        <v>50078.126619000002</v>
      </c>
      <c r="P2890">
        <v>72</v>
      </c>
    </row>
    <row r="2891" spans="1:16">
      <c r="A2891" s="29">
        <v>2889</v>
      </c>
      <c r="B2891" s="29">
        <v>1032.623999999998</v>
      </c>
      <c r="C2891" s="29">
        <v>71949.952999999892</v>
      </c>
      <c r="D2891" s="29">
        <v>1</v>
      </c>
      <c r="E2891" s="29">
        <v>1</v>
      </c>
      <c r="F2891" s="29">
        <v>11530.415000000001</v>
      </c>
      <c r="G2891" s="29">
        <v>1</v>
      </c>
      <c r="H2891" s="29">
        <v>1</v>
      </c>
      <c r="I2891" s="29">
        <v>1</v>
      </c>
      <c r="K2891" s="432"/>
      <c r="L2891" s="432" t="e">
        <f>IF(K2891=0,#REF!,0)</f>
        <v>#REF!</v>
      </c>
      <c r="O2891">
        <v>49095.298402</v>
      </c>
      <c r="P2891">
        <v>59</v>
      </c>
    </row>
    <row r="2892" spans="1:16">
      <c r="A2892" s="29">
        <v>2890</v>
      </c>
      <c r="B2892" s="29">
        <v>1153.2399999999991</v>
      </c>
      <c r="C2892" s="29">
        <v>89777.021000000008</v>
      </c>
      <c r="D2892" s="29">
        <v>1</v>
      </c>
      <c r="E2892" s="29">
        <v>1</v>
      </c>
      <c r="F2892" s="29">
        <v>4540.4539999999906</v>
      </c>
      <c r="G2892" s="29">
        <v>1</v>
      </c>
      <c r="H2892" s="29">
        <v>1</v>
      </c>
      <c r="I2892" s="29">
        <v>1</v>
      </c>
      <c r="K2892" s="432">
        <v>13947.016817883061</v>
      </c>
      <c r="L2892" s="432">
        <f>IF(K2892=0,#REF!,0)</f>
        <v>0</v>
      </c>
      <c r="O2892">
        <v>49497.678314999997</v>
      </c>
      <c r="P2892">
        <v>44</v>
      </c>
    </row>
    <row r="2893" spans="1:16">
      <c r="A2893" s="29">
        <v>2891</v>
      </c>
      <c r="B2893" s="29">
        <v>1213.5469999999989</v>
      </c>
      <c r="C2893" s="29">
        <v>107576.0689999998</v>
      </c>
      <c r="D2893" s="29">
        <v>1</v>
      </c>
      <c r="E2893" s="29">
        <v>1</v>
      </c>
      <c r="F2893" s="29">
        <v>2974.0349999999999</v>
      </c>
      <c r="G2893" s="29">
        <v>1</v>
      </c>
      <c r="H2893" s="29">
        <v>1</v>
      </c>
      <c r="I2893" s="29">
        <v>1</v>
      </c>
      <c r="K2893" s="432">
        <v>33301.974337338383</v>
      </c>
      <c r="L2893" s="432">
        <f>IF(K2893=0,#REF!,0)</f>
        <v>0</v>
      </c>
      <c r="O2893">
        <v>49851.106323</v>
      </c>
      <c r="P2893">
        <v>41</v>
      </c>
    </row>
    <row r="2894" spans="1:16">
      <c r="A2894" s="29">
        <v>2892</v>
      </c>
      <c r="B2894" s="29">
        <v>1213.5469999999989</v>
      </c>
      <c r="C2894" s="29">
        <v>90259.431000000011</v>
      </c>
      <c r="D2894" s="29">
        <v>1</v>
      </c>
      <c r="E2894" s="29">
        <v>1</v>
      </c>
      <c r="F2894" s="29">
        <v>2773.6039999999898</v>
      </c>
      <c r="G2894" s="29">
        <v>1</v>
      </c>
      <c r="H2894" s="29">
        <v>1</v>
      </c>
      <c r="I2894" s="29">
        <v>1</v>
      </c>
      <c r="K2894" s="432">
        <v>34786.472892777783</v>
      </c>
      <c r="L2894" s="432">
        <f>IF(K2894=0,#REF!,0)</f>
        <v>0</v>
      </c>
      <c r="O2894">
        <v>50982.53067</v>
      </c>
      <c r="P2894">
        <v>37</v>
      </c>
    </row>
    <row r="2895" spans="1:16">
      <c r="A2895" s="29">
        <v>2893</v>
      </c>
      <c r="B2895" s="29">
        <v>6200.1660000000002</v>
      </c>
      <c r="C2895" s="29">
        <v>49074.785999999913</v>
      </c>
      <c r="D2895" s="29">
        <v>1</v>
      </c>
      <c r="E2895" s="29">
        <v>1</v>
      </c>
      <c r="F2895" s="29">
        <v>4148.0940000000001</v>
      </c>
      <c r="G2895" s="29">
        <v>1</v>
      </c>
      <c r="H2895" s="29">
        <v>1</v>
      </c>
      <c r="I2895" s="29">
        <v>1</v>
      </c>
      <c r="K2895" s="432">
        <v>24158.41533466586</v>
      </c>
      <c r="L2895" s="432">
        <f>IF(K2895=0,#REF!,0)</f>
        <v>0</v>
      </c>
      <c r="O2895">
        <v>50453.300201000013</v>
      </c>
      <c r="P2895">
        <v>39</v>
      </c>
    </row>
    <row r="2896" spans="1:16">
      <c r="A2896" s="29">
        <v>2894</v>
      </c>
      <c r="B2896" s="29">
        <v>1762.222</v>
      </c>
      <c r="C2896" s="29">
        <v>71246.399999999907</v>
      </c>
      <c r="D2896" s="29">
        <v>1</v>
      </c>
      <c r="E2896" s="29">
        <v>1</v>
      </c>
      <c r="F2896" s="29">
        <v>3689.7460000000001</v>
      </c>
      <c r="G2896" s="29">
        <v>1</v>
      </c>
      <c r="H2896" s="29">
        <v>1</v>
      </c>
      <c r="I2896" s="29">
        <v>1</v>
      </c>
      <c r="K2896" s="432">
        <v>42556.239683521802</v>
      </c>
      <c r="L2896" s="432">
        <f>IF(K2896=0,#REF!,0)</f>
        <v>0</v>
      </c>
      <c r="O2896">
        <v>49965.017271999997</v>
      </c>
      <c r="P2896">
        <v>32</v>
      </c>
    </row>
    <row r="2897" spans="1:16">
      <c r="A2897" s="29">
        <v>2895</v>
      </c>
      <c r="B2897" s="29">
        <v>1032.623999999998</v>
      </c>
      <c r="C2897" s="29">
        <v>105869.8879999998</v>
      </c>
      <c r="D2897" s="29">
        <v>1</v>
      </c>
      <c r="E2897" s="29">
        <v>1</v>
      </c>
      <c r="F2897" s="29">
        <v>2118.4899999999998</v>
      </c>
      <c r="G2897" s="29">
        <v>1</v>
      </c>
      <c r="H2897" s="29">
        <v>1</v>
      </c>
      <c r="I2897" s="29">
        <v>1</v>
      </c>
      <c r="K2897" s="432">
        <v>23981.427978893309</v>
      </c>
      <c r="L2897" s="432">
        <f>IF(K2897=0,#REF!,0)</f>
        <v>0</v>
      </c>
      <c r="O2897">
        <v>51710.422211999998</v>
      </c>
      <c r="P2897">
        <v>32</v>
      </c>
    </row>
    <row r="2898" spans="1:16">
      <c r="A2898" s="29">
        <v>2896</v>
      </c>
      <c r="B2898" s="29">
        <v>1032.623999999998</v>
      </c>
      <c r="C2898" s="29">
        <v>88562.813999999998</v>
      </c>
      <c r="D2898" s="29">
        <v>1</v>
      </c>
      <c r="E2898" s="29">
        <v>1</v>
      </c>
      <c r="F2898" s="29">
        <v>1855.1679999999999</v>
      </c>
      <c r="G2898" s="29">
        <v>1</v>
      </c>
      <c r="H2898" s="29">
        <v>1</v>
      </c>
      <c r="I2898" s="29">
        <v>1</v>
      </c>
      <c r="K2898" s="432">
        <v>11590.693251046971</v>
      </c>
      <c r="L2898" s="432">
        <f>IF(K2898=0,#REF!,0)</f>
        <v>0</v>
      </c>
      <c r="O2898">
        <v>51967.667235000001</v>
      </c>
      <c r="P2898">
        <v>35</v>
      </c>
    </row>
    <row r="2899" spans="1:16">
      <c r="A2899" s="29">
        <v>2897</v>
      </c>
      <c r="B2899" s="29">
        <v>1032.623999999998</v>
      </c>
      <c r="C2899" s="29">
        <v>76644.858000000007</v>
      </c>
      <c r="D2899" s="29">
        <v>1</v>
      </c>
      <c r="E2899" s="29">
        <v>1</v>
      </c>
      <c r="F2899" s="29">
        <v>3893.5829999999901</v>
      </c>
      <c r="G2899" s="29">
        <v>1</v>
      </c>
      <c r="H2899" s="29">
        <v>1</v>
      </c>
      <c r="I2899" s="29">
        <v>1</v>
      </c>
      <c r="K2899" s="432"/>
      <c r="L2899" s="432" t="e">
        <f>IF(K2899=0,#REF!,0)</f>
        <v>#REF!</v>
      </c>
      <c r="O2899">
        <v>52556.832977999999</v>
      </c>
      <c r="P2899">
        <v>39</v>
      </c>
    </row>
    <row r="2900" spans="1:16">
      <c r="A2900" s="29">
        <v>2898</v>
      </c>
      <c r="B2900" s="29">
        <v>1762.222</v>
      </c>
      <c r="C2900" s="29">
        <v>42097.505999999892</v>
      </c>
      <c r="D2900" s="29">
        <v>1</v>
      </c>
      <c r="E2900" s="29">
        <v>1</v>
      </c>
      <c r="F2900" s="29">
        <v>3712.6480000000001</v>
      </c>
      <c r="G2900" s="29">
        <v>1</v>
      </c>
      <c r="H2900" s="29">
        <v>1</v>
      </c>
      <c r="I2900" s="29">
        <v>1</v>
      </c>
      <c r="K2900" s="432"/>
      <c r="L2900" s="432" t="e">
        <f>IF(K2900=0,#REF!,0)</f>
        <v>#REF!</v>
      </c>
      <c r="O2900">
        <v>53103.727845000001</v>
      </c>
      <c r="P2900">
        <v>47</v>
      </c>
    </row>
    <row r="2901" spans="1:16">
      <c r="A2901" s="29">
        <v>2899</v>
      </c>
      <c r="B2901" s="29">
        <v>6139.8579999999993</v>
      </c>
      <c r="C2901" s="29">
        <v>28119.750999999898</v>
      </c>
      <c r="D2901" s="29">
        <v>1</v>
      </c>
      <c r="E2901" s="29">
        <v>1</v>
      </c>
      <c r="F2901" s="29">
        <v>5201.8180000000002</v>
      </c>
      <c r="G2901" s="29">
        <v>1</v>
      </c>
      <c r="H2901" s="29">
        <v>1</v>
      </c>
      <c r="I2901" s="29">
        <v>1</v>
      </c>
      <c r="K2901" s="432"/>
      <c r="L2901" s="432" t="e">
        <f>IF(K2901=0,#REF!,0)</f>
        <v>#REF!</v>
      </c>
      <c r="O2901">
        <v>52634.984985000003</v>
      </c>
      <c r="P2901">
        <v>52</v>
      </c>
    </row>
    <row r="2902" spans="1:16">
      <c r="A2902" s="29">
        <v>2900</v>
      </c>
      <c r="B2902" s="29">
        <v>7599.07</v>
      </c>
      <c r="C2902" s="29">
        <v>29505.929999999898</v>
      </c>
      <c r="D2902" s="29">
        <v>1</v>
      </c>
      <c r="E2902" s="29">
        <v>1</v>
      </c>
      <c r="F2902" s="29">
        <v>5268.4390000000003</v>
      </c>
      <c r="G2902" s="29">
        <v>1</v>
      </c>
      <c r="H2902" s="29">
        <v>1</v>
      </c>
      <c r="I2902" s="29">
        <v>1</v>
      </c>
      <c r="K2902" s="432"/>
      <c r="L2902" s="432" t="e">
        <f>IF(K2902=0,#REF!,0)</f>
        <v>#REF!</v>
      </c>
      <c r="O2902">
        <v>52846.124817000004</v>
      </c>
      <c r="P2902">
        <v>60</v>
      </c>
    </row>
    <row r="2903" spans="1:16">
      <c r="A2903" s="29">
        <v>2901</v>
      </c>
      <c r="B2903" s="29">
        <v>1762.222</v>
      </c>
      <c r="C2903" s="29">
        <v>16378.0729999999</v>
      </c>
      <c r="D2903" s="29">
        <v>1</v>
      </c>
      <c r="E2903" s="29">
        <v>1</v>
      </c>
      <c r="F2903" s="29">
        <v>10735.367999999989</v>
      </c>
      <c r="G2903" s="29">
        <v>1</v>
      </c>
      <c r="H2903" s="29">
        <v>1</v>
      </c>
      <c r="I2903" s="29">
        <v>1</v>
      </c>
      <c r="K2903" s="432"/>
      <c r="L2903" s="432" t="e">
        <f>IF(K2903=0,#REF!,0)</f>
        <v>#REF!</v>
      </c>
      <c r="O2903">
        <v>54271.585142999997</v>
      </c>
      <c r="P2903">
        <v>61</v>
      </c>
    </row>
    <row r="2904" spans="1:16">
      <c r="A2904" s="29">
        <v>2902</v>
      </c>
      <c r="B2904" s="29">
        <v>1762.222</v>
      </c>
      <c r="C2904" s="29">
        <v>16028.5889999999</v>
      </c>
      <c r="D2904" s="29">
        <v>1</v>
      </c>
      <c r="E2904" s="29">
        <v>1</v>
      </c>
      <c r="F2904" s="29">
        <v>2972.4490000000001</v>
      </c>
      <c r="G2904" s="29">
        <v>1</v>
      </c>
      <c r="H2904" s="29">
        <v>1</v>
      </c>
      <c r="I2904" s="29">
        <v>1</v>
      </c>
      <c r="K2904" s="432"/>
      <c r="L2904" s="432" t="e">
        <f>IF(K2904=0,#REF!,0)</f>
        <v>#REF!</v>
      </c>
      <c r="O2904">
        <v>52813.498932000002</v>
      </c>
      <c r="P2904">
        <v>68</v>
      </c>
    </row>
    <row r="2905" spans="1:16">
      <c r="A2905" s="29">
        <v>2903</v>
      </c>
      <c r="B2905" s="29">
        <v>1762.222</v>
      </c>
      <c r="C2905" s="29">
        <v>15674.6879999999</v>
      </c>
      <c r="D2905" s="29">
        <v>1</v>
      </c>
      <c r="E2905" s="29">
        <v>1</v>
      </c>
      <c r="F2905" s="29">
        <v>1661.261</v>
      </c>
      <c r="G2905" s="29">
        <v>1</v>
      </c>
      <c r="H2905" s="29">
        <v>1</v>
      </c>
      <c r="I2905" s="29">
        <v>1</v>
      </c>
      <c r="K2905" s="432"/>
      <c r="L2905" s="432" t="e">
        <f>IF(K2905=0,#REF!,0)</f>
        <v>#REF!</v>
      </c>
      <c r="O2905">
        <v>53172.768065999997</v>
      </c>
      <c r="P2905">
        <v>57</v>
      </c>
    </row>
    <row r="2906" spans="1:16">
      <c r="A2906" s="29">
        <v>2904</v>
      </c>
      <c r="B2906" s="29">
        <v>1032.623999999998</v>
      </c>
      <c r="C2906" s="29">
        <v>15772.3849999999</v>
      </c>
      <c r="D2906" s="29">
        <v>1</v>
      </c>
      <c r="E2906" s="29">
        <v>1</v>
      </c>
      <c r="F2906" s="29">
        <v>1269.7950000000001</v>
      </c>
      <c r="G2906" s="29">
        <v>1</v>
      </c>
      <c r="H2906" s="29">
        <v>1</v>
      </c>
      <c r="I2906" s="29">
        <v>1</v>
      </c>
      <c r="K2906" s="432"/>
      <c r="L2906" s="432" t="e">
        <f>IF(K2906=0,#REF!,0)</f>
        <v>#REF!</v>
      </c>
      <c r="O2906">
        <v>52269.841675000003</v>
      </c>
      <c r="P2906">
        <v>52</v>
      </c>
    </row>
    <row r="2907" spans="1:16">
      <c r="A2907" s="29">
        <v>2905</v>
      </c>
      <c r="B2907" s="29">
        <v>1032.623999999998</v>
      </c>
      <c r="C2907" s="29">
        <v>15790.960999999899</v>
      </c>
      <c r="D2907" s="29">
        <v>1</v>
      </c>
      <c r="E2907" s="29">
        <v>1</v>
      </c>
      <c r="F2907" s="29">
        <v>561.50899999999899</v>
      </c>
      <c r="G2907" s="29">
        <v>1</v>
      </c>
      <c r="H2907" s="29">
        <v>1</v>
      </c>
      <c r="I2907" s="29">
        <v>1</v>
      </c>
      <c r="K2907" s="432"/>
      <c r="L2907" s="432" t="e">
        <f>IF(K2907=0,#REF!,0)</f>
        <v>#REF!</v>
      </c>
      <c r="O2907">
        <v>51647.828764999998</v>
      </c>
      <c r="P2907">
        <v>39</v>
      </c>
    </row>
    <row r="2908" spans="1:16">
      <c r="A2908" s="29">
        <v>2906</v>
      </c>
      <c r="B2908" s="29">
        <v>1032.623999999998</v>
      </c>
      <c r="C2908" s="29">
        <v>15756.2939999999</v>
      </c>
      <c r="D2908" s="29">
        <v>1</v>
      </c>
      <c r="E2908" s="29">
        <v>1</v>
      </c>
      <c r="F2908" s="29">
        <v>324.88900000000001</v>
      </c>
      <c r="G2908" s="29">
        <v>1</v>
      </c>
      <c r="H2908" s="29">
        <v>1</v>
      </c>
      <c r="I2908" s="29">
        <v>1</v>
      </c>
      <c r="K2908" s="432"/>
      <c r="L2908" s="432" t="e">
        <f>IF(K2908=0,#REF!,0)</f>
        <v>#REF!</v>
      </c>
      <c r="O2908">
        <v>48969.921355999999</v>
      </c>
      <c r="P2908">
        <v>37</v>
      </c>
    </row>
    <row r="2909" spans="1:16">
      <c r="A2909" s="29">
        <v>2907</v>
      </c>
      <c r="B2909" s="29">
        <v>1032.623999999998</v>
      </c>
      <c r="C2909" s="29">
        <v>15762.102999999899</v>
      </c>
      <c r="D2909" s="29">
        <v>1</v>
      </c>
      <c r="E2909" s="29">
        <v>1</v>
      </c>
      <c r="F2909" s="29">
        <v>274.95899999999898</v>
      </c>
      <c r="G2909" s="29">
        <v>1</v>
      </c>
      <c r="H2909" s="29">
        <v>1</v>
      </c>
      <c r="I2909" s="29">
        <v>1</v>
      </c>
      <c r="K2909" s="432"/>
      <c r="L2909" s="432" t="e">
        <f>IF(K2909=0,#REF!,0)</f>
        <v>#REF!</v>
      </c>
      <c r="O2909">
        <v>48526.805419999997</v>
      </c>
      <c r="P2909">
        <v>31</v>
      </c>
    </row>
    <row r="2910" spans="1:16">
      <c r="A2910" s="29">
        <v>2908</v>
      </c>
      <c r="B2910" s="29">
        <v>1032.623999999998</v>
      </c>
      <c r="C2910" s="29">
        <v>15782.762999999901</v>
      </c>
      <c r="D2910" s="29">
        <v>1</v>
      </c>
      <c r="E2910" s="29">
        <v>1</v>
      </c>
      <c r="F2910" s="29">
        <v>275.54399999999902</v>
      </c>
      <c r="G2910" s="29">
        <v>1</v>
      </c>
      <c r="H2910" s="29">
        <v>1</v>
      </c>
      <c r="I2910" s="29">
        <v>1</v>
      </c>
      <c r="K2910" s="432"/>
      <c r="L2910" s="432" t="e">
        <f>IF(K2910=0,#REF!,0)</f>
        <v>#REF!</v>
      </c>
      <c r="O2910">
        <v>48015.734405000003</v>
      </c>
      <c r="P2910">
        <v>31</v>
      </c>
    </row>
    <row r="2911" spans="1:16">
      <c r="A2911" s="29">
        <v>2909</v>
      </c>
      <c r="B2911" s="29">
        <v>1032.623999999998</v>
      </c>
      <c r="C2911" s="29">
        <v>15793.145999999901</v>
      </c>
      <c r="D2911" s="29">
        <v>1</v>
      </c>
      <c r="E2911" s="29">
        <v>1</v>
      </c>
      <c r="F2911" s="29">
        <v>245.47800000000001</v>
      </c>
      <c r="G2911" s="29">
        <v>1</v>
      </c>
      <c r="H2911" s="29">
        <v>1</v>
      </c>
      <c r="I2911" s="29">
        <v>1</v>
      </c>
      <c r="K2911" s="432"/>
      <c r="L2911" s="432" t="e">
        <f>IF(K2911=0,#REF!,0)</f>
        <v>#REF!</v>
      </c>
      <c r="O2911">
        <v>48723.796721999999</v>
      </c>
      <c r="P2911">
        <v>30</v>
      </c>
    </row>
    <row r="2912" spans="1:16">
      <c r="A2912" s="29">
        <v>2910</v>
      </c>
      <c r="B2912" s="29">
        <v>1762.222</v>
      </c>
      <c r="C2912" s="29">
        <v>15788.969999999899</v>
      </c>
      <c r="D2912" s="29">
        <v>1</v>
      </c>
      <c r="E2912" s="29">
        <v>1</v>
      </c>
      <c r="F2912" s="29">
        <v>2516.1880000000001</v>
      </c>
      <c r="G2912" s="29">
        <v>1</v>
      </c>
      <c r="H2912" s="29">
        <v>1</v>
      </c>
      <c r="I2912" s="29">
        <v>1</v>
      </c>
      <c r="K2912" s="432"/>
      <c r="L2912" s="432" t="e">
        <f>IF(K2912=0,#REF!,0)</f>
        <v>#REF!</v>
      </c>
      <c r="O2912">
        <v>49804.737639999999</v>
      </c>
      <c r="P2912">
        <v>35</v>
      </c>
    </row>
    <row r="2913" spans="1:16">
      <c r="A2913" s="29">
        <v>2911</v>
      </c>
      <c r="B2913" s="29">
        <v>6139.8579999999993</v>
      </c>
      <c r="C2913" s="29">
        <v>15770.654999999901</v>
      </c>
      <c r="D2913" s="29">
        <v>1</v>
      </c>
      <c r="E2913" s="29">
        <v>1</v>
      </c>
      <c r="F2913" s="29">
        <v>31540.416999999889</v>
      </c>
      <c r="G2913" s="29">
        <v>1</v>
      </c>
      <c r="H2913" s="29">
        <v>1</v>
      </c>
      <c r="I2913" s="29">
        <v>1</v>
      </c>
      <c r="K2913" s="432"/>
      <c r="L2913" s="432" t="e">
        <f>IF(K2913=0,#REF!,0)</f>
        <v>#REF!</v>
      </c>
      <c r="O2913">
        <v>50714.439147999998</v>
      </c>
      <c r="P2913">
        <v>49</v>
      </c>
    </row>
    <row r="2914" spans="1:16">
      <c r="A2914" s="29">
        <v>2912</v>
      </c>
      <c r="B2914" s="29">
        <v>1762.222</v>
      </c>
      <c r="C2914" s="29">
        <v>43481.554999999891</v>
      </c>
      <c r="D2914" s="29">
        <v>1</v>
      </c>
      <c r="E2914" s="29">
        <v>1</v>
      </c>
      <c r="F2914" s="29">
        <v>31749.959999999988</v>
      </c>
      <c r="G2914" s="29">
        <v>1</v>
      </c>
      <c r="H2914" s="29">
        <v>1</v>
      </c>
      <c r="I2914" s="29">
        <v>1</v>
      </c>
      <c r="K2914" s="432"/>
      <c r="L2914" s="432" t="e">
        <f>IF(K2914=0,#REF!,0)</f>
        <v>#REF!</v>
      </c>
      <c r="O2914">
        <v>51947.482818999997</v>
      </c>
      <c r="P2914">
        <v>80</v>
      </c>
    </row>
    <row r="2915" spans="1:16">
      <c r="A2915" s="29">
        <v>2913</v>
      </c>
      <c r="B2915" s="29">
        <v>1032.623999999998</v>
      </c>
      <c r="C2915" s="29">
        <v>72325.961999999898</v>
      </c>
      <c r="D2915" s="29">
        <v>1</v>
      </c>
      <c r="E2915" s="29">
        <v>1</v>
      </c>
      <c r="F2915" s="29">
        <v>25210.061000000002</v>
      </c>
      <c r="G2915" s="29">
        <v>1</v>
      </c>
      <c r="H2915" s="29">
        <v>1</v>
      </c>
      <c r="I2915" s="29">
        <v>1</v>
      </c>
      <c r="K2915" s="432"/>
      <c r="L2915" s="432" t="e">
        <f>IF(K2915=0,#REF!,0)</f>
        <v>#REF!</v>
      </c>
      <c r="O2915">
        <v>52994.880004999999</v>
      </c>
      <c r="P2915">
        <v>56</v>
      </c>
    </row>
    <row r="2916" spans="1:16">
      <c r="A2916" s="29">
        <v>2914</v>
      </c>
      <c r="B2916" s="29">
        <v>1153.2399999999991</v>
      </c>
      <c r="C2916" s="29">
        <v>89873.391000000003</v>
      </c>
      <c r="D2916" s="29">
        <v>1</v>
      </c>
      <c r="E2916" s="29">
        <v>1</v>
      </c>
      <c r="F2916" s="29">
        <v>15682.909</v>
      </c>
      <c r="G2916" s="29">
        <v>1</v>
      </c>
      <c r="H2916" s="29">
        <v>1</v>
      </c>
      <c r="I2916" s="29">
        <v>1</v>
      </c>
      <c r="K2916" s="432"/>
      <c r="L2916" s="432" t="e">
        <f>IF(K2916=0,#REF!,0)</f>
        <v>#REF!</v>
      </c>
      <c r="O2916">
        <v>55788.138946999999</v>
      </c>
      <c r="P2916">
        <v>45</v>
      </c>
    </row>
    <row r="2917" spans="1:16">
      <c r="A2917" s="29">
        <v>2915</v>
      </c>
      <c r="B2917" s="29">
        <v>1213.5469999999989</v>
      </c>
      <c r="C2917" s="29">
        <v>107576.27899999981</v>
      </c>
      <c r="D2917" s="29">
        <v>1</v>
      </c>
      <c r="E2917" s="29">
        <v>1</v>
      </c>
      <c r="F2917" s="29">
        <v>7199.6119999999801</v>
      </c>
      <c r="G2917" s="29">
        <v>1</v>
      </c>
      <c r="H2917" s="29">
        <v>1</v>
      </c>
      <c r="I2917" s="29">
        <v>1</v>
      </c>
      <c r="K2917" s="432">
        <v>7331.5911454869438</v>
      </c>
      <c r="L2917" s="432">
        <f>IF(K2917=0,#REF!,0)</f>
        <v>0</v>
      </c>
      <c r="O2917">
        <v>56396.411866000002</v>
      </c>
      <c r="P2917">
        <v>39</v>
      </c>
    </row>
    <row r="2918" spans="1:16">
      <c r="A2918" s="29">
        <v>2916</v>
      </c>
      <c r="B2918" s="29">
        <v>1213.5469999999989</v>
      </c>
      <c r="C2918" s="29">
        <v>90259.373000000007</v>
      </c>
      <c r="D2918" s="29">
        <v>1</v>
      </c>
      <c r="E2918" s="29">
        <v>1</v>
      </c>
      <c r="F2918" s="29">
        <v>2816.2260000000001</v>
      </c>
      <c r="G2918" s="29">
        <v>1</v>
      </c>
      <c r="H2918" s="29">
        <v>1</v>
      </c>
      <c r="I2918" s="29">
        <v>1</v>
      </c>
      <c r="K2918" s="432">
        <v>19704.549780605401</v>
      </c>
      <c r="L2918" s="432">
        <f>IF(K2918=0,#REF!,0)</f>
        <v>0</v>
      </c>
      <c r="O2918">
        <v>56587.460631000002</v>
      </c>
      <c r="P2918">
        <v>37</v>
      </c>
    </row>
    <row r="2919" spans="1:16">
      <c r="A2919" s="29">
        <v>2917</v>
      </c>
      <c r="B2919" s="29">
        <v>6200.1660000000002</v>
      </c>
      <c r="C2919" s="29">
        <v>49074.567999999897</v>
      </c>
      <c r="D2919" s="29">
        <v>1</v>
      </c>
      <c r="E2919" s="29">
        <v>1</v>
      </c>
      <c r="F2919" s="29">
        <v>4147.0749999999898</v>
      </c>
      <c r="G2919" s="29">
        <v>1</v>
      </c>
      <c r="H2919" s="29">
        <v>1</v>
      </c>
      <c r="I2919" s="29">
        <v>1</v>
      </c>
      <c r="K2919" s="432"/>
      <c r="L2919" s="432" t="e">
        <f>IF(K2919=0,#REF!,0)</f>
        <v>#REF!</v>
      </c>
      <c r="O2919">
        <v>54635.425047999997</v>
      </c>
      <c r="P2919">
        <v>40</v>
      </c>
    </row>
    <row r="2920" spans="1:16">
      <c r="A2920" s="29">
        <v>2918</v>
      </c>
      <c r="B2920" s="29">
        <v>1762.222</v>
      </c>
      <c r="C2920" s="29">
        <v>71245.907999999894</v>
      </c>
      <c r="D2920" s="29">
        <v>1</v>
      </c>
      <c r="E2920" s="29">
        <v>1</v>
      </c>
      <c r="F2920" s="29">
        <v>3687.6680000000001</v>
      </c>
      <c r="G2920" s="29">
        <v>1</v>
      </c>
      <c r="H2920" s="29">
        <v>1</v>
      </c>
      <c r="I2920" s="29">
        <v>1</v>
      </c>
      <c r="K2920" s="432">
        <v>17529.913289370419</v>
      </c>
      <c r="L2920" s="432">
        <f>IF(K2920=0,#REF!,0)</f>
        <v>0</v>
      </c>
      <c r="O2920">
        <v>54905.570618000012</v>
      </c>
      <c r="P2920">
        <v>38</v>
      </c>
    </row>
    <row r="2921" spans="1:16">
      <c r="A2921" s="29">
        <v>2919</v>
      </c>
      <c r="B2921" s="29">
        <v>1032.623999999998</v>
      </c>
      <c r="C2921" s="29">
        <v>105869.15099999979</v>
      </c>
      <c r="D2921" s="29">
        <v>1</v>
      </c>
      <c r="E2921" s="29">
        <v>1</v>
      </c>
      <c r="F2921" s="29">
        <v>2114.3999999999901</v>
      </c>
      <c r="G2921" s="29">
        <v>1</v>
      </c>
      <c r="H2921" s="29">
        <v>1</v>
      </c>
      <c r="I2921" s="29">
        <v>1</v>
      </c>
      <c r="K2921" s="432"/>
      <c r="L2921" s="432" t="e">
        <f>IF(K2921=0,#REF!,0)</f>
        <v>#REF!</v>
      </c>
      <c r="O2921">
        <v>56552.828764999998</v>
      </c>
      <c r="P2921">
        <v>34</v>
      </c>
    </row>
    <row r="2922" spans="1:16">
      <c r="A2922" s="29">
        <v>2920</v>
      </c>
      <c r="B2922" s="29">
        <v>1032.623999999998</v>
      </c>
      <c r="C2922" s="29">
        <v>88562.111999999994</v>
      </c>
      <c r="D2922" s="29">
        <v>1</v>
      </c>
      <c r="E2922" s="29">
        <v>1</v>
      </c>
      <c r="F2922" s="29">
        <v>1852.5719999999999</v>
      </c>
      <c r="G2922" s="29">
        <v>1</v>
      </c>
      <c r="H2922" s="29">
        <v>1</v>
      </c>
      <c r="I2922" s="29">
        <v>1</v>
      </c>
      <c r="K2922" s="432"/>
      <c r="L2922" s="432" t="e">
        <f>IF(K2922=0,#REF!,0)</f>
        <v>#REF!</v>
      </c>
      <c r="O2922">
        <v>56961.711731000003</v>
      </c>
      <c r="P2922">
        <v>35</v>
      </c>
    </row>
    <row r="2923" spans="1:16">
      <c r="A2923" s="29">
        <v>2921</v>
      </c>
      <c r="B2923" s="29">
        <v>1032.623999999998</v>
      </c>
      <c r="C2923" s="29">
        <v>76643.794999999998</v>
      </c>
      <c r="D2923" s="29">
        <v>1</v>
      </c>
      <c r="E2923" s="29">
        <v>1</v>
      </c>
      <c r="F2923" s="29">
        <v>2114.6549999999902</v>
      </c>
      <c r="G2923" s="29">
        <v>1</v>
      </c>
      <c r="H2923" s="29">
        <v>1</v>
      </c>
      <c r="I2923" s="29">
        <v>1</v>
      </c>
      <c r="K2923" s="432"/>
      <c r="L2923" s="432" t="e">
        <f>IF(K2923=0,#REF!,0)</f>
        <v>#REF!</v>
      </c>
      <c r="O2923">
        <v>57646.046965999987</v>
      </c>
      <c r="P2923">
        <v>35</v>
      </c>
    </row>
    <row r="2924" spans="1:16">
      <c r="A2924" s="29">
        <v>2922</v>
      </c>
      <c r="B2924" s="29">
        <v>1762.222</v>
      </c>
      <c r="C2924" s="29">
        <v>42096.746999999887</v>
      </c>
      <c r="D2924" s="29">
        <v>1</v>
      </c>
      <c r="E2924" s="29">
        <v>1</v>
      </c>
      <c r="F2924" s="29">
        <v>3688.34599999999</v>
      </c>
      <c r="G2924" s="29">
        <v>1</v>
      </c>
      <c r="H2924" s="29">
        <v>1</v>
      </c>
      <c r="I2924" s="29">
        <v>1</v>
      </c>
      <c r="K2924" s="432"/>
      <c r="L2924" s="432" t="e">
        <f>IF(K2924=0,#REF!,0)</f>
        <v>#REF!</v>
      </c>
      <c r="O2924">
        <v>57713.298218000004</v>
      </c>
      <c r="P2924">
        <v>42</v>
      </c>
    </row>
    <row r="2925" spans="1:16">
      <c r="A2925" s="29">
        <v>2923</v>
      </c>
      <c r="B2925" s="29">
        <v>6139.8579999999993</v>
      </c>
      <c r="C2925" s="29">
        <v>28119.398999999899</v>
      </c>
      <c r="D2925" s="29">
        <v>1</v>
      </c>
      <c r="E2925" s="29">
        <v>1</v>
      </c>
      <c r="F2925" s="29">
        <v>5198.4049999999997</v>
      </c>
      <c r="G2925" s="29">
        <v>1</v>
      </c>
      <c r="H2925" s="29">
        <v>1</v>
      </c>
      <c r="I2925" s="29">
        <v>1</v>
      </c>
      <c r="K2925" s="432"/>
      <c r="L2925" s="432" t="e">
        <f>IF(K2925=0,#REF!,0)</f>
        <v>#REF!</v>
      </c>
      <c r="O2925">
        <v>57007.422272999996</v>
      </c>
      <c r="P2925">
        <v>49</v>
      </c>
    </row>
    <row r="2926" spans="1:16">
      <c r="A2926" s="29">
        <v>2924</v>
      </c>
      <c r="B2926" s="29">
        <v>7599.07</v>
      </c>
      <c r="C2926" s="29">
        <v>29388.3309999999</v>
      </c>
      <c r="D2926" s="29">
        <v>1</v>
      </c>
      <c r="E2926" s="29">
        <v>1</v>
      </c>
      <c r="F2926" s="29">
        <v>5264.9699999999903</v>
      </c>
      <c r="G2926" s="29">
        <v>1</v>
      </c>
      <c r="H2926" s="29">
        <v>1</v>
      </c>
      <c r="I2926" s="29">
        <v>1</v>
      </c>
      <c r="K2926" s="432"/>
      <c r="L2926" s="432" t="e">
        <f>IF(K2926=0,#REF!,0)</f>
        <v>#REF!</v>
      </c>
      <c r="O2926">
        <v>57024.022248000001</v>
      </c>
      <c r="P2926">
        <v>52</v>
      </c>
    </row>
    <row r="2927" spans="1:16">
      <c r="A2927" s="29">
        <v>2925</v>
      </c>
      <c r="B2927" s="29">
        <v>1762.222</v>
      </c>
      <c r="C2927" s="29">
        <v>16153.0519999999</v>
      </c>
      <c r="D2927" s="29">
        <v>1</v>
      </c>
      <c r="E2927" s="29">
        <v>1</v>
      </c>
      <c r="F2927" s="29">
        <v>4125.942</v>
      </c>
      <c r="G2927" s="29">
        <v>1</v>
      </c>
      <c r="H2927" s="29">
        <v>1</v>
      </c>
      <c r="I2927" s="29">
        <v>1</v>
      </c>
      <c r="K2927" s="432"/>
      <c r="L2927" s="432" t="e">
        <f>IF(K2927=0,#REF!,0)</f>
        <v>#REF!</v>
      </c>
      <c r="O2927">
        <v>57354.728578000002</v>
      </c>
      <c r="P2927">
        <v>55</v>
      </c>
    </row>
    <row r="2928" spans="1:16">
      <c r="A2928" s="29">
        <v>2926</v>
      </c>
      <c r="B2928" s="29">
        <v>1762.222</v>
      </c>
      <c r="C2928" s="29">
        <v>15703.841999999901</v>
      </c>
      <c r="D2928" s="29">
        <v>1</v>
      </c>
      <c r="E2928" s="29">
        <v>1</v>
      </c>
      <c r="F2928" s="29">
        <v>2970.1790000000001</v>
      </c>
      <c r="G2928" s="29">
        <v>1</v>
      </c>
      <c r="H2928" s="29">
        <v>1</v>
      </c>
      <c r="I2928" s="29">
        <v>1</v>
      </c>
      <c r="K2928" s="432"/>
      <c r="L2928" s="432" t="e">
        <f>IF(K2928=0,#REF!,0)</f>
        <v>#REF!</v>
      </c>
      <c r="O2928">
        <v>55693.704041999998</v>
      </c>
      <c r="P2928">
        <v>58</v>
      </c>
    </row>
    <row r="2929" spans="1:16">
      <c r="A2929" s="29">
        <v>2927</v>
      </c>
      <c r="B2929" s="29">
        <v>1762.222</v>
      </c>
      <c r="C2929" s="29">
        <v>15263.4909999999</v>
      </c>
      <c r="D2929" s="29">
        <v>1</v>
      </c>
      <c r="E2929" s="29">
        <v>1</v>
      </c>
      <c r="F2929" s="29">
        <v>1659.7809999999999</v>
      </c>
      <c r="G2929" s="29">
        <v>1</v>
      </c>
      <c r="H2929" s="29">
        <v>1</v>
      </c>
      <c r="I2929" s="29">
        <v>1</v>
      </c>
      <c r="K2929" s="432"/>
      <c r="L2929" s="432" t="e">
        <f>IF(K2929=0,#REF!,0)</f>
        <v>#REF!</v>
      </c>
      <c r="O2929">
        <v>54862.079529000002</v>
      </c>
      <c r="P2929">
        <v>53</v>
      </c>
    </row>
    <row r="2930" spans="1:16">
      <c r="A2930" s="29">
        <v>2928</v>
      </c>
      <c r="B2930" s="29">
        <v>1032.623999999998</v>
      </c>
      <c r="C2930" s="29">
        <v>15382.299999999899</v>
      </c>
      <c r="D2930" s="29">
        <v>1</v>
      </c>
      <c r="E2930" s="29">
        <v>1</v>
      </c>
      <c r="F2930" s="29">
        <v>1268.41299999999</v>
      </c>
      <c r="G2930" s="29">
        <v>1</v>
      </c>
      <c r="H2930" s="29">
        <v>1</v>
      </c>
      <c r="I2930" s="29">
        <v>1</v>
      </c>
      <c r="K2930" s="432"/>
      <c r="L2930" s="432" t="e">
        <f>IF(K2930=0,#REF!,0)</f>
        <v>#REF!</v>
      </c>
      <c r="O2930">
        <v>53694.726866999998</v>
      </c>
      <c r="P2930">
        <v>46</v>
      </c>
    </row>
    <row r="2931" spans="1:16">
      <c r="A2931" s="29">
        <v>2929</v>
      </c>
      <c r="B2931" s="29">
        <v>1032.623999999998</v>
      </c>
      <c r="C2931" s="29">
        <v>15484.110999999901</v>
      </c>
      <c r="D2931" s="29">
        <v>1</v>
      </c>
      <c r="E2931" s="29">
        <v>1</v>
      </c>
      <c r="F2931" s="29">
        <v>560.62299999999902</v>
      </c>
      <c r="G2931" s="29">
        <v>1</v>
      </c>
      <c r="H2931" s="29">
        <v>1</v>
      </c>
      <c r="I2931" s="29">
        <v>1</v>
      </c>
      <c r="K2931" s="432"/>
      <c r="L2931" s="432" t="e">
        <f>IF(K2931=0,#REF!,0)</f>
        <v>#REF!</v>
      </c>
      <c r="O2931">
        <v>52736.704497999999</v>
      </c>
      <c r="P2931">
        <v>42</v>
      </c>
    </row>
    <row r="2932" spans="1:16">
      <c r="A2932" s="29">
        <v>2930</v>
      </c>
      <c r="B2932" s="29">
        <v>1032.623999999998</v>
      </c>
      <c r="C2932" s="29">
        <v>15517.315999999901</v>
      </c>
      <c r="D2932" s="29">
        <v>1</v>
      </c>
      <c r="E2932" s="29">
        <v>1</v>
      </c>
      <c r="F2932" s="29">
        <v>324.00299999999999</v>
      </c>
      <c r="G2932" s="29">
        <v>1</v>
      </c>
      <c r="H2932" s="29">
        <v>1</v>
      </c>
      <c r="I2932" s="29">
        <v>1</v>
      </c>
      <c r="K2932" s="432"/>
      <c r="L2932" s="432" t="e">
        <f>IF(K2932=0,#REF!,0)</f>
        <v>#REF!</v>
      </c>
      <c r="O2932">
        <v>50624.507567999994</v>
      </c>
      <c r="P2932">
        <v>37</v>
      </c>
    </row>
    <row r="2933" spans="1:16">
      <c r="A2933" s="29">
        <v>2931</v>
      </c>
      <c r="B2933" s="29">
        <v>1032.623999999998</v>
      </c>
      <c r="C2933" s="29">
        <v>15580.9199999999</v>
      </c>
      <c r="D2933" s="29">
        <v>1</v>
      </c>
      <c r="E2933" s="29">
        <v>1</v>
      </c>
      <c r="F2933" s="29">
        <v>273.01299999999901</v>
      </c>
      <c r="G2933" s="29">
        <v>1</v>
      </c>
      <c r="H2933" s="29">
        <v>1</v>
      </c>
      <c r="I2933" s="29">
        <v>1</v>
      </c>
      <c r="K2933" s="432"/>
      <c r="L2933" s="432" t="e">
        <f>IF(K2933=0,#REF!,0)</f>
        <v>#REF!</v>
      </c>
      <c r="O2933">
        <v>50662.316833999997</v>
      </c>
      <c r="P2933">
        <v>33</v>
      </c>
    </row>
    <row r="2934" spans="1:16">
      <c r="A2934" s="29">
        <v>2932</v>
      </c>
      <c r="B2934" s="29">
        <v>1032.623999999998</v>
      </c>
      <c r="C2934" s="29">
        <v>15627.8219999999</v>
      </c>
      <c r="D2934" s="29">
        <v>1</v>
      </c>
      <c r="E2934" s="29">
        <v>1</v>
      </c>
      <c r="F2934" s="29">
        <v>273.65099999999899</v>
      </c>
      <c r="G2934" s="29">
        <v>1</v>
      </c>
      <c r="H2934" s="29">
        <v>1</v>
      </c>
      <c r="I2934" s="29">
        <v>1</v>
      </c>
      <c r="K2934" s="432"/>
      <c r="L2934" s="432" t="e">
        <f>IF(K2934=0,#REF!,0)</f>
        <v>#REF!</v>
      </c>
      <c r="O2934">
        <v>51202.085937999997</v>
      </c>
      <c r="P2934">
        <v>27</v>
      </c>
    </row>
    <row r="2935" spans="1:16">
      <c r="A2935" s="29">
        <v>2933</v>
      </c>
      <c r="B2935" s="29">
        <v>1032.623999999998</v>
      </c>
      <c r="C2935" s="29">
        <v>15660.5979999999</v>
      </c>
      <c r="D2935" s="29">
        <v>1</v>
      </c>
      <c r="E2935" s="29">
        <v>1</v>
      </c>
      <c r="F2935" s="29">
        <v>244.392</v>
      </c>
      <c r="G2935" s="29">
        <v>1</v>
      </c>
      <c r="H2935" s="29">
        <v>1</v>
      </c>
      <c r="I2935" s="29">
        <v>1</v>
      </c>
      <c r="K2935" s="432"/>
      <c r="L2935" s="432" t="e">
        <f>IF(K2935=0,#REF!,0)</f>
        <v>#REF!</v>
      </c>
      <c r="O2935">
        <v>50025.986695</v>
      </c>
      <c r="P2935">
        <v>30</v>
      </c>
    </row>
    <row r="2936" spans="1:16">
      <c r="A2936" s="29">
        <v>2934</v>
      </c>
      <c r="B2936" s="29">
        <v>1762.222</v>
      </c>
      <c r="C2936" s="29">
        <v>15677.931999999901</v>
      </c>
      <c r="D2936" s="29">
        <v>1</v>
      </c>
      <c r="E2936" s="29">
        <v>1</v>
      </c>
      <c r="F2936" s="29">
        <v>2514.9810000000002</v>
      </c>
      <c r="G2936" s="29">
        <v>1</v>
      </c>
      <c r="H2936" s="29">
        <v>1</v>
      </c>
      <c r="I2936" s="29">
        <v>1</v>
      </c>
      <c r="K2936" s="432"/>
      <c r="L2936" s="432" t="e">
        <f>IF(K2936=0,#REF!,0)</f>
        <v>#REF!</v>
      </c>
      <c r="O2936">
        <v>50117.434447</v>
      </c>
      <c r="P2936">
        <v>34</v>
      </c>
    </row>
    <row r="2937" spans="1:16">
      <c r="A2937" s="29">
        <v>2935</v>
      </c>
      <c r="B2937" s="29">
        <v>6139.8579999999993</v>
      </c>
      <c r="C2937" s="29">
        <v>15653.164999999901</v>
      </c>
      <c r="D2937" s="29">
        <v>1</v>
      </c>
      <c r="E2937" s="29">
        <v>1</v>
      </c>
      <c r="F2937" s="29">
        <v>22929.018999999989</v>
      </c>
      <c r="G2937" s="29">
        <v>1</v>
      </c>
      <c r="H2937" s="29">
        <v>1</v>
      </c>
      <c r="I2937" s="29">
        <v>1</v>
      </c>
      <c r="K2937" s="432"/>
      <c r="L2937" s="432" t="e">
        <f>IF(K2937=0,#REF!,0)</f>
        <v>#REF!</v>
      </c>
      <c r="O2937">
        <v>50831.184722000013</v>
      </c>
      <c r="P2937">
        <v>35</v>
      </c>
    </row>
    <row r="2938" spans="1:16">
      <c r="A2938" s="29">
        <v>2936</v>
      </c>
      <c r="B2938" s="29">
        <v>1762.222</v>
      </c>
      <c r="C2938" s="29">
        <v>42931.76299999989</v>
      </c>
      <c r="D2938" s="29">
        <v>1</v>
      </c>
      <c r="E2938" s="29">
        <v>1</v>
      </c>
      <c r="F2938" s="29">
        <v>22518.414999999899</v>
      </c>
      <c r="G2938" s="29">
        <v>1</v>
      </c>
      <c r="H2938" s="29">
        <v>1</v>
      </c>
      <c r="I2938" s="29">
        <v>1</v>
      </c>
      <c r="K2938" s="432"/>
      <c r="L2938" s="432" t="e">
        <f>IF(K2938=0,#REF!,0)</f>
        <v>#REF!</v>
      </c>
      <c r="O2938">
        <v>50917.163178000003</v>
      </c>
      <c r="P2938">
        <v>46</v>
      </c>
    </row>
    <row r="2939" spans="1:16">
      <c r="A2939" s="29">
        <v>2937</v>
      </c>
      <c r="B2939" s="29">
        <v>1032.623999999998</v>
      </c>
      <c r="C2939" s="29">
        <v>71845.841999999888</v>
      </c>
      <c r="D2939" s="29">
        <v>1</v>
      </c>
      <c r="E2939" s="29">
        <v>1</v>
      </c>
      <c r="F2939" s="29">
        <v>13988.167999999991</v>
      </c>
      <c r="G2939" s="29">
        <v>1</v>
      </c>
      <c r="H2939" s="29">
        <v>1</v>
      </c>
      <c r="I2939" s="29">
        <v>1</v>
      </c>
      <c r="K2939" s="432"/>
      <c r="L2939" s="432" t="e">
        <f>IF(K2939=0,#REF!,0)</f>
        <v>#REF!</v>
      </c>
      <c r="O2939">
        <v>50610.297821999993</v>
      </c>
      <c r="P2939">
        <v>49</v>
      </c>
    </row>
    <row r="2940" spans="1:16">
      <c r="A2940" s="29">
        <v>2938</v>
      </c>
      <c r="B2940" s="29">
        <v>1153.2399999999991</v>
      </c>
      <c r="C2940" s="29">
        <v>89773.184000000008</v>
      </c>
      <c r="D2940" s="29">
        <v>1</v>
      </c>
      <c r="E2940" s="29">
        <v>1</v>
      </c>
      <c r="F2940" s="29">
        <v>4590.1149999999898</v>
      </c>
      <c r="G2940" s="29">
        <v>1</v>
      </c>
      <c r="H2940" s="29">
        <v>1</v>
      </c>
      <c r="I2940" s="29">
        <v>1</v>
      </c>
      <c r="K2940" s="432">
        <v>12902.756229150949</v>
      </c>
      <c r="L2940" s="432">
        <f>IF(K2940=0,#REF!,0)</f>
        <v>0</v>
      </c>
      <c r="O2940">
        <v>52323.060668999999</v>
      </c>
      <c r="P2940">
        <v>54</v>
      </c>
    </row>
    <row r="2941" spans="1:16">
      <c r="A2941" s="29">
        <v>2939</v>
      </c>
      <c r="B2941" s="29">
        <v>1213.5469999999989</v>
      </c>
      <c r="C2941" s="29">
        <v>107575.5459999998</v>
      </c>
      <c r="D2941" s="29">
        <v>1</v>
      </c>
      <c r="E2941" s="29">
        <v>1</v>
      </c>
      <c r="F2941" s="29">
        <v>2970.0140000000001</v>
      </c>
      <c r="G2941" s="29">
        <v>1</v>
      </c>
      <c r="H2941" s="29">
        <v>1</v>
      </c>
      <c r="I2941" s="29">
        <v>1</v>
      </c>
      <c r="K2941" s="432">
        <v>23761.71645888815</v>
      </c>
      <c r="L2941" s="432">
        <f>IF(K2941=0,#REF!,0)</f>
        <v>0</v>
      </c>
      <c r="O2941">
        <v>52939.233459000003</v>
      </c>
      <c r="P2941">
        <v>53</v>
      </c>
    </row>
    <row r="2942" spans="1:16">
      <c r="A2942" s="29">
        <v>2940</v>
      </c>
      <c r="B2942" s="29">
        <v>1213.5469999999989</v>
      </c>
      <c r="C2942" s="29">
        <v>90258.587</v>
      </c>
      <c r="D2942" s="29">
        <v>1</v>
      </c>
      <c r="E2942" s="29">
        <v>1</v>
      </c>
      <c r="F2942" s="29">
        <v>2769.5349999999999</v>
      </c>
      <c r="G2942" s="29">
        <v>1</v>
      </c>
      <c r="H2942" s="29">
        <v>1</v>
      </c>
      <c r="I2942" s="29">
        <v>1</v>
      </c>
      <c r="K2942" s="432">
        <v>37584.929170786447</v>
      </c>
      <c r="L2942" s="432">
        <f>IF(K2942=0,#REF!,0)</f>
        <v>0</v>
      </c>
      <c r="O2942">
        <v>53790.037812000002</v>
      </c>
      <c r="P2942">
        <v>40</v>
      </c>
    </row>
    <row r="2943" spans="1:16">
      <c r="A2943" s="29">
        <v>2941</v>
      </c>
      <c r="B2943" s="29">
        <v>6200.1660000000002</v>
      </c>
      <c r="C2943" s="29">
        <v>49073.8319999999</v>
      </c>
      <c r="D2943" s="29">
        <v>1</v>
      </c>
      <c r="E2943" s="29">
        <v>1</v>
      </c>
      <c r="F2943" s="29">
        <v>4143.7520000000004</v>
      </c>
      <c r="G2943" s="29">
        <v>1</v>
      </c>
      <c r="H2943" s="29">
        <v>1</v>
      </c>
      <c r="I2943" s="29">
        <v>1</v>
      </c>
      <c r="K2943" s="432">
        <v>21534.322606291578</v>
      </c>
      <c r="L2943" s="432">
        <f>IF(K2943=0,#REF!,0)</f>
        <v>0</v>
      </c>
      <c r="O2943">
        <v>52673.344236999998</v>
      </c>
      <c r="P2943">
        <v>45</v>
      </c>
    </row>
    <row r="2944" spans="1:16">
      <c r="A2944" s="29">
        <v>2942</v>
      </c>
      <c r="B2944" s="29">
        <v>1762.222</v>
      </c>
      <c r="C2944" s="29">
        <v>71245.146999999895</v>
      </c>
      <c r="D2944" s="29">
        <v>1</v>
      </c>
      <c r="E2944" s="29">
        <v>1</v>
      </c>
      <c r="F2944" s="29">
        <v>3684.7429999999899</v>
      </c>
      <c r="G2944" s="29">
        <v>1</v>
      </c>
      <c r="H2944" s="29">
        <v>1</v>
      </c>
      <c r="I2944" s="29">
        <v>1</v>
      </c>
      <c r="K2944" s="432">
        <v>32628.359433698191</v>
      </c>
      <c r="L2944" s="432">
        <f>IF(K2944=0,#REF!,0)</f>
        <v>0</v>
      </c>
      <c r="O2944">
        <v>53220.919191000001</v>
      </c>
      <c r="P2944">
        <v>34</v>
      </c>
    </row>
    <row r="2945" spans="1:16">
      <c r="A2945" s="29">
        <v>2943</v>
      </c>
      <c r="B2945" s="29">
        <v>1032.623999999998</v>
      </c>
      <c r="C2945" s="29">
        <v>105868.3409999998</v>
      </c>
      <c r="D2945" s="29">
        <v>1</v>
      </c>
      <c r="E2945" s="29">
        <v>1</v>
      </c>
      <c r="F2945" s="29">
        <v>2112.5059999999899</v>
      </c>
      <c r="G2945" s="29">
        <v>1</v>
      </c>
      <c r="H2945" s="29">
        <v>1</v>
      </c>
      <c r="I2945" s="29">
        <v>1</v>
      </c>
      <c r="K2945" s="432">
        <v>25054.497356025589</v>
      </c>
      <c r="L2945" s="432">
        <f>IF(K2945=0,#REF!,0)</f>
        <v>0</v>
      </c>
      <c r="O2945">
        <v>54129.921782999998</v>
      </c>
      <c r="P2945">
        <v>35</v>
      </c>
    </row>
    <row r="2946" spans="1:16">
      <c r="A2946" s="29">
        <v>2944</v>
      </c>
      <c r="B2946" s="29">
        <v>1032.623999999998</v>
      </c>
      <c r="C2946" s="29">
        <v>88561.362999999998</v>
      </c>
      <c r="D2946" s="29">
        <v>1</v>
      </c>
      <c r="E2946" s="29">
        <v>1</v>
      </c>
      <c r="F2946" s="29">
        <v>1850.8709999999901</v>
      </c>
      <c r="G2946" s="29">
        <v>1</v>
      </c>
      <c r="H2946" s="29">
        <v>1</v>
      </c>
      <c r="I2946" s="29">
        <v>1</v>
      </c>
      <c r="K2946" s="432">
        <v>10824.086817298339</v>
      </c>
      <c r="L2946" s="432">
        <f>IF(K2946=0,#REF!,0)</f>
        <v>0</v>
      </c>
      <c r="O2946">
        <v>53840.097930000004</v>
      </c>
      <c r="P2946">
        <v>42</v>
      </c>
    </row>
    <row r="2947" spans="1:16">
      <c r="A2947" s="29">
        <v>2945</v>
      </c>
      <c r="B2947" s="29">
        <v>1032.623999999998</v>
      </c>
      <c r="C2947" s="29">
        <v>76642.940999999992</v>
      </c>
      <c r="D2947" s="29">
        <v>1</v>
      </c>
      <c r="E2947" s="29">
        <v>1</v>
      </c>
      <c r="F2947" s="29">
        <v>2112.54</v>
      </c>
      <c r="G2947" s="29">
        <v>1</v>
      </c>
      <c r="H2947" s="29">
        <v>1</v>
      </c>
      <c r="I2947" s="29">
        <v>1</v>
      </c>
      <c r="K2947" s="432"/>
      <c r="L2947" s="432" t="e">
        <f>IF(K2947=0,#REF!,0)</f>
        <v>#REF!</v>
      </c>
      <c r="O2947">
        <v>54160.650390000003</v>
      </c>
      <c r="P2947">
        <v>38</v>
      </c>
    </row>
    <row r="2948" spans="1:16">
      <c r="A2948" s="29">
        <v>2946</v>
      </c>
      <c r="B2948" s="29">
        <v>1762.222</v>
      </c>
      <c r="C2948" s="29">
        <v>42095.839999999887</v>
      </c>
      <c r="D2948" s="29">
        <v>1</v>
      </c>
      <c r="E2948" s="29">
        <v>1</v>
      </c>
      <c r="F2948" s="29">
        <v>3685.0549999999998</v>
      </c>
      <c r="G2948" s="29">
        <v>1</v>
      </c>
      <c r="H2948" s="29">
        <v>1</v>
      </c>
      <c r="I2948" s="29">
        <v>1</v>
      </c>
      <c r="K2948" s="432"/>
      <c r="L2948" s="432" t="e">
        <f>IF(K2948=0,#REF!,0)</f>
        <v>#REF!</v>
      </c>
      <c r="O2948">
        <v>53599.615479</v>
      </c>
      <c r="P2948">
        <v>47</v>
      </c>
    </row>
    <row r="2949" spans="1:16">
      <c r="A2949" s="29">
        <v>2947</v>
      </c>
      <c r="B2949" s="29">
        <v>6139.8579999999993</v>
      </c>
      <c r="C2949" s="29">
        <v>28118.8819999999</v>
      </c>
      <c r="D2949" s="29">
        <v>1</v>
      </c>
      <c r="E2949" s="29">
        <v>1</v>
      </c>
      <c r="F2949" s="29">
        <v>5193.7910000000002</v>
      </c>
      <c r="G2949" s="29">
        <v>1</v>
      </c>
      <c r="H2949" s="29">
        <v>1</v>
      </c>
      <c r="I2949" s="29">
        <v>1</v>
      </c>
      <c r="K2949" s="432"/>
      <c r="L2949" s="432" t="e">
        <f>IF(K2949=0,#REF!,0)</f>
        <v>#REF!</v>
      </c>
      <c r="O2949">
        <v>52799.130493999997</v>
      </c>
      <c r="P2949">
        <v>48</v>
      </c>
    </row>
    <row r="2950" spans="1:16">
      <c r="A2950" s="29">
        <v>2948</v>
      </c>
      <c r="B2950" s="29">
        <v>7599.07</v>
      </c>
      <c r="C2950" s="29">
        <v>29387.978999999901</v>
      </c>
      <c r="D2950" s="29">
        <v>1</v>
      </c>
      <c r="E2950" s="29">
        <v>1</v>
      </c>
      <c r="F2950" s="29">
        <v>5261.0190000000002</v>
      </c>
      <c r="G2950" s="29">
        <v>1</v>
      </c>
      <c r="H2950" s="29">
        <v>1</v>
      </c>
      <c r="I2950" s="29">
        <v>1</v>
      </c>
      <c r="K2950" s="432"/>
      <c r="L2950" s="432" t="e">
        <f>IF(K2950=0,#REF!,0)</f>
        <v>#REF!</v>
      </c>
      <c r="O2950">
        <v>52825.303741000003</v>
      </c>
      <c r="P2950">
        <v>54</v>
      </c>
    </row>
    <row r="2951" spans="1:16">
      <c r="A2951" s="29">
        <v>2949</v>
      </c>
      <c r="B2951" s="29">
        <v>1762.222</v>
      </c>
      <c r="C2951" s="29">
        <v>16153.0519999999</v>
      </c>
      <c r="D2951" s="29">
        <v>1</v>
      </c>
      <c r="E2951" s="29">
        <v>1</v>
      </c>
      <c r="F2951" s="29">
        <v>4082.6419999999898</v>
      </c>
      <c r="G2951" s="29">
        <v>1</v>
      </c>
      <c r="H2951" s="29">
        <v>1</v>
      </c>
      <c r="I2951" s="29">
        <v>1</v>
      </c>
      <c r="K2951" s="432"/>
      <c r="L2951" s="432" t="e">
        <f>IF(K2951=0,#REF!,0)</f>
        <v>#REF!</v>
      </c>
      <c r="O2951">
        <v>54362.835023</v>
      </c>
      <c r="P2951">
        <v>55</v>
      </c>
    </row>
    <row r="2952" spans="1:16">
      <c r="A2952" s="29">
        <v>2950</v>
      </c>
      <c r="B2952" s="29">
        <v>1762.222</v>
      </c>
      <c r="C2952" s="29">
        <v>15703.841999999901</v>
      </c>
      <c r="D2952" s="29">
        <v>1</v>
      </c>
      <c r="E2952" s="29">
        <v>1</v>
      </c>
      <c r="F2952" s="29">
        <v>2968.2999999999902</v>
      </c>
      <c r="G2952" s="29">
        <v>1</v>
      </c>
      <c r="H2952" s="29">
        <v>1</v>
      </c>
      <c r="I2952" s="29">
        <v>1</v>
      </c>
      <c r="K2952" s="432"/>
      <c r="L2952" s="432" t="e">
        <f>IF(K2952=0,#REF!,0)</f>
        <v>#REF!</v>
      </c>
      <c r="O2952">
        <v>53510.960356000003</v>
      </c>
      <c r="P2952">
        <v>57</v>
      </c>
    </row>
    <row r="2953" spans="1:16">
      <c r="A2953" s="29">
        <v>2951</v>
      </c>
      <c r="B2953" s="29">
        <v>1762.222</v>
      </c>
      <c r="C2953" s="29">
        <v>15254.630999999899</v>
      </c>
      <c r="D2953" s="29">
        <v>1</v>
      </c>
      <c r="E2953" s="29">
        <v>1</v>
      </c>
      <c r="F2953" s="29">
        <v>1658.6420000000001</v>
      </c>
      <c r="G2953" s="29">
        <v>1</v>
      </c>
      <c r="H2953" s="29">
        <v>1</v>
      </c>
      <c r="I2953" s="29">
        <v>1</v>
      </c>
      <c r="K2953" s="432"/>
      <c r="L2953" s="432" t="e">
        <f>IF(K2953=0,#REF!,0)</f>
        <v>#REF!</v>
      </c>
      <c r="O2953">
        <v>53168.290526999997</v>
      </c>
      <c r="P2953">
        <v>51</v>
      </c>
    </row>
    <row r="2954" spans="1:16">
      <c r="A2954" s="29">
        <v>2952</v>
      </c>
      <c r="B2954" s="29">
        <v>1032.623999999998</v>
      </c>
      <c r="C2954" s="29">
        <v>15254.630999999899</v>
      </c>
      <c r="D2954" s="29">
        <v>1</v>
      </c>
      <c r="E2954" s="29">
        <v>1</v>
      </c>
      <c r="F2954" s="29">
        <v>1267.615</v>
      </c>
      <c r="G2954" s="29">
        <v>1</v>
      </c>
      <c r="H2954" s="29">
        <v>1</v>
      </c>
      <c r="I2954" s="29">
        <v>1</v>
      </c>
      <c r="K2954" s="432"/>
      <c r="L2954" s="432" t="e">
        <f>IF(K2954=0,#REF!,0)</f>
        <v>#REF!</v>
      </c>
      <c r="O2954">
        <v>52146.892577999999</v>
      </c>
      <c r="P2954">
        <v>36</v>
      </c>
    </row>
    <row r="2955" spans="1:16">
      <c r="A2955" s="29">
        <v>2953</v>
      </c>
      <c r="B2955" s="29">
        <v>1032.623999999998</v>
      </c>
      <c r="C2955" s="29">
        <v>15254.630999999899</v>
      </c>
      <c r="D2955" s="29">
        <v>1</v>
      </c>
      <c r="E2955" s="29">
        <v>1</v>
      </c>
      <c r="F2955" s="29">
        <v>541.95000000000005</v>
      </c>
      <c r="G2955" s="29">
        <v>1</v>
      </c>
      <c r="H2955" s="29">
        <v>1</v>
      </c>
      <c r="I2955" s="29">
        <v>1</v>
      </c>
      <c r="K2955" s="432"/>
      <c r="L2955" s="432" t="e">
        <f>IF(K2955=0,#REF!,0)</f>
        <v>#REF!</v>
      </c>
      <c r="O2955">
        <v>50379.986541999999</v>
      </c>
      <c r="P2955">
        <v>37</v>
      </c>
    </row>
    <row r="2956" spans="1:16">
      <c r="A2956" s="29">
        <v>2954</v>
      </c>
      <c r="B2956" s="29">
        <v>1032.623999999998</v>
      </c>
      <c r="C2956" s="29">
        <v>15274.7509999999</v>
      </c>
      <c r="D2956" s="29">
        <v>1</v>
      </c>
      <c r="E2956" s="29">
        <v>1</v>
      </c>
      <c r="F2956" s="29">
        <v>595.87800000000004</v>
      </c>
      <c r="G2956" s="29">
        <v>1</v>
      </c>
      <c r="H2956" s="29">
        <v>1</v>
      </c>
      <c r="I2956" s="29">
        <v>1</v>
      </c>
      <c r="K2956" s="432"/>
      <c r="L2956" s="432" t="e">
        <f>IF(K2956=0,#REF!,0)</f>
        <v>#REF!</v>
      </c>
      <c r="O2956">
        <v>49463.581909</v>
      </c>
      <c r="P2956">
        <v>30</v>
      </c>
    </row>
    <row r="2957" spans="1:16">
      <c r="A2957" s="29">
        <v>2955</v>
      </c>
      <c r="B2957" s="29">
        <v>1032.623999999998</v>
      </c>
      <c r="C2957" s="29">
        <v>15358.2699999999</v>
      </c>
      <c r="D2957" s="29">
        <v>1</v>
      </c>
      <c r="E2957" s="29">
        <v>1</v>
      </c>
      <c r="F2957" s="29">
        <v>386.94699999999898</v>
      </c>
      <c r="G2957" s="29">
        <v>1</v>
      </c>
      <c r="H2957" s="29">
        <v>1</v>
      </c>
      <c r="I2957" s="29">
        <v>1</v>
      </c>
      <c r="K2957" s="432"/>
      <c r="L2957" s="432" t="e">
        <f>IF(K2957=0,#REF!,0)</f>
        <v>#REF!</v>
      </c>
      <c r="O2957">
        <v>49380.094024999999</v>
      </c>
      <c r="P2957">
        <v>23</v>
      </c>
    </row>
    <row r="2958" spans="1:16">
      <c r="A2958" s="29">
        <v>2956</v>
      </c>
      <c r="B2958" s="29">
        <v>1032.623999999998</v>
      </c>
      <c r="C2958" s="29">
        <v>15440.217999999901</v>
      </c>
      <c r="D2958" s="29">
        <v>1</v>
      </c>
      <c r="E2958" s="29">
        <v>1</v>
      </c>
      <c r="F2958" s="29">
        <v>240.26900000000001</v>
      </c>
      <c r="G2958" s="29">
        <v>1</v>
      </c>
      <c r="H2958" s="29">
        <v>1</v>
      </c>
      <c r="I2958" s="29">
        <v>1</v>
      </c>
      <c r="K2958" s="432"/>
      <c r="L2958" s="432" t="e">
        <f>IF(K2958=0,#REF!,0)</f>
        <v>#REF!</v>
      </c>
      <c r="O2958">
        <v>49245.981444999998</v>
      </c>
      <c r="P2958">
        <v>29</v>
      </c>
    </row>
    <row r="2959" spans="1:16">
      <c r="A2959" s="29">
        <v>2957</v>
      </c>
      <c r="B2959" s="29">
        <v>1032.623999999998</v>
      </c>
      <c r="C2959" s="29">
        <v>15498.1699999999</v>
      </c>
      <c r="D2959" s="29">
        <v>1</v>
      </c>
      <c r="E2959" s="29">
        <v>1</v>
      </c>
      <c r="F2959" s="29">
        <v>240.608</v>
      </c>
      <c r="G2959" s="29">
        <v>1</v>
      </c>
      <c r="H2959" s="29">
        <v>1</v>
      </c>
      <c r="I2959" s="29">
        <v>1</v>
      </c>
      <c r="K2959" s="432"/>
      <c r="L2959" s="432" t="e">
        <f>IF(K2959=0,#REF!,0)</f>
        <v>#REF!</v>
      </c>
      <c r="O2959">
        <v>49575.346374000001</v>
      </c>
      <c r="P2959">
        <v>24</v>
      </c>
    </row>
    <row r="2960" spans="1:16">
      <c r="A2960" s="29">
        <v>2958</v>
      </c>
      <c r="B2960" s="29">
        <v>1762.222</v>
      </c>
      <c r="C2960" s="29">
        <v>15520.2409999999</v>
      </c>
      <c r="D2960" s="29">
        <v>1</v>
      </c>
      <c r="E2960" s="29">
        <v>1</v>
      </c>
      <c r="F2960" s="29">
        <v>705.06399999999906</v>
      </c>
      <c r="G2960" s="29">
        <v>1</v>
      </c>
      <c r="H2960" s="29">
        <v>1</v>
      </c>
      <c r="I2960" s="29">
        <v>1</v>
      </c>
      <c r="K2960" s="432"/>
      <c r="L2960" s="432" t="e">
        <f>IF(K2960=0,#REF!,0)</f>
        <v>#REF!</v>
      </c>
      <c r="O2960">
        <v>50221.213927999997</v>
      </c>
      <c r="P2960">
        <v>29</v>
      </c>
    </row>
    <row r="2961" spans="1:16">
      <c r="A2961" s="29">
        <v>2959</v>
      </c>
      <c r="B2961" s="29">
        <v>6139.8579999999993</v>
      </c>
      <c r="C2961" s="29">
        <v>15523.9709999999</v>
      </c>
      <c r="D2961" s="29">
        <v>1</v>
      </c>
      <c r="E2961" s="29">
        <v>1</v>
      </c>
      <c r="F2961" s="29">
        <v>5645.3789999999799</v>
      </c>
      <c r="G2961" s="29">
        <v>1</v>
      </c>
      <c r="H2961" s="29">
        <v>1</v>
      </c>
      <c r="I2961" s="29">
        <v>1</v>
      </c>
      <c r="K2961" s="432"/>
      <c r="L2961" s="432" t="e">
        <f>IF(K2961=0,#REF!,0)</f>
        <v>#REF!</v>
      </c>
      <c r="O2961">
        <v>51004.217772999997</v>
      </c>
      <c r="P2961">
        <v>36</v>
      </c>
    </row>
    <row r="2962" spans="1:16">
      <c r="A2962" s="29">
        <v>2960</v>
      </c>
      <c r="B2962" s="29">
        <v>1762.222</v>
      </c>
      <c r="C2962" s="29">
        <v>28391.128999999899</v>
      </c>
      <c r="D2962" s="29">
        <v>1</v>
      </c>
      <c r="E2962" s="29">
        <v>1</v>
      </c>
      <c r="F2962" s="29">
        <v>8341.6939999999904</v>
      </c>
      <c r="G2962" s="29">
        <v>1</v>
      </c>
      <c r="H2962" s="29">
        <v>1</v>
      </c>
      <c r="I2962" s="29">
        <v>1</v>
      </c>
      <c r="K2962" s="432"/>
      <c r="L2962" s="432" t="e">
        <f>IF(K2962=0,#REF!,0)</f>
        <v>#REF!</v>
      </c>
      <c r="O2962">
        <v>51756.930299</v>
      </c>
      <c r="P2962">
        <v>53</v>
      </c>
    </row>
    <row r="2963" spans="1:16">
      <c r="A2963" s="29">
        <v>2961</v>
      </c>
      <c r="B2963" s="29">
        <v>1032.623999999998</v>
      </c>
      <c r="C2963" s="29">
        <v>29359.5079999999</v>
      </c>
      <c r="D2963" s="29">
        <v>1</v>
      </c>
      <c r="E2963" s="29">
        <v>1</v>
      </c>
      <c r="F2963" s="29">
        <v>6078.3889999999883</v>
      </c>
      <c r="G2963" s="29">
        <v>1</v>
      </c>
      <c r="H2963" s="29">
        <v>1</v>
      </c>
      <c r="I2963" s="29">
        <v>1</v>
      </c>
      <c r="K2963" s="432"/>
      <c r="L2963" s="432" t="e">
        <f>IF(K2963=0,#REF!,0)</f>
        <v>#REF!</v>
      </c>
      <c r="O2963">
        <v>52310.577422000002</v>
      </c>
      <c r="P2963">
        <v>51</v>
      </c>
    </row>
    <row r="2964" spans="1:16">
      <c r="A2964" s="29">
        <v>2962</v>
      </c>
      <c r="B2964" s="29">
        <v>1153.2399999999991</v>
      </c>
      <c r="C2964" s="29">
        <v>30479.695999999902</v>
      </c>
      <c r="D2964" s="29">
        <v>1</v>
      </c>
      <c r="E2964" s="29">
        <v>1</v>
      </c>
      <c r="F2964" s="29">
        <v>5076.2870000000003</v>
      </c>
      <c r="G2964" s="29">
        <v>1</v>
      </c>
      <c r="H2964" s="29">
        <v>1</v>
      </c>
      <c r="I2964" s="29">
        <v>1</v>
      </c>
      <c r="K2964" s="432">
        <v>4521.8563498280873</v>
      </c>
      <c r="L2964" s="432">
        <f>IF(K2964=0,#REF!,0)</f>
        <v>0</v>
      </c>
      <c r="O2964">
        <v>52884.281616</v>
      </c>
      <c r="P2964">
        <v>42</v>
      </c>
    </row>
    <row r="2965" spans="1:16">
      <c r="A2965" s="29">
        <v>2963</v>
      </c>
      <c r="B2965" s="29">
        <v>1213.5469999999989</v>
      </c>
      <c r="C2965" s="29">
        <v>31366.348999999889</v>
      </c>
      <c r="D2965" s="29">
        <v>1</v>
      </c>
      <c r="E2965" s="29">
        <v>1</v>
      </c>
      <c r="F2965" s="29">
        <v>4566.875</v>
      </c>
      <c r="G2965" s="29">
        <v>1</v>
      </c>
      <c r="H2965" s="29">
        <v>1</v>
      </c>
      <c r="I2965" s="29">
        <v>1</v>
      </c>
      <c r="K2965" s="432">
        <v>16670.38597945125</v>
      </c>
      <c r="L2965" s="432">
        <f>IF(K2965=0,#REF!,0)</f>
        <v>0</v>
      </c>
      <c r="O2965">
        <v>53321.268735999998</v>
      </c>
      <c r="P2965">
        <v>45</v>
      </c>
    </row>
    <row r="2966" spans="1:16">
      <c r="A2966" s="29">
        <v>2964</v>
      </c>
      <c r="B2966" s="29">
        <v>1213.5469999999989</v>
      </c>
      <c r="C2966" s="29">
        <v>30989.573999999899</v>
      </c>
      <c r="D2966" s="29">
        <v>1</v>
      </c>
      <c r="E2966" s="29">
        <v>1</v>
      </c>
      <c r="F2966" s="29">
        <v>4902.0069999999896</v>
      </c>
      <c r="G2966" s="29">
        <v>1</v>
      </c>
      <c r="H2966" s="29">
        <v>1</v>
      </c>
      <c r="I2966" s="29">
        <v>1</v>
      </c>
      <c r="K2966" s="432">
        <v>68.647892967524058</v>
      </c>
      <c r="L2966" s="432">
        <f>IF(K2966=0,#REF!,0)</f>
        <v>0</v>
      </c>
      <c r="O2966">
        <v>53956.997467000001</v>
      </c>
      <c r="P2966">
        <v>41</v>
      </c>
    </row>
    <row r="2967" spans="1:16">
      <c r="A2967" s="29">
        <v>2965</v>
      </c>
      <c r="B2967" s="29">
        <v>6200.1660000000002</v>
      </c>
      <c r="C2967" s="29">
        <v>29081.647000000001</v>
      </c>
      <c r="D2967" s="29">
        <v>1</v>
      </c>
      <c r="E2967" s="29">
        <v>1</v>
      </c>
      <c r="F2967" s="29">
        <v>4954.8459999999995</v>
      </c>
      <c r="G2967" s="29">
        <v>1</v>
      </c>
      <c r="H2967" s="29">
        <v>1</v>
      </c>
      <c r="I2967" s="29">
        <v>1</v>
      </c>
      <c r="K2967" s="432">
        <v>15540.450191471589</v>
      </c>
      <c r="L2967" s="432">
        <f>IF(K2967=0,#REF!,0)</f>
        <v>0</v>
      </c>
      <c r="O2967">
        <v>52505.131989000001</v>
      </c>
      <c r="P2967">
        <v>43</v>
      </c>
    </row>
    <row r="2968" spans="1:16">
      <c r="A2968" s="29">
        <v>2966</v>
      </c>
      <c r="B2968" s="29">
        <v>1762.222</v>
      </c>
      <c r="C2968" s="29">
        <v>28898.0089999999</v>
      </c>
      <c r="D2968" s="29">
        <v>1</v>
      </c>
      <c r="E2968" s="29">
        <v>1</v>
      </c>
      <c r="F2968" s="29">
        <v>3943.7109999999898</v>
      </c>
      <c r="G2968" s="29">
        <v>1</v>
      </c>
      <c r="H2968" s="29">
        <v>1</v>
      </c>
      <c r="I2968" s="29">
        <v>1</v>
      </c>
      <c r="K2968" s="432">
        <v>16564.501835743249</v>
      </c>
      <c r="L2968" s="432">
        <f>IF(K2968=0,#REF!,0)</f>
        <v>0</v>
      </c>
      <c r="O2968">
        <v>52348.148041</v>
      </c>
      <c r="P2968">
        <v>40</v>
      </c>
    </row>
    <row r="2969" spans="1:16">
      <c r="A2969" s="29">
        <v>2967</v>
      </c>
      <c r="B2969" s="29">
        <v>1032.623999999998</v>
      </c>
      <c r="C2969" s="29">
        <v>29659.767999999902</v>
      </c>
      <c r="D2969" s="29">
        <v>1</v>
      </c>
      <c r="E2969" s="29">
        <v>1</v>
      </c>
      <c r="F2969" s="29">
        <v>3157.4630000000002</v>
      </c>
      <c r="G2969" s="29">
        <v>1</v>
      </c>
      <c r="H2969" s="29">
        <v>1</v>
      </c>
      <c r="I2969" s="29">
        <v>1</v>
      </c>
      <c r="K2969" s="432"/>
      <c r="L2969" s="432" t="e">
        <f>IF(K2969=0,#REF!,0)</f>
        <v>#REF!</v>
      </c>
      <c r="O2969">
        <v>55244.247711000004</v>
      </c>
      <c r="P2969">
        <v>38</v>
      </c>
    </row>
    <row r="2970" spans="1:16">
      <c r="A2970" s="29">
        <v>2968</v>
      </c>
      <c r="B2970" s="29">
        <v>1032.623999999998</v>
      </c>
      <c r="C2970" s="29">
        <v>29274.500999999898</v>
      </c>
      <c r="D2970" s="29">
        <v>1</v>
      </c>
      <c r="E2970" s="29">
        <v>1</v>
      </c>
      <c r="F2970" s="29">
        <v>2484.08499999999</v>
      </c>
      <c r="G2970" s="29">
        <v>1</v>
      </c>
      <c r="H2970" s="29">
        <v>1</v>
      </c>
      <c r="I2970" s="29">
        <v>1</v>
      </c>
      <c r="K2970" s="432"/>
      <c r="L2970" s="432" t="e">
        <f>IF(K2970=0,#REF!,0)</f>
        <v>#REF!</v>
      </c>
      <c r="O2970">
        <v>55685.723725000003</v>
      </c>
      <c r="P2970">
        <v>39</v>
      </c>
    </row>
    <row r="2971" spans="1:16">
      <c r="A2971" s="29">
        <v>2969</v>
      </c>
      <c r="B2971" s="29">
        <v>1032.623999999998</v>
      </c>
      <c r="C2971" s="29">
        <v>28897.805999999899</v>
      </c>
      <c r="D2971" s="29">
        <v>1</v>
      </c>
      <c r="E2971" s="29">
        <v>1</v>
      </c>
      <c r="F2971" s="29">
        <v>3157.3609999999999</v>
      </c>
      <c r="G2971" s="29">
        <v>1</v>
      </c>
      <c r="H2971" s="29">
        <v>1</v>
      </c>
      <c r="I2971" s="29">
        <v>1</v>
      </c>
      <c r="K2971" s="432"/>
      <c r="L2971" s="432" t="e">
        <f>IF(K2971=0,#REF!,0)</f>
        <v>#REF!</v>
      </c>
      <c r="O2971">
        <v>55719.192292</v>
      </c>
      <c r="P2971">
        <v>37</v>
      </c>
    </row>
    <row r="2972" spans="1:16">
      <c r="A2972" s="29">
        <v>2970</v>
      </c>
      <c r="B2972" s="29">
        <v>1762.222</v>
      </c>
      <c r="C2972" s="29">
        <v>28212.500999999898</v>
      </c>
      <c r="D2972" s="29">
        <v>1</v>
      </c>
      <c r="E2972" s="29">
        <v>1</v>
      </c>
      <c r="F2972" s="29">
        <v>4056.0899999999901</v>
      </c>
      <c r="G2972" s="29">
        <v>1</v>
      </c>
      <c r="H2972" s="29">
        <v>1</v>
      </c>
      <c r="I2972" s="29">
        <v>1</v>
      </c>
      <c r="K2972" s="432"/>
      <c r="L2972" s="432" t="e">
        <f>IF(K2972=0,#REF!,0)</f>
        <v>#REF!</v>
      </c>
      <c r="O2972">
        <v>56016.931396</v>
      </c>
      <c r="P2972">
        <v>37</v>
      </c>
    </row>
    <row r="2973" spans="1:16">
      <c r="A2973" s="29">
        <v>2971</v>
      </c>
      <c r="B2973" s="29">
        <v>6139.8579999999993</v>
      </c>
      <c r="C2973" s="29">
        <v>28118.5609999999</v>
      </c>
      <c r="D2973" s="29">
        <v>1</v>
      </c>
      <c r="E2973" s="29">
        <v>1</v>
      </c>
      <c r="F2973" s="29">
        <v>5629.223</v>
      </c>
      <c r="G2973" s="29">
        <v>1</v>
      </c>
      <c r="H2973" s="29">
        <v>1</v>
      </c>
      <c r="I2973" s="29">
        <v>1</v>
      </c>
      <c r="K2973" s="432"/>
      <c r="L2973" s="432" t="e">
        <f>IF(K2973=0,#REF!,0)</f>
        <v>#REF!</v>
      </c>
      <c r="O2973">
        <v>55166.102477</v>
      </c>
      <c r="P2973">
        <v>45</v>
      </c>
    </row>
    <row r="2974" spans="1:16">
      <c r="A2974" s="29">
        <v>2972</v>
      </c>
      <c r="B2974" s="29">
        <v>7599.07</v>
      </c>
      <c r="C2974" s="29">
        <v>29387.7079999999</v>
      </c>
      <c r="D2974" s="29">
        <v>1</v>
      </c>
      <c r="E2974" s="29">
        <v>1</v>
      </c>
      <c r="F2974" s="29">
        <v>4450.8389999999999</v>
      </c>
      <c r="G2974" s="29">
        <v>1</v>
      </c>
      <c r="H2974" s="29">
        <v>1</v>
      </c>
      <c r="I2974" s="29">
        <v>1</v>
      </c>
      <c r="K2974" s="432"/>
      <c r="L2974" s="432" t="e">
        <f>IF(K2974=0,#REF!,0)</f>
        <v>#REF!</v>
      </c>
      <c r="O2974">
        <v>55428.189818999999</v>
      </c>
      <c r="P2974">
        <v>45</v>
      </c>
    </row>
    <row r="2975" spans="1:16">
      <c r="A2975" s="29">
        <v>2973</v>
      </c>
      <c r="B2975" s="29">
        <v>1762.222</v>
      </c>
      <c r="C2975" s="29">
        <v>16153.0519999999</v>
      </c>
      <c r="D2975" s="29">
        <v>1</v>
      </c>
      <c r="E2975" s="29">
        <v>1</v>
      </c>
      <c r="F2975" s="29">
        <v>2487.297</v>
      </c>
      <c r="G2975" s="29">
        <v>1</v>
      </c>
      <c r="H2975" s="29">
        <v>1</v>
      </c>
      <c r="I2975" s="29">
        <v>1</v>
      </c>
      <c r="K2975" s="432"/>
      <c r="L2975" s="432" t="e">
        <f>IF(K2975=0,#REF!,0)</f>
        <v>#REF!</v>
      </c>
      <c r="O2975">
        <v>55702.304931999999</v>
      </c>
      <c r="P2975">
        <v>46</v>
      </c>
    </row>
    <row r="2976" spans="1:16">
      <c r="A2976" s="29">
        <v>2974</v>
      </c>
      <c r="B2976" s="29">
        <v>1762.222</v>
      </c>
      <c r="C2976" s="29">
        <v>15703.841999999901</v>
      </c>
      <c r="D2976" s="29">
        <v>1</v>
      </c>
      <c r="E2976" s="29">
        <v>1</v>
      </c>
      <c r="F2976" s="29">
        <v>2431.9760000000001</v>
      </c>
      <c r="G2976" s="29">
        <v>1</v>
      </c>
      <c r="H2976" s="29">
        <v>1</v>
      </c>
      <c r="I2976" s="29">
        <v>1</v>
      </c>
      <c r="K2976" s="432"/>
      <c r="L2976" s="432" t="e">
        <f>IF(K2976=0,#REF!,0)</f>
        <v>#REF!</v>
      </c>
      <c r="O2976">
        <v>54335.453370000003</v>
      </c>
      <c r="P2976">
        <v>49</v>
      </c>
    </row>
    <row r="2977" spans="1:16">
      <c r="A2977" s="29">
        <v>2975</v>
      </c>
      <c r="B2977" s="29">
        <v>1762.222</v>
      </c>
      <c r="C2977" s="29">
        <v>15254.630999999899</v>
      </c>
      <c r="D2977" s="29">
        <v>1</v>
      </c>
      <c r="E2977" s="29">
        <v>1</v>
      </c>
      <c r="F2977" s="29">
        <v>1983.88599999999</v>
      </c>
      <c r="G2977" s="29">
        <v>1</v>
      </c>
      <c r="H2977" s="29">
        <v>1</v>
      </c>
      <c r="I2977" s="29">
        <v>1</v>
      </c>
      <c r="K2977" s="432"/>
      <c r="L2977" s="432" t="e">
        <f>IF(K2977=0,#REF!,0)</f>
        <v>#REF!</v>
      </c>
      <c r="O2977">
        <v>53612.511107999999</v>
      </c>
      <c r="P2977">
        <v>44</v>
      </c>
    </row>
    <row r="2978" spans="1:16">
      <c r="A2978" s="29">
        <v>2976</v>
      </c>
      <c r="B2978" s="29">
        <v>1032.623999999998</v>
      </c>
      <c r="C2978" s="29">
        <v>15254.630999999899</v>
      </c>
      <c r="D2978" s="29">
        <v>1</v>
      </c>
      <c r="E2978" s="29">
        <v>1</v>
      </c>
      <c r="F2978" s="29">
        <v>1201.202</v>
      </c>
      <c r="G2978" s="29">
        <v>1</v>
      </c>
      <c r="H2978" s="29">
        <v>1</v>
      </c>
      <c r="I2978" s="29">
        <v>1</v>
      </c>
      <c r="K2978" s="432"/>
      <c r="L2978" s="432" t="e">
        <f>IF(K2978=0,#REF!,0)</f>
        <v>#REF!</v>
      </c>
      <c r="O2978">
        <v>52639.754303999987</v>
      </c>
      <c r="P2978">
        <v>43</v>
      </c>
    </row>
    <row r="2979" spans="1:16">
      <c r="A2979" s="29">
        <v>2977</v>
      </c>
      <c r="B2979" s="29">
        <v>1032.623999999998</v>
      </c>
      <c r="C2979" s="29">
        <v>15254.630999999899</v>
      </c>
      <c r="D2979" s="29">
        <v>1</v>
      </c>
      <c r="E2979" s="29">
        <v>1</v>
      </c>
      <c r="F2979" s="29">
        <v>711.43399999999997</v>
      </c>
      <c r="G2979" s="29">
        <v>1</v>
      </c>
      <c r="H2979" s="29">
        <v>1</v>
      </c>
      <c r="I2979" s="29">
        <v>1</v>
      </c>
      <c r="K2979" s="432"/>
      <c r="L2979" s="432" t="e">
        <f>IF(K2979=0,#REF!,0)</f>
        <v>#REF!</v>
      </c>
      <c r="O2979">
        <v>51183.940857000001</v>
      </c>
      <c r="P2979">
        <v>36</v>
      </c>
    </row>
    <row r="2980" spans="1:16">
      <c r="A2980" s="29">
        <v>2978</v>
      </c>
      <c r="B2980" s="29">
        <v>1032.623999999998</v>
      </c>
      <c r="C2980" s="29">
        <v>15187.612999999899</v>
      </c>
      <c r="D2980" s="29">
        <v>1</v>
      </c>
      <c r="E2980" s="29">
        <v>1</v>
      </c>
      <c r="F2980" s="29">
        <v>532.72299999999996</v>
      </c>
      <c r="G2980" s="29">
        <v>1</v>
      </c>
      <c r="H2980" s="29">
        <v>1</v>
      </c>
      <c r="I2980" s="29">
        <v>1</v>
      </c>
      <c r="K2980" s="432"/>
      <c r="L2980" s="432" t="e">
        <f>IF(K2980=0,#REF!,0)</f>
        <v>#REF!</v>
      </c>
      <c r="O2980">
        <v>50096.993468000001</v>
      </c>
      <c r="P2980">
        <v>30</v>
      </c>
    </row>
    <row r="2981" spans="1:16">
      <c r="A2981" s="29">
        <v>2979</v>
      </c>
      <c r="B2981" s="29">
        <v>1032.623999999998</v>
      </c>
      <c r="C2981" s="29">
        <v>15208.9539999999</v>
      </c>
      <c r="D2981" s="29">
        <v>1</v>
      </c>
      <c r="E2981" s="29">
        <v>1</v>
      </c>
      <c r="F2981" s="29">
        <v>417.62699999999899</v>
      </c>
      <c r="G2981" s="29">
        <v>1</v>
      </c>
      <c r="H2981" s="29">
        <v>1</v>
      </c>
      <c r="I2981" s="29">
        <v>1</v>
      </c>
      <c r="K2981" s="432"/>
      <c r="L2981" s="432" t="e">
        <f>IF(K2981=0,#REF!,0)</f>
        <v>#REF!</v>
      </c>
      <c r="O2981">
        <v>50351.760070999997</v>
      </c>
      <c r="P2981">
        <v>29</v>
      </c>
    </row>
    <row r="2982" spans="1:16">
      <c r="A2982" s="29">
        <v>2980</v>
      </c>
      <c r="B2982" s="29">
        <v>1032.623999999998</v>
      </c>
      <c r="C2982" s="29">
        <v>15313.280999999901</v>
      </c>
      <c r="D2982" s="29">
        <v>1</v>
      </c>
      <c r="E2982" s="29">
        <v>1</v>
      </c>
      <c r="F2982" s="29">
        <v>239.797</v>
      </c>
      <c r="G2982" s="29">
        <v>1</v>
      </c>
      <c r="H2982" s="29">
        <v>1</v>
      </c>
      <c r="I2982" s="29">
        <v>1</v>
      </c>
      <c r="K2982" s="432"/>
      <c r="L2982" s="432" t="e">
        <f>IF(K2982=0,#REF!,0)</f>
        <v>#REF!</v>
      </c>
      <c r="O2982">
        <v>50213.660094999999</v>
      </c>
      <c r="P2982">
        <v>24</v>
      </c>
    </row>
    <row r="2983" spans="1:16">
      <c r="A2983" s="29">
        <v>2981</v>
      </c>
      <c r="B2983" s="29">
        <v>1032.623999999998</v>
      </c>
      <c r="C2983" s="29">
        <v>15375.5549999999</v>
      </c>
      <c r="D2983" s="29">
        <v>1</v>
      </c>
      <c r="E2983" s="29">
        <v>1</v>
      </c>
      <c r="F2983" s="29">
        <v>240.08099999999999</v>
      </c>
      <c r="G2983" s="29">
        <v>1</v>
      </c>
      <c r="H2983" s="29">
        <v>1</v>
      </c>
      <c r="I2983" s="29">
        <v>1</v>
      </c>
      <c r="K2983" s="432"/>
      <c r="L2983" s="432" t="e">
        <f>IF(K2983=0,#REF!,0)</f>
        <v>#REF!</v>
      </c>
      <c r="O2983">
        <v>50287.364777000003</v>
      </c>
      <c r="P2983">
        <v>25</v>
      </c>
    </row>
    <row r="2984" spans="1:16">
      <c r="A2984" s="29">
        <v>2982</v>
      </c>
      <c r="B2984" s="29">
        <v>1762.222</v>
      </c>
      <c r="C2984" s="29">
        <v>15418.012999999901</v>
      </c>
      <c r="D2984" s="29">
        <v>1</v>
      </c>
      <c r="E2984" s="29">
        <v>1</v>
      </c>
      <c r="F2984" s="29">
        <v>418.07299999999998</v>
      </c>
      <c r="G2984" s="29">
        <v>1</v>
      </c>
      <c r="H2984" s="29">
        <v>1</v>
      </c>
      <c r="I2984" s="29">
        <v>1</v>
      </c>
      <c r="K2984" s="432"/>
      <c r="L2984" s="432" t="e">
        <f>IF(K2984=0,#REF!,0)</f>
        <v>#REF!</v>
      </c>
      <c r="O2984">
        <v>49925.094176999999</v>
      </c>
      <c r="P2984">
        <v>27</v>
      </c>
    </row>
    <row r="2985" spans="1:16">
      <c r="A2985" s="29">
        <v>2983</v>
      </c>
      <c r="B2985" s="29">
        <v>6139.8579999999993</v>
      </c>
      <c r="C2985" s="29">
        <v>15444.423999999901</v>
      </c>
      <c r="D2985" s="29">
        <v>1</v>
      </c>
      <c r="E2985" s="29">
        <v>1</v>
      </c>
      <c r="F2985" s="29">
        <v>1274.4259999999999</v>
      </c>
      <c r="G2985" s="29">
        <v>1</v>
      </c>
      <c r="H2985" s="29">
        <v>1</v>
      </c>
      <c r="I2985" s="29">
        <v>1</v>
      </c>
      <c r="K2985" s="432"/>
      <c r="L2985" s="432" t="e">
        <f>IF(K2985=0,#REF!,0)</f>
        <v>#REF!</v>
      </c>
      <c r="O2985">
        <v>49900.939727999998</v>
      </c>
      <c r="P2985">
        <v>28</v>
      </c>
    </row>
    <row r="2986" spans="1:16">
      <c r="A2986" s="29">
        <v>2984</v>
      </c>
      <c r="B2986" s="29">
        <v>1762.222</v>
      </c>
      <c r="C2986" s="29">
        <v>15674.336999999899</v>
      </c>
      <c r="D2986" s="29">
        <v>1</v>
      </c>
      <c r="E2986" s="29">
        <v>1</v>
      </c>
      <c r="F2986" s="29">
        <v>2663.83499999999</v>
      </c>
      <c r="G2986" s="29">
        <v>1</v>
      </c>
      <c r="H2986" s="29">
        <v>1</v>
      </c>
      <c r="I2986" s="29">
        <v>1</v>
      </c>
      <c r="K2986" s="432"/>
      <c r="L2986" s="432" t="e">
        <f>IF(K2986=0,#REF!,0)</f>
        <v>#REF!</v>
      </c>
      <c r="O2986">
        <v>49375.641724000001</v>
      </c>
      <c r="P2986">
        <v>46</v>
      </c>
    </row>
    <row r="2987" spans="1:16">
      <c r="A2987" s="29">
        <v>2985</v>
      </c>
      <c r="B2987" s="29">
        <v>1032.623999999998</v>
      </c>
      <c r="C2987" s="29">
        <v>16672.300999999901</v>
      </c>
      <c r="D2987" s="29">
        <v>1</v>
      </c>
      <c r="E2987" s="29">
        <v>1</v>
      </c>
      <c r="F2987" s="29">
        <v>4070.32</v>
      </c>
      <c r="G2987" s="29">
        <v>1</v>
      </c>
      <c r="H2987" s="29">
        <v>1</v>
      </c>
      <c r="I2987" s="29">
        <v>1</v>
      </c>
      <c r="K2987" s="432"/>
      <c r="L2987" s="432" t="e">
        <f>IF(K2987=0,#REF!,0)</f>
        <v>#REF!</v>
      </c>
      <c r="O2987">
        <v>48417.174927</v>
      </c>
      <c r="P2987">
        <v>53</v>
      </c>
    </row>
    <row r="2988" spans="1:16">
      <c r="A2988" s="29">
        <v>2986</v>
      </c>
      <c r="B2988" s="29">
        <v>1153.2399999999991</v>
      </c>
      <c r="C2988" s="29">
        <v>17792.710999999901</v>
      </c>
      <c r="D2988" s="29">
        <v>1</v>
      </c>
      <c r="E2988" s="29">
        <v>1</v>
      </c>
      <c r="F2988" s="29">
        <v>5353.9159999999902</v>
      </c>
      <c r="G2988" s="29">
        <v>1</v>
      </c>
      <c r="H2988" s="29">
        <v>1</v>
      </c>
      <c r="I2988" s="29">
        <v>1</v>
      </c>
      <c r="K2988" s="432"/>
      <c r="L2988" s="432" t="e">
        <f>IF(K2988=0,#REF!,0)</f>
        <v>#REF!</v>
      </c>
      <c r="O2988">
        <v>49867.185546000001</v>
      </c>
      <c r="P2988">
        <v>56</v>
      </c>
    </row>
    <row r="2989" spans="1:16">
      <c r="A2989" s="29">
        <v>2987</v>
      </c>
      <c r="B2989" s="29">
        <v>1213.5469999999989</v>
      </c>
      <c r="C2989" s="29">
        <v>18679.559999999899</v>
      </c>
      <c r="D2989" s="29">
        <v>1</v>
      </c>
      <c r="E2989" s="29">
        <v>1</v>
      </c>
      <c r="F2989" s="29">
        <v>5910.81</v>
      </c>
      <c r="G2989" s="29">
        <v>1</v>
      </c>
      <c r="H2989" s="29">
        <v>1</v>
      </c>
      <c r="I2989" s="29">
        <v>1</v>
      </c>
      <c r="K2989" s="432"/>
      <c r="L2989" s="432" t="e">
        <f>IF(K2989=0,#REF!,0)</f>
        <v>#REF!</v>
      </c>
      <c r="O2989">
        <v>50846.506103</v>
      </c>
      <c r="P2989">
        <v>52</v>
      </c>
    </row>
    <row r="2990" spans="1:16">
      <c r="A2990" s="29">
        <v>2988</v>
      </c>
      <c r="B2990" s="29">
        <v>1213.5469999999989</v>
      </c>
      <c r="C2990" s="29">
        <v>18294.355999999902</v>
      </c>
      <c r="D2990" s="29">
        <v>1</v>
      </c>
      <c r="E2990" s="29">
        <v>1</v>
      </c>
      <c r="F2990" s="29">
        <v>6219.0029999999997</v>
      </c>
      <c r="G2990" s="29">
        <v>1</v>
      </c>
      <c r="H2990" s="29">
        <v>1</v>
      </c>
      <c r="I2990" s="29">
        <v>1</v>
      </c>
      <c r="K2990" s="432"/>
      <c r="L2990" s="432" t="e">
        <f>IF(K2990=0,#REF!,0)</f>
        <v>#REF!</v>
      </c>
      <c r="O2990">
        <v>50911.623871000003</v>
      </c>
      <c r="P2990">
        <v>53</v>
      </c>
    </row>
    <row r="2991" spans="1:16">
      <c r="A2991" s="29">
        <v>2989</v>
      </c>
      <c r="B2991" s="29">
        <v>6200.1660000000002</v>
      </c>
      <c r="C2991" s="29">
        <v>16386.614999999889</v>
      </c>
      <c r="D2991" s="29">
        <v>1</v>
      </c>
      <c r="E2991" s="29">
        <v>1</v>
      </c>
      <c r="F2991" s="29">
        <v>5346.7879999999896</v>
      </c>
      <c r="G2991" s="29">
        <v>1</v>
      </c>
      <c r="H2991" s="29">
        <v>1</v>
      </c>
      <c r="I2991" s="29">
        <v>1</v>
      </c>
      <c r="K2991" s="432"/>
      <c r="L2991" s="432" t="e">
        <f>IF(K2991=0,#REF!,0)</f>
        <v>#REF!</v>
      </c>
      <c r="O2991">
        <v>50675.277497000003</v>
      </c>
      <c r="P2991">
        <v>46</v>
      </c>
    </row>
    <row r="2992" spans="1:16">
      <c r="A2992" s="29">
        <v>2990</v>
      </c>
      <c r="B2992" s="29">
        <v>1762.222</v>
      </c>
      <c r="C2992" s="29">
        <v>16203.154999999901</v>
      </c>
      <c r="D2992" s="29">
        <v>1</v>
      </c>
      <c r="E2992" s="29">
        <v>1</v>
      </c>
      <c r="F2992" s="29">
        <v>4602.9930000000004</v>
      </c>
      <c r="G2992" s="29">
        <v>1</v>
      </c>
      <c r="H2992" s="29">
        <v>1</v>
      </c>
      <c r="I2992" s="29">
        <v>1</v>
      </c>
      <c r="K2992" s="432"/>
      <c r="L2992" s="432" t="e">
        <f>IF(K2992=0,#REF!,0)</f>
        <v>#REF!</v>
      </c>
      <c r="O2992">
        <v>51527.378904999998</v>
      </c>
      <c r="P2992">
        <v>46</v>
      </c>
    </row>
    <row r="2993" spans="1:16">
      <c r="A2993" s="29">
        <v>2991</v>
      </c>
      <c r="B2993" s="29">
        <v>1032.623999999998</v>
      </c>
      <c r="C2993" s="29">
        <v>16973.5649999999</v>
      </c>
      <c r="D2993" s="29">
        <v>1</v>
      </c>
      <c r="E2993" s="29">
        <v>1</v>
      </c>
      <c r="F2993" s="29">
        <v>3610.3809999999999</v>
      </c>
      <c r="G2993" s="29">
        <v>1</v>
      </c>
      <c r="H2993" s="29">
        <v>1</v>
      </c>
      <c r="I2993" s="29">
        <v>1</v>
      </c>
      <c r="K2993" s="432"/>
      <c r="L2993" s="432" t="e">
        <f>IF(K2993=0,#REF!,0)</f>
        <v>#REF!</v>
      </c>
      <c r="O2993">
        <v>52699.753632</v>
      </c>
      <c r="P2993">
        <v>44</v>
      </c>
    </row>
    <row r="2994" spans="1:16">
      <c r="A2994" s="29">
        <v>2992</v>
      </c>
      <c r="B2994" s="29">
        <v>1032.623999999998</v>
      </c>
      <c r="C2994" s="29">
        <v>16588.360999999899</v>
      </c>
      <c r="D2994" s="29">
        <v>1</v>
      </c>
      <c r="E2994" s="29">
        <v>1</v>
      </c>
      <c r="F2994" s="29">
        <v>3176.2109999999898</v>
      </c>
      <c r="G2994" s="29">
        <v>1</v>
      </c>
      <c r="H2994" s="29">
        <v>1</v>
      </c>
      <c r="I2994" s="29">
        <v>1</v>
      </c>
      <c r="K2994" s="432"/>
      <c r="L2994" s="432" t="e">
        <f>IF(K2994=0,#REF!,0)</f>
        <v>#REF!</v>
      </c>
      <c r="O2994">
        <v>52818.584258000003</v>
      </c>
      <c r="P2994">
        <v>38</v>
      </c>
    </row>
    <row r="2995" spans="1:16">
      <c r="A2995" s="29">
        <v>2993</v>
      </c>
      <c r="B2995" s="29">
        <v>1032.623999999998</v>
      </c>
      <c r="C2995" s="29">
        <v>16203.154999999901</v>
      </c>
      <c r="D2995" s="29">
        <v>1</v>
      </c>
      <c r="E2995" s="29">
        <v>1</v>
      </c>
      <c r="F2995" s="29">
        <v>1814.47899999999</v>
      </c>
      <c r="G2995" s="29">
        <v>1</v>
      </c>
      <c r="H2995" s="29">
        <v>1</v>
      </c>
      <c r="I2995" s="29">
        <v>1</v>
      </c>
      <c r="K2995" s="432"/>
      <c r="L2995" s="432" t="e">
        <f>IF(K2995=0,#REF!,0)</f>
        <v>#REF!</v>
      </c>
      <c r="O2995">
        <v>52778.340851000001</v>
      </c>
      <c r="P2995">
        <v>43</v>
      </c>
    </row>
    <row r="2996" spans="1:16">
      <c r="A2996" s="29">
        <v>2994</v>
      </c>
      <c r="B2996" s="29">
        <v>1762.222</v>
      </c>
      <c r="C2996" s="29">
        <v>15499.762999999901</v>
      </c>
      <c r="D2996" s="29">
        <v>1</v>
      </c>
      <c r="E2996" s="29">
        <v>1</v>
      </c>
      <c r="F2996" s="29">
        <v>3425.01</v>
      </c>
      <c r="G2996" s="29">
        <v>1</v>
      </c>
      <c r="H2996" s="29">
        <v>1</v>
      </c>
      <c r="I2996" s="29">
        <v>1</v>
      </c>
      <c r="K2996" s="432"/>
      <c r="L2996" s="432" t="e">
        <f>IF(K2996=0,#REF!,0)</f>
        <v>#REF!</v>
      </c>
      <c r="O2996">
        <v>52741.678955000003</v>
      </c>
      <c r="P2996">
        <v>45</v>
      </c>
    </row>
    <row r="2997" spans="1:16">
      <c r="A2997" s="29">
        <v>2995</v>
      </c>
      <c r="B2997" s="29">
        <v>6139.8579999999993</v>
      </c>
      <c r="C2997" s="29">
        <v>15423.693999999899</v>
      </c>
      <c r="D2997" s="29">
        <v>1</v>
      </c>
      <c r="E2997" s="29">
        <v>1</v>
      </c>
      <c r="F2997" s="29">
        <v>4479.53999999999</v>
      </c>
      <c r="G2997" s="29">
        <v>1</v>
      </c>
      <c r="H2997" s="29">
        <v>1</v>
      </c>
      <c r="I2997" s="29">
        <v>1</v>
      </c>
      <c r="K2997" s="432"/>
      <c r="L2997" s="432" t="e">
        <f>IF(K2997=0,#REF!,0)</f>
        <v>#REF!</v>
      </c>
      <c r="O2997">
        <v>52488.693724999997</v>
      </c>
      <c r="P2997">
        <v>47</v>
      </c>
    </row>
    <row r="2998" spans="1:16">
      <c r="A2998" s="29">
        <v>2996</v>
      </c>
      <c r="B2998" s="29">
        <v>7599.07</v>
      </c>
      <c r="C2998" s="29">
        <v>16701.287999999899</v>
      </c>
      <c r="D2998" s="29">
        <v>1</v>
      </c>
      <c r="E2998" s="29">
        <v>1</v>
      </c>
      <c r="F2998" s="29">
        <v>4852.74</v>
      </c>
      <c r="G2998" s="29">
        <v>1</v>
      </c>
      <c r="H2998" s="29">
        <v>1</v>
      </c>
      <c r="I2998" s="29">
        <v>1</v>
      </c>
      <c r="K2998" s="432"/>
      <c r="L2998" s="432" t="e">
        <f>IF(K2998=0,#REF!,0)</f>
        <v>#REF!</v>
      </c>
      <c r="O2998">
        <v>53070.513642000013</v>
      </c>
      <c r="P2998">
        <v>50</v>
      </c>
    </row>
    <row r="2999" spans="1:16">
      <c r="A2999" s="29">
        <v>2997</v>
      </c>
      <c r="B2999" s="29">
        <v>1762.222</v>
      </c>
      <c r="C2999" s="29">
        <v>16153.0519999999</v>
      </c>
      <c r="D2999" s="29">
        <v>1</v>
      </c>
      <c r="E2999" s="29">
        <v>1</v>
      </c>
      <c r="F2999" s="29">
        <v>2497.3919999999998</v>
      </c>
      <c r="G2999" s="29">
        <v>1</v>
      </c>
      <c r="H2999" s="29">
        <v>1</v>
      </c>
      <c r="I2999" s="29">
        <v>1</v>
      </c>
      <c r="K2999" s="432"/>
      <c r="L2999" s="432" t="e">
        <f>IF(K2999=0,#REF!,0)</f>
        <v>#REF!</v>
      </c>
      <c r="O2999">
        <v>54162.462647</v>
      </c>
      <c r="P2999">
        <v>51</v>
      </c>
    </row>
    <row r="3000" spans="1:16">
      <c r="A3000" s="29">
        <v>2998</v>
      </c>
      <c r="B3000" s="29">
        <v>1762.222</v>
      </c>
      <c r="C3000" s="29">
        <v>15703.841999999901</v>
      </c>
      <c r="D3000" s="29">
        <v>1</v>
      </c>
      <c r="E3000" s="29">
        <v>1</v>
      </c>
      <c r="F3000" s="29">
        <v>2312.25899999999</v>
      </c>
      <c r="G3000" s="29">
        <v>1</v>
      </c>
      <c r="H3000" s="29">
        <v>1</v>
      </c>
      <c r="I3000" s="29">
        <v>1</v>
      </c>
      <c r="K3000" s="432"/>
      <c r="L3000" s="432" t="e">
        <f>IF(K3000=0,#REF!,0)</f>
        <v>#REF!</v>
      </c>
      <c r="O3000">
        <v>53252.062286</v>
      </c>
      <c r="P3000">
        <v>52</v>
      </c>
    </row>
    <row r="3001" spans="1:16">
      <c r="A3001" s="29">
        <v>2999</v>
      </c>
      <c r="B3001" s="29">
        <v>1762.222</v>
      </c>
      <c r="C3001" s="29">
        <v>15254.630999999899</v>
      </c>
      <c r="D3001" s="29">
        <v>1</v>
      </c>
      <c r="E3001" s="29">
        <v>1</v>
      </c>
      <c r="F3001" s="29">
        <v>2126.9749999999999</v>
      </c>
      <c r="G3001" s="29">
        <v>1</v>
      </c>
      <c r="H3001" s="29">
        <v>1</v>
      </c>
      <c r="I3001" s="29">
        <v>1</v>
      </c>
      <c r="K3001" s="432"/>
      <c r="L3001" s="432" t="e">
        <f>IF(K3001=0,#REF!,0)</f>
        <v>#REF!</v>
      </c>
      <c r="O3001">
        <v>52197.781707999988</v>
      </c>
      <c r="P3001">
        <v>49</v>
      </c>
    </row>
    <row r="3002" spans="1:16">
      <c r="A3002" s="29">
        <v>3000</v>
      </c>
      <c r="B3002" s="29">
        <v>1032.623999999998</v>
      </c>
      <c r="C3002" s="29">
        <v>15254.630999999899</v>
      </c>
      <c r="D3002" s="29">
        <v>1</v>
      </c>
      <c r="E3002" s="29">
        <v>1</v>
      </c>
      <c r="F3002" s="29">
        <v>1200.2750000000001</v>
      </c>
      <c r="G3002" s="29">
        <v>1</v>
      </c>
      <c r="H3002" s="29">
        <v>1</v>
      </c>
      <c r="I3002" s="29">
        <v>1</v>
      </c>
      <c r="K3002" s="432"/>
      <c r="L3002" s="432" t="e">
        <f>IF(K3002=0,#REF!,0)</f>
        <v>#REF!</v>
      </c>
      <c r="O3002">
        <v>51246.124298000002</v>
      </c>
      <c r="P3002">
        <v>44</v>
      </c>
    </row>
    <row r="3003" spans="1:16">
      <c r="A3003" s="29">
        <v>3001</v>
      </c>
      <c r="B3003" s="29">
        <v>1032.623999999998</v>
      </c>
      <c r="C3003" s="29">
        <v>15254.630999999899</v>
      </c>
      <c r="D3003" s="29">
        <v>1</v>
      </c>
      <c r="E3003" s="29">
        <v>1</v>
      </c>
      <c r="F3003" s="29">
        <v>559.38399999999899</v>
      </c>
      <c r="G3003" s="29">
        <v>1</v>
      </c>
      <c r="H3003" s="29">
        <v>1</v>
      </c>
      <c r="I3003" s="29">
        <v>1</v>
      </c>
      <c r="K3003" s="432"/>
      <c r="L3003" s="432" t="e">
        <f>IF(K3003=0,#REF!,0)</f>
        <v>#REF!</v>
      </c>
      <c r="O3003">
        <v>49505.81308</v>
      </c>
      <c r="P3003">
        <v>37</v>
      </c>
    </row>
    <row r="3004" spans="1:16">
      <c r="A3004" s="29">
        <v>3002</v>
      </c>
      <c r="B3004" s="29">
        <v>1032.623999999998</v>
      </c>
      <c r="C3004" s="29">
        <v>15253.1249999999</v>
      </c>
      <c r="D3004" s="29">
        <v>1</v>
      </c>
      <c r="E3004" s="29">
        <v>1</v>
      </c>
      <c r="F3004" s="29">
        <v>322.40699999999998</v>
      </c>
      <c r="G3004" s="29">
        <v>1</v>
      </c>
      <c r="H3004" s="29">
        <v>1</v>
      </c>
      <c r="I3004" s="29">
        <v>1</v>
      </c>
      <c r="K3004" s="432"/>
      <c r="L3004" s="432" t="e">
        <f>IF(K3004=0,#REF!,0)</f>
        <v>#REF!</v>
      </c>
      <c r="O3004">
        <v>47134.108795</v>
      </c>
      <c r="P3004">
        <v>35</v>
      </c>
    </row>
    <row r="3005" spans="1:16">
      <c r="A3005" s="29">
        <v>3003</v>
      </c>
      <c r="B3005" s="29">
        <v>1032.623999999998</v>
      </c>
      <c r="C3005" s="29">
        <v>15321.869999999901</v>
      </c>
      <c r="D3005" s="29">
        <v>1</v>
      </c>
      <c r="E3005" s="29">
        <v>1</v>
      </c>
      <c r="F3005" s="29">
        <v>268.11099999999999</v>
      </c>
      <c r="G3005" s="29">
        <v>1</v>
      </c>
      <c r="H3005" s="29">
        <v>1</v>
      </c>
      <c r="I3005" s="29">
        <v>1</v>
      </c>
      <c r="K3005" s="432"/>
      <c r="L3005" s="432" t="e">
        <f>IF(K3005=0,#REF!,0)</f>
        <v>#REF!</v>
      </c>
      <c r="O3005">
        <v>47712.585358999997</v>
      </c>
      <c r="P3005">
        <v>31</v>
      </c>
    </row>
    <row r="3006" spans="1:16">
      <c r="A3006" s="29">
        <v>3004</v>
      </c>
      <c r="B3006" s="29">
        <v>1032.623999999998</v>
      </c>
      <c r="C3006" s="29">
        <v>15390.8659999999</v>
      </c>
      <c r="D3006" s="29">
        <v>1</v>
      </c>
      <c r="E3006" s="29">
        <v>1</v>
      </c>
      <c r="F3006" s="29">
        <v>268.70400000000001</v>
      </c>
      <c r="G3006" s="29">
        <v>1</v>
      </c>
      <c r="H3006" s="29">
        <v>1</v>
      </c>
      <c r="I3006" s="29">
        <v>1</v>
      </c>
      <c r="K3006" s="432"/>
      <c r="L3006" s="432" t="e">
        <f>IF(K3006=0,#REF!,0)</f>
        <v>#REF!</v>
      </c>
      <c r="O3006">
        <v>47717.620391999997</v>
      </c>
      <c r="P3006">
        <v>28</v>
      </c>
    </row>
    <row r="3007" spans="1:16">
      <c r="A3007" s="29">
        <v>3005</v>
      </c>
      <c r="B3007" s="29">
        <v>1032.623999999998</v>
      </c>
      <c r="C3007" s="29">
        <v>15438.191999999901</v>
      </c>
      <c r="D3007" s="29">
        <v>1</v>
      </c>
      <c r="E3007" s="29">
        <v>1</v>
      </c>
      <c r="F3007" s="29">
        <v>241.58</v>
      </c>
      <c r="G3007" s="29">
        <v>1</v>
      </c>
      <c r="H3007" s="29">
        <v>1</v>
      </c>
      <c r="I3007" s="29">
        <v>1</v>
      </c>
      <c r="K3007" s="432"/>
      <c r="L3007" s="432" t="e">
        <f>IF(K3007=0,#REF!,0)</f>
        <v>#REF!</v>
      </c>
      <c r="O3007">
        <v>47404.361998</v>
      </c>
      <c r="P3007">
        <v>27</v>
      </c>
    </row>
    <row r="3008" spans="1:16">
      <c r="A3008" s="29">
        <v>3006</v>
      </c>
      <c r="B3008" s="29">
        <v>1762.222</v>
      </c>
      <c r="C3008" s="29">
        <v>15468.806999999901</v>
      </c>
      <c r="D3008" s="29">
        <v>1</v>
      </c>
      <c r="E3008" s="29">
        <v>1</v>
      </c>
      <c r="F3008" s="29">
        <v>2512.2719999999999</v>
      </c>
      <c r="G3008" s="29">
        <v>1</v>
      </c>
      <c r="H3008" s="29">
        <v>1</v>
      </c>
      <c r="I3008" s="29">
        <v>1</v>
      </c>
      <c r="K3008" s="432"/>
      <c r="L3008" s="432" t="e">
        <f>IF(K3008=0,#REF!,0)</f>
        <v>#REF!</v>
      </c>
      <c r="O3008">
        <v>47597.830383</v>
      </c>
      <c r="P3008">
        <v>31</v>
      </c>
    </row>
    <row r="3009" spans="1:16">
      <c r="A3009" s="29">
        <v>3007</v>
      </c>
      <c r="B3009" s="29">
        <v>6139.8579999999993</v>
      </c>
      <c r="C3009" s="29">
        <v>15476.674999999899</v>
      </c>
      <c r="D3009" s="29">
        <v>1</v>
      </c>
      <c r="E3009" s="29">
        <v>1</v>
      </c>
      <c r="F3009" s="29">
        <v>6604.4900000000007</v>
      </c>
      <c r="G3009" s="29">
        <v>1</v>
      </c>
      <c r="H3009" s="29">
        <v>1</v>
      </c>
      <c r="I3009" s="29">
        <v>1</v>
      </c>
      <c r="K3009" s="432"/>
      <c r="L3009" s="432" t="e">
        <f>IF(K3009=0,#REF!,0)</f>
        <v>#REF!</v>
      </c>
      <c r="O3009">
        <v>47610.003357999987</v>
      </c>
      <c r="P3009">
        <v>34</v>
      </c>
    </row>
    <row r="3010" spans="1:16">
      <c r="A3010" s="29">
        <v>3008</v>
      </c>
      <c r="B3010" s="29">
        <v>1762.222</v>
      </c>
      <c r="C3010" s="29">
        <v>42657.60399999989</v>
      </c>
      <c r="D3010" s="29">
        <v>1</v>
      </c>
      <c r="E3010" s="29">
        <v>1</v>
      </c>
      <c r="F3010" s="29">
        <v>5433.6309999999894</v>
      </c>
      <c r="G3010" s="29">
        <v>1</v>
      </c>
      <c r="H3010" s="29">
        <v>1</v>
      </c>
      <c r="I3010" s="29">
        <v>1</v>
      </c>
      <c r="K3010" s="432"/>
      <c r="L3010" s="432" t="e">
        <f>IF(K3010=0,#REF!,0)</f>
        <v>#REF!</v>
      </c>
      <c r="O3010">
        <v>47632.395049999999</v>
      </c>
      <c r="P3010">
        <v>41</v>
      </c>
    </row>
    <row r="3011" spans="1:16">
      <c r="A3011" s="29">
        <v>3009</v>
      </c>
      <c r="B3011" s="29">
        <v>1032.623999999998</v>
      </c>
      <c r="C3011" s="29">
        <v>71788.899999999892</v>
      </c>
      <c r="D3011" s="29">
        <v>1</v>
      </c>
      <c r="E3011" s="29">
        <v>1</v>
      </c>
      <c r="F3011" s="29">
        <v>4429.4780000000001</v>
      </c>
      <c r="G3011" s="29">
        <v>1</v>
      </c>
      <c r="H3011" s="29">
        <v>1</v>
      </c>
      <c r="I3011" s="29">
        <v>1</v>
      </c>
      <c r="K3011" s="432"/>
      <c r="L3011" s="432" t="e">
        <f>IF(K3011=0,#REF!,0)</f>
        <v>#REF!</v>
      </c>
      <c r="O3011">
        <v>47770.494629000001</v>
      </c>
      <c r="P3011">
        <v>48</v>
      </c>
    </row>
    <row r="3012" spans="1:16">
      <c r="A3012" s="29">
        <v>3010</v>
      </c>
      <c r="B3012" s="29">
        <v>1153.2399999999991</v>
      </c>
      <c r="C3012" s="29">
        <v>89772.85</v>
      </c>
      <c r="D3012" s="29">
        <v>1</v>
      </c>
      <c r="E3012" s="29">
        <v>1</v>
      </c>
      <c r="F3012" s="29">
        <v>3360.90399999999</v>
      </c>
      <c r="G3012" s="29">
        <v>1</v>
      </c>
      <c r="H3012" s="29">
        <v>1</v>
      </c>
      <c r="I3012" s="29">
        <v>1</v>
      </c>
      <c r="K3012" s="432">
        <v>13943.2954202848</v>
      </c>
      <c r="L3012" s="432">
        <f>IF(K3012=0,#REF!,0)</f>
        <v>0</v>
      </c>
      <c r="O3012">
        <v>48047.011537000013</v>
      </c>
      <c r="P3012">
        <v>51</v>
      </c>
    </row>
    <row r="3013" spans="1:16">
      <c r="A3013" s="29">
        <v>3011</v>
      </c>
      <c r="B3013" s="29">
        <v>1213.5469999999989</v>
      </c>
      <c r="C3013" s="29">
        <v>107575.29799999981</v>
      </c>
      <c r="D3013" s="29">
        <v>1</v>
      </c>
      <c r="E3013" s="29">
        <v>1</v>
      </c>
      <c r="F3013" s="29">
        <v>2966.105</v>
      </c>
      <c r="G3013" s="29">
        <v>1</v>
      </c>
      <c r="H3013" s="29">
        <v>1</v>
      </c>
      <c r="I3013" s="29">
        <v>1</v>
      </c>
      <c r="K3013" s="432">
        <v>34590.501372817831</v>
      </c>
      <c r="L3013" s="432">
        <f>IF(K3013=0,#REF!,0)</f>
        <v>0</v>
      </c>
      <c r="O3013">
        <v>48619.184782999997</v>
      </c>
      <c r="P3013">
        <v>48</v>
      </c>
    </row>
    <row r="3014" spans="1:16">
      <c r="A3014" s="29">
        <v>3012</v>
      </c>
      <c r="B3014" s="29">
        <v>1213.5469999999989</v>
      </c>
      <c r="C3014" s="29">
        <v>90258.363000000012</v>
      </c>
      <c r="D3014" s="29">
        <v>1</v>
      </c>
      <c r="E3014" s="29">
        <v>1</v>
      </c>
      <c r="F3014" s="29">
        <v>2768.3560000000002</v>
      </c>
      <c r="G3014" s="29">
        <v>1</v>
      </c>
      <c r="H3014" s="29">
        <v>1</v>
      </c>
      <c r="I3014" s="29">
        <v>1</v>
      </c>
      <c r="K3014" s="432">
        <v>36120.047829454619</v>
      </c>
      <c r="L3014" s="432">
        <f>IF(K3014=0,#REF!,0)</f>
        <v>0</v>
      </c>
      <c r="O3014">
        <v>48907.261838999999</v>
      </c>
      <c r="P3014">
        <v>53</v>
      </c>
    </row>
    <row r="3015" spans="1:16">
      <c r="A3015" s="29">
        <v>3013</v>
      </c>
      <c r="B3015" s="29">
        <v>6200.1660000000002</v>
      </c>
      <c r="C3015" s="29">
        <v>49073.716999999902</v>
      </c>
      <c r="D3015" s="29">
        <v>1</v>
      </c>
      <c r="E3015" s="29">
        <v>1</v>
      </c>
      <c r="F3015" s="29">
        <v>4142.49999999999</v>
      </c>
      <c r="G3015" s="29">
        <v>1</v>
      </c>
      <c r="H3015" s="29">
        <v>1</v>
      </c>
      <c r="I3015" s="29">
        <v>1</v>
      </c>
      <c r="K3015" s="432">
        <v>21524.0837102447</v>
      </c>
      <c r="L3015" s="432">
        <f>IF(K3015=0,#REF!,0)</f>
        <v>0</v>
      </c>
      <c r="O3015">
        <v>48345.253783</v>
      </c>
      <c r="P3015">
        <v>43</v>
      </c>
    </row>
    <row r="3016" spans="1:16">
      <c r="A3016" s="29">
        <v>3014</v>
      </c>
      <c r="B3016" s="29">
        <v>1762.222</v>
      </c>
      <c r="C3016" s="29">
        <v>71245.033999999898</v>
      </c>
      <c r="D3016" s="29">
        <v>1</v>
      </c>
      <c r="E3016" s="29">
        <v>1</v>
      </c>
      <c r="F3016" s="29">
        <v>3683.6860000000001</v>
      </c>
      <c r="G3016" s="29">
        <v>1</v>
      </c>
      <c r="H3016" s="29">
        <v>1</v>
      </c>
      <c r="I3016" s="29">
        <v>1</v>
      </c>
      <c r="K3016" s="432">
        <v>43844.385469715598</v>
      </c>
      <c r="L3016" s="432">
        <f>IF(K3016=0,#REF!,0)</f>
        <v>0</v>
      </c>
      <c r="O3016">
        <v>48282.391846000013</v>
      </c>
      <c r="P3016">
        <v>42</v>
      </c>
    </row>
    <row r="3017" spans="1:16">
      <c r="A3017" s="29">
        <v>3015</v>
      </c>
      <c r="B3017" s="29">
        <v>1032.623999999998</v>
      </c>
      <c r="C3017" s="29">
        <v>105868.2659999998</v>
      </c>
      <c r="D3017" s="29">
        <v>1</v>
      </c>
      <c r="E3017" s="29">
        <v>1</v>
      </c>
      <c r="F3017" s="29">
        <v>2111.989</v>
      </c>
      <c r="G3017" s="29">
        <v>1</v>
      </c>
      <c r="H3017" s="29">
        <v>1</v>
      </c>
      <c r="I3017" s="29">
        <v>1</v>
      </c>
      <c r="K3017" s="432">
        <v>27885.193126009672</v>
      </c>
      <c r="L3017" s="432">
        <f>IF(K3017=0,#REF!,0)</f>
        <v>0</v>
      </c>
      <c r="O3017">
        <v>48727.089079999998</v>
      </c>
      <c r="P3017">
        <v>45</v>
      </c>
    </row>
    <row r="3018" spans="1:16">
      <c r="A3018" s="29">
        <v>3016</v>
      </c>
      <c r="B3018" s="29">
        <v>1032.623999999998</v>
      </c>
      <c r="C3018" s="29">
        <v>88561.290999999997</v>
      </c>
      <c r="D3018" s="29">
        <v>1</v>
      </c>
      <c r="E3018" s="29">
        <v>1</v>
      </c>
      <c r="F3018" s="29">
        <v>1850.38</v>
      </c>
      <c r="G3018" s="29">
        <v>1</v>
      </c>
      <c r="H3018" s="29">
        <v>1</v>
      </c>
      <c r="I3018" s="29">
        <v>1</v>
      </c>
      <c r="K3018" s="432">
        <v>17491.204637607669</v>
      </c>
      <c r="L3018" s="432">
        <f>IF(K3018=0,#REF!,0)</f>
        <v>0</v>
      </c>
      <c r="O3018">
        <v>49236.870423</v>
      </c>
      <c r="P3018">
        <v>43</v>
      </c>
    </row>
    <row r="3019" spans="1:16">
      <c r="A3019" s="29">
        <v>3017</v>
      </c>
      <c r="B3019" s="29">
        <v>1032.623999999998</v>
      </c>
      <c r="C3019" s="29">
        <v>76642.903999999995</v>
      </c>
      <c r="D3019" s="29">
        <v>1</v>
      </c>
      <c r="E3019" s="29">
        <v>1</v>
      </c>
      <c r="F3019" s="29">
        <v>2112.107</v>
      </c>
      <c r="G3019" s="29">
        <v>1</v>
      </c>
      <c r="H3019" s="29">
        <v>1</v>
      </c>
      <c r="I3019" s="29">
        <v>1</v>
      </c>
      <c r="K3019" s="432"/>
      <c r="L3019" s="432" t="e">
        <f>IF(K3019=0,#REF!,0)</f>
        <v>#REF!</v>
      </c>
      <c r="O3019">
        <v>48906.151732999999</v>
      </c>
      <c r="P3019">
        <v>43</v>
      </c>
    </row>
    <row r="3020" spans="1:16">
      <c r="A3020" s="29">
        <v>3018</v>
      </c>
      <c r="B3020" s="29">
        <v>1762.222</v>
      </c>
      <c r="C3020" s="29">
        <v>42095.752999999902</v>
      </c>
      <c r="D3020" s="29">
        <v>1</v>
      </c>
      <c r="E3020" s="29">
        <v>1</v>
      </c>
      <c r="F3020" s="29">
        <v>3684.268</v>
      </c>
      <c r="G3020" s="29">
        <v>1</v>
      </c>
      <c r="H3020" s="29">
        <v>1</v>
      </c>
      <c r="I3020" s="29">
        <v>1</v>
      </c>
      <c r="K3020" s="432"/>
      <c r="L3020" s="432" t="e">
        <f>IF(K3020=0,#REF!,0)</f>
        <v>#REF!</v>
      </c>
      <c r="O3020">
        <v>50121.710143999997</v>
      </c>
      <c r="P3020">
        <v>36</v>
      </c>
    </row>
    <row r="3021" spans="1:16">
      <c r="A3021" s="29">
        <v>3019</v>
      </c>
      <c r="B3021" s="29">
        <v>6139.8579999999993</v>
      </c>
      <c r="C3021" s="29">
        <v>28118.800999999901</v>
      </c>
      <c r="D3021" s="29">
        <v>1</v>
      </c>
      <c r="E3021" s="29">
        <v>1</v>
      </c>
      <c r="F3021" s="29">
        <v>5192.2280000000001</v>
      </c>
      <c r="G3021" s="29">
        <v>1</v>
      </c>
      <c r="H3021" s="29">
        <v>1</v>
      </c>
      <c r="I3021" s="29">
        <v>1</v>
      </c>
      <c r="K3021" s="432"/>
      <c r="L3021" s="432" t="e">
        <f>IF(K3021=0,#REF!,0)</f>
        <v>#REF!</v>
      </c>
      <c r="O3021">
        <v>50331.226013</v>
      </c>
      <c r="P3021">
        <v>48</v>
      </c>
    </row>
    <row r="3022" spans="1:16">
      <c r="A3022" s="29">
        <v>3020</v>
      </c>
      <c r="B3022" s="29">
        <v>7599.07</v>
      </c>
      <c r="C3022" s="29">
        <v>29387.871999999901</v>
      </c>
      <c r="D3022" s="29">
        <v>1</v>
      </c>
      <c r="E3022" s="29">
        <v>1</v>
      </c>
      <c r="F3022" s="29">
        <v>5258.7920000000004</v>
      </c>
      <c r="G3022" s="29">
        <v>1</v>
      </c>
      <c r="H3022" s="29">
        <v>1</v>
      </c>
      <c r="I3022" s="29">
        <v>1</v>
      </c>
      <c r="K3022" s="432"/>
      <c r="L3022" s="432" t="e">
        <f>IF(K3022=0,#REF!,0)</f>
        <v>#REF!</v>
      </c>
      <c r="O3022">
        <v>51390.462554999998</v>
      </c>
      <c r="P3022">
        <v>40</v>
      </c>
    </row>
    <row r="3023" spans="1:16">
      <c r="A3023" s="29">
        <v>3021</v>
      </c>
      <c r="B3023" s="29">
        <v>1762.222</v>
      </c>
      <c r="C3023" s="29">
        <v>16153.0519999999</v>
      </c>
      <c r="D3023" s="29">
        <v>1</v>
      </c>
      <c r="E3023" s="29">
        <v>1</v>
      </c>
      <c r="F3023" s="29">
        <v>4081.3110000000001</v>
      </c>
      <c r="G3023" s="29">
        <v>1</v>
      </c>
      <c r="H3023" s="29">
        <v>1</v>
      </c>
      <c r="I3023" s="29">
        <v>1</v>
      </c>
      <c r="K3023" s="432"/>
      <c r="L3023" s="432" t="e">
        <f>IF(K3023=0,#REF!,0)</f>
        <v>#REF!</v>
      </c>
      <c r="O3023">
        <v>52753.59491</v>
      </c>
      <c r="P3023">
        <v>52</v>
      </c>
    </row>
    <row r="3024" spans="1:16">
      <c r="A3024" s="29">
        <v>3022</v>
      </c>
      <c r="B3024" s="29">
        <v>1762.222</v>
      </c>
      <c r="C3024" s="29">
        <v>15703.841999999901</v>
      </c>
      <c r="D3024" s="29">
        <v>1</v>
      </c>
      <c r="E3024" s="29">
        <v>1</v>
      </c>
      <c r="F3024" s="29">
        <v>2966.77699999999</v>
      </c>
      <c r="G3024" s="29">
        <v>1</v>
      </c>
      <c r="H3024" s="29">
        <v>1</v>
      </c>
      <c r="I3024" s="29">
        <v>1</v>
      </c>
      <c r="K3024" s="432"/>
      <c r="L3024" s="432" t="e">
        <f>IF(K3024=0,#REF!,0)</f>
        <v>#REF!</v>
      </c>
      <c r="O3024">
        <v>52540.144349000002</v>
      </c>
      <c r="P3024">
        <v>55</v>
      </c>
    </row>
    <row r="3025" spans="1:16">
      <c r="A3025" s="29">
        <v>3023</v>
      </c>
      <c r="B3025" s="29">
        <v>1762.222</v>
      </c>
      <c r="C3025" s="29">
        <v>15254.630999999899</v>
      </c>
      <c r="D3025" s="29">
        <v>1</v>
      </c>
      <c r="E3025" s="29">
        <v>1</v>
      </c>
      <c r="F3025" s="29">
        <v>1657.75</v>
      </c>
      <c r="G3025" s="29">
        <v>1</v>
      </c>
      <c r="H3025" s="29">
        <v>1</v>
      </c>
      <c r="I3025" s="29">
        <v>1</v>
      </c>
      <c r="K3025" s="432"/>
      <c r="L3025" s="432" t="e">
        <f>IF(K3025=0,#REF!,0)</f>
        <v>#REF!</v>
      </c>
      <c r="O3025">
        <v>52345.067931999998</v>
      </c>
      <c r="P3025">
        <v>46</v>
      </c>
    </row>
    <row r="3026" spans="1:16">
      <c r="A3026" s="29">
        <v>3024</v>
      </c>
      <c r="B3026" s="29">
        <v>1032.623999999998</v>
      </c>
      <c r="C3026" s="29">
        <v>15254.630999999899</v>
      </c>
      <c r="D3026" s="29">
        <v>1</v>
      </c>
      <c r="E3026" s="29">
        <v>1</v>
      </c>
      <c r="F3026" s="29">
        <v>1266.8029999999901</v>
      </c>
      <c r="G3026" s="29">
        <v>1</v>
      </c>
      <c r="H3026" s="29">
        <v>1</v>
      </c>
      <c r="I3026" s="29">
        <v>1</v>
      </c>
      <c r="K3026" s="432"/>
      <c r="L3026" s="432" t="e">
        <f>IF(K3026=0,#REF!,0)</f>
        <v>#REF!</v>
      </c>
      <c r="O3026">
        <v>51212.572721999997</v>
      </c>
      <c r="P3026">
        <v>48</v>
      </c>
    </row>
    <row r="3027" spans="1:16">
      <c r="A3027" s="29">
        <v>3025</v>
      </c>
      <c r="B3027" s="29">
        <v>1032.623999999998</v>
      </c>
      <c r="C3027" s="29">
        <v>15254.630999999899</v>
      </c>
      <c r="D3027" s="29">
        <v>1</v>
      </c>
      <c r="E3027" s="29">
        <v>1</v>
      </c>
      <c r="F3027" s="29">
        <v>559.25999999999897</v>
      </c>
      <c r="G3027" s="29">
        <v>1</v>
      </c>
      <c r="H3027" s="29">
        <v>1</v>
      </c>
      <c r="I3027" s="29">
        <v>1</v>
      </c>
      <c r="K3027" s="432"/>
      <c r="L3027" s="432" t="e">
        <f>IF(K3027=0,#REF!,0)</f>
        <v>#REF!</v>
      </c>
      <c r="O3027">
        <v>49805.383300999987</v>
      </c>
      <c r="P3027">
        <v>38</v>
      </c>
    </row>
    <row r="3028" spans="1:16">
      <c r="A3028" s="29">
        <v>3026</v>
      </c>
      <c r="B3028" s="29">
        <v>1032.623999999998</v>
      </c>
      <c r="C3028" s="29">
        <v>15241.4129999999</v>
      </c>
      <c r="D3028" s="29">
        <v>1</v>
      </c>
      <c r="E3028" s="29">
        <v>1</v>
      </c>
      <c r="F3028" s="29">
        <v>322.27800000000002</v>
      </c>
      <c r="G3028" s="29">
        <v>1</v>
      </c>
      <c r="H3028" s="29">
        <v>1</v>
      </c>
      <c r="I3028" s="29">
        <v>1</v>
      </c>
      <c r="K3028" s="432"/>
      <c r="L3028" s="432" t="e">
        <f>IF(K3028=0,#REF!,0)</f>
        <v>#REF!</v>
      </c>
      <c r="O3028">
        <v>48041.596954000001</v>
      </c>
      <c r="P3028">
        <v>29</v>
      </c>
    </row>
    <row r="3029" spans="1:16">
      <c r="A3029" s="29">
        <v>3027</v>
      </c>
      <c r="B3029" s="29">
        <v>1032.623999999998</v>
      </c>
      <c r="C3029" s="29">
        <v>15335.085999999899</v>
      </c>
      <c r="D3029" s="29">
        <v>1</v>
      </c>
      <c r="E3029" s="29">
        <v>1</v>
      </c>
      <c r="F3029" s="29">
        <v>267.91800000000001</v>
      </c>
      <c r="G3029" s="29">
        <v>1</v>
      </c>
      <c r="H3029" s="29">
        <v>1</v>
      </c>
      <c r="I3029" s="29">
        <v>1</v>
      </c>
      <c r="K3029" s="432"/>
      <c r="L3029" s="432" t="e">
        <f>IF(K3029=0,#REF!,0)</f>
        <v>#REF!</v>
      </c>
      <c r="O3029">
        <v>47903.763977000002</v>
      </c>
      <c r="P3029">
        <v>30</v>
      </c>
    </row>
    <row r="3030" spans="1:16">
      <c r="A3030" s="29">
        <v>3028</v>
      </c>
      <c r="B3030" s="29">
        <v>1032.623999999998</v>
      </c>
      <c r="C3030" s="29">
        <v>15404.023999999899</v>
      </c>
      <c r="D3030" s="29">
        <v>1</v>
      </c>
      <c r="E3030" s="29">
        <v>1</v>
      </c>
      <c r="F3030" s="29">
        <v>268.529</v>
      </c>
      <c r="G3030" s="29">
        <v>1</v>
      </c>
      <c r="H3030" s="29">
        <v>1</v>
      </c>
      <c r="I3030" s="29">
        <v>1</v>
      </c>
      <c r="K3030" s="432"/>
      <c r="L3030" s="432" t="e">
        <f>IF(K3030=0,#REF!,0)</f>
        <v>#REF!</v>
      </c>
      <c r="O3030">
        <v>46930.559934999997</v>
      </c>
      <c r="P3030">
        <v>29</v>
      </c>
    </row>
    <row r="3031" spans="1:16">
      <c r="A3031" s="29">
        <v>3029</v>
      </c>
      <c r="B3031" s="29">
        <v>1032.623999999998</v>
      </c>
      <c r="C3031" s="29">
        <v>15464.5799999999</v>
      </c>
      <c r="D3031" s="29">
        <v>1</v>
      </c>
      <c r="E3031" s="29">
        <v>1</v>
      </c>
      <c r="F3031" s="29">
        <v>241.58499999999901</v>
      </c>
      <c r="G3031" s="29">
        <v>1</v>
      </c>
      <c r="H3031" s="29">
        <v>1</v>
      </c>
      <c r="I3031" s="29">
        <v>1</v>
      </c>
      <c r="K3031" s="432"/>
      <c r="L3031" s="432" t="e">
        <f>IF(K3031=0,#REF!,0)</f>
        <v>#REF!</v>
      </c>
      <c r="O3031">
        <v>46197.967103000003</v>
      </c>
      <c r="P3031">
        <v>30</v>
      </c>
    </row>
    <row r="3032" spans="1:16">
      <c r="A3032" s="29">
        <v>3030</v>
      </c>
      <c r="B3032" s="29">
        <v>1762.222</v>
      </c>
      <c r="C3032" s="29">
        <v>15490.8109999999</v>
      </c>
      <c r="D3032" s="29">
        <v>1</v>
      </c>
      <c r="E3032" s="29">
        <v>1</v>
      </c>
      <c r="F3032" s="29">
        <v>2512.3309999999901</v>
      </c>
      <c r="G3032" s="29">
        <v>1</v>
      </c>
      <c r="H3032" s="29">
        <v>1</v>
      </c>
      <c r="I3032" s="29">
        <v>1</v>
      </c>
      <c r="K3032" s="432"/>
      <c r="L3032" s="432" t="e">
        <f>IF(K3032=0,#REF!,0)</f>
        <v>#REF!</v>
      </c>
      <c r="O3032">
        <v>47772.517058999998</v>
      </c>
      <c r="P3032">
        <v>32</v>
      </c>
    </row>
    <row r="3033" spans="1:16">
      <c r="A3033" s="29">
        <v>3031</v>
      </c>
      <c r="B3033" s="29">
        <v>6139.8579999999993</v>
      </c>
      <c r="C3033" s="29">
        <v>15490.9019999999</v>
      </c>
      <c r="D3033" s="29">
        <v>1</v>
      </c>
      <c r="E3033" s="29">
        <v>1</v>
      </c>
      <c r="F3033" s="29">
        <v>6603.6139999999996</v>
      </c>
      <c r="G3033" s="29">
        <v>1</v>
      </c>
      <c r="H3033" s="29">
        <v>1</v>
      </c>
      <c r="I3033" s="29">
        <v>1</v>
      </c>
      <c r="K3033" s="432"/>
      <c r="L3033" s="432" t="e">
        <f>IF(K3033=0,#REF!,0)</f>
        <v>#REF!</v>
      </c>
      <c r="O3033">
        <v>47588.566222999987</v>
      </c>
      <c r="P3033">
        <v>38</v>
      </c>
    </row>
    <row r="3034" spans="1:16">
      <c r="A3034" s="29">
        <v>3032</v>
      </c>
      <c r="B3034" s="29">
        <v>1762.222</v>
      </c>
      <c r="C3034" s="29">
        <v>42471.90699999989</v>
      </c>
      <c r="D3034" s="29">
        <v>1</v>
      </c>
      <c r="E3034" s="29">
        <v>1</v>
      </c>
      <c r="F3034" s="29">
        <v>5386.5969999999998</v>
      </c>
      <c r="G3034" s="29">
        <v>1</v>
      </c>
      <c r="H3034" s="29">
        <v>1</v>
      </c>
      <c r="I3034" s="29">
        <v>1</v>
      </c>
      <c r="K3034" s="432"/>
      <c r="L3034" s="432" t="e">
        <f>IF(K3034=0,#REF!,0)</f>
        <v>#REF!</v>
      </c>
      <c r="O3034">
        <v>47203.229218</v>
      </c>
      <c r="P3034">
        <v>39</v>
      </c>
    </row>
    <row r="3035" spans="1:16">
      <c r="A3035" s="29">
        <v>3033</v>
      </c>
      <c r="B3035" s="29">
        <v>1032.623999999998</v>
      </c>
      <c r="C3035" s="29">
        <v>71732.610999999888</v>
      </c>
      <c r="D3035" s="29">
        <v>1</v>
      </c>
      <c r="E3035" s="29">
        <v>1</v>
      </c>
      <c r="F3035" s="29">
        <v>4413.3229999999994</v>
      </c>
      <c r="G3035" s="29">
        <v>1</v>
      </c>
      <c r="H3035" s="29">
        <v>1</v>
      </c>
      <c r="I3035" s="29">
        <v>1</v>
      </c>
      <c r="K3035" s="432"/>
      <c r="L3035" s="432" t="e">
        <f>IF(K3035=0,#REF!,0)</f>
        <v>#REF!</v>
      </c>
      <c r="O3035">
        <v>46772.929777999998</v>
      </c>
      <c r="P3035">
        <v>48</v>
      </c>
    </row>
    <row r="3036" spans="1:16">
      <c r="A3036" s="29">
        <v>3034</v>
      </c>
      <c r="B3036" s="29">
        <v>1153.2399999999991</v>
      </c>
      <c r="C3036" s="29">
        <v>89772.459000000003</v>
      </c>
      <c r="D3036" s="29">
        <v>1</v>
      </c>
      <c r="E3036" s="29">
        <v>1</v>
      </c>
      <c r="F3036" s="29">
        <v>3360.1499999999901</v>
      </c>
      <c r="G3036" s="29">
        <v>1</v>
      </c>
      <c r="H3036" s="29">
        <v>1</v>
      </c>
      <c r="I3036" s="29">
        <v>1</v>
      </c>
      <c r="K3036" s="432">
        <v>21251.85795866216</v>
      </c>
      <c r="L3036" s="432">
        <f>IF(K3036=0,#REF!,0)</f>
        <v>0</v>
      </c>
      <c r="O3036">
        <v>47016.549440000003</v>
      </c>
      <c r="P3036">
        <v>47</v>
      </c>
    </row>
    <row r="3037" spans="1:16">
      <c r="A3037" s="29">
        <v>3035</v>
      </c>
      <c r="B3037" s="29">
        <v>1213.5469999999989</v>
      </c>
      <c r="C3037" s="29">
        <v>107574.8259999998</v>
      </c>
      <c r="D3037" s="29">
        <v>1</v>
      </c>
      <c r="E3037" s="29">
        <v>1</v>
      </c>
      <c r="F3037" s="29">
        <v>2965.0639999999999</v>
      </c>
      <c r="G3037" s="29">
        <v>1</v>
      </c>
      <c r="H3037" s="29">
        <v>1</v>
      </c>
      <c r="I3037" s="29">
        <v>1</v>
      </c>
      <c r="K3037" s="432">
        <v>35811.603515020608</v>
      </c>
      <c r="L3037" s="432">
        <f>IF(K3037=0,#REF!,0)</f>
        <v>0</v>
      </c>
      <c r="O3037">
        <v>47758.095153000002</v>
      </c>
      <c r="P3037">
        <v>53</v>
      </c>
    </row>
    <row r="3038" spans="1:16">
      <c r="A3038" s="29">
        <v>3036</v>
      </c>
      <c r="B3038" s="29">
        <v>1213.5469999999989</v>
      </c>
      <c r="C3038" s="29">
        <v>90257.861000000004</v>
      </c>
      <c r="D3038" s="29">
        <v>1</v>
      </c>
      <c r="E3038" s="29">
        <v>1</v>
      </c>
      <c r="F3038" s="29">
        <v>2767.288</v>
      </c>
      <c r="G3038" s="29">
        <v>1</v>
      </c>
      <c r="H3038" s="29">
        <v>1</v>
      </c>
      <c r="I3038" s="29">
        <v>1</v>
      </c>
      <c r="K3038" s="432">
        <v>51312.096080764029</v>
      </c>
      <c r="L3038" s="432">
        <f>IF(K3038=0,#REF!,0)</f>
        <v>0</v>
      </c>
      <c r="O3038">
        <v>48453.309173999987</v>
      </c>
      <c r="P3038">
        <v>44</v>
      </c>
    </row>
    <row r="3039" spans="1:16">
      <c r="A3039" s="29">
        <v>3037</v>
      </c>
      <c r="B3039" s="29">
        <v>6200.1660000000002</v>
      </c>
      <c r="C3039" s="29">
        <v>49073.205999999896</v>
      </c>
      <c r="D3039" s="29">
        <v>1</v>
      </c>
      <c r="E3039" s="29">
        <v>1</v>
      </c>
      <c r="F3039" s="29">
        <v>4140.6309999999903</v>
      </c>
      <c r="G3039" s="29">
        <v>1</v>
      </c>
      <c r="H3039" s="29">
        <v>1</v>
      </c>
      <c r="I3039" s="29">
        <v>1</v>
      </c>
      <c r="K3039" s="432">
        <v>29075.777145602799</v>
      </c>
      <c r="L3039" s="432">
        <f>IF(K3039=0,#REF!,0)</f>
        <v>0</v>
      </c>
      <c r="O3039">
        <v>47968.103911999999</v>
      </c>
      <c r="P3039">
        <v>44</v>
      </c>
    </row>
    <row r="3040" spans="1:16">
      <c r="A3040" s="29">
        <v>3038</v>
      </c>
      <c r="B3040" s="29">
        <v>1762.222</v>
      </c>
      <c r="C3040" s="29">
        <v>71244.463999999891</v>
      </c>
      <c r="D3040" s="29">
        <v>1</v>
      </c>
      <c r="E3040" s="29">
        <v>1</v>
      </c>
      <c r="F3040" s="29">
        <v>3681.8359999999998</v>
      </c>
      <c r="G3040" s="29">
        <v>1</v>
      </c>
      <c r="H3040" s="29">
        <v>1</v>
      </c>
      <c r="I3040" s="29">
        <v>1</v>
      </c>
      <c r="K3040" s="432">
        <v>52671.540593654347</v>
      </c>
      <c r="L3040" s="432">
        <f>IF(K3040=0,#REF!,0)</f>
        <v>0</v>
      </c>
      <c r="O3040">
        <v>47874.437926999999</v>
      </c>
      <c r="P3040">
        <v>40</v>
      </c>
    </row>
    <row r="3041" spans="1:16">
      <c r="A3041" s="29">
        <v>3039</v>
      </c>
      <c r="B3041" s="29">
        <v>1032.623999999998</v>
      </c>
      <c r="C3041" s="29">
        <v>105867.6379999998</v>
      </c>
      <c r="D3041" s="29">
        <v>1</v>
      </c>
      <c r="E3041" s="29">
        <v>1</v>
      </c>
      <c r="F3041" s="29">
        <v>2110.7089999999998</v>
      </c>
      <c r="G3041" s="29">
        <v>1</v>
      </c>
      <c r="H3041" s="29">
        <v>1</v>
      </c>
      <c r="I3041" s="29">
        <v>1</v>
      </c>
      <c r="K3041" s="432">
        <v>35735.120302553347</v>
      </c>
      <c r="L3041" s="432">
        <f>IF(K3041=0,#REF!,0)</f>
        <v>0</v>
      </c>
      <c r="O3041">
        <v>47772.620452000003</v>
      </c>
      <c r="P3041">
        <v>46</v>
      </c>
    </row>
    <row r="3042" spans="1:16">
      <c r="A3042" s="29">
        <v>3040</v>
      </c>
      <c r="B3042" s="29">
        <v>1032.623999999998</v>
      </c>
      <c r="C3042" s="29">
        <v>88560.731</v>
      </c>
      <c r="D3042" s="29">
        <v>1</v>
      </c>
      <c r="E3042" s="29">
        <v>1</v>
      </c>
      <c r="F3042" s="29">
        <v>1849.2449999999999</v>
      </c>
      <c r="G3042" s="29">
        <v>1</v>
      </c>
      <c r="H3042" s="29">
        <v>1</v>
      </c>
      <c r="I3042" s="29">
        <v>1</v>
      </c>
      <c r="K3042" s="432">
        <v>22683.7119401124</v>
      </c>
      <c r="L3042" s="432">
        <f>IF(K3042=0,#REF!,0)</f>
        <v>0</v>
      </c>
      <c r="O3042">
        <v>47829.542724999999</v>
      </c>
      <c r="P3042">
        <v>39</v>
      </c>
    </row>
    <row r="3043" spans="1:16">
      <c r="A3043" s="29">
        <v>3041</v>
      </c>
      <c r="B3043" s="29">
        <v>1032.623999999998</v>
      </c>
      <c r="C3043" s="29">
        <v>76642.3</v>
      </c>
      <c r="D3043" s="29">
        <v>1</v>
      </c>
      <c r="E3043" s="29">
        <v>1</v>
      </c>
      <c r="F3043" s="29">
        <v>2110.837</v>
      </c>
      <c r="G3043" s="29">
        <v>1</v>
      </c>
      <c r="H3043" s="29">
        <v>1</v>
      </c>
      <c r="I3043" s="29">
        <v>1</v>
      </c>
      <c r="K3043" s="432"/>
      <c r="L3043" s="432" t="e">
        <f>IF(K3043=0,#REF!,0)</f>
        <v>#REF!</v>
      </c>
      <c r="O3043">
        <v>48863.310729999997</v>
      </c>
      <c r="P3043">
        <v>44</v>
      </c>
    </row>
    <row r="3044" spans="1:16">
      <c r="A3044" s="29">
        <v>3042</v>
      </c>
      <c r="B3044" s="29">
        <v>1762.222</v>
      </c>
      <c r="C3044" s="29">
        <v>42095.088999999891</v>
      </c>
      <c r="D3044" s="29">
        <v>1</v>
      </c>
      <c r="E3044" s="29">
        <v>1</v>
      </c>
      <c r="F3044" s="29">
        <v>3682.2929999999901</v>
      </c>
      <c r="G3044" s="29">
        <v>1</v>
      </c>
      <c r="H3044" s="29">
        <v>1</v>
      </c>
      <c r="I3044" s="29">
        <v>1</v>
      </c>
      <c r="K3044" s="432"/>
      <c r="L3044" s="432" t="e">
        <f>IF(K3044=0,#REF!,0)</f>
        <v>#REF!</v>
      </c>
      <c r="O3044">
        <v>48916.649627999999</v>
      </c>
      <c r="P3044">
        <v>46</v>
      </c>
    </row>
    <row r="3045" spans="1:16">
      <c r="A3045" s="29">
        <v>3043</v>
      </c>
      <c r="B3045" s="29">
        <v>6139.8579999999993</v>
      </c>
      <c r="C3045" s="29">
        <v>28118.464999999898</v>
      </c>
      <c r="D3045" s="29">
        <v>1</v>
      </c>
      <c r="E3045" s="29">
        <v>1</v>
      </c>
      <c r="F3045" s="29">
        <v>5189.9399999999896</v>
      </c>
      <c r="G3045" s="29">
        <v>1</v>
      </c>
      <c r="H3045" s="29">
        <v>1</v>
      </c>
      <c r="I3045" s="29">
        <v>1</v>
      </c>
      <c r="K3045" s="432"/>
      <c r="L3045" s="432" t="e">
        <f>IF(K3045=0,#REF!,0)</f>
        <v>#REF!</v>
      </c>
      <c r="O3045">
        <v>50321.146911999997</v>
      </c>
      <c r="P3045">
        <v>47</v>
      </c>
    </row>
    <row r="3046" spans="1:16">
      <c r="A3046" s="29">
        <v>3044</v>
      </c>
      <c r="B3046" s="29">
        <v>7599.07</v>
      </c>
      <c r="C3046" s="29">
        <v>29387.640999999901</v>
      </c>
      <c r="D3046" s="29">
        <v>1</v>
      </c>
      <c r="E3046" s="29">
        <v>1</v>
      </c>
      <c r="F3046" s="29">
        <v>5256.8909999999896</v>
      </c>
      <c r="G3046" s="29">
        <v>1</v>
      </c>
      <c r="H3046" s="29">
        <v>1</v>
      </c>
      <c r="I3046" s="29">
        <v>1</v>
      </c>
      <c r="K3046" s="432"/>
      <c r="L3046" s="432" t="e">
        <f>IF(K3046=0,#REF!,0)</f>
        <v>#REF!</v>
      </c>
      <c r="O3046">
        <v>51600.955565999997</v>
      </c>
      <c r="P3046">
        <v>51</v>
      </c>
    </row>
    <row r="3047" spans="1:16">
      <c r="A3047" s="29">
        <v>3045</v>
      </c>
      <c r="B3047" s="29">
        <v>1762.222</v>
      </c>
      <c r="C3047" s="29">
        <v>16153.0519999999</v>
      </c>
      <c r="D3047" s="29">
        <v>1</v>
      </c>
      <c r="E3047" s="29">
        <v>1</v>
      </c>
      <c r="F3047" s="29">
        <v>4079.0859999999898</v>
      </c>
      <c r="G3047" s="29">
        <v>1</v>
      </c>
      <c r="H3047" s="29">
        <v>1</v>
      </c>
      <c r="I3047" s="29">
        <v>1</v>
      </c>
      <c r="K3047" s="432"/>
      <c r="L3047" s="432" t="e">
        <f>IF(K3047=0,#REF!,0)</f>
        <v>#REF!</v>
      </c>
      <c r="O3047">
        <v>53969.594085999997</v>
      </c>
      <c r="P3047">
        <v>54</v>
      </c>
    </row>
    <row r="3048" spans="1:16">
      <c r="A3048" s="29">
        <v>3046</v>
      </c>
      <c r="B3048" s="29">
        <v>1762.222</v>
      </c>
      <c r="C3048" s="29">
        <v>15703.841999999901</v>
      </c>
      <c r="D3048" s="29">
        <v>1</v>
      </c>
      <c r="E3048" s="29">
        <v>1</v>
      </c>
      <c r="F3048" s="29">
        <v>2965.5140000000001</v>
      </c>
      <c r="G3048" s="29">
        <v>1</v>
      </c>
      <c r="H3048" s="29">
        <v>1</v>
      </c>
      <c r="I3048" s="29">
        <v>1</v>
      </c>
      <c r="K3048" s="432"/>
      <c r="L3048" s="432" t="e">
        <f>IF(K3048=0,#REF!,0)</f>
        <v>#REF!</v>
      </c>
      <c r="O3048">
        <v>53151.543640999997</v>
      </c>
      <c r="P3048">
        <v>59</v>
      </c>
    </row>
    <row r="3049" spans="1:16">
      <c r="A3049" s="29">
        <v>3047</v>
      </c>
      <c r="B3049" s="29">
        <v>1762.222</v>
      </c>
      <c r="C3049" s="29">
        <v>15254.630999999899</v>
      </c>
      <c r="D3049" s="29">
        <v>1</v>
      </c>
      <c r="E3049" s="29">
        <v>1</v>
      </c>
      <c r="F3049" s="29">
        <v>1656.8119999999999</v>
      </c>
      <c r="G3049" s="29">
        <v>1</v>
      </c>
      <c r="H3049" s="29">
        <v>1</v>
      </c>
      <c r="I3049" s="29">
        <v>1</v>
      </c>
      <c r="K3049" s="432"/>
      <c r="L3049" s="432" t="e">
        <f>IF(K3049=0,#REF!,0)</f>
        <v>#REF!</v>
      </c>
      <c r="O3049">
        <v>52564.293791999997</v>
      </c>
      <c r="P3049">
        <v>52</v>
      </c>
    </row>
    <row r="3050" spans="1:16">
      <c r="A3050" s="29">
        <v>3048</v>
      </c>
      <c r="B3050" s="29">
        <v>1032.623999999998</v>
      </c>
      <c r="C3050" s="29">
        <v>15254.630999999899</v>
      </c>
      <c r="D3050" s="29">
        <v>1</v>
      </c>
      <c r="E3050" s="29">
        <v>1</v>
      </c>
      <c r="F3050" s="29">
        <v>1266.0119999999999</v>
      </c>
      <c r="G3050" s="29">
        <v>1</v>
      </c>
      <c r="H3050" s="29">
        <v>1</v>
      </c>
      <c r="I3050" s="29">
        <v>1</v>
      </c>
      <c r="K3050" s="432"/>
      <c r="L3050" s="432" t="e">
        <f>IF(K3050=0,#REF!,0)</f>
        <v>#REF!</v>
      </c>
      <c r="O3050">
        <v>51843.138733</v>
      </c>
      <c r="P3050">
        <v>43</v>
      </c>
    </row>
    <row r="3051" spans="1:16">
      <c r="A3051" s="29">
        <v>3049</v>
      </c>
      <c r="B3051" s="29">
        <v>1032.623999999998</v>
      </c>
      <c r="C3051" s="29">
        <v>15254.630999999899</v>
      </c>
      <c r="D3051" s="29">
        <v>1</v>
      </c>
      <c r="E3051" s="29">
        <v>1</v>
      </c>
      <c r="F3051" s="29">
        <v>558.59100000000001</v>
      </c>
      <c r="G3051" s="29">
        <v>1</v>
      </c>
      <c r="H3051" s="29">
        <v>1</v>
      </c>
      <c r="I3051" s="29">
        <v>1</v>
      </c>
      <c r="K3051" s="432"/>
      <c r="L3051" s="432" t="e">
        <f>IF(K3051=0,#REF!,0)</f>
        <v>#REF!</v>
      </c>
      <c r="O3051">
        <v>48701.339813000013</v>
      </c>
      <c r="P3051">
        <v>40</v>
      </c>
    </row>
    <row r="3052" spans="1:16">
      <c r="A3052" s="29">
        <v>3050</v>
      </c>
      <c r="B3052" s="29">
        <v>1032.623999999998</v>
      </c>
      <c r="C3052" s="29">
        <v>15187.612999999899</v>
      </c>
      <c r="D3052" s="29">
        <v>1</v>
      </c>
      <c r="E3052" s="29">
        <v>1</v>
      </c>
      <c r="F3052" s="29">
        <v>321.30599999999998</v>
      </c>
      <c r="G3052" s="29">
        <v>1</v>
      </c>
      <c r="H3052" s="29">
        <v>1</v>
      </c>
      <c r="I3052" s="29">
        <v>1</v>
      </c>
      <c r="K3052" s="432"/>
      <c r="L3052" s="432" t="e">
        <f>IF(K3052=0,#REF!,0)</f>
        <v>#REF!</v>
      </c>
      <c r="O3052">
        <v>48522.476927000003</v>
      </c>
      <c r="P3052">
        <v>32</v>
      </c>
    </row>
    <row r="3053" spans="1:16">
      <c r="A3053" s="29">
        <v>3051</v>
      </c>
      <c r="B3053" s="29">
        <v>1032.623999999998</v>
      </c>
      <c r="C3053" s="29">
        <v>15187.612999999899</v>
      </c>
      <c r="D3053" s="29">
        <v>1</v>
      </c>
      <c r="E3053" s="29">
        <v>1</v>
      </c>
      <c r="F3053" s="29">
        <v>265.11899999999901</v>
      </c>
      <c r="G3053" s="29">
        <v>1</v>
      </c>
      <c r="H3053" s="29">
        <v>1</v>
      </c>
      <c r="I3053" s="29">
        <v>1</v>
      </c>
      <c r="K3053" s="432"/>
      <c r="L3053" s="432" t="e">
        <f>IF(K3053=0,#REF!,0)</f>
        <v>#REF!</v>
      </c>
      <c r="O3053">
        <v>47602.018097</v>
      </c>
      <c r="P3053">
        <v>25</v>
      </c>
    </row>
    <row r="3054" spans="1:16">
      <c r="A3054" s="29">
        <v>3052</v>
      </c>
      <c r="B3054" s="29">
        <v>1032.623999999998</v>
      </c>
      <c r="C3054" s="29">
        <v>15187.612999999899</v>
      </c>
      <c r="D3054" s="29">
        <v>1</v>
      </c>
      <c r="E3054" s="29">
        <v>1</v>
      </c>
      <c r="F3054" s="29">
        <v>265.58499999999998</v>
      </c>
      <c r="G3054" s="29">
        <v>1</v>
      </c>
      <c r="H3054" s="29">
        <v>1</v>
      </c>
      <c r="I3054" s="29">
        <v>1</v>
      </c>
      <c r="K3054" s="432"/>
      <c r="L3054" s="432" t="e">
        <f>IF(K3054=0,#REF!,0)</f>
        <v>#REF!</v>
      </c>
      <c r="O3054">
        <v>47626.811400999999</v>
      </c>
      <c r="P3054">
        <v>30</v>
      </c>
    </row>
    <row r="3055" spans="1:16">
      <c r="A3055" s="29">
        <v>3053</v>
      </c>
      <c r="B3055" s="29">
        <v>1032.623999999998</v>
      </c>
      <c r="C3055" s="29">
        <v>15187.612999999899</v>
      </c>
      <c r="D3055" s="29">
        <v>1</v>
      </c>
      <c r="E3055" s="29">
        <v>1</v>
      </c>
      <c r="F3055" s="29">
        <v>239.71499999999901</v>
      </c>
      <c r="G3055" s="29">
        <v>1</v>
      </c>
      <c r="H3055" s="29">
        <v>1</v>
      </c>
      <c r="I3055" s="29">
        <v>1</v>
      </c>
      <c r="K3055" s="432"/>
      <c r="L3055" s="432" t="e">
        <f>IF(K3055=0,#REF!,0)</f>
        <v>#REF!</v>
      </c>
      <c r="O3055">
        <v>47766.044434000003</v>
      </c>
      <c r="P3055">
        <v>26</v>
      </c>
    </row>
    <row r="3056" spans="1:16">
      <c r="A3056" s="29">
        <v>3054</v>
      </c>
      <c r="B3056" s="29">
        <v>1762.222</v>
      </c>
      <c r="C3056" s="29">
        <v>15233.3819999999</v>
      </c>
      <c r="D3056" s="29">
        <v>1</v>
      </c>
      <c r="E3056" s="29">
        <v>1</v>
      </c>
      <c r="F3056" s="29">
        <v>2510.16</v>
      </c>
      <c r="G3056" s="29">
        <v>1</v>
      </c>
      <c r="H3056" s="29">
        <v>1</v>
      </c>
      <c r="I3056" s="29">
        <v>1</v>
      </c>
      <c r="K3056" s="432"/>
      <c r="L3056" s="432" t="e">
        <f>IF(K3056=0,#REF!,0)</f>
        <v>#REF!</v>
      </c>
      <c r="O3056">
        <v>48093.13205</v>
      </c>
      <c r="P3056">
        <v>30</v>
      </c>
    </row>
    <row r="3057" spans="1:16">
      <c r="A3057" s="29">
        <v>3055</v>
      </c>
      <c r="B3057" s="29">
        <v>6139.8579999999993</v>
      </c>
      <c r="C3057" s="29">
        <v>15289.6509999999</v>
      </c>
      <c r="D3057" s="29">
        <v>1</v>
      </c>
      <c r="E3057" s="29">
        <v>1</v>
      </c>
      <c r="F3057" s="29">
        <v>6578.5330000000004</v>
      </c>
      <c r="G3057" s="29">
        <v>1</v>
      </c>
      <c r="H3057" s="29">
        <v>1</v>
      </c>
      <c r="I3057" s="29">
        <v>1</v>
      </c>
      <c r="K3057" s="432"/>
      <c r="L3057" s="432" t="e">
        <f>IF(K3057=0,#REF!,0)</f>
        <v>#REF!</v>
      </c>
      <c r="O3057">
        <v>49851.649963000003</v>
      </c>
      <c r="P3057">
        <v>47</v>
      </c>
    </row>
    <row r="3058" spans="1:16">
      <c r="A3058" s="29">
        <v>3056</v>
      </c>
      <c r="B3058" s="29">
        <v>1762.222</v>
      </c>
      <c r="C3058" s="29">
        <v>42256.433999999892</v>
      </c>
      <c r="D3058" s="29">
        <v>1</v>
      </c>
      <c r="E3058" s="29">
        <v>1</v>
      </c>
      <c r="F3058" s="29">
        <v>5329.8279999999904</v>
      </c>
      <c r="G3058" s="29">
        <v>1</v>
      </c>
      <c r="H3058" s="29">
        <v>1</v>
      </c>
      <c r="I3058" s="29">
        <v>1</v>
      </c>
      <c r="K3058" s="432"/>
      <c r="L3058" s="432" t="e">
        <f>IF(K3058=0,#REF!,0)</f>
        <v>#REF!</v>
      </c>
      <c r="O3058">
        <v>51431.651367999999</v>
      </c>
      <c r="P3058">
        <v>68</v>
      </c>
    </row>
    <row r="3059" spans="1:16">
      <c r="A3059" s="29">
        <v>3057</v>
      </c>
      <c r="B3059" s="29">
        <v>1032.623999999998</v>
      </c>
      <c r="C3059" s="29">
        <v>71706.167999999889</v>
      </c>
      <c r="D3059" s="29">
        <v>1</v>
      </c>
      <c r="E3059" s="29">
        <v>1</v>
      </c>
      <c r="F3059" s="29">
        <v>4409.2149999999901</v>
      </c>
      <c r="G3059" s="29">
        <v>1</v>
      </c>
      <c r="H3059" s="29">
        <v>1</v>
      </c>
      <c r="I3059" s="29">
        <v>1</v>
      </c>
      <c r="K3059" s="432"/>
      <c r="L3059" s="432" t="e">
        <f>IF(K3059=0,#REF!,0)</f>
        <v>#REF!</v>
      </c>
      <c r="O3059">
        <v>54283.429230000002</v>
      </c>
      <c r="P3059">
        <v>56</v>
      </c>
    </row>
    <row r="3060" spans="1:16">
      <c r="A3060" s="29">
        <v>3058</v>
      </c>
      <c r="B3060" s="29">
        <v>1153.2399999999991</v>
      </c>
      <c r="C3060" s="29">
        <v>89771.857000000004</v>
      </c>
      <c r="D3060" s="29">
        <v>1</v>
      </c>
      <c r="E3060" s="29">
        <v>1</v>
      </c>
      <c r="F3060" s="29">
        <v>3358.096</v>
      </c>
      <c r="G3060" s="29">
        <v>1</v>
      </c>
      <c r="H3060" s="29">
        <v>1</v>
      </c>
      <c r="I3060" s="29">
        <v>1</v>
      </c>
      <c r="K3060" s="432"/>
      <c r="L3060" s="432" t="e">
        <f>IF(K3060=0,#REF!,0)</f>
        <v>#REF!</v>
      </c>
      <c r="O3060">
        <v>56131.680999999997</v>
      </c>
      <c r="P3060">
        <v>40</v>
      </c>
    </row>
    <row r="3061" spans="1:16">
      <c r="A3061" s="29">
        <v>3059</v>
      </c>
      <c r="B3061" s="29">
        <v>1213.5469999999989</v>
      </c>
      <c r="C3061" s="29">
        <v>107574.27499999981</v>
      </c>
      <c r="D3061" s="29">
        <v>1</v>
      </c>
      <c r="E3061" s="29">
        <v>1</v>
      </c>
      <c r="F3061" s="29">
        <v>2963.45</v>
      </c>
      <c r="G3061" s="29">
        <v>1</v>
      </c>
      <c r="H3061" s="29">
        <v>1</v>
      </c>
      <c r="I3061" s="29">
        <v>1</v>
      </c>
      <c r="K3061" s="432"/>
      <c r="L3061" s="432" t="e">
        <f>IF(K3061=0,#REF!,0)</f>
        <v>#REF!</v>
      </c>
      <c r="O3061">
        <v>57332.512940000001</v>
      </c>
      <c r="P3061">
        <v>40</v>
      </c>
    </row>
    <row r="3062" spans="1:16">
      <c r="A3062" s="29">
        <v>3060</v>
      </c>
      <c r="B3062" s="29">
        <v>1213.5469999999989</v>
      </c>
      <c r="C3062" s="29">
        <v>90257.201000000001</v>
      </c>
      <c r="D3062" s="29">
        <v>1</v>
      </c>
      <c r="E3062" s="29">
        <v>1</v>
      </c>
      <c r="F3062" s="29">
        <v>2765.4830000000002</v>
      </c>
      <c r="G3062" s="29">
        <v>1</v>
      </c>
      <c r="H3062" s="29">
        <v>1</v>
      </c>
      <c r="I3062" s="29">
        <v>1</v>
      </c>
      <c r="K3062" s="432"/>
      <c r="L3062" s="432" t="e">
        <f>IF(K3062=0,#REF!,0)</f>
        <v>#REF!</v>
      </c>
      <c r="O3062">
        <v>58379.486602999998</v>
      </c>
      <c r="P3062">
        <v>36</v>
      </c>
    </row>
    <row r="3063" spans="1:16">
      <c r="A3063" s="29">
        <v>3061</v>
      </c>
      <c r="B3063" s="29">
        <v>6200.1660000000002</v>
      </c>
      <c r="C3063" s="29">
        <v>49072.644999999902</v>
      </c>
      <c r="D3063" s="29">
        <v>1</v>
      </c>
      <c r="E3063" s="29">
        <v>1</v>
      </c>
      <c r="F3063" s="29">
        <v>4138.1279999999897</v>
      </c>
      <c r="G3063" s="29">
        <v>1</v>
      </c>
      <c r="H3063" s="29">
        <v>1</v>
      </c>
      <c r="I3063" s="29">
        <v>1</v>
      </c>
      <c r="K3063" s="432"/>
      <c r="L3063" s="432" t="e">
        <f>IF(K3063=0,#REF!,0)</f>
        <v>#REF!</v>
      </c>
      <c r="O3063">
        <v>56318.398376999998</v>
      </c>
      <c r="P3063">
        <v>34</v>
      </c>
    </row>
    <row r="3064" spans="1:16">
      <c r="A3064" s="29">
        <v>3062</v>
      </c>
      <c r="B3064" s="29">
        <v>1762.222</v>
      </c>
      <c r="C3064" s="29">
        <v>71243.832999999897</v>
      </c>
      <c r="D3064" s="29">
        <v>1</v>
      </c>
      <c r="E3064" s="29">
        <v>1</v>
      </c>
      <c r="F3064" s="29">
        <v>3679.3780000000002</v>
      </c>
      <c r="G3064" s="29">
        <v>1</v>
      </c>
      <c r="H3064" s="29">
        <v>1</v>
      </c>
      <c r="I3064" s="29">
        <v>1</v>
      </c>
      <c r="K3064" s="432"/>
      <c r="L3064" s="432" t="e">
        <f>IF(K3064=0,#REF!,0)</f>
        <v>#REF!</v>
      </c>
      <c r="O3064">
        <v>56363.373900999999</v>
      </c>
      <c r="P3064">
        <v>35</v>
      </c>
    </row>
    <row r="3065" spans="1:16">
      <c r="A3065" s="29">
        <v>3063</v>
      </c>
      <c r="B3065" s="29">
        <v>1032.623999999998</v>
      </c>
      <c r="C3065" s="29">
        <v>105866.92299999981</v>
      </c>
      <c r="D3065" s="29">
        <v>1</v>
      </c>
      <c r="E3065" s="29">
        <v>1</v>
      </c>
      <c r="F3065" s="29">
        <v>2108.9659999999899</v>
      </c>
      <c r="G3065" s="29">
        <v>1</v>
      </c>
      <c r="H3065" s="29">
        <v>1</v>
      </c>
      <c r="I3065" s="29">
        <v>1</v>
      </c>
      <c r="K3065" s="432"/>
      <c r="L3065" s="432" t="e">
        <f>IF(K3065=0,#REF!,0)</f>
        <v>#REF!</v>
      </c>
      <c r="O3065">
        <v>59025.745483000013</v>
      </c>
      <c r="P3065">
        <v>34</v>
      </c>
    </row>
    <row r="3066" spans="1:16">
      <c r="A3066" s="29">
        <v>3064</v>
      </c>
      <c r="B3066" s="29">
        <v>1032.623999999998</v>
      </c>
      <c r="C3066" s="29">
        <v>88560.051000000007</v>
      </c>
      <c r="D3066" s="29">
        <v>1</v>
      </c>
      <c r="E3066" s="29">
        <v>1</v>
      </c>
      <c r="F3066" s="29">
        <v>1847.6279999999999</v>
      </c>
      <c r="G3066" s="29">
        <v>1</v>
      </c>
      <c r="H3066" s="29">
        <v>1</v>
      </c>
      <c r="I3066" s="29">
        <v>1</v>
      </c>
      <c r="K3066" s="432"/>
      <c r="L3066" s="432" t="e">
        <f>IF(K3066=0,#REF!,0)</f>
        <v>#REF!</v>
      </c>
      <c r="O3066">
        <v>59737.371765000004</v>
      </c>
      <c r="P3066">
        <v>32</v>
      </c>
    </row>
    <row r="3067" spans="1:16">
      <c r="A3067" s="29">
        <v>3065</v>
      </c>
      <c r="B3067" s="29">
        <v>1032.623999999998</v>
      </c>
      <c r="C3067" s="29">
        <v>76641.649999999994</v>
      </c>
      <c r="D3067" s="29">
        <v>1</v>
      </c>
      <c r="E3067" s="29">
        <v>1</v>
      </c>
      <c r="F3067" s="29">
        <v>2109.2429999999999</v>
      </c>
      <c r="G3067" s="29">
        <v>1</v>
      </c>
      <c r="H3067" s="29">
        <v>1</v>
      </c>
      <c r="I3067" s="29">
        <v>1</v>
      </c>
      <c r="K3067" s="432"/>
      <c r="L3067" s="432" t="e">
        <f>IF(K3067=0,#REF!,0)</f>
        <v>#REF!</v>
      </c>
      <c r="O3067">
        <v>59562.996949</v>
      </c>
      <c r="P3067">
        <v>32</v>
      </c>
    </row>
    <row r="3068" spans="1:16">
      <c r="A3068" s="29">
        <v>3066</v>
      </c>
      <c r="B3068" s="29">
        <v>1762.222</v>
      </c>
      <c r="C3068" s="29">
        <v>42094.292999999889</v>
      </c>
      <c r="D3068" s="29">
        <v>1</v>
      </c>
      <c r="E3068" s="29">
        <v>1</v>
      </c>
      <c r="F3068" s="29">
        <v>3679.442</v>
      </c>
      <c r="G3068" s="29">
        <v>1</v>
      </c>
      <c r="H3068" s="29">
        <v>1</v>
      </c>
      <c r="I3068" s="29">
        <v>1</v>
      </c>
      <c r="K3068" s="432"/>
      <c r="L3068" s="432" t="e">
        <f>IF(K3068=0,#REF!,0)</f>
        <v>#REF!</v>
      </c>
      <c r="O3068">
        <v>59568.238677000001</v>
      </c>
      <c r="P3068">
        <v>34</v>
      </c>
    </row>
    <row r="3069" spans="1:16">
      <c r="A3069" s="29">
        <v>3067</v>
      </c>
      <c r="B3069" s="29">
        <v>6139.8579999999993</v>
      </c>
      <c r="C3069" s="29">
        <v>28118.013999999901</v>
      </c>
      <c r="D3069" s="29">
        <v>1</v>
      </c>
      <c r="E3069" s="29">
        <v>1</v>
      </c>
      <c r="F3069" s="29">
        <v>5185.8189999999904</v>
      </c>
      <c r="G3069" s="29">
        <v>1</v>
      </c>
      <c r="H3069" s="29">
        <v>1</v>
      </c>
      <c r="I3069" s="29">
        <v>1</v>
      </c>
      <c r="K3069" s="432"/>
      <c r="L3069" s="432" t="e">
        <f>IF(K3069=0,#REF!,0)</f>
        <v>#REF!</v>
      </c>
      <c r="O3069">
        <v>59004.306489000002</v>
      </c>
      <c r="P3069">
        <v>41</v>
      </c>
    </row>
    <row r="3070" spans="1:16">
      <c r="A3070" s="29">
        <v>3068</v>
      </c>
      <c r="B3070" s="29">
        <v>7599.07</v>
      </c>
      <c r="C3070" s="29">
        <v>29387.262999999901</v>
      </c>
      <c r="D3070" s="29">
        <v>1</v>
      </c>
      <c r="E3070" s="29">
        <v>1</v>
      </c>
      <c r="F3070" s="29">
        <v>5252.4299999999903</v>
      </c>
      <c r="G3070" s="29">
        <v>1</v>
      </c>
      <c r="H3070" s="29">
        <v>1</v>
      </c>
      <c r="I3070" s="29">
        <v>1</v>
      </c>
      <c r="K3070" s="432"/>
      <c r="L3070" s="432" t="e">
        <f>IF(K3070=0,#REF!,0)</f>
        <v>#REF!</v>
      </c>
      <c r="O3070">
        <v>58733.606109</v>
      </c>
      <c r="P3070">
        <v>48</v>
      </c>
    </row>
    <row r="3071" spans="1:16">
      <c r="A3071" s="29">
        <v>3069</v>
      </c>
      <c r="B3071" s="29">
        <v>1762.222</v>
      </c>
      <c r="C3071" s="29">
        <v>16153.0519999999</v>
      </c>
      <c r="D3071" s="29">
        <v>1</v>
      </c>
      <c r="E3071" s="29">
        <v>1</v>
      </c>
      <c r="F3071" s="29">
        <v>4075.7909999999902</v>
      </c>
      <c r="G3071" s="29">
        <v>1</v>
      </c>
      <c r="H3071" s="29">
        <v>1</v>
      </c>
      <c r="I3071" s="29">
        <v>1</v>
      </c>
      <c r="K3071" s="432"/>
      <c r="L3071" s="432" t="e">
        <f>IF(K3071=0,#REF!,0)</f>
        <v>#REF!</v>
      </c>
      <c r="O3071">
        <v>58919.763121999997</v>
      </c>
      <c r="P3071">
        <v>53</v>
      </c>
    </row>
    <row r="3072" spans="1:16">
      <c r="A3072" s="29">
        <v>3070</v>
      </c>
      <c r="B3072" s="29">
        <v>1762.222</v>
      </c>
      <c r="C3072" s="29">
        <v>15703.841999999901</v>
      </c>
      <c r="D3072" s="29">
        <v>1</v>
      </c>
      <c r="E3072" s="29">
        <v>1</v>
      </c>
      <c r="F3072" s="29">
        <v>2962.9769999999899</v>
      </c>
      <c r="G3072" s="29">
        <v>1</v>
      </c>
      <c r="H3072" s="29">
        <v>1</v>
      </c>
      <c r="I3072" s="29">
        <v>1</v>
      </c>
      <c r="K3072" s="432"/>
      <c r="L3072" s="432" t="e">
        <f>IF(K3072=0,#REF!,0)</f>
        <v>#REF!</v>
      </c>
      <c r="O3072">
        <v>57552.958069</v>
      </c>
      <c r="P3072">
        <v>57</v>
      </c>
    </row>
    <row r="3073" spans="1:16">
      <c r="A3073" s="29">
        <v>3071</v>
      </c>
      <c r="B3073" s="29">
        <v>1762.222</v>
      </c>
      <c r="C3073" s="29">
        <v>15254.630999999899</v>
      </c>
      <c r="D3073" s="29">
        <v>1</v>
      </c>
      <c r="E3073" s="29">
        <v>1</v>
      </c>
      <c r="F3073" s="29">
        <v>1655.2470000000001</v>
      </c>
      <c r="G3073" s="29">
        <v>1</v>
      </c>
      <c r="H3073" s="29">
        <v>1</v>
      </c>
      <c r="I3073" s="29">
        <v>1</v>
      </c>
      <c r="K3073" s="432"/>
      <c r="L3073" s="432" t="e">
        <f>IF(K3073=0,#REF!,0)</f>
        <v>#REF!</v>
      </c>
      <c r="O3073">
        <v>55930.309599</v>
      </c>
      <c r="P3073">
        <v>50</v>
      </c>
    </row>
    <row r="3074" spans="1:16">
      <c r="A3074" s="29">
        <v>3072</v>
      </c>
      <c r="B3074" s="29">
        <v>1032.623999999998</v>
      </c>
      <c r="C3074" s="29">
        <v>15254.630999999899</v>
      </c>
      <c r="D3074" s="29">
        <v>1</v>
      </c>
      <c r="E3074" s="29">
        <v>1</v>
      </c>
      <c r="F3074" s="29">
        <v>1264.6769999999999</v>
      </c>
      <c r="G3074" s="29">
        <v>1</v>
      </c>
      <c r="H3074" s="29">
        <v>1</v>
      </c>
      <c r="I3074" s="29">
        <v>1</v>
      </c>
      <c r="K3074" s="432"/>
      <c r="L3074" s="432" t="e">
        <f>IF(K3074=0,#REF!,0)</f>
        <v>#REF!</v>
      </c>
      <c r="O3074">
        <v>54947.555877999999</v>
      </c>
      <c r="P3074">
        <v>47</v>
      </c>
    </row>
    <row r="3075" spans="1:16">
      <c r="A3075" s="29">
        <v>3073</v>
      </c>
      <c r="B3075" s="29">
        <v>1032.623999999998</v>
      </c>
      <c r="C3075" s="29">
        <v>15254.630999999899</v>
      </c>
      <c r="D3075" s="29">
        <v>1</v>
      </c>
      <c r="E3075" s="29">
        <v>1</v>
      </c>
      <c r="F3075" s="29">
        <v>557.63499999999999</v>
      </c>
      <c r="G3075" s="29">
        <v>1</v>
      </c>
      <c r="H3075" s="29">
        <v>1</v>
      </c>
      <c r="I3075" s="29">
        <v>1</v>
      </c>
      <c r="K3075" s="432"/>
      <c r="L3075" s="432" t="e">
        <f>IF(K3075=0,#REF!,0)</f>
        <v>#REF!</v>
      </c>
      <c r="O3075">
        <v>53369.587646</v>
      </c>
      <c r="P3075">
        <v>40</v>
      </c>
    </row>
    <row r="3076" spans="1:16">
      <c r="A3076" s="29">
        <v>3074</v>
      </c>
      <c r="B3076" s="29">
        <v>1032.623999999998</v>
      </c>
      <c r="C3076" s="29">
        <v>15187.612999999899</v>
      </c>
      <c r="D3076" s="29">
        <v>1</v>
      </c>
      <c r="E3076" s="29">
        <v>1</v>
      </c>
      <c r="F3076" s="29">
        <v>320.29599999999999</v>
      </c>
      <c r="G3076" s="29">
        <v>1</v>
      </c>
      <c r="H3076" s="29">
        <v>1</v>
      </c>
      <c r="I3076" s="29">
        <v>1</v>
      </c>
      <c r="K3076" s="432"/>
      <c r="L3076" s="432" t="e">
        <f>IF(K3076=0,#REF!,0)</f>
        <v>#REF!</v>
      </c>
      <c r="O3076">
        <v>51470.230346999997</v>
      </c>
      <c r="P3076">
        <v>38</v>
      </c>
    </row>
    <row r="3077" spans="1:16">
      <c r="A3077" s="29">
        <v>3075</v>
      </c>
      <c r="B3077" s="29">
        <v>1032.623999999998</v>
      </c>
      <c r="C3077" s="29">
        <v>15187.612999999899</v>
      </c>
      <c r="D3077" s="29">
        <v>1</v>
      </c>
      <c r="E3077" s="29">
        <v>1</v>
      </c>
      <c r="F3077" s="29">
        <v>262.32799999999997</v>
      </c>
      <c r="G3077" s="29">
        <v>1</v>
      </c>
      <c r="H3077" s="29">
        <v>1</v>
      </c>
      <c r="I3077" s="29">
        <v>1</v>
      </c>
      <c r="K3077" s="432"/>
      <c r="L3077" s="432" t="e">
        <f>IF(K3077=0,#REF!,0)</f>
        <v>#REF!</v>
      </c>
      <c r="O3077">
        <v>51369.950500999999</v>
      </c>
      <c r="P3077">
        <v>30</v>
      </c>
    </row>
    <row r="3078" spans="1:16">
      <c r="A3078" s="29">
        <v>3076</v>
      </c>
      <c r="B3078" s="29">
        <v>1032.623999999998</v>
      </c>
      <c r="C3078" s="29">
        <v>15187.612999999899</v>
      </c>
      <c r="D3078" s="29">
        <v>1</v>
      </c>
      <c r="E3078" s="29">
        <v>1</v>
      </c>
      <c r="F3078" s="29">
        <v>262.99400000000003</v>
      </c>
      <c r="G3078" s="29">
        <v>1</v>
      </c>
      <c r="H3078" s="29">
        <v>1</v>
      </c>
      <c r="I3078" s="29">
        <v>1</v>
      </c>
      <c r="K3078" s="432"/>
      <c r="L3078" s="432" t="e">
        <f>IF(K3078=0,#REF!,0)</f>
        <v>#REF!</v>
      </c>
      <c r="O3078">
        <v>51569.100525000002</v>
      </c>
      <c r="P3078">
        <v>27</v>
      </c>
    </row>
    <row r="3079" spans="1:16">
      <c r="A3079" s="29">
        <v>3077</v>
      </c>
      <c r="B3079" s="29">
        <v>1032.623999999998</v>
      </c>
      <c r="C3079" s="29">
        <v>15187.612999999899</v>
      </c>
      <c r="D3079" s="29">
        <v>1</v>
      </c>
      <c r="E3079" s="29">
        <v>1</v>
      </c>
      <c r="F3079" s="29">
        <v>238.409999999999</v>
      </c>
      <c r="G3079" s="29">
        <v>1</v>
      </c>
      <c r="H3079" s="29">
        <v>1</v>
      </c>
      <c r="I3079" s="29">
        <v>1</v>
      </c>
      <c r="K3079" s="432"/>
      <c r="L3079" s="432" t="e">
        <f>IF(K3079=0,#REF!,0)</f>
        <v>#REF!</v>
      </c>
      <c r="O3079">
        <v>51724.881072999997</v>
      </c>
      <c r="P3079">
        <v>31</v>
      </c>
    </row>
    <row r="3080" spans="1:16">
      <c r="A3080" s="29">
        <v>3078</v>
      </c>
      <c r="B3080" s="29">
        <v>1762.222</v>
      </c>
      <c r="C3080" s="29">
        <v>15187.612999999899</v>
      </c>
      <c r="D3080" s="29">
        <v>1</v>
      </c>
      <c r="E3080" s="29">
        <v>1</v>
      </c>
      <c r="F3080" s="29">
        <v>2509.08699999999</v>
      </c>
      <c r="G3080" s="29">
        <v>1</v>
      </c>
      <c r="H3080" s="29">
        <v>1</v>
      </c>
      <c r="I3080" s="29">
        <v>1</v>
      </c>
      <c r="K3080" s="432"/>
      <c r="L3080" s="432" t="e">
        <f>IF(K3080=0,#REF!,0)</f>
        <v>#REF!</v>
      </c>
      <c r="O3080">
        <v>51738.146361999999</v>
      </c>
      <c r="P3080">
        <v>34</v>
      </c>
    </row>
    <row r="3081" spans="1:16">
      <c r="A3081" s="29">
        <v>3079</v>
      </c>
      <c r="B3081" s="29">
        <v>6139.8579999999993</v>
      </c>
      <c r="C3081" s="29">
        <v>15289.6509999999</v>
      </c>
      <c r="D3081" s="29">
        <v>1</v>
      </c>
      <c r="E3081" s="29">
        <v>1</v>
      </c>
      <c r="F3081" s="29">
        <v>6575.2330000000002</v>
      </c>
      <c r="G3081" s="29">
        <v>1</v>
      </c>
      <c r="H3081" s="29">
        <v>1</v>
      </c>
      <c r="I3081" s="29">
        <v>1</v>
      </c>
      <c r="K3081" s="432"/>
      <c r="L3081" s="432" t="e">
        <f>IF(K3081=0,#REF!,0)</f>
        <v>#REF!</v>
      </c>
      <c r="O3081">
        <v>52578.256530999999</v>
      </c>
      <c r="P3081">
        <v>37</v>
      </c>
    </row>
    <row r="3082" spans="1:16">
      <c r="A3082" s="29">
        <v>3080</v>
      </c>
      <c r="B3082" s="29">
        <v>1762.222</v>
      </c>
      <c r="C3082" s="29">
        <v>42220.096999999892</v>
      </c>
      <c r="D3082" s="29">
        <v>1</v>
      </c>
      <c r="E3082" s="29">
        <v>1</v>
      </c>
      <c r="F3082" s="29">
        <v>5327.0789999999897</v>
      </c>
      <c r="G3082" s="29">
        <v>1</v>
      </c>
      <c r="H3082" s="29">
        <v>1</v>
      </c>
      <c r="I3082" s="29">
        <v>1</v>
      </c>
      <c r="K3082" s="432"/>
      <c r="L3082" s="432" t="e">
        <f>IF(K3082=0,#REF!,0)</f>
        <v>#REF!</v>
      </c>
      <c r="O3082">
        <v>53298.374236000003</v>
      </c>
      <c r="P3082">
        <v>49</v>
      </c>
    </row>
    <row r="3083" spans="1:16">
      <c r="A3083" s="29">
        <v>3081</v>
      </c>
      <c r="B3083" s="29">
        <v>1032.623999999998</v>
      </c>
      <c r="C3083" s="29">
        <v>71705.652999999904</v>
      </c>
      <c r="D3083" s="29">
        <v>1</v>
      </c>
      <c r="E3083" s="29">
        <v>1</v>
      </c>
      <c r="F3083" s="29">
        <v>4406.3680000000004</v>
      </c>
      <c r="G3083" s="29">
        <v>1</v>
      </c>
      <c r="H3083" s="29">
        <v>1</v>
      </c>
      <c r="I3083" s="29">
        <v>1</v>
      </c>
      <c r="K3083" s="432"/>
      <c r="L3083" s="432" t="e">
        <f>IF(K3083=0,#REF!,0)</f>
        <v>#REF!</v>
      </c>
      <c r="O3083">
        <v>53697.266997999999</v>
      </c>
      <c r="P3083">
        <v>47</v>
      </c>
    </row>
    <row r="3084" spans="1:16">
      <c r="A3084" s="29">
        <v>3082</v>
      </c>
      <c r="B3084" s="29">
        <v>1153.2399999999991</v>
      </c>
      <c r="C3084" s="29">
        <v>89771.231</v>
      </c>
      <c r="D3084" s="29">
        <v>1</v>
      </c>
      <c r="E3084" s="29">
        <v>1</v>
      </c>
      <c r="F3084" s="29">
        <v>3355.76799999999</v>
      </c>
      <c r="G3084" s="29">
        <v>1</v>
      </c>
      <c r="H3084" s="29">
        <v>1</v>
      </c>
      <c r="I3084" s="29">
        <v>1</v>
      </c>
      <c r="K3084" s="432"/>
      <c r="L3084" s="432" t="e">
        <f>IF(K3084=0,#REF!,0)</f>
        <v>#REF!</v>
      </c>
      <c r="O3084">
        <v>55425.949645000001</v>
      </c>
      <c r="P3084">
        <v>50</v>
      </c>
    </row>
    <row r="3085" spans="1:16">
      <c r="A3085" s="29">
        <v>3083</v>
      </c>
      <c r="B3085" s="29">
        <v>1213.5469999999989</v>
      </c>
      <c r="C3085" s="29">
        <v>107573.6189999998</v>
      </c>
      <c r="D3085" s="29">
        <v>1</v>
      </c>
      <c r="E3085" s="29">
        <v>1</v>
      </c>
      <c r="F3085" s="29">
        <v>2961.23</v>
      </c>
      <c r="G3085" s="29">
        <v>1</v>
      </c>
      <c r="H3085" s="29">
        <v>1</v>
      </c>
      <c r="I3085" s="29">
        <v>1</v>
      </c>
      <c r="K3085" s="432"/>
      <c r="L3085" s="432" t="e">
        <f>IF(K3085=0,#REF!,0)</f>
        <v>#REF!</v>
      </c>
      <c r="O3085">
        <v>56696.870423</v>
      </c>
      <c r="P3085">
        <v>52</v>
      </c>
    </row>
    <row r="3086" spans="1:16">
      <c r="A3086" s="29">
        <v>3084</v>
      </c>
      <c r="B3086" s="29">
        <v>1213.5469999999989</v>
      </c>
      <c r="C3086" s="29">
        <v>90256.597000000009</v>
      </c>
      <c r="D3086" s="29">
        <v>1</v>
      </c>
      <c r="E3086" s="29">
        <v>1</v>
      </c>
      <c r="F3086" s="29">
        <v>2763.6320000000001</v>
      </c>
      <c r="G3086" s="29">
        <v>1</v>
      </c>
      <c r="H3086" s="29">
        <v>1</v>
      </c>
      <c r="I3086" s="29">
        <v>1</v>
      </c>
      <c r="K3086" s="432"/>
      <c r="L3086" s="432" t="e">
        <f>IF(K3086=0,#REF!,0)</f>
        <v>#REF!</v>
      </c>
      <c r="O3086">
        <v>57095.159423999998</v>
      </c>
      <c r="P3086">
        <v>46</v>
      </c>
    </row>
    <row r="3087" spans="1:16">
      <c r="A3087" s="29">
        <v>3085</v>
      </c>
      <c r="B3087" s="29">
        <v>6200.1660000000002</v>
      </c>
      <c r="C3087" s="29">
        <v>49072.1139999999</v>
      </c>
      <c r="D3087" s="29">
        <v>1</v>
      </c>
      <c r="E3087" s="29">
        <v>1</v>
      </c>
      <c r="F3087" s="29">
        <v>4135.43</v>
      </c>
      <c r="G3087" s="29">
        <v>1</v>
      </c>
      <c r="H3087" s="29">
        <v>1</v>
      </c>
      <c r="I3087" s="29">
        <v>1</v>
      </c>
      <c r="K3087" s="432"/>
      <c r="L3087" s="432" t="e">
        <f>IF(K3087=0,#REF!,0)</f>
        <v>#REF!</v>
      </c>
      <c r="O3087">
        <v>55413.574432000001</v>
      </c>
      <c r="P3087">
        <v>45</v>
      </c>
    </row>
    <row r="3088" spans="1:16">
      <c r="A3088" s="29">
        <v>3086</v>
      </c>
      <c r="B3088" s="29">
        <v>1762.222</v>
      </c>
      <c r="C3088" s="29">
        <v>71243.317999999897</v>
      </c>
      <c r="D3088" s="29">
        <v>1</v>
      </c>
      <c r="E3088" s="29">
        <v>1</v>
      </c>
      <c r="F3088" s="29">
        <v>3677.24799999999</v>
      </c>
      <c r="G3088" s="29">
        <v>1</v>
      </c>
      <c r="H3088" s="29">
        <v>1</v>
      </c>
      <c r="I3088" s="29">
        <v>1</v>
      </c>
      <c r="K3088" s="432"/>
      <c r="L3088" s="432" t="e">
        <f>IF(K3088=0,#REF!,0)</f>
        <v>#REF!</v>
      </c>
      <c r="O3088">
        <v>55398.348480000001</v>
      </c>
      <c r="P3088">
        <v>43</v>
      </c>
    </row>
    <row r="3089" spans="1:16">
      <c r="A3089" s="29">
        <v>3087</v>
      </c>
      <c r="B3089" s="29">
        <v>1032.623999999998</v>
      </c>
      <c r="C3089" s="29">
        <v>105866.4259999998</v>
      </c>
      <c r="D3089" s="29">
        <v>1</v>
      </c>
      <c r="E3089" s="29">
        <v>1</v>
      </c>
      <c r="F3089" s="29">
        <v>2107.7220000000002</v>
      </c>
      <c r="G3089" s="29">
        <v>1</v>
      </c>
      <c r="H3089" s="29">
        <v>1</v>
      </c>
      <c r="I3089" s="29">
        <v>1</v>
      </c>
      <c r="K3089" s="432"/>
      <c r="L3089" s="432" t="e">
        <f>IF(K3089=0,#REF!,0)</f>
        <v>#REF!</v>
      </c>
      <c r="O3089">
        <v>57226.696196999997</v>
      </c>
      <c r="P3089">
        <v>25</v>
      </c>
    </row>
    <row r="3090" spans="1:16">
      <c r="A3090" s="29">
        <v>3088</v>
      </c>
      <c r="B3090" s="29">
        <v>1032.623999999998</v>
      </c>
      <c r="C3090" s="29">
        <v>88559.619000000006</v>
      </c>
      <c r="D3090" s="29">
        <v>1</v>
      </c>
      <c r="E3090" s="29">
        <v>1</v>
      </c>
      <c r="F3090" s="29">
        <v>1846.5549999999901</v>
      </c>
      <c r="G3090" s="29">
        <v>1</v>
      </c>
      <c r="H3090" s="29">
        <v>1</v>
      </c>
      <c r="I3090" s="29">
        <v>1</v>
      </c>
      <c r="K3090" s="432"/>
      <c r="L3090" s="432" t="e">
        <f>IF(K3090=0,#REF!,0)</f>
        <v>#REF!</v>
      </c>
      <c r="O3090">
        <v>57496.613952</v>
      </c>
      <c r="P3090">
        <v>29</v>
      </c>
    </row>
    <row r="3091" spans="1:16">
      <c r="A3091" s="29">
        <v>3089</v>
      </c>
      <c r="B3091" s="29">
        <v>1032.623999999998</v>
      </c>
      <c r="C3091" s="29">
        <v>76641.122000000003</v>
      </c>
      <c r="D3091" s="29">
        <v>1</v>
      </c>
      <c r="E3091" s="29">
        <v>1</v>
      </c>
      <c r="F3091" s="29">
        <v>2107.8379999999902</v>
      </c>
      <c r="G3091" s="29">
        <v>1</v>
      </c>
      <c r="H3091" s="29">
        <v>1</v>
      </c>
      <c r="I3091" s="29">
        <v>1</v>
      </c>
      <c r="K3091" s="432"/>
      <c r="L3091" s="432" t="e">
        <f>IF(K3091=0,#REF!,0)</f>
        <v>#REF!</v>
      </c>
      <c r="O3091">
        <v>57865.263032000003</v>
      </c>
      <c r="P3091">
        <v>29</v>
      </c>
    </row>
    <row r="3092" spans="1:16">
      <c r="A3092" s="29">
        <v>3090</v>
      </c>
      <c r="B3092" s="29">
        <v>1762.222</v>
      </c>
      <c r="C3092" s="29">
        <v>42093.763999999886</v>
      </c>
      <c r="D3092" s="29">
        <v>1</v>
      </c>
      <c r="E3092" s="29">
        <v>1</v>
      </c>
      <c r="F3092" s="29">
        <v>3677.4670000000001</v>
      </c>
      <c r="G3092" s="29">
        <v>1</v>
      </c>
      <c r="H3092" s="29">
        <v>1</v>
      </c>
      <c r="I3092" s="29">
        <v>1</v>
      </c>
      <c r="K3092" s="432"/>
      <c r="L3092" s="432" t="e">
        <f>IF(K3092=0,#REF!,0)</f>
        <v>#REF!</v>
      </c>
      <c r="O3092">
        <v>57358.596955000001</v>
      </c>
      <c r="P3092">
        <v>32</v>
      </c>
    </row>
    <row r="3093" spans="1:16">
      <c r="A3093" s="29">
        <v>3091</v>
      </c>
      <c r="B3093" s="29">
        <v>6139.8579999999993</v>
      </c>
      <c r="C3093" s="29">
        <v>28117.7429999999</v>
      </c>
      <c r="D3093" s="29">
        <v>1</v>
      </c>
      <c r="E3093" s="29">
        <v>1</v>
      </c>
      <c r="F3093" s="29">
        <v>5183.2749999999996</v>
      </c>
      <c r="G3093" s="29">
        <v>1</v>
      </c>
      <c r="H3093" s="29">
        <v>1</v>
      </c>
      <c r="I3093" s="29">
        <v>1</v>
      </c>
      <c r="K3093" s="432"/>
      <c r="L3093" s="432" t="e">
        <f>IF(K3093=0,#REF!,0)</f>
        <v>#REF!</v>
      </c>
      <c r="O3093">
        <v>56756.586179999998</v>
      </c>
      <c r="P3093">
        <v>40</v>
      </c>
    </row>
    <row r="3094" spans="1:16">
      <c r="A3094" s="29">
        <v>3092</v>
      </c>
      <c r="B3094" s="29">
        <v>7599.07</v>
      </c>
      <c r="C3094" s="29">
        <v>29387.069999999901</v>
      </c>
      <c r="D3094" s="29">
        <v>1</v>
      </c>
      <c r="E3094" s="29">
        <v>1</v>
      </c>
      <c r="F3094" s="29">
        <v>5250.1149999999898</v>
      </c>
      <c r="G3094" s="29">
        <v>1</v>
      </c>
      <c r="H3094" s="29">
        <v>1</v>
      </c>
      <c r="I3094" s="29">
        <v>1</v>
      </c>
      <c r="K3094" s="432"/>
      <c r="L3094" s="432" t="e">
        <f>IF(K3094=0,#REF!,0)</f>
        <v>#REF!</v>
      </c>
      <c r="O3094">
        <v>57155.175780999998</v>
      </c>
      <c r="P3094">
        <v>47</v>
      </c>
    </row>
    <row r="3095" spans="1:16">
      <c r="A3095" s="29">
        <v>3093</v>
      </c>
      <c r="B3095" s="29">
        <v>1762.222</v>
      </c>
      <c r="C3095" s="29">
        <v>16153.0519999999</v>
      </c>
      <c r="D3095" s="29">
        <v>1</v>
      </c>
      <c r="E3095" s="29">
        <v>1</v>
      </c>
      <c r="F3095" s="29">
        <v>4074.1149999999898</v>
      </c>
      <c r="G3095" s="29">
        <v>1</v>
      </c>
      <c r="H3095" s="29">
        <v>1</v>
      </c>
      <c r="I3095" s="29">
        <v>1</v>
      </c>
      <c r="K3095" s="432"/>
      <c r="L3095" s="432" t="e">
        <f>IF(K3095=0,#REF!,0)</f>
        <v>#REF!</v>
      </c>
      <c r="O3095">
        <v>57403.141602000003</v>
      </c>
      <c r="P3095">
        <v>50</v>
      </c>
    </row>
    <row r="3096" spans="1:16">
      <c r="A3096" s="29">
        <v>3094</v>
      </c>
      <c r="B3096" s="29">
        <v>1762.222</v>
      </c>
      <c r="C3096" s="29">
        <v>15703.841999999901</v>
      </c>
      <c r="D3096" s="29">
        <v>1</v>
      </c>
      <c r="E3096" s="29">
        <v>1</v>
      </c>
      <c r="F3096" s="29">
        <v>2962.0639999999999</v>
      </c>
      <c r="G3096" s="29">
        <v>1</v>
      </c>
      <c r="H3096" s="29">
        <v>1</v>
      </c>
      <c r="I3096" s="29">
        <v>1</v>
      </c>
      <c r="K3096" s="432"/>
      <c r="L3096" s="432" t="e">
        <f>IF(K3096=0,#REF!,0)</f>
        <v>#REF!</v>
      </c>
      <c r="O3096">
        <v>56494.987947000001</v>
      </c>
      <c r="P3096">
        <v>53</v>
      </c>
    </row>
    <row r="3097" spans="1:16">
      <c r="A3097" s="29">
        <v>3095</v>
      </c>
      <c r="B3097" s="29">
        <v>1762.222</v>
      </c>
      <c r="C3097" s="29">
        <v>15254.630999999899</v>
      </c>
      <c r="D3097" s="29">
        <v>1</v>
      </c>
      <c r="E3097" s="29">
        <v>1</v>
      </c>
      <c r="F3097" s="29">
        <v>1654.828</v>
      </c>
      <c r="G3097" s="29">
        <v>1</v>
      </c>
      <c r="H3097" s="29">
        <v>1</v>
      </c>
      <c r="I3097" s="29">
        <v>1</v>
      </c>
      <c r="K3097" s="432"/>
      <c r="L3097" s="432" t="e">
        <f>IF(K3097=0,#REF!,0)</f>
        <v>#REF!</v>
      </c>
      <c r="O3097">
        <v>56307.073669999998</v>
      </c>
      <c r="P3097">
        <v>46</v>
      </c>
    </row>
    <row r="3098" spans="1:16">
      <c r="A3098" s="29">
        <v>3096</v>
      </c>
      <c r="B3098" s="29">
        <v>1032.623999999998</v>
      </c>
      <c r="C3098" s="29">
        <v>15254.630999999899</v>
      </c>
      <c r="D3098" s="29">
        <v>1</v>
      </c>
      <c r="E3098" s="29">
        <v>1</v>
      </c>
      <c r="F3098" s="29">
        <v>1264.5129999999899</v>
      </c>
      <c r="G3098" s="29">
        <v>1</v>
      </c>
      <c r="H3098" s="29">
        <v>1</v>
      </c>
      <c r="I3098" s="29">
        <v>1</v>
      </c>
      <c r="K3098" s="432"/>
      <c r="L3098" s="432" t="e">
        <f>IF(K3098=0,#REF!,0)</f>
        <v>#REF!</v>
      </c>
      <c r="O3098">
        <v>55373.481629000002</v>
      </c>
      <c r="P3098">
        <v>35</v>
      </c>
    </row>
    <row r="3099" spans="1:16">
      <c r="A3099" s="29">
        <v>3097</v>
      </c>
      <c r="B3099" s="29">
        <v>1032.623999999998</v>
      </c>
      <c r="C3099" s="29">
        <v>15254.630999999899</v>
      </c>
      <c r="D3099" s="29">
        <v>1</v>
      </c>
      <c r="E3099" s="29">
        <v>1</v>
      </c>
      <c r="F3099" s="29">
        <v>557.46799999999996</v>
      </c>
      <c r="G3099" s="29">
        <v>1</v>
      </c>
      <c r="H3099" s="29">
        <v>1</v>
      </c>
      <c r="I3099" s="29">
        <v>1</v>
      </c>
      <c r="K3099" s="432"/>
      <c r="L3099" s="432" t="e">
        <f>IF(K3099=0,#REF!,0)</f>
        <v>#REF!</v>
      </c>
      <c r="O3099">
        <v>53183.698059000002</v>
      </c>
      <c r="P3099">
        <v>28</v>
      </c>
    </row>
    <row r="3100" spans="1:16">
      <c r="A3100" s="29">
        <v>3098</v>
      </c>
      <c r="B3100" s="29">
        <v>1032.623999999998</v>
      </c>
      <c r="C3100" s="29">
        <v>15187.612999999899</v>
      </c>
      <c r="D3100" s="29">
        <v>1</v>
      </c>
      <c r="E3100" s="29">
        <v>1</v>
      </c>
      <c r="F3100" s="29">
        <v>320.03899999999999</v>
      </c>
      <c r="G3100" s="29">
        <v>1</v>
      </c>
      <c r="H3100" s="29">
        <v>1</v>
      </c>
      <c r="I3100" s="29">
        <v>1</v>
      </c>
      <c r="K3100" s="432"/>
      <c r="L3100" s="432" t="e">
        <f>IF(K3100=0,#REF!,0)</f>
        <v>#REF!</v>
      </c>
      <c r="O3100">
        <v>52182.358336999998</v>
      </c>
      <c r="P3100">
        <v>22</v>
      </c>
    </row>
    <row r="3101" spans="1:16">
      <c r="A3101" s="29">
        <v>3099</v>
      </c>
      <c r="B3101" s="29">
        <v>1032.623999999998</v>
      </c>
      <c r="C3101" s="29">
        <v>15187.612999999899</v>
      </c>
      <c r="D3101" s="29">
        <v>1</v>
      </c>
      <c r="E3101" s="29">
        <v>1</v>
      </c>
      <c r="F3101" s="29">
        <v>261.19600000000003</v>
      </c>
      <c r="G3101" s="29">
        <v>1</v>
      </c>
      <c r="H3101" s="29">
        <v>1</v>
      </c>
      <c r="I3101" s="29">
        <v>1</v>
      </c>
      <c r="K3101" s="432"/>
      <c r="L3101" s="432" t="e">
        <f>IF(K3101=0,#REF!,0)</f>
        <v>#REF!</v>
      </c>
      <c r="O3101">
        <v>51761.304719</v>
      </c>
      <c r="P3101">
        <v>22</v>
      </c>
    </row>
    <row r="3102" spans="1:16">
      <c r="A3102" s="29">
        <v>3100</v>
      </c>
      <c r="B3102" s="29">
        <v>1032.623999999998</v>
      </c>
      <c r="C3102" s="29">
        <v>15187.612999999899</v>
      </c>
      <c r="D3102" s="29">
        <v>1</v>
      </c>
      <c r="E3102" s="29">
        <v>1</v>
      </c>
      <c r="F3102" s="29">
        <v>261.93200000000002</v>
      </c>
      <c r="G3102" s="29">
        <v>1</v>
      </c>
      <c r="H3102" s="29">
        <v>1</v>
      </c>
      <c r="I3102" s="29">
        <v>1</v>
      </c>
      <c r="K3102" s="432"/>
      <c r="L3102" s="432" t="e">
        <f>IF(K3102=0,#REF!,0)</f>
        <v>#REF!</v>
      </c>
      <c r="O3102">
        <v>51443.299346</v>
      </c>
      <c r="P3102">
        <v>20</v>
      </c>
    </row>
    <row r="3103" spans="1:16">
      <c r="A3103" s="29">
        <v>3101</v>
      </c>
      <c r="B3103" s="29">
        <v>1032.623999999998</v>
      </c>
      <c r="C3103" s="29">
        <v>15187.612999999899</v>
      </c>
      <c r="D3103" s="29">
        <v>1</v>
      </c>
      <c r="E3103" s="29">
        <v>1</v>
      </c>
      <c r="F3103" s="29">
        <v>237.952</v>
      </c>
      <c r="G3103" s="29">
        <v>1</v>
      </c>
      <c r="H3103" s="29">
        <v>1</v>
      </c>
      <c r="I3103" s="29">
        <v>1</v>
      </c>
      <c r="K3103" s="432"/>
      <c r="L3103" s="432" t="e">
        <f>IF(K3103=0,#REF!,0)</f>
        <v>#REF!</v>
      </c>
      <c r="O3103">
        <v>51668.185151999998</v>
      </c>
      <c r="P3103">
        <v>19</v>
      </c>
    </row>
    <row r="3104" spans="1:16">
      <c r="A3104" s="29">
        <v>3102</v>
      </c>
      <c r="B3104" s="29">
        <v>1762.222</v>
      </c>
      <c r="C3104" s="29">
        <v>15187.612999999899</v>
      </c>
      <c r="D3104" s="29">
        <v>1</v>
      </c>
      <c r="E3104" s="29">
        <v>1</v>
      </c>
      <c r="F3104" s="29">
        <v>2509.0809999999901</v>
      </c>
      <c r="G3104" s="29">
        <v>1</v>
      </c>
      <c r="H3104" s="29">
        <v>1</v>
      </c>
      <c r="I3104" s="29">
        <v>1</v>
      </c>
      <c r="K3104" s="432"/>
      <c r="L3104" s="432" t="e">
        <f>IF(K3104=0,#REF!,0)</f>
        <v>#REF!</v>
      </c>
      <c r="O3104">
        <v>52234.841004000002</v>
      </c>
      <c r="P3104">
        <v>23</v>
      </c>
    </row>
    <row r="3105" spans="1:16">
      <c r="A3105" s="29">
        <v>3103</v>
      </c>
      <c r="B3105" s="29">
        <v>6139.8579999999993</v>
      </c>
      <c r="C3105" s="29">
        <v>15289.6509999999</v>
      </c>
      <c r="D3105" s="29">
        <v>1</v>
      </c>
      <c r="E3105" s="29">
        <v>1</v>
      </c>
      <c r="F3105" s="29">
        <v>6575.4059999999999</v>
      </c>
      <c r="G3105" s="29">
        <v>1</v>
      </c>
      <c r="H3105" s="29">
        <v>1</v>
      </c>
      <c r="I3105" s="29">
        <v>1</v>
      </c>
      <c r="K3105" s="432"/>
      <c r="L3105" s="432" t="e">
        <f>IF(K3105=0,#REF!,0)</f>
        <v>#REF!</v>
      </c>
      <c r="O3105">
        <v>52926.310546000001</v>
      </c>
      <c r="P3105">
        <v>39</v>
      </c>
    </row>
    <row r="3106" spans="1:16">
      <c r="A3106" s="29">
        <v>3104</v>
      </c>
      <c r="B3106" s="29">
        <v>1762.222</v>
      </c>
      <c r="C3106" s="29">
        <v>42232.179999999891</v>
      </c>
      <c r="D3106" s="29">
        <v>1</v>
      </c>
      <c r="E3106" s="29">
        <v>1</v>
      </c>
      <c r="F3106" s="29">
        <v>5327.2839999999896</v>
      </c>
      <c r="G3106" s="29">
        <v>1</v>
      </c>
      <c r="H3106" s="29">
        <v>1</v>
      </c>
      <c r="I3106" s="29">
        <v>1</v>
      </c>
      <c r="K3106" s="432"/>
      <c r="L3106" s="432" t="e">
        <f>IF(K3106=0,#REF!,0)</f>
        <v>#REF!</v>
      </c>
      <c r="O3106">
        <v>54410.769775000001</v>
      </c>
      <c r="P3106">
        <v>62</v>
      </c>
    </row>
    <row r="3107" spans="1:16">
      <c r="A3107" s="29">
        <v>3105</v>
      </c>
      <c r="B3107" s="29">
        <v>1032.623999999998</v>
      </c>
      <c r="C3107" s="29">
        <v>71705.6709999999</v>
      </c>
      <c r="D3107" s="29">
        <v>1</v>
      </c>
      <c r="E3107" s="29">
        <v>1</v>
      </c>
      <c r="F3107" s="29">
        <v>4406.5909999999903</v>
      </c>
      <c r="G3107" s="29">
        <v>1</v>
      </c>
      <c r="H3107" s="29">
        <v>1</v>
      </c>
      <c r="I3107" s="29">
        <v>1</v>
      </c>
      <c r="K3107" s="432"/>
      <c r="L3107" s="432" t="e">
        <f>IF(K3107=0,#REF!,0)</f>
        <v>#REF!</v>
      </c>
      <c r="O3107">
        <v>56889.844175999999</v>
      </c>
      <c r="P3107">
        <v>43</v>
      </c>
    </row>
    <row r="3108" spans="1:16">
      <c r="A3108" s="29">
        <v>3106</v>
      </c>
      <c r="B3108" s="29">
        <v>1153.2399999999991</v>
      </c>
      <c r="C3108" s="29">
        <v>89771.297999999995</v>
      </c>
      <c r="D3108" s="29">
        <v>1</v>
      </c>
      <c r="E3108" s="29">
        <v>1</v>
      </c>
      <c r="F3108" s="29">
        <v>3356.1260000000002</v>
      </c>
      <c r="G3108" s="29">
        <v>1</v>
      </c>
      <c r="H3108" s="29">
        <v>1</v>
      </c>
      <c r="I3108" s="29">
        <v>1</v>
      </c>
      <c r="K3108" s="432"/>
      <c r="L3108" s="432" t="e">
        <f>IF(K3108=0,#REF!,0)</f>
        <v>#REF!</v>
      </c>
      <c r="O3108">
        <v>59977.059662</v>
      </c>
      <c r="P3108">
        <v>32</v>
      </c>
    </row>
    <row r="3109" spans="1:16">
      <c r="A3109" s="29">
        <v>3107</v>
      </c>
      <c r="B3109" s="29">
        <v>1213.5469999999989</v>
      </c>
      <c r="C3109" s="29">
        <v>107573.8159999998</v>
      </c>
      <c r="D3109" s="29">
        <v>1</v>
      </c>
      <c r="E3109" s="29">
        <v>1</v>
      </c>
      <c r="F3109" s="29">
        <v>2962.0430000000001</v>
      </c>
      <c r="G3109" s="29">
        <v>1</v>
      </c>
      <c r="H3109" s="29">
        <v>1</v>
      </c>
      <c r="I3109" s="29">
        <v>1</v>
      </c>
      <c r="K3109" s="432"/>
      <c r="L3109" s="432" t="e">
        <f>IF(K3109=0,#REF!,0)</f>
        <v>#REF!</v>
      </c>
      <c r="O3109">
        <v>61160.853851</v>
      </c>
      <c r="P3109">
        <v>27</v>
      </c>
    </row>
    <row r="3110" spans="1:16">
      <c r="A3110" s="29">
        <v>3108</v>
      </c>
      <c r="B3110" s="29">
        <v>1213.5469999999989</v>
      </c>
      <c r="C3110" s="29">
        <v>90256.834000000003</v>
      </c>
      <c r="D3110" s="29">
        <v>1</v>
      </c>
      <c r="E3110" s="29">
        <v>1</v>
      </c>
      <c r="F3110" s="29">
        <v>2764.5339999999901</v>
      </c>
      <c r="G3110" s="29">
        <v>1</v>
      </c>
      <c r="H3110" s="29">
        <v>1</v>
      </c>
      <c r="I3110" s="29">
        <v>1</v>
      </c>
      <c r="K3110" s="432"/>
      <c r="L3110" s="432" t="e">
        <f>IF(K3110=0,#REF!,0)</f>
        <v>#REF!</v>
      </c>
      <c r="O3110">
        <v>60962.199248999998</v>
      </c>
      <c r="P3110">
        <v>27</v>
      </c>
    </row>
    <row r="3111" spans="1:16">
      <c r="A3111" s="29">
        <v>3109</v>
      </c>
      <c r="B3111" s="29">
        <v>6200.1660000000002</v>
      </c>
      <c r="C3111" s="29">
        <v>49072.4379999999</v>
      </c>
      <c r="D3111" s="29">
        <v>1</v>
      </c>
      <c r="E3111" s="29">
        <v>1</v>
      </c>
      <c r="F3111" s="29">
        <v>4137.3589999999904</v>
      </c>
      <c r="G3111" s="29">
        <v>1</v>
      </c>
      <c r="H3111" s="29">
        <v>1</v>
      </c>
      <c r="I3111" s="29">
        <v>1</v>
      </c>
      <c r="K3111" s="432"/>
      <c r="L3111" s="432" t="e">
        <f>IF(K3111=0,#REF!,0)</f>
        <v>#REF!</v>
      </c>
      <c r="O3111">
        <v>58533.823179999999</v>
      </c>
      <c r="P3111">
        <v>25</v>
      </c>
    </row>
    <row r="3112" spans="1:16">
      <c r="A3112" s="29">
        <v>3110</v>
      </c>
      <c r="B3112" s="29">
        <v>1762.222</v>
      </c>
      <c r="C3112" s="29">
        <v>71243.700999999899</v>
      </c>
      <c r="D3112" s="29">
        <v>1</v>
      </c>
      <c r="E3112" s="29">
        <v>1</v>
      </c>
      <c r="F3112" s="29">
        <v>3679.17</v>
      </c>
      <c r="G3112" s="29">
        <v>1</v>
      </c>
      <c r="H3112" s="29">
        <v>1</v>
      </c>
      <c r="I3112" s="29">
        <v>1</v>
      </c>
      <c r="K3112" s="432"/>
      <c r="L3112" s="432" t="e">
        <f>IF(K3112=0,#REF!,0)</f>
        <v>#REF!</v>
      </c>
      <c r="O3112">
        <v>58251.401641999997</v>
      </c>
      <c r="P3112">
        <v>26</v>
      </c>
    </row>
    <row r="3113" spans="1:16">
      <c r="A3113" s="29">
        <v>3111</v>
      </c>
      <c r="B3113" s="29">
        <v>1032.623999999998</v>
      </c>
      <c r="C3113" s="29">
        <v>105866.8789999998</v>
      </c>
      <c r="D3113" s="29">
        <v>1</v>
      </c>
      <c r="E3113" s="29">
        <v>1</v>
      </c>
      <c r="F3113" s="29">
        <v>2109.078</v>
      </c>
      <c r="G3113" s="29">
        <v>1</v>
      </c>
      <c r="H3113" s="29">
        <v>1</v>
      </c>
      <c r="I3113" s="29">
        <v>1</v>
      </c>
      <c r="K3113" s="432"/>
      <c r="L3113" s="432" t="e">
        <f>IF(K3113=0,#REF!,0)</f>
        <v>#REF!</v>
      </c>
      <c r="O3113">
        <v>60394.346862999999</v>
      </c>
      <c r="P3113">
        <v>21</v>
      </c>
    </row>
    <row r="3114" spans="1:16">
      <c r="A3114" s="29">
        <v>3112</v>
      </c>
      <c r="B3114" s="29">
        <v>1032.623999999998</v>
      </c>
      <c r="C3114" s="29">
        <v>88560.072</v>
      </c>
      <c r="D3114" s="29">
        <v>1</v>
      </c>
      <c r="E3114" s="29">
        <v>1</v>
      </c>
      <c r="F3114" s="29">
        <v>1847.8969999999999</v>
      </c>
      <c r="G3114" s="29">
        <v>1</v>
      </c>
      <c r="H3114" s="29">
        <v>1</v>
      </c>
      <c r="I3114" s="29">
        <v>1</v>
      </c>
      <c r="K3114" s="432"/>
      <c r="L3114" s="432" t="e">
        <f>IF(K3114=0,#REF!,0)</f>
        <v>#REF!</v>
      </c>
      <c r="O3114">
        <v>59827.299284999986</v>
      </c>
      <c r="P3114">
        <v>23</v>
      </c>
    </row>
    <row r="3115" spans="1:16">
      <c r="A3115" s="29">
        <v>3113</v>
      </c>
      <c r="B3115" s="29">
        <v>1032.623999999998</v>
      </c>
      <c r="C3115" s="29">
        <v>76641.532000000007</v>
      </c>
      <c r="D3115" s="29">
        <v>1</v>
      </c>
      <c r="E3115" s="29">
        <v>1</v>
      </c>
      <c r="F3115" s="29">
        <v>2109.0859999999998</v>
      </c>
      <c r="G3115" s="29">
        <v>1</v>
      </c>
      <c r="H3115" s="29">
        <v>1</v>
      </c>
      <c r="I3115" s="29">
        <v>1</v>
      </c>
      <c r="K3115" s="432"/>
      <c r="L3115" s="432" t="e">
        <f>IF(K3115=0,#REF!,0)</f>
        <v>#REF!</v>
      </c>
      <c r="O3115">
        <v>60199.363616000002</v>
      </c>
      <c r="P3115">
        <v>22</v>
      </c>
    </row>
    <row r="3116" spans="1:16">
      <c r="A3116" s="29">
        <v>3114</v>
      </c>
      <c r="B3116" s="29">
        <v>1762.222</v>
      </c>
      <c r="C3116" s="29">
        <v>42094.213999999891</v>
      </c>
      <c r="D3116" s="29">
        <v>1</v>
      </c>
      <c r="E3116" s="29">
        <v>1</v>
      </c>
      <c r="F3116" s="29">
        <v>3679.52</v>
      </c>
      <c r="G3116" s="29">
        <v>1</v>
      </c>
      <c r="H3116" s="29">
        <v>1</v>
      </c>
      <c r="I3116" s="29">
        <v>1</v>
      </c>
      <c r="K3116" s="432"/>
      <c r="L3116" s="432" t="e">
        <f>IF(K3116=0,#REF!,0)</f>
        <v>#REF!</v>
      </c>
      <c r="O3116">
        <v>60109.056061000003</v>
      </c>
      <c r="P3116">
        <v>25</v>
      </c>
    </row>
    <row r="3117" spans="1:16">
      <c r="A3117" s="29">
        <v>3115</v>
      </c>
      <c r="B3117" s="29">
        <v>6139.8579999999993</v>
      </c>
      <c r="C3117" s="29">
        <v>28117.976999999901</v>
      </c>
      <c r="D3117" s="29">
        <v>1</v>
      </c>
      <c r="E3117" s="29">
        <v>1</v>
      </c>
      <c r="F3117" s="29">
        <v>5185.8299999999899</v>
      </c>
      <c r="G3117" s="29">
        <v>1</v>
      </c>
      <c r="H3117" s="29">
        <v>1</v>
      </c>
      <c r="I3117" s="29">
        <v>1</v>
      </c>
      <c r="K3117" s="432"/>
      <c r="L3117" s="432" t="e">
        <f>IF(K3117=0,#REF!,0)</f>
        <v>#REF!</v>
      </c>
      <c r="O3117">
        <v>59186.902099999999</v>
      </c>
      <c r="P3117">
        <v>36</v>
      </c>
    </row>
    <row r="3118" spans="1:16">
      <c r="A3118" s="29">
        <v>3116</v>
      </c>
      <c r="B3118" s="29">
        <v>7599.07</v>
      </c>
      <c r="C3118" s="29">
        <v>29387.267999999902</v>
      </c>
      <c r="D3118" s="29">
        <v>1</v>
      </c>
      <c r="E3118" s="29">
        <v>1</v>
      </c>
      <c r="F3118" s="29">
        <v>5252.7719999999899</v>
      </c>
      <c r="G3118" s="29">
        <v>1</v>
      </c>
      <c r="H3118" s="29">
        <v>1</v>
      </c>
      <c r="I3118" s="29">
        <v>1</v>
      </c>
      <c r="K3118" s="432"/>
      <c r="L3118" s="432" t="e">
        <f>IF(K3118=0,#REF!,0)</f>
        <v>#REF!</v>
      </c>
      <c r="O3118">
        <v>58913.521696000003</v>
      </c>
      <c r="P3118">
        <v>41</v>
      </c>
    </row>
    <row r="3119" spans="1:16">
      <c r="A3119" s="29">
        <v>3117</v>
      </c>
      <c r="B3119" s="29">
        <v>1762.222</v>
      </c>
      <c r="C3119" s="29">
        <v>16153.0519999999</v>
      </c>
      <c r="D3119" s="29">
        <v>1</v>
      </c>
      <c r="E3119" s="29">
        <v>1</v>
      </c>
      <c r="F3119" s="29">
        <v>4076.172</v>
      </c>
      <c r="G3119" s="29">
        <v>1</v>
      </c>
      <c r="H3119" s="29">
        <v>1</v>
      </c>
      <c r="I3119" s="29">
        <v>1</v>
      </c>
      <c r="K3119" s="432"/>
      <c r="L3119" s="432" t="e">
        <f>IF(K3119=0,#REF!,0)</f>
        <v>#REF!</v>
      </c>
      <c r="O3119">
        <v>59366.113160000001</v>
      </c>
      <c r="P3119">
        <v>46</v>
      </c>
    </row>
    <row r="3120" spans="1:16">
      <c r="A3120" s="29">
        <v>3118</v>
      </c>
      <c r="B3120" s="29">
        <v>1762.222</v>
      </c>
      <c r="C3120" s="29">
        <v>15703.841999999901</v>
      </c>
      <c r="D3120" s="29">
        <v>1</v>
      </c>
      <c r="E3120" s="29">
        <v>1</v>
      </c>
      <c r="F3120" s="29">
        <v>2963.4649999999901</v>
      </c>
      <c r="G3120" s="29">
        <v>1</v>
      </c>
      <c r="H3120" s="29">
        <v>1</v>
      </c>
      <c r="I3120" s="29">
        <v>1</v>
      </c>
      <c r="K3120" s="432"/>
      <c r="L3120" s="432" t="e">
        <f>IF(K3120=0,#REF!,0)</f>
        <v>#REF!</v>
      </c>
      <c r="O3120">
        <v>57845.710356000003</v>
      </c>
      <c r="P3120">
        <v>50</v>
      </c>
    </row>
    <row r="3121" spans="1:16">
      <c r="A3121" s="29">
        <v>3119</v>
      </c>
      <c r="B3121" s="29">
        <v>1762.222</v>
      </c>
      <c r="C3121" s="29">
        <v>15254.630999999899</v>
      </c>
      <c r="D3121" s="29">
        <v>1</v>
      </c>
      <c r="E3121" s="29">
        <v>1</v>
      </c>
      <c r="F3121" s="29">
        <v>1655.6769999999999</v>
      </c>
      <c r="G3121" s="29">
        <v>1</v>
      </c>
      <c r="H3121" s="29">
        <v>1</v>
      </c>
      <c r="I3121" s="29">
        <v>1</v>
      </c>
      <c r="K3121" s="432"/>
      <c r="L3121" s="432" t="e">
        <f>IF(K3121=0,#REF!,0)</f>
        <v>#REF!</v>
      </c>
      <c r="O3121">
        <v>56765.831328999993</v>
      </c>
      <c r="P3121">
        <v>44</v>
      </c>
    </row>
    <row r="3122" spans="1:16">
      <c r="A3122" s="29">
        <v>3120</v>
      </c>
      <c r="B3122" s="29">
        <v>1032.623999999998</v>
      </c>
      <c r="C3122" s="29">
        <v>15254.630999999899</v>
      </c>
      <c r="D3122" s="29">
        <v>1</v>
      </c>
      <c r="E3122" s="29">
        <v>1</v>
      </c>
      <c r="F3122" s="29">
        <v>1265.123</v>
      </c>
      <c r="G3122" s="29">
        <v>1</v>
      </c>
      <c r="H3122" s="29">
        <v>1</v>
      </c>
      <c r="I3122" s="29">
        <v>1</v>
      </c>
      <c r="K3122" s="432"/>
      <c r="L3122" s="432" t="e">
        <f>IF(K3122=0,#REF!,0)</f>
        <v>#REF!</v>
      </c>
      <c r="O3122">
        <v>55783.811188</v>
      </c>
      <c r="P3122">
        <v>35</v>
      </c>
    </row>
    <row r="3123" spans="1:16">
      <c r="A3123" s="29">
        <v>3121</v>
      </c>
      <c r="B3123" s="29">
        <v>1032.623999999998</v>
      </c>
      <c r="C3123" s="29">
        <v>15254.630999999899</v>
      </c>
      <c r="D3123" s="29">
        <v>1</v>
      </c>
      <c r="E3123" s="29">
        <v>1</v>
      </c>
      <c r="F3123" s="29">
        <v>539.81399999999996</v>
      </c>
      <c r="G3123" s="29">
        <v>1</v>
      </c>
      <c r="H3123" s="29">
        <v>1</v>
      </c>
      <c r="I3123" s="29">
        <v>1</v>
      </c>
      <c r="K3123" s="432"/>
      <c r="L3123" s="432" t="e">
        <f>IF(K3123=0,#REF!,0)</f>
        <v>#REF!</v>
      </c>
      <c r="O3123">
        <v>52956.714263000002</v>
      </c>
      <c r="P3123">
        <v>25</v>
      </c>
    </row>
    <row r="3124" spans="1:16">
      <c r="A3124" s="29">
        <v>3122</v>
      </c>
      <c r="B3124" s="29">
        <v>1032.623999999998</v>
      </c>
      <c r="C3124" s="29">
        <v>15187.612999999899</v>
      </c>
      <c r="D3124" s="29">
        <v>1</v>
      </c>
      <c r="E3124" s="29">
        <v>1</v>
      </c>
      <c r="F3124" s="29">
        <v>593.74599999999998</v>
      </c>
      <c r="G3124" s="29">
        <v>1</v>
      </c>
      <c r="H3124" s="29">
        <v>1</v>
      </c>
      <c r="I3124" s="29">
        <v>1</v>
      </c>
      <c r="K3124" s="432"/>
      <c r="L3124" s="432" t="e">
        <f>IF(K3124=0,#REF!,0)</f>
        <v>#REF!</v>
      </c>
      <c r="O3124">
        <v>50961.728117999999</v>
      </c>
      <c r="P3124">
        <v>22</v>
      </c>
    </row>
    <row r="3125" spans="1:16">
      <c r="A3125" s="29">
        <v>3123</v>
      </c>
      <c r="B3125" s="29">
        <v>1032.623999999998</v>
      </c>
      <c r="C3125" s="29">
        <v>15187.612999999899</v>
      </c>
      <c r="D3125" s="29">
        <v>1</v>
      </c>
      <c r="E3125" s="29">
        <v>1</v>
      </c>
      <c r="F3125" s="29">
        <v>384.45400000000001</v>
      </c>
      <c r="G3125" s="29">
        <v>1</v>
      </c>
      <c r="H3125" s="29">
        <v>1</v>
      </c>
      <c r="I3125" s="29">
        <v>1</v>
      </c>
      <c r="K3125" s="432"/>
      <c r="L3125" s="432" t="e">
        <f>IF(K3125=0,#REF!,0)</f>
        <v>#REF!</v>
      </c>
      <c r="O3125">
        <v>50559.412781000014</v>
      </c>
      <c r="P3125">
        <v>20</v>
      </c>
    </row>
    <row r="3126" spans="1:16">
      <c r="A3126" s="29">
        <v>3124</v>
      </c>
      <c r="B3126" s="29">
        <v>1032.623999999998</v>
      </c>
      <c r="C3126" s="29">
        <v>15187.612999999899</v>
      </c>
      <c r="D3126" s="29">
        <v>1</v>
      </c>
      <c r="E3126" s="29">
        <v>1</v>
      </c>
      <c r="F3126" s="29">
        <v>234.691</v>
      </c>
      <c r="G3126" s="29">
        <v>1</v>
      </c>
      <c r="H3126" s="29">
        <v>1</v>
      </c>
      <c r="I3126" s="29">
        <v>1</v>
      </c>
      <c r="K3126" s="432"/>
      <c r="L3126" s="432" t="e">
        <f>IF(K3126=0,#REF!,0)</f>
        <v>#REF!</v>
      </c>
      <c r="O3126">
        <v>51164.757538999998</v>
      </c>
      <c r="P3126">
        <v>17</v>
      </c>
    </row>
    <row r="3127" spans="1:16">
      <c r="A3127" s="29">
        <v>3125</v>
      </c>
      <c r="B3127" s="29">
        <v>1032.623999999998</v>
      </c>
      <c r="C3127" s="29">
        <v>15232.7159999999</v>
      </c>
      <c r="D3127" s="29">
        <v>1</v>
      </c>
      <c r="E3127" s="29">
        <v>1</v>
      </c>
      <c r="F3127" s="29">
        <v>235.03899999999899</v>
      </c>
      <c r="G3127" s="29">
        <v>1</v>
      </c>
      <c r="H3127" s="29">
        <v>1</v>
      </c>
      <c r="I3127" s="29">
        <v>1</v>
      </c>
      <c r="K3127" s="432"/>
      <c r="L3127" s="432" t="e">
        <f>IF(K3127=0,#REF!,0)</f>
        <v>#REF!</v>
      </c>
      <c r="O3127">
        <v>51333.359284000013</v>
      </c>
      <c r="P3127">
        <v>17</v>
      </c>
    </row>
    <row r="3128" spans="1:16">
      <c r="A3128" s="29">
        <v>3126</v>
      </c>
      <c r="B3128" s="29">
        <v>1762.222</v>
      </c>
      <c r="C3128" s="29">
        <v>15283.8659999999</v>
      </c>
      <c r="D3128" s="29">
        <v>1</v>
      </c>
      <c r="E3128" s="29">
        <v>1</v>
      </c>
      <c r="F3128" s="29">
        <v>702.90599999999995</v>
      </c>
      <c r="G3128" s="29">
        <v>1</v>
      </c>
      <c r="H3128" s="29">
        <v>1</v>
      </c>
      <c r="I3128" s="29">
        <v>1</v>
      </c>
      <c r="K3128" s="432"/>
      <c r="L3128" s="432" t="e">
        <f>IF(K3128=0,#REF!,0)</f>
        <v>#REF!</v>
      </c>
      <c r="O3128">
        <v>52240.193482000002</v>
      </c>
      <c r="P3128">
        <v>22</v>
      </c>
    </row>
    <row r="3129" spans="1:16">
      <c r="A3129" s="29">
        <v>3127</v>
      </c>
      <c r="B3129" s="29">
        <v>6139.8579999999993</v>
      </c>
      <c r="C3129" s="29">
        <v>15312.0269999999</v>
      </c>
      <c r="D3129" s="29">
        <v>1</v>
      </c>
      <c r="E3129" s="29">
        <v>1</v>
      </c>
      <c r="F3129" s="29">
        <v>1871.2039999999899</v>
      </c>
      <c r="G3129" s="29">
        <v>1</v>
      </c>
      <c r="H3129" s="29">
        <v>1</v>
      </c>
      <c r="I3129" s="29">
        <v>1</v>
      </c>
      <c r="K3129" s="432"/>
      <c r="L3129" s="432" t="e">
        <f>IF(K3129=0,#REF!,0)</f>
        <v>#REF!</v>
      </c>
      <c r="O3129">
        <v>53315.293487000003</v>
      </c>
      <c r="P3129">
        <v>36</v>
      </c>
    </row>
    <row r="3130" spans="1:16">
      <c r="A3130" s="29">
        <v>3128</v>
      </c>
      <c r="B3130" s="29">
        <v>1762.222</v>
      </c>
      <c r="C3130" s="29">
        <v>28314.424999999901</v>
      </c>
      <c r="D3130" s="29">
        <v>1</v>
      </c>
      <c r="E3130" s="29">
        <v>1</v>
      </c>
      <c r="F3130" s="29">
        <v>3161.8199999999902</v>
      </c>
      <c r="G3130" s="29">
        <v>1</v>
      </c>
      <c r="H3130" s="29">
        <v>1</v>
      </c>
      <c r="I3130" s="29">
        <v>1</v>
      </c>
      <c r="K3130" s="432"/>
      <c r="L3130" s="432" t="e">
        <f>IF(K3130=0,#REF!,0)</f>
        <v>#REF!</v>
      </c>
      <c r="O3130">
        <v>54059.970703999999</v>
      </c>
      <c r="P3130">
        <v>58</v>
      </c>
    </row>
    <row r="3131" spans="1:16">
      <c r="A3131" s="29">
        <v>3129</v>
      </c>
      <c r="B3131" s="29">
        <v>1032.623999999998</v>
      </c>
      <c r="C3131" s="29">
        <v>29358.872999999901</v>
      </c>
      <c r="D3131" s="29">
        <v>1</v>
      </c>
      <c r="E3131" s="29">
        <v>1</v>
      </c>
      <c r="F3131" s="29">
        <v>5126.6369999999997</v>
      </c>
      <c r="G3131" s="29">
        <v>1</v>
      </c>
      <c r="H3131" s="29">
        <v>1</v>
      </c>
      <c r="I3131" s="29">
        <v>1</v>
      </c>
      <c r="K3131" s="432"/>
      <c r="L3131" s="432" t="e">
        <f>IF(K3131=0,#REF!,0)</f>
        <v>#REF!</v>
      </c>
      <c r="O3131">
        <v>56327.316924999999</v>
      </c>
      <c r="P3131">
        <v>41</v>
      </c>
    </row>
    <row r="3132" spans="1:16">
      <c r="A3132" s="29">
        <v>3130</v>
      </c>
      <c r="B3132" s="29">
        <v>1153.2399999999991</v>
      </c>
      <c r="C3132" s="29">
        <v>30479.068999999901</v>
      </c>
      <c r="D3132" s="29">
        <v>1</v>
      </c>
      <c r="E3132" s="29">
        <v>1</v>
      </c>
      <c r="F3132" s="29">
        <v>5067.7349999999997</v>
      </c>
      <c r="G3132" s="29">
        <v>1</v>
      </c>
      <c r="H3132" s="29">
        <v>1</v>
      </c>
      <c r="I3132" s="29">
        <v>1</v>
      </c>
      <c r="K3132" s="432"/>
      <c r="L3132" s="432" t="e">
        <f>IF(K3132=0,#REF!,0)</f>
        <v>#REF!</v>
      </c>
      <c r="O3132">
        <v>59216.590150000004</v>
      </c>
      <c r="P3132">
        <v>32</v>
      </c>
    </row>
    <row r="3133" spans="1:16">
      <c r="A3133" s="29">
        <v>3131</v>
      </c>
      <c r="B3133" s="29">
        <v>1213.5469999999989</v>
      </c>
      <c r="C3133" s="29">
        <v>31365.71099999989</v>
      </c>
      <c r="D3133" s="29">
        <v>1</v>
      </c>
      <c r="E3133" s="29">
        <v>1</v>
      </c>
      <c r="F3133" s="29">
        <v>4559.8709999999901</v>
      </c>
      <c r="G3133" s="29">
        <v>1</v>
      </c>
      <c r="H3133" s="29">
        <v>1</v>
      </c>
      <c r="I3133" s="29">
        <v>1</v>
      </c>
      <c r="K3133" s="432">
        <v>6014.8485702895323</v>
      </c>
      <c r="L3133" s="432">
        <f>IF(K3133=0,#REF!,0)</f>
        <v>0</v>
      </c>
      <c r="O3133">
        <v>59530.586761000013</v>
      </c>
      <c r="P3133">
        <v>26</v>
      </c>
    </row>
    <row r="3134" spans="1:16">
      <c r="A3134" s="29">
        <v>3132</v>
      </c>
      <c r="B3134" s="29">
        <v>1213.5469999999989</v>
      </c>
      <c r="C3134" s="29">
        <v>30988.755999999899</v>
      </c>
      <c r="D3134" s="29">
        <v>1</v>
      </c>
      <c r="E3134" s="29">
        <v>1</v>
      </c>
      <c r="F3134" s="29">
        <v>4894.3599999999997</v>
      </c>
      <c r="G3134" s="29">
        <v>1</v>
      </c>
      <c r="H3134" s="29">
        <v>1</v>
      </c>
      <c r="I3134" s="29">
        <v>1</v>
      </c>
      <c r="K3134" s="432">
        <v>14298.4796169908</v>
      </c>
      <c r="L3134" s="432">
        <f>IF(K3134=0,#REF!,0)</f>
        <v>0</v>
      </c>
      <c r="O3134">
        <v>59533.741149000001</v>
      </c>
      <c r="P3134">
        <v>26</v>
      </c>
    </row>
    <row r="3135" spans="1:16">
      <c r="A3135" s="29">
        <v>3133</v>
      </c>
      <c r="B3135" s="29">
        <v>6200.1660000000002</v>
      </c>
      <c r="C3135" s="29">
        <v>29080.829000000002</v>
      </c>
      <c r="D3135" s="29">
        <v>1</v>
      </c>
      <c r="E3135" s="29">
        <v>1</v>
      </c>
      <c r="F3135" s="29">
        <v>4947.183</v>
      </c>
      <c r="G3135" s="29">
        <v>1</v>
      </c>
      <c r="H3135" s="29">
        <v>1</v>
      </c>
      <c r="I3135" s="29">
        <v>1</v>
      </c>
      <c r="K3135" s="432"/>
      <c r="L3135" s="432" t="e">
        <f>IF(K3135=0,#REF!,0)</f>
        <v>#REF!</v>
      </c>
      <c r="O3135">
        <v>57363.555849999997</v>
      </c>
      <c r="P3135">
        <v>25</v>
      </c>
    </row>
    <row r="3136" spans="1:16">
      <c r="A3136" s="29">
        <v>3134</v>
      </c>
      <c r="B3136" s="29">
        <v>1762.222</v>
      </c>
      <c r="C3136" s="29">
        <v>28897.251999999899</v>
      </c>
      <c r="D3136" s="29">
        <v>1</v>
      </c>
      <c r="E3136" s="29">
        <v>1</v>
      </c>
      <c r="F3136" s="29">
        <v>3938.0140000000001</v>
      </c>
      <c r="G3136" s="29">
        <v>1</v>
      </c>
      <c r="H3136" s="29">
        <v>1</v>
      </c>
      <c r="I3136" s="29">
        <v>1</v>
      </c>
      <c r="K3136" s="432">
        <v>20421.13661315104</v>
      </c>
      <c r="L3136" s="432">
        <f>IF(K3136=0,#REF!,0)</f>
        <v>0</v>
      </c>
      <c r="O3136">
        <v>57441.838531000001</v>
      </c>
      <c r="P3136">
        <v>24</v>
      </c>
    </row>
    <row r="3137" spans="1:16">
      <c r="A3137" s="29">
        <v>3135</v>
      </c>
      <c r="B3137" s="29">
        <v>1032.623999999998</v>
      </c>
      <c r="C3137" s="29">
        <v>29659.2069999999</v>
      </c>
      <c r="D3137" s="29">
        <v>1</v>
      </c>
      <c r="E3137" s="29">
        <v>1</v>
      </c>
      <c r="F3137" s="29">
        <v>3152.953</v>
      </c>
      <c r="G3137" s="29">
        <v>1</v>
      </c>
      <c r="H3137" s="29">
        <v>1</v>
      </c>
      <c r="I3137" s="29">
        <v>1</v>
      </c>
      <c r="K3137" s="432"/>
      <c r="L3137" s="432" t="e">
        <f>IF(K3137=0,#REF!,0)</f>
        <v>#REF!</v>
      </c>
      <c r="O3137">
        <v>60656.064848000002</v>
      </c>
      <c r="P3137">
        <v>20</v>
      </c>
    </row>
    <row r="3138" spans="1:16">
      <c r="A3138" s="29">
        <v>3136</v>
      </c>
      <c r="B3138" s="29">
        <v>1032.623999999998</v>
      </c>
      <c r="C3138" s="29">
        <v>29273.9729999999</v>
      </c>
      <c r="D3138" s="29">
        <v>1</v>
      </c>
      <c r="E3138" s="29">
        <v>1</v>
      </c>
      <c r="F3138" s="29">
        <v>2480.6369999999902</v>
      </c>
      <c r="G3138" s="29">
        <v>1</v>
      </c>
      <c r="H3138" s="29">
        <v>1</v>
      </c>
      <c r="I3138" s="29">
        <v>1</v>
      </c>
      <c r="K3138" s="432"/>
      <c r="L3138" s="432" t="e">
        <f>IF(K3138=0,#REF!,0)</f>
        <v>#REF!</v>
      </c>
      <c r="O3138">
        <v>61065.773162999998</v>
      </c>
      <c r="P3138">
        <v>23</v>
      </c>
    </row>
    <row r="3139" spans="1:16">
      <c r="A3139" s="29">
        <v>3137</v>
      </c>
      <c r="B3139" s="29">
        <v>1032.623999999998</v>
      </c>
      <c r="C3139" s="29">
        <v>28897.155999999901</v>
      </c>
      <c r="D3139" s="29">
        <v>1</v>
      </c>
      <c r="E3139" s="29">
        <v>1</v>
      </c>
      <c r="F3139" s="29">
        <v>3153.3409999999999</v>
      </c>
      <c r="G3139" s="29">
        <v>1</v>
      </c>
      <c r="H3139" s="29">
        <v>1</v>
      </c>
      <c r="I3139" s="29">
        <v>1</v>
      </c>
      <c r="K3139" s="432"/>
      <c r="L3139" s="432" t="e">
        <f>IF(K3139=0,#REF!,0)</f>
        <v>#REF!</v>
      </c>
      <c r="O3139">
        <v>61646.508177999996</v>
      </c>
      <c r="P3139">
        <v>23</v>
      </c>
    </row>
    <row r="3140" spans="1:16">
      <c r="A3140" s="29">
        <v>3138</v>
      </c>
      <c r="B3140" s="29">
        <v>1762.222</v>
      </c>
      <c r="C3140" s="29">
        <v>28211.5079999999</v>
      </c>
      <c r="D3140" s="29">
        <v>1</v>
      </c>
      <c r="E3140" s="29">
        <v>1</v>
      </c>
      <c r="F3140" s="29">
        <v>4051.0609999999901</v>
      </c>
      <c r="G3140" s="29">
        <v>1</v>
      </c>
      <c r="H3140" s="29">
        <v>1</v>
      </c>
      <c r="I3140" s="29">
        <v>1</v>
      </c>
      <c r="K3140" s="432"/>
      <c r="L3140" s="432" t="e">
        <f>IF(K3140=0,#REF!,0)</f>
        <v>#REF!</v>
      </c>
      <c r="O3140">
        <v>61585.629242000003</v>
      </c>
      <c r="P3140">
        <v>27</v>
      </c>
    </row>
    <row r="3141" spans="1:16">
      <c r="A3141" s="29">
        <v>3139</v>
      </c>
      <c r="B3141" s="29">
        <v>6139.8579999999993</v>
      </c>
      <c r="C3141" s="29">
        <v>28117.912999999899</v>
      </c>
      <c r="D3141" s="29">
        <v>1</v>
      </c>
      <c r="E3141" s="29">
        <v>1</v>
      </c>
      <c r="F3141" s="29">
        <v>5622.366</v>
      </c>
      <c r="G3141" s="29">
        <v>1</v>
      </c>
      <c r="H3141" s="29">
        <v>1</v>
      </c>
      <c r="I3141" s="29">
        <v>1</v>
      </c>
      <c r="K3141" s="432"/>
      <c r="L3141" s="432" t="e">
        <f>IF(K3141=0,#REF!,0)</f>
        <v>#REF!</v>
      </c>
      <c r="O3141">
        <v>60624.313933999998</v>
      </c>
      <c r="P3141">
        <v>37</v>
      </c>
    </row>
    <row r="3142" spans="1:16">
      <c r="A3142" s="29">
        <v>3140</v>
      </c>
      <c r="B3142" s="29">
        <v>7599.07</v>
      </c>
      <c r="C3142" s="29">
        <v>29387.197999999898</v>
      </c>
      <c r="D3142" s="29">
        <v>1</v>
      </c>
      <c r="E3142" s="29">
        <v>1</v>
      </c>
      <c r="F3142" s="29">
        <v>4445.1689999999899</v>
      </c>
      <c r="G3142" s="29">
        <v>1</v>
      </c>
      <c r="H3142" s="29">
        <v>1</v>
      </c>
      <c r="I3142" s="29">
        <v>1</v>
      </c>
      <c r="K3142" s="432"/>
      <c r="L3142" s="432" t="e">
        <f>IF(K3142=0,#REF!,0)</f>
        <v>#REF!</v>
      </c>
      <c r="O3142">
        <v>60690.841858</v>
      </c>
      <c r="P3142">
        <v>43</v>
      </c>
    </row>
    <row r="3143" spans="1:16">
      <c r="A3143" s="29">
        <v>3141</v>
      </c>
      <c r="B3143" s="29">
        <v>1762.222</v>
      </c>
      <c r="C3143" s="29">
        <v>16153.0519999999</v>
      </c>
      <c r="D3143" s="29">
        <v>1</v>
      </c>
      <c r="E3143" s="29">
        <v>1</v>
      </c>
      <c r="F3143" s="29">
        <v>2483.93099999999</v>
      </c>
      <c r="G3143" s="29">
        <v>1</v>
      </c>
      <c r="H3143" s="29">
        <v>1</v>
      </c>
      <c r="I3143" s="29">
        <v>1</v>
      </c>
      <c r="K3143" s="432"/>
      <c r="L3143" s="432" t="e">
        <f>IF(K3143=0,#REF!,0)</f>
        <v>#REF!</v>
      </c>
      <c r="O3143">
        <v>61031.778045999999</v>
      </c>
      <c r="P3143">
        <v>48</v>
      </c>
    </row>
    <row r="3144" spans="1:16">
      <c r="A3144" s="29">
        <v>3142</v>
      </c>
      <c r="B3144" s="29">
        <v>1762.222</v>
      </c>
      <c r="C3144" s="29">
        <v>15703.841999999901</v>
      </c>
      <c r="D3144" s="29">
        <v>1</v>
      </c>
      <c r="E3144" s="29">
        <v>1</v>
      </c>
      <c r="F3144" s="29">
        <v>2428.6779999999999</v>
      </c>
      <c r="G3144" s="29">
        <v>1</v>
      </c>
      <c r="H3144" s="29">
        <v>1</v>
      </c>
      <c r="I3144" s="29">
        <v>1</v>
      </c>
      <c r="K3144" s="432"/>
      <c r="L3144" s="432" t="e">
        <f>IF(K3144=0,#REF!,0)</f>
        <v>#REF!</v>
      </c>
      <c r="O3144">
        <v>58852.689821</v>
      </c>
      <c r="P3144">
        <v>48</v>
      </c>
    </row>
    <row r="3145" spans="1:16">
      <c r="A3145" s="29">
        <v>3143</v>
      </c>
      <c r="B3145" s="29">
        <v>1762.222</v>
      </c>
      <c r="C3145" s="29">
        <v>15254.630999999899</v>
      </c>
      <c r="D3145" s="29">
        <v>1</v>
      </c>
      <c r="E3145" s="29">
        <v>1</v>
      </c>
      <c r="F3145" s="29">
        <v>1981.0940000000001</v>
      </c>
      <c r="G3145" s="29">
        <v>1</v>
      </c>
      <c r="H3145" s="29">
        <v>1</v>
      </c>
      <c r="I3145" s="29">
        <v>1</v>
      </c>
      <c r="K3145" s="432"/>
      <c r="L3145" s="432" t="e">
        <f>IF(K3145=0,#REF!,0)</f>
        <v>#REF!</v>
      </c>
      <c r="O3145">
        <v>57458.106749999999</v>
      </c>
      <c r="P3145">
        <v>46</v>
      </c>
    </row>
    <row r="3146" spans="1:16">
      <c r="A3146" s="29">
        <v>3144</v>
      </c>
      <c r="B3146" s="29">
        <v>1032.623999999998</v>
      </c>
      <c r="C3146" s="29">
        <v>15254.630999999899</v>
      </c>
      <c r="D3146" s="29">
        <v>1</v>
      </c>
      <c r="E3146" s="29">
        <v>1</v>
      </c>
      <c r="F3146" s="29">
        <v>1199.1579999999999</v>
      </c>
      <c r="G3146" s="29">
        <v>1</v>
      </c>
      <c r="H3146" s="29">
        <v>1</v>
      </c>
      <c r="I3146" s="29">
        <v>1</v>
      </c>
      <c r="K3146" s="432"/>
      <c r="L3146" s="432" t="e">
        <f>IF(K3146=0,#REF!,0)</f>
        <v>#REF!</v>
      </c>
      <c r="O3146">
        <v>56259.927611999999</v>
      </c>
      <c r="P3146">
        <v>41</v>
      </c>
    </row>
    <row r="3147" spans="1:16">
      <c r="A3147" s="29">
        <v>3145</v>
      </c>
      <c r="B3147" s="29">
        <v>1032.623999999998</v>
      </c>
      <c r="C3147" s="29">
        <v>15254.630999999899</v>
      </c>
      <c r="D3147" s="29">
        <v>1</v>
      </c>
      <c r="E3147" s="29">
        <v>1</v>
      </c>
      <c r="F3147" s="29">
        <v>709.78699999999901</v>
      </c>
      <c r="G3147" s="29">
        <v>1</v>
      </c>
      <c r="H3147" s="29">
        <v>1</v>
      </c>
      <c r="I3147" s="29">
        <v>1</v>
      </c>
      <c r="K3147" s="432"/>
      <c r="L3147" s="432" t="e">
        <f>IF(K3147=0,#REF!,0)</f>
        <v>#REF!</v>
      </c>
      <c r="O3147">
        <v>54179.448456999999</v>
      </c>
      <c r="P3147">
        <v>31</v>
      </c>
    </row>
    <row r="3148" spans="1:16">
      <c r="A3148" s="29">
        <v>3146</v>
      </c>
      <c r="B3148" s="29">
        <v>1032.623999999998</v>
      </c>
      <c r="C3148" s="29">
        <v>15187.612999999899</v>
      </c>
      <c r="D3148" s="29">
        <v>1</v>
      </c>
      <c r="E3148" s="29">
        <v>1</v>
      </c>
      <c r="F3148" s="29">
        <v>531.03</v>
      </c>
      <c r="G3148" s="29">
        <v>1</v>
      </c>
      <c r="H3148" s="29">
        <v>1</v>
      </c>
      <c r="I3148" s="29">
        <v>1</v>
      </c>
      <c r="K3148" s="432"/>
      <c r="L3148" s="432" t="e">
        <f>IF(K3148=0,#REF!,0)</f>
        <v>#REF!</v>
      </c>
      <c r="O3148">
        <v>52180.202576000003</v>
      </c>
      <c r="P3148">
        <v>21</v>
      </c>
    </row>
    <row r="3149" spans="1:16">
      <c r="A3149" s="29">
        <v>3147</v>
      </c>
      <c r="B3149" s="29">
        <v>1032.623999999998</v>
      </c>
      <c r="C3149" s="29">
        <v>15187.612999999899</v>
      </c>
      <c r="D3149" s="29">
        <v>1</v>
      </c>
      <c r="E3149" s="29">
        <v>1</v>
      </c>
      <c r="F3149" s="29">
        <v>415.772999999999</v>
      </c>
      <c r="G3149" s="29">
        <v>1</v>
      </c>
      <c r="H3149" s="29">
        <v>1</v>
      </c>
      <c r="I3149" s="29">
        <v>1</v>
      </c>
      <c r="K3149" s="432"/>
      <c r="L3149" s="432" t="e">
        <f>IF(K3149=0,#REF!,0)</f>
        <v>#REF!</v>
      </c>
      <c r="O3149">
        <v>51764.921539000003</v>
      </c>
      <c r="P3149">
        <v>22</v>
      </c>
    </row>
    <row r="3150" spans="1:16">
      <c r="A3150" s="29">
        <v>3148</v>
      </c>
      <c r="B3150" s="29">
        <v>1032.623999999998</v>
      </c>
      <c r="C3150" s="29">
        <v>15187.612999999899</v>
      </c>
      <c r="D3150" s="29">
        <v>1</v>
      </c>
      <c r="E3150" s="29">
        <v>1</v>
      </c>
      <c r="F3150" s="29">
        <v>235.815</v>
      </c>
      <c r="G3150" s="29">
        <v>1</v>
      </c>
      <c r="H3150" s="29">
        <v>1</v>
      </c>
      <c r="I3150" s="29">
        <v>1</v>
      </c>
      <c r="K3150" s="432"/>
      <c r="L3150" s="432" t="e">
        <f>IF(K3150=0,#REF!,0)</f>
        <v>#REF!</v>
      </c>
      <c r="O3150">
        <v>51280.256501000003</v>
      </c>
      <c r="P3150">
        <v>16</v>
      </c>
    </row>
    <row r="3151" spans="1:16">
      <c r="A3151" s="29">
        <v>3149</v>
      </c>
      <c r="B3151" s="29">
        <v>1032.623999999998</v>
      </c>
      <c r="C3151" s="29">
        <v>15228.056999999901</v>
      </c>
      <c r="D3151" s="29">
        <v>1</v>
      </c>
      <c r="E3151" s="29">
        <v>1</v>
      </c>
      <c r="F3151" s="29">
        <v>236.24099999999899</v>
      </c>
      <c r="G3151" s="29">
        <v>1</v>
      </c>
      <c r="H3151" s="29">
        <v>1</v>
      </c>
      <c r="I3151" s="29">
        <v>1</v>
      </c>
      <c r="K3151" s="432"/>
      <c r="L3151" s="432" t="e">
        <f>IF(K3151=0,#REF!,0)</f>
        <v>#REF!</v>
      </c>
      <c r="O3151">
        <v>51740.596191999997</v>
      </c>
      <c r="P3151">
        <v>20</v>
      </c>
    </row>
    <row r="3152" spans="1:16">
      <c r="A3152" s="29">
        <v>3150</v>
      </c>
      <c r="B3152" s="29">
        <v>1762.222</v>
      </c>
      <c r="C3152" s="29">
        <v>15282.182999999901</v>
      </c>
      <c r="D3152" s="29">
        <v>1</v>
      </c>
      <c r="E3152" s="29">
        <v>1</v>
      </c>
      <c r="F3152" s="29">
        <v>416.27199999999999</v>
      </c>
      <c r="G3152" s="29">
        <v>1</v>
      </c>
      <c r="H3152" s="29">
        <v>1</v>
      </c>
      <c r="I3152" s="29">
        <v>1</v>
      </c>
      <c r="K3152" s="432"/>
      <c r="L3152" s="432" t="e">
        <f>IF(K3152=0,#REF!,0)</f>
        <v>#REF!</v>
      </c>
      <c r="O3152">
        <v>52428.740326000006</v>
      </c>
      <c r="P3152">
        <v>22</v>
      </c>
    </row>
    <row r="3153" spans="1:16">
      <c r="A3153" s="29">
        <v>3151</v>
      </c>
      <c r="B3153" s="29">
        <v>6139.8579999999993</v>
      </c>
      <c r="C3153" s="29">
        <v>15297.3019999999</v>
      </c>
      <c r="D3153" s="29">
        <v>1</v>
      </c>
      <c r="E3153" s="29">
        <v>1</v>
      </c>
      <c r="F3153" s="29">
        <v>1260.471</v>
      </c>
      <c r="G3153" s="29">
        <v>1</v>
      </c>
      <c r="H3153" s="29">
        <v>1</v>
      </c>
      <c r="I3153" s="29">
        <v>1</v>
      </c>
      <c r="K3153" s="432"/>
      <c r="L3153" s="432" t="e">
        <f>IF(K3153=0,#REF!,0)</f>
        <v>#REF!</v>
      </c>
      <c r="O3153">
        <v>53862.831788000003</v>
      </c>
      <c r="P3153">
        <v>41</v>
      </c>
    </row>
    <row r="3154" spans="1:16">
      <c r="A3154" s="29">
        <v>3152</v>
      </c>
      <c r="B3154" s="29">
        <v>1762.222</v>
      </c>
      <c r="C3154" s="29">
        <v>15633.8059999999</v>
      </c>
      <c r="D3154" s="29">
        <v>1</v>
      </c>
      <c r="E3154" s="29">
        <v>1</v>
      </c>
      <c r="F3154" s="29">
        <v>2558.8379999999902</v>
      </c>
      <c r="G3154" s="29">
        <v>1</v>
      </c>
      <c r="H3154" s="29">
        <v>1</v>
      </c>
      <c r="I3154" s="29">
        <v>1</v>
      </c>
      <c r="K3154" s="432"/>
      <c r="L3154" s="432" t="e">
        <f>IF(K3154=0,#REF!,0)</f>
        <v>#REF!</v>
      </c>
      <c r="O3154">
        <v>55593.826201999997</v>
      </c>
      <c r="P3154">
        <v>60</v>
      </c>
    </row>
    <row r="3155" spans="1:16">
      <c r="A3155" s="29">
        <v>3153</v>
      </c>
      <c r="B3155" s="29">
        <v>1032.623999999998</v>
      </c>
      <c r="C3155" s="29">
        <v>16672.300999999901</v>
      </c>
      <c r="D3155" s="29">
        <v>1</v>
      </c>
      <c r="E3155" s="29">
        <v>1</v>
      </c>
      <c r="F3155" s="29">
        <v>4045.7849999999999</v>
      </c>
      <c r="G3155" s="29">
        <v>1</v>
      </c>
      <c r="H3155" s="29">
        <v>1</v>
      </c>
      <c r="I3155" s="29">
        <v>1</v>
      </c>
      <c r="K3155" s="432"/>
      <c r="L3155" s="432" t="e">
        <f>IF(K3155=0,#REF!,0)</f>
        <v>#REF!</v>
      </c>
      <c r="O3155">
        <v>57268.172363000012</v>
      </c>
      <c r="P3155">
        <v>38</v>
      </c>
    </row>
    <row r="3156" spans="1:16">
      <c r="A3156" s="29">
        <v>3154</v>
      </c>
      <c r="B3156" s="29">
        <v>1153.2399999999991</v>
      </c>
      <c r="C3156" s="29">
        <v>17792.710999999901</v>
      </c>
      <c r="D3156" s="29">
        <v>1</v>
      </c>
      <c r="E3156" s="29">
        <v>1</v>
      </c>
      <c r="F3156" s="29">
        <v>5345.8609999999899</v>
      </c>
      <c r="G3156" s="29">
        <v>1</v>
      </c>
      <c r="H3156" s="29">
        <v>1</v>
      </c>
      <c r="I3156" s="29">
        <v>1</v>
      </c>
      <c r="K3156" s="432"/>
      <c r="L3156" s="432" t="e">
        <f>IF(K3156=0,#REF!,0)</f>
        <v>#REF!</v>
      </c>
      <c r="O3156">
        <v>61078.075348999999</v>
      </c>
      <c r="P3156">
        <v>31</v>
      </c>
    </row>
    <row r="3157" spans="1:16">
      <c r="A3157" s="29">
        <v>3155</v>
      </c>
      <c r="B3157" s="29">
        <v>1213.5469999999989</v>
      </c>
      <c r="C3157" s="29">
        <v>18679.559999999899</v>
      </c>
      <c r="D3157" s="29">
        <v>1</v>
      </c>
      <c r="E3157" s="29">
        <v>1</v>
      </c>
      <c r="F3157" s="29">
        <v>5901.3609999999999</v>
      </c>
      <c r="G3157" s="29">
        <v>1</v>
      </c>
      <c r="H3157" s="29">
        <v>1</v>
      </c>
      <c r="I3157" s="29">
        <v>1</v>
      </c>
      <c r="K3157" s="432"/>
      <c r="L3157" s="432" t="e">
        <f>IF(K3157=0,#REF!,0)</f>
        <v>#REF!</v>
      </c>
      <c r="O3157">
        <v>61970.463532000002</v>
      </c>
      <c r="P3157">
        <v>26</v>
      </c>
    </row>
    <row r="3158" spans="1:16">
      <c r="A3158" s="29">
        <v>3156</v>
      </c>
      <c r="B3158" s="29">
        <v>1213.5469999999989</v>
      </c>
      <c r="C3158" s="29">
        <v>18294.355999999902</v>
      </c>
      <c r="D3158" s="29">
        <v>1</v>
      </c>
      <c r="E3158" s="29">
        <v>1</v>
      </c>
      <c r="F3158" s="29">
        <v>6208.8879999999999</v>
      </c>
      <c r="G3158" s="29">
        <v>1</v>
      </c>
      <c r="H3158" s="29">
        <v>1</v>
      </c>
      <c r="I3158" s="29">
        <v>1</v>
      </c>
      <c r="K3158" s="432"/>
      <c r="L3158" s="432" t="e">
        <f>IF(K3158=0,#REF!,0)</f>
        <v>#REF!</v>
      </c>
      <c r="O3158">
        <v>62793.403474999999</v>
      </c>
      <c r="P3158">
        <v>24</v>
      </c>
    </row>
    <row r="3159" spans="1:16">
      <c r="A3159" s="29">
        <v>3157</v>
      </c>
      <c r="B3159" s="29">
        <v>6200.1660000000002</v>
      </c>
      <c r="C3159" s="29">
        <v>16386.614999999889</v>
      </c>
      <c r="D3159" s="29">
        <v>1</v>
      </c>
      <c r="E3159" s="29">
        <v>1</v>
      </c>
      <c r="F3159" s="29">
        <v>5337.8209999999999</v>
      </c>
      <c r="G3159" s="29">
        <v>1</v>
      </c>
      <c r="H3159" s="29">
        <v>1</v>
      </c>
      <c r="I3159" s="29">
        <v>1</v>
      </c>
      <c r="K3159" s="432"/>
      <c r="L3159" s="432" t="e">
        <f>IF(K3159=0,#REF!,0)</f>
        <v>#REF!</v>
      </c>
      <c r="O3159">
        <v>60605.870453000003</v>
      </c>
      <c r="P3159">
        <v>23</v>
      </c>
    </row>
    <row r="3160" spans="1:16">
      <c r="A3160" s="29">
        <v>3158</v>
      </c>
      <c r="B3160" s="29">
        <v>1762.222</v>
      </c>
      <c r="C3160" s="29">
        <v>16203.154999999901</v>
      </c>
      <c r="D3160" s="29">
        <v>1</v>
      </c>
      <c r="E3160" s="29">
        <v>1</v>
      </c>
      <c r="F3160" s="29">
        <v>4594.5539999999901</v>
      </c>
      <c r="G3160" s="29">
        <v>1</v>
      </c>
      <c r="H3160" s="29">
        <v>1</v>
      </c>
      <c r="I3160" s="29">
        <v>1</v>
      </c>
      <c r="K3160" s="432"/>
      <c r="L3160" s="432" t="e">
        <f>IF(K3160=0,#REF!,0)</f>
        <v>#REF!</v>
      </c>
      <c r="O3160">
        <v>60326.476134999997</v>
      </c>
      <c r="P3160">
        <v>23</v>
      </c>
    </row>
    <row r="3161" spans="1:16">
      <c r="A3161" s="29">
        <v>3159</v>
      </c>
      <c r="B3161" s="29">
        <v>1032.623999999998</v>
      </c>
      <c r="C3161" s="29">
        <v>16973.5649999999</v>
      </c>
      <c r="D3161" s="29">
        <v>1</v>
      </c>
      <c r="E3161" s="29">
        <v>1</v>
      </c>
      <c r="F3161" s="29">
        <v>3603.3809999999999</v>
      </c>
      <c r="G3161" s="29">
        <v>1</v>
      </c>
      <c r="H3161" s="29">
        <v>1</v>
      </c>
      <c r="I3161" s="29">
        <v>1</v>
      </c>
      <c r="K3161" s="432"/>
      <c r="L3161" s="432" t="e">
        <f>IF(K3161=0,#REF!,0)</f>
        <v>#REF!</v>
      </c>
      <c r="O3161">
        <v>62744.327332000001</v>
      </c>
      <c r="P3161">
        <v>24</v>
      </c>
    </row>
    <row r="3162" spans="1:16">
      <c r="A3162" s="29">
        <v>3160</v>
      </c>
      <c r="B3162" s="29">
        <v>1032.623999999998</v>
      </c>
      <c r="C3162" s="29">
        <v>16588.360999999899</v>
      </c>
      <c r="D3162" s="29">
        <v>1</v>
      </c>
      <c r="E3162" s="29">
        <v>1</v>
      </c>
      <c r="F3162" s="29">
        <v>3169.875</v>
      </c>
      <c r="G3162" s="29">
        <v>1</v>
      </c>
      <c r="H3162" s="29">
        <v>1</v>
      </c>
      <c r="I3162" s="29">
        <v>1</v>
      </c>
      <c r="K3162" s="432"/>
      <c r="L3162" s="432" t="e">
        <f>IF(K3162=0,#REF!,0)</f>
        <v>#REF!</v>
      </c>
      <c r="O3162">
        <v>62943.059387000001</v>
      </c>
      <c r="P3162">
        <v>26</v>
      </c>
    </row>
    <row r="3163" spans="1:16">
      <c r="A3163" s="29">
        <v>3161</v>
      </c>
      <c r="B3163" s="29">
        <v>1032.623999999998</v>
      </c>
      <c r="C3163" s="29">
        <v>16203.154999999901</v>
      </c>
      <c r="D3163" s="29">
        <v>1</v>
      </c>
      <c r="E3163" s="29">
        <v>1</v>
      </c>
      <c r="F3163" s="29">
        <v>1810.1219999999901</v>
      </c>
      <c r="G3163" s="29">
        <v>1</v>
      </c>
      <c r="H3163" s="29">
        <v>1</v>
      </c>
      <c r="I3163" s="29">
        <v>1</v>
      </c>
      <c r="K3163" s="432"/>
      <c r="L3163" s="432" t="e">
        <f>IF(K3163=0,#REF!,0)</f>
        <v>#REF!</v>
      </c>
      <c r="O3163">
        <v>62714.949036999998</v>
      </c>
      <c r="P3163">
        <v>25</v>
      </c>
    </row>
    <row r="3164" spans="1:16">
      <c r="A3164" s="29">
        <v>3162</v>
      </c>
      <c r="B3164" s="29">
        <v>1762.222</v>
      </c>
      <c r="C3164" s="29">
        <v>15499.762999999901</v>
      </c>
      <c r="D3164" s="29">
        <v>1</v>
      </c>
      <c r="E3164" s="29">
        <v>1</v>
      </c>
      <c r="F3164" s="29">
        <v>3418.2139999999999</v>
      </c>
      <c r="G3164" s="29">
        <v>1</v>
      </c>
      <c r="H3164" s="29">
        <v>1</v>
      </c>
      <c r="I3164" s="29">
        <v>1</v>
      </c>
      <c r="K3164" s="432"/>
      <c r="L3164" s="432" t="e">
        <f>IF(K3164=0,#REF!,0)</f>
        <v>#REF!</v>
      </c>
      <c r="O3164">
        <v>62129.749237000004</v>
      </c>
      <c r="P3164">
        <v>30</v>
      </c>
    </row>
    <row r="3165" spans="1:16">
      <c r="A3165" s="29">
        <v>3163</v>
      </c>
      <c r="B3165" s="29">
        <v>6139.8579999999993</v>
      </c>
      <c r="C3165" s="29">
        <v>15423.693999999899</v>
      </c>
      <c r="D3165" s="29">
        <v>1</v>
      </c>
      <c r="E3165" s="29">
        <v>1</v>
      </c>
      <c r="F3165" s="29">
        <v>4471.0600000000004</v>
      </c>
      <c r="G3165" s="29">
        <v>1</v>
      </c>
      <c r="H3165" s="29">
        <v>1</v>
      </c>
      <c r="I3165" s="29">
        <v>1</v>
      </c>
      <c r="K3165" s="432"/>
      <c r="L3165" s="432" t="e">
        <f>IF(K3165=0,#REF!,0)</f>
        <v>#REF!</v>
      </c>
      <c r="O3165">
        <v>60859.111206000001</v>
      </c>
      <c r="P3165">
        <v>40</v>
      </c>
    </row>
    <row r="3166" spans="1:16">
      <c r="A3166" s="29">
        <v>3164</v>
      </c>
      <c r="B3166" s="29">
        <v>7599.07</v>
      </c>
      <c r="C3166" s="29">
        <v>16701.287999999899</v>
      </c>
      <c r="D3166" s="29">
        <v>1</v>
      </c>
      <c r="E3166" s="29">
        <v>1</v>
      </c>
      <c r="F3166" s="29">
        <v>4844.1419999999898</v>
      </c>
      <c r="G3166" s="29">
        <v>1</v>
      </c>
      <c r="H3166" s="29">
        <v>1</v>
      </c>
      <c r="I3166" s="29">
        <v>1</v>
      </c>
      <c r="K3166" s="432"/>
      <c r="L3166" s="432" t="e">
        <f>IF(K3166=0,#REF!,0)</f>
        <v>#REF!</v>
      </c>
      <c r="O3166">
        <v>60506.234129999997</v>
      </c>
      <c r="P3166">
        <v>43</v>
      </c>
    </row>
    <row r="3167" spans="1:16">
      <c r="A3167" s="29">
        <v>3165</v>
      </c>
      <c r="B3167" s="29">
        <v>1762.222</v>
      </c>
      <c r="C3167" s="29">
        <v>16153.0519999999</v>
      </c>
      <c r="D3167" s="29">
        <v>1</v>
      </c>
      <c r="E3167" s="29">
        <v>1</v>
      </c>
      <c r="F3167" s="29">
        <v>2492.6190000000001</v>
      </c>
      <c r="G3167" s="29">
        <v>1</v>
      </c>
      <c r="H3167" s="29">
        <v>1</v>
      </c>
      <c r="I3167" s="29">
        <v>1</v>
      </c>
      <c r="K3167" s="432"/>
      <c r="L3167" s="432" t="e">
        <f>IF(K3167=0,#REF!,0)</f>
        <v>#REF!</v>
      </c>
      <c r="O3167">
        <v>60572.393189000002</v>
      </c>
      <c r="P3167">
        <v>42</v>
      </c>
    </row>
    <row r="3168" spans="1:16">
      <c r="A3168" s="29">
        <v>3166</v>
      </c>
      <c r="B3168" s="29">
        <v>1762.222</v>
      </c>
      <c r="C3168" s="29">
        <v>15703.841999999901</v>
      </c>
      <c r="D3168" s="29">
        <v>1</v>
      </c>
      <c r="E3168" s="29">
        <v>1</v>
      </c>
      <c r="F3168" s="29">
        <v>2307.672</v>
      </c>
      <c r="G3168" s="29">
        <v>1</v>
      </c>
      <c r="H3168" s="29">
        <v>1</v>
      </c>
      <c r="I3168" s="29">
        <v>1</v>
      </c>
      <c r="K3168" s="432"/>
      <c r="L3168" s="432" t="e">
        <f>IF(K3168=0,#REF!,0)</f>
        <v>#REF!</v>
      </c>
      <c r="O3168">
        <v>59446.022613000001</v>
      </c>
      <c r="P3168">
        <v>43</v>
      </c>
    </row>
    <row r="3169" spans="1:16">
      <c r="A3169" s="29">
        <v>3167</v>
      </c>
      <c r="B3169" s="29">
        <v>1762.222</v>
      </c>
      <c r="C3169" s="29">
        <v>15254.630999999899</v>
      </c>
      <c r="D3169" s="29">
        <v>1</v>
      </c>
      <c r="E3169" s="29">
        <v>1</v>
      </c>
      <c r="F3169" s="29">
        <v>2122.6790000000001</v>
      </c>
      <c r="G3169" s="29">
        <v>1</v>
      </c>
      <c r="H3169" s="29">
        <v>1</v>
      </c>
      <c r="I3169" s="29">
        <v>1</v>
      </c>
      <c r="K3169" s="432"/>
      <c r="L3169" s="432" t="e">
        <f>IF(K3169=0,#REF!,0)</f>
        <v>#REF!</v>
      </c>
      <c r="O3169">
        <v>57881.904450000002</v>
      </c>
      <c r="P3169">
        <v>39</v>
      </c>
    </row>
    <row r="3170" spans="1:16">
      <c r="A3170" s="29">
        <v>3168</v>
      </c>
      <c r="B3170" s="29">
        <v>1032.623999999998</v>
      </c>
      <c r="C3170" s="29">
        <v>15254.630999999899</v>
      </c>
      <c r="D3170" s="29">
        <v>1</v>
      </c>
      <c r="E3170" s="29">
        <v>1</v>
      </c>
      <c r="F3170" s="29">
        <v>1197.34399999999</v>
      </c>
      <c r="G3170" s="29">
        <v>1</v>
      </c>
      <c r="H3170" s="29">
        <v>1</v>
      </c>
      <c r="I3170" s="29">
        <v>1</v>
      </c>
      <c r="K3170" s="432"/>
      <c r="L3170" s="432" t="e">
        <f>IF(K3170=0,#REF!,0)</f>
        <v>#REF!</v>
      </c>
      <c r="O3170">
        <v>56717.300995000012</v>
      </c>
      <c r="P3170">
        <v>35</v>
      </c>
    </row>
    <row r="3171" spans="1:16">
      <c r="A3171" s="29">
        <v>3169</v>
      </c>
      <c r="B3171" s="29">
        <v>1032.623999999998</v>
      </c>
      <c r="C3171" s="29">
        <v>15254.630999999899</v>
      </c>
      <c r="D3171" s="29">
        <v>1</v>
      </c>
      <c r="E3171" s="29">
        <v>1</v>
      </c>
      <c r="F3171" s="29">
        <v>556.92099999999903</v>
      </c>
      <c r="G3171" s="29">
        <v>1</v>
      </c>
      <c r="H3171" s="29">
        <v>1</v>
      </c>
      <c r="I3171" s="29">
        <v>1</v>
      </c>
      <c r="K3171" s="432"/>
      <c r="L3171" s="432" t="e">
        <f>IF(K3171=0,#REF!,0)</f>
        <v>#REF!</v>
      </c>
      <c r="O3171">
        <v>55667.699493</v>
      </c>
      <c r="P3171">
        <v>28</v>
      </c>
    </row>
    <row r="3172" spans="1:16">
      <c r="A3172" s="29">
        <v>3170</v>
      </c>
      <c r="B3172" s="29">
        <v>1032.623999999998</v>
      </c>
      <c r="C3172" s="29">
        <v>15187.612999999899</v>
      </c>
      <c r="D3172" s="29">
        <v>1</v>
      </c>
      <c r="E3172" s="29">
        <v>1</v>
      </c>
      <c r="F3172" s="29">
        <v>319.11799999999897</v>
      </c>
      <c r="G3172" s="29">
        <v>1</v>
      </c>
      <c r="H3172" s="29">
        <v>1</v>
      </c>
      <c r="I3172" s="29">
        <v>1</v>
      </c>
      <c r="K3172" s="432"/>
      <c r="L3172" s="432" t="e">
        <f>IF(K3172=0,#REF!,0)</f>
        <v>#REF!</v>
      </c>
      <c r="O3172">
        <v>53339.235778000002</v>
      </c>
      <c r="P3172">
        <v>23</v>
      </c>
    </row>
    <row r="3173" spans="1:16">
      <c r="A3173" s="29">
        <v>3171</v>
      </c>
      <c r="B3173" s="29">
        <v>1032.623999999998</v>
      </c>
      <c r="C3173" s="29">
        <v>15187.612999999899</v>
      </c>
      <c r="D3173" s="29">
        <v>1</v>
      </c>
      <c r="E3173" s="29">
        <v>1</v>
      </c>
      <c r="F3173" s="29">
        <v>258.45499999999998</v>
      </c>
      <c r="G3173" s="29">
        <v>1</v>
      </c>
      <c r="H3173" s="29">
        <v>1</v>
      </c>
      <c r="I3173" s="29">
        <v>1</v>
      </c>
      <c r="K3173" s="432"/>
      <c r="L3173" s="432" t="e">
        <f>IF(K3173=0,#REF!,0)</f>
        <v>#REF!</v>
      </c>
      <c r="O3173">
        <v>53062.113921999997</v>
      </c>
      <c r="P3173">
        <v>21</v>
      </c>
    </row>
    <row r="3174" spans="1:16">
      <c r="A3174" s="29">
        <v>3172</v>
      </c>
      <c r="B3174" s="29">
        <v>1032.623999999998</v>
      </c>
      <c r="C3174" s="29">
        <v>15187.612999999899</v>
      </c>
      <c r="D3174" s="29">
        <v>1</v>
      </c>
      <c r="E3174" s="29">
        <v>1</v>
      </c>
      <c r="F3174" s="29">
        <v>258.87999999999897</v>
      </c>
      <c r="G3174" s="29">
        <v>1</v>
      </c>
      <c r="H3174" s="29">
        <v>1</v>
      </c>
      <c r="I3174" s="29">
        <v>1</v>
      </c>
      <c r="K3174" s="432"/>
      <c r="L3174" s="432" t="e">
        <f>IF(K3174=0,#REF!,0)</f>
        <v>#REF!</v>
      </c>
      <c r="O3174">
        <v>52748.162566999999</v>
      </c>
      <c r="P3174">
        <v>21</v>
      </c>
    </row>
    <row r="3175" spans="1:16">
      <c r="A3175" s="29">
        <v>3173</v>
      </c>
      <c r="B3175" s="29">
        <v>1032.623999999998</v>
      </c>
      <c r="C3175" s="29">
        <v>15187.612999999899</v>
      </c>
      <c r="D3175" s="29">
        <v>1</v>
      </c>
      <c r="E3175" s="29">
        <v>1</v>
      </c>
      <c r="F3175" s="29">
        <v>235.96799999999999</v>
      </c>
      <c r="G3175" s="29">
        <v>1</v>
      </c>
      <c r="H3175" s="29">
        <v>1</v>
      </c>
      <c r="I3175" s="29">
        <v>1</v>
      </c>
      <c r="K3175" s="432"/>
      <c r="L3175" s="432" t="e">
        <f>IF(K3175=0,#REF!,0)</f>
        <v>#REF!</v>
      </c>
      <c r="O3175">
        <v>52552.301606000001</v>
      </c>
      <c r="P3175">
        <v>18</v>
      </c>
    </row>
    <row r="3176" spans="1:16">
      <c r="A3176" s="29">
        <v>3174</v>
      </c>
      <c r="B3176" s="29">
        <v>1762.222</v>
      </c>
      <c r="C3176" s="29">
        <v>15187.612999999899</v>
      </c>
      <c r="D3176" s="29">
        <v>1</v>
      </c>
      <c r="E3176" s="29">
        <v>1</v>
      </c>
      <c r="F3176" s="29">
        <v>2506.77699999999</v>
      </c>
      <c r="G3176" s="29">
        <v>1</v>
      </c>
      <c r="H3176" s="29">
        <v>1</v>
      </c>
      <c r="I3176" s="29">
        <v>1</v>
      </c>
      <c r="K3176" s="432"/>
      <c r="L3176" s="432" t="e">
        <f>IF(K3176=0,#REF!,0)</f>
        <v>#REF!</v>
      </c>
      <c r="O3176">
        <v>53437.183684000003</v>
      </c>
      <c r="P3176">
        <v>22</v>
      </c>
    </row>
    <row r="3177" spans="1:16">
      <c r="A3177" s="29">
        <v>3175</v>
      </c>
      <c r="B3177" s="29">
        <v>6139.8579999999993</v>
      </c>
      <c r="C3177" s="29">
        <v>15289.6509999999</v>
      </c>
      <c r="D3177" s="29">
        <v>1</v>
      </c>
      <c r="E3177" s="29">
        <v>1</v>
      </c>
      <c r="F3177" s="29">
        <v>6569.4629999999897</v>
      </c>
      <c r="G3177" s="29">
        <v>1</v>
      </c>
      <c r="H3177" s="29">
        <v>1</v>
      </c>
      <c r="I3177" s="29">
        <v>1</v>
      </c>
      <c r="K3177" s="432"/>
      <c r="L3177" s="432" t="e">
        <f>IF(K3177=0,#REF!,0)</f>
        <v>#REF!</v>
      </c>
      <c r="O3177">
        <v>53509.634094000001</v>
      </c>
      <c r="P3177">
        <v>29</v>
      </c>
    </row>
    <row r="3178" spans="1:16">
      <c r="A3178" s="29">
        <v>3176</v>
      </c>
      <c r="B3178" s="29">
        <v>1762.222</v>
      </c>
      <c r="C3178" s="29">
        <v>42229.568999999887</v>
      </c>
      <c r="D3178" s="29">
        <v>1</v>
      </c>
      <c r="E3178" s="29">
        <v>1</v>
      </c>
      <c r="F3178" s="29">
        <v>5321.9739999999902</v>
      </c>
      <c r="G3178" s="29">
        <v>1</v>
      </c>
      <c r="H3178" s="29">
        <v>1</v>
      </c>
      <c r="I3178" s="29">
        <v>1</v>
      </c>
      <c r="K3178" s="432"/>
      <c r="L3178" s="432" t="e">
        <f>IF(K3178=0,#REF!,0)</f>
        <v>#REF!</v>
      </c>
      <c r="O3178">
        <v>53635.598266999987</v>
      </c>
      <c r="P3178">
        <v>35</v>
      </c>
    </row>
    <row r="3179" spans="1:16">
      <c r="A3179" s="29">
        <v>3177</v>
      </c>
      <c r="B3179" s="29">
        <v>1032.623999999998</v>
      </c>
      <c r="C3179" s="29">
        <v>71705.385999999897</v>
      </c>
      <c r="D3179" s="29">
        <v>1</v>
      </c>
      <c r="E3179" s="29">
        <v>1</v>
      </c>
      <c r="F3179" s="29">
        <v>4401.9369999999899</v>
      </c>
      <c r="G3179" s="29">
        <v>1</v>
      </c>
      <c r="H3179" s="29">
        <v>1</v>
      </c>
      <c r="I3179" s="29">
        <v>1</v>
      </c>
      <c r="K3179" s="432"/>
      <c r="L3179" s="432" t="e">
        <f>IF(K3179=0,#REF!,0)</f>
        <v>#REF!</v>
      </c>
      <c r="O3179">
        <v>53520.766785</v>
      </c>
      <c r="P3179">
        <v>41</v>
      </c>
    </row>
    <row r="3180" spans="1:16">
      <c r="A3180" s="29">
        <v>3178</v>
      </c>
      <c r="B3180" s="29">
        <v>1153.2399999999991</v>
      </c>
      <c r="C3180" s="29">
        <v>89770.782000000007</v>
      </c>
      <c r="D3180" s="29">
        <v>1</v>
      </c>
      <c r="E3180" s="29">
        <v>1</v>
      </c>
      <c r="F3180" s="29">
        <v>3351.9199999999901</v>
      </c>
      <c r="G3180" s="29">
        <v>1</v>
      </c>
      <c r="H3180" s="29">
        <v>1</v>
      </c>
      <c r="I3180" s="29">
        <v>1</v>
      </c>
      <c r="K3180" s="432">
        <v>2749.6584613673281</v>
      </c>
      <c r="L3180" s="432">
        <f>IF(K3180=0,#REF!,0)</f>
        <v>0</v>
      </c>
      <c r="O3180">
        <v>55362.880982000002</v>
      </c>
      <c r="P3180">
        <v>40</v>
      </c>
    </row>
    <row r="3181" spans="1:16">
      <c r="A3181" s="29">
        <v>3179</v>
      </c>
      <c r="B3181" s="29">
        <v>1213.5469999999989</v>
      </c>
      <c r="C3181" s="29">
        <v>107573.1079999998</v>
      </c>
      <c r="D3181" s="29">
        <v>1</v>
      </c>
      <c r="E3181" s="29">
        <v>1</v>
      </c>
      <c r="F3181" s="29">
        <v>2957.56699999999</v>
      </c>
      <c r="G3181" s="29">
        <v>1</v>
      </c>
      <c r="H3181" s="29">
        <v>1</v>
      </c>
      <c r="I3181" s="29">
        <v>1</v>
      </c>
      <c r="K3181" s="432">
        <v>14390.496129767531</v>
      </c>
      <c r="L3181" s="432">
        <f>IF(K3181=0,#REF!,0)</f>
        <v>0</v>
      </c>
      <c r="O3181">
        <v>55746.008117999998</v>
      </c>
      <c r="P3181">
        <v>37</v>
      </c>
    </row>
    <row r="3182" spans="1:16">
      <c r="A3182" s="29">
        <v>3180</v>
      </c>
      <c r="B3182" s="29">
        <v>1213.5469999999989</v>
      </c>
      <c r="C3182" s="29">
        <v>90256.051000000007</v>
      </c>
      <c r="D3182" s="29">
        <v>1</v>
      </c>
      <c r="E3182" s="29">
        <v>1</v>
      </c>
      <c r="F3182" s="29">
        <v>2760.0629999999901</v>
      </c>
      <c r="G3182" s="29">
        <v>1</v>
      </c>
      <c r="H3182" s="29">
        <v>1</v>
      </c>
      <c r="I3182" s="29">
        <v>1</v>
      </c>
      <c r="K3182" s="432">
        <v>15851.137749499911</v>
      </c>
      <c r="L3182" s="432">
        <f>IF(K3182=0,#REF!,0)</f>
        <v>0</v>
      </c>
      <c r="O3182">
        <v>56417.356048999987</v>
      </c>
      <c r="P3182">
        <v>32</v>
      </c>
    </row>
    <row r="3183" spans="1:16">
      <c r="A3183" s="29">
        <v>3181</v>
      </c>
      <c r="B3183" s="29">
        <v>6200.1660000000002</v>
      </c>
      <c r="C3183" s="29">
        <v>49071.621999999901</v>
      </c>
      <c r="D3183" s="29">
        <v>1</v>
      </c>
      <c r="E3183" s="29">
        <v>1</v>
      </c>
      <c r="F3183" s="29">
        <v>4130.1549999999897</v>
      </c>
      <c r="G3183" s="29">
        <v>1</v>
      </c>
      <c r="H3183" s="29">
        <v>1</v>
      </c>
      <c r="I3183" s="29">
        <v>1</v>
      </c>
      <c r="K3183" s="432">
        <v>8089.2513448835334</v>
      </c>
      <c r="L3183" s="432">
        <f>IF(K3183=0,#REF!,0)</f>
        <v>0</v>
      </c>
      <c r="O3183">
        <v>54570.567657</v>
      </c>
      <c r="P3183">
        <v>29</v>
      </c>
    </row>
    <row r="3184" spans="1:16">
      <c r="A3184" s="29">
        <v>3182</v>
      </c>
      <c r="B3184" s="29">
        <v>1762.222</v>
      </c>
      <c r="C3184" s="29">
        <v>71242.771999999895</v>
      </c>
      <c r="D3184" s="29">
        <v>1</v>
      </c>
      <c r="E3184" s="29">
        <v>1</v>
      </c>
      <c r="F3184" s="29">
        <v>3672.4879999999898</v>
      </c>
      <c r="G3184" s="29">
        <v>1</v>
      </c>
      <c r="H3184" s="29">
        <v>1</v>
      </c>
      <c r="I3184" s="29">
        <v>1</v>
      </c>
      <c r="K3184" s="432">
        <v>13626.15589550482</v>
      </c>
      <c r="L3184" s="432">
        <f>IF(K3184=0,#REF!,0)</f>
        <v>0</v>
      </c>
      <c r="O3184">
        <v>54363.750792999999</v>
      </c>
      <c r="P3184">
        <v>29</v>
      </c>
    </row>
    <row r="3185" spans="1:16">
      <c r="A3185" s="29">
        <v>3183</v>
      </c>
      <c r="B3185" s="29">
        <v>1032.623999999998</v>
      </c>
      <c r="C3185" s="29">
        <v>105865.7999999998</v>
      </c>
      <c r="D3185" s="29">
        <v>1</v>
      </c>
      <c r="E3185" s="29">
        <v>1</v>
      </c>
      <c r="F3185" s="29">
        <v>2104.7139999999999</v>
      </c>
      <c r="G3185" s="29">
        <v>1</v>
      </c>
      <c r="H3185" s="29">
        <v>1</v>
      </c>
      <c r="I3185" s="29">
        <v>1</v>
      </c>
      <c r="K3185" s="432">
        <v>3764.0313421420592</v>
      </c>
      <c r="L3185" s="432">
        <f>IF(K3185=0,#REF!,0)</f>
        <v>0</v>
      </c>
      <c r="O3185">
        <v>56156.920227000002</v>
      </c>
      <c r="P3185">
        <v>30</v>
      </c>
    </row>
    <row r="3186" spans="1:16">
      <c r="A3186" s="29">
        <v>3184</v>
      </c>
      <c r="B3186" s="29">
        <v>1032.623999999998</v>
      </c>
      <c r="C3186" s="29">
        <v>88559.010000000009</v>
      </c>
      <c r="D3186" s="29">
        <v>1</v>
      </c>
      <c r="E3186" s="29">
        <v>1</v>
      </c>
      <c r="F3186" s="29">
        <v>1843.7159999999999</v>
      </c>
      <c r="G3186" s="29">
        <v>1</v>
      </c>
      <c r="H3186" s="29">
        <v>1</v>
      </c>
      <c r="I3186" s="29">
        <v>1</v>
      </c>
      <c r="K3186" s="432"/>
      <c r="L3186" s="432" t="e">
        <f>IF(K3186=0,#REF!,0)</f>
        <v>#REF!</v>
      </c>
      <c r="O3186">
        <v>56362.707794999988</v>
      </c>
      <c r="P3186">
        <v>28</v>
      </c>
    </row>
    <row r="3187" spans="1:16">
      <c r="A3187" s="29">
        <v>3185</v>
      </c>
      <c r="B3187" s="29">
        <v>1032.623999999998</v>
      </c>
      <c r="C3187" s="29">
        <v>76640.478999999992</v>
      </c>
      <c r="D3187" s="29">
        <v>1</v>
      </c>
      <c r="E3187" s="29">
        <v>1</v>
      </c>
      <c r="F3187" s="29">
        <v>2104.68099999999</v>
      </c>
      <c r="G3187" s="29">
        <v>1</v>
      </c>
      <c r="H3187" s="29">
        <v>1</v>
      </c>
      <c r="I3187" s="29">
        <v>1</v>
      </c>
      <c r="K3187" s="432"/>
      <c r="L3187" s="432" t="e">
        <f>IF(K3187=0,#REF!,0)</f>
        <v>#REF!</v>
      </c>
      <c r="O3187">
        <v>56408.611786000001</v>
      </c>
      <c r="P3187">
        <v>26</v>
      </c>
    </row>
    <row r="3188" spans="1:16">
      <c r="A3188" s="29">
        <v>3186</v>
      </c>
      <c r="B3188" s="29">
        <v>1762.222</v>
      </c>
      <c r="C3188" s="29">
        <v>42093.088999999891</v>
      </c>
      <c r="D3188" s="29">
        <v>1</v>
      </c>
      <c r="E3188" s="29">
        <v>1</v>
      </c>
      <c r="F3188" s="29">
        <v>3672.3719999999998</v>
      </c>
      <c r="G3188" s="29">
        <v>1</v>
      </c>
      <c r="H3188" s="29">
        <v>1</v>
      </c>
      <c r="I3188" s="29">
        <v>1</v>
      </c>
      <c r="K3188" s="432"/>
      <c r="L3188" s="432" t="e">
        <f>IF(K3188=0,#REF!,0)</f>
        <v>#REF!</v>
      </c>
      <c r="O3188">
        <v>54649.078949000002</v>
      </c>
      <c r="P3188">
        <v>34</v>
      </c>
    </row>
    <row r="3189" spans="1:16">
      <c r="A3189" s="29">
        <v>3187</v>
      </c>
      <c r="B3189" s="29">
        <v>6139.8579999999993</v>
      </c>
      <c r="C3189" s="29">
        <v>28117.3859999999</v>
      </c>
      <c r="D3189" s="29">
        <v>1</v>
      </c>
      <c r="E3189" s="29">
        <v>1</v>
      </c>
      <c r="F3189" s="29">
        <v>5176.2420000000002</v>
      </c>
      <c r="G3189" s="29">
        <v>1</v>
      </c>
      <c r="H3189" s="29">
        <v>1</v>
      </c>
      <c r="I3189" s="29">
        <v>1</v>
      </c>
      <c r="K3189" s="432"/>
      <c r="L3189" s="432" t="e">
        <f>IF(K3189=0,#REF!,0)</f>
        <v>#REF!</v>
      </c>
      <c r="O3189">
        <v>53753.461944000002</v>
      </c>
      <c r="P3189">
        <v>34</v>
      </c>
    </row>
    <row r="3190" spans="1:16">
      <c r="A3190" s="29">
        <v>3188</v>
      </c>
      <c r="B3190" s="29">
        <v>7599.07</v>
      </c>
      <c r="C3190" s="29">
        <v>29386.791999999899</v>
      </c>
      <c r="D3190" s="29">
        <v>1</v>
      </c>
      <c r="E3190" s="29">
        <v>1</v>
      </c>
      <c r="F3190" s="29">
        <v>5243.1220000000003</v>
      </c>
      <c r="G3190" s="29">
        <v>1</v>
      </c>
      <c r="H3190" s="29">
        <v>1</v>
      </c>
      <c r="I3190" s="29">
        <v>1</v>
      </c>
      <c r="K3190" s="432"/>
      <c r="L3190" s="432" t="e">
        <f>IF(K3190=0,#REF!,0)</f>
        <v>#REF!</v>
      </c>
      <c r="O3190">
        <v>53593.607728000003</v>
      </c>
      <c r="P3190">
        <v>37</v>
      </c>
    </row>
    <row r="3191" spans="1:16">
      <c r="A3191" s="29">
        <v>3189</v>
      </c>
      <c r="B3191" s="29">
        <v>1762.222</v>
      </c>
      <c r="C3191" s="29">
        <v>16153.0519999999</v>
      </c>
      <c r="D3191" s="29">
        <v>1</v>
      </c>
      <c r="E3191" s="29">
        <v>1</v>
      </c>
      <c r="F3191" s="29">
        <v>4068.6950000000002</v>
      </c>
      <c r="G3191" s="29">
        <v>1</v>
      </c>
      <c r="H3191" s="29">
        <v>1</v>
      </c>
      <c r="I3191" s="29">
        <v>1</v>
      </c>
      <c r="K3191" s="432"/>
      <c r="L3191" s="432" t="e">
        <f>IF(K3191=0,#REF!,0)</f>
        <v>#REF!</v>
      </c>
      <c r="O3191">
        <v>55592.196106000003</v>
      </c>
      <c r="P3191">
        <v>39</v>
      </c>
    </row>
    <row r="3192" spans="1:16">
      <c r="A3192" s="29">
        <v>3190</v>
      </c>
      <c r="B3192" s="29">
        <v>1762.222</v>
      </c>
      <c r="C3192" s="29">
        <v>15703.841999999901</v>
      </c>
      <c r="D3192" s="29">
        <v>1</v>
      </c>
      <c r="E3192" s="29">
        <v>1</v>
      </c>
      <c r="F3192" s="29">
        <v>2957.953</v>
      </c>
      <c r="G3192" s="29">
        <v>1</v>
      </c>
      <c r="H3192" s="29">
        <v>1</v>
      </c>
      <c r="I3192" s="29">
        <v>1</v>
      </c>
      <c r="K3192" s="432"/>
      <c r="L3192" s="432" t="e">
        <f>IF(K3192=0,#REF!,0)</f>
        <v>#REF!</v>
      </c>
      <c r="O3192">
        <v>55391.199584999988</v>
      </c>
      <c r="P3192">
        <v>42</v>
      </c>
    </row>
    <row r="3193" spans="1:16">
      <c r="A3193" s="29">
        <v>3191</v>
      </c>
      <c r="B3193" s="29">
        <v>1762.222</v>
      </c>
      <c r="C3193" s="29">
        <v>15254.630999999899</v>
      </c>
      <c r="D3193" s="29">
        <v>1</v>
      </c>
      <c r="E3193" s="29">
        <v>1</v>
      </c>
      <c r="F3193" s="29">
        <v>1652.2759999999901</v>
      </c>
      <c r="G3193" s="29">
        <v>1</v>
      </c>
      <c r="H3193" s="29">
        <v>1</v>
      </c>
      <c r="I3193" s="29">
        <v>1</v>
      </c>
      <c r="K3193" s="432"/>
      <c r="L3193" s="432" t="e">
        <f>IF(K3193=0,#REF!,0)</f>
        <v>#REF!</v>
      </c>
      <c r="O3193">
        <v>54945.503875000002</v>
      </c>
      <c r="P3193">
        <v>40</v>
      </c>
    </row>
    <row r="3194" spans="1:16">
      <c r="A3194" s="29">
        <v>3192</v>
      </c>
      <c r="B3194" s="29">
        <v>1032.623999999998</v>
      </c>
      <c r="C3194" s="29">
        <v>15254.630999999899</v>
      </c>
      <c r="D3194" s="29">
        <v>1</v>
      </c>
      <c r="E3194" s="29">
        <v>1</v>
      </c>
      <c r="F3194" s="29">
        <v>1262.32699999999</v>
      </c>
      <c r="G3194" s="29">
        <v>1</v>
      </c>
      <c r="H3194" s="29">
        <v>1</v>
      </c>
      <c r="I3194" s="29">
        <v>1</v>
      </c>
      <c r="K3194" s="432"/>
      <c r="L3194" s="432" t="e">
        <f>IF(K3194=0,#REF!,0)</f>
        <v>#REF!</v>
      </c>
      <c r="O3194">
        <v>53501.987366000001</v>
      </c>
      <c r="P3194">
        <v>35</v>
      </c>
    </row>
    <row r="3195" spans="1:16">
      <c r="A3195" s="29">
        <v>3193</v>
      </c>
      <c r="B3195" s="29">
        <v>1032.623999999998</v>
      </c>
      <c r="C3195" s="29">
        <v>15254.630999999899</v>
      </c>
      <c r="D3195" s="29">
        <v>1</v>
      </c>
      <c r="E3195" s="29">
        <v>1</v>
      </c>
      <c r="F3195" s="29">
        <v>555.77300000000002</v>
      </c>
      <c r="G3195" s="29">
        <v>1</v>
      </c>
      <c r="H3195" s="29">
        <v>1</v>
      </c>
      <c r="I3195" s="29">
        <v>1</v>
      </c>
      <c r="K3195" s="432"/>
      <c r="L3195" s="432" t="e">
        <f>IF(K3195=0,#REF!,0)</f>
        <v>#REF!</v>
      </c>
      <c r="O3195">
        <v>52375.643522999999</v>
      </c>
      <c r="P3195">
        <v>28</v>
      </c>
    </row>
    <row r="3196" spans="1:16">
      <c r="A3196" s="29">
        <v>3194</v>
      </c>
      <c r="B3196" s="29">
        <v>1032.623999999998</v>
      </c>
      <c r="C3196" s="29">
        <v>15187.612999999899</v>
      </c>
      <c r="D3196" s="29">
        <v>1</v>
      </c>
      <c r="E3196" s="29">
        <v>1</v>
      </c>
      <c r="F3196" s="29">
        <v>317.91899999999998</v>
      </c>
      <c r="G3196" s="29">
        <v>1</v>
      </c>
      <c r="H3196" s="29">
        <v>1</v>
      </c>
      <c r="I3196" s="29">
        <v>1</v>
      </c>
      <c r="K3196" s="432"/>
      <c r="L3196" s="432" t="e">
        <f>IF(K3196=0,#REF!,0)</f>
        <v>#REF!</v>
      </c>
      <c r="O3196">
        <v>49754.729034999997</v>
      </c>
      <c r="P3196">
        <v>22</v>
      </c>
    </row>
    <row r="3197" spans="1:16">
      <c r="A3197" s="29">
        <v>3195</v>
      </c>
      <c r="B3197" s="29">
        <v>1032.623999999998</v>
      </c>
      <c r="C3197" s="29">
        <v>15187.612999999899</v>
      </c>
      <c r="D3197" s="29">
        <v>1</v>
      </c>
      <c r="E3197" s="29">
        <v>1</v>
      </c>
      <c r="F3197" s="29">
        <v>255.27399999999901</v>
      </c>
      <c r="G3197" s="29">
        <v>1</v>
      </c>
      <c r="H3197" s="29">
        <v>1</v>
      </c>
      <c r="I3197" s="29">
        <v>1</v>
      </c>
      <c r="K3197" s="432"/>
      <c r="L3197" s="432" t="e">
        <f>IF(K3197=0,#REF!,0)</f>
        <v>#REF!</v>
      </c>
      <c r="O3197">
        <v>49525.612458000003</v>
      </c>
      <c r="P3197">
        <v>22</v>
      </c>
    </row>
    <row r="3198" spans="1:16">
      <c r="A3198" s="29">
        <v>3196</v>
      </c>
      <c r="B3198" s="29">
        <v>1032.623999999998</v>
      </c>
      <c r="C3198" s="29">
        <v>15187.612999999899</v>
      </c>
      <c r="D3198" s="29">
        <v>1</v>
      </c>
      <c r="E3198" s="29">
        <v>1</v>
      </c>
      <c r="F3198" s="29">
        <v>256.11200000000002</v>
      </c>
      <c r="G3198" s="29">
        <v>1</v>
      </c>
      <c r="H3198" s="29">
        <v>1</v>
      </c>
      <c r="I3198" s="29">
        <v>1</v>
      </c>
      <c r="K3198" s="432"/>
      <c r="L3198" s="432" t="e">
        <f>IF(K3198=0,#REF!,0)</f>
        <v>#REF!</v>
      </c>
      <c r="O3198">
        <v>49082.785795999996</v>
      </c>
      <c r="P3198">
        <v>19</v>
      </c>
    </row>
    <row r="3199" spans="1:16">
      <c r="A3199" s="29">
        <v>3197</v>
      </c>
      <c r="B3199" s="29">
        <v>1032.623999999998</v>
      </c>
      <c r="C3199" s="29">
        <v>15187.612999999899</v>
      </c>
      <c r="D3199" s="29">
        <v>1</v>
      </c>
      <c r="E3199" s="29">
        <v>1</v>
      </c>
      <c r="F3199" s="29">
        <v>234.715</v>
      </c>
      <c r="G3199" s="29">
        <v>1</v>
      </c>
      <c r="H3199" s="29">
        <v>1</v>
      </c>
      <c r="I3199" s="29">
        <v>1</v>
      </c>
      <c r="K3199" s="432"/>
      <c r="L3199" s="432" t="e">
        <f>IF(K3199=0,#REF!,0)</f>
        <v>#REF!</v>
      </c>
      <c r="O3199">
        <v>48788.925323000003</v>
      </c>
      <c r="P3199">
        <v>19</v>
      </c>
    </row>
    <row r="3200" spans="1:16">
      <c r="A3200" s="29">
        <v>3198</v>
      </c>
      <c r="B3200" s="29">
        <v>1762.222</v>
      </c>
      <c r="C3200" s="29">
        <v>15187.612999999899</v>
      </c>
      <c r="D3200" s="29">
        <v>1</v>
      </c>
      <c r="E3200" s="29">
        <v>1</v>
      </c>
      <c r="F3200" s="29">
        <v>2506.0909999999899</v>
      </c>
      <c r="G3200" s="29">
        <v>1</v>
      </c>
      <c r="H3200" s="29">
        <v>1</v>
      </c>
      <c r="I3200" s="29">
        <v>1</v>
      </c>
      <c r="K3200" s="432"/>
      <c r="L3200" s="432" t="e">
        <f>IF(K3200=0,#REF!,0)</f>
        <v>#REF!</v>
      </c>
      <c r="O3200">
        <v>49246.209349999997</v>
      </c>
      <c r="P3200">
        <v>21</v>
      </c>
    </row>
    <row r="3201" spans="1:16">
      <c r="A3201" s="29">
        <v>3199</v>
      </c>
      <c r="B3201" s="29">
        <v>6139.8579999999993</v>
      </c>
      <c r="C3201" s="29">
        <v>15289.6509999999</v>
      </c>
      <c r="D3201" s="29">
        <v>1</v>
      </c>
      <c r="E3201" s="29">
        <v>1</v>
      </c>
      <c r="F3201" s="29">
        <v>6567.9989999999898</v>
      </c>
      <c r="G3201" s="29">
        <v>1</v>
      </c>
      <c r="H3201" s="29">
        <v>1</v>
      </c>
      <c r="I3201" s="29">
        <v>1</v>
      </c>
      <c r="K3201" s="432"/>
      <c r="L3201" s="432" t="e">
        <f>IF(K3201=0,#REF!,0)</f>
        <v>#REF!</v>
      </c>
      <c r="O3201">
        <v>48616.372925000003</v>
      </c>
      <c r="P3201">
        <v>26</v>
      </c>
    </row>
    <row r="3202" spans="1:16">
      <c r="A3202" s="29">
        <v>3200</v>
      </c>
      <c r="B3202" s="29">
        <v>1762.222</v>
      </c>
      <c r="C3202" s="29">
        <v>42219.583999999893</v>
      </c>
      <c r="D3202" s="29">
        <v>1</v>
      </c>
      <c r="E3202" s="29">
        <v>1</v>
      </c>
      <c r="F3202" s="29">
        <v>5321.0209999999997</v>
      </c>
      <c r="G3202" s="29">
        <v>1</v>
      </c>
      <c r="H3202" s="29">
        <v>1</v>
      </c>
      <c r="I3202" s="29">
        <v>1</v>
      </c>
      <c r="K3202" s="432"/>
      <c r="L3202" s="432" t="e">
        <f>IF(K3202=0,#REF!,0)</f>
        <v>#REF!</v>
      </c>
      <c r="O3202">
        <v>48231.810181000001</v>
      </c>
      <c r="P3202">
        <v>30</v>
      </c>
    </row>
    <row r="3203" spans="1:16">
      <c r="A3203" s="29">
        <v>3201</v>
      </c>
      <c r="B3203" s="29">
        <v>1032.623999999998</v>
      </c>
      <c r="C3203" s="29">
        <v>71705.188999999897</v>
      </c>
      <c r="D3203" s="29">
        <v>1</v>
      </c>
      <c r="E3203" s="29">
        <v>1</v>
      </c>
      <c r="F3203" s="29">
        <v>4401.63</v>
      </c>
      <c r="G3203" s="29">
        <v>1</v>
      </c>
      <c r="H3203" s="29">
        <v>1</v>
      </c>
      <c r="I3203" s="29">
        <v>1</v>
      </c>
      <c r="K3203" s="432">
        <v>9348.9658281588672</v>
      </c>
      <c r="L3203" s="432">
        <f>IF(K3203=0,#REF!,0)</f>
        <v>0</v>
      </c>
      <c r="O3203">
        <v>48384.464721999997</v>
      </c>
      <c r="P3203">
        <v>36</v>
      </c>
    </row>
    <row r="3204" spans="1:16">
      <c r="A3204" s="29">
        <v>3202</v>
      </c>
      <c r="B3204" s="29">
        <v>1153.2399999999991</v>
      </c>
      <c r="C3204" s="29">
        <v>89770.641999999993</v>
      </c>
      <c r="D3204" s="29">
        <v>1</v>
      </c>
      <c r="E3204" s="29">
        <v>1</v>
      </c>
      <c r="F3204" s="29">
        <v>3351.9659999999999</v>
      </c>
      <c r="G3204" s="29">
        <v>1</v>
      </c>
      <c r="H3204" s="29">
        <v>1</v>
      </c>
      <c r="I3204" s="29">
        <v>1</v>
      </c>
      <c r="K3204" s="432">
        <v>33827.153261894287</v>
      </c>
      <c r="L3204" s="432">
        <f>IF(K3204=0,#REF!,0)</f>
        <v>0</v>
      </c>
      <c r="O3204">
        <v>48516.014038000001</v>
      </c>
      <c r="P3204">
        <v>41</v>
      </c>
    </row>
    <row r="3205" spans="1:16">
      <c r="A3205" s="29">
        <v>3203</v>
      </c>
      <c r="B3205" s="29">
        <v>1213.5469999999989</v>
      </c>
      <c r="C3205" s="29">
        <v>107573.0359999998</v>
      </c>
      <c r="D3205" s="29">
        <v>1</v>
      </c>
      <c r="E3205" s="29">
        <v>1</v>
      </c>
      <c r="F3205" s="29">
        <v>2957.8609999999899</v>
      </c>
      <c r="G3205" s="29">
        <v>1</v>
      </c>
      <c r="H3205" s="29">
        <v>1</v>
      </c>
      <c r="I3205" s="29">
        <v>1</v>
      </c>
      <c r="K3205" s="432">
        <v>43047.00723120552</v>
      </c>
      <c r="L3205" s="432">
        <f>IF(K3205=0,#REF!,0)</f>
        <v>0</v>
      </c>
      <c r="O3205">
        <v>49016.976531</v>
      </c>
      <c r="P3205">
        <v>38</v>
      </c>
    </row>
    <row r="3206" spans="1:16">
      <c r="A3206" s="29">
        <v>3204</v>
      </c>
      <c r="B3206" s="29">
        <v>1213.5469999999989</v>
      </c>
      <c r="C3206" s="29">
        <v>90256.002000000008</v>
      </c>
      <c r="D3206" s="29">
        <v>1</v>
      </c>
      <c r="E3206" s="29">
        <v>1</v>
      </c>
      <c r="F3206" s="29">
        <v>2760.4789999999998</v>
      </c>
      <c r="G3206" s="29">
        <v>1</v>
      </c>
      <c r="H3206" s="29">
        <v>1</v>
      </c>
      <c r="I3206" s="29">
        <v>1</v>
      </c>
      <c r="K3206" s="432">
        <v>59197.92153534104</v>
      </c>
      <c r="L3206" s="432">
        <f>IF(K3206=0,#REF!,0)</f>
        <v>0</v>
      </c>
      <c r="O3206">
        <v>48652.871613000003</v>
      </c>
      <c r="P3206">
        <v>36</v>
      </c>
    </row>
    <row r="3207" spans="1:16">
      <c r="A3207" s="29">
        <v>3205</v>
      </c>
      <c r="B3207" s="29">
        <v>6200.1660000000002</v>
      </c>
      <c r="C3207" s="29">
        <v>49071.608999999902</v>
      </c>
      <c r="D3207" s="29">
        <v>1</v>
      </c>
      <c r="E3207" s="29">
        <v>1</v>
      </c>
      <c r="F3207" s="29">
        <v>4130.9219999999996</v>
      </c>
      <c r="G3207" s="29">
        <v>1</v>
      </c>
      <c r="H3207" s="29">
        <v>1</v>
      </c>
      <c r="I3207" s="29">
        <v>1</v>
      </c>
      <c r="K3207" s="432">
        <v>43062.313409709379</v>
      </c>
      <c r="L3207" s="432">
        <f>IF(K3207=0,#REF!,0)</f>
        <v>0</v>
      </c>
      <c r="O3207">
        <v>48121.316650000001</v>
      </c>
      <c r="P3207">
        <v>32</v>
      </c>
    </row>
    <row r="3208" spans="1:16">
      <c r="A3208" s="29">
        <v>3206</v>
      </c>
      <c r="B3208" s="29">
        <v>1762.222</v>
      </c>
      <c r="C3208" s="29">
        <v>71242.825999999899</v>
      </c>
      <c r="D3208" s="29">
        <v>1</v>
      </c>
      <c r="E3208" s="29">
        <v>1</v>
      </c>
      <c r="F3208" s="29">
        <v>3673.3679999999999</v>
      </c>
      <c r="G3208" s="29">
        <v>1</v>
      </c>
      <c r="H3208" s="29">
        <v>1</v>
      </c>
      <c r="I3208" s="29">
        <v>1</v>
      </c>
      <c r="K3208" s="432">
        <v>51970.745115319311</v>
      </c>
      <c r="L3208" s="432">
        <f>IF(K3208=0,#REF!,0)</f>
        <v>0</v>
      </c>
      <c r="O3208">
        <v>47927.515991</v>
      </c>
      <c r="P3208">
        <v>30</v>
      </c>
    </row>
    <row r="3209" spans="1:16">
      <c r="A3209" s="29">
        <v>3207</v>
      </c>
      <c r="B3209" s="29">
        <v>1032.623999999998</v>
      </c>
      <c r="C3209" s="29">
        <v>105865.91999999979</v>
      </c>
      <c r="D3209" s="29">
        <v>1</v>
      </c>
      <c r="E3209" s="29">
        <v>1</v>
      </c>
      <c r="F3209" s="29">
        <v>2105.4180000000001</v>
      </c>
      <c r="G3209" s="29">
        <v>1</v>
      </c>
      <c r="H3209" s="29">
        <v>1</v>
      </c>
      <c r="I3209" s="29">
        <v>1</v>
      </c>
      <c r="K3209" s="432">
        <v>41425.007193244179</v>
      </c>
      <c r="L3209" s="432">
        <f>IF(K3209=0,#REF!,0)</f>
        <v>0</v>
      </c>
      <c r="O3209">
        <v>47958.715759999999</v>
      </c>
      <c r="P3209">
        <v>26</v>
      </c>
    </row>
    <row r="3210" spans="1:16">
      <c r="A3210" s="29">
        <v>3208</v>
      </c>
      <c r="B3210" s="29">
        <v>1032.623999999998</v>
      </c>
      <c r="C3210" s="29">
        <v>88559.15400000001</v>
      </c>
      <c r="D3210" s="29">
        <v>1</v>
      </c>
      <c r="E3210" s="29">
        <v>1</v>
      </c>
      <c r="F3210" s="29">
        <v>1844.4829999999999</v>
      </c>
      <c r="G3210" s="29">
        <v>1</v>
      </c>
      <c r="H3210" s="29">
        <v>1</v>
      </c>
      <c r="I3210" s="29">
        <v>1</v>
      </c>
      <c r="K3210" s="432">
        <v>28597.758870073769</v>
      </c>
      <c r="L3210" s="432">
        <f>IF(K3210=0,#REF!,0)</f>
        <v>0</v>
      </c>
      <c r="O3210">
        <v>47817.266966000003</v>
      </c>
      <c r="P3210">
        <v>26</v>
      </c>
    </row>
    <row r="3211" spans="1:16">
      <c r="A3211" s="29">
        <v>3209</v>
      </c>
      <c r="B3211" s="29">
        <v>1032.623999999998</v>
      </c>
      <c r="C3211" s="29">
        <v>76640.683000000005</v>
      </c>
      <c r="D3211" s="29">
        <v>1</v>
      </c>
      <c r="E3211" s="29">
        <v>1</v>
      </c>
      <c r="F3211" s="29">
        <v>2105.64299999999</v>
      </c>
      <c r="G3211" s="29">
        <v>1</v>
      </c>
      <c r="H3211" s="29">
        <v>1</v>
      </c>
      <c r="I3211" s="29">
        <v>1</v>
      </c>
      <c r="K3211" s="432">
        <v>5479.6324823756167</v>
      </c>
      <c r="L3211" s="432">
        <f>IF(K3211=0,#REF!,0)</f>
        <v>0</v>
      </c>
      <c r="O3211">
        <v>47986.550110999997</v>
      </c>
      <c r="P3211">
        <v>27</v>
      </c>
    </row>
    <row r="3212" spans="1:16">
      <c r="A3212" s="29">
        <v>3210</v>
      </c>
      <c r="B3212" s="29">
        <v>1762.222</v>
      </c>
      <c r="C3212" s="29">
        <v>42093.283999999891</v>
      </c>
      <c r="D3212" s="29">
        <v>1</v>
      </c>
      <c r="E3212" s="29">
        <v>1</v>
      </c>
      <c r="F3212" s="29">
        <v>3673.942</v>
      </c>
      <c r="G3212" s="29">
        <v>1</v>
      </c>
      <c r="H3212" s="29">
        <v>1</v>
      </c>
      <c r="I3212" s="29">
        <v>1</v>
      </c>
      <c r="K3212" s="432"/>
      <c r="L3212" s="432" t="e">
        <f>IF(K3212=0,#REF!,0)</f>
        <v>#REF!</v>
      </c>
      <c r="O3212">
        <v>49058.952818999998</v>
      </c>
      <c r="P3212">
        <v>30</v>
      </c>
    </row>
    <row r="3213" spans="1:16">
      <c r="A3213" s="29">
        <v>3211</v>
      </c>
      <c r="B3213" s="29">
        <v>6139.8579999999993</v>
      </c>
      <c r="C3213" s="29">
        <v>28117.4929999999</v>
      </c>
      <c r="D3213" s="29">
        <v>1</v>
      </c>
      <c r="E3213" s="29">
        <v>1</v>
      </c>
      <c r="F3213" s="29">
        <v>5178.4219999999896</v>
      </c>
      <c r="G3213" s="29">
        <v>1</v>
      </c>
      <c r="H3213" s="29">
        <v>1</v>
      </c>
      <c r="I3213" s="29">
        <v>1</v>
      </c>
      <c r="K3213" s="432"/>
      <c r="L3213" s="432" t="e">
        <f>IF(K3213=0,#REF!,0)</f>
        <v>#REF!</v>
      </c>
      <c r="O3213">
        <v>49955.874940000002</v>
      </c>
      <c r="P3213">
        <v>41</v>
      </c>
    </row>
    <row r="3214" spans="1:16">
      <c r="A3214" s="29">
        <v>3212</v>
      </c>
      <c r="B3214" s="29">
        <v>7599.07</v>
      </c>
      <c r="C3214" s="29">
        <v>29386.887999999901</v>
      </c>
      <c r="D3214" s="29">
        <v>1</v>
      </c>
      <c r="E3214" s="29">
        <v>1</v>
      </c>
      <c r="F3214" s="29">
        <v>5245.4409999999898</v>
      </c>
      <c r="G3214" s="29">
        <v>1</v>
      </c>
      <c r="H3214" s="29">
        <v>1</v>
      </c>
      <c r="I3214" s="29">
        <v>1</v>
      </c>
      <c r="K3214" s="432"/>
      <c r="L3214" s="432" t="e">
        <f>IF(K3214=0,#REF!,0)</f>
        <v>#REF!</v>
      </c>
      <c r="O3214">
        <v>51100.884795999998</v>
      </c>
      <c r="P3214">
        <v>48</v>
      </c>
    </row>
    <row r="3215" spans="1:16">
      <c r="A3215" s="29">
        <v>3213</v>
      </c>
      <c r="B3215" s="29">
        <v>1762.222</v>
      </c>
      <c r="C3215" s="29">
        <v>16153.0519999999</v>
      </c>
      <c r="D3215" s="29">
        <v>1</v>
      </c>
      <c r="E3215" s="29">
        <v>1</v>
      </c>
      <c r="F3215" s="29">
        <v>4070.0540000000001</v>
      </c>
      <c r="G3215" s="29">
        <v>1</v>
      </c>
      <c r="H3215" s="29">
        <v>1</v>
      </c>
      <c r="I3215" s="29">
        <v>1</v>
      </c>
      <c r="K3215" s="432"/>
      <c r="L3215" s="432" t="e">
        <f>IF(K3215=0,#REF!,0)</f>
        <v>#REF!</v>
      </c>
      <c r="O3215">
        <v>53394.633392000003</v>
      </c>
      <c r="P3215">
        <v>50</v>
      </c>
    </row>
    <row r="3216" spans="1:16">
      <c r="A3216" s="29">
        <v>3214</v>
      </c>
      <c r="B3216" s="29">
        <v>1762.222</v>
      </c>
      <c r="C3216" s="29">
        <v>15703.841999999901</v>
      </c>
      <c r="D3216" s="29">
        <v>1</v>
      </c>
      <c r="E3216" s="29">
        <v>1</v>
      </c>
      <c r="F3216" s="29">
        <v>2958.7109999999998</v>
      </c>
      <c r="G3216" s="29">
        <v>1</v>
      </c>
      <c r="H3216" s="29">
        <v>1</v>
      </c>
      <c r="I3216" s="29">
        <v>1</v>
      </c>
      <c r="K3216" s="432"/>
      <c r="L3216" s="432" t="e">
        <f>IF(K3216=0,#REF!,0)</f>
        <v>#REF!</v>
      </c>
      <c r="O3216">
        <v>52790.745909999998</v>
      </c>
      <c r="P3216">
        <v>55</v>
      </c>
    </row>
    <row r="3217" spans="1:16">
      <c r="A3217" s="29">
        <v>3215</v>
      </c>
      <c r="B3217" s="29">
        <v>1762.222</v>
      </c>
      <c r="C3217" s="29">
        <v>15254.630999999899</v>
      </c>
      <c r="D3217" s="29">
        <v>1</v>
      </c>
      <c r="E3217" s="29">
        <v>1</v>
      </c>
      <c r="F3217" s="29">
        <v>1652.51999999999</v>
      </c>
      <c r="G3217" s="29">
        <v>1</v>
      </c>
      <c r="H3217" s="29">
        <v>1</v>
      </c>
      <c r="I3217" s="29">
        <v>1</v>
      </c>
      <c r="K3217" s="432"/>
      <c r="L3217" s="432" t="e">
        <f>IF(K3217=0,#REF!,0)</f>
        <v>#REF!</v>
      </c>
      <c r="O3217">
        <v>52656.678252999998</v>
      </c>
      <c r="P3217">
        <v>45</v>
      </c>
    </row>
    <row r="3218" spans="1:16">
      <c r="A3218" s="29">
        <v>3216</v>
      </c>
      <c r="B3218" s="29">
        <v>1032.623999999998</v>
      </c>
      <c r="C3218" s="29">
        <v>15254.630999999899</v>
      </c>
      <c r="D3218" s="29">
        <v>1</v>
      </c>
      <c r="E3218" s="29">
        <v>1</v>
      </c>
      <c r="F3218" s="29">
        <v>1262.3769999999899</v>
      </c>
      <c r="G3218" s="29">
        <v>1</v>
      </c>
      <c r="H3218" s="29">
        <v>1</v>
      </c>
      <c r="I3218" s="29">
        <v>1</v>
      </c>
      <c r="K3218" s="432"/>
      <c r="L3218" s="432" t="e">
        <f>IF(K3218=0,#REF!,0)</f>
        <v>#REF!</v>
      </c>
      <c r="O3218">
        <v>51325.145629999999</v>
      </c>
      <c r="P3218">
        <v>39</v>
      </c>
    </row>
    <row r="3219" spans="1:16">
      <c r="A3219" s="29">
        <v>3217</v>
      </c>
      <c r="B3219" s="29">
        <v>1032.623999999998</v>
      </c>
      <c r="C3219" s="29">
        <v>15254.630999999899</v>
      </c>
      <c r="D3219" s="29">
        <v>1</v>
      </c>
      <c r="E3219" s="29">
        <v>1</v>
      </c>
      <c r="F3219" s="29">
        <v>555.51800000000003</v>
      </c>
      <c r="G3219" s="29">
        <v>1</v>
      </c>
      <c r="H3219" s="29">
        <v>1</v>
      </c>
      <c r="I3219" s="29">
        <v>1</v>
      </c>
      <c r="K3219" s="432"/>
      <c r="L3219" s="432" t="e">
        <f>IF(K3219=0,#REF!,0)</f>
        <v>#REF!</v>
      </c>
      <c r="O3219">
        <v>48687.979797</v>
      </c>
      <c r="P3219">
        <v>31</v>
      </c>
    </row>
    <row r="3220" spans="1:16">
      <c r="A3220" s="29">
        <v>3218</v>
      </c>
      <c r="B3220" s="29">
        <v>1032.623999999998</v>
      </c>
      <c r="C3220" s="29">
        <v>15187.612999999899</v>
      </c>
      <c r="D3220" s="29">
        <v>1</v>
      </c>
      <c r="E3220" s="29">
        <v>1</v>
      </c>
      <c r="F3220" s="29">
        <v>317.21800000000002</v>
      </c>
      <c r="G3220" s="29">
        <v>1</v>
      </c>
      <c r="H3220" s="29">
        <v>1</v>
      </c>
      <c r="I3220" s="29">
        <v>1</v>
      </c>
      <c r="K3220" s="432"/>
      <c r="L3220" s="432" t="e">
        <f>IF(K3220=0,#REF!,0)</f>
        <v>#REF!</v>
      </c>
      <c r="O3220">
        <v>47943.835114000001</v>
      </c>
      <c r="P3220">
        <v>22</v>
      </c>
    </row>
    <row r="3221" spans="1:16">
      <c r="A3221" s="29">
        <v>3219</v>
      </c>
      <c r="B3221" s="29">
        <v>1032.623999999998</v>
      </c>
      <c r="C3221" s="29">
        <v>15187.612999999899</v>
      </c>
      <c r="D3221" s="29">
        <v>1</v>
      </c>
      <c r="E3221" s="29">
        <v>1</v>
      </c>
      <c r="F3221" s="29">
        <v>252.78699999999901</v>
      </c>
      <c r="G3221" s="29">
        <v>1</v>
      </c>
      <c r="H3221" s="29">
        <v>1</v>
      </c>
      <c r="I3221" s="29">
        <v>1</v>
      </c>
      <c r="K3221" s="432"/>
      <c r="L3221" s="432" t="e">
        <f>IF(K3221=0,#REF!,0)</f>
        <v>#REF!</v>
      </c>
      <c r="O3221">
        <v>47630.400421999999</v>
      </c>
      <c r="P3221">
        <v>22</v>
      </c>
    </row>
    <row r="3222" spans="1:16">
      <c r="A3222" s="29">
        <v>3220</v>
      </c>
      <c r="B3222" s="29">
        <v>1032.623999999998</v>
      </c>
      <c r="C3222" s="29">
        <v>15187.612999999899</v>
      </c>
      <c r="D3222" s="29">
        <v>1</v>
      </c>
      <c r="E3222" s="29">
        <v>1</v>
      </c>
      <c r="F3222" s="29">
        <v>253.11099999999999</v>
      </c>
      <c r="G3222" s="29">
        <v>1</v>
      </c>
      <c r="H3222" s="29">
        <v>1</v>
      </c>
      <c r="I3222" s="29">
        <v>1</v>
      </c>
      <c r="K3222" s="432"/>
      <c r="L3222" s="432" t="e">
        <f>IF(K3222=0,#REF!,0)</f>
        <v>#REF!</v>
      </c>
      <c r="O3222">
        <v>46949.791289999986</v>
      </c>
      <c r="P3222">
        <v>20</v>
      </c>
    </row>
    <row r="3223" spans="1:16">
      <c r="A3223" s="29">
        <v>3221</v>
      </c>
      <c r="B3223" s="29">
        <v>1032.623999999998</v>
      </c>
      <c r="C3223" s="29">
        <v>15187.612999999899</v>
      </c>
      <c r="D3223" s="29">
        <v>1</v>
      </c>
      <c r="E3223" s="29">
        <v>1</v>
      </c>
      <c r="F3223" s="29">
        <v>232.81800000000001</v>
      </c>
      <c r="G3223" s="29">
        <v>1</v>
      </c>
      <c r="H3223" s="29">
        <v>1</v>
      </c>
      <c r="I3223" s="29">
        <v>1</v>
      </c>
      <c r="K3223" s="432"/>
      <c r="L3223" s="432" t="e">
        <f>IF(K3223=0,#REF!,0)</f>
        <v>#REF!</v>
      </c>
      <c r="O3223">
        <v>46960.865996</v>
      </c>
      <c r="P3223">
        <v>19</v>
      </c>
    </row>
    <row r="3224" spans="1:16">
      <c r="A3224" s="29">
        <v>3222</v>
      </c>
      <c r="B3224" s="29">
        <v>1762.222</v>
      </c>
      <c r="C3224" s="29">
        <v>15187.612999999899</v>
      </c>
      <c r="D3224" s="29">
        <v>1</v>
      </c>
      <c r="E3224" s="29">
        <v>1</v>
      </c>
      <c r="F3224" s="29">
        <v>2503.9459999999999</v>
      </c>
      <c r="G3224" s="29">
        <v>1</v>
      </c>
      <c r="H3224" s="29">
        <v>1</v>
      </c>
      <c r="I3224" s="29">
        <v>1</v>
      </c>
      <c r="K3224" s="432"/>
      <c r="L3224" s="432" t="e">
        <f>IF(K3224=0,#REF!,0)</f>
        <v>#REF!</v>
      </c>
      <c r="O3224">
        <v>48245.512512000001</v>
      </c>
      <c r="P3224">
        <v>25</v>
      </c>
    </row>
    <row r="3225" spans="1:16">
      <c r="A3225" s="29">
        <v>3223</v>
      </c>
      <c r="B3225" s="29">
        <v>6139.8579999999993</v>
      </c>
      <c r="C3225" s="29">
        <v>15289.6509999999</v>
      </c>
      <c r="D3225" s="29">
        <v>1</v>
      </c>
      <c r="E3225" s="29">
        <v>1</v>
      </c>
      <c r="F3225" s="29">
        <v>6562.96</v>
      </c>
      <c r="G3225" s="29">
        <v>1</v>
      </c>
      <c r="H3225" s="29">
        <v>1</v>
      </c>
      <c r="I3225" s="29">
        <v>1</v>
      </c>
      <c r="K3225" s="432"/>
      <c r="L3225" s="432" t="e">
        <f>IF(K3225=0,#REF!,0)</f>
        <v>#REF!</v>
      </c>
      <c r="O3225">
        <v>49643.294798000003</v>
      </c>
      <c r="P3225">
        <v>46</v>
      </c>
    </row>
    <row r="3226" spans="1:16">
      <c r="A3226" s="29">
        <v>3224</v>
      </c>
      <c r="B3226" s="29">
        <v>1762.222</v>
      </c>
      <c r="C3226" s="29">
        <v>42219.182999999888</v>
      </c>
      <c r="D3226" s="29">
        <v>1</v>
      </c>
      <c r="E3226" s="29">
        <v>1</v>
      </c>
      <c r="F3226" s="29">
        <v>5317.9219999999996</v>
      </c>
      <c r="G3226" s="29">
        <v>1</v>
      </c>
      <c r="H3226" s="29">
        <v>1</v>
      </c>
      <c r="I3226" s="29">
        <v>1</v>
      </c>
      <c r="K3226" s="432"/>
      <c r="L3226" s="432" t="e">
        <f>IF(K3226=0,#REF!,0)</f>
        <v>#REF!</v>
      </c>
      <c r="O3226">
        <v>51192.039123000002</v>
      </c>
      <c r="P3226">
        <v>68</v>
      </c>
    </row>
    <row r="3227" spans="1:16">
      <c r="A3227" s="29">
        <v>3225</v>
      </c>
      <c r="B3227" s="29">
        <v>1032.623999999998</v>
      </c>
      <c r="C3227" s="29">
        <v>71704.682999999903</v>
      </c>
      <c r="D3227" s="29">
        <v>1</v>
      </c>
      <c r="E3227" s="29">
        <v>1</v>
      </c>
      <c r="F3227" s="29">
        <v>4398.7529999999997</v>
      </c>
      <c r="G3227" s="29">
        <v>1</v>
      </c>
      <c r="H3227" s="29">
        <v>1</v>
      </c>
      <c r="I3227" s="29">
        <v>1</v>
      </c>
      <c r="K3227" s="432"/>
      <c r="L3227" s="432" t="e">
        <f>IF(K3227=0,#REF!,0)</f>
        <v>#REF!</v>
      </c>
      <c r="O3227">
        <v>53911.784821000001</v>
      </c>
      <c r="P3227">
        <v>43</v>
      </c>
    </row>
    <row r="3228" spans="1:16">
      <c r="A3228" s="29">
        <v>3226</v>
      </c>
      <c r="B3228" s="29">
        <v>1153.2399999999991</v>
      </c>
      <c r="C3228" s="29">
        <v>89770.035999999993</v>
      </c>
      <c r="D3228" s="29">
        <v>1</v>
      </c>
      <c r="E3228" s="29">
        <v>1</v>
      </c>
      <c r="F3228" s="29">
        <v>3349.7359999999999</v>
      </c>
      <c r="G3228" s="29">
        <v>1</v>
      </c>
      <c r="H3228" s="29">
        <v>1</v>
      </c>
      <c r="I3228" s="29">
        <v>1</v>
      </c>
      <c r="K3228" s="432">
        <v>6971.0672278730799</v>
      </c>
      <c r="L3228" s="432">
        <f>IF(K3228=0,#REF!,0)</f>
        <v>0</v>
      </c>
      <c r="O3228">
        <v>57309.468689999987</v>
      </c>
      <c r="P3228">
        <v>32</v>
      </c>
    </row>
    <row r="3229" spans="1:16">
      <c r="A3229" s="29">
        <v>3227</v>
      </c>
      <c r="B3229" s="29">
        <v>1213.5469999999989</v>
      </c>
      <c r="C3229" s="29">
        <v>107572.3109999998</v>
      </c>
      <c r="D3229" s="29">
        <v>1</v>
      </c>
      <c r="E3229" s="29">
        <v>1</v>
      </c>
      <c r="F3229" s="29">
        <v>2955.3719999999998</v>
      </c>
      <c r="G3229" s="29">
        <v>1</v>
      </c>
      <c r="H3229" s="29">
        <v>1</v>
      </c>
      <c r="I3229" s="29">
        <v>1</v>
      </c>
      <c r="K3229" s="432">
        <v>18186.621028357</v>
      </c>
      <c r="L3229" s="432">
        <f>IF(K3229=0,#REF!,0)</f>
        <v>0</v>
      </c>
      <c r="O3229">
        <v>59049.987059999999</v>
      </c>
      <c r="P3229">
        <v>26</v>
      </c>
    </row>
    <row r="3230" spans="1:16">
      <c r="A3230" s="29">
        <v>3228</v>
      </c>
      <c r="B3230" s="29">
        <v>1213.5469999999989</v>
      </c>
      <c r="C3230" s="29">
        <v>90255.227000000014</v>
      </c>
      <c r="D3230" s="29">
        <v>1</v>
      </c>
      <c r="E3230" s="29">
        <v>1</v>
      </c>
      <c r="F3230" s="29">
        <v>2758.029</v>
      </c>
      <c r="G3230" s="29">
        <v>1</v>
      </c>
      <c r="H3230" s="29">
        <v>1</v>
      </c>
      <c r="I3230" s="29">
        <v>1</v>
      </c>
      <c r="K3230" s="432">
        <v>22811.747803444388</v>
      </c>
      <c r="L3230" s="432">
        <f>IF(K3230=0,#REF!,0)</f>
        <v>0</v>
      </c>
      <c r="O3230">
        <v>59251.265166999998</v>
      </c>
      <c r="P3230">
        <v>23</v>
      </c>
    </row>
    <row r="3231" spans="1:16">
      <c r="A3231" s="29">
        <v>3229</v>
      </c>
      <c r="B3231" s="29">
        <v>6200.1660000000002</v>
      </c>
      <c r="C3231" s="29">
        <v>49070.900999999903</v>
      </c>
      <c r="D3231" s="29">
        <v>1</v>
      </c>
      <c r="E3231" s="29">
        <v>1</v>
      </c>
      <c r="F3231" s="29">
        <v>4127.2640000000001</v>
      </c>
      <c r="G3231" s="29">
        <v>1</v>
      </c>
      <c r="H3231" s="29">
        <v>1</v>
      </c>
      <c r="I3231" s="29">
        <v>1</v>
      </c>
      <c r="K3231" s="432">
        <v>6853.3782142000946</v>
      </c>
      <c r="L3231" s="432">
        <f>IF(K3231=0,#REF!,0)</f>
        <v>0</v>
      </c>
      <c r="O3231">
        <v>56852.713927999997</v>
      </c>
      <c r="P3231">
        <v>24</v>
      </c>
    </row>
    <row r="3232" spans="1:16">
      <c r="A3232" s="29">
        <v>3230</v>
      </c>
      <c r="B3232" s="29">
        <v>1762.222</v>
      </c>
      <c r="C3232" s="29">
        <v>71241.915999999896</v>
      </c>
      <c r="D3232" s="29">
        <v>1</v>
      </c>
      <c r="E3232" s="29">
        <v>1</v>
      </c>
      <c r="F3232" s="29">
        <v>3669.38399999999</v>
      </c>
      <c r="G3232" s="29">
        <v>1</v>
      </c>
      <c r="H3232" s="29">
        <v>1</v>
      </c>
      <c r="I3232" s="29">
        <v>1</v>
      </c>
      <c r="K3232" s="432">
        <v>23947.80084207308</v>
      </c>
      <c r="L3232" s="432">
        <f>IF(K3232=0,#REF!,0)</f>
        <v>0</v>
      </c>
      <c r="O3232">
        <v>56722.739349000003</v>
      </c>
      <c r="P3232">
        <v>22</v>
      </c>
    </row>
    <row r="3233" spans="1:16">
      <c r="A3233" s="29">
        <v>3231</v>
      </c>
      <c r="B3233" s="29">
        <v>1032.623999999998</v>
      </c>
      <c r="C3233" s="29">
        <v>105864.91899999981</v>
      </c>
      <c r="D3233" s="29">
        <v>1</v>
      </c>
      <c r="E3233" s="29">
        <v>1</v>
      </c>
      <c r="F3233" s="29">
        <v>2102.712</v>
      </c>
      <c r="G3233" s="29">
        <v>1</v>
      </c>
      <c r="H3233" s="29">
        <v>1</v>
      </c>
      <c r="I3233" s="29">
        <v>1</v>
      </c>
      <c r="K3233" s="432"/>
      <c r="L3233" s="432" t="e">
        <f>IF(K3233=0,#REF!,0)</f>
        <v>#REF!</v>
      </c>
      <c r="O3233">
        <v>60079.145569</v>
      </c>
      <c r="P3233">
        <v>20</v>
      </c>
    </row>
    <row r="3234" spans="1:16">
      <c r="A3234" s="29">
        <v>3232</v>
      </c>
      <c r="B3234" s="29">
        <v>1032.623999999998</v>
      </c>
      <c r="C3234" s="29">
        <v>88558.124000000011</v>
      </c>
      <c r="D3234" s="29">
        <v>1</v>
      </c>
      <c r="E3234" s="29">
        <v>1</v>
      </c>
      <c r="F3234" s="29">
        <v>1841.7379999999901</v>
      </c>
      <c r="G3234" s="29">
        <v>1</v>
      </c>
      <c r="H3234" s="29">
        <v>1</v>
      </c>
      <c r="I3234" s="29">
        <v>1</v>
      </c>
      <c r="K3234" s="432"/>
      <c r="L3234" s="432" t="e">
        <f>IF(K3234=0,#REF!,0)</f>
        <v>#REF!</v>
      </c>
      <c r="O3234">
        <v>60779.331878999998</v>
      </c>
      <c r="P3234">
        <v>23</v>
      </c>
    </row>
    <row r="3235" spans="1:16">
      <c r="A3235" s="29">
        <v>3233</v>
      </c>
      <c r="B3235" s="29">
        <v>1032.623999999998</v>
      </c>
      <c r="C3235" s="29">
        <v>76639.482000000004</v>
      </c>
      <c r="D3235" s="29">
        <v>1</v>
      </c>
      <c r="E3235" s="29">
        <v>1</v>
      </c>
      <c r="F3235" s="29">
        <v>2102.25899999999</v>
      </c>
      <c r="G3235" s="29">
        <v>1</v>
      </c>
      <c r="H3235" s="29">
        <v>1</v>
      </c>
      <c r="I3235" s="29">
        <v>1</v>
      </c>
      <c r="K3235" s="432"/>
      <c r="L3235" s="432" t="e">
        <f>IF(K3235=0,#REF!,0)</f>
        <v>#REF!</v>
      </c>
      <c r="O3235">
        <v>61383.518799999998</v>
      </c>
      <c r="P3235">
        <v>24</v>
      </c>
    </row>
    <row r="3236" spans="1:16">
      <c r="A3236" s="29">
        <v>3234</v>
      </c>
      <c r="B3236" s="29">
        <v>1762.222</v>
      </c>
      <c r="C3236" s="29">
        <v>42091.949999999903</v>
      </c>
      <c r="D3236" s="29">
        <v>1</v>
      </c>
      <c r="E3236" s="29">
        <v>1</v>
      </c>
      <c r="F3236" s="29">
        <v>3668.5160000000001</v>
      </c>
      <c r="G3236" s="29">
        <v>1</v>
      </c>
      <c r="H3236" s="29">
        <v>1</v>
      </c>
      <c r="I3236" s="29">
        <v>1</v>
      </c>
      <c r="K3236" s="432"/>
      <c r="L3236" s="432" t="e">
        <f>IF(K3236=0,#REF!,0)</f>
        <v>#REF!</v>
      </c>
      <c r="O3236">
        <v>61105.062408000013</v>
      </c>
      <c r="P3236">
        <v>22</v>
      </c>
    </row>
    <row r="3237" spans="1:16">
      <c r="A3237" s="29">
        <v>3235</v>
      </c>
      <c r="B3237" s="29">
        <v>6139.8579999999993</v>
      </c>
      <c r="C3237" s="29">
        <v>28116.7589999999</v>
      </c>
      <c r="D3237" s="29">
        <v>1</v>
      </c>
      <c r="E3237" s="29">
        <v>1</v>
      </c>
      <c r="F3237" s="29">
        <v>5170.9340000000002</v>
      </c>
      <c r="G3237" s="29">
        <v>1</v>
      </c>
      <c r="H3237" s="29">
        <v>1</v>
      </c>
      <c r="I3237" s="29">
        <v>1</v>
      </c>
      <c r="K3237" s="432"/>
      <c r="L3237" s="432" t="e">
        <f>IF(K3237=0,#REF!,0)</f>
        <v>#REF!</v>
      </c>
      <c r="O3237">
        <v>60264.104217999993</v>
      </c>
      <c r="P3237">
        <v>37</v>
      </c>
    </row>
    <row r="3238" spans="1:16">
      <c r="A3238" s="29">
        <v>3236</v>
      </c>
      <c r="B3238" s="29">
        <v>7599.07</v>
      </c>
      <c r="C3238" s="29">
        <v>29386.315999999901</v>
      </c>
      <c r="D3238" s="29">
        <v>1</v>
      </c>
      <c r="E3238" s="29">
        <v>1</v>
      </c>
      <c r="F3238" s="29">
        <v>5237.7250000000004</v>
      </c>
      <c r="G3238" s="29">
        <v>1</v>
      </c>
      <c r="H3238" s="29">
        <v>1</v>
      </c>
      <c r="I3238" s="29">
        <v>1</v>
      </c>
      <c r="K3238" s="432"/>
      <c r="L3238" s="432" t="e">
        <f>IF(K3238=0,#REF!,0)</f>
        <v>#REF!</v>
      </c>
      <c r="O3238">
        <v>60269.668669999999</v>
      </c>
      <c r="P3238">
        <v>39</v>
      </c>
    </row>
    <row r="3239" spans="1:16">
      <c r="A3239" s="29">
        <v>3237</v>
      </c>
      <c r="B3239" s="29">
        <v>1762.222</v>
      </c>
      <c r="C3239" s="29">
        <v>16153.0519999999</v>
      </c>
      <c r="D3239" s="29">
        <v>1</v>
      </c>
      <c r="E3239" s="29">
        <v>1</v>
      </c>
      <c r="F3239" s="29">
        <v>4064.5430000000001</v>
      </c>
      <c r="G3239" s="29">
        <v>1</v>
      </c>
      <c r="H3239" s="29">
        <v>1</v>
      </c>
      <c r="I3239" s="29">
        <v>1</v>
      </c>
      <c r="K3239" s="432"/>
      <c r="L3239" s="432" t="e">
        <f>IF(K3239=0,#REF!,0)</f>
        <v>#REF!</v>
      </c>
      <c r="O3239">
        <v>60665.311645999987</v>
      </c>
      <c r="P3239">
        <v>43</v>
      </c>
    </row>
    <row r="3240" spans="1:16">
      <c r="A3240" s="29">
        <v>3238</v>
      </c>
      <c r="B3240" s="29">
        <v>1762.222</v>
      </c>
      <c r="C3240" s="29">
        <v>15703.841999999901</v>
      </c>
      <c r="D3240" s="29">
        <v>1</v>
      </c>
      <c r="E3240" s="29">
        <v>1</v>
      </c>
      <c r="F3240" s="29">
        <v>2954.9250000000002</v>
      </c>
      <c r="G3240" s="29">
        <v>1</v>
      </c>
      <c r="H3240" s="29">
        <v>1</v>
      </c>
      <c r="I3240" s="29">
        <v>1</v>
      </c>
      <c r="K3240" s="432"/>
      <c r="L3240" s="432" t="e">
        <f>IF(K3240=0,#REF!,0)</f>
        <v>#REF!</v>
      </c>
      <c r="O3240">
        <v>59203.111389999998</v>
      </c>
      <c r="P3240">
        <v>47</v>
      </c>
    </row>
    <row r="3241" spans="1:16">
      <c r="A3241" s="29">
        <v>3239</v>
      </c>
      <c r="B3241" s="29">
        <v>1762.222</v>
      </c>
      <c r="C3241" s="29">
        <v>15254.630999999899</v>
      </c>
      <c r="D3241" s="29">
        <v>1</v>
      </c>
      <c r="E3241" s="29">
        <v>1</v>
      </c>
      <c r="F3241" s="29">
        <v>1650.42199999999</v>
      </c>
      <c r="G3241" s="29">
        <v>1</v>
      </c>
      <c r="H3241" s="29">
        <v>1</v>
      </c>
      <c r="I3241" s="29">
        <v>1</v>
      </c>
      <c r="K3241" s="432"/>
      <c r="L3241" s="432" t="e">
        <f>IF(K3241=0,#REF!,0)</f>
        <v>#REF!</v>
      </c>
      <c r="O3241">
        <v>58540.445312000003</v>
      </c>
      <c r="P3241">
        <v>42</v>
      </c>
    </row>
    <row r="3242" spans="1:16">
      <c r="A3242" s="29">
        <v>3240</v>
      </c>
      <c r="B3242" s="29">
        <v>1032.623999999998</v>
      </c>
      <c r="C3242" s="29">
        <v>15254.630999999899</v>
      </c>
      <c r="D3242" s="29">
        <v>1</v>
      </c>
      <c r="E3242" s="29">
        <v>1</v>
      </c>
      <c r="F3242" s="29">
        <v>1260.7659999999901</v>
      </c>
      <c r="G3242" s="29">
        <v>1</v>
      </c>
      <c r="H3242" s="29">
        <v>1</v>
      </c>
      <c r="I3242" s="29">
        <v>1</v>
      </c>
      <c r="K3242" s="432"/>
      <c r="L3242" s="432" t="e">
        <f>IF(K3242=0,#REF!,0)</f>
        <v>#REF!</v>
      </c>
      <c r="O3242">
        <v>56851.126373999999</v>
      </c>
      <c r="P3242">
        <v>36</v>
      </c>
    </row>
    <row r="3243" spans="1:16">
      <c r="A3243" s="29">
        <v>3241</v>
      </c>
      <c r="B3243" s="29">
        <v>1032.623999999998</v>
      </c>
      <c r="C3243" s="29">
        <v>15254.630999999899</v>
      </c>
      <c r="D3243" s="29">
        <v>1</v>
      </c>
      <c r="E3243" s="29">
        <v>1</v>
      </c>
      <c r="F3243" s="29">
        <v>554.52</v>
      </c>
      <c r="G3243" s="29">
        <v>1</v>
      </c>
      <c r="H3243" s="29">
        <v>1</v>
      </c>
      <c r="I3243" s="29">
        <v>1</v>
      </c>
      <c r="K3243" s="432"/>
      <c r="L3243" s="432" t="e">
        <f>IF(K3243=0,#REF!,0)</f>
        <v>#REF!</v>
      </c>
      <c r="O3243">
        <v>54403.315277999987</v>
      </c>
      <c r="P3243">
        <v>26</v>
      </c>
    </row>
    <row r="3244" spans="1:16">
      <c r="A3244" s="29">
        <v>3242</v>
      </c>
      <c r="B3244" s="29">
        <v>1032.623999999998</v>
      </c>
      <c r="C3244" s="29">
        <v>15187.612999999899</v>
      </c>
      <c r="D3244" s="29">
        <v>1</v>
      </c>
      <c r="E3244" s="29">
        <v>1</v>
      </c>
      <c r="F3244" s="29">
        <v>316.20299999999997</v>
      </c>
      <c r="G3244" s="29">
        <v>1</v>
      </c>
      <c r="H3244" s="29">
        <v>1</v>
      </c>
      <c r="I3244" s="29">
        <v>1</v>
      </c>
      <c r="K3244" s="432"/>
      <c r="L3244" s="432" t="e">
        <f>IF(K3244=0,#REF!,0)</f>
        <v>#REF!</v>
      </c>
      <c r="O3244">
        <v>53553.651673</v>
      </c>
      <c r="P3244">
        <v>21</v>
      </c>
    </row>
    <row r="3245" spans="1:16">
      <c r="A3245" s="29">
        <v>3243</v>
      </c>
      <c r="B3245" s="29">
        <v>1032.623999999998</v>
      </c>
      <c r="C3245" s="29">
        <v>15187.612999999899</v>
      </c>
      <c r="D3245" s="29">
        <v>1</v>
      </c>
      <c r="E3245" s="29">
        <v>1</v>
      </c>
      <c r="F3245" s="29">
        <v>250.12699999999899</v>
      </c>
      <c r="G3245" s="29">
        <v>1</v>
      </c>
      <c r="H3245" s="29">
        <v>1</v>
      </c>
      <c r="I3245" s="29">
        <v>1</v>
      </c>
      <c r="K3245" s="432"/>
      <c r="L3245" s="432" t="e">
        <f>IF(K3245=0,#REF!,0)</f>
        <v>#REF!</v>
      </c>
      <c r="O3245">
        <v>52624.610076999998</v>
      </c>
      <c r="P3245">
        <v>17</v>
      </c>
    </row>
    <row r="3246" spans="1:16">
      <c r="A3246" s="29">
        <v>3244</v>
      </c>
      <c r="B3246" s="29">
        <v>1032.623999999998</v>
      </c>
      <c r="C3246" s="29">
        <v>15187.612999999899</v>
      </c>
      <c r="D3246" s="29">
        <v>1</v>
      </c>
      <c r="E3246" s="29">
        <v>1</v>
      </c>
      <c r="F3246" s="29">
        <v>250.94299999999899</v>
      </c>
      <c r="G3246" s="29">
        <v>1</v>
      </c>
      <c r="H3246" s="29">
        <v>1</v>
      </c>
      <c r="I3246" s="29">
        <v>1</v>
      </c>
      <c r="K3246" s="432"/>
      <c r="L3246" s="432" t="e">
        <f>IF(K3246=0,#REF!,0)</f>
        <v>#REF!</v>
      </c>
      <c r="O3246">
        <v>53172.662414999999</v>
      </c>
      <c r="P3246">
        <v>17</v>
      </c>
    </row>
    <row r="3247" spans="1:16">
      <c r="A3247" s="29">
        <v>3245</v>
      </c>
      <c r="B3247" s="29">
        <v>1032.623999999998</v>
      </c>
      <c r="C3247" s="29">
        <v>15187.612999999899</v>
      </c>
      <c r="D3247" s="29">
        <v>1</v>
      </c>
      <c r="E3247" s="29">
        <v>1</v>
      </c>
      <c r="F3247" s="29">
        <v>231.78100000000001</v>
      </c>
      <c r="G3247" s="29">
        <v>1</v>
      </c>
      <c r="H3247" s="29">
        <v>1</v>
      </c>
      <c r="I3247" s="29">
        <v>1</v>
      </c>
      <c r="K3247" s="432"/>
      <c r="L3247" s="432" t="e">
        <f>IF(K3247=0,#REF!,0)</f>
        <v>#REF!</v>
      </c>
      <c r="O3247">
        <v>53312.461945000003</v>
      </c>
      <c r="P3247">
        <v>17</v>
      </c>
    </row>
    <row r="3248" spans="1:16">
      <c r="A3248" s="29">
        <v>3246</v>
      </c>
      <c r="B3248" s="29">
        <v>1762.222</v>
      </c>
      <c r="C3248" s="29">
        <v>15187.612999999899</v>
      </c>
      <c r="D3248" s="29">
        <v>1</v>
      </c>
      <c r="E3248" s="29">
        <v>1</v>
      </c>
      <c r="F3248" s="29">
        <v>2503.5039999999899</v>
      </c>
      <c r="G3248" s="29">
        <v>1</v>
      </c>
      <c r="H3248" s="29">
        <v>1</v>
      </c>
      <c r="I3248" s="29">
        <v>1</v>
      </c>
      <c r="K3248" s="432"/>
      <c r="L3248" s="432" t="e">
        <f>IF(K3248=0,#REF!,0)</f>
        <v>#REF!</v>
      </c>
      <c r="O3248">
        <v>53590.285001999997</v>
      </c>
      <c r="P3248">
        <v>20</v>
      </c>
    </row>
    <row r="3249" spans="1:16">
      <c r="A3249" s="29">
        <v>3247</v>
      </c>
      <c r="B3249" s="29">
        <v>6139.8579999999993</v>
      </c>
      <c r="C3249" s="29">
        <v>15289.6509999999</v>
      </c>
      <c r="D3249" s="29">
        <v>1</v>
      </c>
      <c r="E3249" s="29">
        <v>1</v>
      </c>
      <c r="F3249" s="29">
        <v>6562.2979999999998</v>
      </c>
      <c r="G3249" s="29">
        <v>1</v>
      </c>
      <c r="H3249" s="29">
        <v>1</v>
      </c>
      <c r="I3249" s="29">
        <v>1</v>
      </c>
      <c r="K3249" s="432"/>
      <c r="L3249" s="432" t="e">
        <f>IF(K3249=0,#REF!,0)</f>
        <v>#REF!</v>
      </c>
      <c r="O3249">
        <v>54571.900146</v>
      </c>
      <c r="P3249">
        <v>36</v>
      </c>
    </row>
    <row r="3250" spans="1:16">
      <c r="A3250" s="29">
        <v>3248</v>
      </c>
      <c r="B3250" s="29">
        <v>1762.222</v>
      </c>
      <c r="C3250" s="29">
        <v>42218.956999999893</v>
      </c>
      <c r="D3250" s="29">
        <v>1</v>
      </c>
      <c r="E3250" s="29">
        <v>1</v>
      </c>
      <c r="F3250" s="29">
        <v>5317.2109999999902</v>
      </c>
      <c r="G3250" s="29">
        <v>1</v>
      </c>
      <c r="H3250" s="29">
        <v>1</v>
      </c>
      <c r="I3250" s="29">
        <v>1</v>
      </c>
      <c r="K3250" s="432"/>
      <c r="L3250" s="432" t="e">
        <f>IF(K3250=0,#REF!,0)</f>
        <v>#REF!</v>
      </c>
      <c r="O3250">
        <v>56428.155730999999</v>
      </c>
      <c r="P3250">
        <v>59</v>
      </c>
    </row>
    <row r="3251" spans="1:16">
      <c r="A3251" s="29">
        <v>3249</v>
      </c>
      <c r="B3251" s="29">
        <v>1032.623999999998</v>
      </c>
      <c r="C3251" s="29">
        <v>71704.642999999895</v>
      </c>
      <c r="D3251" s="29">
        <v>1</v>
      </c>
      <c r="E3251" s="29">
        <v>1</v>
      </c>
      <c r="F3251" s="29">
        <v>4398.8549999999996</v>
      </c>
      <c r="G3251" s="29">
        <v>1</v>
      </c>
      <c r="H3251" s="29">
        <v>1</v>
      </c>
      <c r="I3251" s="29">
        <v>1</v>
      </c>
      <c r="K3251" s="432"/>
      <c r="L3251" s="432" t="e">
        <f>IF(K3251=0,#REF!,0)</f>
        <v>#REF!</v>
      </c>
      <c r="O3251">
        <v>57383.413482000004</v>
      </c>
      <c r="P3251">
        <v>38</v>
      </c>
    </row>
    <row r="3252" spans="1:16">
      <c r="A3252" s="29">
        <v>3250</v>
      </c>
      <c r="B3252" s="29">
        <v>1153.2399999999991</v>
      </c>
      <c r="C3252" s="29">
        <v>89769.993000000002</v>
      </c>
      <c r="D3252" s="29">
        <v>1</v>
      </c>
      <c r="E3252" s="29">
        <v>1</v>
      </c>
      <c r="F3252" s="29">
        <v>3349.7889999999902</v>
      </c>
      <c r="G3252" s="29">
        <v>1</v>
      </c>
      <c r="H3252" s="29">
        <v>1</v>
      </c>
      <c r="I3252" s="29">
        <v>1</v>
      </c>
      <c r="K3252" s="432"/>
      <c r="L3252" s="432" t="e">
        <f>IF(K3252=0,#REF!,0)</f>
        <v>#REF!</v>
      </c>
      <c r="O3252">
        <v>59718.656096999999</v>
      </c>
      <c r="P3252">
        <v>27</v>
      </c>
    </row>
    <row r="3253" spans="1:16">
      <c r="A3253" s="29">
        <v>3251</v>
      </c>
      <c r="B3253" s="29">
        <v>1213.5469999999989</v>
      </c>
      <c r="C3253" s="29">
        <v>107572.43499999979</v>
      </c>
      <c r="D3253" s="29">
        <v>1</v>
      </c>
      <c r="E3253" s="29">
        <v>1</v>
      </c>
      <c r="F3253" s="29">
        <v>2956.0569999999998</v>
      </c>
      <c r="G3253" s="29">
        <v>1</v>
      </c>
      <c r="H3253" s="29">
        <v>1</v>
      </c>
      <c r="I3253" s="29">
        <v>1</v>
      </c>
      <c r="K3253" s="432">
        <v>13288.3346509863</v>
      </c>
      <c r="L3253" s="432">
        <f>IF(K3253=0,#REF!,0)</f>
        <v>0</v>
      </c>
      <c r="O3253">
        <v>60177.912660000002</v>
      </c>
      <c r="P3253">
        <v>22</v>
      </c>
    </row>
    <row r="3254" spans="1:16">
      <c r="A3254" s="29">
        <v>3252</v>
      </c>
      <c r="B3254" s="29">
        <v>1213.5469999999989</v>
      </c>
      <c r="C3254" s="29">
        <v>90255.377000000008</v>
      </c>
      <c r="D3254" s="29">
        <v>1</v>
      </c>
      <c r="E3254" s="29">
        <v>1</v>
      </c>
      <c r="F3254" s="29">
        <v>2758.7819999999901</v>
      </c>
      <c r="G3254" s="29">
        <v>1</v>
      </c>
      <c r="H3254" s="29">
        <v>1</v>
      </c>
      <c r="I3254" s="29">
        <v>1</v>
      </c>
      <c r="K3254" s="432">
        <v>9122.1665062194606</v>
      </c>
      <c r="L3254" s="432">
        <f>IF(K3254=0,#REF!,0)</f>
        <v>0</v>
      </c>
      <c r="O3254">
        <v>60245.611999000001</v>
      </c>
      <c r="P3254">
        <v>19</v>
      </c>
    </row>
    <row r="3255" spans="1:16">
      <c r="A3255" s="29">
        <v>3253</v>
      </c>
      <c r="B3255" s="29">
        <v>6200.1660000000002</v>
      </c>
      <c r="C3255" s="29">
        <v>49071.070999999902</v>
      </c>
      <c r="D3255" s="29">
        <v>1</v>
      </c>
      <c r="E3255" s="29">
        <v>1</v>
      </c>
      <c r="F3255" s="29">
        <v>4128.549</v>
      </c>
      <c r="G3255" s="29">
        <v>1</v>
      </c>
      <c r="H3255" s="29">
        <v>1</v>
      </c>
      <c r="I3255" s="29">
        <v>1</v>
      </c>
      <c r="K3255" s="432">
        <v>10001.162182349201</v>
      </c>
      <c r="L3255" s="432">
        <f>IF(K3255=0,#REF!,0)</f>
        <v>0</v>
      </c>
      <c r="O3255">
        <v>58865.846557999997</v>
      </c>
      <c r="P3255">
        <v>20</v>
      </c>
    </row>
    <row r="3256" spans="1:16">
      <c r="A3256" s="29">
        <v>3254</v>
      </c>
      <c r="B3256" s="29">
        <v>1762.222</v>
      </c>
      <c r="C3256" s="29">
        <v>71242.260999999897</v>
      </c>
      <c r="D3256" s="29">
        <v>1</v>
      </c>
      <c r="E3256" s="29">
        <v>1</v>
      </c>
      <c r="F3256" s="29">
        <v>3671.2829999999899</v>
      </c>
      <c r="G3256" s="29">
        <v>1</v>
      </c>
      <c r="H3256" s="29">
        <v>1</v>
      </c>
      <c r="I3256" s="29">
        <v>1</v>
      </c>
      <c r="K3256" s="432">
        <v>10342.817249682879</v>
      </c>
      <c r="L3256" s="432">
        <f>IF(K3256=0,#REF!,0)</f>
        <v>0</v>
      </c>
      <c r="O3256">
        <v>57965.048094999998</v>
      </c>
      <c r="P3256">
        <v>19</v>
      </c>
    </row>
    <row r="3257" spans="1:16">
      <c r="A3257" s="29">
        <v>3255</v>
      </c>
      <c r="B3257" s="29">
        <v>1032.623999999998</v>
      </c>
      <c r="C3257" s="29">
        <v>105865.3299999998</v>
      </c>
      <c r="D3257" s="29">
        <v>1</v>
      </c>
      <c r="E3257" s="29">
        <v>1</v>
      </c>
      <c r="F3257" s="29">
        <v>2104.038</v>
      </c>
      <c r="G3257" s="29">
        <v>1</v>
      </c>
      <c r="H3257" s="29">
        <v>1</v>
      </c>
      <c r="I3257" s="29">
        <v>1</v>
      </c>
      <c r="K3257" s="432"/>
      <c r="L3257" s="432" t="e">
        <f>IF(K3257=0,#REF!,0)</f>
        <v>#REF!</v>
      </c>
      <c r="O3257">
        <v>61014.874298000002</v>
      </c>
      <c r="P3257">
        <v>17</v>
      </c>
    </row>
    <row r="3258" spans="1:16">
      <c r="A3258" s="29">
        <v>3256</v>
      </c>
      <c r="B3258" s="29">
        <v>1032.623999999998</v>
      </c>
      <c r="C3258" s="29">
        <v>88558.587</v>
      </c>
      <c r="D3258" s="29">
        <v>1</v>
      </c>
      <c r="E3258" s="29">
        <v>1</v>
      </c>
      <c r="F3258" s="29">
        <v>1843.1569999999999</v>
      </c>
      <c r="G3258" s="29">
        <v>1</v>
      </c>
      <c r="H3258" s="29">
        <v>1</v>
      </c>
      <c r="I3258" s="29">
        <v>1</v>
      </c>
      <c r="K3258" s="432"/>
      <c r="L3258" s="432" t="e">
        <f>IF(K3258=0,#REF!,0)</f>
        <v>#REF!</v>
      </c>
      <c r="O3258">
        <v>60344.184662</v>
      </c>
      <c r="P3258">
        <v>17</v>
      </c>
    </row>
    <row r="3259" spans="1:16">
      <c r="A3259" s="29">
        <v>3257</v>
      </c>
      <c r="B3259" s="29">
        <v>1032.623999999998</v>
      </c>
      <c r="C3259" s="29">
        <v>76640.001000000004</v>
      </c>
      <c r="D3259" s="29">
        <v>1</v>
      </c>
      <c r="E3259" s="29">
        <v>1</v>
      </c>
      <c r="F3259" s="29">
        <v>2103.9560000000001</v>
      </c>
      <c r="G3259" s="29">
        <v>1</v>
      </c>
      <c r="H3259" s="29">
        <v>1</v>
      </c>
      <c r="I3259" s="29">
        <v>1</v>
      </c>
      <c r="K3259" s="432"/>
      <c r="L3259" s="432" t="e">
        <f>IF(K3259=0,#REF!,0)</f>
        <v>#REF!</v>
      </c>
      <c r="O3259">
        <v>60750.689392</v>
      </c>
      <c r="P3259">
        <v>21</v>
      </c>
    </row>
    <row r="3260" spans="1:16">
      <c r="A3260" s="29">
        <v>3258</v>
      </c>
      <c r="B3260" s="29">
        <v>1762.222</v>
      </c>
      <c r="C3260" s="29">
        <v>42092.470999999889</v>
      </c>
      <c r="D3260" s="29">
        <v>1</v>
      </c>
      <c r="E3260" s="29">
        <v>1</v>
      </c>
      <c r="F3260" s="29">
        <v>3671.1410000000001</v>
      </c>
      <c r="G3260" s="29">
        <v>1</v>
      </c>
      <c r="H3260" s="29">
        <v>1</v>
      </c>
      <c r="I3260" s="29">
        <v>1</v>
      </c>
      <c r="K3260" s="432"/>
      <c r="L3260" s="432" t="e">
        <f>IF(K3260=0,#REF!,0)</f>
        <v>#REF!</v>
      </c>
      <c r="O3260">
        <v>61297.585539000007</v>
      </c>
      <c r="P3260">
        <v>27</v>
      </c>
    </row>
    <row r="3261" spans="1:16">
      <c r="A3261" s="29">
        <v>3259</v>
      </c>
      <c r="B3261" s="29">
        <v>6139.8579999999993</v>
      </c>
      <c r="C3261" s="29">
        <v>28117.030999999901</v>
      </c>
      <c r="D3261" s="29">
        <v>1</v>
      </c>
      <c r="E3261" s="29">
        <v>1</v>
      </c>
      <c r="F3261" s="29">
        <v>5174.2529999999997</v>
      </c>
      <c r="G3261" s="29">
        <v>1</v>
      </c>
      <c r="H3261" s="29">
        <v>1</v>
      </c>
      <c r="I3261" s="29">
        <v>1</v>
      </c>
      <c r="K3261" s="432"/>
      <c r="L3261" s="432" t="e">
        <f>IF(K3261=0,#REF!,0)</f>
        <v>#REF!</v>
      </c>
      <c r="O3261">
        <v>60514.372681000001</v>
      </c>
      <c r="P3261">
        <v>36</v>
      </c>
    </row>
    <row r="3262" spans="1:16">
      <c r="A3262" s="29">
        <v>3260</v>
      </c>
      <c r="B3262" s="29">
        <v>7599.07</v>
      </c>
      <c r="C3262" s="29">
        <v>29386.523999999899</v>
      </c>
      <c r="D3262" s="29">
        <v>1</v>
      </c>
      <c r="E3262" s="29">
        <v>1</v>
      </c>
      <c r="F3262" s="29">
        <v>5241.0370000000003</v>
      </c>
      <c r="G3262" s="29">
        <v>1</v>
      </c>
      <c r="H3262" s="29">
        <v>1</v>
      </c>
      <c r="I3262" s="29">
        <v>1</v>
      </c>
      <c r="K3262" s="432"/>
      <c r="L3262" s="432" t="e">
        <f>IF(K3262=0,#REF!,0)</f>
        <v>#REF!</v>
      </c>
      <c r="O3262">
        <v>60404.060302000013</v>
      </c>
      <c r="P3262">
        <v>43</v>
      </c>
    </row>
    <row r="3263" spans="1:16">
      <c r="A3263" s="29">
        <v>3261</v>
      </c>
      <c r="B3263" s="29">
        <v>1762.222</v>
      </c>
      <c r="C3263" s="29">
        <v>16153.0519999999</v>
      </c>
      <c r="D3263" s="29">
        <v>1</v>
      </c>
      <c r="E3263" s="29">
        <v>1</v>
      </c>
      <c r="F3263" s="29">
        <v>4067.1329999999998</v>
      </c>
      <c r="G3263" s="29">
        <v>1</v>
      </c>
      <c r="H3263" s="29">
        <v>1</v>
      </c>
      <c r="I3263" s="29">
        <v>1</v>
      </c>
      <c r="K3263" s="432"/>
      <c r="L3263" s="432" t="e">
        <f>IF(K3263=0,#REF!,0)</f>
        <v>#REF!</v>
      </c>
      <c r="O3263">
        <v>60917.845183999998</v>
      </c>
      <c r="P3263">
        <v>46</v>
      </c>
    </row>
    <row r="3264" spans="1:16">
      <c r="A3264" s="29">
        <v>3262</v>
      </c>
      <c r="B3264" s="29">
        <v>1762.222</v>
      </c>
      <c r="C3264" s="29">
        <v>15703.841999999901</v>
      </c>
      <c r="D3264" s="29">
        <v>1</v>
      </c>
      <c r="E3264" s="29">
        <v>1</v>
      </c>
      <c r="F3264" s="29">
        <v>2956.88</v>
      </c>
      <c r="G3264" s="29">
        <v>1</v>
      </c>
      <c r="H3264" s="29">
        <v>1</v>
      </c>
      <c r="I3264" s="29">
        <v>1</v>
      </c>
      <c r="K3264" s="432"/>
      <c r="L3264" s="432" t="e">
        <f>IF(K3264=0,#REF!,0)</f>
        <v>#REF!</v>
      </c>
      <c r="O3264">
        <v>59551.269347999987</v>
      </c>
      <c r="P3264">
        <v>50</v>
      </c>
    </row>
    <row r="3265" spans="1:16">
      <c r="A3265" s="29">
        <v>3263</v>
      </c>
      <c r="B3265" s="29">
        <v>1762.222</v>
      </c>
      <c r="C3265" s="29">
        <v>15254.630999999899</v>
      </c>
      <c r="D3265" s="29">
        <v>1</v>
      </c>
      <c r="E3265" s="29">
        <v>1</v>
      </c>
      <c r="F3265" s="29">
        <v>1651.646</v>
      </c>
      <c r="G3265" s="29">
        <v>1</v>
      </c>
      <c r="H3265" s="29">
        <v>1</v>
      </c>
      <c r="I3265" s="29">
        <v>1</v>
      </c>
      <c r="K3265" s="432"/>
      <c r="L3265" s="432" t="e">
        <f>IF(K3265=0,#REF!,0)</f>
        <v>#REF!</v>
      </c>
      <c r="O3265">
        <v>59132.159362999999</v>
      </c>
      <c r="P3265">
        <v>45</v>
      </c>
    </row>
    <row r="3266" spans="1:16">
      <c r="A3266" s="29">
        <v>3264</v>
      </c>
      <c r="B3266" s="29">
        <v>1032.623999999998</v>
      </c>
      <c r="C3266" s="29">
        <v>15254.630999999899</v>
      </c>
      <c r="D3266" s="29">
        <v>1</v>
      </c>
      <c r="E3266" s="29">
        <v>1</v>
      </c>
      <c r="F3266" s="29">
        <v>1261.82499999999</v>
      </c>
      <c r="G3266" s="29">
        <v>1</v>
      </c>
      <c r="H3266" s="29">
        <v>1</v>
      </c>
      <c r="I3266" s="29">
        <v>1</v>
      </c>
      <c r="K3266" s="432"/>
      <c r="L3266" s="432" t="e">
        <f>IF(K3266=0,#REF!,0)</f>
        <v>#REF!</v>
      </c>
      <c r="O3266">
        <v>57195.721191999997</v>
      </c>
      <c r="P3266">
        <v>40</v>
      </c>
    </row>
    <row r="3267" spans="1:16">
      <c r="A3267" s="29">
        <v>3265</v>
      </c>
      <c r="B3267" s="29">
        <v>1032.623999999998</v>
      </c>
      <c r="C3267" s="29">
        <v>15254.630999999899</v>
      </c>
      <c r="D3267" s="29">
        <v>1</v>
      </c>
      <c r="E3267" s="29">
        <v>1</v>
      </c>
      <c r="F3267" s="29">
        <v>555.22699999999998</v>
      </c>
      <c r="G3267" s="29">
        <v>1</v>
      </c>
      <c r="H3267" s="29">
        <v>1</v>
      </c>
      <c r="I3267" s="29">
        <v>1</v>
      </c>
      <c r="K3267" s="432"/>
      <c r="L3267" s="432" t="e">
        <f>IF(K3267=0,#REF!,0)</f>
        <v>#REF!</v>
      </c>
      <c r="O3267">
        <v>56236.412444999987</v>
      </c>
      <c r="P3267">
        <v>29</v>
      </c>
    </row>
    <row r="3268" spans="1:16">
      <c r="A3268" s="29">
        <v>3266</v>
      </c>
      <c r="B3268" s="29">
        <v>1032.623999999998</v>
      </c>
      <c r="C3268" s="29">
        <v>15187.612999999899</v>
      </c>
      <c r="D3268" s="29">
        <v>1</v>
      </c>
      <c r="E3268" s="29">
        <v>1</v>
      </c>
      <c r="F3268" s="29">
        <v>316.95600000000002</v>
      </c>
      <c r="G3268" s="29">
        <v>1</v>
      </c>
      <c r="H3268" s="29">
        <v>1</v>
      </c>
      <c r="I3268" s="29">
        <v>1</v>
      </c>
      <c r="K3268" s="432"/>
      <c r="L3268" s="432" t="e">
        <f>IF(K3268=0,#REF!,0)</f>
        <v>#REF!</v>
      </c>
      <c r="O3268">
        <v>54534.991669000003</v>
      </c>
      <c r="P3268">
        <v>23</v>
      </c>
    </row>
    <row r="3269" spans="1:16">
      <c r="A3269" s="29">
        <v>3267</v>
      </c>
      <c r="B3269" s="29">
        <v>1032.623999999998</v>
      </c>
      <c r="C3269" s="29">
        <v>15187.612999999899</v>
      </c>
      <c r="D3269" s="29">
        <v>1</v>
      </c>
      <c r="E3269" s="29">
        <v>1</v>
      </c>
      <c r="F3269" s="29">
        <v>251.81200000000001</v>
      </c>
      <c r="G3269" s="29">
        <v>1</v>
      </c>
      <c r="H3269" s="29">
        <v>1</v>
      </c>
      <c r="I3269" s="29">
        <v>1</v>
      </c>
      <c r="K3269" s="432"/>
      <c r="L3269" s="432" t="e">
        <f>IF(K3269=0,#REF!,0)</f>
        <v>#REF!</v>
      </c>
      <c r="O3269">
        <v>54018.070159000003</v>
      </c>
      <c r="P3269">
        <v>21</v>
      </c>
    </row>
    <row r="3270" spans="1:16">
      <c r="A3270" s="29">
        <v>3268</v>
      </c>
      <c r="B3270" s="29">
        <v>1032.623999999998</v>
      </c>
      <c r="C3270" s="29">
        <v>15187.612999999899</v>
      </c>
      <c r="D3270" s="29">
        <v>1</v>
      </c>
      <c r="E3270" s="29">
        <v>1</v>
      </c>
      <c r="F3270" s="29">
        <v>252.61399999999901</v>
      </c>
      <c r="G3270" s="29">
        <v>1</v>
      </c>
      <c r="H3270" s="29">
        <v>1</v>
      </c>
      <c r="I3270" s="29">
        <v>1</v>
      </c>
      <c r="K3270" s="432"/>
      <c r="L3270" s="432" t="e">
        <f>IF(K3270=0,#REF!,0)</f>
        <v>#REF!</v>
      </c>
      <c r="O3270">
        <v>53803.249634</v>
      </c>
      <c r="P3270">
        <v>21</v>
      </c>
    </row>
    <row r="3271" spans="1:16">
      <c r="A3271" s="29">
        <v>3269</v>
      </c>
      <c r="B3271" s="29">
        <v>1032.623999999998</v>
      </c>
      <c r="C3271" s="29">
        <v>15187.612999999899</v>
      </c>
      <c r="D3271" s="29">
        <v>1</v>
      </c>
      <c r="E3271" s="29">
        <v>1</v>
      </c>
      <c r="F3271" s="29">
        <v>232.85400000000001</v>
      </c>
      <c r="G3271" s="29">
        <v>1</v>
      </c>
      <c r="H3271" s="29">
        <v>1</v>
      </c>
      <c r="I3271" s="29">
        <v>1</v>
      </c>
      <c r="K3271" s="432"/>
      <c r="L3271" s="432" t="e">
        <f>IF(K3271=0,#REF!,0)</f>
        <v>#REF!</v>
      </c>
      <c r="O3271">
        <v>53796.183595000002</v>
      </c>
      <c r="P3271">
        <v>21</v>
      </c>
    </row>
    <row r="3272" spans="1:16">
      <c r="A3272" s="29">
        <v>3270</v>
      </c>
      <c r="B3272" s="29">
        <v>1762.222</v>
      </c>
      <c r="C3272" s="29">
        <v>15187.612999999899</v>
      </c>
      <c r="D3272" s="29">
        <v>1</v>
      </c>
      <c r="E3272" s="29">
        <v>1</v>
      </c>
      <c r="F3272" s="29">
        <v>2504.82599999999</v>
      </c>
      <c r="G3272" s="29">
        <v>1</v>
      </c>
      <c r="H3272" s="29">
        <v>1</v>
      </c>
      <c r="I3272" s="29">
        <v>1</v>
      </c>
      <c r="K3272" s="432"/>
      <c r="L3272" s="432" t="e">
        <f>IF(K3272=0,#REF!,0)</f>
        <v>#REF!</v>
      </c>
      <c r="O3272">
        <v>54306.256683</v>
      </c>
      <c r="P3272">
        <v>24</v>
      </c>
    </row>
    <row r="3273" spans="1:16">
      <c r="A3273" s="29">
        <v>3271</v>
      </c>
      <c r="B3273" s="29">
        <v>6139.8579999999993</v>
      </c>
      <c r="C3273" s="29">
        <v>15289.6509999999</v>
      </c>
      <c r="D3273" s="29">
        <v>1</v>
      </c>
      <c r="E3273" s="29">
        <v>1</v>
      </c>
      <c r="F3273" s="29">
        <v>6564.9519999999902</v>
      </c>
      <c r="G3273" s="29">
        <v>1</v>
      </c>
      <c r="H3273" s="29">
        <v>1</v>
      </c>
      <c r="I3273" s="29">
        <v>1</v>
      </c>
      <c r="K3273" s="432"/>
      <c r="L3273" s="432" t="e">
        <f>IF(K3273=0,#REF!,0)</f>
        <v>#REF!</v>
      </c>
      <c r="O3273">
        <v>55227.679657000001</v>
      </c>
      <c r="P3273">
        <v>43</v>
      </c>
    </row>
    <row r="3274" spans="1:16">
      <c r="A3274" s="29">
        <v>3272</v>
      </c>
      <c r="B3274" s="29">
        <v>1762.222</v>
      </c>
      <c r="C3274" s="29">
        <v>42219.339999999887</v>
      </c>
      <c r="D3274" s="29">
        <v>1</v>
      </c>
      <c r="E3274" s="29">
        <v>1</v>
      </c>
      <c r="F3274" s="29">
        <v>5319.4269999999997</v>
      </c>
      <c r="G3274" s="29">
        <v>1</v>
      </c>
      <c r="H3274" s="29">
        <v>1</v>
      </c>
      <c r="I3274" s="29">
        <v>1</v>
      </c>
      <c r="K3274" s="432"/>
      <c r="L3274" s="432" t="e">
        <f>IF(K3274=0,#REF!,0)</f>
        <v>#REF!</v>
      </c>
      <c r="O3274">
        <v>56008.368377999999</v>
      </c>
      <c r="P3274">
        <v>64</v>
      </c>
    </row>
    <row r="3275" spans="1:16">
      <c r="A3275" s="29">
        <v>3273</v>
      </c>
      <c r="B3275" s="29">
        <v>1032.623999999998</v>
      </c>
      <c r="C3275" s="29">
        <v>71704.886999999901</v>
      </c>
      <c r="D3275" s="29">
        <v>1</v>
      </c>
      <c r="E3275" s="29">
        <v>1</v>
      </c>
      <c r="F3275" s="29">
        <v>4400.3879999999899</v>
      </c>
      <c r="G3275" s="29">
        <v>1</v>
      </c>
      <c r="H3275" s="29">
        <v>1</v>
      </c>
      <c r="I3275" s="29">
        <v>1</v>
      </c>
      <c r="K3275" s="432"/>
      <c r="L3275" s="432" t="e">
        <f>IF(K3275=0,#REF!,0)</f>
        <v>#REF!</v>
      </c>
      <c r="O3275">
        <v>57244.450868</v>
      </c>
      <c r="P3275">
        <v>41</v>
      </c>
    </row>
    <row r="3276" spans="1:16">
      <c r="A3276" s="29">
        <v>3274</v>
      </c>
      <c r="B3276" s="29">
        <v>1153.2399999999991</v>
      </c>
      <c r="C3276" s="29">
        <v>89770.357000000004</v>
      </c>
      <c r="D3276" s="29">
        <v>1</v>
      </c>
      <c r="E3276" s="29">
        <v>1</v>
      </c>
      <c r="F3276" s="29">
        <v>3351.3399999999901</v>
      </c>
      <c r="G3276" s="29">
        <v>1</v>
      </c>
      <c r="H3276" s="29">
        <v>1</v>
      </c>
      <c r="I3276" s="29">
        <v>1</v>
      </c>
      <c r="K3276" s="432">
        <v>13009.13609623169</v>
      </c>
      <c r="L3276" s="432">
        <f>IF(K3276=0,#REF!,0)</f>
        <v>0</v>
      </c>
      <c r="O3276">
        <v>59894.933899000003</v>
      </c>
      <c r="P3276">
        <v>32</v>
      </c>
    </row>
    <row r="3277" spans="1:16">
      <c r="A3277" s="29">
        <v>3275</v>
      </c>
      <c r="B3277" s="29">
        <v>1213.5469999999989</v>
      </c>
      <c r="C3277" s="29">
        <v>107572.8369999998</v>
      </c>
      <c r="D3277" s="29">
        <v>1</v>
      </c>
      <c r="E3277" s="29">
        <v>1</v>
      </c>
      <c r="F3277" s="29">
        <v>2957.5769999999902</v>
      </c>
      <c r="G3277" s="29">
        <v>1</v>
      </c>
      <c r="H3277" s="29">
        <v>1</v>
      </c>
      <c r="I3277" s="29">
        <v>1</v>
      </c>
      <c r="K3277" s="432">
        <v>24365.347748782689</v>
      </c>
      <c r="L3277" s="432">
        <f>IF(K3277=0,#REF!,0)</f>
        <v>0</v>
      </c>
      <c r="O3277">
        <v>60657.482269</v>
      </c>
      <c r="P3277">
        <v>27</v>
      </c>
    </row>
    <row r="3278" spans="1:16">
      <c r="A3278" s="29">
        <v>3276</v>
      </c>
      <c r="B3278" s="29">
        <v>1213.5469999999989</v>
      </c>
      <c r="C3278" s="29">
        <v>90255.838000000003</v>
      </c>
      <c r="D3278" s="29">
        <v>1</v>
      </c>
      <c r="E3278" s="29">
        <v>1</v>
      </c>
      <c r="F3278" s="29">
        <v>2760.35499999999</v>
      </c>
      <c r="G3278" s="29">
        <v>1</v>
      </c>
      <c r="H3278" s="29">
        <v>1</v>
      </c>
      <c r="I3278" s="29">
        <v>1</v>
      </c>
      <c r="K3278" s="432">
        <v>23919.795636590079</v>
      </c>
      <c r="L3278" s="432">
        <f>IF(K3278=0,#REF!,0)</f>
        <v>0</v>
      </c>
      <c r="O3278">
        <v>61271.675079000001</v>
      </c>
      <c r="P3278">
        <v>26</v>
      </c>
    </row>
    <row r="3279" spans="1:16">
      <c r="A3279" s="29">
        <v>3277</v>
      </c>
      <c r="B3279" s="29">
        <v>6200.1660000000002</v>
      </c>
      <c r="C3279" s="29">
        <v>49071.477999999901</v>
      </c>
      <c r="D3279" s="29">
        <v>1</v>
      </c>
      <c r="E3279" s="29">
        <v>1</v>
      </c>
      <c r="F3279" s="29">
        <v>4130.7469999999903</v>
      </c>
      <c r="G3279" s="29">
        <v>1</v>
      </c>
      <c r="H3279" s="29">
        <v>1</v>
      </c>
      <c r="I3279" s="29">
        <v>1</v>
      </c>
      <c r="K3279" s="432">
        <v>13849.383164357319</v>
      </c>
      <c r="L3279" s="432">
        <f>IF(K3279=0,#REF!,0)</f>
        <v>0</v>
      </c>
      <c r="O3279">
        <v>58937.559845000003</v>
      </c>
      <c r="P3279">
        <v>23</v>
      </c>
    </row>
    <row r="3280" spans="1:16">
      <c r="A3280" s="29">
        <v>3278</v>
      </c>
      <c r="B3280" s="29">
        <v>1762.222</v>
      </c>
      <c r="C3280" s="29">
        <v>71242.65699999989</v>
      </c>
      <c r="D3280" s="29">
        <v>1</v>
      </c>
      <c r="E3280" s="29">
        <v>1</v>
      </c>
      <c r="F3280" s="29">
        <v>3673.1819999999898</v>
      </c>
      <c r="G3280" s="29">
        <v>1</v>
      </c>
      <c r="H3280" s="29">
        <v>1</v>
      </c>
      <c r="I3280" s="29">
        <v>1</v>
      </c>
      <c r="K3280" s="432">
        <v>20412.722969188599</v>
      </c>
      <c r="L3280" s="432">
        <f>IF(K3280=0,#REF!,0)</f>
        <v>0</v>
      </c>
      <c r="O3280">
        <v>58699.983612000004</v>
      </c>
      <c r="P3280">
        <v>25</v>
      </c>
    </row>
    <row r="3281" spans="1:16">
      <c r="A3281" s="29">
        <v>3279</v>
      </c>
      <c r="B3281" s="29">
        <v>1032.623999999998</v>
      </c>
      <c r="C3281" s="29">
        <v>105865.8039999998</v>
      </c>
      <c r="D3281" s="29">
        <v>1</v>
      </c>
      <c r="E3281" s="29">
        <v>1</v>
      </c>
      <c r="F3281" s="29">
        <v>2105.3969999999999</v>
      </c>
      <c r="G3281" s="29">
        <v>1</v>
      </c>
      <c r="H3281" s="29">
        <v>1</v>
      </c>
      <c r="I3281" s="29">
        <v>1</v>
      </c>
      <c r="K3281" s="432"/>
      <c r="L3281" s="432" t="e">
        <f>IF(K3281=0,#REF!,0)</f>
        <v>#REF!</v>
      </c>
      <c r="O3281">
        <v>61777.704619999997</v>
      </c>
      <c r="P3281">
        <v>23</v>
      </c>
    </row>
    <row r="3282" spans="1:16">
      <c r="A3282" s="29">
        <v>3280</v>
      </c>
      <c r="B3282" s="29">
        <v>1032.623999999998</v>
      </c>
      <c r="C3282" s="29">
        <v>88559.047000000006</v>
      </c>
      <c r="D3282" s="29">
        <v>1</v>
      </c>
      <c r="E3282" s="29">
        <v>1</v>
      </c>
      <c r="F3282" s="29">
        <v>1844.48</v>
      </c>
      <c r="G3282" s="29">
        <v>1</v>
      </c>
      <c r="H3282" s="29">
        <v>1</v>
      </c>
      <c r="I3282" s="29">
        <v>1</v>
      </c>
      <c r="K3282" s="432"/>
      <c r="L3282" s="432" t="e">
        <f>IF(K3282=0,#REF!,0)</f>
        <v>#REF!</v>
      </c>
      <c r="O3282">
        <v>61921.107788000001</v>
      </c>
      <c r="P3282">
        <v>26</v>
      </c>
    </row>
    <row r="3283" spans="1:16">
      <c r="A3283" s="29">
        <v>3281</v>
      </c>
      <c r="B3283" s="29">
        <v>1032.623999999998</v>
      </c>
      <c r="C3283" s="29">
        <v>76640.553</v>
      </c>
      <c r="D3283" s="29">
        <v>1</v>
      </c>
      <c r="E3283" s="29">
        <v>1</v>
      </c>
      <c r="F3283" s="29">
        <v>2105.52699999999</v>
      </c>
      <c r="G3283" s="29">
        <v>1</v>
      </c>
      <c r="H3283" s="29">
        <v>1</v>
      </c>
      <c r="I3283" s="29">
        <v>1</v>
      </c>
      <c r="K3283" s="432"/>
      <c r="L3283" s="432" t="e">
        <f>IF(K3283=0,#REF!,0)</f>
        <v>#REF!</v>
      </c>
      <c r="O3283">
        <v>62373.495514000002</v>
      </c>
      <c r="P3283">
        <v>27</v>
      </c>
    </row>
    <row r="3284" spans="1:16">
      <c r="A3284" s="29">
        <v>3282</v>
      </c>
      <c r="B3284" s="29">
        <v>1762.222</v>
      </c>
      <c r="C3284" s="29">
        <v>42093.10199999989</v>
      </c>
      <c r="D3284" s="29">
        <v>1</v>
      </c>
      <c r="E3284" s="29">
        <v>1</v>
      </c>
      <c r="F3284" s="29">
        <v>3673.8299999999899</v>
      </c>
      <c r="G3284" s="29">
        <v>1</v>
      </c>
      <c r="H3284" s="29">
        <v>1</v>
      </c>
      <c r="I3284" s="29">
        <v>1</v>
      </c>
      <c r="K3284" s="432"/>
      <c r="L3284" s="432" t="e">
        <f>IF(K3284=0,#REF!,0)</f>
        <v>#REF!</v>
      </c>
      <c r="O3284">
        <v>62170.793610000001</v>
      </c>
      <c r="P3284">
        <v>31</v>
      </c>
    </row>
    <row r="3285" spans="1:16">
      <c r="A3285" s="29">
        <v>3283</v>
      </c>
      <c r="B3285" s="29">
        <v>6139.8579999999993</v>
      </c>
      <c r="C3285" s="29">
        <v>28117.389999999901</v>
      </c>
      <c r="D3285" s="29">
        <v>1</v>
      </c>
      <c r="E3285" s="29">
        <v>1</v>
      </c>
      <c r="F3285" s="29">
        <v>5177.9669999999896</v>
      </c>
      <c r="G3285" s="29">
        <v>1</v>
      </c>
      <c r="H3285" s="29">
        <v>1</v>
      </c>
      <c r="I3285" s="29">
        <v>1</v>
      </c>
      <c r="K3285" s="432"/>
      <c r="L3285" s="432" t="e">
        <f>IF(K3285=0,#REF!,0)</f>
        <v>#REF!</v>
      </c>
      <c r="O3285">
        <v>60872.520233000003</v>
      </c>
      <c r="P3285">
        <v>38</v>
      </c>
    </row>
    <row r="3286" spans="1:16">
      <c r="A3286" s="29">
        <v>3284</v>
      </c>
      <c r="B3286" s="29">
        <v>7599.07</v>
      </c>
      <c r="C3286" s="29">
        <v>29386.808999999899</v>
      </c>
      <c r="D3286" s="29">
        <v>1</v>
      </c>
      <c r="E3286" s="29">
        <v>1</v>
      </c>
      <c r="F3286" s="29">
        <v>5244.8059999999996</v>
      </c>
      <c r="G3286" s="29">
        <v>1</v>
      </c>
      <c r="H3286" s="29">
        <v>1</v>
      </c>
      <c r="I3286" s="29">
        <v>1</v>
      </c>
      <c r="K3286" s="432"/>
      <c r="L3286" s="432" t="e">
        <f>IF(K3286=0,#REF!,0)</f>
        <v>#REF!</v>
      </c>
      <c r="O3286">
        <v>60960.774597000003</v>
      </c>
      <c r="P3286">
        <v>45</v>
      </c>
    </row>
    <row r="3287" spans="1:16">
      <c r="A3287" s="29">
        <v>3285</v>
      </c>
      <c r="B3287" s="29">
        <v>1762.222</v>
      </c>
      <c r="C3287" s="29">
        <v>16153.0519999999</v>
      </c>
      <c r="D3287" s="29">
        <v>1</v>
      </c>
      <c r="E3287" s="29">
        <v>1</v>
      </c>
      <c r="F3287" s="29">
        <v>4070.0410000000002</v>
      </c>
      <c r="G3287" s="29">
        <v>1</v>
      </c>
      <c r="H3287" s="29">
        <v>1</v>
      </c>
      <c r="I3287" s="29">
        <v>1</v>
      </c>
      <c r="K3287" s="432"/>
      <c r="L3287" s="432" t="e">
        <f>IF(K3287=0,#REF!,0)</f>
        <v>#REF!</v>
      </c>
      <c r="O3287">
        <v>61077.832153000003</v>
      </c>
      <c r="P3287">
        <v>43</v>
      </c>
    </row>
    <row r="3288" spans="1:16">
      <c r="A3288" s="29">
        <v>3286</v>
      </c>
      <c r="B3288" s="29">
        <v>1762.222</v>
      </c>
      <c r="C3288" s="29">
        <v>15703.841999999901</v>
      </c>
      <c r="D3288" s="29">
        <v>1</v>
      </c>
      <c r="E3288" s="29">
        <v>1</v>
      </c>
      <c r="F3288" s="29">
        <v>2959.1149999999998</v>
      </c>
      <c r="G3288" s="29">
        <v>1</v>
      </c>
      <c r="H3288" s="29">
        <v>1</v>
      </c>
      <c r="I3288" s="29">
        <v>1</v>
      </c>
      <c r="K3288" s="432"/>
      <c r="L3288" s="432" t="e">
        <f>IF(K3288=0,#REF!,0)</f>
        <v>#REF!</v>
      </c>
      <c r="O3288">
        <v>59092.876830000001</v>
      </c>
      <c r="P3288">
        <v>49</v>
      </c>
    </row>
    <row r="3289" spans="1:16">
      <c r="A3289" s="29">
        <v>3287</v>
      </c>
      <c r="B3289" s="29">
        <v>1762.222</v>
      </c>
      <c r="C3289" s="29">
        <v>15254.630999999899</v>
      </c>
      <c r="D3289" s="29">
        <v>1</v>
      </c>
      <c r="E3289" s="29">
        <v>1</v>
      </c>
      <c r="F3289" s="29">
        <v>1653.0360000000001</v>
      </c>
      <c r="G3289" s="29">
        <v>1</v>
      </c>
      <c r="H3289" s="29">
        <v>1</v>
      </c>
      <c r="I3289" s="29">
        <v>1</v>
      </c>
      <c r="K3289" s="432"/>
      <c r="L3289" s="432" t="e">
        <f>IF(K3289=0,#REF!,0)</f>
        <v>#REF!</v>
      </c>
      <c r="O3289">
        <v>57752.783263999998</v>
      </c>
      <c r="P3289">
        <v>43</v>
      </c>
    </row>
    <row r="3290" spans="1:16">
      <c r="A3290" s="29">
        <v>3288</v>
      </c>
      <c r="B3290" s="29">
        <v>1032.623999999998</v>
      </c>
      <c r="C3290" s="29">
        <v>15254.630999999899</v>
      </c>
      <c r="D3290" s="29">
        <v>1</v>
      </c>
      <c r="E3290" s="29">
        <v>1</v>
      </c>
      <c r="F3290" s="29">
        <v>1263.0119999999999</v>
      </c>
      <c r="G3290" s="29">
        <v>1</v>
      </c>
      <c r="H3290" s="29">
        <v>1</v>
      </c>
      <c r="I3290" s="29">
        <v>1</v>
      </c>
      <c r="K3290" s="432"/>
      <c r="L3290" s="432" t="e">
        <f>IF(K3290=0,#REF!,0)</f>
        <v>#REF!</v>
      </c>
      <c r="O3290">
        <v>56716.327453999998</v>
      </c>
      <c r="P3290">
        <v>37</v>
      </c>
    </row>
    <row r="3291" spans="1:16">
      <c r="A3291" s="29">
        <v>3289</v>
      </c>
      <c r="B3291" s="29">
        <v>1032.623999999998</v>
      </c>
      <c r="C3291" s="29">
        <v>15254.630999999899</v>
      </c>
      <c r="D3291" s="29">
        <v>1</v>
      </c>
      <c r="E3291" s="29">
        <v>1</v>
      </c>
      <c r="F3291" s="29">
        <v>538.09299999999996</v>
      </c>
      <c r="G3291" s="29">
        <v>1</v>
      </c>
      <c r="H3291" s="29">
        <v>1</v>
      </c>
      <c r="I3291" s="29">
        <v>1</v>
      </c>
      <c r="K3291" s="432"/>
      <c r="L3291" s="432" t="e">
        <f>IF(K3291=0,#REF!,0)</f>
        <v>#REF!</v>
      </c>
      <c r="O3291">
        <v>54200.246461000002</v>
      </c>
      <c r="P3291">
        <v>29</v>
      </c>
    </row>
    <row r="3292" spans="1:16">
      <c r="A3292" s="29">
        <v>3290</v>
      </c>
      <c r="B3292" s="29">
        <v>1032.623999999998</v>
      </c>
      <c r="C3292" s="29">
        <v>15187.612999999899</v>
      </c>
      <c r="D3292" s="29">
        <v>1</v>
      </c>
      <c r="E3292" s="29">
        <v>1</v>
      </c>
      <c r="F3292" s="29">
        <v>592.20899999999904</v>
      </c>
      <c r="G3292" s="29">
        <v>1</v>
      </c>
      <c r="H3292" s="29">
        <v>1</v>
      </c>
      <c r="I3292" s="29">
        <v>1</v>
      </c>
      <c r="K3292" s="432"/>
      <c r="L3292" s="432" t="e">
        <f>IF(K3292=0,#REF!,0)</f>
        <v>#REF!</v>
      </c>
      <c r="O3292">
        <v>54552.389281000003</v>
      </c>
      <c r="P3292">
        <v>24</v>
      </c>
    </row>
    <row r="3293" spans="1:16">
      <c r="A3293" s="29">
        <v>3291</v>
      </c>
      <c r="B3293" s="29">
        <v>1032.623999999998</v>
      </c>
      <c r="C3293" s="29">
        <v>15187.612999999899</v>
      </c>
      <c r="D3293" s="29">
        <v>1</v>
      </c>
      <c r="E3293" s="29">
        <v>1</v>
      </c>
      <c r="F3293" s="29">
        <v>382.65699999999998</v>
      </c>
      <c r="G3293" s="29">
        <v>1</v>
      </c>
      <c r="H3293" s="29">
        <v>1</v>
      </c>
      <c r="I3293" s="29">
        <v>1</v>
      </c>
      <c r="K3293" s="432"/>
      <c r="L3293" s="432" t="e">
        <f>IF(K3293=0,#REF!,0)</f>
        <v>#REF!</v>
      </c>
      <c r="O3293">
        <v>53824.326111000002</v>
      </c>
      <c r="P3293">
        <v>19</v>
      </c>
    </row>
    <row r="3294" spans="1:16">
      <c r="A3294" s="29">
        <v>3292</v>
      </c>
      <c r="B3294" s="29">
        <v>1032.623999999998</v>
      </c>
      <c r="C3294" s="29">
        <v>15187.612999999899</v>
      </c>
      <c r="D3294" s="29">
        <v>1</v>
      </c>
      <c r="E3294" s="29">
        <v>1</v>
      </c>
      <c r="F3294" s="29">
        <v>230.60299999999901</v>
      </c>
      <c r="G3294" s="29">
        <v>1</v>
      </c>
      <c r="H3294" s="29">
        <v>1</v>
      </c>
      <c r="I3294" s="29">
        <v>1</v>
      </c>
      <c r="K3294" s="432"/>
      <c r="L3294" s="432" t="e">
        <f>IF(K3294=0,#REF!,0)</f>
        <v>#REF!</v>
      </c>
      <c r="O3294">
        <v>53526.608397999997</v>
      </c>
      <c r="P3294">
        <v>19</v>
      </c>
    </row>
    <row r="3295" spans="1:16">
      <c r="A3295" s="29">
        <v>3293</v>
      </c>
      <c r="B3295" s="29">
        <v>1032.623999999998</v>
      </c>
      <c r="C3295" s="29">
        <v>15187.612999999899</v>
      </c>
      <c r="D3295" s="29">
        <v>1</v>
      </c>
      <c r="E3295" s="29">
        <v>1</v>
      </c>
      <c r="F3295" s="29">
        <v>231.107</v>
      </c>
      <c r="G3295" s="29">
        <v>1</v>
      </c>
      <c r="H3295" s="29">
        <v>1</v>
      </c>
      <c r="I3295" s="29">
        <v>1</v>
      </c>
      <c r="K3295" s="432"/>
      <c r="L3295" s="432" t="e">
        <f>IF(K3295=0,#REF!,0)</f>
        <v>#REF!</v>
      </c>
      <c r="O3295">
        <v>52971.105835000002</v>
      </c>
      <c r="P3295">
        <v>17</v>
      </c>
    </row>
    <row r="3296" spans="1:16">
      <c r="A3296" s="29">
        <v>3294</v>
      </c>
      <c r="B3296" s="29">
        <v>1762.222</v>
      </c>
      <c r="C3296" s="29">
        <v>15187.612999999899</v>
      </c>
      <c r="D3296" s="29">
        <v>1</v>
      </c>
      <c r="E3296" s="29">
        <v>1</v>
      </c>
      <c r="F3296" s="29">
        <v>701.64499999999998</v>
      </c>
      <c r="G3296" s="29">
        <v>1</v>
      </c>
      <c r="H3296" s="29">
        <v>1</v>
      </c>
      <c r="I3296" s="29">
        <v>1</v>
      </c>
      <c r="K3296" s="432"/>
      <c r="L3296" s="432" t="e">
        <f>IF(K3296=0,#REF!,0)</f>
        <v>#REF!</v>
      </c>
      <c r="O3296">
        <v>53924.135221999997</v>
      </c>
      <c r="P3296">
        <v>25</v>
      </c>
    </row>
    <row r="3297" spans="1:16">
      <c r="A3297" s="29">
        <v>3295</v>
      </c>
      <c r="B3297" s="29">
        <v>6139.8579999999993</v>
      </c>
      <c r="C3297" s="29">
        <v>15289.6509999999</v>
      </c>
      <c r="D3297" s="29">
        <v>1</v>
      </c>
      <c r="E3297" s="29">
        <v>1</v>
      </c>
      <c r="F3297" s="29">
        <v>1869.2570000000001</v>
      </c>
      <c r="G3297" s="29">
        <v>1</v>
      </c>
      <c r="H3297" s="29">
        <v>1</v>
      </c>
      <c r="I3297" s="29">
        <v>1</v>
      </c>
      <c r="K3297" s="432"/>
      <c r="L3297" s="432" t="e">
        <f>IF(K3297=0,#REF!,0)</f>
        <v>#REF!</v>
      </c>
      <c r="O3297">
        <v>54652.204253000004</v>
      </c>
      <c r="P3297">
        <v>41</v>
      </c>
    </row>
    <row r="3298" spans="1:16">
      <c r="A3298" s="29">
        <v>3296</v>
      </c>
      <c r="B3298" s="29">
        <v>1762.222</v>
      </c>
      <c r="C3298" s="29">
        <v>28314.1719999999</v>
      </c>
      <c r="D3298" s="29">
        <v>1</v>
      </c>
      <c r="E3298" s="29">
        <v>1</v>
      </c>
      <c r="F3298" s="29">
        <v>3158.4160000000002</v>
      </c>
      <c r="G3298" s="29">
        <v>1</v>
      </c>
      <c r="H3298" s="29">
        <v>1</v>
      </c>
      <c r="I3298" s="29">
        <v>1</v>
      </c>
      <c r="K3298" s="432"/>
      <c r="L3298" s="432" t="e">
        <f>IF(K3298=0,#REF!,0)</f>
        <v>#REF!</v>
      </c>
      <c r="O3298">
        <v>55053.073425000002</v>
      </c>
      <c r="P3298">
        <v>65</v>
      </c>
    </row>
    <row r="3299" spans="1:16">
      <c r="A3299" s="29">
        <v>3297</v>
      </c>
      <c r="B3299" s="29">
        <v>1032.623999999998</v>
      </c>
      <c r="C3299" s="29">
        <v>29358.5989999999</v>
      </c>
      <c r="D3299" s="29">
        <v>1</v>
      </c>
      <c r="E3299" s="29">
        <v>1</v>
      </c>
      <c r="F3299" s="29">
        <v>5121.4260000000004</v>
      </c>
      <c r="G3299" s="29">
        <v>1</v>
      </c>
      <c r="H3299" s="29">
        <v>1</v>
      </c>
      <c r="I3299" s="29">
        <v>1</v>
      </c>
      <c r="K3299" s="432"/>
      <c r="L3299" s="432" t="e">
        <f>IF(K3299=0,#REF!,0)</f>
        <v>#REF!</v>
      </c>
      <c r="O3299">
        <v>55831.40509</v>
      </c>
      <c r="P3299">
        <v>34</v>
      </c>
    </row>
    <row r="3300" spans="1:16">
      <c r="A3300" s="29">
        <v>3298</v>
      </c>
      <c r="B3300" s="29">
        <v>1153.2399999999991</v>
      </c>
      <c r="C3300" s="29">
        <v>30478.8459999999</v>
      </c>
      <c r="D3300" s="29">
        <v>1</v>
      </c>
      <c r="E3300" s="29">
        <v>1</v>
      </c>
      <c r="F3300" s="29">
        <v>5063.2179999999998</v>
      </c>
      <c r="G3300" s="29">
        <v>1</v>
      </c>
      <c r="H3300" s="29">
        <v>1</v>
      </c>
      <c r="I3300" s="29">
        <v>1</v>
      </c>
      <c r="K3300" s="432">
        <v>11909.867084125881</v>
      </c>
      <c r="L3300" s="432">
        <f>IF(K3300=0,#REF!,0)</f>
        <v>0</v>
      </c>
      <c r="O3300">
        <v>58676.490294000003</v>
      </c>
      <c r="P3300">
        <v>29</v>
      </c>
    </row>
    <row r="3301" spans="1:16">
      <c r="A3301" s="29">
        <v>3299</v>
      </c>
      <c r="B3301" s="29">
        <v>1213.5469999999989</v>
      </c>
      <c r="C3301" s="29">
        <v>31365.54999999989</v>
      </c>
      <c r="D3301" s="29">
        <v>1</v>
      </c>
      <c r="E3301" s="29">
        <v>1</v>
      </c>
      <c r="F3301" s="29">
        <v>4556.5329999999904</v>
      </c>
      <c r="G3301" s="29">
        <v>1</v>
      </c>
      <c r="H3301" s="29">
        <v>1</v>
      </c>
      <c r="I3301" s="29">
        <v>1</v>
      </c>
      <c r="K3301" s="432">
        <v>30290.505000597728</v>
      </c>
      <c r="L3301" s="432">
        <f>IF(K3301=0,#REF!,0)</f>
        <v>0</v>
      </c>
      <c r="O3301">
        <v>59800.111695</v>
      </c>
      <c r="P3301">
        <v>19</v>
      </c>
    </row>
    <row r="3302" spans="1:16">
      <c r="A3302" s="29">
        <v>3300</v>
      </c>
      <c r="B3302" s="29">
        <v>1213.5469999999989</v>
      </c>
      <c r="C3302" s="29">
        <v>30988.622999999901</v>
      </c>
      <c r="D3302" s="29">
        <v>1</v>
      </c>
      <c r="E3302" s="29">
        <v>1</v>
      </c>
      <c r="F3302" s="29">
        <v>4891.5689999999904</v>
      </c>
      <c r="G3302" s="29">
        <v>1</v>
      </c>
      <c r="H3302" s="29">
        <v>1</v>
      </c>
      <c r="I3302" s="29">
        <v>1</v>
      </c>
      <c r="K3302" s="432">
        <v>30735.106806169239</v>
      </c>
      <c r="L3302" s="432">
        <f>IF(K3302=0,#REF!,0)</f>
        <v>0</v>
      </c>
      <c r="O3302">
        <v>60371.774749999997</v>
      </c>
      <c r="P3302">
        <v>26</v>
      </c>
    </row>
    <row r="3303" spans="1:16">
      <c r="A3303" s="29">
        <v>3301</v>
      </c>
      <c r="B3303" s="29">
        <v>6200.1660000000002</v>
      </c>
      <c r="C3303" s="29">
        <v>29080.666000000001</v>
      </c>
      <c r="D3303" s="29">
        <v>1</v>
      </c>
      <c r="E3303" s="29">
        <v>1</v>
      </c>
      <c r="F3303" s="29">
        <v>4943.9969999999903</v>
      </c>
      <c r="G3303" s="29">
        <v>1</v>
      </c>
      <c r="H3303" s="29">
        <v>1</v>
      </c>
      <c r="I3303" s="29">
        <v>1</v>
      </c>
      <c r="K3303" s="432">
        <v>19813.329787762152</v>
      </c>
      <c r="L3303" s="432">
        <f>IF(K3303=0,#REF!,0)</f>
        <v>0</v>
      </c>
      <c r="O3303">
        <v>58288.033507</v>
      </c>
      <c r="P3303">
        <v>24</v>
      </c>
    </row>
    <row r="3304" spans="1:16">
      <c r="A3304" s="29">
        <v>3302</v>
      </c>
      <c r="B3304" s="29">
        <v>1762.222</v>
      </c>
      <c r="C3304" s="29">
        <v>28897.0449999999</v>
      </c>
      <c r="D3304" s="29">
        <v>1</v>
      </c>
      <c r="E3304" s="29">
        <v>1</v>
      </c>
      <c r="F3304" s="29">
        <v>3935.0720000000001</v>
      </c>
      <c r="G3304" s="29">
        <v>1</v>
      </c>
      <c r="H3304" s="29">
        <v>1</v>
      </c>
      <c r="I3304" s="29">
        <v>1</v>
      </c>
      <c r="K3304" s="432">
        <v>25890.072460602169</v>
      </c>
      <c r="L3304" s="432">
        <f>IF(K3304=0,#REF!,0)</f>
        <v>0</v>
      </c>
      <c r="O3304">
        <v>58214.856444999998</v>
      </c>
      <c r="P3304">
        <v>19</v>
      </c>
    </row>
    <row r="3305" spans="1:16">
      <c r="A3305" s="29">
        <v>3303</v>
      </c>
      <c r="B3305" s="29">
        <v>1032.623999999998</v>
      </c>
      <c r="C3305" s="29">
        <v>29659.022999999899</v>
      </c>
      <c r="D3305" s="29">
        <v>1</v>
      </c>
      <c r="E3305" s="29">
        <v>1</v>
      </c>
      <c r="F3305" s="29">
        <v>3150.3669999999902</v>
      </c>
      <c r="G3305" s="29">
        <v>1</v>
      </c>
      <c r="H3305" s="29">
        <v>1</v>
      </c>
      <c r="I3305" s="29">
        <v>1</v>
      </c>
      <c r="K3305" s="432">
        <v>11024.74899821609</v>
      </c>
      <c r="L3305" s="432">
        <f>IF(K3305=0,#REF!,0)</f>
        <v>0</v>
      </c>
      <c r="O3305">
        <v>61340.004577</v>
      </c>
      <c r="P3305">
        <v>18</v>
      </c>
    </row>
    <row r="3306" spans="1:16">
      <c r="A3306" s="29">
        <v>3304</v>
      </c>
      <c r="B3306" s="29">
        <v>1032.623999999998</v>
      </c>
      <c r="C3306" s="29">
        <v>29273.7609999999</v>
      </c>
      <c r="D3306" s="29">
        <v>1</v>
      </c>
      <c r="E3306" s="29">
        <v>1</v>
      </c>
      <c r="F3306" s="29">
        <v>2478.3669999999902</v>
      </c>
      <c r="G3306" s="29">
        <v>1</v>
      </c>
      <c r="H3306" s="29">
        <v>1</v>
      </c>
      <c r="I3306" s="29">
        <v>1</v>
      </c>
      <c r="K3306" s="432">
        <v>4269.0456198635748</v>
      </c>
      <c r="L3306" s="432">
        <f>IF(K3306=0,#REF!,0)</f>
        <v>0</v>
      </c>
      <c r="O3306">
        <v>60635.699279</v>
      </c>
      <c r="P3306">
        <v>25</v>
      </c>
    </row>
    <row r="3307" spans="1:16">
      <c r="A3307" s="29">
        <v>3305</v>
      </c>
      <c r="B3307" s="29">
        <v>1032.623999999998</v>
      </c>
      <c r="C3307" s="29">
        <v>28896.860999999899</v>
      </c>
      <c r="D3307" s="29">
        <v>1</v>
      </c>
      <c r="E3307" s="29">
        <v>1</v>
      </c>
      <c r="F3307" s="29">
        <v>3150.2849999999999</v>
      </c>
      <c r="G3307" s="29">
        <v>1</v>
      </c>
      <c r="H3307" s="29">
        <v>1</v>
      </c>
      <c r="I3307" s="29">
        <v>1</v>
      </c>
      <c r="K3307" s="432"/>
      <c r="L3307" s="432" t="e">
        <f>IF(K3307=0,#REF!,0)</f>
        <v>#REF!</v>
      </c>
      <c r="O3307">
        <v>61334.868897</v>
      </c>
      <c r="P3307">
        <v>19</v>
      </c>
    </row>
    <row r="3308" spans="1:16">
      <c r="A3308" s="29">
        <v>3306</v>
      </c>
      <c r="B3308" s="29">
        <v>1762.222</v>
      </c>
      <c r="C3308" s="29">
        <v>28211.0809999999</v>
      </c>
      <c r="D3308" s="29">
        <v>1</v>
      </c>
      <c r="E3308" s="29">
        <v>1</v>
      </c>
      <c r="F3308" s="29">
        <v>4047.3</v>
      </c>
      <c r="G3308" s="29">
        <v>1</v>
      </c>
      <c r="H3308" s="29">
        <v>1</v>
      </c>
      <c r="I3308" s="29">
        <v>1</v>
      </c>
      <c r="K3308" s="432"/>
      <c r="L3308" s="432" t="e">
        <f>IF(K3308=0,#REF!,0)</f>
        <v>#REF!</v>
      </c>
      <c r="O3308">
        <v>61867.840515999997</v>
      </c>
      <c r="P3308">
        <v>24</v>
      </c>
    </row>
    <row r="3309" spans="1:16">
      <c r="A3309" s="29">
        <v>3307</v>
      </c>
      <c r="B3309" s="29">
        <v>6139.8579999999993</v>
      </c>
      <c r="C3309" s="29">
        <v>28117.626999999899</v>
      </c>
      <c r="D3309" s="29">
        <v>1</v>
      </c>
      <c r="E3309" s="29">
        <v>1</v>
      </c>
      <c r="F3309" s="29">
        <v>5617.1180000000004</v>
      </c>
      <c r="G3309" s="29">
        <v>1</v>
      </c>
      <c r="H3309" s="29">
        <v>1</v>
      </c>
      <c r="I3309" s="29">
        <v>1</v>
      </c>
      <c r="K3309" s="432"/>
      <c r="L3309" s="432" t="e">
        <f>IF(K3309=0,#REF!,0)</f>
        <v>#REF!</v>
      </c>
      <c r="O3309">
        <v>60603.938476000003</v>
      </c>
      <c r="P3309">
        <v>40</v>
      </c>
    </row>
    <row r="3310" spans="1:16">
      <c r="A3310" s="29">
        <v>3308</v>
      </c>
      <c r="B3310" s="29">
        <v>7599.07</v>
      </c>
      <c r="C3310" s="29">
        <v>29387.011999999901</v>
      </c>
      <c r="D3310" s="29">
        <v>1</v>
      </c>
      <c r="E3310" s="29">
        <v>1</v>
      </c>
      <c r="F3310" s="29">
        <v>4441.4269999999997</v>
      </c>
      <c r="G3310" s="29">
        <v>1</v>
      </c>
      <c r="H3310" s="29">
        <v>1</v>
      </c>
      <c r="I3310" s="29">
        <v>1</v>
      </c>
      <c r="K3310" s="432"/>
      <c r="L3310" s="432" t="e">
        <f>IF(K3310=0,#REF!,0)</f>
        <v>#REF!</v>
      </c>
      <c r="O3310">
        <v>60051.339844000002</v>
      </c>
      <c r="P3310">
        <v>40</v>
      </c>
    </row>
    <row r="3311" spans="1:16">
      <c r="A3311" s="29">
        <v>3309</v>
      </c>
      <c r="B3311" s="29">
        <v>1762.222</v>
      </c>
      <c r="C3311" s="29">
        <v>16153.0519999999</v>
      </c>
      <c r="D3311" s="29">
        <v>1</v>
      </c>
      <c r="E3311" s="29">
        <v>1</v>
      </c>
      <c r="F3311" s="29">
        <v>2482.0359999999901</v>
      </c>
      <c r="G3311" s="29">
        <v>1</v>
      </c>
      <c r="H3311" s="29">
        <v>1</v>
      </c>
      <c r="I3311" s="29">
        <v>1</v>
      </c>
      <c r="K3311" s="432"/>
      <c r="L3311" s="432" t="e">
        <f>IF(K3311=0,#REF!,0)</f>
        <v>#REF!</v>
      </c>
      <c r="O3311">
        <v>60239.770446000002</v>
      </c>
      <c r="P3311">
        <v>39</v>
      </c>
    </row>
    <row r="3312" spans="1:16">
      <c r="A3312" s="29">
        <v>3310</v>
      </c>
      <c r="B3312" s="29">
        <v>1762.222</v>
      </c>
      <c r="C3312" s="29">
        <v>15703.841999999901</v>
      </c>
      <c r="D3312" s="29">
        <v>1</v>
      </c>
      <c r="E3312" s="29">
        <v>1</v>
      </c>
      <c r="F3312" s="29">
        <v>2427.11</v>
      </c>
      <c r="G3312" s="29">
        <v>1</v>
      </c>
      <c r="H3312" s="29">
        <v>1</v>
      </c>
      <c r="I3312" s="29">
        <v>1</v>
      </c>
      <c r="K3312" s="432"/>
      <c r="L3312" s="432" t="e">
        <f>IF(K3312=0,#REF!,0)</f>
        <v>#REF!</v>
      </c>
      <c r="O3312">
        <v>58305.403869000002</v>
      </c>
      <c r="P3312">
        <v>36</v>
      </c>
    </row>
    <row r="3313" spans="1:16">
      <c r="A3313" s="29">
        <v>3311</v>
      </c>
      <c r="B3313" s="29">
        <v>1762.222</v>
      </c>
      <c r="C3313" s="29">
        <v>15254.630999999899</v>
      </c>
      <c r="D3313" s="29">
        <v>1</v>
      </c>
      <c r="E3313" s="29">
        <v>1</v>
      </c>
      <c r="F3313" s="29">
        <v>1980.04599999999</v>
      </c>
      <c r="G3313" s="29">
        <v>1</v>
      </c>
      <c r="H3313" s="29">
        <v>1</v>
      </c>
      <c r="I3313" s="29">
        <v>1</v>
      </c>
      <c r="K3313" s="432"/>
      <c r="L3313" s="432" t="e">
        <f>IF(K3313=0,#REF!,0)</f>
        <v>#REF!</v>
      </c>
      <c r="O3313">
        <v>57454.072265000003</v>
      </c>
      <c r="P3313">
        <v>35</v>
      </c>
    </row>
    <row r="3314" spans="1:16">
      <c r="A3314" s="29">
        <v>3312</v>
      </c>
      <c r="B3314" s="29">
        <v>1032.623999999998</v>
      </c>
      <c r="C3314" s="29">
        <v>15254.630999999899</v>
      </c>
      <c r="D3314" s="29">
        <v>1</v>
      </c>
      <c r="E3314" s="29">
        <v>1</v>
      </c>
      <c r="F3314" s="29">
        <v>1198.579</v>
      </c>
      <c r="G3314" s="29">
        <v>1</v>
      </c>
      <c r="H3314" s="29">
        <v>1</v>
      </c>
      <c r="I3314" s="29">
        <v>1</v>
      </c>
      <c r="K3314" s="432"/>
      <c r="L3314" s="432" t="e">
        <f>IF(K3314=0,#REF!,0)</f>
        <v>#REF!</v>
      </c>
      <c r="O3314">
        <v>55754.157227000003</v>
      </c>
      <c r="P3314">
        <v>29</v>
      </c>
    </row>
    <row r="3315" spans="1:16">
      <c r="A3315" s="29">
        <v>3313</v>
      </c>
      <c r="B3315" s="29">
        <v>1032.623999999998</v>
      </c>
      <c r="C3315" s="29">
        <v>15254.630999999899</v>
      </c>
      <c r="D3315" s="29">
        <v>1</v>
      </c>
      <c r="E3315" s="29">
        <v>1</v>
      </c>
      <c r="F3315" s="29">
        <v>709.351</v>
      </c>
      <c r="G3315" s="29">
        <v>1</v>
      </c>
      <c r="H3315" s="29">
        <v>1</v>
      </c>
      <c r="I3315" s="29">
        <v>1</v>
      </c>
      <c r="K3315" s="432"/>
      <c r="L3315" s="432" t="e">
        <f>IF(K3315=0,#REF!,0)</f>
        <v>#REF!</v>
      </c>
      <c r="O3315">
        <v>54321.798949999997</v>
      </c>
      <c r="P3315">
        <v>26</v>
      </c>
    </row>
    <row r="3316" spans="1:16">
      <c r="A3316" s="29">
        <v>3314</v>
      </c>
      <c r="B3316" s="29">
        <v>1032.623999999998</v>
      </c>
      <c r="C3316" s="29">
        <v>15187.612999999899</v>
      </c>
      <c r="D3316" s="29">
        <v>1</v>
      </c>
      <c r="E3316" s="29">
        <v>1</v>
      </c>
      <c r="F3316" s="29">
        <v>530.64200000000005</v>
      </c>
      <c r="G3316" s="29">
        <v>1</v>
      </c>
      <c r="H3316" s="29">
        <v>1</v>
      </c>
      <c r="I3316" s="29">
        <v>1</v>
      </c>
      <c r="K3316" s="432"/>
      <c r="L3316" s="432" t="e">
        <f>IF(K3316=0,#REF!,0)</f>
        <v>#REF!</v>
      </c>
      <c r="O3316">
        <v>52666.075042999997</v>
      </c>
      <c r="P3316">
        <v>15</v>
      </c>
    </row>
    <row r="3317" spans="1:16">
      <c r="A3317" s="29">
        <v>3315</v>
      </c>
      <c r="B3317" s="29">
        <v>1032.623999999998</v>
      </c>
      <c r="C3317" s="29">
        <v>15187.612999999899</v>
      </c>
      <c r="D3317" s="29">
        <v>1</v>
      </c>
      <c r="E3317" s="29">
        <v>1</v>
      </c>
      <c r="F3317" s="29">
        <v>415.38200000000001</v>
      </c>
      <c r="G3317" s="29">
        <v>1</v>
      </c>
      <c r="H3317" s="29">
        <v>1</v>
      </c>
      <c r="I3317" s="29">
        <v>1</v>
      </c>
      <c r="K3317" s="432"/>
      <c r="L3317" s="432" t="e">
        <f>IF(K3317=0,#REF!,0)</f>
        <v>#REF!</v>
      </c>
      <c r="O3317">
        <v>52201.811799000003</v>
      </c>
      <c r="P3317">
        <v>17</v>
      </c>
    </row>
    <row r="3318" spans="1:16">
      <c r="A3318" s="29">
        <v>3316</v>
      </c>
      <c r="B3318" s="29">
        <v>1032.623999999998</v>
      </c>
      <c r="C3318" s="29">
        <v>15187.612999999899</v>
      </c>
      <c r="D3318" s="29">
        <v>1</v>
      </c>
      <c r="E3318" s="29">
        <v>1</v>
      </c>
      <c r="F3318" s="29">
        <v>234.59200000000001</v>
      </c>
      <c r="G3318" s="29">
        <v>1</v>
      </c>
      <c r="H3318" s="29">
        <v>1</v>
      </c>
      <c r="I3318" s="29">
        <v>1</v>
      </c>
      <c r="K3318" s="432"/>
      <c r="L3318" s="432" t="e">
        <f>IF(K3318=0,#REF!,0)</f>
        <v>#REF!</v>
      </c>
      <c r="O3318">
        <v>51527.073792000003</v>
      </c>
      <c r="P3318">
        <v>9</v>
      </c>
    </row>
    <row r="3319" spans="1:16">
      <c r="A3319" s="29">
        <v>3317</v>
      </c>
      <c r="B3319" s="29">
        <v>1032.623999999998</v>
      </c>
      <c r="C3319" s="29">
        <v>15187.612999999899</v>
      </c>
      <c r="D3319" s="29">
        <v>1</v>
      </c>
      <c r="E3319" s="29">
        <v>1</v>
      </c>
      <c r="F3319" s="29">
        <v>235.14999999999901</v>
      </c>
      <c r="G3319" s="29">
        <v>1</v>
      </c>
      <c r="H3319" s="29">
        <v>1</v>
      </c>
      <c r="I3319" s="29">
        <v>1</v>
      </c>
      <c r="K3319" s="432"/>
      <c r="L3319" s="432" t="e">
        <f>IF(K3319=0,#REF!,0)</f>
        <v>#REF!</v>
      </c>
      <c r="O3319">
        <v>51757.741883000002</v>
      </c>
      <c r="P3319">
        <v>21</v>
      </c>
    </row>
    <row r="3320" spans="1:16">
      <c r="A3320" s="29">
        <v>3318</v>
      </c>
      <c r="B3320" s="29">
        <v>1762.222</v>
      </c>
      <c r="C3320" s="29">
        <v>15187.612999999899</v>
      </c>
      <c r="D3320" s="29">
        <v>1</v>
      </c>
      <c r="E3320" s="29">
        <v>1</v>
      </c>
      <c r="F3320" s="29">
        <v>416.08100000000002</v>
      </c>
      <c r="G3320" s="29">
        <v>1</v>
      </c>
      <c r="H3320" s="29">
        <v>1</v>
      </c>
      <c r="I3320" s="29">
        <v>1</v>
      </c>
      <c r="K3320" s="432"/>
      <c r="L3320" s="432" t="e">
        <f>IF(K3320=0,#REF!,0)</f>
        <v>#REF!</v>
      </c>
      <c r="O3320">
        <v>52055.643128000003</v>
      </c>
      <c r="P3320">
        <v>15</v>
      </c>
    </row>
    <row r="3321" spans="1:16">
      <c r="A3321" s="29">
        <v>3319</v>
      </c>
      <c r="B3321" s="29">
        <v>6139.8579999999993</v>
      </c>
      <c r="C3321" s="29">
        <v>15289.6509999999</v>
      </c>
      <c r="D3321" s="29">
        <v>1</v>
      </c>
      <c r="E3321" s="29">
        <v>1</v>
      </c>
      <c r="F3321" s="29">
        <v>1260.66299999999</v>
      </c>
      <c r="G3321" s="29">
        <v>1</v>
      </c>
      <c r="H3321" s="29">
        <v>1</v>
      </c>
      <c r="I3321" s="29">
        <v>1</v>
      </c>
      <c r="K3321" s="432"/>
      <c r="L3321" s="432" t="e">
        <f>IF(K3321=0,#REF!,0)</f>
        <v>#REF!</v>
      </c>
      <c r="O3321">
        <v>53143.677825999999</v>
      </c>
      <c r="P3321">
        <v>36</v>
      </c>
    </row>
    <row r="3322" spans="1:16">
      <c r="A3322" s="29">
        <v>3320</v>
      </c>
      <c r="B3322" s="29">
        <v>1762.222</v>
      </c>
      <c r="C3322" s="29">
        <v>15633.8059999999</v>
      </c>
      <c r="D3322" s="29">
        <v>1</v>
      </c>
      <c r="E3322" s="29">
        <v>1</v>
      </c>
      <c r="F3322" s="29">
        <v>2559.31</v>
      </c>
      <c r="G3322" s="29">
        <v>1</v>
      </c>
      <c r="H3322" s="29">
        <v>1</v>
      </c>
      <c r="I3322" s="29">
        <v>1</v>
      </c>
      <c r="K3322" s="432"/>
      <c r="L3322" s="432" t="e">
        <f>IF(K3322=0,#REF!,0)</f>
        <v>#REF!</v>
      </c>
      <c r="O3322">
        <v>54848.429748000002</v>
      </c>
      <c r="P3322">
        <v>54</v>
      </c>
    </row>
    <row r="3323" spans="1:16">
      <c r="A3323" s="29">
        <v>3321</v>
      </c>
      <c r="B3323" s="29">
        <v>1032.623999999998</v>
      </c>
      <c r="C3323" s="29">
        <v>16672.300999999901</v>
      </c>
      <c r="D3323" s="29">
        <v>1</v>
      </c>
      <c r="E3323" s="29">
        <v>1</v>
      </c>
      <c r="F3323" s="29">
        <v>4046.34799999999</v>
      </c>
      <c r="G3323" s="29">
        <v>1</v>
      </c>
      <c r="H3323" s="29">
        <v>1</v>
      </c>
      <c r="I3323" s="29">
        <v>1</v>
      </c>
      <c r="K3323" s="432"/>
      <c r="L3323" s="432" t="e">
        <f>IF(K3323=0,#REF!,0)</f>
        <v>#REF!</v>
      </c>
      <c r="O3323">
        <v>55295.969360000003</v>
      </c>
      <c r="P3323">
        <v>36</v>
      </c>
    </row>
    <row r="3324" spans="1:16">
      <c r="A3324" s="29">
        <v>3322</v>
      </c>
      <c r="B3324" s="29">
        <v>1153.2399999999991</v>
      </c>
      <c r="C3324" s="29">
        <v>17792.710999999901</v>
      </c>
      <c r="D3324" s="29">
        <v>1</v>
      </c>
      <c r="E3324" s="29">
        <v>1</v>
      </c>
      <c r="F3324" s="29">
        <v>5347.0519999999997</v>
      </c>
      <c r="G3324" s="29">
        <v>1</v>
      </c>
      <c r="H3324" s="29">
        <v>1</v>
      </c>
      <c r="I3324" s="29">
        <v>1</v>
      </c>
      <c r="K3324" s="432">
        <v>16675.47784958018</v>
      </c>
      <c r="L3324" s="432">
        <f>IF(K3324=0,#REF!,0)</f>
        <v>0</v>
      </c>
      <c r="O3324">
        <v>58668.240509000003</v>
      </c>
      <c r="P3324">
        <v>31</v>
      </c>
    </row>
    <row r="3325" spans="1:16">
      <c r="A3325" s="29">
        <v>3323</v>
      </c>
      <c r="B3325" s="29">
        <v>1213.5469999999989</v>
      </c>
      <c r="C3325" s="29">
        <v>18679.559999999899</v>
      </c>
      <c r="D3325" s="29">
        <v>1</v>
      </c>
      <c r="E3325" s="29">
        <v>1</v>
      </c>
      <c r="F3325" s="29">
        <v>5902.7599999999902</v>
      </c>
      <c r="G3325" s="29">
        <v>1</v>
      </c>
      <c r="H3325" s="29">
        <v>1</v>
      </c>
      <c r="I3325" s="29">
        <v>1</v>
      </c>
      <c r="K3325" s="432">
        <v>29916.984898431288</v>
      </c>
      <c r="L3325" s="432">
        <f>IF(K3325=0,#REF!,0)</f>
        <v>0</v>
      </c>
      <c r="O3325">
        <v>59347.477172999999</v>
      </c>
      <c r="P3325">
        <v>22</v>
      </c>
    </row>
    <row r="3326" spans="1:16">
      <c r="A3326" s="29">
        <v>3324</v>
      </c>
      <c r="B3326" s="29">
        <v>1213.5469999999989</v>
      </c>
      <c r="C3326" s="29">
        <v>18294.355999999902</v>
      </c>
      <c r="D3326" s="29">
        <v>1</v>
      </c>
      <c r="E3326" s="29">
        <v>1</v>
      </c>
      <c r="F3326" s="29">
        <v>6210.3239999999896</v>
      </c>
      <c r="G3326" s="29">
        <v>1</v>
      </c>
      <c r="H3326" s="29">
        <v>1</v>
      </c>
      <c r="I3326" s="29">
        <v>1</v>
      </c>
      <c r="K3326" s="432">
        <v>35977.687456113381</v>
      </c>
      <c r="L3326" s="432">
        <f>IF(K3326=0,#REF!,0)</f>
        <v>0</v>
      </c>
      <c r="O3326">
        <v>60418.484863999998</v>
      </c>
      <c r="P3326">
        <v>32</v>
      </c>
    </row>
    <row r="3327" spans="1:16">
      <c r="A3327" s="29">
        <v>3325</v>
      </c>
      <c r="B3327" s="29">
        <v>6200.1660000000002</v>
      </c>
      <c r="C3327" s="29">
        <v>16386.614999999889</v>
      </c>
      <c r="D3327" s="29">
        <v>1</v>
      </c>
      <c r="E3327" s="29">
        <v>1</v>
      </c>
      <c r="F3327" s="29">
        <v>5338.9939999999897</v>
      </c>
      <c r="G3327" s="29">
        <v>1</v>
      </c>
      <c r="H3327" s="29">
        <v>1</v>
      </c>
      <c r="I3327" s="29">
        <v>1</v>
      </c>
      <c r="K3327" s="432">
        <v>21693.278458054479</v>
      </c>
      <c r="L3327" s="432">
        <f>IF(K3327=0,#REF!,0)</f>
        <v>0</v>
      </c>
      <c r="O3327">
        <v>58115.458894000003</v>
      </c>
      <c r="P3327">
        <v>27</v>
      </c>
    </row>
    <row r="3328" spans="1:16">
      <c r="A3328" s="29">
        <v>3326</v>
      </c>
      <c r="B3328" s="29">
        <v>1762.222</v>
      </c>
      <c r="C3328" s="29">
        <v>16203.154999999901</v>
      </c>
      <c r="D3328" s="29">
        <v>1</v>
      </c>
      <c r="E3328" s="29">
        <v>1</v>
      </c>
      <c r="F3328" s="29">
        <v>4595.8680000000004</v>
      </c>
      <c r="G3328" s="29">
        <v>1</v>
      </c>
      <c r="H3328" s="29">
        <v>1</v>
      </c>
      <c r="I3328" s="29">
        <v>1</v>
      </c>
      <c r="K3328" s="432">
        <v>32235.329608642998</v>
      </c>
      <c r="L3328" s="432">
        <f>IF(K3328=0,#REF!,0)</f>
        <v>0</v>
      </c>
      <c r="O3328">
        <v>57775.367704999997</v>
      </c>
      <c r="P3328">
        <v>25</v>
      </c>
    </row>
    <row r="3329" spans="1:16">
      <c r="A3329" s="29">
        <v>3327</v>
      </c>
      <c r="B3329" s="29">
        <v>1032.623999999998</v>
      </c>
      <c r="C3329" s="29">
        <v>16973.5649999999</v>
      </c>
      <c r="D3329" s="29">
        <v>1</v>
      </c>
      <c r="E3329" s="29">
        <v>1</v>
      </c>
      <c r="F3329" s="29">
        <v>3604.683</v>
      </c>
      <c r="G3329" s="29">
        <v>1</v>
      </c>
      <c r="H3329" s="29">
        <v>1</v>
      </c>
      <c r="I3329" s="29">
        <v>1</v>
      </c>
      <c r="K3329" s="432">
        <v>23055.754010049681</v>
      </c>
      <c r="L3329" s="432">
        <f>IF(K3329=0,#REF!,0)</f>
        <v>0</v>
      </c>
      <c r="O3329">
        <v>61603.335023</v>
      </c>
      <c r="P3329">
        <v>27</v>
      </c>
    </row>
    <row r="3330" spans="1:16">
      <c r="A3330" s="29">
        <v>3328</v>
      </c>
      <c r="B3330" s="29">
        <v>1032.623999999998</v>
      </c>
      <c r="C3330" s="29">
        <v>16588.360999999899</v>
      </c>
      <c r="D3330" s="29">
        <v>1</v>
      </c>
      <c r="E3330" s="29">
        <v>1</v>
      </c>
      <c r="F3330" s="29">
        <v>3171.2779999999998</v>
      </c>
      <c r="G3330" s="29">
        <v>1</v>
      </c>
      <c r="H3330" s="29">
        <v>1</v>
      </c>
      <c r="I3330" s="29">
        <v>1</v>
      </c>
      <c r="K3330" s="432">
        <v>10194.287728904519</v>
      </c>
      <c r="L3330" s="432">
        <f>IF(K3330=0,#REF!,0)</f>
        <v>0</v>
      </c>
      <c r="O3330">
        <v>61345.564759000001</v>
      </c>
      <c r="P3330">
        <v>27</v>
      </c>
    </row>
    <row r="3331" spans="1:16">
      <c r="A3331" s="29">
        <v>3329</v>
      </c>
      <c r="B3331" s="29">
        <v>1032.623999999998</v>
      </c>
      <c r="C3331" s="29">
        <v>16203.154999999901</v>
      </c>
      <c r="D3331" s="29">
        <v>1</v>
      </c>
      <c r="E3331" s="29">
        <v>1</v>
      </c>
      <c r="F3331" s="29">
        <v>1811.1009999999901</v>
      </c>
      <c r="G3331" s="29">
        <v>1</v>
      </c>
      <c r="H3331" s="29">
        <v>1</v>
      </c>
      <c r="I3331" s="29">
        <v>1</v>
      </c>
      <c r="K3331" s="432"/>
      <c r="L3331" s="432" t="e">
        <f>IF(K3331=0,#REF!,0)</f>
        <v>#REF!</v>
      </c>
      <c r="O3331">
        <v>61488.050873</v>
      </c>
      <c r="P3331">
        <v>20</v>
      </c>
    </row>
    <row r="3332" spans="1:16">
      <c r="A3332" s="29">
        <v>3330</v>
      </c>
      <c r="B3332" s="29">
        <v>1762.222</v>
      </c>
      <c r="C3332" s="29">
        <v>15499.762999999901</v>
      </c>
      <c r="D3332" s="29">
        <v>1</v>
      </c>
      <c r="E3332" s="29">
        <v>1</v>
      </c>
      <c r="F3332" s="29">
        <v>3419.875</v>
      </c>
      <c r="G3332" s="29">
        <v>1</v>
      </c>
      <c r="H3332" s="29">
        <v>1</v>
      </c>
      <c r="I3332" s="29">
        <v>1</v>
      </c>
      <c r="K3332" s="432"/>
      <c r="L3332" s="432" t="e">
        <f>IF(K3332=0,#REF!,0)</f>
        <v>#REF!</v>
      </c>
      <c r="O3332">
        <v>61477.899993999999</v>
      </c>
      <c r="P3332">
        <v>29</v>
      </c>
    </row>
    <row r="3333" spans="1:16">
      <c r="A3333" s="29">
        <v>3331</v>
      </c>
      <c r="B3333" s="29">
        <v>6139.8579999999993</v>
      </c>
      <c r="C3333" s="29">
        <v>15423.693999999899</v>
      </c>
      <c r="D3333" s="29">
        <v>1</v>
      </c>
      <c r="E3333" s="29">
        <v>1</v>
      </c>
      <c r="F3333" s="29">
        <v>4473.18299999999</v>
      </c>
      <c r="G3333" s="29">
        <v>1</v>
      </c>
      <c r="H3333" s="29">
        <v>1</v>
      </c>
      <c r="I3333" s="29">
        <v>1</v>
      </c>
      <c r="K3333" s="432"/>
      <c r="L3333" s="432" t="e">
        <f>IF(K3333=0,#REF!,0)</f>
        <v>#REF!</v>
      </c>
      <c r="O3333">
        <v>59973.260194000002</v>
      </c>
      <c r="P3333">
        <v>33</v>
      </c>
    </row>
    <row r="3334" spans="1:16">
      <c r="A3334" s="29">
        <v>3332</v>
      </c>
      <c r="B3334" s="29">
        <v>7599.07</v>
      </c>
      <c r="C3334" s="29">
        <v>16701.287999999899</v>
      </c>
      <c r="D3334" s="29">
        <v>1</v>
      </c>
      <c r="E3334" s="29">
        <v>1</v>
      </c>
      <c r="F3334" s="29">
        <v>4846.6319999999896</v>
      </c>
      <c r="G3334" s="29">
        <v>1</v>
      </c>
      <c r="H3334" s="29">
        <v>1</v>
      </c>
      <c r="I3334" s="29">
        <v>1</v>
      </c>
      <c r="K3334" s="432"/>
      <c r="L3334" s="432" t="e">
        <f>IF(K3334=0,#REF!,0)</f>
        <v>#REF!</v>
      </c>
      <c r="O3334">
        <v>59213.308471999997</v>
      </c>
      <c r="P3334">
        <v>36</v>
      </c>
    </row>
    <row r="3335" spans="1:16">
      <c r="A3335" s="29">
        <v>3333</v>
      </c>
      <c r="B3335" s="29">
        <v>1762.222</v>
      </c>
      <c r="C3335" s="29">
        <v>16153.0519999999</v>
      </c>
      <c r="D3335" s="29">
        <v>1</v>
      </c>
      <c r="E3335" s="29">
        <v>1</v>
      </c>
      <c r="F3335" s="29">
        <v>2494.415</v>
      </c>
      <c r="G3335" s="29">
        <v>1</v>
      </c>
      <c r="H3335" s="29">
        <v>1</v>
      </c>
      <c r="I3335" s="29">
        <v>1</v>
      </c>
      <c r="K3335" s="432"/>
      <c r="L3335" s="432" t="e">
        <f>IF(K3335=0,#REF!,0)</f>
        <v>#REF!</v>
      </c>
      <c r="O3335">
        <v>59708.106384999999</v>
      </c>
      <c r="P3335">
        <v>38</v>
      </c>
    </row>
    <row r="3336" spans="1:16">
      <c r="A3336" s="29">
        <v>3334</v>
      </c>
      <c r="B3336" s="29">
        <v>1762.222</v>
      </c>
      <c r="C3336" s="29">
        <v>15703.841999999901</v>
      </c>
      <c r="D3336" s="29">
        <v>1</v>
      </c>
      <c r="E3336" s="29">
        <v>1</v>
      </c>
      <c r="F3336" s="29">
        <v>2309.52</v>
      </c>
      <c r="G3336" s="29">
        <v>1</v>
      </c>
      <c r="H3336" s="29">
        <v>1</v>
      </c>
      <c r="I3336" s="29">
        <v>1</v>
      </c>
      <c r="K3336" s="432"/>
      <c r="L3336" s="432" t="e">
        <f>IF(K3336=0,#REF!,0)</f>
        <v>#REF!</v>
      </c>
      <c r="O3336">
        <v>58278.939758</v>
      </c>
      <c r="P3336">
        <v>39</v>
      </c>
    </row>
    <row r="3337" spans="1:16">
      <c r="A3337" s="29">
        <v>3335</v>
      </c>
      <c r="B3337" s="29">
        <v>1762.222</v>
      </c>
      <c r="C3337" s="29">
        <v>15254.630999999899</v>
      </c>
      <c r="D3337" s="29">
        <v>1</v>
      </c>
      <c r="E3337" s="29">
        <v>1</v>
      </c>
      <c r="F3337" s="29">
        <v>2124.7310000000002</v>
      </c>
      <c r="G3337" s="29">
        <v>1</v>
      </c>
      <c r="H3337" s="29">
        <v>1</v>
      </c>
      <c r="I3337" s="29">
        <v>1</v>
      </c>
      <c r="K3337" s="432"/>
      <c r="L3337" s="432" t="e">
        <f>IF(K3337=0,#REF!,0)</f>
        <v>#REF!</v>
      </c>
      <c r="O3337">
        <v>56881.946655</v>
      </c>
      <c r="P3337">
        <v>38</v>
      </c>
    </row>
    <row r="3338" spans="1:16">
      <c r="A3338" s="29">
        <v>3336</v>
      </c>
      <c r="B3338" s="29">
        <v>1032.623999999998</v>
      </c>
      <c r="C3338" s="29">
        <v>15254.630999999899</v>
      </c>
      <c r="D3338" s="29">
        <v>1</v>
      </c>
      <c r="E3338" s="29">
        <v>1</v>
      </c>
      <c r="F3338" s="29">
        <v>1198.914</v>
      </c>
      <c r="G3338" s="29">
        <v>1</v>
      </c>
      <c r="H3338" s="29">
        <v>1</v>
      </c>
      <c r="I3338" s="29">
        <v>1</v>
      </c>
      <c r="K3338" s="432"/>
      <c r="L3338" s="432" t="e">
        <f>IF(K3338=0,#REF!,0)</f>
        <v>#REF!</v>
      </c>
      <c r="O3338">
        <v>55523.413330000003</v>
      </c>
      <c r="P3338">
        <v>35</v>
      </c>
    </row>
    <row r="3339" spans="1:16">
      <c r="A3339" s="29">
        <v>3337</v>
      </c>
      <c r="B3339" s="29">
        <v>1032.623999999998</v>
      </c>
      <c r="C3339" s="29">
        <v>15254.630999999899</v>
      </c>
      <c r="D3339" s="29">
        <v>1</v>
      </c>
      <c r="E3339" s="29">
        <v>1</v>
      </c>
      <c r="F3339" s="29">
        <v>558.22500000000002</v>
      </c>
      <c r="G3339" s="29">
        <v>1</v>
      </c>
      <c r="H3339" s="29">
        <v>1</v>
      </c>
      <c r="I3339" s="29">
        <v>1</v>
      </c>
      <c r="K3339" s="432"/>
      <c r="L3339" s="432" t="e">
        <f>IF(K3339=0,#REF!,0)</f>
        <v>#REF!</v>
      </c>
      <c r="O3339">
        <v>53831.295441000002</v>
      </c>
      <c r="P3339">
        <v>22</v>
      </c>
    </row>
    <row r="3340" spans="1:16">
      <c r="A3340" s="29">
        <v>3338</v>
      </c>
      <c r="B3340" s="29">
        <v>1032.623999999998</v>
      </c>
      <c r="C3340" s="29">
        <v>15187.612999999899</v>
      </c>
      <c r="D3340" s="29">
        <v>1</v>
      </c>
      <c r="E3340" s="29">
        <v>1</v>
      </c>
      <c r="F3340" s="29">
        <v>320.65799999999899</v>
      </c>
      <c r="G3340" s="29">
        <v>1</v>
      </c>
      <c r="H3340" s="29">
        <v>1</v>
      </c>
      <c r="I3340" s="29">
        <v>1</v>
      </c>
      <c r="K3340" s="432"/>
      <c r="L3340" s="432" t="e">
        <f>IF(K3340=0,#REF!,0)</f>
        <v>#REF!</v>
      </c>
      <c r="O3340">
        <v>52311.855622000003</v>
      </c>
      <c r="P3340">
        <v>24</v>
      </c>
    </row>
    <row r="3341" spans="1:16">
      <c r="A3341" s="29">
        <v>3339</v>
      </c>
      <c r="B3341" s="29">
        <v>1032.623999999998</v>
      </c>
      <c r="C3341" s="29">
        <v>15187.612999999899</v>
      </c>
      <c r="D3341" s="29">
        <v>1</v>
      </c>
      <c r="E3341" s="29">
        <v>1</v>
      </c>
      <c r="F3341" s="29">
        <v>262.25</v>
      </c>
      <c r="G3341" s="29">
        <v>1</v>
      </c>
      <c r="H3341" s="29">
        <v>1</v>
      </c>
      <c r="I3341" s="29">
        <v>1</v>
      </c>
      <c r="K3341" s="432"/>
      <c r="L3341" s="432" t="e">
        <f>IF(K3341=0,#REF!,0)</f>
        <v>#REF!</v>
      </c>
      <c r="O3341">
        <v>51724.415953000003</v>
      </c>
      <c r="P3341">
        <v>14</v>
      </c>
    </row>
    <row r="3342" spans="1:16">
      <c r="A3342" s="29">
        <v>3340</v>
      </c>
      <c r="B3342" s="29">
        <v>1032.623999999998</v>
      </c>
      <c r="C3342" s="29">
        <v>15187.612999999899</v>
      </c>
      <c r="D3342" s="29">
        <v>1</v>
      </c>
      <c r="E3342" s="29">
        <v>1</v>
      </c>
      <c r="F3342" s="29">
        <v>263.06599999999901</v>
      </c>
      <c r="G3342" s="29">
        <v>1</v>
      </c>
      <c r="H3342" s="29">
        <v>1</v>
      </c>
      <c r="I3342" s="29">
        <v>1</v>
      </c>
      <c r="K3342" s="432"/>
      <c r="L3342" s="432" t="e">
        <f>IF(K3342=0,#REF!,0)</f>
        <v>#REF!</v>
      </c>
      <c r="O3342">
        <v>51349.833526000002</v>
      </c>
      <c r="P3342">
        <v>20</v>
      </c>
    </row>
    <row r="3343" spans="1:16">
      <c r="A3343" s="29">
        <v>3341</v>
      </c>
      <c r="B3343" s="29">
        <v>1032.623999999998</v>
      </c>
      <c r="C3343" s="29">
        <v>15187.612999999899</v>
      </c>
      <c r="D3343" s="29">
        <v>1</v>
      </c>
      <c r="E3343" s="29">
        <v>1</v>
      </c>
      <c r="F3343" s="29">
        <v>238.82199999999901</v>
      </c>
      <c r="G3343" s="29">
        <v>1</v>
      </c>
      <c r="H3343" s="29">
        <v>1</v>
      </c>
      <c r="I3343" s="29">
        <v>1</v>
      </c>
      <c r="K3343" s="432"/>
      <c r="L3343" s="432" t="e">
        <f>IF(K3343=0,#REF!,0)</f>
        <v>#REF!</v>
      </c>
      <c r="O3343">
        <v>51388.514862000004</v>
      </c>
      <c r="P3343">
        <v>17</v>
      </c>
    </row>
    <row r="3344" spans="1:16">
      <c r="A3344" s="29">
        <v>3342</v>
      </c>
      <c r="B3344" s="29">
        <v>1762.222</v>
      </c>
      <c r="C3344" s="29">
        <v>15187.612999999899</v>
      </c>
      <c r="D3344" s="29">
        <v>1</v>
      </c>
      <c r="E3344" s="29">
        <v>1</v>
      </c>
      <c r="F3344" s="29">
        <v>2510.6759999999999</v>
      </c>
      <c r="G3344" s="29">
        <v>1</v>
      </c>
      <c r="H3344" s="29">
        <v>1</v>
      </c>
      <c r="I3344" s="29">
        <v>1</v>
      </c>
      <c r="K3344" s="432"/>
      <c r="L3344" s="432" t="e">
        <f>IF(K3344=0,#REF!,0)</f>
        <v>#REF!</v>
      </c>
      <c r="O3344">
        <v>51559.438690000003</v>
      </c>
      <c r="P3344">
        <v>17</v>
      </c>
    </row>
    <row r="3345" spans="1:16">
      <c r="A3345" s="29">
        <v>3343</v>
      </c>
      <c r="B3345" s="29">
        <v>6139.8579999999993</v>
      </c>
      <c r="C3345" s="29">
        <v>15289.6509999999</v>
      </c>
      <c r="D3345" s="29">
        <v>1</v>
      </c>
      <c r="E3345" s="29">
        <v>1</v>
      </c>
      <c r="F3345" s="29">
        <v>6578.7359999999999</v>
      </c>
      <c r="G3345" s="29">
        <v>1</v>
      </c>
      <c r="H3345" s="29">
        <v>1</v>
      </c>
      <c r="I3345" s="29">
        <v>1</v>
      </c>
      <c r="K3345" s="432"/>
      <c r="L3345" s="432" t="e">
        <f>IF(K3345=0,#REF!,0)</f>
        <v>#REF!</v>
      </c>
      <c r="O3345">
        <v>51493.451385</v>
      </c>
      <c r="P3345">
        <v>32</v>
      </c>
    </row>
    <row r="3346" spans="1:16">
      <c r="A3346" s="29">
        <v>3344</v>
      </c>
      <c r="B3346" s="29">
        <v>1762.222</v>
      </c>
      <c r="C3346" s="29">
        <v>42231.026999999893</v>
      </c>
      <c r="D3346" s="29">
        <v>1</v>
      </c>
      <c r="E3346" s="29">
        <v>1</v>
      </c>
      <c r="F3346" s="29">
        <v>5329.9189999999999</v>
      </c>
      <c r="G3346" s="29">
        <v>1</v>
      </c>
      <c r="H3346" s="29">
        <v>1</v>
      </c>
      <c r="I3346" s="29">
        <v>1</v>
      </c>
      <c r="K3346" s="432"/>
      <c r="L3346" s="432" t="e">
        <f>IF(K3346=0,#REF!,0)</f>
        <v>#REF!</v>
      </c>
      <c r="O3346">
        <v>51283.799102999998</v>
      </c>
      <c r="P3346">
        <v>35</v>
      </c>
    </row>
    <row r="3347" spans="1:16">
      <c r="A3347" s="29">
        <v>3345</v>
      </c>
      <c r="B3347" s="29">
        <v>1032.623999999998</v>
      </c>
      <c r="C3347" s="29">
        <v>71706.666999999899</v>
      </c>
      <c r="D3347" s="29">
        <v>1</v>
      </c>
      <c r="E3347" s="29">
        <v>1</v>
      </c>
      <c r="F3347" s="29">
        <v>4409.03999999999</v>
      </c>
      <c r="G3347" s="29">
        <v>1</v>
      </c>
      <c r="H3347" s="29">
        <v>1</v>
      </c>
      <c r="I3347" s="29">
        <v>1</v>
      </c>
      <c r="K3347" s="432"/>
      <c r="L3347" s="432" t="e">
        <f>IF(K3347=0,#REF!,0)</f>
        <v>#REF!</v>
      </c>
      <c r="O3347">
        <v>51309.800780999998</v>
      </c>
      <c r="P3347">
        <v>40</v>
      </c>
    </row>
    <row r="3348" spans="1:16">
      <c r="A3348" s="29">
        <v>3346</v>
      </c>
      <c r="B3348" s="29">
        <v>1153.2399999999991</v>
      </c>
      <c r="C3348" s="29">
        <v>89772.358999999997</v>
      </c>
      <c r="D3348" s="29">
        <v>1</v>
      </c>
      <c r="E3348" s="29">
        <v>1</v>
      </c>
      <c r="F3348" s="29">
        <v>3357.72999999999</v>
      </c>
      <c r="G3348" s="29">
        <v>1</v>
      </c>
      <c r="H3348" s="29">
        <v>1</v>
      </c>
      <c r="I3348" s="29">
        <v>1</v>
      </c>
      <c r="K3348" s="432">
        <v>5418.8631700516289</v>
      </c>
      <c r="L3348" s="432">
        <f>IF(K3348=0,#REF!,0)</f>
        <v>0</v>
      </c>
      <c r="O3348">
        <v>53124.083341999998</v>
      </c>
      <c r="P3348">
        <v>39</v>
      </c>
    </row>
    <row r="3349" spans="1:16">
      <c r="A3349" s="29">
        <v>3347</v>
      </c>
      <c r="B3349" s="29">
        <v>1213.5469999999989</v>
      </c>
      <c r="C3349" s="29">
        <v>107574.7129999998</v>
      </c>
      <c r="D3349" s="29">
        <v>1</v>
      </c>
      <c r="E3349" s="29">
        <v>1</v>
      </c>
      <c r="F3349" s="29">
        <v>2962.9539999999902</v>
      </c>
      <c r="G3349" s="29">
        <v>1</v>
      </c>
      <c r="H3349" s="29">
        <v>1</v>
      </c>
      <c r="I3349" s="29">
        <v>1</v>
      </c>
      <c r="K3349" s="432">
        <v>18282.47107125169</v>
      </c>
      <c r="L3349" s="432">
        <f>IF(K3349=0,#REF!,0)</f>
        <v>0</v>
      </c>
      <c r="O3349">
        <v>54557.485779000002</v>
      </c>
      <c r="P3349">
        <v>34</v>
      </c>
    </row>
    <row r="3350" spans="1:16">
      <c r="A3350" s="29">
        <v>3348</v>
      </c>
      <c r="B3350" s="29">
        <v>1213.5469999999989</v>
      </c>
      <c r="C3350" s="29">
        <v>90257.794000000009</v>
      </c>
      <c r="D3350" s="29">
        <v>1</v>
      </c>
      <c r="E3350" s="29">
        <v>1</v>
      </c>
      <c r="F3350" s="29">
        <v>2765.36599999999</v>
      </c>
      <c r="G3350" s="29">
        <v>1</v>
      </c>
      <c r="H3350" s="29">
        <v>1</v>
      </c>
      <c r="I3350" s="29">
        <v>1</v>
      </c>
      <c r="K3350" s="432">
        <v>18060.302372345901</v>
      </c>
      <c r="L3350" s="432">
        <f>IF(K3350=0,#REF!,0)</f>
        <v>0</v>
      </c>
      <c r="O3350">
        <v>55097.803985999999</v>
      </c>
      <c r="P3350">
        <v>34</v>
      </c>
    </row>
    <row r="3351" spans="1:16">
      <c r="A3351" s="29">
        <v>3349</v>
      </c>
      <c r="B3351" s="29">
        <v>6200.1660000000002</v>
      </c>
      <c r="C3351" s="29">
        <v>49073.2389999999</v>
      </c>
      <c r="D3351" s="29">
        <v>1</v>
      </c>
      <c r="E3351" s="29">
        <v>1</v>
      </c>
      <c r="F3351" s="29">
        <v>4138.0959999999995</v>
      </c>
      <c r="G3351" s="29">
        <v>1</v>
      </c>
      <c r="H3351" s="29">
        <v>1</v>
      </c>
      <c r="I3351" s="29">
        <v>1</v>
      </c>
      <c r="K3351" s="432">
        <v>9066.1023024111073</v>
      </c>
      <c r="L3351" s="432">
        <f>IF(K3351=0,#REF!,0)</f>
        <v>0</v>
      </c>
      <c r="O3351">
        <v>53404.882475999999</v>
      </c>
      <c r="P3351">
        <v>30</v>
      </c>
    </row>
    <row r="3352" spans="1:16">
      <c r="A3352" s="29">
        <v>3350</v>
      </c>
      <c r="B3352" s="29">
        <v>1762.222</v>
      </c>
      <c r="C3352" s="29">
        <v>71244.527999999904</v>
      </c>
      <c r="D3352" s="29">
        <v>1</v>
      </c>
      <c r="E3352" s="29">
        <v>1</v>
      </c>
      <c r="F3352" s="29">
        <v>3679.9090000000001</v>
      </c>
      <c r="G3352" s="29">
        <v>1</v>
      </c>
      <c r="H3352" s="29">
        <v>1</v>
      </c>
      <c r="I3352" s="29">
        <v>1</v>
      </c>
      <c r="K3352" s="432">
        <v>23849.477853448549</v>
      </c>
      <c r="L3352" s="432">
        <f>IF(K3352=0,#REF!,0)</f>
        <v>0</v>
      </c>
      <c r="O3352">
        <v>53390.625091000002</v>
      </c>
      <c r="P3352">
        <v>28</v>
      </c>
    </row>
    <row r="3353" spans="1:16">
      <c r="A3353" s="29">
        <v>3351</v>
      </c>
      <c r="B3353" s="29">
        <v>1032.623999999998</v>
      </c>
      <c r="C3353" s="29">
        <v>105867.6519999998</v>
      </c>
      <c r="D3353" s="29">
        <v>1</v>
      </c>
      <c r="E3353" s="29">
        <v>1</v>
      </c>
      <c r="F3353" s="29">
        <v>2109.5709999999999</v>
      </c>
      <c r="G3353" s="29">
        <v>1</v>
      </c>
      <c r="H3353" s="29">
        <v>1</v>
      </c>
      <c r="I3353" s="29">
        <v>1</v>
      </c>
      <c r="K3353" s="432">
        <v>9360.4049243183472</v>
      </c>
      <c r="L3353" s="432">
        <f>IF(K3353=0,#REF!,0)</f>
        <v>0</v>
      </c>
      <c r="O3353">
        <v>55592.189727999998</v>
      </c>
      <c r="P3353">
        <v>28</v>
      </c>
    </row>
    <row r="3354" spans="1:16">
      <c r="A3354" s="29">
        <v>3352</v>
      </c>
      <c r="B3354" s="29">
        <v>1032.623999999998</v>
      </c>
      <c r="C3354" s="29">
        <v>88560.733000000007</v>
      </c>
      <c r="D3354" s="29">
        <v>1</v>
      </c>
      <c r="E3354" s="29">
        <v>1</v>
      </c>
      <c r="F3354" s="29">
        <v>1848.1849999999999</v>
      </c>
      <c r="G3354" s="29">
        <v>1</v>
      </c>
      <c r="H3354" s="29">
        <v>1</v>
      </c>
      <c r="I3354" s="29">
        <v>1</v>
      </c>
      <c r="K3354" s="432"/>
      <c r="L3354" s="432" t="e">
        <f>IF(K3354=0,#REF!,0)</f>
        <v>#REF!</v>
      </c>
      <c r="O3354">
        <v>55091.252991000001</v>
      </c>
      <c r="P3354">
        <v>25</v>
      </c>
    </row>
    <row r="3355" spans="1:16">
      <c r="A3355" s="29">
        <v>3353</v>
      </c>
      <c r="B3355" s="29">
        <v>1032.623999999998</v>
      </c>
      <c r="C3355" s="29">
        <v>76642.343999999997</v>
      </c>
      <c r="D3355" s="29">
        <v>1</v>
      </c>
      <c r="E3355" s="29">
        <v>1</v>
      </c>
      <c r="F3355" s="29">
        <v>2109.6030000000001</v>
      </c>
      <c r="G3355" s="29">
        <v>1</v>
      </c>
      <c r="H3355" s="29">
        <v>1</v>
      </c>
      <c r="I3355" s="29">
        <v>1</v>
      </c>
      <c r="K3355" s="432"/>
      <c r="L3355" s="432" t="e">
        <f>IF(K3355=0,#REF!,0)</f>
        <v>#REF!</v>
      </c>
      <c r="O3355">
        <v>54648.254271999998</v>
      </c>
      <c r="P3355">
        <v>24</v>
      </c>
    </row>
    <row r="3356" spans="1:16">
      <c r="A3356" s="29">
        <v>3354</v>
      </c>
      <c r="B3356" s="29">
        <v>1762.222</v>
      </c>
      <c r="C3356" s="29">
        <v>42095.148999999888</v>
      </c>
      <c r="D3356" s="29">
        <v>1</v>
      </c>
      <c r="E3356" s="29">
        <v>1</v>
      </c>
      <c r="F3356" s="29">
        <v>3680.32799999999</v>
      </c>
      <c r="G3356" s="29">
        <v>1</v>
      </c>
      <c r="H3356" s="29">
        <v>1</v>
      </c>
      <c r="I3356" s="29">
        <v>1</v>
      </c>
      <c r="K3356" s="432"/>
      <c r="L3356" s="432" t="e">
        <f>IF(K3356=0,#REF!,0)</f>
        <v>#REF!</v>
      </c>
      <c r="O3356">
        <v>53555.290862000002</v>
      </c>
      <c r="P3356">
        <v>31</v>
      </c>
    </row>
    <row r="3357" spans="1:16">
      <c r="A3357" s="29">
        <v>3355</v>
      </c>
      <c r="B3357" s="29">
        <v>6139.8579999999993</v>
      </c>
      <c r="C3357" s="29">
        <v>28118.557999999899</v>
      </c>
      <c r="D3357" s="29">
        <v>1</v>
      </c>
      <c r="E3357" s="29">
        <v>1</v>
      </c>
      <c r="F3357" s="29">
        <v>5187.3040000000001</v>
      </c>
      <c r="G3357" s="29">
        <v>1</v>
      </c>
      <c r="H3357" s="29">
        <v>1</v>
      </c>
      <c r="I3357" s="29">
        <v>1</v>
      </c>
      <c r="K3357" s="432"/>
      <c r="L3357" s="432" t="e">
        <f>IF(K3357=0,#REF!,0)</f>
        <v>#REF!</v>
      </c>
      <c r="O3357">
        <v>52828.479614000003</v>
      </c>
      <c r="P3357">
        <v>32</v>
      </c>
    </row>
    <row r="3358" spans="1:16">
      <c r="A3358" s="29">
        <v>3356</v>
      </c>
      <c r="B3358" s="29">
        <v>7599.07</v>
      </c>
      <c r="C3358" s="29">
        <v>29387.7219999999</v>
      </c>
      <c r="D3358" s="29">
        <v>1</v>
      </c>
      <c r="E3358" s="29">
        <v>1</v>
      </c>
      <c r="F3358" s="29">
        <v>5254.4809999999998</v>
      </c>
      <c r="G3358" s="29">
        <v>1</v>
      </c>
      <c r="H3358" s="29">
        <v>1</v>
      </c>
      <c r="I3358" s="29">
        <v>1</v>
      </c>
      <c r="K3358" s="432"/>
      <c r="L3358" s="432" t="e">
        <f>IF(K3358=0,#REF!,0)</f>
        <v>#REF!</v>
      </c>
      <c r="O3358">
        <v>53440.459228</v>
      </c>
      <c r="P3358">
        <v>34</v>
      </c>
    </row>
    <row r="3359" spans="1:16">
      <c r="A3359" s="29">
        <v>3357</v>
      </c>
      <c r="B3359" s="29">
        <v>1762.222</v>
      </c>
      <c r="C3359" s="29">
        <v>16153.0519999999</v>
      </c>
      <c r="D3359" s="29">
        <v>1</v>
      </c>
      <c r="E3359" s="29">
        <v>1</v>
      </c>
      <c r="F3359" s="29">
        <v>4077.7419999999902</v>
      </c>
      <c r="G3359" s="29">
        <v>1</v>
      </c>
      <c r="H3359" s="29">
        <v>1</v>
      </c>
      <c r="I3359" s="29">
        <v>1</v>
      </c>
      <c r="K3359" s="432"/>
      <c r="L3359" s="432" t="e">
        <f>IF(K3359=0,#REF!,0)</f>
        <v>#REF!</v>
      </c>
      <c r="O3359">
        <v>54997.353332000013</v>
      </c>
      <c r="P3359">
        <v>36</v>
      </c>
    </row>
    <row r="3360" spans="1:16">
      <c r="A3360" s="29">
        <v>3358</v>
      </c>
      <c r="B3360" s="29">
        <v>1762.222</v>
      </c>
      <c r="C3360" s="29">
        <v>15703.841999999901</v>
      </c>
      <c r="D3360" s="29">
        <v>1</v>
      </c>
      <c r="E3360" s="29">
        <v>1</v>
      </c>
      <c r="F3360" s="29">
        <v>2964.70299999999</v>
      </c>
      <c r="G3360" s="29">
        <v>1</v>
      </c>
      <c r="H3360" s="29">
        <v>1</v>
      </c>
      <c r="I3360" s="29">
        <v>1</v>
      </c>
      <c r="K3360" s="432"/>
      <c r="L3360" s="432" t="e">
        <f>IF(K3360=0,#REF!,0)</f>
        <v>#REF!</v>
      </c>
      <c r="O3360">
        <v>54206.176452</v>
      </c>
      <c r="P3360">
        <v>35</v>
      </c>
    </row>
    <row r="3361" spans="1:16">
      <c r="A3361" s="29">
        <v>3359</v>
      </c>
      <c r="B3361" s="29">
        <v>1762.222</v>
      </c>
      <c r="C3361" s="29">
        <v>15254.630999999899</v>
      </c>
      <c r="D3361" s="29">
        <v>1</v>
      </c>
      <c r="E3361" s="29">
        <v>1</v>
      </c>
      <c r="F3361" s="29">
        <v>1656.5640000000001</v>
      </c>
      <c r="G3361" s="29">
        <v>1</v>
      </c>
      <c r="H3361" s="29">
        <v>1</v>
      </c>
      <c r="I3361" s="29">
        <v>1</v>
      </c>
      <c r="K3361" s="432"/>
      <c r="L3361" s="432" t="e">
        <f>IF(K3361=0,#REF!,0)</f>
        <v>#REF!</v>
      </c>
      <c r="O3361">
        <v>53081.924408999999</v>
      </c>
      <c r="P3361">
        <v>34</v>
      </c>
    </row>
    <row r="3362" spans="1:16">
      <c r="A3362" s="29">
        <v>3360</v>
      </c>
      <c r="B3362" s="29">
        <v>1032.623999999998</v>
      </c>
      <c r="C3362" s="29">
        <v>15254.630999999899</v>
      </c>
      <c r="D3362" s="29">
        <v>1</v>
      </c>
      <c r="E3362" s="29">
        <v>1</v>
      </c>
      <c r="F3362" s="29">
        <v>1265.89299999999</v>
      </c>
      <c r="G3362" s="29">
        <v>1</v>
      </c>
      <c r="H3362" s="29">
        <v>1</v>
      </c>
      <c r="I3362" s="29">
        <v>1</v>
      </c>
      <c r="K3362" s="432"/>
      <c r="L3362" s="432" t="e">
        <f>IF(K3362=0,#REF!,0)</f>
        <v>#REF!</v>
      </c>
      <c r="O3362">
        <v>52160.302764</v>
      </c>
      <c r="P3362">
        <v>29</v>
      </c>
    </row>
    <row r="3363" spans="1:16">
      <c r="A3363" s="29">
        <v>3361</v>
      </c>
      <c r="B3363" s="29">
        <v>1032.623999999998</v>
      </c>
      <c r="C3363" s="29">
        <v>15254.630999999899</v>
      </c>
      <c r="D3363" s="29">
        <v>1</v>
      </c>
      <c r="E3363" s="29">
        <v>1</v>
      </c>
      <c r="F3363" s="29">
        <v>558.52</v>
      </c>
      <c r="G3363" s="29">
        <v>1</v>
      </c>
      <c r="H3363" s="29">
        <v>1</v>
      </c>
      <c r="I3363" s="29">
        <v>1</v>
      </c>
      <c r="K3363" s="432"/>
      <c r="L3363" s="432" t="e">
        <f>IF(K3363=0,#REF!,0)</f>
        <v>#REF!</v>
      </c>
      <c r="O3363">
        <v>50622.627016000013</v>
      </c>
      <c r="P3363">
        <v>28</v>
      </c>
    </row>
    <row r="3364" spans="1:16">
      <c r="A3364" s="29">
        <v>3362</v>
      </c>
      <c r="B3364" s="29">
        <v>1032.623999999998</v>
      </c>
      <c r="C3364" s="29">
        <v>15187.612999999899</v>
      </c>
      <c r="D3364" s="29">
        <v>1</v>
      </c>
      <c r="E3364" s="29">
        <v>1</v>
      </c>
      <c r="F3364" s="29">
        <v>321.142</v>
      </c>
      <c r="G3364" s="29">
        <v>1</v>
      </c>
      <c r="H3364" s="29">
        <v>1</v>
      </c>
      <c r="I3364" s="29">
        <v>1</v>
      </c>
      <c r="K3364" s="432"/>
      <c r="L3364" s="432" t="e">
        <f>IF(K3364=0,#REF!,0)</f>
        <v>#REF!</v>
      </c>
      <c r="O3364">
        <v>48310.880155999999</v>
      </c>
      <c r="P3364">
        <v>16</v>
      </c>
    </row>
    <row r="3365" spans="1:16">
      <c r="A3365" s="29">
        <v>3363</v>
      </c>
      <c r="B3365" s="29">
        <v>1032.623999999998</v>
      </c>
      <c r="C3365" s="29">
        <v>15187.612999999899</v>
      </c>
      <c r="D3365" s="29">
        <v>1</v>
      </c>
      <c r="E3365" s="29">
        <v>1</v>
      </c>
      <c r="F3365" s="29">
        <v>263.97199999999998</v>
      </c>
      <c r="G3365" s="29">
        <v>1</v>
      </c>
      <c r="H3365" s="29">
        <v>1</v>
      </c>
      <c r="I3365" s="29">
        <v>1</v>
      </c>
      <c r="K3365" s="432"/>
      <c r="L3365" s="432" t="e">
        <f>IF(K3365=0,#REF!,0)</f>
        <v>#REF!</v>
      </c>
      <c r="O3365">
        <v>48061.768065999997</v>
      </c>
      <c r="P3365">
        <v>18</v>
      </c>
    </row>
    <row r="3366" spans="1:16">
      <c r="A3366" s="29">
        <v>3364</v>
      </c>
      <c r="B3366" s="29">
        <v>1032.623999999998</v>
      </c>
      <c r="C3366" s="29">
        <v>15187.612999999899</v>
      </c>
      <c r="D3366" s="29">
        <v>1</v>
      </c>
      <c r="E3366" s="29">
        <v>1</v>
      </c>
      <c r="F3366" s="29">
        <v>264.79499999999899</v>
      </c>
      <c r="G3366" s="29">
        <v>1</v>
      </c>
      <c r="H3366" s="29">
        <v>1</v>
      </c>
      <c r="I3366" s="29">
        <v>1</v>
      </c>
      <c r="K3366" s="432"/>
      <c r="L3366" s="432" t="e">
        <f>IF(K3366=0,#REF!,0)</f>
        <v>#REF!</v>
      </c>
      <c r="O3366">
        <v>47698.574188999999</v>
      </c>
      <c r="P3366">
        <v>17</v>
      </c>
    </row>
    <row r="3367" spans="1:16">
      <c r="A3367" s="29">
        <v>3365</v>
      </c>
      <c r="B3367" s="29">
        <v>1032.623999999998</v>
      </c>
      <c r="C3367" s="29">
        <v>15187.612999999899</v>
      </c>
      <c r="D3367" s="29">
        <v>1</v>
      </c>
      <c r="E3367" s="29">
        <v>1</v>
      </c>
      <c r="F3367" s="29">
        <v>239.65599999999901</v>
      </c>
      <c r="G3367" s="29">
        <v>1</v>
      </c>
      <c r="H3367" s="29">
        <v>1</v>
      </c>
      <c r="I3367" s="29">
        <v>1</v>
      </c>
      <c r="K3367" s="432"/>
      <c r="L3367" s="432" t="e">
        <f>IF(K3367=0,#REF!,0)</f>
        <v>#REF!</v>
      </c>
      <c r="O3367">
        <v>48501.188964999987</v>
      </c>
      <c r="P3367">
        <v>15</v>
      </c>
    </row>
    <row r="3368" spans="1:16">
      <c r="A3368" s="29">
        <v>3366</v>
      </c>
      <c r="B3368" s="29">
        <v>1762.222</v>
      </c>
      <c r="C3368" s="29">
        <v>15187.612999999899</v>
      </c>
      <c r="D3368" s="29">
        <v>1</v>
      </c>
      <c r="E3368" s="29">
        <v>1</v>
      </c>
      <c r="F3368" s="29">
        <v>2511.3199999999902</v>
      </c>
      <c r="G3368" s="29">
        <v>1</v>
      </c>
      <c r="H3368" s="29">
        <v>1</v>
      </c>
      <c r="I3368" s="29">
        <v>1</v>
      </c>
      <c r="K3368" s="432"/>
      <c r="L3368" s="432" t="e">
        <f>IF(K3368=0,#REF!,0)</f>
        <v>#REF!</v>
      </c>
      <c r="O3368">
        <v>48928.248597000013</v>
      </c>
      <c r="P3368">
        <v>20</v>
      </c>
    </row>
    <row r="3369" spans="1:16">
      <c r="A3369" s="29">
        <v>3367</v>
      </c>
      <c r="B3369" s="29">
        <v>6139.8579999999993</v>
      </c>
      <c r="C3369" s="29">
        <v>15289.6509999999</v>
      </c>
      <c r="D3369" s="29">
        <v>1</v>
      </c>
      <c r="E3369" s="29">
        <v>1</v>
      </c>
      <c r="F3369" s="29">
        <v>6580.4989999999898</v>
      </c>
      <c r="G3369" s="29">
        <v>1</v>
      </c>
      <c r="H3369" s="29">
        <v>1</v>
      </c>
      <c r="I3369" s="29">
        <v>1</v>
      </c>
      <c r="K3369" s="432"/>
      <c r="L3369" s="432" t="e">
        <f>IF(K3369=0,#REF!,0)</f>
        <v>#REF!</v>
      </c>
      <c r="O3369">
        <v>49580.449828999997</v>
      </c>
      <c r="P3369">
        <v>21</v>
      </c>
    </row>
    <row r="3370" spans="1:16">
      <c r="A3370" s="29">
        <v>3368</v>
      </c>
      <c r="B3370" s="29">
        <v>1762.222</v>
      </c>
      <c r="C3370" s="29">
        <v>42221.127999999888</v>
      </c>
      <c r="D3370" s="29">
        <v>1</v>
      </c>
      <c r="E3370" s="29">
        <v>1</v>
      </c>
      <c r="F3370" s="29">
        <v>5331.5779999999904</v>
      </c>
      <c r="G3370" s="29">
        <v>1</v>
      </c>
      <c r="H3370" s="29">
        <v>1</v>
      </c>
      <c r="I3370" s="29">
        <v>1</v>
      </c>
      <c r="K3370" s="432"/>
      <c r="L3370" s="432" t="e">
        <f>IF(K3370=0,#REF!,0)</f>
        <v>#REF!</v>
      </c>
      <c r="O3370">
        <v>49869.913482000004</v>
      </c>
      <c r="P3370">
        <v>28</v>
      </c>
    </row>
    <row r="3371" spans="1:16">
      <c r="A3371" s="29">
        <v>3369</v>
      </c>
      <c r="B3371" s="29">
        <v>1032.623999999998</v>
      </c>
      <c r="C3371" s="29">
        <v>71706.746999999901</v>
      </c>
      <c r="D3371" s="29">
        <v>1</v>
      </c>
      <c r="E3371" s="29">
        <v>1</v>
      </c>
      <c r="F3371" s="29">
        <v>4410.9499999999898</v>
      </c>
      <c r="G3371" s="29">
        <v>1</v>
      </c>
      <c r="H3371" s="29">
        <v>1</v>
      </c>
      <c r="I3371" s="29">
        <v>1</v>
      </c>
      <c r="K3371" s="432"/>
      <c r="L3371" s="432" t="e">
        <f>IF(K3371=0,#REF!,0)</f>
        <v>#REF!</v>
      </c>
      <c r="O3371">
        <v>49140.044615999999</v>
      </c>
      <c r="P3371">
        <v>37</v>
      </c>
    </row>
    <row r="3372" spans="1:16">
      <c r="A3372" s="29">
        <v>3370</v>
      </c>
      <c r="B3372" s="29">
        <v>1153.2399999999991</v>
      </c>
      <c r="C3372" s="29">
        <v>89772.551000000007</v>
      </c>
      <c r="D3372" s="29">
        <v>1</v>
      </c>
      <c r="E3372" s="29">
        <v>1</v>
      </c>
      <c r="F3372" s="29">
        <v>3359.5929999999998</v>
      </c>
      <c r="G3372" s="29">
        <v>1</v>
      </c>
      <c r="H3372" s="29">
        <v>1</v>
      </c>
      <c r="I3372" s="29">
        <v>1</v>
      </c>
      <c r="K3372" s="432">
        <v>9251.6405133572207</v>
      </c>
      <c r="L3372" s="432">
        <f>IF(K3372=0,#REF!,0)</f>
        <v>0</v>
      </c>
      <c r="O3372">
        <v>49271.533447000002</v>
      </c>
      <c r="P3372">
        <v>39</v>
      </c>
    </row>
    <row r="3373" spans="1:16">
      <c r="A3373" s="29">
        <v>3371</v>
      </c>
      <c r="B3373" s="29">
        <v>1213.5469999999989</v>
      </c>
      <c r="C3373" s="29">
        <v>107574.9469999998</v>
      </c>
      <c r="D3373" s="29">
        <v>1</v>
      </c>
      <c r="E3373" s="29">
        <v>1</v>
      </c>
      <c r="F3373" s="29">
        <v>2964.73899999999</v>
      </c>
      <c r="G3373" s="29">
        <v>1</v>
      </c>
      <c r="H3373" s="29">
        <v>1</v>
      </c>
      <c r="I3373" s="29">
        <v>1</v>
      </c>
      <c r="K3373" s="432">
        <v>20802.20059363305</v>
      </c>
      <c r="L3373" s="432">
        <f>IF(K3373=0,#REF!,0)</f>
        <v>0</v>
      </c>
      <c r="O3373">
        <v>49731.288940999999</v>
      </c>
      <c r="P3373">
        <v>38</v>
      </c>
    </row>
    <row r="3374" spans="1:16">
      <c r="A3374" s="29">
        <v>3372</v>
      </c>
      <c r="B3374" s="29">
        <v>1213.5469999999989</v>
      </c>
      <c r="C3374" s="29">
        <v>90258.054000000004</v>
      </c>
      <c r="D3374" s="29">
        <v>1</v>
      </c>
      <c r="E3374" s="29">
        <v>1</v>
      </c>
      <c r="F3374" s="29">
        <v>2767.1419999999998</v>
      </c>
      <c r="G3374" s="29">
        <v>1</v>
      </c>
      <c r="H3374" s="29">
        <v>1</v>
      </c>
      <c r="I3374" s="29">
        <v>1</v>
      </c>
      <c r="K3374" s="432">
        <v>23288.232397549222</v>
      </c>
      <c r="L3374" s="432">
        <f>IF(K3374=0,#REF!,0)</f>
        <v>0</v>
      </c>
      <c r="O3374">
        <v>49613.218689000001</v>
      </c>
      <c r="P3374">
        <v>32</v>
      </c>
    </row>
    <row r="3375" spans="1:16">
      <c r="A3375" s="29">
        <v>3373</v>
      </c>
      <c r="B3375" s="29">
        <v>6200.1660000000002</v>
      </c>
      <c r="C3375" s="29">
        <v>49073.455999999896</v>
      </c>
      <c r="D3375" s="29">
        <v>1</v>
      </c>
      <c r="E3375" s="29">
        <v>1</v>
      </c>
      <c r="F3375" s="29">
        <v>4140.6409999999996</v>
      </c>
      <c r="G3375" s="29">
        <v>1</v>
      </c>
      <c r="H3375" s="29">
        <v>1</v>
      </c>
      <c r="I3375" s="29">
        <v>1</v>
      </c>
      <c r="K3375" s="432">
        <v>12510.11107005974</v>
      </c>
      <c r="L3375" s="432">
        <f>IF(K3375=0,#REF!,0)</f>
        <v>0</v>
      </c>
      <c r="O3375">
        <v>48838.130830000002</v>
      </c>
      <c r="P3375">
        <v>32</v>
      </c>
    </row>
    <row r="3376" spans="1:16">
      <c r="A3376" s="29">
        <v>3374</v>
      </c>
      <c r="B3376" s="29">
        <v>1762.222</v>
      </c>
      <c r="C3376" s="29">
        <v>71244.7429999999</v>
      </c>
      <c r="D3376" s="29">
        <v>1</v>
      </c>
      <c r="E3376" s="29">
        <v>1</v>
      </c>
      <c r="F3376" s="29">
        <v>3682.078</v>
      </c>
      <c r="G3376" s="29">
        <v>1</v>
      </c>
      <c r="H3376" s="29">
        <v>1</v>
      </c>
      <c r="I3376" s="29">
        <v>1</v>
      </c>
      <c r="K3376" s="432">
        <v>30432.834962983161</v>
      </c>
      <c r="L3376" s="432">
        <f>IF(K3376=0,#REF!,0)</f>
        <v>0</v>
      </c>
      <c r="O3376">
        <v>48964.297487000003</v>
      </c>
      <c r="P3376">
        <v>31</v>
      </c>
    </row>
    <row r="3377" spans="1:16">
      <c r="A3377" s="29">
        <v>3375</v>
      </c>
      <c r="B3377" s="29">
        <v>1032.623999999998</v>
      </c>
      <c r="C3377" s="29">
        <v>105867.9889999998</v>
      </c>
      <c r="D3377" s="29">
        <v>1</v>
      </c>
      <c r="E3377" s="29">
        <v>1</v>
      </c>
      <c r="F3377" s="29">
        <v>2111.1509999999898</v>
      </c>
      <c r="G3377" s="29">
        <v>1</v>
      </c>
      <c r="H3377" s="29">
        <v>1</v>
      </c>
      <c r="I3377" s="29">
        <v>1</v>
      </c>
      <c r="K3377" s="432">
        <v>22478.097022658869</v>
      </c>
      <c r="L3377" s="432">
        <f>IF(K3377=0,#REF!,0)</f>
        <v>0</v>
      </c>
      <c r="O3377">
        <v>49829.973297999997</v>
      </c>
      <c r="P3377">
        <v>26</v>
      </c>
    </row>
    <row r="3378" spans="1:16">
      <c r="A3378" s="29">
        <v>3376</v>
      </c>
      <c r="B3378" s="29">
        <v>1032.623999999998</v>
      </c>
      <c r="C3378" s="29">
        <v>88561.146999999997</v>
      </c>
      <c r="D3378" s="29">
        <v>1</v>
      </c>
      <c r="E3378" s="29">
        <v>1</v>
      </c>
      <c r="F3378" s="29">
        <v>1849.8810000000001</v>
      </c>
      <c r="G3378" s="29">
        <v>1</v>
      </c>
      <c r="H3378" s="29">
        <v>1</v>
      </c>
      <c r="I3378" s="29">
        <v>1</v>
      </c>
      <c r="K3378" s="432">
        <v>7082.3673461412964</v>
      </c>
      <c r="L3378" s="432">
        <f>IF(K3378=0,#REF!,0)</f>
        <v>0</v>
      </c>
      <c r="O3378">
        <v>49788.919555</v>
      </c>
      <c r="P3378">
        <v>32</v>
      </c>
    </row>
    <row r="3379" spans="1:16">
      <c r="A3379" s="29">
        <v>3377</v>
      </c>
      <c r="B3379" s="29">
        <v>1032.623999999998</v>
      </c>
      <c r="C3379" s="29">
        <v>76642.767999999996</v>
      </c>
      <c r="D3379" s="29">
        <v>1</v>
      </c>
      <c r="E3379" s="29">
        <v>1</v>
      </c>
      <c r="F3379" s="29">
        <v>2111.4960000000001</v>
      </c>
      <c r="G3379" s="29">
        <v>1</v>
      </c>
      <c r="H3379" s="29">
        <v>1</v>
      </c>
      <c r="I3379" s="29">
        <v>1</v>
      </c>
      <c r="K3379" s="432"/>
      <c r="L3379" s="432" t="e">
        <f>IF(K3379=0,#REF!,0)</f>
        <v>#REF!</v>
      </c>
      <c r="O3379">
        <v>50011.024383999997</v>
      </c>
      <c r="P3379">
        <v>28</v>
      </c>
    </row>
    <row r="3380" spans="1:16">
      <c r="A3380" s="29">
        <v>3378</v>
      </c>
      <c r="B3380" s="29">
        <v>1762.222</v>
      </c>
      <c r="C3380" s="29">
        <v>42095.590999999891</v>
      </c>
      <c r="D3380" s="29">
        <v>1</v>
      </c>
      <c r="E3380" s="29">
        <v>1</v>
      </c>
      <c r="F3380" s="29">
        <v>3683.395</v>
      </c>
      <c r="G3380" s="29">
        <v>1</v>
      </c>
      <c r="H3380" s="29">
        <v>1</v>
      </c>
      <c r="I3380" s="29">
        <v>1</v>
      </c>
      <c r="K3380" s="432"/>
      <c r="L3380" s="432" t="e">
        <f>IF(K3380=0,#REF!,0)</f>
        <v>#REF!</v>
      </c>
      <c r="O3380">
        <v>51044.616089000003</v>
      </c>
      <c r="P3380">
        <v>31</v>
      </c>
    </row>
    <row r="3381" spans="1:16">
      <c r="A3381" s="29">
        <v>3379</v>
      </c>
      <c r="B3381" s="29">
        <v>6139.8579999999993</v>
      </c>
      <c r="C3381" s="29">
        <v>28118.779999999901</v>
      </c>
      <c r="D3381" s="29">
        <v>1</v>
      </c>
      <c r="E3381" s="29">
        <v>1</v>
      </c>
      <c r="F3381" s="29">
        <v>5191.3119999999899</v>
      </c>
      <c r="G3381" s="29">
        <v>1</v>
      </c>
      <c r="H3381" s="29">
        <v>1</v>
      </c>
      <c r="I3381" s="29">
        <v>1</v>
      </c>
      <c r="K3381" s="432"/>
      <c r="L3381" s="432" t="e">
        <f>IF(K3381=0,#REF!,0)</f>
        <v>#REF!</v>
      </c>
      <c r="O3381">
        <v>51879.600953000001</v>
      </c>
      <c r="P3381">
        <v>36</v>
      </c>
    </row>
    <row r="3382" spans="1:16">
      <c r="A3382" s="29">
        <v>3380</v>
      </c>
      <c r="B3382" s="29">
        <v>7599.07</v>
      </c>
      <c r="C3382" s="29">
        <v>29387.876999999899</v>
      </c>
      <c r="D3382" s="29">
        <v>1</v>
      </c>
      <c r="E3382" s="29">
        <v>1</v>
      </c>
      <c r="F3382" s="29">
        <v>5258.2020000000002</v>
      </c>
      <c r="G3382" s="29">
        <v>1</v>
      </c>
      <c r="H3382" s="29">
        <v>1</v>
      </c>
      <c r="I3382" s="29">
        <v>1</v>
      </c>
      <c r="K3382" s="432"/>
      <c r="L3382" s="432" t="e">
        <f>IF(K3382=0,#REF!,0)</f>
        <v>#REF!</v>
      </c>
      <c r="O3382">
        <v>52699.228118999999</v>
      </c>
      <c r="P3382">
        <v>42</v>
      </c>
    </row>
    <row r="3383" spans="1:16">
      <c r="A3383" s="29">
        <v>3381</v>
      </c>
      <c r="B3383" s="29">
        <v>1762.222</v>
      </c>
      <c r="C3383" s="29">
        <v>16153.0519999999</v>
      </c>
      <c r="D3383" s="29">
        <v>1</v>
      </c>
      <c r="E3383" s="29">
        <v>1</v>
      </c>
      <c r="F3383" s="29">
        <v>4080.6660000000002</v>
      </c>
      <c r="G3383" s="29">
        <v>1</v>
      </c>
      <c r="H3383" s="29">
        <v>1</v>
      </c>
      <c r="I3383" s="29">
        <v>1</v>
      </c>
      <c r="K3383" s="432"/>
      <c r="L3383" s="432" t="e">
        <f>IF(K3383=0,#REF!,0)</f>
        <v>#REF!</v>
      </c>
      <c r="O3383">
        <v>53683.674499000001</v>
      </c>
      <c r="P3383">
        <v>45</v>
      </c>
    </row>
    <row r="3384" spans="1:16">
      <c r="A3384" s="29">
        <v>3382</v>
      </c>
      <c r="B3384" s="29">
        <v>1762.222</v>
      </c>
      <c r="C3384" s="29">
        <v>15703.841999999901</v>
      </c>
      <c r="D3384" s="29">
        <v>1</v>
      </c>
      <c r="E3384" s="29">
        <v>1</v>
      </c>
      <c r="F3384" s="29">
        <v>2967.21</v>
      </c>
      <c r="G3384" s="29">
        <v>1</v>
      </c>
      <c r="H3384" s="29">
        <v>1</v>
      </c>
      <c r="I3384" s="29">
        <v>1</v>
      </c>
      <c r="K3384" s="432"/>
      <c r="L3384" s="432" t="e">
        <f>IF(K3384=0,#REF!,0)</f>
        <v>#REF!</v>
      </c>
      <c r="O3384">
        <v>53178.960266000002</v>
      </c>
      <c r="P3384">
        <v>46</v>
      </c>
    </row>
    <row r="3385" spans="1:16">
      <c r="A3385" s="29">
        <v>3383</v>
      </c>
      <c r="B3385" s="29">
        <v>1762.222</v>
      </c>
      <c r="C3385" s="29">
        <v>15254.630999999899</v>
      </c>
      <c r="D3385" s="29">
        <v>1</v>
      </c>
      <c r="E3385" s="29">
        <v>1</v>
      </c>
      <c r="F3385" s="29">
        <v>1658.0349999999901</v>
      </c>
      <c r="G3385" s="29">
        <v>1</v>
      </c>
      <c r="H3385" s="29">
        <v>1</v>
      </c>
      <c r="I3385" s="29">
        <v>1</v>
      </c>
      <c r="K3385" s="432"/>
      <c r="L3385" s="432" t="e">
        <f>IF(K3385=0,#REF!,0)</f>
        <v>#REF!</v>
      </c>
      <c r="O3385">
        <v>52699.397399999987</v>
      </c>
      <c r="P3385">
        <v>38</v>
      </c>
    </row>
    <row r="3386" spans="1:16">
      <c r="A3386" s="29">
        <v>3384</v>
      </c>
      <c r="B3386" s="29">
        <v>1032.623999999998</v>
      </c>
      <c r="C3386" s="29">
        <v>15254.630999999899</v>
      </c>
      <c r="D3386" s="29">
        <v>1</v>
      </c>
      <c r="E3386" s="29">
        <v>1</v>
      </c>
      <c r="F3386" s="29">
        <v>1267.12399999999</v>
      </c>
      <c r="G3386" s="29">
        <v>1</v>
      </c>
      <c r="H3386" s="29">
        <v>1</v>
      </c>
      <c r="I3386" s="29">
        <v>1</v>
      </c>
      <c r="K3386" s="432"/>
      <c r="L3386" s="432" t="e">
        <f>IF(K3386=0,#REF!,0)</f>
        <v>#REF!</v>
      </c>
      <c r="O3386">
        <v>52131.020843999999</v>
      </c>
      <c r="P3386">
        <v>29</v>
      </c>
    </row>
    <row r="3387" spans="1:16">
      <c r="A3387" s="29">
        <v>3385</v>
      </c>
      <c r="B3387" s="29">
        <v>1032.623999999998</v>
      </c>
      <c r="C3387" s="29">
        <v>15254.630999999899</v>
      </c>
      <c r="D3387" s="29">
        <v>1</v>
      </c>
      <c r="E3387" s="29">
        <v>1</v>
      </c>
      <c r="F3387" s="29">
        <v>559.51300000000003</v>
      </c>
      <c r="G3387" s="29">
        <v>1</v>
      </c>
      <c r="H3387" s="29">
        <v>1</v>
      </c>
      <c r="I3387" s="29">
        <v>1</v>
      </c>
      <c r="K3387" s="432"/>
      <c r="L3387" s="432" t="e">
        <f>IF(K3387=0,#REF!,0)</f>
        <v>#REF!</v>
      </c>
      <c r="O3387">
        <v>49528.744445999997</v>
      </c>
      <c r="P3387">
        <v>22</v>
      </c>
    </row>
    <row r="3388" spans="1:16">
      <c r="A3388" s="29">
        <v>3386</v>
      </c>
      <c r="B3388" s="29">
        <v>1032.623999999998</v>
      </c>
      <c r="C3388" s="29">
        <v>15187.612999999899</v>
      </c>
      <c r="D3388" s="29">
        <v>1</v>
      </c>
      <c r="E3388" s="29">
        <v>1</v>
      </c>
      <c r="F3388" s="29">
        <v>322.45699999999999</v>
      </c>
      <c r="G3388" s="29">
        <v>1</v>
      </c>
      <c r="H3388" s="29">
        <v>1</v>
      </c>
      <c r="I3388" s="29">
        <v>1</v>
      </c>
      <c r="K3388" s="432"/>
      <c r="L3388" s="432" t="e">
        <f>IF(K3388=0,#REF!,0)</f>
        <v>#REF!</v>
      </c>
      <c r="O3388">
        <v>48114.112945999987</v>
      </c>
      <c r="P3388">
        <v>16</v>
      </c>
    </row>
    <row r="3389" spans="1:16">
      <c r="A3389" s="29">
        <v>3387</v>
      </c>
      <c r="B3389" s="29">
        <v>1032.623999999998</v>
      </c>
      <c r="C3389" s="29">
        <v>15187.612999999899</v>
      </c>
      <c r="D3389" s="29">
        <v>1</v>
      </c>
      <c r="E3389" s="29">
        <v>1</v>
      </c>
      <c r="F3389" s="29">
        <v>267.70699999999999</v>
      </c>
      <c r="G3389" s="29">
        <v>1</v>
      </c>
      <c r="H3389" s="29">
        <v>1</v>
      </c>
      <c r="I3389" s="29">
        <v>1</v>
      </c>
      <c r="K3389" s="432"/>
      <c r="L3389" s="432" t="e">
        <f>IF(K3389=0,#REF!,0)</f>
        <v>#REF!</v>
      </c>
      <c r="O3389">
        <v>47696.024902999998</v>
      </c>
      <c r="P3389">
        <v>17</v>
      </c>
    </row>
    <row r="3390" spans="1:16">
      <c r="A3390" s="29">
        <v>3388</v>
      </c>
      <c r="B3390" s="29">
        <v>1032.623999999998</v>
      </c>
      <c r="C3390" s="29">
        <v>15187.612999999899</v>
      </c>
      <c r="D3390" s="29">
        <v>1</v>
      </c>
      <c r="E3390" s="29">
        <v>1</v>
      </c>
      <c r="F3390" s="29">
        <v>268.59299999999899</v>
      </c>
      <c r="G3390" s="29">
        <v>1</v>
      </c>
      <c r="H3390" s="29">
        <v>1</v>
      </c>
      <c r="I3390" s="29">
        <v>1</v>
      </c>
      <c r="K3390" s="432"/>
      <c r="L3390" s="432" t="e">
        <f>IF(K3390=0,#REF!,0)</f>
        <v>#REF!</v>
      </c>
      <c r="O3390">
        <v>47626.333923999999</v>
      </c>
      <c r="P3390">
        <v>13</v>
      </c>
    </row>
    <row r="3391" spans="1:16">
      <c r="A3391" s="29">
        <v>3389</v>
      </c>
      <c r="B3391" s="29">
        <v>1032.623999999998</v>
      </c>
      <c r="C3391" s="29">
        <v>15187.612999999899</v>
      </c>
      <c r="D3391" s="29">
        <v>1</v>
      </c>
      <c r="E3391" s="29">
        <v>1</v>
      </c>
      <c r="F3391" s="29">
        <v>241.88</v>
      </c>
      <c r="G3391" s="29">
        <v>1</v>
      </c>
      <c r="H3391" s="29">
        <v>1</v>
      </c>
      <c r="I3391" s="29">
        <v>1</v>
      </c>
      <c r="K3391" s="432"/>
      <c r="L3391" s="432" t="e">
        <f>IF(K3391=0,#REF!,0)</f>
        <v>#REF!</v>
      </c>
      <c r="O3391">
        <v>47967.677885999998</v>
      </c>
      <c r="P3391">
        <v>10</v>
      </c>
    </row>
    <row r="3392" spans="1:16">
      <c r="A3392" s="29">
        <v>3390</v>
      </c>
      <c r="B3392" s="29">
        <v>1762.222</v>
      </c>
      <c r="C3392" s="29">
        <v>15187.612999999899</v>
      </c>
      <c r="D3392" s="29">
        <v>1</v>
      </c>
      <c r="E3392" s="29">
        <v>1</v>
      </c>
      <c r="F3392" s="29">
        <v>2513.4759999999901</v>
      </c>
      <c r="G3392" s="29">
        <v>1</v>
      </c>
      <c r="H3392" s="29">
        <v>1</v>
      </c>
      <c r="I3392" s="29">
        <v>1</v>
      </c>
      <c r="K3392" s="432"/>
      <c r="L3392" s="432" t="e">
        <f>IF(K3392=0,#REF!,0)</f>
        <v>#REF!</v>
      </c>
      <c r="O3392">
        <v>48498.304382000002</v>
      </c>
      <c r="P3392">
        <v>21</v>
      </c>
    </row>
    <row r="3393" spans="1:16">
      <c r="A3393" s="29">
        <v>3391</v>
      </c>
      <c r="B3393" s="29">
        <v>6139.8579999999993</v>
      </c>
      <c r="C3393" s="29">
        <v>15289.6509999999</v>
      </c>
      <c r="D3393" s="29">
        <v>1</v>
      </c>
      <c r="E3393" s="29">
        <v>1</v>
      </c>
      <c r="F3393" s="29">
        <v>6585.8959999999897</v>
      </c>
      <c r="G3393" s="29">
        <v>1</v>
      </c>
      <c r="H3393" s="29">
        <v>1</v>
      </c>
      <c r="I3393" s="29">
        <v>1</v>
      </c>
      <c r="K3393" s="432"/>
      <c r="L3393" s="432" t="e">
        <f>IF(K3393=0,#REF!,0)</f>
        <v>#REF!</v>
      </c>
      <c r="O3393">
        <v>49504.209961</v>
      </c>
      <c r="P3393">
        <v>40</v>
      </c>
    </row>
    <row r="3394" spans="1:16">
      <c r="A3394" s="29">
        <v>3392</v>
      </c>
      <c r="B3394" s="29">
        <v>1762.222</v>
      </c>
      <c r="C3394" s="29">
        <v>42221.579999999893</v>
      </c>
      <c r="D3394" s="29">
        <v>1</v>
      </c>
      <c r="E3394" s="29">
        <v>1</v>
      </c>
      <c r="F3394" s="29">
        <v>5336.2549999999901</v>
      </c>
      <c r="G3394" s="29">
        <v>1</v>
      </c>
      <c r="H3394" s="29">
        <v>1</v>
      </c>
      <c r="I3394" s="29">
        <v>1</v>
      </c>
      <c r="K3394" s="432"/>
      <c r="L3394" s="432" t="e">
        <f>IF(K3394=0,#REF!,0)</f>
        <v>#REF!</v>
      </c>
      <c r="O3394">
        <v>52171.498017000013</v>
      </c>
      <c r="P3394">
        <v>59</v>
      </c>
    </row>
    <row r="3395" spans="1:16">
      <c r="A3395" s="29">
        <v>3393</v>
      </c>
      <c r="B3395" s="29">
        <v>1032.623999999998</v>
      </c>
      <c r="C3395" s="29">
        <v>71707.140999999887</v>
      </c>
      <c r="D3395" s="29">
        <v>1</v>
      </c>
      <c r="E3395" s="29">
        <v>1</v>
      </c>
      <c r="F3395" s="29">
        <v>4414.3959999999997</v>
      </c>
      <c r="G3395" s="29">
        <v>1</v>
      </c>
      <c r="H3395" s="29">
        <v>1</v>
      </c>
      <c r="I3395" s="29">
        <v>1</v>
      </c>
      <c r="K3395" s="432"/>
      <c r="L3395" s="432" t="e">
        <f>IF(K3395=0,#REF!,0)</f>
        <v>#REF!</v>
      </c>
      <c r="O3395">
        <v>54256.378784</v>
      </c>
      <c r="P3395">
        <v>42</v>
      </c>
    </row>
    <row r="3396" spans="1:16">
      <c r="A3396" s="29">
        <v>3394</v>
      </c>
      <c r="B3396" s="29">
        <v>1153.2399999999991</v>
      </c>
      <c r="C3396" s="29">
        <v>89773.063999999998</v>
      </c>
      <c r="D3396" s="29">
        <v>1</v>
      </c>
      <c r="E3396" s="29">
        <v>1</v>
      </c>
      <c r="F3396" s="29">
        <v>3362.4389999999999</v>
      </c>
      <c r="G3396" s="29">
        <v>1</v>
      </c>
      <c r="H3396" s="29">
        <v>1</v>
      </c>
      <c r="I3396" s="29">
        <v>1</v>
      </c>
      <c r="K3396" s="432">
        <v>14428.152077456059</v>
      </c>
      <c r="L3396" s="432">
        <f>IF(K3396=0,#REF!,0)</f>
        <v>0</v>
      </c>
      <c r="O3396">
        <v>57834.875824000002</v>
      </c>
      <c r="P3396">
        <v>26</v>
      </c>
    </row>
    <row r="3397" spans="1:16">
      <c r="A3397" s="29">
        <v>3395</v>
      </c>
      <c r="B3397" s="29">
        <v>1213.5469999999989</v>
      </c>
      <c r="C3397" s="29">
        <v>107575.4819999998</v>
      </c>
      <c r="D3397" s="29">
        <v>1</v>
      </c>
      <c r="E3397" s="29">
        <v>1</v>
      </c>
      <c r="F3397" s="29">
        <v>2967.3330000000001</v>
      </c>
      <c r="G3397" s="29">
        <v>1</v>
      </c>
      <c r="H3397" s="29">
        <v>1</v>
      </c>
      <c r="I3397" s="29">
        <v>1</v>
      </c>
      <c r="K3397" s="432">
        <v>22478.79734663761</v>
      </c>
      <c r="L3397" s="432">
        <f>IF(K3397=0,#REF!,0)</f>
        <v>0</v>
      </c>
      <c r="O3397">
        <v>60055.733397999997</v>
      </c>
      <c r="P3397">
        <v>26</v>
      </c>
    </row>
    <row r="3398" spans="1:16">
      <c r="A3398" s="29">
        <v>3396</v>
      </c>
      <c r="B3398" s="29">
        <v>1213.5469999999989</v>
      </c>
      <c r="C3398" s="29">
        <v>90258.563000000009</v>
      </c>
      <c r="D3398" s="29">
        <v>1</v>
      </c>
      <c r="E3398" s="29">
        <v>1</v>
      </c>
      <c r="F3398" s="29">
        <v>2769.48</v>
      </c>
      <c r="G3398" s="29">
        <v>1</v>
      </c>
      <c r="H3398" s="29">
        <v>1</v>
      </c>
      <c r="I3398" s="29">
        <v>1</v>
      </c>
      <c r="K3398" s="432">
        <v>9014.066740624965</v>
      </c>
      <c r="L3398" s="432">
        <f>IF(K3398=0,#REF!,0)</f>
        <v>0</v>
      </c>
      <c r="O3398">
        <v>60360.243104000001</v>
      </c>
      <c r="P3398">
        <v>28</v>
      </c>
    </row>
    <row r="3399" spans="1:16">
      <c r="A3399" s="29">
        <v>3397</v>
      </c>
      <c r="B3399" s="29">
        <v>6200.1660000000002</v>
      </c>
      <c r="C3399" s="29">
        <v>49073.828999999903</v>
      </c>
      <c r="D3399" s="29">
        <v>1</v>
      </c>
      <c r="E3399" s="29">
        <v>1</v>
      </c>
      <c r="F3399" s="29">
        <v>4143.5389999999898</v>
      </c>
      <c r="G3399" s="29">
        <v>1</v>
      </c>
      <c r="H3399" s="29">
        <v>1</v>
      </c>
      <c r="I3399" s="29">
        <v>1</v>
      </c>
      <c r="K3399" s="432">
        <v>29759.59269361087</v>
      </c>
      <c r="L3399" s="432">
        <f>IF(K3399=0,#REF!,0)</f>
        <v>0</v>
      </c>
      <c r="O3399">
        <v>58879.655576999998</v>
      </c>
      <c r="P3399">
        <v>27</v>
      </c>
    </row>
    <row r="3400" spans="1:16">
      <c r="A3400" s="29">
        <v>3398</v>
      </c>
      <c r="B3400" s="29">
        <v>1762.222</v>
      </c>
      <c r="C3400" s="29">
        <v>71245.125999999902</v>
      </c>
      <c r="D3400" s="29">
        <v>1</v>
      </c>
      <c r="E3400" s="29">
        <v>1</v>
      </c>
      <c r="F3400" s="29">
        <v>3684.549</v>
      </c>
      <c r="G3400" s="29">
        <v>1</v>
      </c>
      <c r="H3400" s="29">
        <v>1</v>
      </c>
      <c r="I3400" s="29">
        <v>1</v>
      </c>
      <c r="K3400" s="432">
        <v>27249.526911329671</v>
      </c>
      <c r="L3400" s="432">
        <f>IF(K3400=0,#REF!,0)</f>
        <v>0</v>
      </c>
      <c r="O3400">
        <v>58812.593445000013</v>
      </c>
      <c r="P3400">
        <v>26</v>
      </c>
    </row>
    <row r="3401" spans="1:16">
      <c r="A3401" s="29">
        <v>3399</v>
      </c>
      <c r="B3401" s="29">
        <v>1032.623999999998</v>
      </c>
      <c r="C3401" s="29">
        <v>105868.3229999998</v>
      </c>
      <c r="D3401" s="29">
        <v>1</v>
      </c>
      <c r="E3401" s="29">
        <v>1</v>
      </c>
      <c r="F3401" s="29">
        <v>2112.4869999999901</v>
      </c>
      <c r="G3401" s="29">
        <v>1</v>
      </c>
      <c r="H3401" s="29">
        <v>1</v>
      </c>
      <c r="I3401" s="29">
        <v>1</v>
      </c>
      <c r="K3401" s="432"/>
      <c r="L3401" s="432" t="e">
        <f>IF(K3401=0,#REF!,0)</f>
        <v>#REF!</v>
      </c>
      <c r="O3401">
        <v>62764.608032999997</v>
      </c>
      <c r="P3401">
        <v>25</v>
      </c>
    </row>
    <row r="3402" spans="1:16">
      <c r="A3402" s="29">
        <v>3400</v>
      </c>
      <c r="B3402" s="29">
        <v>1032.623999999998</v>
      </c>
      <c r="C3402" s="29">
        <v>88561.388999999996</v>
      </c>
      <c r="D3402" s="29">
        <v>1</v>
      </c>
      <c r="E3402" s="29">
        <v>1</v>
      </c>
      <c r="F3402" s="29">
        <v>1850.9349999999999</v>
      </c>
      <c r="G3402" s="29">
        <v>1</v>
      </c>
      <c r="H3402" s="29">
        <v>1</v>
      </c>
      <c r="I3402" s="29">
        <v>1</v>
      </c>
      <c r="K3402" s="432"/>
      <c r="L3402" s="432" t="e">
        <f>IF(K3402=0,#REF!,0)</f>
        <v>#REF!</v>
      </c>
      <c r="O3402">
        <v>63054.620971999997</v>
      </c>
      <c r="P3402">
        <v>20</v>
      </c>
    </row>
    <row r="3403" spans="1:16">
      <c r="A3403" s="29">
        <v>3401</v>
      </c>
      <c r="B3403" s="29">
        <v>1032.623999999998</v>
      </c>
      <c r="C3403" s="29">
        <v>76643.008000000002</v>
      </c>
      <c r="D3403" s="29">
        <v>1</v>
      </c>
      <c r="E3403" s="29">
        <v>1</v>
      </c>
      <c r="F3403" s="29">
        <v>2112.634</v>
      </c>
      <c r="G3403" s="29">
        <v>1</v>
      </c>
      <c r="H3403" s="29">
        <v>1</v>
      </c>
      <c r="I3403" s="29">
        <v>1</v>
      </c>
      <c r="K3403" s="432"/>
      <c r="L3403" s="432" t="e">
        <f>IF(K3403=0,#REF!,0)</f>
        <v>#REF!</v>
      </c>
      <c r="O3403">
        <v>63075.241333999998</v>
      </c>
      <c r="P3403">
        <v>27</v>
      </c>
    </row>
    <row r="3404" spans="1:16">
      <c r="A3404" s="29">
        <v>3402</v>
      </c>
      <c r="B3404" s="29">
        <v>1762.222</v>
      </c>
      <c r="C3404" s="29">
        <v>42095.860999999888</v>
      </c>
      <c r="D3404" s="29">
        <v>1</v>
      </c>
      <c r="E3404" s="29">
        <v>1</v>
      </c>
      <c r="F3404" s="29">
        <v>3685.2179999999898</v>
      </c>
      <c r="G3404" s="29">
        <v>1</v>
      </c>
      <c r="H3404" s="29">
        <v>1</v>
      </c>
      <c r="I3404" s="29">
        <v>1</v>
      </c>
      <c r="K3404" s="432"/>
      <c r="L3404" s="432" t="e">
        <f>IF(K3404=0,#REF!,0)</f>
        <v>#REF!</v>
      </c>
      <c r="O3404">
        <v>63296.458404999998</v>
      </c>
      <c r="P3404">
        <v>19</v>
      </c>
    </row>
    <row r="3405" spans="1:16">
      <c r="A3405" s="29">
        <v>3403</v>
      </c>
      <c r="B3405" s="29">
        <v>6139.8579999999993</v>
      </c>
      <c r="C3405" s="29">
        <v>28118.908999999901</v>
      </c>
      <c r="D3405" s="29">
        <v>1</v>
      </c>
      <c r="E3405" s="29">
        <v>1</v>
      </c>
      <c r="F3405" s="29">
        <v>5193.7649999999903</v>
      </c>
      <c r="G3405" s="29">
        <v>1</v>
      </c>
      <c r="H3405" s="29">
        <v>1</v>
      </c>
      <c r="I3405" s="29">
        <v>1</v>
      </c>
      <c r="K3405" s="432"/>
      <c r="L3405" s="432" t="e">
        <f>IF(K3405=0,#REF!,0)</f>
        <v>#REF!</v>
      </c>
      <c r="O3405">
        <v>62719.977326</v>
      </c>
      <c r="P3405">
        <v>44</v>
      </c>
    </row>
    <row r="3406" spans="1:16">
      <c r="A3406" s="29">
        <v>3404</v>
      </c>
      <c r="B3406" s="29">
        <v>7599.07</v>
      </c>
      <c r="C3406" s="29">
        <v>29387.996999999901</v>
      </c>
      <c r="D3406" s="29">
        <v>1</v>
      </c>
      <c r="E3406" s="29">
        <v>1</v>
      </c>
      <c r="F3406" s="29">
        <v>5260.9080000000004</v>
      </c>
      <c r="G3406" s="29">
        <v>1</v>
      </c>
      <c r="H3406" s="29">
        <v>1</v>
      </c>
      <c r="I3406" s="29">
        <v>1</v>
      </c>
      <c r="K3406" s="432"/>
      <c r="L3406" s="432" t="e">
        <f>IF(K3406=0,#REF!,0)</f>
        <v>#REF!</v>
      </c>
      <c r="O3406">
        <v>62066.050415000012</v>
      </c>
      <c r="P3406">
        <v>35</v>
      </c>
    </row>
    <row r="3407" spans="1:16">
      <c r="A3407" s="29">
        <v>3405</v>
      </c>
      <c r="B3407" s="29">
        <v>1762.222</v>
      </c>
      <c r="C3407" s="29">
        <v>16153.0519999999</v>
      </c>
      <c r="D3407" s="29">
        <v>1</v>
      </c>
      <c r="E3407" s="29">
        <v>1</v>
      </c>
      <c r="F3407" s="29">
        <v>4082.9609999999998</v>
      </c>
      <c r="G3407" s="29">
        <v>1</v>
      </c>
      <c r="H3407" s="29">
        <v>1</v>
      </c>
      <c r="I3407" s="29">
        <v>1</v>
      </c>
      <c r="K3407" s="432"/>
      <c r="L3407" s="432" t="e">
        <f>IF(K3407=0,#REF!,0)</f>
        <v>#REF!</v>
      </c>
      <c r="O3407">
        <v>61756.316467999997</v>
      </c>
      <c r="P3407">
        <v>37</v>
      </c>
    </row>
    <row r="3408" spans="1:16">
      <c r="A3408" s="29">
        <v>3406</v>
      </c>
      <c r="B3408" s="29">
        <v>1762.222</v>
      </c>
      <c r="C3408" s="29">
        <v>15703.841999999901</v>
      </c>
      <c r="D3408" s="29">
        <v>1</v>
      </c>
      <c r="E3408" s="29">
        <v>1</v>
      </c>
      <c r="F3408" s="29">
        <v>2968.86399999999</v>
      </c>
      <c r="G3408" s="29">
        <v>1</v>
      </c>
      <c r="H3408" s="29">
        <v>1</v>
      </c>
      <c r="I3408" s="29">
        <v>1</v>
      </c>
      <c r="K3408" s="432"/>
      <c r="L3408" s="432" t="e">
        <f>IF(K3408=0,#REF!,0)</f>
        <v>#REF!</v>
      </c>
      <c r="O3408">
        <v>59725.288086</v>
      </c>
      <c r="P3408">
        <v>37</v>
      </c>
    </row>
    <row r="3409" spans="1:16">
      <c r="A3409" s="29">
        <v>3407</v>
      </c>
      <c r="B3409" s="29">
        <v>1762.222</v>
      </c>
      <c r="C3409" s="29">
        <v>15254.630999999899</v>
      </c>
      <c r="D3409" s="29">
        <v>1</v>
      </c>
      <c r="E3409" s="29">
        <v>1</v>
      </c>
      <c r="F3409" s="29">
        <v>1659.2080000000001</v>
      </c>
      <c r="G3409" s="29">
        <v>1</v>
      </c>
      <c r="H3409" s="29">
        <v>1</v>
      </c>
      <c r="I3409" s="29">
        <v>1</v>
      </c>
      <c r="K3409" s="432"/>
      <c r="L3409" s="432" t="e">
        <f>IF(K3409=0,#REF!,0)</f>
        <v>#REF!</v>
      </c>
      <c r="O3409">
        <v>58655.647462000001</v>
      </c>
      <c r="P3409">
        <v>33</v>
      </c>
    </row>
    <row r="3410" spans="1:16">
      <c r="A3410" s="29">
        <v>3408</v>
      </c>
      <c r="B3410" s="29">
        <v>1032.623999999998</v>
      </c>
      <c r="C3410" s="29">
        <v>15254.630999999899</v>
      </c>
      <c r="D3410" s="29">
        <v>1</v>
      </c>
      <c r="E3410" s="29">
        <v>1</v>
      </c>
      <c r="F3410" s="29">
        <v>1268.23999999999</v>
      </c>
      <c r="G3410" s="29">
        <v>1</v>
      </c>
      <c r="H3410" s="29">
        <v>1</v>
      </c>
      <c r="I3410" s="29">
        <v>1</v>
      </c>
      <c r="K3410" s="432"/>
      <c r="L3410" s="432" t="e">
        <f>IF(K3410=0,#REF!,0)</f>
        <v>#REF!</v>
      </c>
      <c r="O3410">
        <v>57062.253662000003</v>
      </c>
      <c r="P3410">
        <v>30</v>
      </c>
    </row>
    <row r="3411" spans="1:16">
      <c r="A3411" s="29">
        <v>3409</v>
      </c>
      <c r="B3411" s="29">
        <v>1032.623999999998</v>
      </c>
      <c r="C3411" s="29">
        <v>15254.630999999899</v>
      </c>
      <c r="D3411" s="29">
        <v>1</v>
      </c>
      <c r="E3411" s="29">
        <v>1</v>
      </c>
      <c r="F3411" s="29">
        <v>560.471</v>
      </c>
      <c r="G3411" s="29">
        <v>1</v>
      </c>
      <c r="H3411" s="29">
        <v>1</v>
      </c>
      <c r="I3411" s="29">
        <v>1</v>
      </c>
      <c r="K3411" s="432"/>
      <c r="L3411" s="432" t="e">
        <f>IF(K3411=0,#REF!,0)</f>
        <v>#REF!</v>
      </c>
      <c r="O3411">
        <v>55566.095733999988</v>
      </c>
      <c r="P3411">
        <v>23</v>
      </c>
    </row>
    <row r="3412" spans="1:16">
      <c r="A3412" s="29">
        <v>3410</v>
      </c>
      <c r="B3412" s="29">
        <v>1032.623999999998</v>
      </c>
      <c r="C3412" s="29">
        <v>15187.612999999899</v>
      </c>
      <c r="D3412" s="29">
        <v>1</v>
      </c>
      <c r="E3412" s="29">
        <v>1</v>
      </c>
      <c r="F3412" s="29">
        <v>323.70999999999998</v>
      </c>
      <c r="G3412" s="29">
        <v>1</v>
      </c>
      <c r="H3412" s="29">
        <v>1</v>
      </c>
      <c r="I3412" s="29">
        <v>1</v>
      </c>
      <c r="K3412" s="432"/>
      <c r="L3412" s="432" t="e">
        <f>IF(K3412=0,#REF!,0)</f>
        <v>#REF!</v>
      </c>
      <c r="O3412">
        <v>53828.442260000003</v>
      </c>
      <c r="P3412">
        <v>9</v>
      </c>
    </row>
    <row r="3413" spans="1:16">
      <c r="A3413" s="29">
        <v>3411</v>
      </c>
      <c r="B3413" s="29">
        <v>1032.623999999998</v>
      </c>
      <c r="C3413" s="29">
        <v>15187.612999999899</v>
      </c>
      <c r="D3413" s="29">
        <v>1</v>
      </c>
      <c r="E3413" s="29">
        <v>1</v>
      </c>
      <c r="F3413" s="29">
        <v>271.45599999999899</v>
      </c>
      <c r="G3413" s="29">
        <v>1</v>
      </c>
      <c r="H3413" s="29">
        <v>1</v>
      </c>
      <c r="I3413" s="29">
        <v>1</v>
      </c>
      <c r="K3413" s="432"/>
      <c r="L3413" s="432" t="e">
        <f>IF(K3413=0,#REF!,0)</f>
        <v>#REF!</v>
      </c>
      <c r="O3413">
        <v>52936.486052</v>
      </c>
      <c r="P3413">
        <v>12</v>
      </c>
    </row>
    <row r="3414" spans="1:16">
      <c r="A3414" s="29">
        <v>3412</v>
      </c>
      <c r="B3414" s="29">
        <v>1032.623999999998</v>
      </c>
      <c r="C3414" s="29">
        <v>15187.612999999899</v>
      </c>
      <c r="D3414" s="29">
        <v>1</v>
      </c>
      <c r="E3414" s="29">
        <v>1</v>
      </c>
      <c r="F3414" s="29">
        <v>272.34300000000002</v>
      </c>
      <c r="G3414" s="29">
        <v>1</v>
      </c>
      <c r="H3414" s="29">
        <v>1</v>
      </c>
      <c r="I3414" s="29">
        <v>1</v>
      </c>
      <c r="K3414" s="432"/>
      <c r="L3414" s="432" t="e">
        <f>IF(K3414=0,#REF!,0)</f>
        <v>#REF!</v>
      </c>
      <c r="O3414">
        <v>52425.020935</v>
      </c>
      <c r="P3414">
        <v>16</v>
      </c>
    </row>
    <row r="3415" spans="1:16">
      <c r="A3415" s="29">
        <v>3413</v>
      </c>
      <c r="B3415" s="29">
        <v>1032.623999999998</v>
      </c>
      <c r="C3415" s="29">
        <v>15187.612999999899</v>
      </c>
      <c r="D3415" s="29">
        <v>1</v>
      </c>
      <c r="E3415" s="29">
        <v>1</v>
      </c>
      <c r="F3415" s="29">
        <v>244.00199999999899</v>
      </c>
      <c r="G3415" s="29">
        <v>1</v>
      </c>
      <c r="H3415" s="29">
        <v>1</v>
      </c>
      <c r="I3415" s="29">
        <v>1</v>
      </c>
      <c r="K3415" s="432"/>
      <c r="L3415" s="432" t="e">
        <f>IF(K3415=0,#REF!,0)</f>
        <v>#REF!</v>
      </c>
      <c r="O3415">
        <v>52403.689208000003</v>
      </c>
      <c r="P3415">
        <v>7</v>
      </c>
    </row>
    <row r="3416" spans="1:16">
      <c r="A3416" s="29">
        <v>3414</v>
      </c>
      <c r="B3416" s="29">
        <v>1762.222</v>
      </c>
      <c r="C3416" s="29">
        <v>15187.612999999899</v>
      </c>
      <c r="D3416" s="29">
        <v>1</v>
      </c>
      <c r="E3416" s="29">
        <v>1</v>
      </c>
      <c r="F3416" s="29">
        <v>2515.6119999999901</v>
      </c>
      <c r="G3416" s="29">
        <v>1</v>
      </c>
      <c r="H3416" s="29">
        <v>1</v>
      </c>
      <c r="I3416" s="29">
        <v>1</v>
      </c>
      <c r="K3416" s="432"/>
      <c r="L3416" s="432" t="e">
        <f>IF(K3416=0,#REF!,0)</f>
        <v>#REF!</v>
      </c>
      <c r="O3416">
        <v>52850.170806000002</v>
      </c>
      <c r="P3416">
        <v>21</v>
      </c>
    </row>
    <row r="3417" spans="1:16">
      <c r="A3417" s="29">
        <v>3415</v>
      </c>
      <c r="B3417" s="29">
        <v>6139.8579999999993</v>
      </c>
      <c r="C3417" s="29">
        <v>15289.6509999999</v>
      </c>
      <c r="D3417" s="29">
        <v>1</v>
      </c>
      <c r="E3417" s="29">
        <v>1</v>
      </c>
      <c r="F3417" s="29">
        <v>6591.0429999999997</v>
      </c>
      <c r="G3417" s="29">
        <v>1</v>
      </c>
      <c r="H3417" s="29">
        <v>1</v>
      </c>
      <c r="I3417" s="29">
        <v>1</v>
      </c>
      <c r="K3417" s="432"/>
      <c r="L3417" s="432" t="e">
        <f>IF(K3417=0,#REF!,0)</f>
        <v>#REF!</v>
      </c>
      <c r="O3417">
        <v>53805.369108999999</v>
      </c>
      <c r="P3417">
        <v>30</v>
      </c>
    </row>
    <row r="3418" spans="1:16">
      <c r="A3418" s="29">
        <v>3416</v>
      </c>
      <c r="B3418" s="29">
        <v>1762.222</v>
      </c>
      <c r="C3418" s="29">
        <v>42221.982999999891</v>
      </c>
      <c r="D3418" s="29">
        <v>1</v>
      </c>
      <c r="E3418" s="29">
        <v>1</v>
      </c>
      <c r="F3418" s="29">
        <v>5340.2290000000003</v>
      </c>
      <c r="G3418" s="29">
        <v>1</v>
      </c>
      <c r="H3418" s="29">
        <v>1</v>
      </c>
      <c r="I3418" s="29">
        <v>1</v>
      </c>
      <c r="K3418" s="432"/>
      <c r="L3418" s="432" t="e">
        <f>IF(K3418=0,#REF!,0)</f>
        <v>#REF!</v>
      </c>
      <c r="O3418">
        <v>55062.630583999999</v>
      </c>
      <c r="P3418">
        <v>48</v>
      </c>
    </row>
    <row r="3419" spans="1:16">
      <c r="A3419" s="29">
        <v>3417</v>
      </c>
      <c r="B3419" s="29">
        <v>1032.623999999998</v>
      </c>
      <c r="C3419" s="29">
        <v>71707.553999999887</v>
      </c>
      <c r="D3419" s="29">
        <v>1</v>
      </c>
      <c r="E3419" s="29">
        <v>1</v>
      </c>
      <c r="F3419" s="29">
        <v>4417.7269999999899</v>
      </c>
      <c r="G3419" s="29">
        <v>1</v>
      </c>
      <c r="H3419" s="29">
        <v>1</v>
      </c>
      <c r="I3419" s="29">
        <v>1</v>
      </c>
      <c r="K3419" s="432"/>
      <c r="L3419" s="432" t="e">
        <f>IF(K3419=0,#REF!,0)</f>
        <v>#REF!</v>
      </c>
      <c r="O3419">
        <v>57280.877899999999</v>
      </c>
      <c r="P3419">
        <v>36</v>
      </c>
    </row>
    <row r="3420" spans="1:16">
      <c r="A3420" s="29">
        <v>3418</v>
      </c>
      <c r="B3420" s="29">
        <v>1153.2399999999991</v>
      </c>
      <c r="C3420" s="29">
        <v>89773.51</v>
      </c>
      <c r="D3420" s="29">
        <v>1</v>
      </c>
      <c r="E3420" s="29">
        <v>1</v>
      </c>
      <c r="F3420" s="29">
        <v>3364.808</v>
      </c>
      <c r="G3420" s="29">
        <v>1</v>
      </c>
      <c r="H3420" s="29">
        <v>1</v>
      </c>
      <c r="I3420" s="29">
        <v>1</v>
      </c>
      <c r="K3420" s="432"/>
      <c r="L3420" s="432" t="e">
        <f>IF(K3420=0,#REF!,0)</f>
        <v>#REF!</v>
      </c>
      <c r="O3420">
        <v>60824.854158000002</v>
      </c>
      <c r="P3420">
        <v>25</v>
      </c>
    </row>
    <row r="3421" spans="1:16">
      <c r="A3421" s="29">
        <v>3419</v>
      </c>
      <c r="B3421" s="29">
        <v>1213.5469999999989</v>
      </c>
      <c r="C3421" s="29">
        <v>107575.9639999998</v>
      </c>
      <c r="D3421" s="29">
        <v>1</v>
      </c>
      <c r="E3421" s="29">
        <v>1</v>
      </c>
      <c r="F3421" s="29">
        <v>2969.5619999999999</v>
      </c>
      <c r="G3421" s="29">
        <v>1</v>
      </c>
      <c r="H3421" s="29">
        <v>1</v>
      </c>
      <c r="I3421" s="29">
        <v>1</v>
      </c>
      <c r="K3421" s="432"/>
      <c r="L3421" s="432" t="e">
        <f>IF(K3421=0,#REF!,0)</f>
        <v>#REF!</v>
      </c>
      <c r="O3421">
        <v>61858.552857000002</v>
      </c>
      <c r="P3421">
        <v>22</v>
      </c>
    </row>
    <row r="3422" spans="1:16">
      <c r="A3422" s="29">
        <v>3420</v>
      </c>
      <c r="B3422" s="29">
        <v>1213.5469999999989</v>
      </c>
      <c r="C3422" s="29">
        <v>90259.027000000002</v>
      </c>
      <c r="D3422" s="29">
        <v>1</v>
      </c>
      <c r="E3422" s="29">
        <v>1</v>
      </c>
      <c r="F3422" s="29">
        <v>2771.473</v>
      </c>
      <c r="G3422" s="29">
        <v>1</v>
      </c>
      <c r="H3422" s="29">
        <v>1</v>
      </c>
      <c r="I3422" s="29">
        <v>1</v>
      </c>
      <c r="K3422" s="432"/>
      <c r="L3422" s="432" t="e">
        <f>IF(K3422=0,#REF!,0)</f>
        <v>#REF!</v>
      </c>
      <c r="O3422">
        <v>62254.182373000003</v>
      </c>
      <c r="P3422">
        <v>20</v>
      </c>
    </row>
    <row r="3423" spans="1:16">
      <c r="A3423" s="29">
        <v>3421</v>
      </c>
      <c r="B3423" s="29">
        <v>6200.1660000000002</v>
      </c>
      <c r="C3423" s="29">
        <v>49074.288999999902</v>
      </c>
      <c r="D3423" s="29">
        <v>1</v>
      </c>
      <c r="E3423" s="29">
        <v>1</v>
      </c>
      <c r="F3423" s="29">
        <v>4146.74</v>
      </c>
      <c r="G3423" s="29">
        <v>1</v>
      </c>
      <c r="H3423" s="29">
        <v>1</v>
      </c>
      <c r="I3423" s="29">
        <v>1</v>
      </c>
      <c r="K3423" s="432"/>
      <c r="L3423" s="432" t="e">
        <f>IF(K3423=0,#REF!,0)</f>
        <v>#REF!</v>
      </c>
      <c r="O3423">
        <v>60090.726746</v>
      </c>
      <c r="P3423">
        <v>24</v>
      </c>
    </row>
    <row r="3424" spans="1:16">
      <c r="A3424" s="29">
        <v>3422</v>
      </c>
      <c r="B3424" s="29">
        <v>1762.222</v>
      </c>
      <c r="C3424" s="29">
        <v>71245.691999999894</v>
      </c>
      <c r="D3424" s="29">
        <v>1</v>
      </c>
      <c r="E3424" s="29">
        <v>1</v>
      </c>
      <c r="F3424" s="29">
        <v>3687.835</v>
      </c>
      <c r="G3424" s="29">
        <v>1</v>
      </c>
      <c r="H3424" s="29">
        <v>1</v>
      </c>
      <c r="I3424" s="29">
        <v>1</v>
      </c>
      <c r="K3424" s="432"/>
      <c r="L3424" s="432" t="e">
        <f>IF(K3424=0,#REF!,0)</f>
        <v>#REF!</v>
      </c>
      <c r="O3424">
        <v>59810.712189000013</v>
      </c>
      <c r="P3424">
        <v>26</v>
      </c>
    </row>
    <row r="3425" spans="1:16">
      <c r="A3425" s="29">
        <v>3423</v>
      </c>
      <c r="B3425" s="29">
        <v>1032.623999999998</v>
      </c>
      <c r="C3425" s="29">
        <v>105868.9489999998</v>
      </c>
      <c r="D3425" s="29">
        <v>1</v>
      </c>
      <c r="E3425" s="29">
        <v>1</v>
      </c>
      <c r="F3425" s="29">
        <v>2114.6189999999901</v>
      </c>
      <c r="G3425" s="29">
        <v>1</v>
      </c>
      <c r="H3425" s="29">
        <v>1</v>
      </c>
      <c r="I3425" s="29">
        <v>1</v>
      </c>
      <c r="K3425" s="432"/>
      <c r="L3425" s="432" t="e">
        <f>IF(K3425=0,#REF!,0)</f>
        <v>#REF!</v>
      </c>
      <c r="O3425">
        <v>63617.905700000003</v>
      </c>
      <c r="P3425">
        <v>23</v>
      </c>
    </row>
    <row r="3426" spans="1:16">
      <c r="A3426" s="29">
        <v>3424</v>
      </c>
      <c r="B3426" s="29">
        <v>1032.623999999998</v>
      </c>
      <c r="C3426" s="29">
        <v>88561.967999999993</v>
      </c>
      <c r="D3426" s="29">
        <v>1</v>
      </c>
      <c r="E3426" s="29">
        <v>1</v>
      </c>
      <c r="F3426" s="29">
        <v>1852.86399999999</v>
      </c>
      <c r="G3426" s="29">
        <v>1</v>
      </c>
      <c r="H3426" s="29">
        <v>1</v>
      </c>
      <c r="I3426" s="29">
        <v>1</v>
      </c>
      <c r="K3426" s="432"/>
      <c r="L3426" s="432" t="e">
        <f>IF(K3426=0,#REF!,0)</f>
        <v>#REF!</v>
      </c>
      <c r="O3426">
        <v>63769.041869000001</v>
      </c>
      <c r="P3426">
        <v>20</v>
      </c>
    </row>
    <row r="3427" spans="1:16">
      <c r="A3427" s="29">
        <v>3425</v>
      </c>
      <c r="B3427" s="29">
        <v>1032.623999999998</v>
      </c>
      <c r="C3427" s="29">
        <v>76643.675000000003</v>
      </c>
      <c r="D3427" s="29">
        <v>1</v>
      </c>
      <c r="E3427" s="29">
        <v>1</v>
      </c>
      <c r="F3427" s="29">
        <v>2114.922</v>
      </c>
      <c r="G3427" s="29">
        <v>1</v>
      </c>
      <c r="H3427" s="29">
        <v>1</v>
      </c>
      <c r="I3427" s="29">
        <v>1</v>
      </c>
      <c r="K3427" s="432"/>
      <c r="L3427" s="432" t="e">
        <f>IF(K3427=0,#REF!,0)</f>
        <v>#REF!</v>
      </c>
      <c r="O3427">
        <v>63997.77594</v>
      </c>
      <c r="P3427">
        <v>21</v>
      </c>
    </row>
    <row r="3428" spans="1:16">
      <c r="A3428" s="29">
        <v>3426</v>
      </c>
      <c r="B3428" s="29">
        <v>1762.222</v>
      </c>
      <c r="C3428" s="29">
        <v>42096.570999999887</v>
      </c>
      <c r="D3428" s="29">
        <v>1</v>
      </c>
      <c r="E3428" s="29">
        <v>1</v>
      </c>
      <c r="F3428" s="29">
        <v>3688.8760000000002</v>
      </c>
      <c r="G3428" s="29">
        <v>1</v>
      </c>
      <c r="H3428" s="29">
        <v>1</v>
      </c>
      <c r="I3428" s="29">
        <v>1</v>
      </c>
      <c r="K3428" s="432"/>
      <c r="L3428" s="432" t="e">
        <f>IF(K3428=0,#REF!,0)</f>
        <v>#REF!</v>
      </c>
      <c r="O3428">
        <v>63563.461122000001</v>
      </c>
      <c r="P3428">
        <v>24</v>
      </c>
    </row>
    <row r="3429" spans="1:16">
      <c r="A3429" s="29">
        <v>3427</v>
      </c>
      <c r="B3429" s="29">
        <v>6139.8579999999993</v>
      </c>
      <c r="C3429" s="29">
        <v>28119.306999999899</v>
      </c>
      <c r="D3429" s="29">
        <v>1</v>
      </c>
      <c r="E3429" s="29">
        <v>1</v>
      </c>
      <c r="F3429" s="29">
        <v>5199.00899999999</v>
      </c>
      <c r="G3429" s="29">
        <v>1</v>
      </c>
      <c r="H3429" s="29">
        <v>1</v>
      </c>
      <c r="I3429" s="29">
        <v>1</v>
      </c>
      <c r="K3429" s="432"/>
      <c r="L3429" s="432" t="e">
        <f>IF(K3429=0,#REF!,0)</f>
        <v>#REF!</v>
      </c>
      <c r="O3429">
        <v>62704.866454000003</v>
      </c>
      <c r="P3429">
        <v>29</v>
      </c>
    </row>
    <row r="3430" spans="1:16">
      <c r="A3430" s="29">
        <v>3428</v>
      </c>
      <c r="B3430" s="29">
        <v>7599.07</v>
      </c>
      <c r="C3430" s="29">
        <v>29388.305999999899</v>
      </c>
      <c r="D3430" s="29">
        <v>1</v>
      </c>
      <c r="E3430" s="29">
        <v>1</v>
      </c>
      <c r="F3430" s="29">
        <v>5266.1549999999997</v>
      </c>
      <c r="G3430" s="29">
        <v>1</v>
      </c>
      <c r="H3430" s="29">
        <v>1</v>
      </c>
      <c r="I3430" s="29">
        <v>1</v>
      </c>
      <c r="K3430" s="432"/>
      <c r="L3430" s="432" t="e">
        <f>IF(K3430=0,#REF!,0)</f>
        <v>#REF!</v>
      </c>
      <c r="O3430">
        <v>61659.006896999999</v>
      </c>
      <c r="P3430">
        <v>37</v>
      </c>
    </row>
    <row r="3431" spans="1:16">
      <c r="A3431" s="29">
        <v>3429</v>
      </c>
      <c r="B3431" s="29">
        <v>1762.222</v>
      </c>
      <c r="C3431" s="29">
        <v>16153.0519999999</v>
      </c>
      <c r="D3431" s="29">
        <v>1</v>
      </c>
      <c r="E3431" s="29">
        <v>1</v>
      </c>
      <c r="F3431" s="29">
        <v>4086.9739999999902</v>
      </c>
      <c r="G3431" s="29">
        <v>1</v>
      </c>
      <c r="H3431" s="29">
        <v>1</v>
      </c>
      <c r="I3431" s="29">
        <v>1</v>
      </c>
      <c r="K3431" s="432"/>
      <c r="L3431" s="432" t="e">
        <f>IF(K3431=0,#REF!,0)</f>
        <v>#REF!</v>
      </c>
      <c r="O3431">
        <v>61671.900205999998</v>
      </c>
      <c r="P3431">
        <v>39</v>
      </c>
    </row>
    <row r="3432" spans="1:16">
      <c r="A3432" s="29">
        <v>3430</v>
      </c>
      <c r="B3432" s="29">
        <v>1762.222</v>
      </c>
      <c r="C3432" s="29">
        <v>15703.841999999901</v>
      </c>
      <c r="D3432" s="29">
        <v>1</v>
      </c>
      <c r="E3432" s="29">
        <v>1</v>
      </c>
      <c r="F3432" s="29">
        <v>2971.7860000000001</v>
      </c>
      <c r="G3432" s="29">
        <v>1</v>
      </c>
      <c r="H3432" s="29">
        <v>1</v>
      </c>
      <c r="I3432" s="29">
        <v>1</v>
      </c>
      <c r="K3432" s="432"/>
      <c r="L3432" s="432" t="e">
        <f>IF(K3432=0,#REF!,0)</f>
        <v>#REF!</v>
      </c>
      <c r="O3432">
        <v>60175.336060000001</v>
      </c>
      <c r="P3432">
        <v>40</v>
      </c>
    </row>
    <row r="3433" spans="1:16">
      <c r="A3433" s="29">
        <v>3431</v>
      </c>
      <c r="B3433" s="29">
        <v>1762.222</v>
      </c>
      <c r="C3433" s="29">
        <v>15254.630999999899</v>
      </c>
      <c r="D3433" s="29">
        <v>1</v>
      </c>
      <c r="E3433" s="29">
        <v>1</v>
      </c>
      <c r="F3433" s="29">
        <v>1661.0649999999901</v>
      </c>
      <c r="G3433" s="29">
        <v>1</v>
      </c>
      <c r="H3433" s="29">
        <v>1</v>
      </c>
      <c r="I3433" s="29">
        <v>1</v>
      </c>
      <c r="K3433" s="432"/>
      <c r="L3433" s="432" t="e">
        <f>IF(K3433=0,#REF!,0)</f>
        <v>#REF!</v>
      </c>
      <c r="O3433">
        <v>58274.325773999997</v>
      </c>
      <c r="P3433">
        <v>38</v>
      </c>
    </row>
    <row r="3434" spans="1:16">
      <c r="A3434" s="29">
        <v>3432</v>
      </c>
      <c r="B3434" s="29">
        <v>1032.623999999998</v>
      </c>
      <c r="C3434" s="29">
        <v>15254.630999999899</v>
      </c>
      <c r="D3434" s="29">
        <v>1</v>
      </c>
      <c r="E3434" s="29">
        <v>1</v>
      </c>
      <c r="F3434" s="29">
        <v>1269.818</v>
      </c>
      <c r="G3434" s="29">
        <v>1</v>
      </c>
      <c r="H3434" s="29">
        <v>1</v>
      </c>
      <c r="I3434" s="29">
        <v>1</v>
      </c>
      <c r="K3434" s="432"/>
      <c r="L3434" s="432" t="e">
        <f>IF(K3434=0,#REF!,0)</f>
        <v>#REF!</v>
      </c>
      <c r="O3434">
        <v>56986.054901000003</v>
      </c>
      <c r="P3434">
        <v>31</v>
      </c>
    </row>
    <row r="3435" spans="1:16">
      <c r="A3435" s="29">
        <v>3433</v>
      </c>
      <c r="B3435" s="29">
        <v>1032.623999999998</v>
      </c>
      <c r="C3435" s="29">
        <v>15254.630999999899</v>
      </c>
      <c r="D3435" s="29">
        <v>1</v>
      </c>
      <c r="E3435" s="29">
        <v>1</v>
      </c>
      <c r="F3435" s="29">
        <v>561.70699999999897</v>
      </c>
      <c r="G3435" s="29">
        <v>1</v>
      </c>
      <c r="H3435" s="29">
        <v>1</v>
      </c>
      <c r="I3435" s="29">
        <v>1</v>
      </c>
      <c r="K3435" s="432"/>
      <c r="L3435" s="432" t="e">
        <f>IF(K3435=0,#REF!,0)</f>
        <v>#REF!</v>
      </c>
      <c r="O3435">
        <v>55391</v>
      </c>
      <c r="P3435">
        <v>20</v>
      </c>
    </row>
    <row r="3436" spans="1:16">
      <c r="A3436" s="29">
        <v>3434</v>
      </c>
      <c r="B3436" s="29">
        <v>1032.623999999998</v>
      </c>
      <c r="C3436" s="29">
        <v>15187.612999999899</v>
      </c>
      <c r="D3436" s="29">
        <v>1</v>
      </c>
      <c r="E3436" s="29">
        <v>1</v>
      </c>
      <c r="F3436" s="29">
        <v>325.22300000000001</v>
      </c>
      <c r="G3436" s="29">
        <v>1</v>
      </c>
      <c r="H3436" s="29">
        <v>1</v>
      </c>
      <c r="I3436" s="29">
        <v>1</v>
      </c>
      <c r="K3436" s="432"/>
      <c r="L3436" s="432" t="e">
        <f>IF(K3436=0,#REF!,0)</f>
        <v>#REF!</v>
      </c>
      <c r="O3436">
        <v>53576.572235</v>
      </c>
      <c r="P3436">
        <v>18</v>
      </c>
    </row>
    <row r="3437" spans="1:16">
      <c r="A3437" s="29">
        <v>3435</v>
      </c>
      <c r="B3437" s="29">
        <v>1032.623999999998</v>
      </c>
      <c r="C3437" s="29">
        <v>15187.612999999899</v>
      </c>
      <c r="D3437" s="29">
        <v>1</v>
      </c>
      <c r="E3437" s="29">
        <v>1</v>
      </c>
      <c r="F3437" s="29">
        <v>275.75299999999902</v>
      </c>
      <c r="G3437" s="29">
        <v>1</v>
      </c>
      <c r="H3437" s="29">
        <v>1</v>
      </c>
      <c r="I3437" s="29">
        <v>1</v>
      </c>
      <c r="K3437" s="432"/>
      <c r="L3437" s="432" t="e">
        <f>IF(K3437=0,#REF!,0)</f>
        <v>#REF!</v>
      </c>
      <c r="O3437">
        <v>53215.307586000003</v>
      </c>
      <c r="P3437">
        <v>17</v>
      </c>
    </row>
    <row r="3438" spans="1:16">
      <c r="A3438" s="29">
        <v>3436</v>
      </c>
      <c r="B3438" s="29">
        <v>1032.623999999998</v>
      </c>
      <c r="C3438" s="29">
        <v>15187.612999999899</v>
      </c>
      <c r="D3438" s="29">
        <v>1</v>
      </c>
      <c r="E3438" s="29">
        <v>1</v>
      </c>
      <c r="F3438" s="29">
        <v>276.78899999999999</v>
      </c>
      <c r="G3438" s="29">
        <v>1</v>
      </c>
      <c r="H3438" s="29">
        <v>1</v>
      </c>
      <c r="I3438" s="29">
        <v>1</v>
      </c>
      <c r="K3438" s="432"/>
      <c r="L3438" s="432" t="e">
        <f>IF(K3438=0,#REF!,0)</f>
        <v>#REF!</v>
      </c>
      <c r="O3438">
        <v>52857.056457999999</v>
      </c>
      <c r="P3438">
        <v>13</v>
      </c>
    </row>
    <row r="3439" spans="1:16">
      <c r="A3439" s="29">
        <v>3437</v>
      </c>
      <c r="B3439" s="29">
        <v>1032.623999999998</v>
      </c>
      <c r="C3439" s="29">
        <v>15187.612999999899</v>
      </c>
      <c r="D3439" s="29">
        <v>1</v>
      </c>
      <c r="E3439" s="29">
        <v>1</v>
      </c>
      <c r="F3439" s="29">
        <v>246.50599999999901</v>
      </c>
      <c r="G3439" s="29">
        <v>1</v>
      </c>
      <c r="H3439" s="29">
        <v>1</v>
      </c>
      <c r="I3439" s="29">
        <v>1</v>
      </c>
      <c r="K3439" s="432"/>
      <c r="L3439" s="432" t="e">
        <f>IF(K3439=0,#REF!,0)</f>
        <v>#REF!</v>
      </c>
      <c r="O3439">
        <v>53141.336302999996</v>
      </c>
      <c r="P3439">
        <v>18</v>
      </c>
    </row>
    <row r="3440" spans="1:16">
      <c r="A3440" s="29">
        <v>3438</v>
      </c>
      <c r="B3440" s="29">
        <v>1762.222</v>
      </c>
      <c r="C3440" s="29">
        <v>15187.612999999899</v>
      </c>
      <c r="D3440" s="29">
        <v>1</v>
      </c>
      <c r="E3440" s="29">
        <v>1</v>
      </c>
      <c r="F3440" s="29">
        <v>2517.933</v>
      </c>
      <c r="G3440" s="29">
        <v>1</v>
      </c>
      <c r="H3440" s="29">
        <v>1</v>
      </c>
      <c r="I3440" s="29">
        <v>1</v>
      </c>
      <c r="K3440" s="432"/>
      <c r="L3440" s="432" t="e">
        <f>IF(K3440=0,#REF!,0)</f>
        <v>#REF!</v>
      </c>
      <c r="O3440">
        <v>53522.340453999997</v>
      </c>
      <c r="P3440">
        <v>18</v>
      </c>
    </row>
    <row r="3441" spans="1:16">
      <c r="A3441" s="29">
        <v>3439</v>
      </c>
      <c r="B3441" s="29">
        <v>6139.8579999999993</v>
      </c>
      <c r="C3441" s="29">
        <v>15289.6509999999</v>
      </c>
      <c r="D3441" s="29">
        <v>1</v>
      </c>
      <c r="E3441" s="29">
        <v>1</v>
      </c>
      <c r="F3441" s="29">
        <v>6595.86</v>
      </c>
      <c r="G3441" s="29">
        <v>1</v>
      </c>
      <c r="H3441" s="29">
        <v>1</v>
      </c>
      <c r="I3441" s="29">
        <v>1</v>
      </c>
      <c r="K3441" s="432"/>
      <c r="L3441" s="432" t="e">
        <f>IF(K3441=0,#REF!,0)</f>
        <v>#REF!</v>
      </c>
      <c r="O3441">
        <v>54819.940338</v>
      </c>
      <c r="P3441">
        <v>35</v>
      </c>
    </row>
    <row r="3442" spans="1:16">
      <c r="A3442" s="29">
        <v>3440</v>
      </c>
      <c r="B3442" s="29">
        <v>1762.222</v>
      </c>
      <c r="C3442" s="29">
        <v>42222.409999999887</v>
      </c>
      <c r="D3442" s="29">
        <v>1</v>
      </c>
      <c r="E3442" s="29">
        <v>1</v>
      </c>
      <c r="F3442" s="29">
        <v>5344</v>
      </c>
      <c r="G3442" s="29">
        <v>1</v>
      </c>
      <c r="H3442" s="29">
        <v>1</v>
      </c>
      <c r="I3442" s="29">
        <v>1</v>
      </c>
      <c r="K3442" s="432"/>
      <c r="L3442" s="432" t="e">
        <f>IF(K3442=0,#REF!,0)</f>
        <v>#REF!</v>
      </c>
      <c r="O3442">
        <v>56085.469665999997</v>
      </c>
      <c r="P3442">
        <v>56</v>
      </c>
    </row>
    <row r="3443" spans="1:16">
      <c r="A3443" s="29">
        <v>3441</v>
      </c>
      <c r="B3443" s="29">
        <v>1032.623999999998</v>
      </c>
      <c r="C3443" s="29">
        <v>71707.949999999895</v>
      </c>
      <c r="D3443" s="29">
        <v>1</v>
      </c>
      <c r="E3443" s="29">
        <v>1</v>
      </c>
      <c r="F3443" s="29">
        <v>4420.91</v>
      </c>
      <c r="G3443" s="29">
        <v>1</v>
      </c>
      <c r="H3443" s="29">
        <v>1</v>
      </c>
      <c r="I3443" s="29">
        <v>1</v>
      </c>
      <c r="K3443" s="432"/>
      <c r="L3443" s="432" t="e">
        <f>IF(K3443=0,#REF!,0)</f>
        <v>#REF!</v>
      </c>
      <c r="O3443">
        <v>58326.190553</v>
      </c>
      <c r="P3443">
        <v>38</v>
      </c>
    </row>
    <row r="3444" spans="1:16">
      <c r="A3444" s="29">
        <v>3442</v>
      </c>
      <c r="B3444" s="29">
        <v>1153.2399999999991</v>
      </c>
      <c r="C3444" s="29">
        <v>89773.963000000003</v>
      </c>
      <c r="D3444" s="29">
        <v>1</v>
      </c>
      <c r="E3444" s="29">
        <v>1</v>
      </c>
      <c r="F3444" s="29">
        <v>3367.15199999999</v>
      </c>
      <c r="G3444" s="29">
        <v>1</v>
      </c>
      <c r="H3444" s="29">
        <v>1</v>
      </c>
      <c r="I3444" s="29">
        <v>1</v>
      </c>
      <c r="K3444" s="432"/>
      <c r="L3444" s="432" t="e">
        <f>IF(K3444=0,#REF!,0)</f>
        <v>#REF!</v>
      </c>
      <c r="O3444">
        <v>61443.724488</v>
      </c>
      <c r="P3444">
        <v>29</v>
      </c>
    </row>
    <row r="3445" spans="1:16">
      <c r="A3445" s="29">
        <v>3443</v>
      </c>
      <c r="B3445" s="29">
        <v>1213.5469999999989</v>
      </c>
      <c r="C3445" s="29">
        <v>107576.37799999979</v>
      </c>
      <c r="D3445" s="29">
        <v>1</v>
      </c>
      <c r="E3445" s="29">
        <v>1</v>
      </c>
      <c r="F3445" s="29">
        <v>2971.558</v>
      </c>
      <c r="G3445" s="29">
        <v>1</v>
      </c>
      <c r="H3445" s="29">
        <v>1</v>
      </c>
      <c r="I3445" s="29">
        <v>1</v>
      </c>
      <c r="K3445" s="432"/>
      <c r="L3445" s="432" t="e">
        <f>IF(K3445=0,#REF!,0)</f>
        <v>#REF!</v>
      </c>
      <c r="O3445">
        <v>62158.677611999999</v>
      </c>
      <c r="P3445">
        <v>25</v>
      </c>
    </row>
    <row r="3446" spans="1:16">
      <c r="A3446" s="29">
        <v>3444</v>
      </c>
      <c r="B3446" s="29">
        <v>1213.5469999999989</v>
      </c>
      <c r="C3446" s="29">
        <v>90259.497000000003</v>
      </c>
      <c r="D3446" s="29">
        <v>1</v>
      </c>
      <c r="E3446" s="29">
        <v>1</v>
      </c>
      <c r="F3446" s="29">
        <v>2773.4769999999999</v>
      </c>
      <c r="G3446" s="29">
        <v>1</v>
      </c>
      <c r="H3446" s="29">
        <v>1</v>
      </c>
      <c r="I3446" s="29">
        <v>1</v>
      </c>
      <c r="K3446" s="432"/>
      <c r="L3446" s="432" t="e">
        <f>IF(K3446=0,#REF!,0)</f>
        <v>#REF!</v>
      </c>
      <c r="O3446">
        <v>62112.740600999998</v>
      </c>
      <c r="P3446">
        <v>24</v>
      </c>
    </row>
    <row r="3447" spans="1:16">
      <c r="A3447" s="29">
        <v>3445</v>
      </c>
      <c r="B3447" s="29">
        <v>6200.1660000000002</v>
      </c>
      <c r="C3447" s="29">
        <v>49074.677999999898</v>
      </c>
      <c r="D3447" s="29">
        <v>1</v>
      </c>
      <c r="E3447" s="29">
        <v>1</v>
      </c>
      <c r="F3447" s="29">
        <v>4149.5680000000002</v>
      </c>
      <c r="G3447" s="29">
        <v>1</v>
      </c>
      <c r="H3447" s="29">
        <v>1</v>
      </c>
      <c r="I3447" s="29">
        <v>1</v>
      </c>
      <c r="K3447" s="432"/>
      <c r="L3447" s="432" t="e">
        <f>IF(K3447=0,#REF!,0)</f>
        <v>#REF!</v>
      </c>
      <c r="O3447">
        <v>60335.82013</v>
      </c>
      <c r="P3447">
        <v>26</v>
      </c>
    </row>
    <row r="3448" spans="1:16">
      <c r="A3448" s="29">
        <v>3446</v>
      </c>
      <c r="B3448" s="29">
        <v>1762.222</v>
      </c>
      <c r="C3448" s="29">
        <v>71246.03199999989</v>
      </c>
      <c r="D3448" s="29">
        <v>1</v>
      </c>
      <c r="E3448" s="29">
        <v>1</v>
      </c>
      <c r="F3448" s="29">
        <v>3689.9490000000001</v>
      </c>
      <c r="G3448" s="29">
        <v>1</v>
      </c>
      <c r="H3448" s="29">
        <v>1</v>
      </c>
      <c r="I3448" s="29">
        <v>1</v>
      </c>
      <c r="K3448" s="432"/>
      <c r="L3448" s="432" t="e">
        <f>IF(K3448=0,#REF!,0)</f>
        <v>#REF!</v>
      </c>
      <c r="O3448">
        <v>59861.888091999987</v>
      </c>
      <c r="P3448">
        <v>31</v>
      </c>
    </row>
    <row r="3449" spans="1:16">
      <c r="A3449" s="29">
        <v>3447</v>
      </c>
      <c r="B3449" s="29">
        <v>1032.623999999998</v>
      </c>
      <c r="C3449" s="29">
        <v>105869.2659999998</v>
      </c>
      <c r="D3449" s="29">
        <v>1</v>
      </c>
      <c r="E3449" s="29">
        <v>1</v>
      </c>
      <c r="F3449" s="29">
        <v>2115.8240000000001</v>
      </c>
      <c r="G3449" s="29">
        <v>1</v>
      </c>
      <c r="H3449" s="29">
        <v>1</v>
      </c>
      <c r="I3449" s="29">
        <v>1</v>
      </c>
      <c r="K3449" s="432"/>
      <c r="L3449" s="432" t="e">
        <f>IF(K3449=0,#REF!,0)</f>
        <v>#REF!</v>
      </c>
      <c r="O3449">
        <v>62709.421021000002</v>
      </c>
      <c r="P3449">
        <v>27</v>
      </c>
    </row>
    <row r="3450" spans="1:16">
      <c r="A3450" s="29">
        <v>3448</v>
      </c>
      <c r="B3450" s="29">
        <v>1032.623999999998</v>
      </c>
      <c r="C3450" s="29">
        <v>88562.217999999993</v>
      </c>
      <c r="D3450" s="29">
        <v>1</v>
      </c>
      <c r="E3450" s="29">
        <v>1</v>
      </c>
      <c r="F3450" s="29">
        <v>1853.855</v>
      </c>
      <c r="G3450" s="29">
        <v>1</v>
      </c>
      <c r="H3450" s="29">
        <v>1</v>
      </c>
      <c r="I3450" s="29">
        <v>1</v>
      </c>
      <c r="K3450" s="432"/>
      <c r="L3450" s="432" t="e">
        <f>IF(K3450=0,#REF!,0)</f>
        <v>#REF!</v>
      </c>
      <c r="O3450">
        <v>63041.668976000001</v>
      </c>
      <c r="P3450">
        <v>27</v>
      </c>
    </row>
    <row r="3451" spans="1:16">
      <c r="A3451" s="29">
        <v>3449</v>
      </c>
      <c r="B3451" s="29">
        <v>1032.623999999998</v>
      </c>
      <c r="C3451" s="29">
        <v>76643.888999999996</v>
      </c>
      <c r="D3451" s="29">
        <v>1</v>
      </c>
      <c r="E3451" s="29">
        <v>1</v>
      </c>
      <c r="F3451" s="29">
        <v>2115.8689999999901</v>
      </c>
      <c r="G3451" s="29">
        <v>1</v>
      </c>
      <c r="H3451" s="29">
        <v>1</v>
      </c>
      <c r="I3451" s="29">
        <v>1</v>
      </c>
      <c r="K3451" s="432"/>
      <c r="L3451" s="432" t="e">
        <f>IF(K3451=0,#REF!,0)</f>
        <v>#REF!</v>
      </c>
      <c r="O3451">
        <v>63203.088929000012</v>
      </c>
      <c r="P3451">
        <v>28</v>
      </c>
    </row>
    <row r="3452" spans="1:16">
      <c r="A3452" s="29">
        <v>3450</v>
      </c>
      <c r="B3452" s="29">
        <v>1762.222</v>
      </c>
      <c r="C3452" s="29">
        <v>42096.825999999892</v>
      </c>
      <c r="D3452" s="29">
        <v>1</v>
      </c>
      <c r="E3452" s="29">
        <v>1</v>
      </c>
      <c r="F3452" s="29">
        <v>3690.35499999999</v>
      </c>
      <c r="G3452" s="29">
        <v>1</v>
      </c>
      <c r="H3452" s="29">
        <v>1</v>
      </c>
      <c r="I3452" s="29">
        <v>1</v>
      </c>
      <c r="K3452" s="432"/>
      <c r="L3452" s="432" t="e">
        <f>IF(K3452=0,#REF!,0)</f>
        <v>#REF!</v>
      </c>
      <c r="O3452">
        <v>62645.800597999987</v>
      </c>
      <c r="P3452">
        <v>29</v>
      </c>
    </row>
    <row r="3453" spans="1:16">
      <c r="A3453" s="29">
        <v>3451</v>
      </c>
      <c r="B3453" s="29">
        <v>6139.8579999999993</v>
      </c>
      <c r="C3453" s="29">
        <v>28119.4359999999</v>
      </c>
      <c r="D3453" s="29">
        <v>1</v>
      </c>
      <c r="E3453" s="29">
        <v>1</v>
      </c>
      <c r="F3453" s="29">
        <v>5201.0309999999899</v>
      </c>
      <c r="G3453" s="29">
        <v>1</v>
      </c>
      <c r="H3453" s="29">
        <v>1</v>
      </c>
      <c r="I3453" s="29">
        <v>1</v>
      </c>
      <c r="K3453" s="432"/>
      <c r="L3453" s="432" t="e">
        <f>IF(K3453=0,#REF!,0)</f>
        <v>#REF!</v>
      </c>
      <c r="O3453">
        <v>61679.130432999998</v>
      </c>
      <c r="P3453">
        <v>29</v>
      </c>
    </row>
    <row r="3454" spans="1:16">
      <c r="A3454" s="29">
        <v>3452</v>
      </c>
      <c r="B3454" s="29">
        <v>7599.07</v>
      </c>
      <c r="C3454" s="29">
        <v>29388.425999999901</v>
      </c>
      <c r="D3454" s="29">
        <v>1</v>
      </c>
      <c r="E3454" s="29">
        <v>1</v>
      </c>
      <c r="F3454" s="29">
        <v>5268.5279999999902</v>
      </c>
      <c r="G3454" s="29">
        <v>1</v>
      </c>
      <c r="H3454" s="29">
        <v>1</v>
      </c>
      <c r="I3454" s="29">
        <v>1</v>
      </c>
      <c r="K3454" s="432"/>
      <c r="L3454" s="432" t="e">
        <f>IF(K3454=0,#REF!,0)</f>
        <v>#REF!</v>
      </c>
      <c r="O3454">
        <v>61458.105377499996</v>
      </c>
      <c r="P3454">
        <v>34</v>
      </c>
    </row>
    <row r="3455" spans="1:16">
      <c r="A3455" s="29">
        <v>3453</v>
      </c>
      <c r="B3455" s="29">
        <v>1762.222</v>
      </c>
      <c r="C3455" s="29">
        <v>16153.0519999999</v>
      </c>
      <c r="D3455" s="29">
        <v>1</v>
      </c>
      <c r="E3455" s="29">
        <v>1</v>
      </c>
      <c r="F3455" s="29">
        <v>4088.69</v>
      </c>
      <c r="G3455" s="29">
        <v>1</v>
      </c>
      <c r="H3455" s="29">
        <v>1</v>
      </c>
      <c r="I3455" s="29">
        <v>1</v>
      </c>
      <c r="K3455" s="432"/>
      <c r="L3455" s="432" t="e">
        <f>IF(K3455=0,#REF!,0)</f>
        <v>#REF!</v>
      </c>
      <c r="O3455">
        <v>61237.080322000002</v>
      </c>
      <c r="P3455">
        <v>35</v>
      </c>
    </row>
    <row r="3456" spans="1:16">
      <c r="A3456" s="29">
        <v>3454</v>
      </c>
      <c r="B3456" s="29">
        <v>1762.222</v>
      </c>
      <c r="C3456" s="29">
        <v>15703.841999999901</v>
      </c>
      <c r="D3456" s="29">
        <v>1</v>
      </c>
      <c r="E3456" s="29">
        <v>1</v>
      </c>
      <c r="F3456" s="29">
        <v>2972.97</v>
      </c>
      <c r="G3456" s="29">
        <v>1</v>
      </c>
      <c r="H3456" s="29">
        <v>1</v>
      </c>
      <c r="I3456" s="29">
        <v>1</v>
      </c>
      <c r="K3456" s="432"/>
      <c r="L3456" s="432" t="e">
        <f>IF(K3456=0,#REF!,0)</f>
        <v>#REF!</v>
      </c>
      <c r="O3456">
        <v>59578.926697000003</v>
      </c>
      <c r="P3456">
        <v>38</v>
      </c>
    </row>
    <row r="3457" spans="1:16">
      <c r="A3457" s="29">
        <v>3455</v>
      </c>
      <c r="B3457" s="29">
        <v>1762.222</v>
      </c>
      <c r="C3457" s="29">
        <v>15254.630999999899</v>
      </c>
      <c r="D3457" s="29">
        <v>1</v>
      </c>
      <c r="E3457" s="29">
        <v>1</v>
      </c>
      <c r="F3457" s="29">
        <v>1661.7379999999901</v>
      </c>
      <c r="G3457" s="29">
        <v>1</v>
      </c>
      <c r="H3457" s="29">
        <v>1</v>
      </c>
      <c r="I3457" s="29">
        <v>1</v>
      </c>
      <c r="K3457" s="432"/>
      <c r="L3457" s="432" t="e">
        <f>IF(K3457=0,#REF!,0)</f>
        <v>#REF!</v>
      </c>
      <c r="O3457">
        <v>57708.931397</v>
      </c>
      <c r="P3457">
        <v>36</v>
      </c>
    </row>
    <row r="3458" spans="1:16">
      <c r="A3458" s="29">
        <v>3456</v>
      </c>
      <c r="B3458" s="29">
        <v>1032.623999999998</v>
      </c>
      <c r="C3458" s="29">
        <v>15254.630999999899</v>
      </c>
      <c r="D3458" s="29">
        <v>1</v>
      </c>
      <c r="E3458" s="29">
        <v>1</v>
      </c>
      <c r="F3458" s="29">
        <v>1270.259</v>
      </c>
      <c r="G3458" s="29">
        <v>1</v>
      </c>
      <c r="H3458" s="29">
        <v>1</v>
      </c>
      <c r="I3458" s="29">
        <v>1</v>
      </c>
      <c r="K3458" s="432"/>
      <c r="L3458" s="432" t="e">
        <f>IF(K3458=0,#REF!,0)</f>
        <v>#REF!</v>
      </c>
      <c r="O3458">
        <v>56178.014403999987</v>
      </c>
      <c r="P3458">
        <v>32</v>
      </c>
    </row>
    <row r="3459" spans="1:16">
      <c r="A3459" s="29">
        <v>3457</v>
      </c>
      <c r="B3459" s="29">
        <v>1032.623999999998</v>
      </c>
      <c r="C3459" s="29">
        <v>15254.630999999899</v>
      </c>
      <c r="D3459" s="29">
        <v>1</v>
      </c>
      <c r="E3459" s="29">
        <v>1</v>
      </c>
      <c r="F3459" s="29">
        <v>544.04299999999898</v>
      </c>
      <c r="G3459" s="29">
        <v>1</v>
      </c>
      <c r="H3459" s="29">
        <v>1</v>
      </c>
      <c r="I3459" s="29">
        <v>1</v>
      </c>
      <c r="K3459" s="432"/>
      <c r="L3459" s="432" t="e">
        <f>IF(K3459=0,#REF!,0)</f>
        <v>#REF!</v>
      </c>
      <c r="O3459">
        <v>53956.693024</v>
      </c>
      <c r="P3459">
        <v>21</v>
      </c>
    </row>
    <row r="3460" spans="1:16">
      <c r="A3460" s="29">
        <v>3458</v>
      </c>
      <c r="B3460" s="29">
        <v>1032.623999999998</v>
      </c>
      <c r="C3460" s="29">
        <v>15187.612999999899</v>
      </c>
      <c r="D3460" s="29">
        <v>1</v>
      </c>
      <c r="E3460" s="29">
        <v>1</v>
      </c>
      <c r="F3460" s="29">
        <v>597.97299999999905</v>
      </c>
      <c r="G3460" s="29">
        <v>1</v>
      </c>
      <c r="H3460" s="29">
        <v>1</v>
      </c>
      <c r="I3460" s="29">
        <v>1</v>
      </c>
      <c r="K3460" s="432"/>
      <c r="L3460" s="432" t="e">
        <f>IF(K3460=0,#REF!,0)</f>
        <v>#REF!</v>
      </c>
      <c r="O3460">
        <v>51957.360137999996</v>
      </c>
      <c r="P3460">
        <v>16</v>
      </c>
    </row>
    <row r="3461" spans="1:16">
      <c r="A3461" s="29">
        <v>3459</v>
      </c>
      <c r="B3461" s="29">
        <v>1032.623999999998</v>
      </c>
      <c r="C3461" s="29">
        <v>15187.612999999899</v>
      </c>
      <c r="D3461" s="29">
        <v>1</v>
      </c>
      <c r="E3461" s="29">
        <v>1</v>
      </c>
      <c r="F3461" s="29">
        <v>389.29500000000002</v>
      </c>
      <c r="G3461" s="29">
        <v>1</v>
      </c>
      <c r="H3461" s="29">
        <v>1</v>
      </c>
      <c r="I3461" s="29">
        <v>1</v>
      </c>
      <c r="K3461" s="432"/>
      <c r="L3461" s="432" t="e">
        <f>IF(K3461=0,#REF!,0)</f>
        <v>#REF!</v>
      </c>
      <c r="O3461">
        <v>52111.589813000013</v>
      </c>
      <c r="P3461">
        <v>16</v>
      </c>
    </row>
    <row r="3462" spans="1:16">
      <c r="A3462" s="29">
        <v>3460</v>
      </c>
      <c r="B3462" s="29">
        <v>1032.623999999998</v>
      </c>
      <c r="C3462" s="29">
        <v>15187.612999999899</v>
      </c>
      <c r="D3462" s="29">
        <v>1</v>
      </c>
      <c r="E3462" s="29">
        <v>1</v>
      </c>
      <c r="F3462" s="29">
        <v>244.82599999999999</v>
      </c>
      <c r="G3462" s="29">
        <v>1</v>
      </c>
      <c r="H3462" s="29">
        <v>1</v>
      </c>
      <c r="I3462" s="29">
        <v>1</v>
      </c>
      <c r="K3462" s="432"/>
      <c r="L3462" s="432" t="e">
        <f>IF(K3462=0,#REF!,0)</f>
        <v>#REF!</v>
      </c>
      <c r="O3462">
        <v>52004.720702999999</v>
      </c>
      <c r="P3462">
        <v>18</v>
      </c>
    </row>
    <row r="3463" spans="1:16">
      <c r="A3463" s="29">
        <v>3461</v>
      </c>
      <c r="B3463" s="29">
        <v>1032.623999999998</v>
      </c>
      <c r="C3463" s="29">
        <v>15187.612999999899</v>
      </c>
      <c r="D3463" s="29">
        <v>1</v>
      </c>
      <c r="E3463" s="29">
        <v>1</v>
      </c>
      <c r="F3463" s="29">
        <v>245.27999999999901</v>
      </c>
      <c r="G3463" s="29">
        <v>1</v>
      </c>
      <c r="H3463" s="29">
        <v>1</v>
      </c>
      <c r="I3463" s="29">
        <v>1</v>
      </c>
      <c r="K3463" s="432"/>
      <c r="L3463" s="432" t="e">
        <f>IF(K3463=0,#REF!,0)</f>
        <v>#REF!</v>
      </c>
      <c r="O3463">
        <v>51928.410155999998</v>
      </c>
      <c r="P3463">
        <v>18</v>
      </c>
    </row>
    <row r="3464" spans="1:16">
      <c r="A3464" s="29">
        <v>3462</v>
      </c>
      <c r="B3464" s="29">
        <v>1762.222</v>
      </c>
      <c r="C3464" s="29">
        <v>15187.612999999899</v>
      </c>
      <c r="D3464" s="29">
        <v>1</v>
      </c>
      <c r="E3464" s="29">
        <v>1</v>
      </c>
      <c r="F3464" s="29">
        <v>707.27099999999905</v>
      </c>
      <c r="G3464" s="29">
        <v>1</v>
      </c>
      <c r="H3464" s="29">
        <v>1</v>
      </c>
      <c r="I3464" s="29">
        <v>1</v>
      </c>
      <c r="K3464" s="432"/>
      <c r="L3464" s="432" t="e">
        <f>IF(K3464=0,#REF!,0)</f>
        <v>#REF!</v>
      </c>
      <c r="O3464">
        <v>52295.800109999996</v>
      </c>
      <c r="P3464">
        <v>19</v>
      </c>
    </row>
    <row r="3465" spans="1:16">
      <c r="A3465" s="29">
        <v>3463</v>
      </c>
      <c r="B3465" s="29">
        <v>6139.8579999999993</v>
      </c>
      <c r="C3465" s="29">
        <v>15289.6509999999</v>
      </c>
      <c r="D3465" s="29">
        <v>1</v>
      </c>
      <c r="E3465" s="29">
        <v>1</v>
      </c>
      <c r="F3465" s="29">
        <v>1877.836</v>
      </c>
      <c r="G3465" s="29">
        <v>1</v>
      </c>
      <c r="H3465" s="29">
        <v>1</v>
      </c>
      <c r="I3465" s="29">
        <v>1</v>
      </c>
      <c r="K3465" s="432"/>
      <c r="L3465" s="432" t="e">
        <f>IF(K3465=0,#REF!,0)</f>
        <v>#REF!</v>
      </c>
      <c r="O3465">
        <v>53612.534241000001</v>
      </c>
      <c r="P3465">
        <v>36</v>
      </c>
    </row>
    <row r="3466" spans="1:16">
      <c r="A3466" s="29">
        <v>3464</v>
      </c>
      <c r="B3466" s="29">
        <v>1762.222</v>
      </c>
      <c r="C3466" s="29">
        <v>28315.5079999999</v>
      </c>
      <c r="D3466" s="29">
        <v>1</v>
      </c>
      <c r="E3466" s="29">
        <v>1</v>
      </c>
      <c r="F3466" s="29">
        <v>3171.7539999999999</v>
      </c>
      <c r="G3466" s="29">
        <v>1</v>
      </c>
      <c r="H3466" s="29">
        <v>1</v>
      </c>
      <c r="I3466" s="29">
        <v>1</v>
      </c>
      <c r="K3466" s="432"/>
      <c r="L3466" s="432" t="e">
        <f>IF(K3466=0,#REF!,0)</f>
        <v>#REF!</v>
      </c>
      <c r="O3466">
        <v>53731.537780999999</v>
      </c>
      <c r="P3466">
        <v>58</v>
      </c>
    </row>
    <row r="3467" spans="1:16">
      <c r="A3467" s="29">
        <v>3465</v>
      </c>
      <c r="B3467" s="29">
        <v>1032.623999999998</v>
      </c>
      <c r="C3467" s="29">
        <v>29359.993999999901</v>
      </c>
      <c r="D3467" s="29">
        <v>1</v>
      </c>
      <c r="E3467" s="29">
        <v>1</v>
      </c>
      <c r="F3467" s="29">
        <v>5141.9070000000002</v>
      </c>
      <c r="G3467" s="29">
        <v>1</v>
      </c>
      <c r="H3467" s="29">
        <v>1</v>
      </c>
      <c r="I3467" s="29">
        <v>1</v>
      </c>
      <c r="K3467" s="432"/>
      <c r="L3467" s="432" t="e">
        <f>IF(K3467=0,#REF!,0)</f>
        <v>#REF!</v>
      </c>
      <c r="O3467">
        <v>56166.603820999997</v>
      </c>
      <c r="P3467">
        <v>38</v>
      </c>
    </row>
    <row r="3468" spans="1:16">
      <c r="A3468" s="29">
        <v>3466</v>
      </c>
      <c r="B3468" s="29">
        <v>1153.2399999999991</v>
      </c>
      <c r="C3468" s="29">
        <v>30480.2219999999</v>
      </c>
      <c r="D3468" s="29">
        <v>1</v>
      </c>
      <c r="E3468" s="29">
        <v>1</v>
      </c>
      <c r="F3468" s="29">
        <v>5083.2780000000002</v>
      </c>
      <c r="G3468" s="29">
        <v>1</v>
      </c>
      <c r="H3468" s="29">
        <v>1</v>
      </c>
      <c r="I3468" s="29">
        <v>1</v>
      </c>
      <c r="K3468" s="432">
        <v>16147.84645290019</v>
      </c>
      <c r="L3468" s="432">
        <f>IF(K3468=0,#REF!,0)</f>
        <v>0</v>
      </c>
      <c r="O3468">
        <v>59644.905882999999</v>
      </c>
      <c r="P3468">
        <v>27</v>
      </c>
    </row>
    <row r="3469" spans="1:16">
      <c r="A3469" s="29">
        <v>3467</v>
      </c>
      <c r="B3469" s="29">
        <v>1213.5469999999989</v>
      </c>
      <c r="C3469" s="29">
        <v>31366.885999999889</v>
      </c>
      <c r="D3469" s="29">
        <v>1</v>
      </c>
      <c r="E3469" s="29">
        <v>1</v>
      </c>
      <c r="F3469" s="29">
        <v>4574.348</v>
      </c>
      <c r="G3469" s="29">
        <v>1</v>
      </c>
      <c r="H3469" s="29">
        <v>1</v>
      </c>
      <c r="I3469" s="29">
        <v>1</v>
      </c>
      <c r="K3469" s="432">
        <v>27599.494093259011</v>
      </c>
      <c r="L3469" s="432">
        <f>IF(K3469=0,#REF!,0)</f>
        <v>0</v>
      </c>
      <c r="O3469">
        <v>60781.904418000013</v>
      </c>
      <c r="P3469">
        <v>26</v>
      </c>
    </row>
    <row r="3470" spans="1:16">
      <c r="A3470" s="29">
        <v>3468</v>
      </c>
      <c r="B3470" s="29">
        <v>1213.5469999999989</v>
      </c>
      <c r="C3470" s="29">
        <v>30990.3149999999</v>
      </c>
      <c r="D3470" s="29">
        <v>1</v>
      </c>
      <c r="E3470" s="29">
        <v>1</v>
      </c>
      <c r="F3470" s="29">
        <v>4910.424</v>
      </c>
      <c r="G3470" s="29">
        <v>1</v>
      </c>
      <c r="H3470" s="29">
        <v>1</v>
      </c>
      <c r="I3470" s="29">
        <v>1</v>
      </c>
      <c r="K3470" s="432">
        <v>33395.400224879551</v>
      </c>
      <c r="L3470" s="432">
        <f>IF(K3470=0,#REF!,0)</f>
        <v>0</v>
      </c>
      <c r="O3470">
        <v>61281.785858000003</v>
      </c>
      <c r="P3470">
        <v>24</v>
      </c>
    </row>
    <row r="3471" spans="1:16">
      <c r="A3471" s="29">
        <v>3469</v>
      </c>
      <c r="B3471" s="29">
        <v>6200.1660000000002</v>
      </c>
      <c r="C3471" s="29">
        <v>29082.384999999998</v>
      </c>
      <c r="D3471" s="29">
        <v>1</v>
      </c>
      <c r="E3471" s="29">
        <v>1</v>
      </c>
      <c r="F3471" s="29">
        <v>4963.4289999999901</v>
      </c>
      <c r="G3471" s="29">
        <v>1</v>
      </c>
      <c r="H3471" s="29">
        <v>1</v>
      </c>
      <c r="I3471" s="29">
        <v>1</v>
      </c>
      <c r="K3471" s="432">
        <v>39584.401260761137</v>
      </c>
      <c r="L3471" s="432">
        <f>IF(K3471=0,#REF!,0)</f>
        <v>0</v>
      </c>
      <c r="O3471">
        <v>58871.824676999997</v>
      </c>
      <c r="P3471">
        <v>27</v>
      </c>
    </row>
    <row r="3472" spans="1:16">
      <c r="A3472" s="29">
        <v>3470</v>
      </c>
      <c r="B3472" s="29">
        <v>1762.222</v>
      </c>
      <c r="C3472" s="29">
        <v>28898.788999999899</v>
      </c>
      <c r="D3472" s="29">
        <v>1</v>
      </c>
      <c r="E3472" s="29">
        <v>1</v>
      </c>
      <c r="F3472" s="29">
        <v>3951.0629999999901</v>
      </c>
      <c r="G3472" s="29">
        <v>1</v>
      </c>
      <c r="H3472" s="29">
        <v>1</v>
      </c>
      <c r="I3472" s="29">
        <v>1</v>
      </c>
      <c r="K3472" s="432">
        <v>7450.0715163419063</v>
      </c>
      <c r="L3472" s="432">
        <f>IF(K3472=0,#REF!,0)</f>
        <v>0</v>
      </c>
      <c r="O3472">
        <v>58373.624907999998</v>
      </c>
      <c r="P3472">
        <v>30</v>
      </c>
    </row>
    <row r="3473" spans="1:16">
      <c r="A3473" s="29">
        <v>3471</v>
      </c>
      <c r="B3473" s="29">
        <v>1032.623999999998</v>
      </c>
      <c r="C3473" s="29">
        <v>29660.3829999999</v>
      </c>
      <c r="D3473" s="29">
        <v>1</v>
      </c>
      <c r="E3473" s="29">
        <v>1</v>
      </c>
      <c r="F3473" s="29">
        <v>3163.4489999999901</v>
      </c>
      <c r="G3473" s="29">
        <v>1</v>
      </c>
      <c r="H3473" s="29">
        <v>1</v>
      </c>
      <c r="I3473" s="29">
        <v>1</v>
      </c>
      <c r="K3473" s="432">
        <v>23149.22146751051</v>
      </c>
      <c r="L3473" s="432">
        <f>IF(K3473=0,#REF!,0)</f>
        <v>0</v>
      </c>
      <c r="O3473">
        <v>61881.254638999999</v>
      </c>
      <c r="P3473">
        <v>24</v>
      </c>
    </row>
    <row r="3474" spans="1:16">
      <c r="A3474" s="29">
        <v>3472</v>
      </c>
      <c r="B3474" s="29">
        <v>1032.623999999998</v>
      </c>
      <c r="C3474" s="29">
        <v>29275.1359999999</v>
      </c>
      <c r="D3474" s="29">
        <v>1</v>
      </c>
      <c r="E3474" s="29">
        <v>1</v>
      </c>
      <c r="F3474" s="29">
        <v>2489.1060000000002</v>
      </c>
      <c r="G3474" s="29">
        <v>1</v>
      </c>
      <c r="H3474" s="29">
        <v>1</v>
      </c>
      <c r="I3474" s="29">
        <v>1</v>
      </c>
      <c r="K3474" s="432">
        <v>14480.76934399743</v>
      </c>
      <c r="L3474" s="432">
        <f>IF(K3474=0,#REF!,0)</f>
        <v>0</v>
      </c>
      <c r="O3474">
        <v>61545.766083000002</v>
      </c>
      <c r="P3474">
        <v>25</v>
      </c>
    </row>
    <row r="3475" spans="1:16">
      <c r="A3475" s="29">
        <v>3473</v>
      </c>
      <c r="B3475" s="29">
        <v>1032.623999999998</v>
      </c>
      <c r="C3475" s="29">
        <v>28898.601999999901</v>
      </c>
      <c r="D3475" s="29">
        <v>1</v>
      </c>
      <c r="E3475" s="29">
        <v>1</v>
      </c>
      <c r="F3475" s="29">
        <v>3163.4359999999901</v>
      </c>
      <c r="G3475" s="29">
        <v>1</v>
      </c>
      <c r="H3475" s="29">
        <v>1</v>
      </c>
      <c r="I3475" s="29">
        <v>1</v>
      </c>
      <c r="K3475" s="432"/>
      <c r="L3475" s="432" t="e">
        <f>IF(K3475=0,#REF!,0)</f>
        <v>#REF!</v>
      </c>
      <c r="O3475">
        <v>61891.760955999998</v>
      </c>
      <c r="P3475">
        <v>25</v>
      </c>
    </row>
    <row r="3476" spans="1:16">
      <c r="A3476" s="29">
        <v>3474</v>
      </c>
      <c r="B3476" s="29">
        <v>1762.222</v>
      </c>
      <c r="C3476" s="29">
        <v>28213.6899999999</v>
      </c>
      <c r="D3476" s="29">
        <v>1</v>
      </c>
      <c r="E3476" s="29">
        <v>1</v>
      </c>
      <c r="F3476" s="29">
        <v>4063.6039999999998</v>
      </c>
      <c r="G3476" s="29">
        <v>1</v>
      </c>
      <c r="H3476" s="29">
        <v>1</v>
      </c>
      <c r="I3476" s="29">
        <v>1</v>
      </c>
      <c r="K3476" s="432"/>
      <c r="L3476" s="432" t="e">
        <f>IF(K3476=0,#REF!,0)</f>
        <v>#REF!</v>
      </c>
      <c r="O3476">
        <v>61778.644074999997</v>
      </c>
      <c r="P3476">
        <v>26</v>
      </c>
    </row>
    <row r="3477" spans="1:16">
      <c r="A3477" s="29">
        <v>3475</v>
      </c>
      <c r="B3477" s="29">
        <v>6139.8579999999993</v>
      </c>
      <c r="C3477" s="29">
        <v>28119.354999999901</v>
      </c>
      <c r="D3477" s="29">
        <v>1</v>
      </c>
      <c r="E3477" s="29">
        <v>1</v>
      </c>
      <c r="F3477" s="29">
        <v>5639.4049999999997</v>
      </c>
      <c r="G3477" s="29">
        <v>1</v>
      </c>
      <c r="H3477" s="29">
        <v>1</v>
      </c>
      <c r="I3477" s="29">
        <v>1</v>
      </c>
      <c r="K3477" s="432"/>
      <c r="L3477" s="432" t="e">
        <f>IF(K3477=0,#REF!,0)</f>
        <v>#REF!</v>
      </c>
      <c r="O3477">
        <v>60363.744202000002</v>
      </c>
      <c r="P3477">
        <v>33</v>
      </c>
    </row>
    <row r="3478" spans="1:16">
      <c r="A3478" s="29">
        <v>3476</v>
      </c>
      <c r="B3478" s="29">
        <v>7599.07</v>
      </c>
      <c r="C3478" s="29">
        <v>29388.360999999899</v>
      </c>
      <c r="D3478" s="29">
        <v>1</v>
      </c>
      <c r="E3478" s="29">
        <v>1</v>
      </c>
      <c r="F3478" s="29">
        <v>4459.3239999999996</v>
      </c>
      <c r="G3478" s="29">
        <v>1</v>
      </c>
      <c r="H3478" s="29">
        <v>1</v>
      </c>
      <c r="I3478" s="29">
        <v>1</v>
      </c>
      <c r="K3478" s="432"/>
      <c r="L3478" s="432" t="e">
        <f>IF(K3478=0,#REF!,0)</f>
        <v>#REF!</v>
      </c>
      <c r="O3478">
        <v>60082.404175000003</v>
      </c>
      <c r="P3478">
        <v>33</v>
      </c>
    </row>
    <row r="3479" spans="1:16">
      <c r="A3479" s="29">
        <v>3477</v>
      </c>
      <c r="B3479" s="29">
        <v>1762.222</v>
      </c>
      <c r="C3479" s="29">
        <v>16153.0519999999</v>
      </c>
      <c r="D3479" s="29">
        <v>1</v>
      </c>
      <c r="E3479" s="29">
        <v>1</v>
      </c>
      <c r="F3479" s="29">
        <v>2492.6390000000001</v>
      </c>
      <c r="G3479" s="29">
        <v>1</v>
      </c>
      <c r="H3479" s="29">
        <v>1</v>
      </c>
      <c r="I3479" s="29">
        <v>1</v>
      </c>
      <c r="K3479" s="432"/>
      <c r="L3479" s="432" t="e">
        <f>IF(K3479=0,#REF!,0)</f>
        <v>#REF!</v>
      </c>
      <c r="O3479">
        <v>60408.117278999998</v>
      </c>
      <c r="P3479">
        <v>35</v>
      </c>
    </row>
    <row r="3480" spans="1:16">
      <c r="A3480" s="29">
        <v>3478</v>
      </c>
      <c r="B3480" s="29">
        <v>1762.222</v>
      </c>
      <c r="C3480" s="29">
        <v>15703.841999999901</v>
      </c>
      <c r="D3480" s="29">
        <v>1</v>
      </c>
      <c r="E3480" s="29">
        <v>1</v>
      </c>
      <c r="F3480" s="29">
        <v>2437.5479999999998</v>
      </c>
      <c r="G3480" s="29">
        <v>1</v>
      </c>
      <c r="H3480" s="29">
        <v>1</v>
      </c>
      <c r="I3480" s="29">
        <v>1</v>
      </c>
      <c r="K3480" s="432"/>
      <c r="L3480" s="432" t="e">
        <f>IF(K3480=0,#REF!,0)</f>
        <v>#REF!</v>
      </c>
      <c r="O3480">
        <v>58722.339539000001</v>
      </c>
      <c r="P3480">
        <v>38</v>
      </c>
    </row>
    <row r="3481" spans="1:16">
      <c r="A3481" s="29">
        <v>3479</v>
      </c>
      <c r="B3481" s="29">
        <v>1762.222</v>
      </c>
      <c r="C3481" s="29">
        <v>15254.630999999899</v>
      </c>
      <c r="D3481" s="29">
        <v>1</v>
      </c>
      <c r="E3481" s="29">
        <v>1</v>
      </c>
      <c r="F3481" s="29">
        <v>1988.9159999999999</v>
      </c>
      <c r="G3481" s="29">
        <v>1</v>
      </c>
      <c r="H3481" s="29">
        <v>1</v>
      </c>
      <c r="I3481" s="29">
        <v>1</v>
      </c>
      <c r="K3481" s="432"/>
      <c r="L3481" s="432" t="e">
        <f>IF(K3481=0,#REF!,0)</f>
        <v>#REF!</v>
      </c>
      <c r="O3481">
        <v>56998.338928999998</v>
      </c>
      <c r="P3481">
        <v>36</v>
      </c>
    </row>
    <row r="3482" spans="1:16">
      <c r="A3482" s="29">
        <v>3480</v>
      </c>
      <c r="B3482" s="29">
        <v>1032.623999999998</v>
      </c>
      <c r="C3482" s="29">
        <v>15254.630999999899</v>
      </c>
      <c r="D3482" s="29">
        <v>1</v>
      </c>
      <c r="E3482" s="29">
        <v>1</v>
      </c>
      <c r="F3482" s="29">
        <v>1204.973</v>
      </c>
      <c r="G3482" s="29">
        <v>1</v>
      </c>
      <c r="H3482" s="29">
        <v>1</v>
      </c>
      <c r="I3482" s="29">
        <v>1</v>
      </c>
      <c r="K3482" s="432"/>
      <c r="L3482" s="432" t="e">
        <f>IF(K3482=0,#REF!,0)</f>
        <v>#REF!</v>
      </c>
      <c r="O3482">
        <v>55860.166838999998</v>
      </c>
      <c r="P3482">
        <v>31</v>
      </c>
    </row>
    <row r="3483" spans="1:16">
      <c r="A3483" s="29">
        <v>3481</v>
      </c>
      <c r="B3483" s="29">
        <v>1032.623999999998</v>
      </c>
      <c r="C3483" s="29">
        <v>15254.630999999899</v>
      </c>
      <c r="D3483" s="29">
        <v>1</v>
      </c>
      <c r="E3483" s="29">
        <v>1</v>
      </c>
      <c r="F3483" s="29">
        <v>714.75799999999902</v>
      </c>
      <c r="G3483" s="29">
        <v>1</v>
      </c>
      <c r="H3483" s="29">
        <v>1</v>
      </c>
      <c r="I3483" s="29">
        <v>1</v>
      </c>
      <c r="K3483" s="432"/>
      <c r="L3483" s="432" t="e">
        <f>IF(K3483=0,#REF!,0)</f>
        <v>#REF!</v>
      </c>
      <c r="O3483">
        <v>53831.038849999997</v>
      </c>
      <c r="P3483">
        <v>23</v>
      </c>
    </row>
    <row r="3484" spans="1:16">
      <c r="A3484" s="29">
        <v>3482</v>
      </c>
      <c r="B3484" s="29">
        <v>1032.623999999998</v>
      </c>
      <c r="C3484" s="29">
        <v>15187.612999999899</v>
      </c>
      <c r="D3484" s="29">
        <v>1</v>
      </c>
      <c r="E3484" s="29">
        <v>1</v>
      </c>
      <c r="F3484" s="29">
        <v>536.17599999999902</v>
      </c>
      <c r="G3484" s="29">
        <v>1</v>
      </c>
      <c r="H3484" s="29">
        <v>1</v>
      </c>
      <c r="I3484" s="29">
        <v>1</v>
      </c>
      <c r="K3484" s="432"/>
      <c r="L3484" s="432" t="e">
        <f>IF(K3484=0,#REF!,0)</f>
        <v>#REF!</v>
      </c>
      <c r="O3484">
        <v>51757.507873000002</v>
      </c>
      <c r="P3484">
        <v>18</v>
      </c>
    </row>
    <row r="3485" spans="1:16">
      <c r="A3485" s="29">
        <v>3483</v>
      </c>
      <c r="B3485" s="29">
        <v>1032.623999999998</v>
      </c>
      <c r="C3485" s="29">
        <v>15187.612999999899</v>
      </c>
      <c r="D3485" s="29">
        <v>1</v>
      </c>
      <c r="E3485" s="29">
        <v>1</v>
      </c>
      <c r="F3485" s="29">
        <v>421.44200000000001</v>
      </c>
      <c r="G3485" s="29">
        <v>1</v>
      </c>
      <c r="H3485" s="29">
        <v>1</v>
      </c>
      <c r="I3485" s="29">
        <v>1</v>
      </c>
      <c r="K3485" s="432"/>
      <c r="L3485" s="432" t="e">
        <f>IF(K3485=0,#REF!,0)</f>
        <v>#REF!</v>
      </c>
      <c r="O3485">
        <v>51545.325683000003</v>
      </c>
      <c r="P3485">
        <v>15</v>
      </c>
    </row>
    <row r="3486" spans="1:16">
      <c r="A3486" s="29">
        <v>3484</v>
      </c>
      <c r="B3486" s="29">
        <v>1032.623999999998</v>
      </c>
      <c r="C3486" s="29">
        <v>15187.612999999899</v>
      </c>
      <c r="D3486" s="29">
        <v>1</v>
      </c>
      <c r="E3486" s="29">
        <v>1</v>
      </c>
      <c r="F3486" s="29">
        <v>247.20599999999999</v>
      </c>
      <c r="G3486" s="29">
        <v>1</v>
      </c>
      <c r="H3486" s="29">
        <v>1</v>
      </c>
      <c r="I3486" s="29">
        <v>1</v>
      </c>
      <c r="K3486" s="432"/>
      <c r="L3486" s="432" t="e">
        <f>IF(K3486=0,#REF!,0)</f>
        <v>#REF!</v>
      </c>
      <c r="O3486">
        <v>50816.420166000004</v>
      </c>
      <c r="P3486">
        <v>14</v>
      </c>
    </row>
    <row r="3487" spans="1:16">
      <c r="A3487" s="29">
        <v>3485</v>
      </c>
      <c r="B3487" s="29">
        <v>1032.623999999998</v>
      </c>
      <c r="C3487" s="29">
        <v>15187.612999999899</v>
      </c>
      <c r="D3487" s="29">
        <v>1</v>
      </c>
      <c r="E3487" s="29">
        <v>1</v>
      </c>
      <c r="F3487" s="29">
        <v>247.797</v>
      </c>
      <c r="G3487" s="29">
        <v>1</v>
      </c>
      <c r="H3487" s="29">
        <v>1</v>
      </c>
      <c r="I3487" s="29">
        <v>1</v>
      </c>
      <c r="K3487" s="432"/>
      <c r="L3487" s="432" t="e">
        <f>IF(K3487=0,#REF!,0)</f>
        <v>#REF!</v>
      </c>
      <c r="O3487">
        <v>50766.930603000001</v>
      </c>
      <c r="P3487">
        <v>15</v>
      </c>
    </row>
    <row r="3488" spans="1:16">
      <c r="A3488" s="29">
        <v>3486</v>
      </c>
      <c r="B3488" s="29">
        <v>1762.222</v>
      </c>
      <c r="C3488" s="29">
        <v>15187.612999999899</v>
      </c>
      <c r="D3488" s="29">
        <v>1</v>
      </c>
      <c r="E3488" s="29">
        <v>1</v>
      </c>
      <c r="F3488" s="29">
        <v>422.16399999999902</v>
      </c>
      <c r="G3488" s="29">
        <v>1</v>
      </c>
      <c r="H3488" s="29">
        <v>1</v>
      </c>
      <c r="I3488" s="29">
        <v>1</v>
      </c>
      <c r="K3488" s="432"/>
      <c r="L3488" s="432" t="e">
        <f>IF(K3488=0,#REF!,0)</f>
        <v>#REF!</v>
      </c>
      <c r="O3488">
        <v>51392.309784999998</v>
      </c>
      <c r="P3488">
        <v>20</v>
      </c>
    </row>
    <row r="3489" spans="1:16">
      <c r="A3489" s="29">
        <v>3487</v>
      </c>
      <c r="B3489" s="29">
        <v>6139.8579999999993</v>
      </c>
      <c r="C3489" s="29">
        <v>15289.6509999999</v>
      </c>
      <c r="D3489" s="29">
        <v>1</v>
      </c>
      <c r="E3489" s="29">
        <v>1</v>
      </c>
      <c r="F3489" s="29">
        <v>1267.13499999999</v>
      </c>
      <c r="G3489" s="29">
        <v>1</v>
      </c>
      <c r="H3489" s="29">
        <v>1</v>
      </c>
      <c r="I3489" s="29">
        <v>1</v>
      </c>
      <c r="K3489" s="432"/>
      <c r="L3489" s="432" t="e">
        <f>IF(K3489=0,#REF!,0)</f>
        <v>#REF!</v>
      </c>
      <c r="O3489">
        <v>53008.269287000003</v>
      </c>
      <c r="P3489">
        <v>36</v>
      </c>
    </row>
    <row r="3490" spans="1:16">
      <c r="A3490" s="29">
        <v>3488</v>
      </c>
      <c r="B3490" s="29">
        <v>1762.222</v>
      </c>
      <c r="C3490" s="29">
        <v>15633.8059999999</v>
      </c>
      <c r="D3490" s="29">
        <v>1</v>
      </c>
      <c r="E3490" s="29">
        <v>1</v>
      </c>
      <c r="F3490" s="29">
        <v>2569.701</v>
      </c>
      <c r="G3490" s="29">
        <v>1</v>
      </c>
      <c r="H3490" s="29">
        <v>1</v>
      </c>
      <c r="I3490" s="29">
        <v>1</v>
      </c>
      <c r="K3490" s="432"/>
      <c r="L3490" s="432" t="e">
        <f>IF(K3490=0,#REF!,0)</f>
        <v>#REF!</v>
      </c>
      <c r="O3490">
        <v>55026.427125000002</v>
      </c>
      <c r="P3490">
        <v>55</v>
      </c>
    </row>
    <row r="3491" spans="1:16">
      <c r="A3491" s="29">
        <v>3489</v>
      </c>
      <c r="B3491" s="29">
        <v>1032.623999999998</v>
      </c>
      <c r="C3491" s="29">
        <v>16672.300999999901</v>
      </c>
      <c r="D3491" s="29">
        <v>1</v>
      </c>
      <c r="E3491" s="29">
        <v>1</v>
      </c>
      <c r="F3491" s="29">
        <v>4061.86599999999</v>
      </c>
      <c r="G3491" s="29">
        <v>1</v>
      </c>
      <c r="H3491" s="29">
        <v>1</v>
      </c>
      <c r="I3491" s="29">
        <v>1</v>
      </c>
      <c r="K3491" s="432">
        <v>3872.8689331908458</v>
      </c>
      <c r="L3491" s="432">
        <f>IF(K3491=0,#REF!,0)</f>
        <v>0</v>
      </c>
      <c r="O3491">
        <v>55110.517517</v>
      </c>
      <c r="P3491">
        <v>40</v>
      </c>
    </row>
    <row r="3492" spans="1:16">
      <c r="A3492" s="29">
        <v>3490</v>
      </c>
      <c r="B3492" s="29">
        <v>1153.2399999999991</v>
      </c>
      <c r="C3492" s="29">
        <v>17792.710999999901</v>
      </c>
      <c r="D3492" s="29">
        <v>1</v>
      </c>
      <c r="E3492" s="29">
        <v>1</v>
      </c>
      <c r="F3492" s="29">
        <v>5366.973</v>
      </c>
      <c r="G3492" s="29">
        <v>1</v>
      </c>
      <c r="H3492" s="29">
        <v>1</v>
      </c>
      <c r="I3492" s="29">
        <v>1</v>
      </c>
      <c r="K3492" s="432">
        <v>15804.650902477561</v>
      </c>
      <c r="L3492" s="432">
        <f>IF(K3492=0,#REF!,0)</f>
        <v>0</v>
      </c>
      <c r="O3492">
        <v>58534.864073999997</v>
      </c>
      <c r="P3492">
        <v>27</v>
      </c>
    </row>
    <row r="3493" spans="1:16">
      <c r="A3493" s="29">
        <v>3491</v>
      </c>
      <c r="B3493" s="29">
        <v>1213.5469999999989</v>
      </c>
      <c r="C3493" s="29">
        <v>18679.559999999899</v>
      </c>
      <c r="D3493" s="29">
        <v>1</v>
      </c>
      <c r="E3493" s="29">
        <v>1</v>
      </c>
      <c r="F3493" s="29">
        <v>5924.65</v>
      </c>
      <c r="G3493" s="29">
        <v>1</v>
      </c>
      <c r="H3493" s="29">
        <v>1</v>
      </c>
      <c r="I3493" s="29">
        <v>1</v>
      </c>
      <c r="K3493" s="432">
        <v>36275.384265380613</v>
      </c>
      <c r="L3493" s="432">
        <f>IF(K3493=0,#REF!,0)</f>
        <v>0</v>
      </c>
      <c r="O3493">
        <v>58694.005982000002</v>
      </c>
      <c r="P3493">
        <v>26</v>
      </c>
    </row>
    <row r="3494" spans="1:16">
      <c r="A3494" s="29">
        <v>3492</v>
      </c>
      <c r="B3494" s="29">
        <v>1213.5469999999989</v>
      </c>
      <c r="C3494" s="29">
        <v>18294.355999999902</v>
      </c>
      <c r="D3494" s="29">
        <v>1</v>
      </c>
      <c r="E3494" s="29">
        <v>1</v>
      </c>
      <c r="F3494" s="29">
        <v>6233.2509999999902</v>
      </c>
      <c r="G3494" s="29">
        <v>1</v>
      </c>
      <c r="H3494" s="29">
        <v>1</v>
      </c>
      <c r="I3494" s="29">
        <v>1</v>
      </c>
      <c r="K3494" s="432">
        <v>46503.617740825728</v>
      </c>
      <c r="L3494" s="432">
        <f>IF(K3494=0,#REF!,0)</f>
        <v>0</v>
      </c>
      <c r="O3494">
        <v>59670.215637000001</v>
      </c>
      <c r="P3494">
        <v>22</v>
      </c>
    </row>
    <row r="3495" spans="1:16">
      <c r="A3495" s="29">
        <v>3493</v>
      </c>
      <c r="B3495" s="29">
        <v>6200.1660000000002</v>
      </c>
      <c r="C3495" s="29">
        <v>16386.614999999889</v>
      </c>
      <c r="D3495" s="29">
        <v>1</v>
      </c>
      <c r="E3495" s="29">
        <v>1</v>
      </c>
      <c r="F3495" s="29">
        <v>5358.8609999999999</v>
      </c>
      <c r="G3495" s="29">
        <v>1</v>
      </c>
      <c r="H3495" s="29">
        <v>1</v>
      </c>
      <c r="I3495" s="29">
        <v>1</v>
      </c>
      <c r="K3495" s="432">
        <v>23864.137768809818</v>
      </c>
      <c r="L3495" s="432">
        <f>IF(K3495=0,#REF!,0)</f>
        <v>0</v>
      </c>
      <c r="O3495">
        <v>57007.129760999997</v>
      </c>
      <c r="P3495">
        <v>17</v>
      </c>
    </row>
    <row r="3496" spans="1:16">
      <c r="A3496" s="29">
        <v>3494</v>
      </c>
      <c r="B3496" s="29">
        <v>1762.222</v>
      </c>
      <c r="C3496" s="29">
        <v>16203.154999999901</v>
      </c>
      <c r="D3496" s="29">
        <v>1</v>
      </c>
      <c r="E3496" s="29">
        <v>1</v>
      </c>
      <c r="F3496" s="29">
        <v>4612.9029999999902</v>
      </c>
      <c r="G3496" s="29">
        <v>1</v>
      </c>
      <c r="H3496" s="29">
        <v>1</v>
      </c>
      <c r="I3496" s="29">
        <v>1</v>
      </c>
      <c r="K3496" s="432">
        <v>31970.13594201946</v>
      </c>
      <c r="L3496" s="432">
        <f>IF(K3496=0,#REF!,0)</f>
        <v>0</v>
      </c>
      <c r="O3496">
        <v>57055.245789000001</v>
      </c>
      <c r="P3496">
        <v>23</v>
      </c>
    </row>
    <row r="3497" spans="1:16">
      <c r="A3497" s="29">
        <v>3495</v>
      </c>
      <c r="B3497" s="29">
        <v>1032.623999999998</v>
      </c>
      <c r="C3497" s="29">
        <v>16973.5649999999</v>
      </c>
      <c r="D3497" s="29">
        <v>1</v>
      </c>
      <c r="E3497" s="29">
        <v>1</v>
      </c>
      <c r="F3497" s="29">
        <v>3618.2620000000002</v>
      </c>
      <c r="G3497" s="29">
        <v>1</v>
      </c>
      <c r="H3497" s="29">
        <v>1</v>
      </c>
      <c r="I3497" s="29">
        <v>1</v>
      </c>
      <c r="K3497" s="432">
        <v>23514.353238512529</v>
      </c>
      <c r="L3497" s="432">
        <f>IF(K3497=0,#REF!,0)</f>
        <v>0</v>
      </c>
      <c r="O3497">
        <v>59834.494444999997</v>
      </c>
      <c r="P3497">
        <v>20</v>
      </c>
    </row>
    <row r="3498" spans="1:16">
      <c r="A3498" s="29">
        <v>3496</v>
      </c>
      <c r="B3498" s="29">
        <v>1032.623999999998</v>
      </c>
      <c r="C3498" s="29">
        <v>16588.360999999899</v>
      </c>
      <c r="D3498" s="29">
        <v>1</v>
      </c>
      <c r="E3498" s="29">
        <v>1</v>
      </c>
      <c r="F3498" s="29">
        <v>3183.1950000000002</v>
      </c>
      <c r="G3498" s="29">
        <v>1</v>
      </c>
      <c r="H3498" s="29">
        <v>1</v>
      </c>
      <c r="I3498" s="29">
        <v>1</v>
      </c>
      <c r="K3498" s="432">
        <v>9586.2907413315424</v>
      </c>
      <c r="L3498" s="432">
        <f>IF(K3498=0,#REF!,0)</f>
        <v>0</v>
      </c>
      <c r="O3498">
        <v>59877.251434999998</v>
      </c>
      <c r="P3498">
        <v>18</v>
      </c>
    </row>
    <row r="3499" spans="1:16">
      <c r="A3499" s="29">
        <v>3497</v>
      </c>
      <c r="B3499" s="29">
        <v>1032.623999999998</v>
      </c>
      <c r="C3499" s="29">
        <v>16203.154999999901</v>
      </c>
      <c r="D3499" s="29">
        <v>1</v>
      </c>
      <c r="E3499" s="29">
        <v>1</v>
      </c>
      <c r="F3499" s="29">
        <v>1818.5829999999901</v>
      </c>
      <c r="G3499" s="29">
        <v>1</v>
      </c>
      <c r="H3499" s="29">
        <v>1</v>
      </c>
      <c r="I3499" s="29">
        <v>1</v>
      </c>
      <c r="K3499" s="432"/>
      <c r="L3499" s="432" t="e">
        <f>IF(K3499=0,#REF!,0)</f>
        <v>#REF!</v>
      </c>
      <c r="O3499">
        <v>60346.916106999997</v>
      </c>
      <c r="P3499">
        <v>21</v>
      </c>
    </row>
    <row r="3500" spans="1:16">
      <c r="A3500" s="29">
        <v>3498</v>
      </c>
      <c r="B3500" s="29">
        <v>1762.222</v>
      </c>
      <c r="C3500" s="29">
        <v>15499.762999999901</v>
      </c>
      <c r="D3500" s="29">
        <v>1</v>
      </c>
      <c r="E3500" s="29">
        <v>1</v>
      </c>
      <c r="F3500" s="29">
        <v>3432.482</v>
      </c>
      <c r="G3500" s="29">
        <v>1</v>
      </c>
      <c r="H3500" s="29">
        <v>1</v>
      </c>
      <c r="I3500" s="29">
        <v>1</v>
      </c>
      <c r="K3500" s="432"/>
      <c r="L3500" s="432" t="e">
        <f>IF(K3500=0,#REF!,0)</f>
        <v>#REF!</v>
      </c>
      <c r="O3500">
        <v>59818.870879999988</v>
      </c>
      <c r="P3500">
        <v>16</v>
      </c>
    </row>
    <row r="3501" spans="1:16">
      <c r="A3501" s="29">
        <v>3499</v>
      </c>
      <c r="B3501" s="29">
        <v>6139.8579999999993</v>
      </c>
      <c r="C3501" s="29">
        <v>15423.693999999899</v>
      </c>
      <c r="D3501" s="29">
        <v>1</v>
      </c>
      <c r="E3501" s="29">
        <v>1</v>
      </c>
      <c r="F3501" s="29">
        <v>4489.5990000000002</v>
      </c>
      <c r="G3501" s="29">
        <v>1</v>
      </c>
      <c r="H3501" s="29">
        <v>1</v>
      </c>
      <c r="I3501" s="29">
        <v>1</v>
      </c>
      <c r="K3501" s="432"/>
      <c r="L3501" s="432" t="e">
        <f>IF(K3501=0,#REF!,0)</f>
        <v>#REF!</v>
      </c>
      <c r="O3501">
        <v>58738.194183</v>
      </c>
      <c r="P3501">
        <v>34</v>
      </c>
    </row>
    <row r="3502" spans="1:16">
      <c r="A3502" s="29">
        <v>3500</v>
      </c>
      <c r="B3502" s="29">
        <v>7599.07</v>
      </c>
      <c r="C3502" s="29">
        <v>16701.287999999899</v>
      </c>
      <c r="D3502" s="29">
        <v>1</v>
      </c>
      <c r="E3502" s="29">
        <v>1</v>
      </c>
      <c r="F3502" s="29">
        <v>4864.3059999999996</v>
      </c>
      <c r="G3502" s="29">
        <v>1</v>
      </c>
      <c r="H3502" s="29">
        <v>1</v>
      </c>
      <c r="I3502" s="29">
        <v>1</v>
      </c>
      <c r="K3502" s="432"/>
      <c r="L3502" s="432" t="e">
        <f>IF(K3502=0,#REF!,0)</f>
        <v>#REF!</v>
      </c>
      <c r="O3502">
        <v>58467.915466999999</v>
      </c>
      <c r="P3502">
        <v>31</v>
      </c>
    </row>
    <row r="3503" spans="1:16">
      <c r="A3503" s="29">
        <v>3501</v>
      </c>
      <c r="B3503" s="29">
        <v>1762.222</v>
      </c>
      <c r="C3503" s="29">
        <v>16153.0519999999</v>
      </c>
      <c r="D3503" s="29">
        <v>1</v>
      </c>
      <c r="E3503" s="29">
        <v>1</v>
      </c>
      <c r="F3503" s="29">
        <v>2504.0630000000001</v>
      </c>
      <c r="G3503" s="29">
        <v>1</v>
      </c>
      <c r="H3503" s="29">
        <v>1</v>
      </c>
      <c r="I3503" s="29">
        <v>1</v>
      </c>
      <c r="K3503" s="432"/>
      <c r="L3503" s="432" t="e">
        <f>IF(K3503=0,#REF!,0)</f>
        <v>#REF!</v>
      </c>
      <c r="O3503">
        <v>59122.049439000002</v>
      </c>
      <c r="P3503">
        <v>33</v>
      </c>
    </row>
    <row r="3504" spans="1:16">
      <c r="A3504" s="29">
        <v>3502</v>
      </c>
      <c r="B3504" s="29">
        <v>1762.222</v>
      </c>
      <c r="C3504" s="29">
        <v>15703.841999999901</v>
      </c>
      <c r="D3504" s="29">
        <v>1</v>
      </c>
      <c r="E3504" s="29">
        <v>1</v>
      </c>
      <c r="F3504" s="29">
        <v>2318.6619999999898</v>
      </c>
      <c r="G3504" s="29">
        <v>1</v>
      </c>
      <c r="H3504" s="29">
        <v>1</v>
      </c>
      <c r="I3504" s="29">
        <v>1</v>
      </c>
      <c r="K3504" s="432"/>
      <c r="L3504" s="432" t="e">
        <f>IF(K3504=0,#REF!,0)</f>
        <v>#REF!</v>
      </c>
      <c r="O3504">
        <v>57910.261993</v>
      </c>
      <c r="P3504">
        <v>33</v>
      </c>
    </row>
    <row r="3505" spans="1:16">
      <c r="A3505" s="29">
        <v>3503</v>
      </c>
      <c r="B3505" s="29">
        <v>1762.222</v>
      </c>
      <c r="C3505" s="29">
        <v>15254.630999999899</v>
      </c>
      <c r="D3505" s="29">
        <v>1</v>
      </c>
      <c r="E3505" s="29">
        <v>1</v>
      </c>
      <c r="F3505" s="29">
        <v>2133.1979999999899</v>
      </c>
      <c r="G3505" s="29">
        <v>1</v>
      </c>
      <c r="H3505" s="29">
        <v>1</v>
      </c>
      <c r="I3505" s="29">
        <v>1</v>
      </c>
      <c r="K3505" s="432"/>
      <c r="L3505" s="432" t="e">
        <f>IF(K3505=0,#REF!,0)</f>
        <v>#REF!</v>
      </c>
      <c r="O3505">
        <v>57558.596314000002</v>
      </c>
      <c r="P3505">
        <v>34</v>
      </c>
    </row>
    <row r="3506" spans="1:16">
      <c r="A3506" s="29">
        <v>3504</v>
      </c>
      <c r="B3506" s="29">
        <v>1032.623999999998</v>
      </c>
      <c r="C3506" s="29">
        <v>15254.630999999899</v>
      </c>
      <c r="D3506" s="29">
        <v>1</v>
      </c>
      <c r="E3506" s="29">
        <v>1</v>
      </c>
      <c r="F3506" s="29">
        <v>1204.723</v>
      </c>
      <c r="G3506" s="29">
        <v>1</v>
      </c>
      <c r="H3506" s="29">
        <v>1</v>
      </c>
      <c r="I3506" s="29">
        <v>1</v>
      </c>
      <c r="K3506" s="432"/>
      <c r="L3506" s="432" t="e">
        <f>IF(K3506=0,#REF!,0)</f>
        <v>#REF!</v>
      </c>
      <c r="O3506">
        <v>56066.424011000003</v>
      </c>
      <c r="P3506">
        <v>29</v>
      </c>
    </row>
    <row r="3507" spans="1:16">
      <c r="A3507" s="29">
        <v>3505</v>
      </c>
      <c r="B3507" s="29">
        <v>1032.623999999998</v>
      </c>
      <c r="C3507" s="29">
        <v>15254.630999999899</v>
      </c>
      <c r="D3507" s="29">
        <v>1</v>
      </c>
      <c r="E3507" s="29">
        <v>1</v>
      </c>
      <c r="F3507" s="29">
        <v>563.07999999999902</v>
      </c>
      <c r="G3507" s="29">
        <v>1</v>
      </c>
      <c r="H3507" s="29">
        <v>1</v>
      </c>
      <c r="I3507" s="29">
        <v>1</v>
      </c>
      <c r="K3507" s="432"/>
      <c r="L3507" s="432" t="e">
        <f>IF(K3507=0,#REF!,0)</f>
        <v>#REF!</v>
      </c>
      <c r="O3507">
        <v>54648.531861000003</v>
      </c>
      <c r="P3507">
        <v>22</v>
      </c>
    </row>
    <row r="3508" spans="1:16">
      <c r="A3508" s="29">
        <v>3506</v>
      </c>
      <c r="B3508" s="29">
        <v>1032.623999999998</v>
      </c>
      <c r="C3508" s="29">
        <v>15187.612999999899</v>
      </c>
      <c r="D3508" s="29">
        <v>1</v>
      </c>
      <c r="E3508" s="29">
        <v>1</v>
      </c>
      <c r="F3508" s="29">
        <v>327.03399999999999</v>
      </c>
      <c r="G3508" s="29">
        <v>1</v>
      </c>
      <c r="H3508" s="29">
        <v>1</v>
      </c>
      <c r="I3508" s="29">
        <v>1</v>
      </c>
      <c r="K3508" s="432"/>
      <c r="L3508" s="432" t="e">
        <f>IF(K3508=0,#REF!,0)</f>
        <v>#REF!</v>
      </c>
      <c r="O3508">
        <v>51813.622681000001</v>
      </c>
      <c r="P3508">
        <v>15</v>
      </c>
    </row>
    <row r="3509" spans="1:16">
      <c r="A3509" s="29">
        <v>3507</v>
      </c>
      <c r="B3509" s="29">
        <v>1032.623999999998</v>
      </c>
      <c r="C3509" s="29">
        <v>15187.612999999899</v>
      </c>
      <c r="D3509" s="29">
        <v>1</v>
      </c>
      <c r="E3509" s="29">
        <v>1</v>
      </c>
      <c r="F3509" s="29">
        <v>281.31699999999898</v>
      </c>
      <c r="G3509" s="29">
        <v>1</v>
      </c>
      <c r="H3509" s="29">
        <v>1</v>
      </c>
      <c r="I3509" s="29">
        <v>1</v>
      </c>
      <c r="K3509" s="432"/>
      <c r="L3509" s="432" t="e">
        <f>IF(K3509=0,#REF!,0)</f>
        <v>#REF!</v>
      </c>
      <c r="O3509">
        <v>51027.287475999998</v>
      </c>
      <c r="P3509">
        <v>16</v>
      </c>
    </row>
    <row r="3510" spans="1:16">
      <c r="A3510" s="29">
        <v>3508</v>
      </c>
      <c r="B3510" s="29">
        <v>1032.623999999998</v>
      </c>
      <c r="C3510" s="29">
        <v>15187.612999999899</v>
      </c>
      <c r="D3510" s="29">
        <v>1</v>
      </c>
      <c r="E3510" s="29">
        <v>1</v>
      </c>
      <c r="F3510" s="29">
        <v>282.05399999999997</v>
      </c>
      <c r="G3510" s="29">
        <v>1</v>
      </c>
      <c r="H3510" s="29">
        <v>1</v>
      </c>
      <c r="I3510" s="29">
        <v>1</v>
      </c>
      <c r="K3510" s="432"/>
      <c r="L3510" s="432" t="e">
        <f>IF(K3510=0,#REF!,0)</f>
        <v>#REF!</v>
      </c>
      <c r="O3510">
        <v>50792.208098000003</v>
      </c>
      <c r="P3510">
        <v>13</v>
      </c>
    </row>
    <row r="3511" spans="1:16">
      <c r="A3511" s="29">
        <v>3509</v>
      </c>
      <c r="B3511" s="29">
        <v>1032.623999999998</v>
      </c>
      <c r="C3511" s="29">
        <v>15187.612999999899</v>
      </c>
      <c r="D3511" s="29">
        <v>1</v>
      </c>
      <c r="E3511" s="29">
        <v>1</v>
      </c>
      <c r="F3511" s="29">
        <v>249.22300000000001</v>
      </c>
      <c r="G3511" s="29">
        <v>1</v>
      </c>
      <c r="H3511" s="29">
        <v>1</v>
      </c>
      <c r="I3511" s="29">
        <v>1</v>
      </c>
      <c r="K3511" s="432"/>
      <c r="L3511" s="432" t="e">
        <f>IF(K3511=0,#REF!,0)</f>
        <v>#REF!</v>
      </c>
      <c r="O3511">
        <v>50302.307434000002</v>
      </c>
      <c r="P3511">
        <v>13</v>
      </c>
    </row>
    <row r="3512" spans="1:16">
      <c r="A3512" s="29">
        <v>3510</v>
      </c>
      <c r="B3512" s="29">
        <v>1762.222</v>
      </c>
      <c r="C3512" s="29">
        <v>15187.612999999899</v>
      </c>
      <c r="D3512" s="29">
        <v>1</v>
      </c>
      <c r="E3512" s="29">
        <v>1</v>
      </c>
      <c r="F3512" s="29">
        <v>2519.7709999999902</v>
      </c>
      <c r="G3512" s="29">
        <v>1</v>
      </c>
      <c r="H3512" s="29">
        <v>1</v>
      </c>
      <c r="I3512" s="29">
        <v>1</v>
      </c>
      <c r="K3512" s="432"/>
      <c r="L3512" s="432" t="e">
        <f>IF(K3512=0,#REF!,0)</f>
        <v>#REF!</v>
      </c>
      <c r="O3512">
        <v>50246.923522999998</v>
      </c>
      <c r="P3512">
        <v>18</v>
      </c>
    </row>
    <row r="3513" spans="1:16">
      <c r="A3513" s="29">
        <v>3511</v>
      </c>
      <c r="B3513" s="29">
        <v>6139.8579999999993</v>
      </c>
      <c r="C3513" s="29">
        <v>15289.6509999999</v>
      </c>
      <c r="D3513" s="29">
        <v>1</v>
      </c>
      <c r="E3513" s="29">
        <v>1</v>
      </c>
      <c r="F3513" s="29">
        <v>6600.058</v>
      </c>
      <c r="G3513" s="29">
        <v>1</v>
      </c>
      <c r="H3513" s="29">
        <v>1</v>
      </c>
      <c r="I3513" s="29">
        <v>1</v>
      </c>
      <c r="K3513" s="432"/>
      <c r="L3513" s="432" t="e">
        <f>IF(K3513=0,#REF!,0)</f>
        <v>#REF!</v>
      </c>
      <c r="O3513">
        <v>50543.127532999999</v>
      </c>
      <c r="P3513">
        <v>21</v>
      </c>
    </row>
    <row r="3514" spans="1:16">
      <c r="A3514" s="29">
        <v>3512</v>
      </c>
      <c r="B3514" s="29">
        <v>1762.222</v>
      </c>
      <c r="C3514" s="29">
        <v>42233.844999999892</v>
      </c>
      <c r="D3514" s="29">
        <v>1</v>
      </c>
      <c r="E3514" s="29">
        <v>1</v>
      </c>
      <c r="F3514" s="29">
        <v>5347.1549999999897</v>
      </c>
      <c r="G3514" s="29">
        <v>1</v>
      </c>
      <c r="H3514" s="29">
        <v>1</v>
      </c>
      <c r="I3514" s="29">
        <v>1</v>
      </c>
      <c r="K3514" s="432"/>
      <c r="L3514" s="432" t="e">
        <f>IF(K3514=0,#REF!,0)</f>
        <v>#REF!</v>
      </c>
      <c r="O3514">
        <v>50543.761321000013</v>
      </c>
      <c r="P3514">
        <v>28</v>
      </c>
    </row>
    <row r="3515" spans="1:16">
      <c r="A3515" s="29">
        <v>3513</v>
      </c>
      <c r="B3515" s="29">
        <v>1032.623999999998</v>
      </c>
      <c r="C3515" s="29">
        <v>71708.521999999895</v>
      </c>
      <c r="D3515" s="29">
        <v>1</v>
      </c>
      <c r="E3515" s="29">
        <v>1</v>
      </c>
      <c r="F3515" s="29">
        <v>4423.1409999999896</v>
      </c>
      <c r="G3515" s="29">
        <v>1</v>
      </c>
      <c r="H3515" s="29">
        <v>1</v>
      </c>
      <c r="I3515" s="29">
        <v>1</v>
      </c>
      <c r="K3515" s="432"/>
      <c r="L3515" s="432" t="e">
        <f>IF(K3515=0,#REF!,0)</f>
        <v>#REF!</v>
      </c>
      <c r="O3515">
        <v>51488.571961000001</v>
      </c>
      <c r="P3515">
        <v>38</v>
      </c>
    </row>
    <row r="3516" spans="1:16">
      <c r="A3516" s="29">
        <v>3514</v>
      </c>
      <c r="B3516" s="29">
        <v>1153.2399999999991</v>
      </c>
      <c r="C3516" s="29">
        <v>89774.578000000009</v>
      </c>
      <c r="D3516" s="29">
        <v>1</v>
      </c>
      <c r="E3516" s="29">
        <v>1</v>
      </c>
      <c r="F3516" s="29">
        <v>3368.692</v>
      </c>
      <c r="G3516" s="29">
        <v>1</v>
      </c>
      <c r="H3516" s="29">
        <v>1</v>
      </c>
      <c r="I3516" s="29">
        <v>1</v>
      </c>
      <c r="K3516" s="432">
        <v>24817.901196831499</v>
      </c>
      <c r="L3516" s="432">
        <f>IF(K3516=0,#REF!,0)</f>
        <v>0</v>
      </c>
      <c r="O3516">
        <v>53726.556763000001</v>
      </c>
      <c r="P3516">
        <v>31</v>
      </c>
    </row>
    <row r="3517" spans="1:16">
      <c r="A3517" s="29">
        <v>3515</v>
      </c>
      <c r="B3517" s="29">
        <v>1213.5469999999989</v>
      </c>
      <c r="C3517" s="29">
        <v>107576.9109999998</v>
      </c>
      <c r="D3517" s="29">
        <v>1</v>
      </c>
      <c r="E3517" s="29">
        <v>1</v>
      </c>
      <c r="F3517" s="29">
        <v>2972.6619999999998</v>
      </c>
      <c r="G3517" s="29">
        <v>1</v>
      </c>
      <c r="H3517" s="29">
        <v>1</v>
      </c>
      <c r="I3517" s="29">
        <v>1</v>
      </c>
      <c r="K3517" s="432">
        <v>38540.261065805731</v>
      </c>
      <c r="L3517" s="432">
        <f>IF(K3517=0,#REF!,0)</f>
        <v>0</v>
      </c>
      <c r="O3517">
        <v>54057.005981000002</v>
      </c>
      <c r="P3517">
        <v>37</v>
      </c>
    </row>
    <row r="3518" spans="1:16">
      <c r="A3518" s="29">
        <v>3516</v>
      </c>
      <c r="B3518" s="29">
        <v>1213.5469999999989</v>
      </c>
      <c r="C3518" s="29">
        <v>90259.971000000005</v>
      </c>
      <c r="D3518" s="29">
        <v>1</v>
      </c>
      <c r="E3518" s="29">
        <v>1</v>
      </c>
      <c r="F3518" s="29">
        <v>2774.2359999999899</v>
      </c>
      <c r="G3518" s="29">
        <v>1</v>
      </c>
      <c r="H3518" s="29">
        <v>1</v>
      </c>
      <c r="I3518" s="29">
        <v>1</v>
      </c>
      <c r="K3518" s="432">
        <v>36638.678507629833</v>
      </c>
      <c r="L3518" s="432">
        <f>IF(K3518=0,#REF!,0)</f>
        <v>0</v>
      </c>
      <c r="O3518">
        <v>54772.728545999998</v>
      </c>
      <c r="P3518">
        <v>26</v>
      </c>
    </row>
    <row r="3519" spans="1:16">
      <c r="A3519" s="29">
        <v>3517</v>
      </c>
      <c r="B3519" s="29">
        <v>6200.1660000000002</v>
      </c>
      <c r="C3519" s="29">
        <v>49075.046999999897</v>
      </c>
      <c r="D3519" s="29">
        <v>1</v>
      </c>
      <c r="E3519" s="29">
        <v>1</v>
      </c>
      <c r="F3519" s="29">
        <v>4150.3670000000002</v>
      </c>
      <c r="G3519" s="29">
        <v>1</v>
      </c>
      <c r="H3519" s="29">
        <v>1</v>
      </c>
      <c r="I3519" s="29">
        <v>1</v>
      </c>
      <c r="K3519" s="432">
        <v>27351.78135243927</v>
      </c>
      <c r="L3519" s="432">
        <f>IF(K3519=0,#REF!,0)</f>
        <v>0</v>
      </c>
      <c r="O3519">
        <v>53016.386565000001</v>
      </c>
      <c r="P3519">
        <v>24</v>
      </c>
    </row>
    <row r="3520" spans="1:16">
      <c r="A3520" s="29">
        <v>3518</v>
      </c>
      <c r="B3520" s="29">
        <v>1762.222</v>
      </c>
      <c r="C3520" s="29">
        <v>71246.386999999901</v>
      </c>
      <c r="D3520" s="29">
        <v>1</v>
      </c>
      <c r="E3520" s="29">
        <v>1</v>
      </c>
      <c r="F3520" s="29">
        <v>3690.5789999999902</v>
      </c>
      <c r="G3520" s="29">
        <v>1</v>
      </c>
      <c r="H3520" s="29">
        <v>1</v>
      </c>
      <c r="I3520" s="29">
        <v>1</v>
      </c>
      <c r="K3520" s="432">
        <v>41140.795386744212</v>
      </c>
      <c r="L3520" s="432">
        <f>IF(K3520=0,#REF!,0)</f>
        <v>0</v>
      </c>
      <c r="O3520">
        <v>52775.738128999998</v>
      </c>
      <c r="P3520">
        <v>23</v>
      </c>
    </row>
    <row r="3521" spans="1:16">
      <c r="A3521" s="29">
        <v>3519</v>
      </c>
      <c r="B3521" s="29">
        <v>1032.623999999998</v>
      </c>
      <c r="C3521" s="29">
        <v>105869.5459999998</v>
      </c>
      <c r="D3521" s="29">
        <v>1</v>
      </c>
      <c r="E3521" s="29">
        <v>1</v>
      </c>
      <c r="F3521" s="29">
        <v>2115.9690000000001</v>
      </c>
      <c r="G3521" s="29">
        <v>1</v>
      </c>
      <c r="H3521" s="29">
        <v>1</v>
      </c>
      <c r="I3521" s="29">
        <v>1</v>
      </c>
      <c r="K3521" s="432">
        <v>22751.346076895781</v>
      </c>
      <c r="L3521" s="432">
        <f>IF(K3521=0,#REF!,0)</f>
        <v>0</v>
      </c>
      <c r="O3521">
        <v>54482.729308999988</v>
      </c>
      <c r="P3521">
        <v>23</v>
      </c>
    </row>
    <row r="3522" spans="1:16">
      <c r="A3522" s="29">
        <v>3520</v>
      </c>
      <c r="B3522" s="29">
        <v>1032.623999999998</v>
      </c>
      <c r="C3522" s="29">
        <v>88562.457999999999</v>
      </c>
      <c r="D3522" s="29">
        <v>1</v>
      </c>
      <c r="E3522" s="29">
        <v>1</v>
      </c>
      <c r="F3522" s="29">
        <v>1853.92</v>
      </c>
      <c r="G3522" s="29">
        <v>1</v>
      </c>
      <c r="H3522" s="29">
        <v>1</v>
      </c>
      <c r="I3522" s="29">
        <v>1</v>
      </c>
      <c r="K3522" s="432">
        <v>16195.909319048509</v>
      </c>
      <c r="L3522" s="432">
        <f>IF(K3522=0,#REF!,0)</f>
        <v>0</v>
      </c>
      <c r="O3522">
        <v>53843.646911000003</v>
      </c>
      <c r="P3522">
        <v>20</v>
      </c>
    </row>
    <row r="3523" spans="1:16">
      <c r="A3523" s="29">
        <v>3521</v>
      </c>
      <c r="B3523" s="29">
        <v>1032.623999999998</v>
      </c>
      <c r="C3523" s="29">
        <v>76644.097000000009</v>
      </c>
      <c r="D3523" s="29">
        <v>1</v>
      </c>
      <c r="E3523" s="29">
        <v>1</v>
      </c>
      <c r="F3523" s="29">
        <v>2115.8819999999901</v>
      </c>
      <c r="G3523" s="29">
        <v>1</v>
      </c>
      <c r="H3523" s="29">
        <v>1</v>
      </c>
      <c r="I3523" s="29">
        <v>1</v>
      </c>
      <c r="K3523" s="432"/>
      <c r="L3523" s="432" t="e">
        <f>IF(K3523=0,#REF!,0)</f>
        <v>#REF!</v>
      </c>
      <c r="O3523">
        <v>53844.928893999997</v>
      </c>
      <c r="P3523">
        <v>23</v>
      </c>
    </row>
    <row r="3524" spans="1:16">
      <c r="A3524" s="29">
        <v>3522</v>
      </c>
      <c r="B3524" s="29">
        <v>1762.222</v>
      </c>
      <c r="C3524" s="29">
        <v>42097.109999999891</v>
      </c>
      <c r="D3524" s="29">
        <v>1</v>
      </c>
      <c r="E3524" s="29">
        <v>1</v>
      </c>
      <c r="F3524" s="29">
        <v>3690.3399999999901</v>
      </c>
      <c r="G3524" s="29">
        <v>1</v>
      </c>
      <c r="H3524" s="29">
        <v>1</v>
      </c>
      <c r="I3524" s="29">
        <v>1</v>
      </c>
      <c r="K3524" s="432"/>
      <c r="L3524" s="432" t="e">
        <f>IF(K3524=0,#REF!,0)</f>
        <v>#REF!</v>
      </c>
      <c r="O3524">
        <v>53544.036926000001</v>
      </c>
      <c r="P3524">
        <v>25</v>
      </c>
    </row>
    <row r="3525" spans="1:16">
      <c r="A3525" s="29">
        <v>3523</v>
      </c>
      <c r="B3525" s="29">
        <v>6139.8579999999993</v>
      </c>
      <c r="C3525" s="29">
        <v>28119.5629999999</v>
      </c>
      <c r="D3525" s="29">
        <v>1</v>
      </c>
      <c r="E3525" s="29">
        <v>1</v>
      </c>
      <c r="F3525" s="29">
        <v>5200.9949999999899</v>
      </c>
      <c r="G3525" s="29">
        <v>1</v>
      </c>
      <c r="H3525" s="29">
        <v>1</v>
      </c>
      <c r="I3525" s="29">
        <v>1</v>
      </c>
      <c r="K3525" s="432"/>
      <c r="L3525" s="432" t="e">
        <f>IF(K3525=0,#REF!,0)</f>
        <v>#REF!</v>
      </c>
      <c r="O3525">
        <v>53069.087647</v>
      </c>
      <c r="P3525">
        <v>28</v>
      </c>
    </row>
    <row r="3526" spans="1:16">
      <c r="A3526" s="29">
        <v>3524</v>
      </c>
      <c r="B3526" s="29">
        <v>7599.07</v>
      </c>
      <c r="C3526" s="29">
        <v>29388.5259999999</v>
      </c>
      <c r="D3526" s="29">
        <v>1</v>
      </c>
      <c r="E3526" s="29">
        <v>1</v>
      </c>
      <c r="F3526" s="29">
        <v>5268.56699999999</v>
      </c>
      <c r="G3526" s="29">
        <v>1</v>
      </c>
      <c r="H3526" s="29">
        <v>1</v>
      </c>
      <c r="I3526" s="29">
        <v>1</v>
      </c>
      <c r="K3526" s="432"/>
      <c r="L3526" s="432" t="e">
        <f>IF(K3526=0,#REF!,0)</f>
        <v>#REF!</v>
      </c>
      <c r="O3526">
        <v>53693.983308000003</v>
      </c>
      <c r="P3526">
        <v>28</v>
      </c>
    </row>
    <row r="3527" spans="1:16">
      <c r="A3527" s="29">
        <v>3525</v>
      </c>
      <c r="B3527" s="29">
        <v>1762.222</v>
      </c>
      <c r="C3527" s="29">
        <v>16153.0519999999</v>
      </c>
      <c r="D3527" s="29">
        <v>1</v>
      </c>
      <c r="E3527" s="29">
        <v>1</v>
      </c>
      <c r="F3527" s="29">
        <v>4089.30599999999</v>
      </c>
      <c r="G3527" s="29">
        <v>1</v>
      </c>
      <c r="H3527" s="29">
        <v>1</v>
      </c>
      <c r="I3527" s="29">
        <v>1</v>
      </c>
      <c r="K3527" s="432"/>
      <c r="L3527" s="432" t="e">
        <f>IF(K3527=0,#REF!,0)</f>
        <v>#REF!</v>
      </c>
      <c r="O3527">
        <v>55064.879669000002</v>
      </c>
      <c r="P3527">
        <v>35</v>
      </c>
    </row>
    <row r="3528" spans="1:16">
      <c r="A3528" s="29">
        <v>3526</v>
      </c>
      <c r="B3528" s="29">
        <v>1762.222</v>
      </c>
      <c r="C3528" s="29">
        <v>15703.841999999901</v>
      </c>
      <c r="D3528" s="29">
        <v>1</v>
      </c>
      <c r="E3528" s="29">
        <v>1</v>
      </c>
      <c r="F3528" s="29">
        <v>2973.645</v>
      </c>
      <c r="G3528" s="29">
        <v>1</v>
      </c>
      <c r="H3528" s="29">
        <v>1</v>
      </c>
      <c r="I3528" s="29">
        <v>1</v>
      </c>
      <c r="K3528" s="432"/>
      <c r="L3528" s="432" t="e">
        <f>IF(K3528=0,#REF!,0)</f>
        <v>#REF!</v>
      </c>
      <c r="O3528">
        <v>54856.581084999998</v>
      </c>
      <c r="P3528">
        <v>34</v>
      </c>
    </row>
    <row r="3529" spans="1:16">
      <c r="A3529" s="29">
        <v>3527</v>
      </c>
      <c r="B3529" s="29">
        <v>1762.222</v>
      </c>
      <c r="C3529" s="29">
        <v>15254.630999999899</v>
      </c>
      <c r="D3529" s="29">
        <v>1</v>
      </c>
      <c r="E3529" s="29">
        <v>1</v>
      </c>
      <c r="F3529" s="29">
        <v>1662.3810000000001</v>
      </c>
      <c r="G3529" s="29">
        <v>1</v>
      </c>
      <c r="H3529" s="29">
        <v>1</v>
      </c>
      <c r="I3529" s="29">
        <v>1</v>
      </c>
      <c r="K3529" s="432"/>
      <c r="L3529" s="432" t="e">
        <f>IF(K3529=0,#REF!,0)</f>
        <v>#REF!</v>
      </c>
      <c r="O3529">
        <v>54379.154845999998</v>
      </c>
      <c r="P3529">
        <v>31</v>
      </c>
    </row>
    <row r="3530" spans="1:16">
      <c r="A3530" s="29">
        <v>3528</v>
      </c>
      <c r="B3530" s="29">
        <v>1032.623999999998</v>
      </c>
      <c r="C3530" s="29">
        <v>15254.630999999899</v>
      </c>
      <c r="D3530" s="29">
        <v>1</v>
      </c>
      <c r="E3530" s="29">
        <v>1</v>
      </c>
      <c r="F3530" s="29">
        <v>1271.029</v>
      </c>
      <c r="G3530" s="29">
        <v>1</v>
      </c>
      <c r="H3530" s="29">
        <v>1</v>
      </c>
      <c r="I3530" s="29">
        <v>1</v>
      </c>
      <c r="K3530" s="432"/>
      <c r="L3530" s="432" t="e">
        <f>IF(K3530=0,#REF!,0)</f>
        <v>#REF!</v>
      </c>
      <c r="O3530">
        <v>53113.131408000001</v>
      </c>
      <c r="P3530">
        <v>26</v>
      </c>
    </row>
    <row r="3531" spans="1:16">
      <c r="A3531" s="29">
        <v>3529</v>
      </c>
      <c r="B3531" s="29">
        <v>1032.623999999998</v>
      </c>
      <c r="C3531" s="29">
        <v>15254.630999999899</v>
      </c>
      <c r="D3531" s="29">
        <v>1</v>
      </c>
      <c r="E3531" s="29">
        <v>1</v>
      </c>
      <c r="F3531" s="29">
        <v>562.93299999999999</v>
      </c>
      <c r="G3531" s="29">
        <v>1</v>
      </c>
      <c r="H3531" s="29">
        <v>1</v>
      </c>
      <c r="I3531" s="29">
        <v>1</v>
      </c>
      <c r="K3531" s="432"/>
      <c r="L3531" s="432" t="e">
        <f>IF(K3531=0,#REF!,0)</f>
        <v>#REF!</v>
      </c>
      <c r="O3531">
        <v>50650.541442000002</v>
      </c>
      <c r="P3531">
        <v>25</v>
      </c>
    </row>
    <row r="3532" spans="1:16">
      <c r="A3532" s="29">
        <v>3530</v>
      </c>
      <c r="B3532" s="29">
        <v>1032.623999999998</v>
      </c>
      <c r="C3532" s="29">
        <v>15187.612999999899</v>
      </c>
      <c r="D3532" s="29">
        <v>1</v>
      </c>
      <c r="E3532" s="29">
        <v>1</v>
      </c>
      <c r="F3532" s="29">
        <v>327.19900000000001</v>
      </c>
      <c r="G3532" s="29">
        <v>1</v>
      </c>
      <c r="H3532" s="29">
        <v>1</v>
      </c>
      <c r="I3532" s="29">
        <v>1</v>
      </c>
      <c r="K3532" s="432"/>
      <c r="L3532" s="432" t="e">
        <f>IF(K3532=0,#REF!,0)</f>
        <v>#REF!</v>
      </c>
      <c r="O3532">
        <v>48595.123139000003</v>
      </c>
      <c r="P3532">
        <v>17</v>
      </c>
    </row>
    <row r="3533" spans="1:16">
      <c r="A3533" s="29">
        <v>3531</v>
      </c>
      <c r="B3533" s="29">
        <v>1032.623999999998</v>
      </c>
      <c r="C3533" s="29">
        <v>15187.612999999899</v>
      </c>
      <c r="D3533" s="29">
        <v>1</v>
      </c>
      <c r="E3533" s="29">
        <v>1</v>
      </c>
      <c r="F3533" s="29">
        <v>282.33599999999899</v>
      </c>
      <c r="G3533" s="29">
        <v>1</v>
      </c>
      <c r="H3533" s="29">
        <v>1</v>
      </c>
      <c r="I3533" s="29">
        <v>1</v>
      </c>
      <c r="K3533" s="432"/>
      <c r="L3533" s="432" t="e">
        <f>IF(K3533=0,#REF!,0)</f>
        <v>#REF!</v>
      </c>
      <c r="O3533">
        <v>47482.566192999999</v>
      </c>
      <c r="P3533">
        <v>18</v>
      </c>
    </row>
    <row r="3534" spans="1:16">
      <c r="A3534" s="29">
        <v>3532</v>
      </c>
      <c r="B3534" s="29">
        <v>1032.623999999998</v>
      </c>
      <c r="C3534" s="29">
        <v>15187.612999999899</v>
      </c>
      <c r="D3534" s="29">
        <v>1</v>
      </c>
      <c r="E3534" s="29">
        <v>1</v>
      </c>
      <c r="F3534" s="29">
        <v>283.476</v>
      </c>
      <c r="G3534" s="29">
        <v>1</v>
      </c>
      <c r="H3534" s="29">
        <v>1</v>
      </c>
      <c r="I3534" s="29">
        <v>1</v>
      </c>
      <c r="K3534" s="432"/>
      <c r="L3534" s="432" t="e">
        <f>IF(K3534=0,#REF!,0)</f>
        <v>#REF!</v>
      </c>
      <c r="O3534">
        <v>47383.217131999998</v>
      </c>
      <c r="P3534">
        <v>16</v>
      </c>
    </row>
    <row r="3535" spans="1:16">
      <c r="A3535" s="29">
        <v>3533</v>
      </c>
      <c r="B3535" s="29">
        <v>1032.623999999998</v>
      </c>
      <c r="C3535" s="29">
        <v>15187.612999999899</v>
      </c>
      <c r="D3535" s="29">
        <v>1</v>
      </c>
      <c r="E3535" s="29">
        <v>1</v>
      </c>
      <c r="F3535" s="29">
        <v>250.32</v>
      </c>
      <c r="G3535" s="29">
        <v>1</v>
      </c>
      <c r="H3535" s="29">
        <v>1</v>
      </c>
      <c r="I3535" s="29">
        <v>1</v>
      </c>
      <c r="K3535" s="432"/>
      <c r="L3535" s="432" t="e">
        <f>IF(K3535=0,#REF!,0)</f>
        <v>#REF!</v>
      </c>
      <c r="O3535">
        <v>47227.681153999998</v>
      </c>
      <c r="P3535">
        <v>14</v>
      </c>
    </row>
    <row r="3536" spans="1:16">
      <c r="A3536" s="29">
        <v>3534</v>
      </c>
      <c r="B3536" s="29">
        <v>1762.222</v>
      </c>
      <c r="C3536" s="29">
        <v>15187.612999999899</v>
      </c>
      <c r="D3536" s="29">
        <v>1</v>
      </c>
      <c r="E3536" s="29">
        <v>1</v>
      </c>
      <c r="F3536" s="29">
        <v>2521.2459999999901</v>
      </c>
      <c r="G3536" s="29">
        <v>1</v>
      </c>
      <c r="H3536" s="29">
        <v>1</v>
      </c>
      <c r="I3536" s="29">
        <v>1</v>
      </c>
      <c r="K3536" s="432"/>
      <c r="L3536" s="432" t="e">
        <f>IF(K3536=0,#REF!,0)</f>
        <v>#REF!</v>
      </c>
      <c r="O3536">
        <v>46737.534576999999</v>
      </c>
      <c r="P3536">
        <v>19</v>
      </c>
    </row>
    <row r="3537" spans="1:16">
      <c r="A3537" s="29">
        <v>3535</v>
      </c>
      <c r="B3537" s="29">
        <v>6139.8579999999993</v>
      </c>
      <c r="C3537" s="29">
        <v>15289.6509999999</v>
      </c>
      <c r="D3537" s="29">
        <v>1</v>
      </c>
      <c r="E3537" s="29">
        <v>1</v>
      </c>
      <c r="F3537" s="29">
        <v>6604.4719999999998</v>
      </c>
      <c r="G3537" s="29">
        <v>1</v>
      </c>
      <c r="H3537" s="29">
        <v>1</v>
      </c>
      <c r="I3537" s="29">
        <v>1</v>
      </c>
      <c r="K3537" s="432"/>
      <c r="L3537" s="432" t="e">
        <f>IF(K3537=0,#REF!,0)</f>
        <v>#REF!</v>
      </c>
      <c r="O3537">
        <v>47588.653869000002</v>
      </c>
      <c r="P3537">
        <v>22</v>
      </c>
    </row>
    <row r="3538" spans="1:16">
      <c r="A3538" s="29">
        <v>3536</v>
      </c>
      <c r="B3538" s="29">
        <v>1762.222</v>
      </c>
      <c r="C3538" s="29">
        <v>42223.200999999892</v>
      </c>
      <c r="D3538" s="29">
        <v>1</v>
      </c>
      <c r="E3538" s="29">
        <v>1</v>
      </c>
      <c r="F3538" s="29">
        <v>5351.442</v>
      </c>
      <c r="G3538" s="29">
        <v>1</v>
      </c>
      <c r="H3538" s="29">
        <v>1</v>
      </c>
      <c r="I3538" s="29">
        <v>1</v>
      </c>
      <c r="K3538" s="432"/>
      <c r="L3538" s="432" t="e">
        <f>IF(K3538=0,#REF!,0)</f>
        <v>#REF!</v>
      </c>
      <c r="O3538">
        <v>48096.491516999988</v>
      </c>
      <c r="P3538">
        <v>26</v>
      </c>
    </row>
    <row r="3539" spans="1:16">
      <c r="A3539" s="29">
        <v>3537</v>
      </c>
      <c r="B3539" s="29">
        <v>1032.623999999998</v>
      </c>
      <c r="C3539" s="29">
        <v>71708.960999999894</v>
      </c>
      <c r="D3539" s="29">
        <v>1</v>
      </c>
      <c r="E3539" s="29">
        <v>1</v>
      </c>
      <c r="F3539" s="29">
        <v>4427.4520000000002</v>
      </c>
      <c r="G3539" s="29">
        <v>1</v>
      </c>
      <c r="H3539" s="29">
        <v>1</v>
      </c>
      <c r="I3539" s="29">
        <v>1</v>
      </c>
      <c r="K3539" s="432"/>
      <c r="L3539" s="432" t="e">
        <f>IF(K3539=0,#REF!,0)</f>
        <v>#REF!</v>
      </c>
      <c r="O3539">
        <v>47098.644225999997</v>
      </c>
      <c r="P3539">
        <v>34</v>
      </c>
    </row>
    <row r="3540" spans="1:16">
      <c r="A3540" s="29">
        <v>3538</v>
      </c>
      <c r="B3540" s="29">
        <v>1153.2399999999991</v>
      </c>
      <c r="C3540" s="29">
        <v>89775.206000000006</v>
      </c>
      <c r="D3540" s="29">
        <v>1</v>
      </c>
      <c r="E3540" s="29">
        <v>1</v>
      </c>
      <c r="F3540" s="29">
        <v>3372.36</v>
      </c>
      <c r="G3540" s="29">
        <v>1</v>
      </c>
      <c r="H3540" s="29">
        <v>1</v>
      </c>
      <c r="I3540" s="29">
        <v>1</v>
      </c>
      <c r="K3540" s="432">
        <v>17873.32314151961</v>
      </c>
      <c r="L3540" s="432">
        <f>IF(K3540=0,#REF!,0)</f>
        <v>0</v>
      </c>
      <c r="O3540">
        <v>48191.163605000002</v>
      </c>
      <c r="P3540">
        <v>38</v>
      </c>
    </row>
    <row r="3541" spans="1:16">
      <c r="A3541" s="29">
        <v>3539</v>
      </c>
      <c r="B3541" s="29">
        <v>1213.5469999999989</v>
      </c>
      <c r="C3541" s="29">
        <v>107577.64299999981</v>
      </c>
      <c r="D3541" s="29">
        <v>1</v>
      </c>
      <c r="E3541" s="29">
        <v>1</v>
      </c>
      <c r="F3541" s="29">
        <v>2976.3319999999999</v>
      </c>
      <c r="G3541" s="29">
        <v>1</v>
      </c>
      <c r="H3541" s="29">
        <v>1</v>
      </c>
      <c r="I3541" s="29">
        <v>1</v>
      </c>
      <c r="K3541" s="432">
        <v>28707.787788668789</v>
      </c>
      <c r="L3541" s="432">
        <f>IF(K3541=0,#REF!,0)</f>
        <v>0</v>
      </c>
      <c r="O3541">
        <v>47540.103179999998</v>
      </c>
      <c r="P3541">
        <v>35</v>
      </c>
    </row>
    <row r="3542" spans="1:16">
      <c r="A3542" s="29">
        <v>3540</v>
      </c>
      <c r="B3542" s="29">
        <v>1213.5469999999989</v>
      </c>
      <c r="C3542" s="29">
        <v>90260.82</v>
      </c>
      <c r="D3542" s="29">
        <v>1</v>
      </c>
      <c r="E3542" s="29">
        <v>1</v>
      </c>
      <c r="F3542" s="29">
        <v>2778.0650000000001</v>
      </c>
      <c r="G3542" s="29">
        <v>1</v>
      </c>
      <c r="H3542" s="29">
        <v>1</v>
      </c>
      <c r="I3542" s="29">
        <v>1</v>
      </c>
      <c r="K3542" s="432">
        <v>44782.122319528789</v>
      </c>
      <c r="L3542" s="432">
        <f>IF(K3542=0,#REF!,0)</f>
        <v>0</v>
      </c>
      <c r="O3542">
        <v>47687.045836999998</v>
      </c>
      <c r="P3542">
        <v>33</v>
      </c>
    </row>
    <row r="3543" spans="1:16">
      <c r="A3543" s="29">
        <v>3541</v>
      </c>
      <c r="B3543" s="29">
        <v>6200.1660000000002</v>
      </c>
      <c r="C3543" s="29">
        <v>49075.815999999897</v>
      </c>
      <c r="D3543" s="29">
        <v>1</v>
      </c>
      <c r="E3543" s="29">
        <v>1</v>
      </c>
      <c r="F3543" s="29">
        <v>4156.1419999999998</v>
      </c>
      <c r="G3543" s="29">
        <v>1</v>
      </c>
      <c r="H3543" s="29">
        <v>1</v>
      </c>
      <c r="I3543" s="29">
        <v>1</v>
      </c>
      <c r="K3543" s="432">
        <v>35282.272238730147</v>
      </c>
      <c r="L3543" s="432">
        <f>IF(K3543=0,#REF!,0)</f>
        <v>0</v>
      </c>
      <c r="O3543">
        <v>47536.714417000003</v>
      </c>
      <c r="P3543">
        <v>29</v>
      </c>
    </row>
    <row r="3544" spans="1:16">
      <c r="A3544" s="29">
        <v>3542</v>
      </c>
      <c r="B3544" s="29">
        <v>1762.222</v>
      </c>
      <c r="C3544" s="29">
        <v>71247.26299999989</v>
      </c>
      <c r="D3544" s="29">
        <v>1</v>
      </c>
      <c r="E3544" s="29">
        <v>1</v>
      </c>
      <c r="F3544" s="29">
        <v>3696.0070000000001</v>
      </c>
      <c r="G3544" s="29">
        <v>1</v>
      </c>
      <c r="H3544" s="29">
        <v>1</v>
      </c>
      <c r="I3544" s="29">
        <v>1</v>
      </c>
      <c r="K3544" s="432">
        <v>39303.699171515444</v>
      </c>
      <c r="L3544" s="432">
        <f>IF(K3544=0,#REF!,0)</f>
        <v>0</v>
      </c>
      <c r="O3544">
        <v>48006.514005999998</v>
      </c>
      <c r="P3544">
        <v>28</v>
      </c>
    </row>
    <row r="3545" spans="1:16">
      <c r="A3545" s="29">
        <v>3543</v>
      </c>
      <c r="B3545" s="29">
        <v>1032.623999999998</v>
      </c>
      <c r="C3545" s="29">
        <v>105870.5799999998</v>
      </c>
      <c r="D3545" s="29">
        <v>1</v>
      </c>
      <c r="E3545" s="29">
        <v>1</v>
      </c>
      <c r="F3545" s="29">
        <v>2119.6210000000001</v>
      </c>
      <c r="G3545" s="29">
        <v>1</v>
      </c>
      <c r="H3545" s="29">
        <v>1</v>
      </c>
      <c r="I3545" s="29">
        <v>1</v>
      </c>
      <c r="K3545" s="432">
        <v>36020.140198798617</v>
      </c>
      <c r="L3545" s="432">
        <f>IF(K3545=0,#REF!,0)</f>
        <v>0</v>
      </c>
      <c r="O3545">
        <v>48369.614379999999</v>
      </c>
      <c r="P3545">
        <v>24</v>
      </c>
    </row>
    <row r="3546" spans="1:16">
      <c r="A3546" s="29">
        <v>3544</v>
      </c>
      <c r="B3546" s="29">
        <v>1032.623999999998</v>
      </c>
      <c r="C3546" s="29">
        <v>88563.445999999996</v>
      </c>
      <c r="D3546" s="29">
        <v>1</v>
      </c>
      <c r="E3546" s="29">
        <v>1</v>
      </c>
      <c r="F3546" s="29">
        <v>1857.35399999999</v>
      </c>
      <c r="G3546" s="29">
        <v>1</v>
      </c>
      <c r="H3546" s="29">
        <v>1</v>
      </c>
      <c r="I3546" s="29">
        <v>1</v>
      </c>
      <c r="K3546" s="432">
        <v>18127.576574627081</v>
      </c>
      <c r="L3546" s="432">
        <f>IF(K3546=0,#REF!,0)</f>
        <v>0</v>
      </c>
      <c r="O3546">
        <v>48723.382049</v>
      </c>
      <c r="P3546">
        <v>27</v>
      </c>
    </row>
    <row r="3547" spans="1:16">
      <c r="A3547" s="29">
        <v>3545</v>
      </c>
      <c r="B3547" s="29">
        <v>1032.623999999998</v>
      </c>
      <c r="C3547" s="29">
        <v>76645.176000000007</v>
      </c>
      <c r="D3547" s="29">
        <v>1</v>
      </c>
      <c r="E3547" s="29">
        <v>1</v>
      </c>
      <c r="F3547" s="29">
        <v>2119.768</v>
      </c>
      <c r="G3547" s="29">
        <v>1</v>
      </c>
      <c r="H3547" s="29">
        <v>1</v>
      </c>
      <c r="I3547" s="29">
        <v>1</v>
      </c>
      <c r="K3547" s="432"/>
      <c r="L3547" s="432" t="e">
        <f>IF(K3547=0,#REF!,0)</f>
        <v>#REF!</v>
      </c>
      <c r="O3547">
        <v>49070.276152999999</v>
      </c>
      <c r="P3547">
        <v>29</v>
      </c>
    </row>
    <row r="3548" spans="1:16">
      <c r="A3548" s="29">
        <v>3546</v>
      </c>
      <c r="B3548" s="29">
        <v>1762.222</v>
      </c>
      <c r="C3548" s="29">
        <v>42098.273999999888</v>
      </c>
      <c r="D3548" s="29">
        <v>1</v>
      </c>
      <c r="E3548" s="29">
        <v>1</v>
      </c>
      <c r="F3548" s="29">
        <v>3696.67399999999</v>
      </c>
      <c r="G3548" s="29">
        <v>1</v>
      </c>
      <c r="H3548" s="29">
        <v>1</v>
      </c>
      <c r="I3548" s="29">
        <v>1</v>
      </c>
      <c r="K3548" s="432"/>
      <c r="L3548" s="432" t="e">
        <f>IF(K3548=0,#REF!,0)</f>
        <v>#REF!</v>
      </c>
      <c r="O3548">
        <v>50021.558288</v>
      </c>
      <c r="P3548">
        <v>29</v>
      </c>
    </row>
    <row r="3549" spans="1:16">
      <c r="A3549" s="29">
        <v>3547</v>
      </c>
      <c r="B3549" s="29">
        <v>6139.8579999999993</v>
      </c>
      <c r="C3549" s="29">
        <v>28120.2069999999</v>
      </c>
      <c r="D3549" s="29">
        <v>1</v>
      </c>
      <c r="E3549" s="29">
        <v>1</v>
      </c>
      <c r="F3549" s="29">
        <v>5209.6270000000004</v>
      </c>
      <c r="G3549" s="29">
        <v>1</v>
      </c>
      <c r="H3549" s="29">
        <v>1</v>
      </c>
      <c r="I3549" s="29">
        <v>1</v>
      </c>
      <c r="K3549" s="432"/>
      <c r="L3549" s="432" t="e">
        <f>IF(K3549=0,#REF!,0)</f>
        <v>#REF!</v>
      </c>
      <c r="O3549">
        <v>51159.611113999999</v>
      </c>
      <c r="P3549">
        <v>34</v>
      </c>
    </row>
    <row r="3550" spans="1:16">
      <c r="A3550" s="29">
        <v>3548</v>
      </c>
      <c r="B3550" s="29">
        <v>7599.07</v>
      </c>
      <c r="C3550" s="29">
        <v>29389.030999999901</v>
      </c>
      <c r="D3550" s="29">
        <v>1</v>
      </c>
      <c r="E3550" s="29">
        <v>1</v>
      </c>
      <c r="F3550" s="29">
        <v>5277.2779999999902</v>
      </c>
      <c r="G3550" s="29">
        <v>1</v>
      </c>
      <c r="H3550" s="29">
        <v>1</v>
      </c>
      <c r="I3550" s="29">
        <v>1</v>
      </c>
      <c r="K3550" s="432"/>
      <c r="L3550" s="432" t="e">
        <f>IF(K3550=0,#REF!,0)</f>
        <v>#REF!</v>
      </c>
      <c r="O3550">
        <v>51757.655762000002</v>
      </c>
      <c r="P3550">
        <v>41</v>
      </c>
    </row>
    <row r="3551" spans="1:16">
      <c r="A3551" s="29">
        <v>3549</v>
      </c>
      <c r="B3551" s="29">
        <v>1762.222</v>
      </c>
      <c r="C3551" s="29">
        <v>16153.0519999999</v>
      </c>
      <c r="D3551" s="29">
        <v>1</v>
      </c>
      <c r="E3551" s="29">
        <v>1</v>
      </c>
      <c r="F3551" s="29">
        <v>4095.7979999999998</v>
      </c>
      <c r="G3551" s="29">
        <v>1</v>
      </c>
      <c r="H3551" s="29">
        <v>1</v>
      </c>
      <c r="I3551" s="29">
        <v>1</v>
      </c>
      <c r="K3551" s="432"/>
      <c r="L3551" s="432" t="e">
        <f>IF(K3551=0,#REF!,0)</f>
        <v>#REF!</v>
      </c>
      <c r="O3551">
        <v>53711.776945999998</v>
      </c>
      <c r="P3551">
        <v>44</v>
      </c>
    </row>
    <row r="3552" spans="1:16">
      <c r="A3552" s="29">
        <v>3550</v>
      </c>
      <c r="B3552" s="29">
        <v>1762.222</v>
      </c>
      <c r="C3552" s="29">
        <v>15703.841999999901</v>
      </c>
      <c r="D3552" s="29">
        <v>1</v>
      </c>
      <c r="E3552" s="29">
        <v>1</v>
      </c>
      <c r="F3552" s="29">
        <v>2978.5419999999899</v>
      </c>
      <c r="G3552" s="29">
        <v>1</v>
      </c>
      <c r="H3552" s="29">
        <v>1</v>
      </c>
      <c r="I3552" s="29">
        <v>1</v>
      </c>
      <c r="K3552" s="432"/>
      <c r="L3552" s="432" t="e">
        <f>IF(K3552=0,#REF!,0)</f>
        <v>#REF!</v>
      </c>
      <c r="O3552">
        <v>52976.048065000003</v>
      </c>
      <c r="P3552">
        <v>45</v>
      </c>
    </row>
    <row r="3553" spans="1:16">
      <c r="A3553" s="29">
        <v>3551</v>
      </c>
      <c r="B3553" s="29">
        <v>1762.222</v>
      </c>
      <c r="C3553" s="29">
        <v>15254.630999999899</v>
      </c>
      <c r="D3553" s="29">
        <v>1</v>
      </c>
      <c r="E3553" s="29">
        <v>1</v>
      </c>
      <c r="F3553" s="29">
        <v>1665.4059999999999</v>
      </c>
      <c r="G3553" s="29">
        <v>1</v>
      </c>
      <c r="H3553" s="29">
        <v>1</v>
      </c>
      <c r="I3553" s="29">
        <v>1</v>
      </c>
      <c r="K3553" s="432"/>
      <c r="L3553" s="432" t="e">
        <f>IF(K3553=0,#REF!,0)</f>
        <v>#REF!</v>
      </c>
      <c r="O3553">
        <v>51957.286407</v>
      </c>
      <c r="P3553">
        <v>38</v>
      </c>
    </row>
    <row r="3554" spans="1:16">
      <c r="A3554" s="29">
        <v>3552</v>
      </c>
      <c r="B3554" s="29">
        <v>1032.623999999998</v>
      </c>
      <c r="C3554" s="29">
        <v>15254.630999999899</v>
      </c>
      <c r="D3554" s="29">
        <v>1</v>
      </c>
      <c r="E3554" s="29">
        <v>1</v>
      </c>
      <c r="F3554" s="29">
        <v>1273.441</v>
      </c>
      <c r="G3554" s="29">
        <v>1</v>
      </c>
      <c r="H3554" s="29">
        <v>1</v>
      </c>
      <c r="I3554" s="29">
        <v>1</v>
      </c>
      <c r="K3554" s="432"/>
      <c r="L3554" s="432" t="e">
        <f>IF(K3554=0,#REF!,0)</f>
        <v>#REF!</v>
      </c>
      <c r="O3554">
        <v>50801.469085999997</v>
      </c>
      <c r="P3554">
        <v>30</v>
      </c>
    </row>
    <row r="3555" spans="1:16">
      <c r="A3555" s="29">
        <v>3553</v>
      </c>
      <c r="B3555" s="29">
        <v>1032.623999999998</v>
      </c>
      <c r="C3555" s="29">
        <v>15254.630999999899</v>
      </c>
      <c r="D3555" s="29">
        <v>1</v>
      </c>
      <c r="E3555" s="29">
        <v>1</v>
      </c>
      <c r="F3555" s="29">
        <v>564.649</v>
      </c>
      <c r="G3555" s="29">
        <v>1</v>
      </c>
      <c r="H3555" s="29">
        <v>1</v>
      </c>
      <c r="I3555" s="29">
        <v>1</v>
      </c>
      <c r="K3555" s="432"/>
      <c r="L3555" s="432" t="e">
        <f>IF(K3555=0,#REF!,0)</f>
        <v>#REF!</v>
      </c>
      <c r="O3555">
        <v>47892.242736</v>
      </c>
      <c r="P3555">
        <v>20</v>
      </c>
    </row>
    <row r="3556" spans="1:16">
      <c r="A3556" s="29">
        <v>3554</v>
      </c>
      <c r="B3556" s="29">
        <v>1032.623999999998</v>
      </c>
      <c r="C3556" s="29">
        <v>15187.612999999899</v>
      </c>
      <c r="D3556" s="29">
        <v>1</v>
      </c>
      <c r="E3556" s="29">
        <v>1</v>
      </c>
      <c r="F3556" s="29">
        <v>329.06099999999998</v>
      </c>
      <c r="G3556" s="29">
        <v>1</v>
      </c>
      <c r="H3556" s="29">
        <v>1</v>
      </c>
      <c r="I3556" s="29">
        <v>1</v>
      </c>
      <c r="K3556" s="432"/>
      <c r="L3556" s="432" t="e">
        <f>IF(K3556=0,#REF!,0)</f>
        <v>#REF!</v>
      </c>
      <c r="O3556">
        <v>46981.802673999999</v>
      </c>
      <c r="P3556">
        <v>16</v>
      </c>
    </row>
    <row r="3557" spans="1:16">
      <c r="A3557" s="29">
        <v>3555</v>
      </c>
      <c r="B3557" s="29">
        <v>1032.623999999998</v>
      </c>
      <c r="C3557" s="29">
        <v>15187.612999999899</v>
      </c>
      <c r="D3557" s="29">
        <v>1</v>
      </c>
      <c r="E3557" s="29">
        <v>1</v>
      </c>
      <c r="F3557" s="29">
        <v>287.19200000000001</v>
      </c>
      <c r="G3557" s="29">
        <v>1</v>
      </c>
      <c r="H3557" s="29">
        <v>1</v>
      </c>
      <c r="I3557" s="29">
        <v>1</v>
      </c>
      <c r="K3557" s="432"/>
      <c r="L3557" s="432" t="e">
        <f>IF(K3557=0,#REF!,0)</f>
        <v>#REF!</v>
      </c>
      <c r="O3557">
        <v>46524.745117000013</v>
      </c>
      <c r="P3557">
        <v>17</v>
      </c>
    </row>
    <row r="3558" spans="1:16">
      <c r="A3558" s="29">
        <v>3556</v>
      </c>
      <c r="B3558" s="29">
        <v>1032.623999999998</v>
      </c>
      <c r="C3558" s="29">
        <v>15187.612999999899</v>
      </c>
      <c r="D3558" s="29">
        <v>1</v>
      </c>
      <c r="E3558" s="29">
        <v>1</v>
      </c>
      <c r="F3558" s="29">
        <v>288.13299999999998</v>
      </c>
      <c r="G3558" s="29">
        <v>1</v>
      </c>
      <c r="H3558" s="29">
        <v>1</v>
      </c>
      <c r="I3558" s="29">
        <v>1</v>
      </c>
      <c r="K3558" s="432"/>
      <c r="L3558" s="432" t="e">
        <f>IF(K3558=0,#REF!,0)</f>
        <v>#REF!</v>
      </c>
      <c r="O3558">
        <v>46482.351045000003</v>
      </c>
      <c r="P3558">
        <v>18</v>
      </c>
    </row>
    <row r="3559" spans="1:16">
      <c r="A3559" s="29">
        <v>3557</v>
      </c>
      <c r="B3559" s="29">
        <v>1032.623999999998</v>
      </c>
      <c r="C3559" s="29">
        <v>15187.612999999899</v>
      </c>
      <c r="D3559" s="29">
        <v>1</v>
      </c>
      <c r="E3559" s="29">
        <v>1</v>
      </c>
      <c r="F3559" s="29">
        <v>252.741999999999</v>
      </c>
      <c r="G3559" s="29">
        <v>1</v>
      </c>
      <c r="H3559" s="29">
        <v>1</v>
      </c>
      <c r="I3559" s="29">
        <v>1</v>
      </c>
      <c r="K3559" s="432"/>
      <c r="L3559" s="432" t="e">
        <f>IF(K3559=0,#REF!,0)</f>
        <v>#REF!</v>
      </c>
      <c r="O3559">
        <v>46969.382173000013</v>
      </c>
      <c r="P3559">
        <v>16</v>
      </c>
    </row>
    <row r="3560" spans="1:16">
      <c r="A3560" s="29">
        <v>3558</v>
      </c>
      <c r="B3560" s="29">
        <v>1762.222</v>
      </c>
      <c r="C3560" s="29">
        <v>15187.612999999899</v>
      </c>
      <c r="D3560" s="29">
        <v>1</v>
      </c>
      <c r="E3560" s="29">
        <v>1</v>
      </c>
      <c r="F3560" s="29">
        <v>2523.5439999999899</v>
      </c>
      <c r="G3560" s="29">
        <v>1</v>
      </c>
      <c r="H3560" s="29">
        <v>1</v>
      </c>
      <c r="I3560" s="29">
        <v>1</v>
      </c>
      <c r="K3560" s="432"/>
      <c r="L3560" s="432" t="e">
        <f>IF(K3560=0,#REF!,0)</f>
        <v>#REF!</v>
      </c>
      <c r="O3560">
        <v>47394.915131000002</v>
      </c>
      <c r="P3560">
        <v>21</v>
      </c>
    </row>
    <row r="3561" spans="1:16">
      <c r="A3561" s="29">
        <v>3559</v>
      </c>
      <c r="B3561" s="29">
        <v>6139.8579999999993</v>
      </c>
      <c r="C3561" s="29">
        <v>15289.6509999999</v>
      </c>
      <c r="D3561" s="29">
        <v>1</v>
      </c>
      <c r="E3561" s="29">
        <v>1</v>
      </c>
      <c r="F3561" s="29">
        <v>6609.5379999999996</v>
      </c>
      <c r="G3561" s="29">
        <v>1</v>
      </c>
      <c r="H3561" s="29">
        <v>1</v>
      </c>
      <c r="I3561" s="29">
        <v>1</v>
      </c>
      <c r="K3561" s="432"/>
      <c r="L3561" s="432" t="e">
        <f>IF(K3561=0,#REF!,0)</f>
        <v>#REF!</v>
      </c>
      <c r="O3561">
        <v>49709.340852000001</v>
      </c>
      <c r="P3561">
        <v>37</v>
      </c>
    </row>
    <row r="3562" spans="1:16">
      <c r="A3562" s="29">
        <v>3560</v>
      </c>
      <c r="B3562" s="29">
        <v>1762.222</v>
      </c>
      <c r="C3562" s="29">
        <v>42223.721999999892</v>
      </c>
      <c r="D3562" s="29">
        <v>1</v>
      </c>
      <c r="E3562" s="29">
        <v>1</v>
      </c>
      <c r="F3562" s="29">
        <v>5355.3739999999898</v>
      </c>
      <c r="G3562" s="29">
        <v>1</v>
      </c>
      <c r="H3562" s="29">
        <v>1</v>
      </c>
      <c r="I3562" s="29">
        <v>1</v>
      </c>
      <c r="K3562" s="432"/>
      <c r="L3562" s="432" t="e">
        <f>IF(K3562=0,#REF!,0)</f>
        <v>#REF!</v>
      </c>
      <c r="O3562">
        <v>52740.062653000001</v>
      </c>
      <c r="P3562">
        <v>61</v>
      </c>
    </row>
    <row r="3563" spans="1:16">
      <c r="A3563" s="29">
        <v>3561</v>
      </c>
      <c r="B3563" s="29">
        <v>1032.623999999998</v>
      </c>
      <c r="C3563" s="29">
        <v>71709.349999999889</v>
      </c>
      <c r="D3563" s="29">
        <v>1</v>
      </c>
      <c r="E3563" s="29">
        <v>1</v>
      </c>
      <c r="F3563" s="29">
        <v>4430.5869999999904</v>
      </c>
      <c r="G3563" s="29">
        <v>1</v>
      </c>
      <c r="H3563" s="29">
        <v>1</v>
      </c>
      <c r="I3563" s="29">
        <v>1</v>
      </c>
      <c r="K3563" s="432"/>
      <c r="L3563" s="432" t="e">
        <f>IF(K3563=0,#REF!,0)</f>
        <v>#REF!</v>
      </c>
      <c r="O3563">
        <v>56817.285216999997</v>
      </c>
      <c r="P3563">
        <v>39</v>
      </c>
    </row>
    <row r="3564" spans="1:16">
      <c r="A3564" s="29">
        <v>3562</v>
      </c>
      <c r="B3564" s="29">
        <v>1153.2399999999991</v>
      </c>
      <c r="C3564" s="29">
        <v>89775.667000000001</v>
      </c>
      <c r="D3564" s="29">
        <v>1</v>
      </c>
      <c r="E3564" s="29">
        <v>1</v>
      </c>
      <c r="F3564" s="29">
        <v>3374.808</v>
      </c>
      <c r="G3564" s="29">
        <v>1</v>
      </c>
      <c r="H3564" s="29">
        <v>1</v>
      </c>
      <c r="I3564" s="29">
        <v>1</v>
      </c>
      <c r="K3564" s="432"/>
      <c r="L3564" s="432" t="e">
        <f>IF(K3564=0,#REF!,0)</f>
        <v>#REF!</v>
      </c>
      <c r="O3564">
        <v>60127.821258999997</v>
      </c>
      <c r="P3564">
        <v>25</v>
      </c>
    </row>
    <row r="3565" spans="1:16">
      <c r="A3565" s="29">
        <v>3563</v>
      </c>
      <c r="B3565" s="29">
        <v>1213.5469999999989</v>
      </c>
      <c r="C3565" s="29">
        <v>107578.09699999981</v>
      </c>
      <c r="D3565" s="29">
        <v>1</v>
      </c>
      <c r="E3565" s="29">
        <v>1</v>
      </c>
      <c r="F3565" s="29">
        <v>2978.5309999999899</v>
      </c>
      <c r="G3565" s="29">
        <v>1</v>
      </c>
      <c r="H3565" s="29">
        <v>1</v>
      </c>
      <c r="I3565" s="29">
        <v>1</v>
      </c>
      <c r="K3565" s="432">
        <v>12026.069249831609</v>
      </c>
      <c r="L3565" s="432">
        <f>IF(K3565=0,#REF!,0)</f>
        <v>0</v>
      </c>
      <c r="O3565">
        <v>61387.516478999998</v>
      </c>
      <c r="P3565">
        <v>23</v>
      </c>
    </row>
    <row r="3566" spans="1:16">
      <c r="A3566" s="29">
        <v>3564</v>
      </c>
      <c r="B3566" s="29">
        <v>1213.5469999999989</v>
      </c>
      <c r="C3566" s="29">
        <v>90261.258000000002</v>
      </c>
      <c r="D3566" s="29">
        <v>1</v>
      </c>
      <c r="E3566" s="29">
        <v>1</v>
      </c>
      <c r="F3566" s="29">
        <v>2780.0239999999999</v>
      </c>
      <c r="G3566" s="29">
        <v>1</v>
      </c>
      <c r="H3566" s="29">
        <v>1</v>
      </c>
      <c r="I3566" s="29">
        <v>1</v>
      </c>
      <c r="K3566" s="432">
        <v>24114.086144725639</v>
      </c>
      <c r="L3566" s="432">
        <f>IF(K3566=0,#REF!,0)</f>
        <v>0</v>
      </c>
      <c r="O3566">
        <v>62581.750854999998</v>
      </c>
      <c r="P3566">
        <v>31</v>
      </c>
    </row>
    <row r="3567" spans="1:16">
      <c r="A3567" s="29">
        <v>3565</v>
      </c>
      <c r="B3567" s="29">
        <v>6200.1660000000002</v>
      </c>
      <c r="C3567" s="29">
        <v>49076.209999999897</v>
      </c>
      <c r="D3567" s="29">
        <v>1</v>
      </c>
      <c r="E3567" s="29">
        <v>1</v>
      </c>
      <c r="F3567" s="29">
        <v>4158.92</v>
      </c>
      <c r="G3567" s="29">
        <v>1</v>
      </c>
      <c r="H3567" s="29">
        <v>1</v>
      </c>
      <c r="I3567" s="29">
        <v>1</v>
      </c>
      <c r="K3567" s="432">
        <v>16607.73273984568</v>
      </c>
      <c r="L3567" s="432">
        <f>IF(K3567=0,#REF!,0)</f>
        <v>0</v>
      </c>
      <c r="O3567">
        <v>61115.829498999999</v>
      </c>
      <c r="P3567">
        <v>25</v>
      </c>
    </row>
    <row r="3568" spans="1:16">
      <c r="A3568" s="29">
        <v>3566</v>
      </c>
      <c r="B3568" s="29">
        <v>1762.222</v>
      </c>
      <c r="C3568" s="29">
        <v>71247.716999999902</v>
      </c>
      <c r="D3568" s="29">
        <v>1</v>
      </c>
      <c r="E3568" s="29">
        <v>1</v>
      </c>
      <c r="F3568" s="29">
        <v>3698.6509999999998</v>
      </c>
      <c r="G3568" s="29">
        <v>1</v>
      </c>
      <c r="H3568" s="29">
        <v>1</v>
      </c>
      <c r="I3568" s="29">
        <v>1</v>
      </c>
      <c r="K3568" s="432">
        <v>27062.04625500258</v>
      </c>
      <c r="L3568" s="432">
        <f>IF(K3568=0,#REF!,0)</f>
        <v>0</v>
      </c>
      <c r="O3568">
        <v>60944.610107</v>
      </c>
      <c r="P3568">
        <v>24</v>
      </c>
    </row>
    <row r="3569" spans="1:16">
      <c r="A3569" s="29">
        <v>3567</v>
      </c>
      <c r="B3569" s="29">
        <v>1032.623999999998</v>
      </c>
      <c r="C3569" s="29">
        <v>105871.0399999998</v>
      </c>
      <c r="D3569" s="29">
        <v>1</v>
      </c>
      <c r="E3569" s="29">
        <v>1</v>
      </c>
      <c r="F3569" s="29">
        <v>2121.2759999999898</v>
      </c>
      <c r="G3569" s="29">
        <v>1</v>
      </c>
      <c r="H3569" s="29">
        <v>1</v>
      </c>
      <c r="I3569" s="29">
        <v>1</v>
      </c>
      <c r="K3569" s="432">
        <v>13211.60233094495</v>
      </c>
      <c r="L3569" s="432">
        <f>IF(K3569=0,#REF!,0)</f>
        <v>0</v>
      </c>
      <c r="O3569">
        <v>64639.300840999997</v>
      </c>
      <c r="P3569">
        <v>22</v>
      </c>
    </row>
    <row r="3570" spans="1:16">
      <c r="A3570" s="29">
        <v>3568</v>
      </c>
      <c r="B3570" s="29">
        <v>1032.623999999998</v>
      </c>
      <c r="C3570" s="29">
        <v>88563.87</v>
      </c>
      <c r="D3570" s="29">
        <v>1</v>
      </c>
      <c r="E3570" s="29">
        <v>1</v>
      </c>
      <c r="F3570" s="29">
        <v>1858.8589999999999</v>
      </c>
      <c r="G3570" s="29">
        <v>1</v>
      </c>
      <c r="H3570" s="29">
        <v>1</v>
      </c>
      <c r="I3570" s="29">
        <v>1</v>
      </c>
      <c r="K3570" s="432"/>
      <c r="L3570" s="432" t="e">
        <f>IF(K3570=0,#REF!,0)</f>
        <v>#REF!</v>
      </c>
      <c r="O3570">
        <v>65121.547547000002</v>
      </c>
      <c r="P3570">
        <v>21</v>
      </c>
    </row>
    <row r="3571" spans="1:16">
      <c r="A3571" s="29">
        <v>3569</v>
      </c>
      <c r="B3571" s="29">
        <v>1032.623999999998</v>
      </c>
      <c r="C3571" s="29">
        <v>76645.66</v>
      </c>
      <c r="D3571" s="29">
        <v>1</v>
      </c>
      <c r="E3571" s="29">
        <v>1</v>
      </c>
      <c r="F3571" s="29">
        <v>2121.5239999999999</v>
      </c>
      <c r="G3571" s="29">
        <v>1</v>
      </c>
      <c r="H3571" s="29">
        <v>1</v>
      </c>
      <c r="I3571" s="29">
        <v>1</v>
      </c>
      <c r="K3571" s="432"/>
      <c r="L3571" s="432" t="e">
        <f>IF(K3571=0,#REF!,0)</f>
        <v>#REF!</v>
      </c>
      <c r="O3571">
        <v>65599.927001999997</v>
      </c>
      <c r="P3571">
        <v>23</v>
      </c>
    </row>
    <row r="3572" spans="1:16">
      <c r="A3572" s="29">
        <v>3570</v>
      </c>
      <c r="B3572" s="29">
        <v>1762.222</v>
      </c>
      <c r="C3572" s="29">
        <v>42098.76499999989</v>
      </c>
      <c r="D3572" s="29">
        <v>1</v>
      </c>
      <c r="E3572" s="29">
        <v>1</v>
      </c>
      <c r="F3572" s="29">
        <v>3699.3589999999899</v>
      </c>
      <c r="G3572" s="29">
        <v>1</v>
      </c>
      <c r="H3572" s="29">
        <v>1</v>
      </c>
      <c r="I3572" s="29">
        <v>1</v>
      </c>
      <c r="K3572" s="432"/>
      <c r="L3572" s="432" t="e">
        <f>IF(K3572=0,#REF!,0)</f>
        <v>#REF!</v>
      </c>
      <c r="O3572">
        <v>65601.092682999995</v>
      </c>
      <c r="P3572">
        <v>20</v>
      </c>
    </row>
    <row r="3573" spans="1:16">
      <c r="A3573" s="29">
        <v>3571</v>
      </c>
      <c r="B3573" s="29">
        <v>6139.8579999999993</v>
      </c>
      <c r="C3573" s="29">
        <v>28120.4729999999</v>
      </c>
      <c r="D3573" s="29">
        <v>1</v>
      </c>
      <c r="E3573" s="29">
        <v>1</v>
      </c>
      <c r="F3573" s="29">
        <v>5213.4179999999897</v>
      </c>
      <c r="G3573" s="29">
        <v>1</v>
      </c>
      <c r="H3573" s="29">
        <v>1</v>
      </c>
      <c r="I3573" s="29">
        <v>1</v>
      </c>
      <c r="K3573" s="432"/>
      <c r="L3573" s="432" t="e">
        <f>IF(K3573=0,#REF!,0)</f>
        <v>#REF!</v>
      </c>
      <c r="O3573">
        <v>63842.600920999997</v>
      </c>
      <c r="P3573">
        <v>29</v>
      </c>
    </row>
    <row r="3574" spans="1:16">
      <c r="A3574" s="29">
        <v>3572</v>
      </c>
      <c r="B3574" s="29">
        <v>7599.07</v>
      </c>
      <c r="C3574" s="29">
        <v>29389.227999999901</v>
      </c>
      <c r="D3574" s="29">
        <v>1</v>
      </c>
      <c r="E3574" s="29">
        <v>1</v>
      </c>
      <c r="F3574" s="29">
        <v>5280.8230000000003</v>
      </c>
      <c r="G3574" s="29">
        <v>1</v>
      </c>
      <c r="H3574" s="29">
        <v>1</v>
      </c>
      <c r="I3574" s="29">
        <v>1</v>
      </c>
      <c r="K3574" s="432"/>
      <c r="L3574" s="432" t="e">
        <f>IF(K3574=0,#REF!,0)</f>
        <v>#REF!</v>
      </c>
      <c r="O3574">
        <v>62717.996429999999</v>
      </c>
      <c r="P3574">
        <v>28</v>
      </c>
    </row>
    <row r="3575" spans="1:16">
      <c r="A3575" s="29">
        <v>3573</v>
      </c>
      <c r="B3575" s="29">
        <v>1762.222</v>
      </c>
      <c r="C3575" s="29">
        <v>16153.0519999999</v>
      </c>
      <c r="D3575" s="29">
        <v>1</v>
      </c>
      <c r="E3575" s="29">
        <v>1</v>
      </c>
      <c r="F3575" s="29">
        <v>4098.2789999999904</v>
      </c>
      <c r="G3575" s="29">
        <v>1</v>
      </c>
      <c r="H3575" s="29">
        <v>1</v>
      </c>
      <c r="I3575" s="29">
        <v>1</v>
      </c>
      <c r="K3575" s="432"/>
      <c r="L3575" s="432" t="e">
        <f>IF(K3575=0,#REF!,0)</f>
        <v>#REF!</v>
      </c>
      <c r="O3575">
        <v>62292.141631999999</v>
      </c>
      <c r="P3575">
        <v>35</v>
      </c>
    </row>
    <row r="3576" spans="1:16">
      <c r="A3576" s="29">
        <v>3574</v>
      </c>
      <c r="B3576" s="29">
        <v>1762.222</v>
      </c>
      <c r="C3576" s="29">
        <v>15703.841999999901</v>
      </c>
      <c r="D3576" s="29">
        <v>1</v>
      </c>
      <c r="E3576" s="29">
        <v>1</v>
      </c>
      <c r="F3576" s="29">
        <v>2980.0359999999901</v>
      </c>
      <c r="G3576" s="29">
        <v>1</v>
      </c>
      <c r="H3576" s="29">
        <v>1</v>
      </c>
      <c r="I3576" s="29">
        <v>1</v>
      </c>
      <c r="K3576" s="432"/>
      <c r="L3576" s="432" t="e">
        <f>IF(K3576=0,#REF!,0)</f>
        <v>#REF!</v>
      </c>
      <c r="O3576">
        <v>61083.678193</v>
      </c>
      <c r="P3576">
        <v>38</v>
      </c>
    </row>
    <row r="3577" spans="1:16">
      <c r="A3577" s="29">
        <v>3575</v>
      </c>
      <c r="B3577" s="29">
        <v>1762.222</v>
      </c>
      <c r="C3577" s="29">
        <v>15254.630999999899</v>
      </c>
      <c r="D3577" s="29">
        <v>1</v>
      </c>
      <c r="E3577" s="29">
        <v>1</v>
      </c>
      <c r="F3577" s="29">
        <v>1666.046</v>
      </c>
      <c r="G3577" s="29">
        <v>1</v>
      </c>
      <c r="H3577" s="29">
        <v>1</v>
      </c>
      <c r="I3577" s="29">
        <v>1</v>
      </c>
      <c r="K3577" s="432"/>
      <c r="L3577" s="432" t="e">
        <f>IF(K3577=0,#REF!,0)</f>
        <v>#REF!</v>
      </c>
      <c r="O3577">
        <v>59217.625334999997</v>
      </c>
      <c r="P3577">
        <v>35</v>
      </c>
    </row>
    <row r="3578" spans="1:16">
      <c r="A3578" s="29">
        <v>3576</v>
      </c>
      <c r="B3578" s="29">
        <v>1032.623999999998</v>
      </c>
      <c r="C3578" s="29">
        <v>15254.630999999899</v>
      </c>
      <c r="D3578" s="29">
        <v>1</v>
      </c>
      <c r="E3578" s="29">
        <v>1</v>
      </c>
      <c r="F3578" s="29">
        <v>1273.8399999999999</v>
      </c>
      <c r="G3578" s="29">
        <v>1</v>
      </c>
      <c r="H3578" s="29">
        <v>1</v>
      </c>
      <c r="I3578" s="29">
        <v>1</v>
      </c>
      <c r="K3578" s="432"/>
      <c r="L3578" s="432" t="e">
        <f>IF(K3578=0,#REF!,0)</f>
        <v>#REF!</v>
      </c>
      <c r="O3578">
        <v>58505.622162</v>
      </c>
      <c r="P3578">
        <v>28</v>
      </c>
    </row>
    <row r="3579" spans="1:16">
      <c r="A3579" s="29">
        <v>3577</v>
      </c>
      <c r="B3579" s="29">
        <v>1032.623999999998</v>
      </c>
      <c r="C3579" s="29">
        <v>15254.630999999899</v>
      </c>
      <c r="D3579" s="29">
        <v>1</v>
      </c>
      <c r="E3579" s="29">
        <v>1</v>
      </c>
      <c r="F3579" s="29">
        <v>564.94399999999996</v>
      </c>
      <c r="G3579" s="29">
        <v>1</v>
      </c>
      <c r="H3579" s="29">
        <v>1</v>
      </c>
      <c r="I3579" s="29">
        <v>1</v>
      </c>
      <c r="K3579" s="432"/>
      <c r="L3579" s="432" t="e">
        <f>IF(K3579=0,#REF!,0)</f>
        <v>#REF!</v>
      </c>
      <c r="O3579">
        <v>55766.584900000002</v>
      </c>
      <c r="P3579">
        <v>13</v>
      </c>
    </row>
    <row r="3580" spans="1:16">
      <c r="A3580" s="29">
        <v>3578</v>
      </c>
      <c r="B3580" s="29">
        <v>1032.623999999998</v>
      </c>
      <c r="C3580" s="29">
        <v>15187.612999999899</v>
      </c>
      <c r="D3580" s="29">
        <v>1</v>
      </c>
      <c r="E3580" s="29">
        <v>1</v>
      </c>
      <c r="F3580" s="29">
        <v>329.44</v>
      </c>
      <c r="G3580" s="29">
        <v>1</v>
      </c>
      <c r="H3580" s="29">
        <v>1</v>
      </c>
      <c r="I3580" s="29">
        <v>1</v>
      </c>
      <c r="K3580" s="432"/>
      <c r="L3580" s="432" t="e">
        <f>IF(K3580=0,#REF!,0)</f>
        <v>#REF!</v>
      </c>
      <c r="O3580">
        <v>52484.073668999998</v>
      </c>
      <c r="P3580">
        <v>18</v>
      </c>
    </row>
    <row r="3581" spans="1:16">
      <c r="A3581" s="29">
        <v>3579</v>
      </c>
      <c r="B3581" s="29">
        <v>1032.623999999998</v>
      </c>
      <c r="C3581" s="29">
        <v>15187.612999999899</v>
      </c>
      <c r="D3581" s="29">
        <v>1</v>
      </c>
      <c r="E3581" s="29">
        <v>1</v>
      </c>
      <c r="F3581" s="29">
        <v>288.55299999999897</v>
      </c>
      <c r="G3581" s="29">
        <v>1</v>
      </c>
      <c r="H3581" s="29">
        <v>1</v>
      </c>
      <c r="I3581" s="29">
        <v>1</v>
      </c>
      <c r="K3581" s="432"/>
      <c r="L3581" s="432" t="e">
        <f>IF(K3581=0,#REF!,0)</f>
        <v>#REF!</v>
      </c>
      <c r="O3581">
        <v>52251.613984000003</v>
      </c>
      <c r="P3581">
        <v>9</v>
      </c>
    </row>
    <row r="3582" spans="1:16">
      <c r="A3582" s="29">
        <v>3580</v>
      </c>
      <c r="B3582" s="29">
        <v>1032.623999999998</v>
      </c>
      <c r="C3582" s="29">
        <v>15187.612999999899</v>
      </c>
      <c r="D3582" s="29">
        <v>1</v>
      </c>
      <c r="E3582" s="29">
        <v>1</v>
      </c>
      <c r="F3582" s="29">
        <v>289.13900000000001</v>
      </c>
      <c r="G3582" s="29">
        <v>1</v>
      </c>
      <c r="H3582" s="29">
        <v>1</v>
      </c>
      <c r="I3582" s="29">
        <v>1</v>
      </c>
      <c r="K3582" s="432"/>
      <c r="L3582" s="432" t="e">
        <f>IF(K3582=0,#REF!,0)</f>
        <v>#REF!</v>
      </c>
      <c r="O3582">
        <v>52131.851624000003</v>
      </c>
      <c r="P3582">
        <v>10</v>
      </c>
    </row>
    <row r="3583" spans="1:16">
      <c r="A3583" s="29">
        <v>3581</v>
      </c>
      <c r="B3583" s="29">
        <v>1032.623999999998</v>
      </c>
      <c r="C3583" s="29">
        <v>15187.612999999899</v>
      </c>
      <c r="D3583" s="29">
        <v>1</v>
      </c>
      <c r="E3583" s="29">
        <v>1</v>
      </c>
      <c r="F3583" s="29">
        <v>253.07899999999901</v>
      </c>
      <c r="G3583" s="29">
        <v>1</v>
      </c>
      <c r="H3583" s="29">
        <v>1</v>
      </c>
      <c r="I3583" s="29">
        <v>1</v>
      </c>
      <c r="K3583" s="432"/>
      <c r="L3583" s="432" t="e">
        <f>IF(K3583=0,#REF!,0)</f>
        <v>#REF!</v>
      </c>
      <c r="O3583">
        <v>52193.431793000003</v>
      </c>
      <c r="P3583">
        <v>17</v>
      </c>
    </row>
    <row r="3584" spans="1:16">
      <c r="A3584" s="29">
        <v>3582</v>
      </c>
      <c r="B3584" s="29">
        <v>1762.222</v>
      </c>
      <c r="C3584" s="29">
        <v>15187.612999999899</v>
      </c>
      <c r="D3584" s="29">
        <v>1</v>
      </c>
      <c r="E3584" s="29">
        <v>1</v>
      </c>
      <c r="F3584" s="29">
        <v>2523.096</v>
      </c>
      <c r="G3584" s="29">
        <v>1</v>
      </c>
      <c r="H3584" s="29">
        <v>1</v>
      </c>
      <c r="I3584" s="29">
        <v>1</v>
      </c>
      <c r="K3584" s="432"/>
      <c r="L3584" s="432" t="e">
        <f>IF(K3584=0,#REF!,0)</f>
        <v>#REF!</v>
      </c>
      <c r="O3584">
        <v>52053.847930999997</v>
      </c>
      <c r="P3584">
        <v>12</v>
      </c>
    </row>
    <row r="3585" spans="1:16">
      <c r="A3585" s="29">
        <v>3583</v>
      </c>
      <c r="B3585" s="29">
        <v>6139.8579999999993</v>
      </c>
      <c r="C3585" s="29">
        <v>15289.6509999999</v>
      </c>
      <c r="D3585" s="29">
        <v>1</v>
      </c>
      <c r="E3585" s="29">
        <v>1</v>
      </c>
      <c r="F3585" s="29">
        <v>6608.5240000000003</v>
      </c>
      <c r="G3585" s="29">
        <v>1</v>
      </c>
      <c r="H3585" s="29">
        <v>1</v>
      </c>
      <c r="I3585" s="29">
        <v>1</v>
      </c>
      <c r="K3585" s="432"/>
      <c r="L3585" s="432" t="e">
        <f>IF(K3585=0,#REF!,0)</f>
        <v>#REF!</v>
      </c>
      <c r="O3585">
        <v>52373.359527999994</v>
      </c>
      <c r="P3585">
        <v>31</v>
      </c>
    </row>
    <row r="3586" spans="1:16">
      <c r="A3586" s="29">
        <v>3584</v>
      </c>
      <c r="B3586" s="29">
        <v>1762.222</v>
      </c>
      <c r="C3586" s="29">
        <v>42223.607999999891</v>
      </c>
      <c r="D3586" s="29">
        <v>1</v>
      </c>
      <c r="E3586" s="29">
        <v>1</v>
      </c>
      <c r="F3586" s="29">
        <v>5355.5420000000004</v>
      </c>
      <c r="G3586" s="29">
        <v>1</v>
      </c>
      <c r="H3586" s="29">
        <v>1</v>
      </c>
      <c r="I3586" s="29">
        <v>1</v>
      </c>
      <c r="K3586" s="432"/>
      <c r="L3586" s="432" t="e">
        <f>IF(K3586=0,#REF!,0)</f>
        <v>#REF!</v>
      </c>
      <c r="O3586">
        <v>54669.836487</v>
      </c>
      <c r="P3586">
        <v>51</v>
      </c>
    </row>
    <row r="3587" spans="1:16">
      <c r="A3587" s="29">
        <v>3585</v>
      </c>
      <c r="B3587" s="29">
        <v>1032.623999999998</v>
      </c>
      <c r="C3587" s="29">
        <v>71709.333999999901</v>
      </c>
      <c r="D3587" s="29">
        <v>1</v>
      </c>
      <c r="E3587" s="29">
        <v>1</v>
      </c>
      <c r="F3587" s="29">
        <v>4431.3469999999998</v>
      </c>
      <c r="G3587" s="29">
        <v>1</v>
      </c>
      <c r="H3587" s="29">
        <v>1</v>
      </c>
      <c r="I3587" s="29">
        <v>1</v>
      </c>
      <c r="K3587" s="432"/>
      <c r="L3587" s="432" t="e">
        <f>IF(K3587=0,#REF!,0)</f>
        <v>#REF!</v>
      </c>
      <c r="O3587">
        <v>56049.008392999996</v>
      </c>
      <c r="P3587">
        <v>34</v>
      </c>
    </row>
    <row r="3588" spans="1:16">
      <c r="A3588" s="29">
        <v>3586</v>
      </c>
      <c r="B3588" s="29">
        <v>1153.2399999999991</v>
      </c>
      <c r="C3588" s="29">
        <v>89775.656000000003</v>
      </c>
      <c r="D3588" s="29">
        <v>1</v>
      </c>
      <c r="E3588" s="29">
        <v>1</v>
      </c>
      <c r="F3588" s="29">
        <v>3375.4609999999998</v>
      </c>
      <c r="G3588" s="29">
        <v>1</v>
      </c>
      <c r="H3588" s="29">
        <v>1</v>
      </c>
      <c r="I3588" s="29">
        <v>1</v>
      </c>
      <c r="K3588" s="432"/>
      <c r="L3588" s="432" t="e">
        <f>IF(K3588=0,#REF!,0)</f>
        <v>#REF!</v>
      </c>
      <c r="O3588">
        <v>60681.09607</v>
      </c>
      <c r="P3588">
        <v>27</v>
      </c>
    </row>
    <row r="3589" spans="1:16">
      <c r="A3589" s="29">
        <v>3587</v>
      </c>
      <c r="B3589" s="29">
        <v>1213.5469999999989</v>
      </c>
      <c r="C3589" s="29">
        <v>107578.11699999979</v>
      </c>
      <c r="D3589" s="29">
        <v>1</v>
      </c>
      <c r="E3589" s="29">
        <v>1</v>
      </c>
      <c r="F3589" s="29">
        <v>2979.1889999999898</v>
      </c>
      <c r="G3589" s="29">
        <v>1</v>
      </c>
      <c r="H3589" s="29">
        <v>1</v>
      </c>
      <c r="I3589" s="29">
        <v>1</v>
      </c>
      <c r="K3589" s="432"/>
      <c r="L3589" s="432" t="e">
        <f>IF(K3589=0,#REF!,0)</f>
        <v>#REF!</v>
      </c>
      <c r="O3589">
        <v>62152.879120000012</v>
      </c>
      <c r="P3589">
        <v>20</v>
      </c>
    </row>
    <row r="3590" spans="1:16">
      <c r="A3590" s="29">
        <v>3588</v>
      </c>
      <c r="B3590" s="29">
        <v>1213.5469999999989</v>
      </c>
      <c r="C3590" s="29">
        <v>90261.200000000012</v>
      </c>
      <c r="D3590" s="29">
        <v>1</v>
      </c>
      <c r="E3590" s="29">
        <v>1</v>
      </c>
      <c r="F3590" s="29">
        <v>2780.3910000000001</v>
      </c>
      <c r="G3590" s="29">
        <v>1</v>
      </c>
      <c r="H3590" s="29">
        <v>1</v>
      </c>
      <c r="I3590" s="29">
        <v>1</v>
      </c>
      <c r="K3590" s="432"/>
      <c r="L3590" s="432" t="e">
        <f>IF(K3590=0,#REF!,0)</f>
        <v>#REF!</v>
      </c>
      <c r="O3590">
        <v>63098.422423999997</v>
      </c>
      <c r="P3590">
        <v>28</v>
      </c>
    </row>
    <row r="3591" spans="1:16">
      <c r="A3591" s="29">
        <v>3589</v>
      </c>
      <c r="B3591" s="29">
        <v>6200.1660000000002</v>
      </c>
      <c r="C3591" s="29">
        <v>49076.143999999898</v>
      </c>
      <c r="D3591" s="29">
        <v>1</v>
      </c>
      <c r="E3591" s="29">
        <v>1</v>
      </c>
      <c r="F3591" s="29">
        <v>4159.35699999999</v>
      </c>
      <c r="G3591" s="29">
        <v>1</v>
      </c>
      <c r="H3591" s="29">
        <v>1</v>
      </c>
      <c r="I3591" s="29">
        <v>1</v>
      </c>
      <c r="K3591" s="432"/>
      <c r="L3591" s="432" t="e">
        <f>IF(K3591=0,#REF!,0)</f>
        <v>#REF!</v>
      </c>
      <c r="O3591">
        <v>61437.117463000002</v>
      </c>
      <c r="P3591">
        <v>31</v>
      </c>
    </row>
    <row r="3592" spans="1:16">
      <c r="A3592" s="29">
        <v>3590</v>
      </c>
      <c r="B3592" s="29">
        <v>1762.222</v>
      </c>
      <c r="C3592" s="29">
        <v>71247.561999999903</v>
      </c>
      <c r="D3592" s="29">
        <v>1</v>
      </c>
      <c r="E3592" s="29">
        <v>1</v>
      </c>
      <c r="F3592" s="29">
        <v>3698.6019999999999</v>
      </c>
      <c r="G3592" s="29">
        <v>1</v>
      </c>
      <c r="H3592" s="29">
        <v>1</v>
      </c>
      <c r="I3592" s="29">
        <v>1</v>
      </c>
      <c r="K3592" s="432"/>
      <c r="L3592" s="432" t="e">
        <f>IF(K3592=0,#REF!,0)</f>
        <v>#REF!</v>
      </c>
      <c r="O3592">
        <v>60698.141782999999</v>
      </c>
      <c r="P3592">
        <v>25</v>
      </c>
    </row>
    <row r="3593" spans="1:16">
      <c r="A3593" s="29">
        <v>3591</v>
      </c>
      <c r="B3593" s="29">
        <v>1032.623999999998</v>
      </c>
      <c r="C3593" s="29">
        <v>105870.8459999998</v>
      </c>
      <c r="D3593" s="29">
        <v>1</v>
      </c>
      <c r="E3593" s="29">
        <v>1</v>
      </c>
      <c r="F3593" s="29">
        <v>2121.1199999999899</v>
      </c>
      <c r="G3593" s="29">
        <v>1</v>
      </c>
      <c r="H3593" s="29">
        <v>1</v>
      </c>
      <c r="I3593" s="29">
        <v>1</v>
      </c>
      <c r="K3593" s="432"/>
      <c r="L3593" s="432" t="e">
        <f>IF(K3593=0,#REF!,0)</f>
        <v>#REF!</v>
      </c>
      <c r="O3593">
        <v>63911.178527999997</v>
      </c>
      <c r="P3593">
        <v>26</v>
      </c>
    </row>
    <row r="3594" spans="1:16">
      <c r="A3594" s="29">
        <v>3592</v>
      </c>
      <c r="B3594" s="29">
        <v>1032.623999999998</v>
      </c>
      <c r="C3594" s="29">
        <v>88563.706000000006</v>
      </c>
      <c r="D3594" s="29">
        <v>1</v>
      </c>
      <c r="E3594" s="29">
        <v>1</v>
      </c>
      <c r="F3594" s="29">
        <v>1858.7239999999899</v>
      </c>
      <c r="G3594" s="29">
        <v>1</v>
      </c>
      <c r="H3594" s="29">
        <v>1</v>
      </c>
      <c r="I3594" s="29">
        <v>1</v>
      </c>
      <c r="K3594" s="432"/>
      <c r="L3594" s="432" t="e">
        <f>IF(K3594=0,#REF!,0)</f>
        <v>#REF!</v>
      </c>
      <c r="O3594">
        <v>64347.194548000007</v>
      </c>
      <c r="P3594">
        <v>23</v>
      </c>
    </row>
    <row r="3595" spans="1:16">
      <c r="A3595" s="29">
        <v>3593</v>
      </c>
      <c r="B3595" s="29">
        <v>1032.623999999998</v>
      </c>
      <c r="C3595" s="29">
        <v>76645.472999999998</v>
      </c>
      <c r="D3595" s="29">
        <v>1</v>
      </c>
      <c r="E3595" s="29">
        <v>1</v>
      </c>
      <c r="F3595" s="29">
        <v>2121.3969999999899</v>
      </c>
      <c r="G3595" s="29">
        <v>1</v>
      </c>
      <c r="H3595" s="29">
        <v>1</v>
      </c>
      <c r="I3595" s="29">
        <v>1</v>
      </c>
      <c r="K3595" s="432"/>
      <c r="L3595" s="432" t="e">
        <f>IF(K3595=0,#REF!,0)</f>
        <v>#REF!</v>
      </c>
      <c r="O3595">
        <v>64390.151488000003</v>
      </c>
      <c r="P3595">
        <v>20</v>
      </c>
    </row>
    <row r="3596" spans="1:16">
      <c r="A3596" s="29">
        <v>3594</v>
      </c>
      <c r="B3596" s="29">
        <v>1762.222</v>
      </c>
      <c r="C3596" s="29">
        <v>42098.645999999892</v>
      </c>
      <c r="D3596" s="29">
        <v>1</v>
      </c>
      <c r="E3596" s="29">
        <v>1</v>
      </c>
      <c r="F3596" s="29">
        <v>3699.5549999999998</v>
      </c>
      <c r="G3596" s="29">
        <v>1</v>
      </c>
      <c r="H3596" s="29">
        <v>1</v>
      </c>
      <c r="I3596" s="29">
        <v>1</v>
      </c>
      <c r="K3596" s="432"/>
      <c r="L3596" s="432" t="e">
        <f>IF(K3596=0,#REF!,0)</f>
        <v>#REF!</v>
      </c>
      <c r="O3596">
        <v>64259.606444999998</v>
      </c>
      <c r="P3596">
        <v>25</v>
      </c>
    </row>
    <row r="3597" spans="1:16">
      <c r="A3597" s="29">
        <v>3595</v>
      </c>
      <c r="B3597" s="29">
        <v>6139.8579999999993</v>
      </c>
      <c r="C3597" s="29">
        <v>28120.355999999902</v>
      </c>
      <c r="D3597" s="29">
        <v>1</v>
      </c>
      <c r="E3597" s="29">
        <v>1</v>
      </c>
      <c r="F3597" s="29">
        <v>5213.1259999999902</v>
      </c>
      <c r="G3597" s="29">
        <v>1</v>
      </c>
      <c r="H3597" s="29">
        <v>1</v>
      </c>
      <c r="I3597" s="29">
        <v>1</v>
      </c>
      <c r="K3597" s="432"/>
      <c r="L3597" s="432" t="e">
        <f>IF(K3597=0,#REF!,0)</f>
        <v>#REF!</v>
      </c>
      <c r="O3597">
        <v>62424.163940999999</v>
      </c>
      <c r="P3597">
        <v>27</v>
      </c>
    </row>
    <row r="3598" spans="1:16">
      <c r="A3598" s="29">
        <v>3596</v>
      </c>
      <c r="B3598" s="29">
        <v>7599.07</v>
      </c>
      <c r="C3598" s="29">
        <v>29389.107999999898</v>
      </c>
      <c r="D3598" s="29">
        <v>1</v>
      </c>
      <c r="E3598" s="29">
        <v>1</v>
      </c>
      <c r="F3598" s="29">
        <v>5280.1689999999999</v>
      </c>
      <c r="G3598" s="29">
        <v>1</v>
      </c>
      <c r="H3598" s="29">
        <v>1</v>
      </c>
      <c r="I3598" s="29">
        <v>1</v>
      </c>
      <c r="K3598" s="432"/>
      <c r="L3598" s="432" t="e">
        <f>IF(K3598=0,#REF!,0)</f>
        <v>#REF!</v>
      </c>
      <c r="O3598">
        <v>61908.476500999997</v>
      </c>
      <c r="P3598">
        <v>35</v>
      </c>
    </row>
    <row r="3599" spans="1:16">
      <c r="A3599" s="29">
        <v>3597</v>
      </c>
      <c r="B3599" s="29">
        <v>1762.222</v>
      </c>
      <c r="C3599" s="29">
        <v>16153.0519999999</v>
      </c>
      <c r="D3599" s="29">
        <v>1</v>
      </c>
      <c r="E3599" s="29">
        <v>1</v>
      </c>
      <c r="F3599" s="29">
        <v>4097.1499999999996</v>
      </c>
      <c r="G3599" s="29">
        <v>1</v>
      </c>
      <c r="H3599" s="29">
        <v>1</v>
      </c>
      <c r="I3599" s="29">
        <v>1</v>
      </c>
      <c r="K3599" s="432"/>
      <c r="L3599" s="432" t="e">
        <f>IF(K3599=0,#REF!,0)</f>
        <v>#REF!</v>
      </c>
      <c r="O3599">
        <v>61429.741822999997</v>
      </c>
      <c r="P3599">
        <v>35</v>
      </c>
    </row>
    <row r="3600" spans="1:16">
      <c r="A3600" s="29">
        <v>3598</v>
      </c>
      <c r="B3600" s="29">
        <v>1762.222</v>
      </c>
      <c r="C3600" s="29">
        <v>15703.841999999901</v>
      </c>
      <c r="D3600" s="29">
        <v>1</v>
      </c>
      <c r="E3600" s="29">
        <v>1</v>
      </c>
      <c r="F3600" s="29">
        <v>2979.0139999999901</v>
      </c>
      <c r="G3600" s="29">
        <v>1</v>
      </c>
      <c r="H3600" s="29">
        <v>1</v>
      </c>
      <c r="I3600" s="29">
        <v>1</v>
      </c>
      <c r="K3600" s="432"/>
      <c r="L3600" s="432" t="e">
        <f>IF(K3600=0,#REF!,0)</f>
        <v>#REF!</v>
      </c>
      <c r="O3600">
        <v>59254.400328999996</v>
      </c>
      <c r="P3600">
        <v>36</v>
      </c>
    </row>
    <row r="3601" spans="1:16">
      <c r="A3601" s="29">
        <v>3599</v>
      </c>
      <c r="B3601" s="29">
        <v>1762.222</v>
      </c>
      <c r="C3601" s="29">
        <v>15254.630999999899</v>
      </c>
      <c r="D3601" s="29">
        <v>1</v>
      </c>
      <c r="E3601" s="29">
        <v>1</v>
      </c>
      <c r="F3601" s="29">
        <v>1665.0039999999999</v>
      </c>
      <c r="G3601" s="29">
        <v>1</v>
      </c>
      <c r="H3601" s="29">
        <v>1</v>
      </c>
      <c r="I3601" s="29">
        <v>1</v>
      </c>
      <c r="K3601" s="432"/>
      <c r="L3601" s="432" t="e">
        <f>IF(K3601=0,#REF!,0)</f>
        <v>#REF!</v>
      </c>
      <c r="O3601">
        <v>57313.617187999997</v>
      </c>
      <c r="P3601">
        <v>35</v>
      </c>
    </row>
    <row r="3602" spans="1:16">
      <c r="A3602" s="29">
        <v>3600</v>
      </c>
      <c r="B3602" s="29">
        <v>1032.623999999998</v>
      </c>
      <c r="C3602" s="29">
        <v>15254.630999999899</v>
      </c>
      <c r="D3602" s="29">
        <v>1</v>
      </c>
      <c r="E3602" s="29">
        <v>1</v>
      </c>
      <c r="F3602" s="29">
        <v>1272.69399999999</v>
      </c>
      <c r="G3602" s="29">
        <v>1</v>
      </c>
      <c r="H3602" s="29">
        <v>1</v>
      </c>
      <c r="I3602" s="29">
        <v>1</v>
      </c>
      <c r="K3602" s="432"/>
      <c r="L3602" s="432" t="e">
        <f>IF(K3602=0,#REF!,0)</f>
        <v>#REF!</v>
      </c>
      <c r="O3602">
        <v>56731.571044999997</v>
      </c>
      <c r="P3602">
        <v>30</v>
      </c>
    </row>
    <row r="3603" spans="1:16">
      <c r="A3603" s="29">
        <v>3601</v>
      </c>
      <c r="B3603" s="29">
        <v>1032.623999999998</v>
      </c>
      <c r="C3603" s="29">
        <v>15254.630999999899</v>
      </c>
      <c r="D3603" s="29">
        <v>1</v>
      </c>
      <c r="E3603" s="29">
        <v>1</v>
      </c>
      <c r="F3603" s="29">
        <v>564.05700000000002</v>
      </c>
      <c r="G3603" s="29">
        <v>1</v>
      </c>
      <c r="H3603" s="29">
        <v>1</v>
      </c>
      <c r="I3603" s="29">
        <v>1</v>
      </c>
      <c r="K3603" s="432"/>
      <c r="L3603" s="432" t="e">
        <f>IF(K3603=0,#REF!,0)</f>
        <v>#REF!</v>
      </c>
      <c r="O3603">
        <v>54711.608460000003</v>
      </c>
      <c r="P3603">
        <v>22</v>
      </c>
    </row>
    <row r="3604" spans="1:16">
      <c r="A3604" s="29">
        <v>3602</v>
      </c>
      <c r="B3604" s="29">
        <v>1032.623999999998</v>
      </c>
      <c r="C3604" s="29">
        <v>15187.612999999899</v>
      </c>
      <c r="D3604" s="29">
        <v>1</v>
      </c>
      <c r="E3604" s="29">
        <v>1</v>
      </c>
      <c r="F3604" s="29">
        <v>328.42099999999903</v>
      </c>
      <c r="G3604" s="29">
        <v>1</v>
      </c>
      <c r="H3604" s="29">
        <v>1</v>
      </c>
      <c r="I3604" s="29">
        <v>1</v>
      </c>
      <c r="K3604" s="432"/>
      <c r="L3604" s="432" t="e">
        <f>IF(K3604=0,#REF!,0)</f>
        <v>#REF!</v>
      </c>
      <c r="O3604">
        <v>52986.043455999999</v>
      </c>
      <c r="P3604">
        <v>17</v>
      </c>
    </row>
    <row r="3605" spans="1:16">
      <c r="A3605" s="29">
        <v>3603</v>
      </c>
      <c r="B3605" s="29">
        <v>1032.623999999998</v>
      </c>
      <c r="C3605" s="29">
        <v>15187.612999999899</v>
      </c>
      <c r="D3605" s="29">
        <v>1</v>
      </c>
      <c r="E3605" s="29">
        <v>1</v>
      </c>
      <c r="F3605" s="29">
        <v>286.106999999999</v>
      </c>
      <c r="G3605" s="29">
        <v>1</v>
      </c>
      <c r="H3605" s="29">
        <v>1</v>
      </c>
      <c r="I3605" s="29">
        <v>1</v>
      </c>
      <c r="K3605" s="432"/>
      <c r="L3605" s="432" t="e">
        <f>IF(K3605=0,#REF!,0)</f>
        <v>#REF!</v>
      </c>
      <c r="O3605">
        <v>52928.315613000013</v>
      </c>
      <c r="P3605">
        <v>14</v>
      </c>
    </row>
    <row r="3606" spans="1:16">
      <c r="A3606" s="29">
        <v>3604</v>
      </c>
      <c r="B3606" s="29">
        <v>1032.623999999998</v>
      </c>
      <c r="C3606" s="29">
        <v>15187.612999999899</v>
      </c>
      <c r="D3606" s="29">
        <v>1</v>
      </c>
      <c r="E3606" s="29">
        <v>1</v>
      </c>
      <c r="F3606" s="29">
        <v>286.52499999999998</v>
      </c>
      <c r="G3606" s="29">
        <v>1</v>
      </c>
      <c r="H3606" s="29">
        <v>1</v>
      </c>
      <c r="I3606" s="29">
        <v>1</v>
      </c>
      <c r="K3606" s="432"/>
      <c r="L3606" s="432" t="e">
        <f>IF(K3606=0,#REF!,0)</f>
        <v>#REF!</v>
      </c>
      <c r="O3606">
        <v>52289.403961999997</v>
      </c>
      <c r="P3606">
        <v>14</v>
      </c>
    </row>
    <row r="3607" spans="1:16">
      <c r="A3607" s="29">
        <v>3605</v>
      </c>
      <c r="B3607" s="29">
        <v>1032.623999999998</v>
      </c>
      <c r="C3607" s="29">
        <v>15187.612999999899</v>
      </c>
      <c r="D3607" s="29">
        <v>1</v>
      </c>
      <c r="E3607" s="29">
        <v>1</v>
      </c>
      <c r="F3607" s="29">
        <v>251.358</v>
      </c>
      <c r="G3607" s="29">
        <v>1</v>
      </c>
      <c r="H3607" s="29">
        <v>1</v>
      </c>
      <c r="I3607" s="29">
        <v>1</v>
      </c>
      <c r="K3607" s="432"/>
      <c r="L3607" s="432" t="e">
        <f>IF(K3607=0,#REF!,0)</f>
        <v>#REF!</v>
      </c>
      <c r="O3607">
        <v>51857.181550000001</v>
      </c>
      <c r="P3607">
        <v>13</v>
      </c>
    </row>
    <row r="3608" spans="1:16">
      <c r="A3608" s="29">
        <v>3606</v>
      </c>
      <c r="B3608" s="29">
        <v>1762.222</v>
      </c>
      <c r="C3608" s="29">
        <v>15187.612999999899</v>
      </c>
      <c r="D3608" s="29">
        <v>1</v>
      </c>
      <c r="E3608" s="29">
        <v>1</v>
      </c>
      <c r="F3608" s="29">
        <v>2520.5369999999998</v>
      </c>
      <c r="G3608" s="29">
        <v>1</v>
      </c>
      <c r="H3608" s="29">
        <v>1</v>
      </c>
      <c r="I3608" s="29">
        <v>1</v>
      </c>
      <c r="K3608" s="432"/>
      <c r="L3608" s="432" t="e">
        <f>IF(K3608=0,#REF!,0)</f>
        <v>#REF!</v>
      </c>
      <c r="O3608">
        <v>52136.940825999998</v>
      </c>
      <c r="P3608">
        <v>21</v>
      </c>
    </row>
    <row r="3609" spans="1:16">
      <c r="A3609" s="29">
        <v>3607</v>
      </c>
      <c r="B3609" s="29">
        <v>6139.8579999999993</v>
      </c>
      <c r="C3609" s="29">
        <v>15289.6509999999</v>
      </c>
      <c r="D3609" s="29">
        <v>1</v>
      </c>
      <c r="E3609" s="29">
        <v>1</v>
      </c>
      <c r="F3609" s="29">
        <v>6602.2039999999997</v>
      </c>
      <c r="G3609" s="29">
        <v>1</v>
      </c>
      <c r="H3609" s="29">
        <v>1</v>
      </c>
      <c r="I3609" s="29">
        <v>1</v>
      </c>
      <c r="K3609" s="432"/>
      <c r="L3609" s="432" t="e">
        <f>IF(K3609=0,#REF!,0)</f>
        <v>#REF!</v>
      </c>
      <c r="O3609">
        <v>53469.793122000003</v>
      </c>
      <c r="P3609">
        <v>32</v>
      </c>
    </row>
    <row r="3610" spans="1:16">
      <c r="A3610" s="29">
        <v>3608</v>
      </c>
      <c r="B3610" s="29">
        <v>1762.222</v>
      </c>
      <c r="C3610" s="29">
        <v>42222.672999999893</v>
      </c>
      <c r="D3610" s="29">
        <v>1</v>
      </c>
      <c r="E3610" s="29">
        <v>1</v>
      </c>
      <c r="F3610" s="29">
        <v>5349.1699999999901</v>
      </c>
      <c r="G3610" s="29">
        <v>1</v>
      </c>
      <c r="H3610" s="29">
        <v>1</v>
      </c>
      <c r="I3610" s="29">
        <v>1</v>
      </c>
      <c r="K3610" s="432"/>
      <c r="L3610" s="432" t="e">
        <f>IF(K3610=0,#REF!,0)</f>
        <v>#REF!</v>
      </c>
      <c r="O3610">
        <v>54813.933319000003</v>
      </c>
      <c r="P3610">
        <v>55</v>
      </c>
    </row>
    <row r="3611" spans="1:16">
      <c r="A3611" s="29">
        <v>3609</v>
      </c>
      <c r="B3611" s="29">
        <v>1032.623999999998</v>
      </c>
      <c r="C3611" s="29">
        <v>71708.197999999888</v>
      </c>
      <c r="D3611" s="29">
        <v>1</v>
      </c>
      <c r="E3611" s="29">
        <v>1</v>
      </c>
      <c r="F3611" s="29">
        <v>4424.7120000000004</v>
      </c>
      <c r="G3611" s="29">
        <v>1</v>
      </c>
      <c r="H3611" s="29">
        <v>1</v>
      </c>
      <c r="I3611" s="29">
        <v>1</v>
      </c>
      <c r="K3611" s="432"/>
      <c r="L3611" s="432" t="e">
        <f>IF(K3611=0,#REF!,0)</f>
        <v>#REF!</v>
      </c>
      <c r="O3611">
        <v>57694.658812000001</v>
      </c>
      <c r="P3611">
        <v>39</v>
      </c>
    </row>
    <row r="3612" spans="1:16">
      <c r="A3612" s="29">
        <v>3610</v>
      </c>
      <c r="B3612" s="29">
        <v>1153.2399999999991</v>
      </c>
      <c r="C3612" s="29">
        <v>89774.228000000003</v>
      </c>
      <c r="D3612" s="29">
        <v>1</v>
      </c>
      <c r="E3612" s="29">
        <v>1</v>
      </c>
      <c r="F3612" s="29">
        <v>3369.9450000000002</v>
      </c>
      <c r="G3612" s="29">
        <v>1</v>
      </c>
      <c r="H3612" s="29">
        <v>1</v>
      </c>
      <c r="I3612" s="29">
        <v>1</v>
      </c>
      <c r="K3612" s="432"/>
      <c r="L3612" s="432" t="e">
        <f>IF(K3612=0,#REF!,0)</f>
        <v>#REF!</v>
      </c>
      <c r="O3612">
        <v>60469.897734999999</v>
      </c>
      <c r="P3612">
        <v>28</v>
      </c>
    </row>
    <row r="3613" spans="1:16">
      <c r="A3613" s="29">
        <v>3611</v>
      </c>
      <c r="B3613" s="29">
        <v>1213.5469999999989</v>
      </c>
      <c r="C3613" s="29">
        <v>107576.5489999998</v>
      </c>
      <c r="D3613" s="29">
        <v>1</v>
      </c>
      <c r="E3613" s="29">
        <v>1</v>
      </c>
      <c r="F3613" s="29">
        <v>2973.7039999999902</v>
      </c>
      <c r="G3613" s="29">
        <v>1</v>
      </c>
      <c r="H3613" s="29">
        <v>1</v>
      </c>
      <c r="I3613" s="29">
        <v>1</v>
      </c>
      <c r="K3613" s="432"/>
      <c r="L3613" s="432" t="e">
        <f>IF(K3613=0,#REF!,0)</f>
        <v>#REF!</v>
      </c>
      <c r="O3613">
        <v>61318.692137999999</v>
      </c>
      <c r="P3613">
        <v>30</v>
      </c>
    </row>
    <row r="3614" spans="1:16">
      <c r="A3614" s="29">
        <v>3612</v>
      </c>
      <c r="B3614" s="29">
        <v>1213.5469999999989</v>
      </c>
      <c r="C3614" s="29">
        <v>90259.684000000008</v>
      </c>
      <c r="D3614" s="29">
        <v>1</v>
      </c>
      <c r="E3614" s="29">
        <v>1</v>
      </c>
      <c r="F3614" s="29">
        <v>2775.6</v>
      </c>
      <c r="G3614" s="29">
        <v>1</v>
      </c>
      <c r="H3614" s="29">
        <v>1</v>
      </c>
      <c r="I3614" s="29">
        <v>1</v>
      </c>
      <c r="K3614" s="432"/>
      <c r="L3614" s="432" t="e">
        <f>IF(K3614=0,#REF!,0)</f>
        <v>#REF!</v>
      </c>
      <c r="O3614">
        <v>61998.379881999987</v>
      </c>
      <c r="P3614">
        <v>24</v>
      </c>
    </row>
    <row r="3615" spans="1:16">
      <c r="A3615" s="29">
        <v>3613</v>
      </c>
      <c r="B3615" s="29">
        <v>6200.1660000000002</v>
      </c>
      <c r="C3615" s="29">
        <v>49074.878999999899</v>
      </c>
      <c r="D3615" s="29">
        <v>1</v>
      </c>
      <c r="E3615" s="29">
        <v>1</v>
      </c>
      <c r="F3615" s="29">
        <v>4152.99099999999</v>
      </c>
      <c r="G3615" s="29">
        <v>1</v>
      </c>
      <c r="H3615" s="29">
        <v>1</v>
      </c>
      <c r="I3615" s="29">
        <v>1</v>
      </c>
      <c r="K3615" s="432"/>
      <c r="L3615" s="432" t="e">
        <f>IF(K3615=0,#REF!,0)</f>
        <v>#REF!</v>
      </c>
      <c r="O3615">
        <v>60820.263824000001</v>
      </c>
      <c r="P3615">
        <v>33</v>
      </c>
    </row>
    <row r="3616" spans="1:16">
      <c r="A3616" s="29">
        <v>3614</v>
      </c>
      <c r="B3616" s="29">
        <v>1762.222</v>
      </c>
      <c r="C3616" s="29">
        <v>71246.288999999902</v>
      </c>
      <c r="D3616" s="29">
        <v>1</v>
      </c>
      <c r="E3616" s="29">
        <v>1</v>
      </c>
      <c r="F3616" s="29">
        <v>3693.1529999999998</v>
      </c>
      <c r="G3616" s="29">
        <v>1</v>
      </c>
      <c r="H3616" s="29">
        <v>1</v>
      </c>
      <c r="I3616" s="29">
        <v>1</v>
      </c>
      <c r="K3616" s="432"/>
      <c r="L3616" s="432" t="e">
        <f>IF(K3616=0,#REF!,0)</f>
        <v>#REF!</v>
      </c>
      <c r="O3616">
        <v>60609.969512000003</v>
      </c>
      <c r="P3616">
        <v>29</v>
      </c>
    </row>
    <row r="3617" spans="1:16">
      <c r="A3617" s="29">
        <v>3615</v>
      </c>
      <c r="B3617" s="29">
        <v>1032.623999999998</v>
      </c>
      <c r="C3617" s="29">
        <v>105869.5609999998</v>
      </c>
      <c r="D3617" s="29">
        <v>1</v>
      </c>
      <c r="E3617" s="29">
        <v>1</v>
      </c>
      <c r="F3617" s="29">
        <v>2117.7979999999998</v>
      </c>
      <c r="G3617" s="29">
        <v>1</v>
      </c>
      <c r="H3617" s="29">
        <v>1</v>
      </c>
      <c r="I3617" s="29">
        <v>1</v>
      </c>
      <c r="K3617" s="432"/>
      <c r="L3617" s="432" t="e">
        <f>IF(K3617=0,#REF!,0)</f>
        <v>#REF!</v>
      </c>
      <c r="O3617">
        <v>64413.469085999997</v>
      </c>
      <c r="P3617">
        <v>28</v>
      </c>
    </row>
    <row r="3618" spans="1:16">
      <c r="A3618" s="29">
        <v>3616</v>
      </c>
      <c r="B3618" s="29">
        <v>1032.623999999998</v>
      </c>
      <c r="C3618" s="29">
        <v>88562.525999999998</v>
      </c>
      <c r="D3618" s="29">
        <v>1</v>
      </c>
      <c r="E3618" s="29">
        <v>1</v>
      </c>
      <c r="F3618" s="29">
        <v>1855.7439999999999</v>
      </c>
      <c r="G3618" s="29">
        <v>1</v>
      </c>
      <c r="H3618" s="29">
        <v>1</v>
      </c>
      <c r="I3618" s="29">
        <v>1</v>
      </c>
      <c r="K3618" s="432"/>
      <c r="L3618" s="432" t="e">
        <f>IF(K3618=0,#REF!,0)</f>
        <v>#REF!</v>
      </c>
      <c r="O3618">
        <v>64370.003235999997</v>
      </c>
      <c r="P3618">
        <v>28</v>
      </c>
    </row>
    <row r="3619" spans="1:16">
      <c r="A3619" s="29">
        <v>3617</v>
      </c>
      <c r="B3619" s="29">
        <v>1032.623999999998</v>
      </c>
      <c r="C3619" s="29">
        <v>76644.187999999995</v>
      </c>
      <c r="D3619" s="29">
        <v>1</v>
      </c>
      <c r="E3619" s="29">
        <v>1</v>
      </c>
      <c r="F3619" s="29">
        <v>2118.0009999999902</v>
      </c>
      <c r="G3619" s="29">
        <v>1</v>
      </c>
      <c r="H3619" s="29">
        <v>1</v>
      </c>
      <c r="I3619" s="29">
        <v>1</v>
      </c>
      <c r="K3619" s="432"/>
      <c r="L3619" s="432" t="e">
        <f>IF(K3619=0,#REF!,0)</f>
        <v>#REF!</v>
      </c>
      <c r="O3619">
        <v>64967.781310000013</v>
      </c>
      <c r="P3619">
        <v>26</v>
      </c>
    </row>
    <row r="3620" spans="1:16">
      <c r="A3620" s="29">
        <v>3618</v>
      </c>
      <c r="B3620" s="29">
        <v>1762.222</v>
      </c>
      <c r="C3620" s="29">
        <v>42097.214999999887</v>
      </c>
      <c r="D3620" s="29">
        <v>1</v>
      </c>
      <c r="E3620" s="29">
        <v>1</v>
      </c>
      <c r="F3620" s="29">
        <v>3694.0479999999998</v>
      </c>
      <c r="G3620" s="29">
        <v>1</v>
      </c>
      <c r="H3620" s="29">
        <v>1</v>
      </c>
      <c r="I3620" s="29">
        <v>1</v>
      </c>
      <c r="K3620" s="432"/>
      <c r="L3620" s="432" t="e">
        <f>IF(K3620=0,#REF!,0)</f>
        <v>#REF!</v>
      </c>
      <c r="O3620">
        <v>64410.661133000001</v>
      </c>
      <c r="P3620">
        <v>24</v>
      </c>
    </row>
    <row r="3621" spans="1:16">
      <c r="A3621" s="29">
        <v>3619</v>
      </c>
      <c r="B3621" s="29">
        <v>6139.8579999999993</v>
      </c>
      <c r="C3621" s="29">
        <v>28119.567999999901</v>
      </c>
      <c r="D3621" s="29">
        <v>1</v>
      </c>
      <c r="E3621" s="29">
        <v>1</v>
      </c>
      <c r="F3621" s="29">
        <v>5205.6809999999996</v>
      </c>
      <c r="G3621" s="29">
        <v>1</v>
      </c>
      <c r="H3621" s="29">
        <v>1</v>
      </c>
      <c r="I3621" s="29">
        <v>1</v>
      </c>
      <c r="K3621" s="432"/>
      <c r="L3621" s="432" t="e">
        <f>IF(K3621=0,#REF!,0)</f>
        <v>#REF!</v>
      </c>
      <c r="O3621">
        <v>62890.240355999988</v>
      </c>
      <c r="P3621">
        <v>25</v>
      </c>
    </row>
    <row r="3622" spans="1:16">
      <c r="A3622" s="29">
        <v>3620</v>
      </c>
      <c r="B3622" s="29">
        <v>7599.07</v>
      </c>
      <c r="C3622" s="29">
        <v>29388.482999999898</v>
      </c>
      <c r="D3622" s="29">
        <v>1</v>
      </c>
      <c r="E3622" s="29">
        <v>1</v>
      </c>
      <c r="F3622" s="29">
        <v>5272.49999999999</v>
      </c>
      <c r="G3622" s="29">
        <v>1</v>
      </c>
      <c r="H3622" s="29">
        <v>1</v>
      </c>
      <c r="I3622" s="29">
        <v>1</v>
      </c>
      <c r="K3622" s="432"/>
      <c r="L3622" s="432" t="e">
        <f>IF(K3622=0,#REF!,0)</f>
        <v>#REF!</v>
      </c>
      <c r="O3622">
        <v>61782.152587999997</v>
      </c>
      <c r="P3622">
        <v>29</v>
      </c>
    </row>
    <row r="3623" spans="1:16">
      <c r="A3623" s="29">
        <v>3621</v>
      </c>
      <c r="B3623" s="29">
        <v>1762.222</v>
      </c>
      <c r="C3623" s="29">
        <v>16153.0519999999</v>
      </c>
      <c r="D3623" s="29">
        <v>1</v>
      </c>
      <c r="E3623" s="29">
        <v>1</v>
      </c>
      <c r="F3623" s="29">
        <v>4091.4919999999902</v>
      </c>
      <c r="G3623" s="29">
        <v>1</v>
      </c>
      <c r="H3623" s="29">
        <v>1</v>
      </c>
      <c r="I3623" s="29">
        <v>1</v>
      </c>
      <c r="K3623" s="432"/>
      <c r="L3623" s="432" t="e">
        <f>IF(K3623=0,#REF!,0)</f>
        <v>#REF!</v>
      </c>
      <c r="O3623">
        <v>61191.507660000003</v>
      </c>
      <c r="P3623">
        <v>31</v>
      </c>
    </row>
    <row r="3624" spans="1:16">
      <c r="A3624" s="29">
        <v>3622</v>
      </c>
      <c r="B3624" s="29">
        <v>1762.222</v>
      </c>
      <c r="C3624" s="29">
        <v>15703.841999999901</v>
      </c>
      <c r="D3624" s="29">
        <v>1</v>
      </c>
      <c r="E3624" s="29">
        <v>1</v>
      </c>
      <c r="F3624" s="29">
        <v>2974.7930000000001</v>
      </c>
      <c r="G3624" s="29">
        <v>1</v>
      </c>
      <c r="H3624" s="29">
        <v>1</v>
      </c>
      <c r="I3624" s="29">
        <v>1</v>
      </c>
      <c r="K3624" s="432"/>
      <c r="L3624" s="432" t="e">
        <f>IF(K3624=0,#REF!,0)</f>
        <v>#REF!</v>
      </c>
      <c r="O3624">
        <v>59773.81308</v>
      </c>
      <c r="P3624">
        <v>35</v>
      </c>
    </row>
    <row r="3625" spans="1:16">
      <c r="A3625" s="29">
        <v>3623</v>
      </c>
      <c r="B3625" s="29">
        <v>1762.222</v>
      </c>
      <c r="C3625" s="29">
        <v>15254.630999999899</v>
      </c>
      <c r="D3625" s="29">
        <v>1</v>
      </c>
      <c r="E3625" s="29">
        <v>1</v>
      </c>
      <c r="F3625" s="29">
        <v>1662.6859999999999</v>
      </c>
      <c r="G3625" s="29">
        <v>1</v>
      </c>
      <c r="H3625" s="29">
        <v>1</v>
      </c>
      <c r="I3625" s="29">
        <v>1</v>
      </c>
      <c r="K3625" s="432"/>
      <c r="L3625" s="432" t="e">
        <f>IF(K3625=0,#REF!,0)</f>
        <v>#REF!</v>
      </c>
      <c r="O3625">
        <v>57887.289886999999</v>
      </c>
      <c r="P3625">
        <v>32</v>
      </c>
    </row>
    <row r="3626" spans="1:16">
      <c r="A3626" s="29">
        <v>3624</v>
      </c>
      <c r="B3626" s="29">
        <v>1032.623999999998</v>
      </c>
      <c r="C3626" s="29">
        <v>15254.630999999899</v>
      </c>
      <c r="D3626" s="29">
        <v>1</v>
      </c>
      <c r="E3626" s="29">
        <v>1</v>
      </c>
      <c r="F3626" s="29">
        <v>1270.9559999999999</v>
      </c>
      <c r="G3626" s="29">
        <v>1</v>
      </c>
      <c r="H3626" s="29">
        <v>1</v>
      </c>
      <c r="I3626" s="29">
        <v>1</v>
      </c>
      <c r="K3626" s="432"/>
      <c r="L3626" s="432" t="e">
        <f>IF(K3626=0,#REF!,0)</f>
        <v>#REF!</v>
      </c>
      <c r="O3626">
        <v>57111.642851999997</v>
      </c>
      <c r="P3626">
        <v>30</v>
      </c>
    </row>
    <row r="3627" spans="1:16">
      <c r="A3627" s="29">
        <v>3625</v>
      </c>
      <c r="B3627" s="29">
        <v>1032.623999999998</v>
      </c>
      <c r="C3627" s="29">
        <v>15254.630999999899</v>
      </c>
      <c r="D3627" s="29">
        <v>1</v>
      </c>
      <c r="E3627" s="29">
        <v>1</v>
      </c>
      <c r="F3627" s="29">
        <v>544.78399999999897</v>
      </c>
      <c r="G3627" s="29">
        <v>1</v>
      </c>
      <c r="H3627" s="29">
        <v>1</v>
      </c>
      <c r="I3627" s="29">
        <v>1</v>
      </c>
      <c r="K3627" s="432"/>
      <c r="L3627" s="432" t="e">
        <f>IF(K3627=0,#REF!,0)</f>
        <v>#REF!</v>
      </c>
      <c r="O3627">
        <v>54493.827636999988</v>
      </c>
      <c r="P3627">
        <v>18</v>
      </c>
    </row>
    <row r="3628" spans="1:16">
      <c r="A3628" s="29">
        <v>3626</v>
      </c>
      <c r="B3628" s="29">
        <v>1032.623999999998</v>
      </c>
      <c r="C3628" s="29">
        <v>15187.612999999899</v>
      </c>
      <c r="D3628" s="29">
        <v>1</v>
      </c>
      <c r="E3628" s="29">
        <v>1</v>
      </c>
      <c r="F3628" s="29">
        <v>598.68700000000001</v>
      </c>
      <c r="G3628" s="29">
        <v>1</v>
      </c>
      <c r="H3628" s="29">
        <v>1</v>
      </c>
      <c r="I3628" s="29">
        <v>1</v>
      </c>
      <c r="K3628" s="432"/>
      <c r="L3628" s="432" t="e">
        <f>IF(K3628=0,#REF!,0)</f>
        <v>#REF!</v>
      </c>
      <c r="O3628">
        <v>53139.951324000001</v>
      </c>
      <c r="P3628">
        <v>16</v>
      </c>
    </row>
    <row r="3629" spans="1:16">
      <c r="A3629" s="29">
        <v>3627</v>
      </c>
      <c r="B3629" s="29">
        <v>1032.623999999998</v>
      </c>
      <c r="C3629" s="29">
        <v>15187.612999999899</v>
      </c>
      <c r="D3629" s="29">
        <v>1</v>
      </c>
      <c r="E3629" s="29">
        <v>1</v>
      </c>
      <c r="F3629" s="29">
        <v>390.22500000000002</v>
      </c>
      <c r="G3629" s="29">
        <v>1</v>
      </c>
      <c r="H3629" s="29">
        <v>1</v>
      </c>
      <c r="I3629" s="29">
        <v>1</v>
      </c>
      <c r="K3629" s="432"/>
      <c r="L3629" s="432" t="e">
        <f>IF(K3629=0,#REF!,0)</f>
        <v>#REF!</v>
      </c>
      <c r="O3629">
        <v>53126.441039999998</v>
      </c>
      <c r="P3629">
        <v>13</v>
      </c>
    </row>
    <row r="3630" spans="1:16">
      <c r="A3630" s="29">
        <v>3628</v>
      </c>
      <c r="B3630" s="29">
        <v>1032.623999999998</v>
      </c>
      <c r="C3630" s="29">
        <v>15187.612999999899</v>
      </c>
      <c r="D3630" s="29">
        <v>1</v>
      </c>
      <c r="E3630" s="29">
        <v>1</v>
      </c>
      <c r="F3630" s="29">
        <v>247.53200000000001</v>
      </c>
      <c r="G3630" s="29">
        <v>1</v>
      </c>
      <c r="H3630" s="29">
        <v>1</v>
      </c>
      <c r="I3630" s="29">
        <v>1</v>
      </c>
      <c r="K3630" s="432"/>
      <c r="L3630" s="432" t="e">
        <f>IF(K3630=0,#REF!,0)</f>
        <v>#REF!</v>
      </c>
      <c r="O3630">
        <v>52845.909727999999</v>
      </c>
      <c r="P3630">
        <v>11</v>
      </c>
    </row>
    <row r="3631" spans="1:16">
      <c r="A3631" s="29">
        <v>3629</v>
      </c>
      <c r="B3631" s="29">
        <v>1032.623999999998</v>
      </c>
      <c r="C3631" s="29">
        <v>15187.612999999899</v>
      </c>
      <c r="D3631" s="29">
        <v>1</v>
      </c>
      <c r="E3631" s="29">
        <v>1</v>
      </c>
      <c r="F3631" s="29">
        <v>247.904</v>
      </c>
      <c r="G3631" s="29">
        <v>1</v>
      </c>
      <c r="H3631" s="29">
        <v>1</v>
      </c>
      <c r="I3631" s="29">
        <v>1</v>
      </c>
      <c r="K3631" s="432"/>
      <c r="L3631" s="432" t="e">
        <f>IF(K3631=0,#REF!,0)</f>
        <v>#REF!</v>
      </c>
      <c r="O3631">
        <v>52800.938323000002</v>
      </c>
      <c r="P3631">
        <v>12</v>
      </c>
    </row>
    <row r="3632" spans="1:16">
      <c r="A3632" s="29">
        <v>3630</v>
      </c>
      <c r="B3632" s="29">
        <v>1762.222</v>
      </c>
      <c r="C3632" s="29">
        <v>15187.612999999899</v>
      </c>
      <c r="D3632" s="29">
        <v>1</v>
      </c>
      <c r="E3632" s="29">
        <v>1</v>
      </c>
      <c r="F3632" s="29">
        <v>707.78599999999994</v>
      </c>
      <c r="G3632" s="29">
        <v>1</v>
      </c>
      <c r="H3632" s="29">
        <v>1</v>
      </c>
      <c r="I3632" s="29">
        <v>1</v>
      </c>
      <c r="K3632" s="432"/>
      <c r="L3632" s="432" t="e">
        <f>IF(K3632=0,#REF!,0)</f>
        <v>#REF!</v>
      </c>
      <c r="O3632">
        <v>52928.778595000003</v>
      </c>
      <c r="P3632">
        <v>15</v>
      </c>
    </row>
    <row r="3633" spans="1:16">
      <c r="A3633" s="29">
        <v>3631</v>
      </c>
      <c r="B3633" s="29">
        <v>6139.8579999999993</v>
      </c>
      <c r="C3633" s="29">
        <v>15289.6509999999</v>
      </c>
      <c r="D3633" s="29">
        <v>1</v>
      </c>
      <c r="E3633" s="29">
        <v>1</v>
      </c>
      <c r="F3633" s="29">
        <v>1878.69299999999</v>
      </c>
      <c r="G3633" s="29">
        <v>1</v>
      </c>
      <c r="H3633" s="29">
        <v>1</v>
      </c>
      <c r="I3633" s="29">
        <v>1</v>
      </c>
      <c r="K3633" s="432"/>
      <c r="L3633" s="432" t="e">
        <f>IF(K3633=0,#REF!,0)</f>
        <v>#REF!</v>
      </c>
      <c r="O3633">
        <v>54333.751158999999</v>
      </c>
      <c r="P3633">
        <v>29</v>
      </c>
    </row>
    <row r="3634" spans="1:16">
      <c r="A3634" s="29">
        <v>3632</v>
      </c>
      <c r="B3634" s="29">
        <v>1762.222</v>
      </c>
      <c r="C3634" s="29">
        <v>28315.422999999901</v>
      </c>
      <c r="D3634" s="29">
        <v>1</v>
      </c>
      <c r="E3634" s="29">
        <v>1</v>
      </c>
      <c r="F3634" s="29">
        <v>3173.4270000000001</v>
      </c>
      <c r="G3634" s="29">
        <v>1</v>
      </c>
      <c r="H3634" s="29">
        <v>1</v>
      </c>
      <c r="I3634" s="29">
        <v>1</v>
      </c>
      <c r="K3634" s="432"/>
      <c r="L3634" s="432" t="e">
        <f>IF(K3634=0,#REF!,0)</f>
        <v>#REF!</v>
      </c>
      <c r="O3634">
        <v>55517.631316999999</v>
      </c>
      <c r="P3634">
        <v>49</v>
      </c>
    </row>
    <row r="3635" spans="1:16">
      <c r="A3635" s="29">
        <v>3633</v>
      </c>
      <c r="B3635" s="29">
        <v>1032.623999999998</v>
      </c>
      <c r="C3635" s="29">
        <v>29360.012999999901</v>
      </c>
      <c r="D3635" s="29">
        <v>1</v>
      </c>
      <c r="E3635" s="29">
        <v>1</v>
      </c>
      <c r="F3635" s="29">
        <v>5145.6549999999997</v>
      </c>
      <c r="G3635" s="29">
        <v>1</v>
      </c>
      <c r="H3635" s="29">
        <v>1</v>
      </c>
      <c r="I3635" s="29">
        <v>1</v>
      </c>
      <c r="K3635" s="432"/>
      <c r="L3635" s="432" t="e">
        <f>IF(K3635=0,#REF!,0)</f>
        <v>#REF!</v>
      </c>
      <c r="O3635">
        <v>58095.778503000001</v>
      </c>
      <c r="P3635">
        <v>33</v>
      </c>
    </row>
    <row r="3636" spans="1:16">
      <c r="A3636" s="29">
        <v>3634</v>
      </c>
      <c r="B3636" s="29">
        <v>1153.2399999999991</v>
      </c>
      <c r="C3636" s="29">
        <v>30487.1529999999</v>
      </c>
      <c r="D3636" s="29">
        <v>1</v>
      </c>
      <c r="E3636" s="29">
        <v>1</v>
      </c>
      <c r="F3636" s="29">
        <v>5087.3490000000002</v>
      </c>
      <c r="G3636" s="29">
        <v>1</v>
      </c>
      <c r="H3636" s="29">
        <v>1</v>
      </c>
      <c r="I3636" s="29">
        <v>1</v>
      </c>
      <c r="K3636" s="432"/>
      <c r="L3636" s="432" t="e">
        <f>IF(K3636=0,#REF!,0)</f>
        <v>#REF!</v>
      </c>
      <c r="O3636">
        <v>61236.348846000001</v>
      </c>
      <c r="P3636">
        <v>18</v>
      </c>
    </row>
    <row r="3637" spans="1:16">
      <c r="A3637" s="29">
        <v>3635</v>
      </c>
      <c r="B3637" s="29">
        <v>1213.5469999999989</v>
      </c>
      <c r="C3637" s="29">
        <v>31402.536999999891</v>
      </c>
      <c r="D3637" s="29">
        <v>1</v>
      </c>
      <c r="E3637" s="29">
        <v>1</v>
      </c>
      <c r="F3637" s="29">
        <v>4578.0940000000001</v>
      </c>
      <c r="G3637" s="29">
        <v>1</v>
      </c>
      <c r="H3637" s="29">
        <v>1</v>
      </c>
      <c r="I3637" s="29">
        <v>1</v>
      </c>
      <c r="K3637" s="432"/>
      <c r="L3637" s="432" t="e">
        <f>IF(K3637=0,#REF!,0)</f>
        <v>#REF!</v>
      </c>
      <c r="O3637">
        <v>62530.556031</v>
      </c>
      <c r="P3637">
        <v>22</v>
      </c>
    </row>
    <row r="3638" spans="1:16">
      <c r="A3638" s="29">
        <v>3636</v>
      </c>
      <c r="B3638" s="29">
        <v>1213.5469999999989</v>
      </c>
      <c r="C3638" s="29">
        <v>31061.267999999902</v>
      </c>
      <c r="D3638" s="29">
        <v>1</v>
      </c>
      <c r="E3638" s="29">
        <v>1</v>
      </c>
      <c r="F3638" s="29">
        <v>4914.3310000000001</v>
      </c>
      <c r="G3638" s="29">
        <v>1</v>
      </c>
      <c r="H3638" s="29">
        <v>1</v>
      </c>
      <c r="I3638" s="29">
        <v>1</v>
      </c>
      <c r="K3638" s="432"/>
      <c r="L3638" s="432" t="e">
        <f>IF(K3638=0,#REF!,0)</f>
        <v>#REF!</v>
      </c>
      <c r="O3638">
        <v>63613.270780999999</v>
      </c>
      <c r="P3638">
        <v>25</v>
      </c>
    </row>
    <row r="3639" spans="1:16">
      <c r="A3639" s="29">
        <v>3637</v>
      </c>
      <c r="B3639" s="29">
        <v>6200.1660000000002</v>
      </c>
      <c r="C3639" s="29">
        <v>29161.718000000001</v>
      </c>
      <c r="D3639" s="29">
        <v>1</v>
      </c>
      <c r="E3639" s="29">
        <v>1</v>
      </c>
      <c r="F3639" s="29">
        <v>4967.5069999999896</v>
      </c>
      <c r="G3639" s="29">
        <v>1</v>
      </c>
      <c r="H3639" s="29">
        <v>1</v>
      </c>
      <c r="I3639" s="29">
        <v>1</v>
      </c>
      <c r="K3639" s="432"/>
      <c r="L3639" s="432" t="e">
        <f>IF(K3639=0,#REF!,0)</f>
        <v>#REF!</v>
      </c>
      <c r="O3639">
        <v>61917.332368000003</v>
      </c>
      <c r="P3639">
        <v>29</v>
      </c>
    </row>
    <row r="3640" spans="1:16">
      <c r="A3640" s="29">
        <v>3638</v>
      </c>
      <c r="B3640" s="29">
        <v>1762.222</v>
      </c>
      <c r="C3640" s="29">
        <v>28989.1539999999</v>
      </c>
      <c r="D3640" s="29">
        <v>1</v>
      </c>
      <c r="E3640" s="29">
        <v>1</v>
      </c>
      <c r="F3640" s="29">
        <v>3954.4259999999999</v>
      </c>
      <c r="G3640" s="29">
        <v>1</v>
      </c>
      <c r="H3640" s="29">
        <v>1</v>
      </c>
      <c r="I3640" s="29">
        <v>1</v>
      </c>
      <c r="K3640" s="432"/>
      <c r="L3640" s="432" t="e">
        <f>IF(K3640=0,#REF!,0)</f>
        <v>#REF!</v>
      </c>
      <c r="O3640">
        <v>61031.991090000003</v>
      </c>
      <c r="P3640">
        <v>27</v>
      </c>
    </row>
    <row r="3641" spans="1:16">
      <c r="A3641" s="29">
        <v>3639</v>
      </c>
      <c r="B3641" s="29">
        <v>1032.623999999998</v>
      </c>
      <c r="C3641" s="29">
        <v>29750.557999999899</v>
      </c>
      <c r="D3641" s="29">
        <v>1</v>
      </c>
      <c r="E3641" s="29">
        <v>1</v>
      </c>
      <c r="F3641" s="29">
        <v>3166.4140000000002</v>
      </c>
      <c r="G3641" s="29">
        <v>1</v>
      </c>
      <c r="H3641" s="29">
        <v>1</v>
      </c>
      <c r="I3641" s="29">
        <v>1</v>
      </c>
      <c r="K3641" s="432"/>
      <c r="L3641" s="432" t="e">
        <f>IF(K3641=0,#REF!,0)</f>
        <v>#REF!</v>
      </c>
      <c r="O3641">
        <v>64131.752625000001</v>
      </c>
      <c r="P3641">
        <v>23</v>
      </c>
    </row>
    <row r="3642" spans="1:16">
      <c r="A3642" s="29">
        <v>3640</v>
      </c>
      <c r="B3642" s="29">
        <v>1032.623999999998</v>
      </c>
      <c r="C3642" s="29">
        <v>29369.048999999901</v>
      </c>
      <c r="D3642" s="29">
        <v>1</v>
      </c>
      <c r="E3642" s="29">
        <v>1</v>
      </c>
      <c r="F3642" s="29">
        <v>2491.4989999999998</v>
      </c>
      <c r="G3642" s="29">
        <v>1</v>
      </c>
      <c r="H3642" s="29">
        <v>1</v>
      </c>
      <c r="I3642" s="29">
        <v>1</v>
      </c>
      <c r="K3642" s="432"/>
      <c r="L3642" s="432" t="e">
        <f>IF(K3642=0,#REF!,0)</f>
        <v>#REF!</v>
      </c>
      <c r="O3642">
        <v>64756.383973000004</v>
      </c>
      <c r="P3642">
        <v>22</v>
      </c>
    </row>
    <row r="3643" spans="1:16">
      <c r="A3643" s="29">
        <v>3641</v>
      </c>
      <c r="B3643" s="29">
        <v>1032.623999999998</v>
      </c>
      <c r="C3643" s="29">
        <v>29000.895999999899</v>
      </c>
      <c r="D3643" s="29">
        <v>1</v>
      </c>
      <c r="E3643" s="29">
        <v>1</v>
      </c>
      <c r="F3643" s="29">
        <v>3166.5230000000001</v>
      </c>
      <c r="G3643" s="29">
        <v>1</v>
      </c>
      <c r="H3643" s="29">
        <v>1</v>
      </c>
      <c r="I3643" s="29">
        <v>1</v>
      </c>
      <c r="K3643" s="432"/>
      <c r="L3643" s="432" t="e">
        <f>IF(K3643=0,#REF!,0)</f>
        <v>#REF!</v>
      </c>
      <c r="O3643">
        <v>64105.787689999997</v>
      </c>
      <c r="P3643">
        <v>19</v>
      </c>
    </row>
    <row r="3644" spans="1:16">
      <c r="A3644" s="29">
        <v>3642</v>
      </c>
      <c r="B3644" s="29">
        <v>1762.222</v>
      </c>
      <c r="C3644" s="29">
        <v>28326.023999999899</v>
      </c>
      <c r="D3644" s="29">
        <v>1</v>
      </c>
      <c r="E3644" s="29">
        <v>1</v>
      </c>
      <c r="F3644" s="29">
        <v>4067.4199999999901</v>
      </c>
      <c r="G3644" s="29">
        <v>1</v>
      </c>
      <c r="H3644" s="29">
        <v>1</v>
      </c>
      <c r="I3644" s="29">
        <v>1</v>
      </c>
      <c r="K3644" s="432"/>
      <c r="L3644" s="432" t="e">
        <f>IF(K3644=0,#REF!,0)</f>
        <v>#REF!</v>
      </c>
      <c r="O3644">
        <v>63580.747833000001</v>
      </c>
      <c r="P3644">
        <v>18</v>
      </c>
    </row>
    <row r="3645" spans="1:16">
      <c r="A3645" s="29">
        <v>3643</v>
      </c>
      <c r="B3645" s="29">
        <v>6139.8579999999993</v>
      </c>
      <c r="C3645" s="29">
        <v>28218.734999999899</v>
      </c>
      <c r="D3645" s="29">
        <v>1</v>
      </c>
      <c r="E3645" s="29">
        <v>1</v>
      </c>
      <c r="F3645" s="29">
        <v>5643.91</v>
      </c>
      <c r="G3645" s="29">
        <v>1</v>
      </c>
      <c r="H3645" s="29">
        <v>1</v>
      </c>
      <c r="I3645" s="29">
        <v>1</v>
      </c>
      <c r="K3645" s="432"/>
      <c r="L3645" s="432" t="e">
        <f>IF(K3645=0,#REF!,0)</f>
        <v>#REF!</v>
      </c>
      <c r="O3645">
        <v>62188.646605999988</v>
      </c>
      <c r="P3645">
        <v>16</v>
      </c>
    </row>
    <row r="3646" spans="1:16">
      <c r="A3646" s="29">
        <v>3644</v>
      </c>
      <c r="B3646" s="29">
        <v>7599.07</v>
      </c>
      <c r="C3646" s="29">
        <v>29464.808999999899</v>
      </c>
      <c r="D3646" s="29">
        <v>1</v>
      </c>
      <c r="E3646" s="29">
        <v>1</v>
      </c>
      <c r="F3646" s="29">
        <v>4462.4769999999899</v>
      </c>
      <c r="G3646" s="29">
        <v>1</v>
      </c>
      <c r="H3646" s="29">
        <v>1</v>
      </c>
      <c r="I3646" s="29">
        <v>1</v>
      </c>
      <c r="K3646" s="432"/>
      <c r="L3646" s="432" t="e">
        <f>IF(K3646=0,#REF!,0)</f>
        <v>#REF!</v>
      </c>
      <c r="O3646">
        <v>61578.357238999997</v>
      </c>
      <c r="P3646">
        <v>32</v>
      </c>
    </row>
    <row r="3647" spans="1:16">
      <c r="A3647" s="29">
        <v>3645</v>
      </c>
      <c r="B3647" s="29">
        <v>1762.222</v>
      </c>
      <c r="C3647" s="29">
        <v>16153.0519999999</v>
      </c>
      <c r="D3647" s="29">
        <v>1</v>
      </c>
      <c r="E3647" s="29">
        <v>1</v>
      </c>
      <c r="F3647" s="29">
        <v>2494.1659999999902</v>
      </c>
      <c r="G3647" s="29">
        <v>1</v>
      </c>
      <c r="H3647" s="29">
        <v>1</v>
      </c>
      <c r="I3647" s="29">
        <v>1</v>
      </c>
      <c r="K3647" s="432"/>
      <c r="L3647" s="432" t="e">
        <f>IF(K3647=0,#REF!,0)</f>
        <v>#REF!</v>
      </c>
      <c r="O3647">
        <v>61045.290803000004</v>
      </c>
      <c r="P3647">
        <v>32</v>
      </c>
    </row>
    <row r="3648" spans="1:16">
      <c r="A3648" s="29">
        <v>3646</v>
      </c>
      <c r="B3648" s="29">
        <v>1762.222</v>
      </c>
      <c r="C3648" s="29">
        <v>15703.841999999901</v>
      </c>
      <c r="D3648" s="29">
        <v>1</v>
      </c>
      <c r="E3648" s="29">
        <v>1</v>
      </c>
      <c r="F3648" s="29">
        <v>2438.6289999999899</v>
      </c>
      <c r="G3648" s="29">
        <v>1</v>
      </c>
      <c r="H3648" s="29">
        <v>1</v>
      </c>
      <c r="I3648" s="29">
        <v>1</v>
      </c>
      <c r="K3648" s="432"/>
      <c r="L3648" s="432" t="e">
        <f>IF(K3648=0,#REF!,0)</f>
        <v>#REF!</v>
      </c>
      <c r="O3648">
        <v>58909.494477</v>
      </c>
      <c r="P3648">
        <v>35</v>
      </c>
    </row>
    <row r="3649" spans="1:16">
      <c r="A3649" s="29">
        <v>3647</v>
      </c>
      <c r="B3649" s="29">
        <v>1762.222</v>
      </c>
      <c r="C3649" s="29">
        <v>15254.630999999899</v>
      </c>
      <c r="D3649" s="29">
        <v>1</v>
      </c>
      <c r="E3649" s="29">
        <v>1</v>
      </c>
      <c r="F3649" s="29">
        <v>1989.49099999999</v>
      </c>
      <c r="G3649" s="29">
        <v>1</v>
      </c>
      <c r="H3649" s="29">
        <v>1</v>
      </c>
      <c r="I3649" s="29">
        <v>1</v>
      </c>
      <c r="K3649" s="432"/>
      <c r="L3649" s="432" t="e">
        <f>IF(K3649=0,#REF!,0)</f>
        <v>#REF!</v>
      </c>
      <c r="O3649">
        <v>56684.820036999998</v>
      </c>
      <c r="P3649">
        <v>34</v>
      </c>
    </row>
    <row r="3650" spans="1:16">
      <c r="A3650" s="29">
        <v>3648</v>
      </c>
      <c r="B3650" s="29">
        <v>1032.623999999998</v>
      </c>
      <c r="C3650" s="29">
        <v>15254.630999999899</v>
      </c>
      <c r="D3650" s="29">
        <v>1</v>
      </c>
      <c r="E3650" s="29">
        <v>1</v>
      </c>
      <c r="F3650" s="29">
        <v>1205.191</v>
      </c>
      <c r="G3650" s="29">
        <v>1</v>
      </c>
      <c r="H3650" s="29">
        <v>1</v>
      </c>
      <c r="I3650" s="29">
        <v>1</v>
      </c>
      <c r="K3650" s="432"/>
      <c r="L3650" s="432" t="e">
        <f>IF(K3650=0,#REF!,0)</f>
        <v>#REF!</v>
      </c>
      <c r="O3650">
        <v>54889.250091999987</v>
      </c>
      <c r="P3650">
        <v>30</v>
      </c>
    </row>
    <row r="3651" spans="1:16">
      <c r="A3651" s="29">
        <v>3649</v>
      </c>
      <c r="B3651" s="29">
        <v>1032.623999999998</v>
      </c>
      <c r="C3651" s="29">
        <v>15254.630999999899</v>
      </c>
      <c r="D3651" s="29">
        <v>1</v>
      </c>
      <c r="E3651" s="29">
        <v>1</v>
      </c>
      <c r="F3651" s="29">
        <v>714.76</v>
      </c>
      <c r="G3651" s="29">
        <v>1</v>
      </c>
      <c r="H3651" s="29">
        <v>1</v>
      </c>
      <c r="I3651" s="29">
        <v>1</v>
      </c>
      <c r="K3651" s="432"/>
      <c r="L3651" s="432" t="e">
        <f>IF(K3651=0,#REF!,0)</f>
        <v>#REF!</v>
      </c>
      <c r="O3651">
        <v>53504.102142000003</v>
      </c>
      <c r="P3651">
        <v>21</v>
      </c>
    </row>
    <row r="3652" spans="1:16">
      <c r="A3652" s="29">
        <v>3650</v>
      </c>
      <c r="B3652" s="29">
        <v>1032.623999999998</v>
      </c>
      <c r="C3652" s="29">
        <v>15187.612999999899</v>
      </c>
      <c r="D3652" s="29">
        <v>1</v>
      </c>
      <c r="E3652" s="29">
        <v>1</v>
      </c>
      <c r="F3652" s="29">
        <v>536.01599999999905</v>
      </c>
      <c r="G3652" s="29">
        <v>1</v>
      </c>
      <c r="H3652" s="29">
        <v>1</v>
      </c>
      <c r="I3652" s="29">
        <v>1</v>
      </c>
      <c r="K3652" s="432"/>
      <c r="L3652" s="432" t="e">
        <f>IF(K3652=0,#REF!,0)</f>
        <v>#REF!</v>
      </c>
      <c r="O3652">
        <v>51665.486725000002</v>
      </c>
      <c r="P3652">
        <v>17</v>
      </c>
    </row>
    <row r="3653" spans="1:16">
      <c r="A3653" s="29">
        <v>3651</v>
      </c>
      <c r="B3653" s="29">
        <v>1032.623999999998</v>
      </c>
      <c r="C3653" s="29">
        <v>15187.612999999899</v>
      </c>
      <c r="D3653" s="29">
        <v>1</v>
      </c>
      <c r="E3653" s="29">
        <v>1</v>
      </c>
      <c r="F3653" s="29">
        <v>421.20400000000001</v>
      </c>
      <c r="G3653" s="29">
        <v>1</v>
      </c>
      <c r="H3653" s="29">
        <v>1</v>
      </c>
      <c r="I3653" s="29">
        <v>1</v>
      </c>
      <c r="K3653" s="432"/>
      <c r="L3653" s="432" t="e">
        <f>IF(K3653=0,#REF!,0)</f>
        <v>#REF!</v>
      </c>
      <c r="O3653">
        <v>51305.925352999999</v>
      </c>
      <c r="P3653">
        <v>15</v>
      </c>
    </row>
    <row r="3654" spans="1:16">
      <c r="A3654" s="29">
        <v>3652</v>
      </c>
      <c r="B3654" s="29">
        <v>1032.623999999998</v>
      </c>
      <c r="C3654" s="29">
        <v>15187.612999999899</v>
      </c>
      <c r="D3654" s="29">
        <v>1</v>
      </c>
      <c r="E3654" s="29">
        <v>1</v>
      </c>
      <c r="F3654" s="29">
        <v>247.15100000000001</v>
      </c>
      <c r="G3654" s="29">
        <v>1</v>
      </c>
      <c r="H3654" s="29">
        <v>1</v>
      </c>
      <c r="I3654" s="29">
        <v>1</v>
      </c>
      <c r="K3654" s="432"/>
      <c r="L3654" s="432" t="e">
        <f>IF(K3654=0,#REF!,0)</f>
        <v>#REF!</v>
      </c>
      <c r="O3654">
        <v>51493.153504000002</v>
      </c>
      <c r="P3654">
        <v>13</v>
      </c>
    </row>
    <row r="3655" spans="1:16">
      <c r="A3655" s="29">
        <v>3653</v>
      </c>
      <c r="B3655" s="29">
        <v>1032.623999999998</v>
      </c>
      <c r="C3655" s="29">
        <v>15187.612999999899</v>
      </c>
      <c r="D3655" s="29">
        <v>1</v>
      </c>
      <c r="E3655" s="29">
        <v>1</v>
      </c>
      <c r="F3655" s="29">
        <v>247.44200000000001</v>
      </c>
      <c r="G3655" s="29">
        <v>1</v>
      </c>
      <c r="H3655" s="29">
        <v>1</v>
      </c>
      <c r="I3655" s="29">
        <v>1</v>
      </c>
      <c r="K3655" s="432"/>
      <c r="L3655" s="432" t="e">
        <f>IF(K3655=0,#REF!,0)</f>
        <v>#REF!</v>
      </c>
      <c r="O3655">
        <v>51435.676819</v>
      </c>
      <c r="P3655">
        <v>12</v>
      </c>
    </row>
    <row r="3656" spans="1:16">
      <c r="A3656" s="29">
        <v>3654</v>
      </c>
      <c r="B3656" s="29">
        <v>1762.222</v>
      </c>
      <c r="C3656" s="29">
        <v>15187.612999999899</v>
      </c>
      <c r="D3656" s="29">
        <v>1</v>
      </c>
      <c r="E3656" s="29">
        <v>1</v>
      </c>
      <c r="F3656" s="29">
        <v>421.45699999999999</v>
      </c>
      <c r="G3656" s="29">
        <v>1</v>
      </c>
      <c r="H3656" s="29">
        <v>1</v>
      </c>
      <c r="I3656" s="29">
        <v>1</v>
      </c>
      <c r="K3656" s="432"/>
      <c r="L3656" s="432" t="e">
        <f>IF(K3656=0,#REF!,0)</f>
        <v>#REF!</v>
      </c>
      <c r="O3656">
        <v>51475.827148999997</v>
      </c>
      <c r="P3656">
        <v>16</v>
      </c>
    </row>
    <row r="3657" spans="1:16">
      <c r="A3657" s="29">
        <v>3655</v>
      </c>
      <c r="B3657" s="29">
        <v>6139.8579999999993</v>
      </c>
      <c r="C3657" s="29">
        <v>15289.6509999999</v>
      </c>
      <c r="D3657" s="29">
        <v>1</v>
      </c>
      <c r="E3657" s="29">
        <v>1</v>
      </c>
      <c r="F3657" s="29">
        <v>1265.8799999999901</v>
      </c>
      <c r="G3657" s="29">
        <v>1</v>
      </c>
      <c r="H3657" s="29">
        <v>1</v>
      </c>
      <c r="I3657" s="29">
        <v>1</v>
      </c>
      <c r="K3657" s="432"/>
      <c r="L3657" s="432" t="e">
        <f>IF(K3657=0,#REF!,0)</f>
        <v>#REF!</v>
      </c>
      <c r="O3657">
        <v>52958.860443000012</v>
      </c>
      <c r="P3657">
        <v>26</v>
      </c>
    </row>
    <row r="3658" spans="1:16">
      <c r="A3658" s="29">
        <v>3656</v>
      </c>
      <c r="B3658" s="29">
        <v>1762.222</v>
      </c>
      <c r="C3658" s="29">
        <v>15633.8059999999</v>
      </c>
      <c r="D3658" s="29">
        <v>1</v>
      </c>
      <c r="E3658" s="29">
        <v>1</v>
      </c>
      <c r="F3658" s="29">
        <v>2567.57799999999</v>
      </c>
      <c r="G3658" s="29">
        <v>1</v>
      </c>
      <c r="H3658" s="29">
        <v>1</v>
      </c>
      <c r="I3658" s="29">
        <v>1</v>
      </c>
      <c r="K3658" s="432"/>
      <c r="L3658" s="432" t="e">
        <f>IF(K3658=0,#REF!,0)</f>
        <v>#REF!</v>
      </c>
      <c r="O3658">
        <v>54009.778990999999</v>
      </c>
      <c r="P3658">
        <v>52</v>
      </c>
    </row>
    <row r="3659" spans="1:16">
      <c r="A3659" s="29">
        <v>3657</v>
      </c>
      <c r="B3659" s="29">
        <v>1032.623999999998</v>
      </c>
      <c r="C3659" s="29">
        <v>16672.300999999901</v>
      </c>
      <c r="D3659" s="29">
        <v>1</v>
      </c>
      <c r="E3659" s="29">
        <v>1</v>
      </c>
      <c r="F3659" s="29">
        <v>4058.82</v>
      </c>
      <c r="G3659" s="29">
        <v>1</v>
      </c>
      <c r="H3659" s="29">
        <v>1</v>
      </c>
      <c r="I3659" s="29">
        <v>1</v>
      </c>
      <c r="K3659" s="432"/>
      <c r="L3659" s="432" t="e">
        <f>IF(K3659=0,#REF!,0)</f>
        <v>#REF!</v>
      </c>
      <c r="O3659">
        <v>55621.352355000003</v>
      </c>
      <c r="P3659">
        <v>36</v>
      </c>
    </row>
    <row r="3660" spans="1:16">
      <c r="A3660" s="29">
        <v>3658</v>
      </c>
      <c r="B3660" s="29">
        <v>1153.2399999999991</v>
      </c>
      <c r="C3660" s="29">
        <v>17792.710999999901</v>
      </c>
      <c r="D3660" s="29">
        <v>1</v>
      </c>
      <c r="E3660" s="29">
        <v>1</v>
      </c>
      <c r="F3660" s="29">
        <v>5363.1599999999899</v>
      </c>
      <c r="G3660" s="29">
        <v>1</v>
      </c>
      <c r="H3660" s="29">
        <v>1</v>
      </c>
      <c r="I3660" s="29">
        <v>1</v>
      </c>
      <c r="K3660" s="432">
        <v>17188.703666008128</v>
      </c>
      <c r="L3660" s="432">
        <f>IF(K3660=0,#REF!,0)</f>
        <v>0</v>
      </c>
      <c r="O3660">
        <v>58474.806977</v>
      </c>
      <c r="P3660">
        <v>18</v>
      </c>
    </row>
    <row r="3661" spans="1:16">
      <c r="A3661" s="29">
        <v>3659</v>
      </c>
      <c r="B3661" s="29">
        <v>1213.5469999999989</v>
      </c>
      <c r="C3661" s="29">
        <v>18679.559999999899</v>
      </c>
      <c r="D3661" s="29">
        <v>1</v>
      </c>
      <c r="E3661" s="29">
        <v>1</v>
      </c>
      <c r="F3661" s="29">
        <v>5920.7169999999896</v>
      </c>
      <c r="G3661" s="29">
        <v>1</v>
      </c>
      <c r="H3661" s="29">
        <v>1</v>
      </c>
      <c r="I3661" s="29">
        <v>1</v>
      </c>
      <c r="K3661" s="432">
        <v>27995.154534776491</v>
      </c>
      <c r="L3661" s="432">
        <f>IF(K3661=0,#REF!,0)</f>
        <v>0</v>
      </c>
      <c r="O3661">
        <v>59346.102265000001</v>
      </c>
      <c r="P3661">
        <v>23</v>
      </c>
    </row>
    <row r="3662" spans="1:16">
      <c r="A3662" s="29">
        <v>3660</v>
      </c>
      <c r="B3662" s="29">
        <v>1213.5469999999989</v>
      </c>
      <c r="C3662" s="29">
        <v>18294.355999999902</v>
      </c>
      <c r="D3662" s="29">
        <v>1</v>
      </c>
      <c r="E3662" s="29">
        <v>1</v>
      </c>
      <c r="F3662" s="29">
        <v>6229.8130000000001</v>
      </c>
      <c r="G3662" s="29">
        <v>1</v>
      </c>
      <c r="H3662" s="29">
        <v>1</v>
      </c>
      <c r="I3662" s="29">
        <v>1</v>
      </c>
      <c r="K3662" s="432">
        <v>42502.139661235196</v>
      </c>
      <c r="L3662" s="432">
        <f>IF(K3662=0,#REF!,0)</f>
        <v>0</v>
      </c>
      <c r="O3662">
        <v>60105.706023999999</v>
      </c>
      <c r="P3662">
        <v>23</v>
      </c>
    </row>
    <row r="3663" spans="1:16">
      <c r="A3663" s="29">
        <v>3661</v>
      </c>
      <c r="B3663" s="29">
        <v>6200.1660000000002</v>
      </c>
      <c r="C3663" s="29">
        <v>16386.614999999889</v>
      </c>
      <c r="D3663" s="29">
        <v>1</v>
      </c>
      <c r="E3663" s="29">
        <v>1</v>
      </c>
      <c r="F3663" s="29">
        <v>5355.6890000000003</v>
      </c>
      <c r="G3663" s="29">
        <v>1</v>
      </c>
      <c r="H3663" s="29">
        <v>1</v>
      </c>
      <c r="I3663" s="29">
        <v>1</v>
      </c>
      <c r="K3663" s="432">
        <v>40779.89386140283</v>
      </c>
      <c r="L3663" s="432">
        <f>IF(K3663=0,#REF!,0)</f>
        <v>0</v>
      </c>
      <c r="O3663">
        <v>57684.199646000001</v>
      </c>
      <c r="P3663">
        <v>16</v>
      </c>
    </row>
    <row r="3664" spans="1:16">
      <c r="A3664" s="29">
        <v>3662</v>
      </c>
      <c r="B3664" s="29">
        <v>1762.222</v>
      </c>
      <c r="C3664" s="29">
        <v>16203.154999999901</v>
      </c>
      <c r="D3664" s="29">
        <v>1</v>
      </c>
      <c r="E3664" s="29">
        <v>1</v>
      </c>
      <c r="F3664" s="29">
        <v>4610.3359999999902</v>
      </c>
      <c r="G3664" s="29">
        <v>1</v>
      </c>
      <c r="H3664" s="29">
        <v>1</v>
      </c>
      <c r="I3664" s="29">
        <v>1</v>
      </c>
      <c r="K3664" s="432">
        <v>11258.00525169088</v>
      </c>
      <c r="L3664" s="432">
        <f>IF(K3664=0,#REF!,0)</f>
        <v>0</v>
      </c>
      <c r="O3664">
        <v>57615.828400999999</v>
      </c>
      <c r="P3664">
        <v>22</v>
      </c>
    </row>
    <row r="3665" spans="1:16">
      <c r="A3665" s="29">
        <v>3663</v>
      </c>
      <c r="B3665" s="29">
        <v>1032.623999999998</v>
      </c>
      <c r="C3665" s="29">
        <v>16973.5649999999</v>
      </c>
      <c r="D3665" s="29">
        <v>1</v>
      </c>
      <c r="E3665" s="29">
        <v>1</v>
      </c>
      <c r="F3665" s="29">
        <v>3616.30799999999</v>
      </c>
      <c r="G3665" s="29">
        <v>1</v>
      </c>
      <c r="H3665" s="29">
        <v>1</v>
      </c>
      <c r="I3665" s="29">
        <v>1</v>
      </c>
      <c r="K3665" s="432">
        <v>23126.14311357533</v>
      </c>
      <c r="L3665" s="432">
        <f>IF(K3665=0,#REF!,0)</f>
        <v>0</v>
      </c>
      <c r="O3665">
        <v>61155.617767999996</v>
      </c>
      <c r="P3665">
        <v>16</v>
      </c>
    </row>
    <row r="3666" spans="1:16">
      <c r="A3666" s="29">
        <v>3664</v>
      </c>
      <c r="B3666" s="29">
        <v>1032.623999999998</v>
      </c>
      <c r="C3666" s="29">
        <v>16588.360999999899</v>
      </c>
      <c r="D3666" s="29">
        <v>1</v>
      </c>
      <c r="E3666" s="29">
        <v>1</v>
      </c>
      <c r="F3666" s="29">
        <v>3182.0659999999898</v>
      </c>
      <c r="G3666" s="29">
        <v>1</v>
      </c>
      <c r="H3666" s="29">
        <v>1</v>
      </c>
      <c r="I3666" s="29">
        <v>1</v>
      </c>
      <c r="K3666" s="432">
        <v>5126.0060493875662</v>
      </c>
      <c r="L3666" s="432">
        <f>IF(K3666=0,#REF!,0)</f>
        <v>0</v>
      </c>
      <c r="O3666">
        <v>60984.630066999998</v>
      </c>
      <c r="P3666">
        <v>20</v>
      </c>
    </row>
    <row r="3667" spans="1:16">
      <c r="A3667" s="29">
        <v>3665</v>
      </c>
      <c r="B3667" s="29">
        <v>1032.623999999998</v>
      </c>
      <c r="C3667" s="29">
        <v>16203.154999999901</v>
      </c>
      <c r="D3667" s="29">
        <v>1</v>
      </c>
      <c r="E3667" s="29">
        <v>1</v>
      </c>
      <c r="F3667" s="29">
        <v>1817.9779999999901</v>
      </c>
      <c r="G3667" s="29">
        <v>1</v>
      </c>
      <c r="H3667" s="29">
        <v>1</v>
      </c>
      <c r="I3667" s="29">
        <v>1</v>
      </c>
      <c r="K3667" s="432"/>
      <c r="L3667" s="432" t="e">
        <f>IF(K3667=0,#REF!,0)</f>
        <v>#REF!</v>
      </c>
      <c r="O3667">
        <v>60866.900787999999</v>
      </c>
      <c r="P3667">
        <v>18</v>
      </c>
    </row>
    <row r="3668" spans="1:16">
      <c r="A3668" s="29">
        <v>3666</v>
      </c>
      <c r="B3668" s="29">
        <v>1762.222</v>
      </c>
      <c r="C3668" s="29">
        <v>15499.762999999901</v>
      </c>
      <c r="D3668" s="29">
        <v>1</v>
      </c>
      <c r="E3668" s="29">
        <v>1</v>
      </c>
      <c r="F3668" s="29">
        <v>3431.3139999999999</v>
      </c>
      <c r="G3668" s="29">
        <v>1</v>
      </c>
      <c r="H3668" s="29">
        <v>1</v>
      </c>
      <c r="I3668" s="29">
        <v>1</v>
      </c>
      <c r="K3668" s="432"/>
      <c r="L3668" s="432" t="e">
        <f>IF(K3668=0,#REF!,0)</f>
        <v>#REF!</v>
      </c>
      <c r="O3668">
        <v>60728.924957000003</v>
      </c>
      <c r="P3668">
        <v>20</v>
      </c>
    </row>
    <row r="3669" spans="1:16">
      <c r="A3669" s="29">
        <v>3667</v>
      </c>
      <c r="B3669" s="29">
        <v>6139.8579999999993</v>
      </c>
      <c r="C3669" s="29">
        <v>15423.693999999899</v>
      </c>
      <c r="D3669" s="29">
        <v>1</v>
      </c>
      <c r="E3669" s="29">
        <v>1</v>
      </c>
      <c r="F3669" s="29">
        <v>4487.5249999999996</v>
      </c>
      <c r="G3669" s="29">
        <v>1</v>
      </c>
      <c r="H3669" s="29">
        <v>1</v>
      </c>
      <c r="I3669" s="29">
        <v>1</v>
      </c>
      <c r="K3669" s="432"/>
      <c r="L3669" s="432" t="e">
        <f>IF(K3669=0,#REF!,0)</f>
        <v>#REF!</v>
      </c>
      <c r="O3669">
        <v>59633.127411000001</v>
      </c>
      <c r="P3669">
        <v>27</v>
      </c>
    </row>
    <row r="3670" spans="1:16">
      <c r="A3670" s="29">
        <v>3668</v>
      </c>
      <c r="B3670" s="29">
        <v>7599.07</v>
      </c>
      <c r="C3670" s="29">
        <v>16701.287999999899</v>
      </c>
      <c r="D3670" s="29">
        <v>1</v>
      </c>
      <c r="E3670" s="29">
        <v>1</v>
      </c>
      <c r="F3670" s="29">
        <v>4861.5199999999904</v>
      </c>
      <c r="G3670" s="29">
        <v>1</v>
      </c>
      <c r="H3670" s="29">
        <v>1</v>
      </c>
      <c r="I3670" s="29">
        <v>1</v>
      </c>
      <c r="K3670" s="432"/>
      <c r="L3670" s="432" t="e">
        <f>IF(K3670=0,#REF!,0)</f>
        <v>#REF!</v>
      </c>
      <c r="O3670">
        <v>58711.687317000004</v>
      </c>
      <c r="P3670">
        <v>29</v>
      </c>
    </row>
    <row r="3671" spans="1:16">
      <c r="A3671" s="29">
        <v>3669</v>
      </c>
      <c r="B3671" s="29">
        <v>1762.222</v>
      </c>
      <c r="C3671" s="29">
        <v>16153.0519999999</v>
      </c>
      <c r="D3671" s="29">
        <v>1</v>
      </c>
      <c r="E3671" s="29">
        <v>1</v>
      </c>
      <c r="F3671" s="29">
        <v>2502.1950000000002</v>
      </c>
      <c r="G3671" s="29">
        <v>1</v>
      </c>
      <c r="H3671" s="29">
        <v>1</v>
      </c>
      <c r="I3671" s="29">
        <v>1</v>
      </c>
      <c r="K3671" s="432"/>
      <c r="L3671" s="432" t="e">
        <f>IF(K3671=0,#REF!,0)</f>
        <v>#REF!</v>
      </c>
      <c r="O3671">
        <v>58664.346008</v>
      </c>
      <c r="P3671">
        <v>28</v>
      </c>
    </row>
    <row r="3672" spans="1:16">
      <c r="A3672" s="29">
        <v>3670</v>
      </c>
      <c r="B3672" s="29">
        <v>1762.222</v>
      </c>
      <c r="C3672" s="29">
        <v>15703.841999999901</v>
      </c>
      <c r="D3672" s="29">
        <v>1</v>
      </c>
      <c r="E3672" s="29">
        <v>1</v>
      </c>
      <c r="F3672" s="29">
        <v>2316.4769999999999</v>
      </c>
      <c r="G3672" s="29">
        <v>1</v>
      </c>
      <c r="H3672" s="29">
        <v>1</v>
      </c>
      <c r="I3672" s="29">
        <v>1</v>
      </c>
      <c r="K3672" s="432"/>
      <c r="L3672" s="432" t="e">
        <f>IF(K3672=0,#REF!,0)</f>
        <v>#REF!</v>
      </c>
      <c r="O3672">
        <v>57366.659180000002</v>
      </c>
      <c r="P3672">
        <v>28</v>
      </c>
    </row>
    <row r="3673" spans="1:16">
      <c r="A3673" s="29">
        <v>3671</v>
      </c>
      <c r="B3673" s="29">
        <v>1762.222</v>
      </c>
      <c r="C3673" s="29">
        <v>15254.630999999899</v>
      </c>
      <c r="D3673" s="29">
        <v>1</v>
      </c>
      <c r="E3673" s="29">
        <v>1</v>
      </c>
      <c r="F3673" s="29">
        <v>2130.8040000000001</v>
      </c>
      <c r="G3673" s="29">
        <v>1</v>
      </c>
      <c r="H3673" s="29">
        <v>1</v>
      </c>
      <c r="I3673" s="29">
        <v>1</v>
      </c>
      <c r="K3673" s="432"/>
      <c r="L3673" s="432" t="e">
        <f>IF(K3673=0,#REF!,0)</f>
        <v>#REF!</v>
      </c>
      <c r="O3673">
        <v>55366.999053000007</v>
      </c>
      <c r="P3673">
        <v>25</v>
      </c>
    </row>
    <row r="3674" spans="1:16">
      <c r="A3674" s="29">
        <v>3672</v>
      </c>
      <c r="B3674" s="29">
        <v>1032.623999999998</v>
      </c>
      <c r="C3674" s="29">
        <v>15254.630999999899</v>
      </c>
      <c r="D3674" s="29">
        <v>1</v>
      </c>
      <c r="E3674" s="29">
        <v>1</v>
      </c>
      <c r="F3674" s="29">
        <v>1202.768</v>
      </c>
      <c r="G3674" s="29">
        <v>1</v>
      </c>
      <c r="H3674" s="29">
        <v>1</v>
      </c>
      <c r="I3674" s="29">
        <v>1</v>
      </c>
      <c r="K3674" s="432"/>
      <c r="L3674" s="432" t="e">
        <f>IF(K3674=0,#REF!,0)</f>
        <v>#REF!</v>
      </c>
      <c r="O3674">
        <v>54304.930023000001</v>
      </c>
      <c r="P3674">
        <v>25</v>
      </c>
    </row>
    <row r="3675" spans="1:16">
      <c r="A3675" s="29">
        <v>3673</v>
      </c>
      <c r="B3675" s="29">
        <v>1032.623999999998</v>
      </c>
      <c r="C3675" s="29">
        <v>15254.630999999899</v>
      </c>
      <c r="D3675" s="29">
        <v>1</v>
      </c>
      <c r="E3675" s="29">
        <v>1</v>
      </c>
      <c r="F3675" s="29">
        <v>561.55299999999897</v>
      </c>
      <c r="G3675" s="29">
        <v>1</v>
      </c>
      <c r="H3675" s="29">
        <v>1</v>
      </c>
      <c r="I3675" s="29">
        <v>1</v>
      </c>
      <c r="K3675" s="432"/>
      <c r="L3675" s="432" t="e">
        <f>IF(K3675=0,#REF!,0)</f>
        <v>#REF!</v>
      </c>
      <c r="O3675">
        <v>52849.635376999999</v>
      </c>
      <c r="P3675">
        <v>20</v>
      </c>
    </row>
    <row r="3676" spans="1:16">
      <c r="A3676" s="29">
        <v>3674</v>
      </c>
      <c r="B3676" s="29">
        <v>1032.623999999998</v>
      </c>
      <c r="C3676" s="29">
        <v>15187.612999999899</v>
      </c>
      <c r="D3676" s="29">
        <v>1</v>
      </c>
      <c r="E3676" s="29">
        <v>1</v>
      </c>
      <c r="F3676" s="29">
        <v>325.20199999999897</v>
      </c>
      <c r="G3676" s="29">
        <v>1</v>
      </c>
      <c r="H3676" s="29">
        <v>1</v>
      </c>
      <c r="I3676" s="29">
        <v>1</v>
      </c>
      <c r="K3676" s="432"/>
      <c r="L3676" s="432" t="e">
        <f>IF(K3676=0,#REF!,0)</f>
        <v>#REF!</v>
      </c>
      <c r="O3676">
        <v>51586.118224999998</v>
      </c>
      <c r="P3676">
        <v>10</v>
      </c>
    </row>
    <row r="3677" spans="1:16">
      <c r="A3677" s="29">
        <v>3675</v>
      </c>
      <c r="B3677" s="29">
        <v>1032.623999999998</v>
      </c>
      <c r="C3677" s="29">
        <v>15187.612999999899</v>
      </c>
      <c r="D3677" s="29">
        <v>1</v>
      </c>
      <c r="E3677" s="29">
        <v>1</v>
      </c>
      <c r="F3677" s="29">
        <v>276.87900000000002</v>
      </c>
      <c r="G3677" s="29">
        <v>1</v>
      </c>
      <c r="H3677" s="29">
        <v>1</v>
      </c>
      <c r="I3677" s="29">
        <v>1</v>
      </c>
      <c r="K3677" s="432"/>
      <c r="L3677" s="432" t="e">
        <f>IF(K3677=0,#REF!,0)</f>
        <v>#REF!</v>
      </c>
      <c r="O3677">
        <v>50771.762937</v>
      </c>
      <c r="P3677">
        <v>10</v>
      </c>
    </row>
    <row r="3678" spans="1:16">
      <c r="A3678" s="29">
        <v>3676</v>
      </c>
      <c r="B3678" s="29">
        <v>1032.623999999998</v>
      </c>
      <c r="C3678" s="29">
        <v>15187.612999999899</v>
      </c>
      <c r="D3678" s="29">
        <v>1</v>
      </c>
      <c r="E3678" s="29">
        <v>1</v>
      </c>
      <c r="F3678" s="29">
        <v>277.27499999999998</v>
      </c>
      <c r="G3678" s="29">
        <v>1</v>
      </c>
      <c r="H3678" s="29">
        <v>1</v>
      </c>
      <c r="I3678" s="29">
        <v>1</v>
      </c>
      <c r="K3678" s="432"/>
      <c r="L3678" s="432" t="e">
        <f>IF(K3678=0,#REF!,0)</f>
        <v>#REF!</v>
      </c>
      <c r="O3678">
        <v>50644.005036000002</v>
      </c>
      <c r="P3678">
        <v>13</v>
      </c>
    </row>
    <row r="3679" spans="1:16">
      <c r="A3679" s="29">
        <v>3677</v>
      </c>
      <c r="B3679" s="29">
        <v>1032.623999999998</v>
      </c>
      <c r="C3679" s="29">
        <v>15187.612999999899</v>
      </c>
      <c r="D3679" s="29">
        <v>1</v>
      </c>
      <c r="E3679" s="29">
        <v>1</v>
      </c>
      <c r="F3679" s="29">
        <v>246.17899999999901</v>
      </c>
      <c r="G3679" s="29">
        <v>1</v>
      </c>
      <c r="H3679" s="29">
        <v>1</v>
      </c>
      <c r="I3679" s="29">
        <v>1</v>
      </c>
      <c r="K3679" s="432"/>
      <c r="L3679" s="432" t="e">
        <f>IF(K3679=0,#REF!,0)</f>
        <v>#REF!</v>
      </c>
      <c r="O3679">
        <v>50577.287200999999</v>
      </c>
      <c r="P3679">
        <v>14</v>
      </c>
    </row>
    <row r="3680" spans="1:16">
      <c r="A3680" s="29">
        <v>3678</v>
      </c>
      <c r="B3680" s="29">
        <v>1762.222</v>
      </c>
      <c r="C3680" s="29">
        <v>15187.612999999899</v>
      </c>
      <c r="D3680" s="29">
        <v>1</v>
      </c>
      <c r="E3680" s="29">
        <v>1</v>
      </c>
      <c r="F3680" s="29">
        <v>2515.7199999999898</v>
      </c>
      <c r="G3680" s="29">
        <v>1</v>
      </c>
      <c r="H3680" s="29">
        <v>1</v>
      </c>
      <c r="I3680" s="29">
        <v>1</v>
      </c>
      <c r="K3680" s="432"/>
      <c r="L3680" s="432" t="e">
        <f>IF(K3680=0,#REF!,0)</f>
        <v>#REF!</v>
      </c>
      <c r="O3680">
        <v>50448.369965999998</v>
      </c>
      <c r="P3680">
        <v>15</v>
      </c>
    </row>
    <row r="3681" spans="1:16">
      <c r="A3681" s="29">
        <v>3679</v>
      </c>
      <c r="B3681" s="29">
        <v>6139.8579999999993</v>
      </c>
      <c r="C3681" s="29">
        <v>15289.6509999999</v>
      </c>
      <c r="D3681" s="29">
        <v>1</v>
      </c>
      <c r="E3681" s="29">
        <v>1</v>
      </c>
      <c r="F3681" s="29">
        <v>6593.3440000000001</v>
      </c>
      <c r="G3681" s="29">
        <v>1</v>
      </c>
      <c r="H3681" s="29">
        <v>1</v>
      </c>
      <c r="I3681" s="29">
        <v>1</v>
      </c>
      <c r="K3681" s="432"/>
      <c r="L3681" s="432" t="e">
        <f>IF(K3681=0,#REF!,0)</f>
        <v>#REF!</v>
      </c>
      <c r="O3681">
        <v>50790.756378999999</v>
      </c>
      <c r="P3681">
        <v>19</v>
      </c>
    </row>
    <row r="3682" spans="1:16">
      <c r="A3682" s="29">
        <v>3680</v>
      </c>
      <c r="B3682" s="29">
        <v>1762.222</v>
      </c>
      <c r="C3682" s="29">
        <v>44267.899999999987</v>
      </c>
      <c r="D3682" s="29">
        <v>1</v>
      </c>
      <c r="E3682" s="29">
        <v>1</v>
      </c>
      <c r="F3682" s="29">
        <v>5344.6809999999996</v>
      </c>
      <c r="G3682" s="29">
        <v>1</v>
      </c>
      <c r="H3682" s="29">
        <v>1</v>
      </c>
      <c r="I3682" s="29">
        <v>1</v>
      </c>
      <c r="K3682" s="432"/>
      <c r="L3682" s="432" t="e">
        <f>IF(K3682=0,#REF!,0)</f>
        <v>#REF!</v>
      </c>
      <c r="O3682">
        <v>50635.565827999999</v>
      </c>
      <c r="P3682">
        <v>26</v>
      </c>
    </row>
    <row r="3683" spans="1:16">
      <c r="A3683" s="29">
        <v>3681</v>
      </c>
      <c r="B3683" s="29">
        <v>1032.623999999998</v>
      </c>
      <c r="C3683" s="29">
        <v>75102.285999999905</v>
      </c>
      <c r="D3683" s="29">
        <v>1</v>
      </c>
      <c r="E3683" s="29">
        <v>1</v>
      </c>
      <c r="F3683" s="29">
        <v>4422.9629999999897</v>
      </c>
      <c r="G3683" s="29">
        <v>1</v>
      </c>
      <c r="H3683" s="29">
        <v>1</v>
      </c>
      <c r="I3683" s="29">
        <v>1</v>
      </c>
      <c r="K3683" s="432">
        <v>677.43272163558959</v>
      </c>
      <c r="L3683" s="432">
        <f>IF(K3683=0,#REF!,0)</f>
        <v>0</v>
      </c>
      <c r="O3683">
        <v>50525.835876999998</v>
      </c>
      <c r="P3683">
        <v>37</v>
      </c>
    </row>
    <row r="3684" spans="1:16">
      <c r="A3684" s="29">
        <v>3682</v>
      </c>
      <c r="B3684" s="29">
        <v>1153.2399999999991</v>
      </c>
      <c r="C3684" s="29">
        <v>94527.002999999793</v>
      </c>
      <c r="D3684" s="29">
        <v>1</v>
      </c>
      <c r="E3684" s="29">
        <v>1</v>
      </c>
      <c r="F3684" s="29">
        <v>3368.6210000000001</v>
      </c>
      <c r="G3684" s="29">
        <v>1</v>
      </c>
      <c r="H3684" s="29">
        <v>1</v>
      </c>
      <c r="I3684" s="29">
        <v>1</v>
      </c>
      <c r="K3684" s="432">
        <v>23871.372265621969</v>
      </c>
      <c r="L3684" s="432">
        <f>IF(K3684=0,#REF!,0)</f>
        <v>0</v>
      </c>
      <c r="O3684">
        <v>50439.398194000001</v>
      </c>
      <c r="P3684">
        <v>36</v>
      </c>
    </row>
    <row r="3685" spans="1:16">
      <c r="A3685" s="29">
        <v>3683</v>
      </c>
      <c r="B3685" s="29">
        <v>1213.5469999999989</v>
      </c>
      <c r="C3685" s="29">
        <v>113683.20399999979</v>
      </c>
      <c r="D3685" s="29">
        <v>1</v>
      </c>
      <c r="E3685" s="29">
        <v>1</v>
      </c>
      <c r="F3685" s="29">
        <v>2972.306</v>
      </c>
      <c r="G3685" s="29">
        <v>1</v>
      </c>
      <c r="H3685" s="29">
        <v>1</v>
      </c>
      <c r="I3685" s="29">
        <v>1</v>
      </c>
      <c r="K3685" s="432">
        <v>35626.902507669081</v>
      </c>
      <c r="L3685" s="432">
        <f>IF(K3685=0,#REF!,0)</f>
        <v>0</v>
      </c>
      <c r="O3685">
        <v>51630.898713000002</v>
      </c>
      <c r="P3685">
        <v>33</v>
      </c>
    </row>
    <row r="3686" spans="1:16">
      <c r="A3686" s="29">
        <v>3684</v>
      </c>
      <c r="B3686" s="29">
        <v>1213.5469999999989</v>
      </c>
      <c r="C3686" s="29">
        <v>95023.0729999998</v>
      </c>
      <c r="D3686" s="29">
        <v>1</v>
      </c>
      <c r="E3686" s="29">
        <v>1</v>
      </c>
      <c r="F3686" s="29">
        <v>2773.1379999999899</v>
      </c>
      <c r="G3686" s="29">
        <v>1</v>
      </c>
      <c r="H3686" s="29">
        <v>1</v>
      </c>
      <c r="I3686" s="29">
        <v>1</v>
      </c>
      <c r="K3686" s="432">
        <v>35357.388125308207</v>
      </c>
      <c r="L3686" s="432">
        <f>IF(K3686=0,#REF!,0)</f>
        <v>0</v>
      </c>
      <c r="O3686">
        <v>52497.508300999987</v>
      </c>
      <c r="P3686">
        <v>29</v>
      </c>
    </row>
    <row r="3687" spans="1:16">
      <c r="A3687" s="29">
        <v>3685</v>
      </c>
      <c r="B3687" s="29">
        <v>6200.1660000000002</v>
      </c>
      <c r="C3687" s="29">
        <v>49802.212999999902</v>
      </c>
      <c r="D3687" s="29">
        <v>1</v>
      </c>
      <c r="E3687" s="29">
        <v>1</v>
      </c>
      <c r="F3687" s="29">
        <v>4148.2110000000002</v>
      </c>
      <c r="G3687" s="29">
        <v>1</v>
      </c>
      <c r="H3687" s="29">
        <v>1</v>
      </c>
      <c r="I3687" s="29">
        <v>1</v>
      </c>
      <c r="K3687" s="432">
        <v>31919.415671519309</v>
      </c>
      <c r="L3687" s="432">
        <f>IF(K3687=0,#REF!,0)</f>
        <v>0</v>
      </c>
      <c r="O3687">
        <v>51784.269317000013</v>
      </c>
      <c r="P3687">
        <v>26</v>
      </c>
    </row>
    <row r="3688" spans="1:16">
      <c r="A3688" s="29">
        <v>3686</v>
      </c>
      <c r="B3688" s="29">
        <v>1762.222</v>
      </c>
      <c r="C3688" s="29">
        <v>74686.763999999908</v>
      </c>
      <c r="D3688" s="29">
        <v>1</v>
      </c>
      <c r="E3688" s="29">
        <v>1</v>
      </c>
      <c r="F3688" s="29">
        <v>3689.819</v>
      </c>
      <c r="G3688" s="29">
        <v>1</v>
      </c>
      <c r="H3688" s="29">
        <v>1</v>
      </c>
      <c r="I3688" s="29">
        <v>1</v>
      </c>
      <c r="K3688" s="432">
        <v>31998.178595876569</v>
      </c>
      <c r="L3688" s="432">
        <f>IF(K3688=0,#REF!,0)</f>
        <v>0</v>
      </c>
      <c r="O3688">
        <v>51847.888642999998</v>
      </c>
      <c r="P3688">
        <v>27</v>
      </c>
    </row>
    <row r="3689" spans="1:16">
      <c r="A3689" s="29">
        <v>3687</v>
      </c>
      <c r="B3689" s="29">
        <v>1032.623999999998</v>
      </c>
      <c r="C3689" s="29">
        <v>112015.1979999998</v>
      </c>
      <c r="D3689" s="29">
        <v>1</v>
      </c>
      <c r="E3689" s="29">
        <v>1</v>
      </c>
      <c r="F3689" s="29">
        <v>2116.3139999999999</v>
      </c>
      <c r="G3689" s="29">
        <v>1</v>
      </c>
      <c r="H3689" s="29">
        <v>1</v>
      </c>
      <c r="I3689" s="29">
        <v>1</v>
      </c>
      <c r="K3689" s="432">
        <v>22298.891873715369</v>
      </c>
      <c r="L3689" s="432">
        <f>IF(K3689=0,#REF!,0)</f>
        <v>0</v>
      </c>
      <c r="O3689">
        <v>52248.195800000001</v>
      </c>
      <c r="P3689">
        <v>23</v>
      </c>
    </row>
    <row r="3690" spans="1:16">
      <c r="A3690" s="29">
        <v>3688</v>
      </c>
      <c r="B3690" s="29">
        <v>1032.623999999998</v>
      </c>
      <c r="C3690" s="29">
        <v>93356.685999999812</v>
      </c>
      <c r="D3690" s="29">
        <v>1</v>
      </c>
      <c r="E3690" s="29">
        <v>1</v>
      </c>
      <c r="F3690" s="29">
        <v>1854.654</v>
      </c>
      <c r="G3690" s="29">
        <v>1</v>
      </c>
      <c r="H3690" s="29">
        <v>1</v>
      </c>
      <c r="I3690" s="29">
        <v>1</v>
      </c>
      <c r="K3690" s="432">
        <v>14985.31221742271</v>
      </c>
      <c r="L3690" s="432">
        <f>IF(K3690=0,#REF!,0)</f>
        <v>0</v>
      </c>
      <c r="O3690">
        <v>52068.498138000003</v>
      </c>
      <c r="P3690">
        <v>22</v>
      </c>
    </row>
    <row r="3691" spans="1:16">
      <c r="A3691" s="29">
        <v>3689</v>
      </c>
      <c r="B3691" s="29">
        <v>1032.623999999998</v>
      </c>
      <c r="C3691" s="29">
        <v>81489.475999999908</v>
      </c>
      <c r="D3691" s="29">
        <v>1</v>
      </c>
      <c r="E3691" s="29">
        <v>1</v>
      </c>
      <c r="F3691" s="29">
        <v>2116.0529999999999</v>
      </c>
      <c r="G3691" s="29">
        <v>1</v>
      </c>
      <c r="H3691" s="29">
        <v>1</v>
      </c>
      <c r="I3691" s="29">
        <v>1</v>
      </c>
      <c r="K3691" s="432"/>
      <c r="L3691" s="432" t="e">
        <f>IF(K3691=0,#REF!,0)</f>
        <v>#REF!</v>
      </c>
      <c r="O3691">
        <v>52511.773865000003</v>
      </c>
      <c r="P3691">
        <v>27</v>
      </c>
    </row>
    <row r="3692" spans="1:16">
      <c r="A3692" s="29">
        <v>3690</v>
      </c>
      <c r="B3692" s="29">
        <v>1762.222</v>
      </c>
      <c r="C3692" s="29">
        <v>44207.336000000003</v>
      </c>
      <c r="D3692" s="29">
        <v>1</v>
      </c>
      <c r="E3692" s="29">
        <v>1</v>
      </c>
      <c r="F3692" s="29">
        <v>3690.4560000000001</v>
      </c>
      <c r="G3692" s="29">
        <v>1</v>
      </c>
      <c r="H3692" s="29">
        <v>1</v>
      </c>
      <c r="I3692" s="29">
        <v>1</v>
      </c>
      <c r="K3692" s="432"/>
      <c r="L3692" s="432" t="e">
        <f>IF(K3692=0,#REF!,0)</f>
        <v>#REF!</v>
      </c>
      <c r="O3692">
        <v>51724.987975999997</v>
      </c>
      <c r="P3692">
        <v>25</v>
      </c>
    </row>
    <row r="3693" spans="1:16">
      <c r="A3693" s="29">
        <v>3691</v>
      </c>
      <c r="B3693" s="29">
        <v>6139.8579999999993</v>
      </c>
      <c r="C3693" s="29">
        <v>28189.515999999901</v>
      </c>
      <c r="D3693" s="29">
        <v>1</v>
      </c>
      <c r="E3693" s="29">
        <v>1</v>
      </c>
      <c r="F3693" s="29">
        <v>5200.2939999999899</v>
      </c>
      <c r="G3693" s="29">
        <v>1</v>
      </c>
      <c r="H3693" s="29">
        <v>1</v>
      </c>
      <c r="I3693" s="29">
        <v>1</v>
      </c>
      <c r="K3693" s="432"/>
      <c r="L3693" s="432" t="e">
        <f>IF(K3693=0,#REF!,0)</f>
        <v>#REF!</v>
      </c>
      <c r="O3693">
        <v>51158.391111999998</v>
      </c>
      <c r="P3693">
        <v>27</v>
      </c>
    </row>
    <row r="3694" spans="1:16">
      <c r="A3694" s="29">
        <v>3692</v>
      </c>
      <c r="B3694" s="29">
        <v>7599.07</v>
      </c>
      <c r="C3694" s="29">
        <v>29434.5109999999</v>
      </c>
      <c r="D3694" s="29">
        <v>1</v>
      </c>
      <c r="E3694" s="29">
        <v>1</v>
      </c>
      <c r="F3694" s="29">
        <v>5266.7739999999903</v>
      </c>
      <c r="G3694" s="29">
        <v>1</v>
      </c>
      <c r="H3694" s="29">
        <v>1</v>
      </c>
      <c r="I3694" s="29">
        <v>1</v>
      </c>
      <c r="K3694" s="432"/>
      <c r="L3694" s="432" t="e">
        <f>IF(K3694=0,#REF!,0)</f>
        <v>#REF!</v>
      </c>
      <c r="O3694">
        <v>51557.035492000003</v>
      </c>
      <c r="P3694">
        <v>28</v>
      </c>
    </row>
    <row r="3695" spans="1:16">
      <c r="A3695" s="29">
        <v>3693</v>
      </c>
      <c r="B3695" s="29">
        <v>1762.222</v>
      </c>
      <c r="C3695" s="29">
        <v>16153.0519999999</v>
      </c>
      <c r="D3695" s="29">
        <v>1</v>
      </c>
      <c r="E3695" s="29">
        <v>1</v>
      </c>
      <c r="F3695" s="29">
        <v>4085.8759999999902</v>
      </c>
      <c r="G3695" s="29">
        <v>1</v>
      </c>
      <c r="H3695" s="29">
        <v>1</v>
      </c>
      <c r="I3695" s="29">
        <v>1</v>
      </c>
      <c r="K3695" s="432"/>
      <c r="L3695" s="432" t="e">
        <f>IF(K3695=0,#REF!,0)</f>
        <v>#REF!</v>
      </c>
      <c r="O3695">
        <v>52343.548127000002</v>
      </c>
      <c r="P3695">
        <v>28</v>
      </c>
    </row>
    <row r="3696" spans="1:16">
      <c r="A3696" s="29">
        <v>3694</v>
      </c>
      <c r="B3696" s="29">
        <v>1762.222</v>
      </c>
      <c r="C3696" s="29">
        <v>15703.841999999901</v>
      </c>
      <c r="D3696" s="29">
        <v>1</v>
      </c>
      <c r="E3696" s="29">
        <v>1</v>
      </c>
      <c r="F3696" s="29">
        <v>2969.596</v>
      </c>
      <c r="G3696" s="29">
        <v>1</v>
      </c>
      <c r="H3696" s="29">
        <v>1</v>
      </c>
      <c r="I3696" s="29">
        <v>1</v>
      </c>
      <c r="K3696" s="432"/>
      <c r="L3696" s="432" t="e">
        <f>IF(K3696=0,#REF!,0)</f>
        <v>#REF!</v>
      </c>
      <c r="O3696">
        <v>52114.061827999998</v>
      </c>
      <c r="P3696">
        <v>32</v>
      </c>
    </row>
    <row r="3697" spans="1:16">
      <c r="A3697" s="29">
        <v>3695</v>
      </c>
      <c r="B3697" s="29">
        <v>1762.222</v>
      </c>
      <c r="C3697" s="29">
        <v>15254.630999999899</v>
      </c>
      <c r="D3697" s="29">
        <v>1</v>
      </c>
      <c r="E3697" s="29">
        <v>1</v>
      </c>
      <c r="F3697" s="29">
        <v>1658.8429999999901</v>
      </c>
      <c r="G3697" s="29">
        <v>1</v>
      </c>
      <c r="H3697" s="29">
        <v>1</v>
      </c>
      <c r="I3697" s="29">
        <v>1</v>
      </c>
      <c r="K3697" s="432"/>
      <c r="L3697" s="432" t="e">
        <f>IF(K3697=0,#REF!,0)</f>
        <v>#REF!</v>
      </c>
      <c r="O3697">
        <v>50992.176879999999</v>
      </c>
      <c r="P3697">
        <v>29</v>
      </c>
    </row>
    <row r="3698" spans="1:16">
      <c r="A3698" s="29">
        <v>3696</v>
      </c>
      <c r="B3698" s="29">
        <v>1032.623999999998</v>
      </c>
      <c r="C3698" s="29">
        <v>15254.630999999899</v>
      </c>
      <c r="D3698" s="29">
        <v>1</v>
      </c>
      <c r="E3698" s="29">
        <v>1</v>
      </c>
      <c r="F3698" s="29">
        <v>1267.2370000000001</v>
      </c>
      <c r="G3698" s="29">
        <v>1</v>
      </c>
      <c r="H3698" s="29">
        <v>1</v>
      </c>
      <c r="I3698" s="29">
        <v>1</v>
      </c>
      <c r="K3698" s="432"/>
      <c r="L3698" s="432" t="e">
        <f>IF(K3698=0,#REF!,0)</f>
        <v>#REF!</v>
      </c>
      <c r="O3698">
        <v>49963.950256999997</v>
      </c>
      <c r="P3698">
        <v>23</v>
      </c>
    </row>
    <row r="3699" spans="1:16">
      <c r="A3699" s="29">
        <v>3697</v>
      </c>
      <c r="B3699" s="29">
        <v>1032.623999999998</v>
      </c>
      <c r="C3699" s="29">
        <v>15254.630999999899</v>
      </c>
      <c r="D3699" s="29">
        <v>1</v>
      </c>
      <c r="E3699" s="29">
        <v>1</v>
      </c>
      <c r="F3699" s="29">
        <v>559.51099999999997</v>
      </c>
      <c r="G3699" s="29">
        <v>1</v>
      </c>
      <c r="H3699" s="29">
        <v>1</v>
      </c>
      <c r="I3699" s="29">
        <v>1</v>
      </c>
      <c r="K3699" s="432"/>
      <c r="L3699" s="432" t="e">
        <f>IF(K3699=0,#REF!,0)</f>
        <v>#REF!</v>
      </c>
      <c r="O3699">
        <v>49598.226226999999</v>
      </c>
      <c r="P3699">
        <v>19</v>
      </c>
    </row>
    <row r="3700" spans="1:16">
      <c r="A3700" s="29">
        <v>3698</v>
      </c>
      <c r="B3700" s="29">
        <v>1032.623999999998</v>
      </c>
      <c r="C3700" s="29">
        <v>15187.612999999899</v>
      </c>
      <c r="D3700" s="29">
        <v>1</v>
      </c>
      <c r="E3700" s="29">
        <v>1</v>
      </c>
      <c r="F3700" s="29">
        <v>322.861999999999</v>
      </c>
      <c r="G3700" s="29">
        <v>1</v>
      </c>
      <c r="H3700" s="29">
        <v>1</v>
      </c>
      <c r="I3700" s="29">
        <v>1</v>
      </c>
      <c r="K3700" s="432"/>
      <c r="L3700" s="432" t="e">
        <f>IF(K3700=0,#REF!,0)</f>
        <v>#REF!</v>
      </c>
      <c r="O3700">
        <v>47601.095610999997</v>
      </c>
      <c r="P3700">
        <v>13</v>
      </c>
    </row>
    <row r="3701" spans="1:16">
      <c r="A3701" s="29">
        <v>3699</v>
      </c>
      <c r="B3701" s="29">
        <v>1032.623999999998</v>
      </c>
      <c r="C3701" s="29">
        <v>15187.612999999899</v>
      </c>
      <c r="D3701" s="29">
        <v>1</v>
      </c>
      <c r="E3701" s="29">
        <v>1</v>
      </c>
      <c r="F3701" s="29">
        <v>269.66800000000001</v>
      </c>
      <c r="G3701" s="29">
        <v>1</v>
      </c>
      <c r="H3701" s="29">
        <v>1</v>
      </c>
      <c r="I3701" s="29">
        <v>1</v>
      </c>
      <c r="K3701" s="432"/>
      <c r="L3701" s="432" t="e">
        <f>IF(K3701=0,#REF!,0)</f>
        <v>#REF!</v>
      </c>
      <c r="O3701">
        <v>47127.396546000004</v>
      </c>
      <c r="P3701">
        <v>13</v>
      </c>
    </row>
    <row r="3702" spans="1:16">
      <c r="A3702" s="29">
        <v>3700</v>
      </c>
      <c r="B3702" s="29">
        <v>1032.623999999998</v>
      </c>
      <c r="C3702" s="29">
        <v>15187.612999999899</v>
      </c>
      <c r="D3702" s="29">
        <v>1</v>
      </c>
      <c r="E3702" s="29">
        <v>1</v>
      </c>
      <c r="F3702" s="29">
        <v>269.50700000000001</v>
      </c>
      <c r="G3702" s="29">
        <v>1</v>
      </c>
      <c r="H3702" s="29">
        <v>1</v>
      </c>
      <c r="I3702" s="29">
        <v>1</v>
      </c>
      <c r="K3702" s="432"/>
      <c r="L3702" s="432" t="e">
        <f>IF(K3702=0,#REF!,0)</f>
        <v>#REF!</v>
      </c>
      <c r="O3702">
        <v>46828.492767000003</v>
      </c>
      <c r="P3702">
        <v>12</v>
      </c>
    </row>
    <row r="3703" spans="1:16">
      <c r="A3703" s="29">
        <v>3701</v>
      </c>
      <c r="B3703" s="29">
        <v>1032.623999999998</v>
      </c>
      <c r="C3703" s="29">
        <v>15187.612999999899</v>
      </c>
      <c r="D3703" s="29">
        <v>1</v>
      </c>
      <c r="E3703" s="29">
        <v>1</v>
      </c>
      <c r="F3703" s="29">
        <v>241.34199999999899</v>
      </c>
      <c r="G3703" s="29">
        <v>1</v>
      </c>
      <c r="H3703" s="29">
        <v>1</v>
      </c>
      <c r="I3703" s="29">
        <v>1</v>
      </c>
      <c r="K3703" s="432"/>
      <c r="L3703" s="432" t="e">
        <f>IF(K3703=0,#REF!,0)</f>
        <v>#REF!</v>
      </c>
      <c r="O3703">
        <v>46704.306670999998</v>
      </c>
      <c r="P3703">
        <v>12</v>
      </c>
    </row>
    <row r="3704" spans="1:16">
      <c r="A3704" s="29">
        <v>3702</v>
      </c>
      <c r="B3704" s="29">
        <v>1762.222</v>
      </c>
      <c r="C3704" s="29">
        <v>15187.612999999899</v>
      </c>
      <c r="D3704" s="29">
        <v>1</v>
      </c>
      <c r="E3704" s="29">
        <v>1</v>
      </c>
      <c r="F3704" s="29">
        <v>2509.9499999999898</v>
      </c>
      <c r="G3704" s="29">
        <v>1</v>
      </c>
      <c r="H3704" s="29">
        <v>1</v>
      </c>
      <c r="I3704" s="29">
        <v>1</v>
      </c>
      <c r="K3704" s="432"/>
      <c r="L3704" s="432" t="e">
        <f>IF(K3704=0,#REF!,0)</f>
        <v>#REF!</v>
      </c>
      <c r="O3704">
        <v>47121.873261000001</v>
      </c>
      <c r="P3704">
        <v>12</v>
      </c>
    </row>
    <row r="3705" spans="1:16">
      <c r="A3705" s="29">
        <v>3703</v>
      </c>
      <c r="B3705" s="29">
        <v>6139.8579999999993</v>
      </c>
      <c r="C3705" s="29">
        <v>15289.6509999999</v>
      </c>
      <c r="D3705" s="29">
        <v>1</v>
      </c>
      <c r="E3705" s="29">
        <v>1</v>
      </c>
      <c r="F3705" s="29">
        <v>6578.4290000000001</v>
      </c>
      <c r="G3705" s="29">
        <v>1</v>
      </c>
      <c r="H3705" s="29">
        <v>1</v>
      </c>
      <c r="I3705" s="29">
        <v>1</v>
      </c>
      <c r="K3705" s="432"/>
      <c r="L3705" s="432" t="e">
        <f>IF(K3705=0,#REF!,0)</f>
        <v>#REF!</v>
      </c>
      <c r="O3705">
        <v>47309.552673999999</v>
      </c>
      <c r="P3705">
        <v>19</v>
      </c>
    </row>
    <row r="3706" spans="1:16">
      <c r="A3706" s="29">
        <v>3704</v>
      </c>
      <c r="B3706" s="29">
        <v>1762.222</v>
      </c>
      <c r="C3706" s="29">
        <v>44281.923000000003</v>
      </c>
      <c r="D3706" s="29">
        <v>1</v>
      </c>
      <c r="E3706" s="29">
        <v>1</v>
      </c>
      <c r="F3706" s="29">
        <v>5330.9639999999899</v>
      </c>
      <c r="G3706" s="29">
        <v>1</v>
      </c>
      <c r="H3706" s="29">
        <v>1</v>
      </c>
      <c r="I3706" s="29">
        <v>1</v>
      </c>
      <c r="K3706" s="432"/>
      <c r="L3706" s="432" t="e">
        <f>IF(K3706=0,#REF!,0)</f>
        <v>#REF!</v>
      </c>
      <c r="O3706">
        <v>47248.880127999997</v>
      </c>
      <c r="P3706">
        <v>22</v>
      </c>
    </row>
    <row r="3707" spans="1:16">
      <c r="A3707" s="29">
        <v>3705</v>
      </c>
      <c r="B3707" s="29">
        <v>1032.623999999998</v>
      </c>
      <c r="C3707" s="29">
        <v>75157.461999999898</v>
      </c>
      <c r="D3707" s="29">
        <v>1</v>
      </c>
      <c r="E3707" s="29">
        <v>1</v>
      </c>
      <c r="F3707" s="29">
        <v>4411.1790000000001</v>
      </c>
      <c r="G3707" s="29">
        <v>1</v>
      </c>
      <c r="H3707" s="29">
        <v>1</v>
      </c>
      <c r="I3707" s="29">
        <v>1</v>
      </c>
      <c r="K3707" s="432">
        <v>8343.6617532314885</v>
      </c>
      <c r="L3707" s="432">
        <f>IF(K3707=0,#REF!,0)</f>
        <v>0</v>
      </c>
      <c r="O3707">
        <v>47152.093474999987</v>
      </c>
      <c r="P3707">
        <v>31</v>
      </c>
    </row>
    <row r="3708" spans="1:16">
      <c r="A3708" s="29">
        <v>3706</v>
      </c>
      <c r="B3708" s="29">
        <v>1153.2399999999991</v>
      </c>
      <c r="C3708" s="29">
        <v>94816.131999999794</v>
      </c>
      <c r="D3708" s="29">
        <v>1</v>
      </c>
      <c r="E3708" s="29">
        <v>1</v>
      </c>
      <c r="F3708" s="29">
        <v>3360.4389999999898</v>
      </c>
      <c r="G3708" s="29">
        <v>1</v>
      </c>
      <c r="H3708" s="29">
        <v>1</v>
      </c>
      <c r="I3708" s="29">
        <v>1</v>
      </c>
      <c r="K3708" s="432">
        <v>30034.954868997149</v>
      </c>
      <c r="L3708" s="432">
        <f>IF(K3708=0,#REF!,0)</f>
        <v>0</v>
      </c>
      <c r="O3708">
        <v>47423.631896999999</v>
      </c>
      <c r="P3708">
        <v>35</v>
      </c>
    </row>
    <row r="3709" spans="1:16">
      <c r="A3709" s="29">
        <v>3707</v>
      </c>
      <c r="B3709" s="29">
        <v>1213.5469999999989</v>
      </c>
      <c r="C3709" s="29">
        <v>114577.63199999979</v>
      </c>
      <c r="D3709" s="29">
        <v>1</v>
      </c>
      <c r="E3709" s="29">
        <v>1</v>
      </c>
      <c r="F3709" s="29">
        <v>2966.2999999999902</v>
      </c>
      <c r="G3709" s="29">
        <v>1</v>
      </c>
      <c r="H3709" s="29">
        <v>1</v>
      </c>
      <c r="I3709" s="29">
        <v>1</v>
      </c>
      <c r="K3709" s="432">
        <v>46644.518562882309</v>
      </c>
      <c r="L3709" s="432">
        <f>IF(K3709=0,#REF!,0)</f>
        <v>0</v>
      </c>
      <c r="O3709">
        <v>47354.724488</v>
      </c>
      <c r="P3709">
        <v>35</v>
      </c>
    </row>
    <row r="3710" spans="1:16">
      <c r="A3710" s="29">
        <v>3708</v>
      </c>
      <c r="B3710" s="29">
        <v>1213.5469999999989</v>
      </c>
      <c r="C3710" s="29">
        <v>96417.651999999798</v>
      </c>
      <c r="D3710" s="29">
        <v>1</v>
      </c>
      <c r="E3710" s="29">
        <v>1</v>
      </c>
      <c r="F3710" s="29">
        <v>2769.23</v>
      </c>
      <c r="G3710" s="29">
        <v>1</v>
      </c>
      <c r="H3710" s="29">
        <v>1</v>
      </c>
      <c r="I3710" s="29">
        <v>1</v>
      </c>
      <c r="K3710" s="432">
        <v>46677.930541092283</v>
      </c>
      <c r="L3710" s="432">
        <f>IF(K3710=0,#REF!,0)</f>
        <v>0</v>
      </c>
      <c r="O3710">
        <v>48571.242248000002</v>
      </c>
      <c r="P3710">
        <v>29</v>
      </c>
    </row>
    <row r="3711" spans="1:16">
      <c r="A3711" s="29">
        <v>3709</v>
      </c>
      <c r="B3711" s="29">
        <v>6200.1660000000002</v>
      </c>
      <c r="C3711" s="29">
        <v>50398.4379999999</v>
      </c>
      <c r="D3711" s="29">
        <v>1</v>
      </c>
      <c r="E3711" s="29">
        <v>1</v>
      </c>
      <c r="F3711" s="29">
        <v>4144.6509999999898</v>
      </c>
      <c r="G3711" s="29">
        <v>1</v>
      </c>
      <c r="H3711" s="29">
        <v>1</v>
      </c>
      <c r="I3711" s="29">
        <v>1</v>
      </c>
      <c r="K3711" s="432">
        <v>34317.143875178313</v>
      </c>
      <c r="L3711" s="432">
        <f>IF(K3711=0,#REF!,0)</f>
        <v>0</v>
      </c>
      <c r="O3711">
        <v>48333.517059999998</v>
      </c>
      <c r="P3711">
        <v>31</v>
      </c>
    </row>
    <row r="3712" spans="1:16">
      <c r="A3712" s="29">
        <v>3710</v>
      </c>
      <c r="B3712" s="29">
        <v>1762.222</v>
      </c>
      <c r="C3712" s="29">
        <v>76562.184999999896</v>
      </c>
      <c r="D3712" s="29">
        <v>1</v>
      </c>
      <c r="E3712" s="29">
        <v>1</v>
      </c>
      <c r="F3712" s="29">
        <v>3686.1509999999898</v>
      </c>
      <c r="G3712" s="29">
        <v>1</v>
      </c>
      <c r="H3712" s="29">
        <v>1</v>
      </c>
      <c r="I3712" s="29">
        <v>1</v>
      </c>
      <c r="K3712" s="432">
        <v>48598.915204438221</v>
      </c>
      <c r="L3712" s="432">
        <f>IF(K3712=0,#REF!,0)</f>
        <v>0</v>
      </c>
      <c r="O3712">
        <v>48512.782745999997</v>
      </c>
      <c r="P3712">
        <v>29</v>
      </c>
    </row>
    <row r="3713" spans="1:16">
      <c r="A3713" s="29">
        <v>3711</v>
      </c>
      <c r="B3713" s="29">
        <v>1032.623999999998</v>
      </c>
      <c r="C3713" s="29">
        <v>116303.81399999979</v>
      </c>
      <c r="D3713" s="29">
        <v>1</v>
      </c>
      <c r="E3713" s="29">
        <v>1</v>
      </c>
      <c r="F3713" s="29">
        <v>2113.5970000000002</v>
      </c>
      <c r="G3713" s="29">
        <v>1</v>
      </c>
      <c r="H3713" s="29">
        <v>1</v>
      </c>
      <c r="I3713" s="29">
        <v>1</v>
      </c>
      <c r="K3713" s="432">
        <v>33516.242848455942</v>
      </c>
      <c r="L3713" s="432">
        <f>IF(K3713=0,#REF!,0)</f>
        <v>0</v>
      </c>
      <c r="O3713">
        <v>47759.391449000002</v>
      </c>
      <c r="P3713">
        <v>25</v>
      </c>
    </row>
    <row r="3714" spans="1:16">
      <c r="A3714" s="29">
        <v>3712</v>
      </c>
      <c r="B3714" s="29">
        <v>1032.623999999998</v>
      </c>
      <c r="C3714" s="29">
        <v>96518.4819999998</v>
      </c>
      <c r="D3714" s="29">
        <v>1</v>
      </c>
      <c r="E3714" s="29">
        <v>1</v>
      </c>
      <c r="F3714" s="29">
        <v>1852.55599999999</v>
      </c>
      <c r="G3714" s="29">
        <v>1</v>
      </c>
      <c r="H3714" s="29">
        <v>1</v>
      </c>
      <c r="I3714" s="29">
        <v>1</v>
      </c>
      <c r="K3714" s="432">
        <v>22585.399787163031</v>
      </c>
      <c r="L3714" s="432">
        <f>IF(K3714=0,#REF!,0)</f>
        <v>0</v>
      </c>
      <c r="O3714">
        <v>48570.542969000002</v>
      </c>
      <c r="P3714">
        <v>24</v>
      </c>
    </row>
    <row r="3715" spans="1:16">
      <c r="A3715" s="29">
        <v>3713</v>
      </c>
      <c r="B3715" s="29">
        <v>1032.623999999998</v>
      </c>
      <c r="C3715" s="29">
        <v>86875.016999999905</v>
      </c>
      <c r="D3715" s="29">
        <v>1</v>
      </c>
      <c r="E3715" s="29">
        <v>1</v>
      </c>
      <c r="F3715" s="29">
        <v>2113.252</v>
      </c>
      <c r="G3715" s="29">
        <v>1</v>
      </c>
      <c r="H3715" s="29">
        <v>1</v>
      </c>
      <c r="I3715" s="29">
        <v>1</v>
      </c>
      <c r="K3715" s="432"/>
      <c r="L3715" s="432" t="e">
        <f>IF(K3715=0,#REF!,0)</f>
        <v>#REF!</v>
      </c>
      <c r="O3715">
        <v>49139.253051</v>
      </c>
      <c r="P3715">
        <v>24</v>
      </c>
    </row>
    <row r="3716" spans="1:16">
      <c r="A3716" s="29">
        <v>3714</v>
      </c>
      <c r="B3716" s="29">
        <v>1762.222</v>
      </c>
      <c r="C3716" s="29">
        <v>48848.480999999992</v>
      </c>
      <c r="D3716" s="29">
        <v>1</v>
      </c>
      <c r="E3716" s="29">
        <v>1</v>
      </c>
      <c r="F3716" s="29">
        <v>3685.38399999999</v>
      </c>
      <c r="G3716" s="29">
        <v>1</v>
      </c>
      <c r="H3716" s="29">
        <v>1</v>
      </c>
      <c r="I3716" s="29">
        <v>1</v>
      </c>
      <c r="K3716" s="432"/>
      <c r="L3716" s="432" t="e">
        <f>IF(K3716=0,#REF!,0)</f>
        <v>#REF!</v>
      </c>
      <c r="O3716">
        <v>50015.590211000002</v>
      </c>
      <c r="P3716">
        <v>26</v>
      </c>
    </row>
    <row r="3717" spans="1:16">
      <c r="A3717" s="29">
        <v>3715</v>
      </c>
      <c r="B3717" s="29">
        <v>6139.8579999999993</v>
      </c>
      <c r="C3717" s="29">
        <v>30425.7939999999</v>
      </c>
      <c r="D3717" s="29">
        <v>1</v>
      </c>
      <c r="E3717" s="29">
        <v>1</v>
      </c>
      <c r="F3717" s="29">
        <v>5192.7669999999898</v>
      </c>
      <c r="G3717" s="29">
        <v>1</v>
      </c>
      <c r="H3717" s="29">
        <v>1</v>
      </c>
      <c r="I3717" s="29">
        <v>1</v>
      </c>
      <c r="K3717" s="432"/>
      <c r="L3717" s="432" t="e">
        <f>IF(K3717=0,#REF!,0)</f>
        <v>#REF!</v>
      </c>
      <c r="O3717">
        <v>50721.876220000013</v>
      </c>
      <c r="P3717">
        <v>31</v>
      </c>
    </row>
    <row r="3718" spans="1:16">
      <c r="A3718" s="29">
        <v>3716</v>
      </c>
      <c r="B3718" s="29">
        <v>7599.07</v>
      </c>
      <c r="C3718" s="29">
        <v>31273.12099999989</v>
      </c>
      <c r="D3718" s="29">
        <v>1</v>
      </c>
      <c r="E3718" s="29">
        <v>1</v>
      </c>
      <c r="F3718" s="29">
        <v>5258.4319999999998</v>
      </c>
      <c r="G3718" s="29">
        <v>1</v>
      </c>
      <c r="H3718" s="29">
        <v>1</v>
      </c>
      <c r="I3718" s="29">
        <v>1</v>
      </c>
      <c r="K3718" s="432"/>
      <c r="L3718" s="432" t="e">
        <f>IF(K3718=0,#REF!,0)</f>
        <v>#REF!</v>
      </c>
      <c r="O3718">
        <v>51530.113831000002</v>
      </c>
      <c r="P3718">
        <v>33</v>
      </c>
    </row>
    <row r="3719" spans="1:16">
      <c r="A3719" s="29">
        <v>3717</v>
      </c>
      <c r="B3719" s="29">
        <v>1762.222</v>
      </c>
      <c r="C3719" s="29">
        <v>16161.683999999899</v>
      </c>
      <c r="D3719" s="29">
        <v>1</v>
      </c>
      <c r="E3719" s="29">
        <v>1</v>
      </c>
      <c r="F3719" s="29">
        <v>4079.7539999999999</v>
      </c>
      <c r="G3719" s="29">
        <v>1</v>
      </c>
      <c r="H3719" s="29">
        <v>1</v>
      </c>
      <c r="I3719" s="29">
        <v>1</v>
      </c>
      <c r="K3719" s="432"/>
      <c r="L3719" s="432" t="e">
        <f>IF(K3719=0,#REF!,0)</f>
        <v>#REF!</v>
      </c>
      <c r="O3719">
        <v>52198.030334000003</v>
      </c>
      <c r="P3719">
        <v>35</v>
      </c>
    </row>
    <row r="3720" spans="1:16">
      <c r="A3720" s="29">
        <v>3718</v>
      </c>
      <c r="B3720" s="29">
        <v>1762.222</v>
      </c>
      <c r="C3720" s="29">
        <v>15708.4719999999</v>
      </c>
      <c r="D3720" s="29">
        <v>1</v>
      </c>
      <c r="E3720" s="29">
        <v>1</v>
      </c>
      <c r="F3720" s="29">
        <v>2965.777</v>
      </c>
      <c r="G3720" s="29">
        <v>1</v>
      </c>
      <c r="H3720" s="29">
        <v>1</v>
      </c>
      <c r="I3720" s="29">
        <v>1</v>
      </c>
      <c r="K3720" s="432"/>
      <c r="L3720" s="432" t="e">
        <f>IF(K3720=0,#REF!,0)</f>
        <v>#REF!</v>
      </c>
      <c r="O3720">
        <v>51726.911804000003</v>
      </c>
      <c r="P3720">
        <v>42</v>
      </c>
    </row>
    <row r="3721" spans="1:16">
      <c r="A3721" s="29">
        <v>3719</v>
      </c>
      <c r="B3721" s="29">
        <v>1762.222</v>
      </c>
      <c r="C3721" s="29">
        <v>15256.9199999999</v>
      </c>
      <c r="D3721" s="29">
        <v>1</v>
      </c>
      <c r="E3721" s="29">
        <v>1</v>
      </c>
      <c r="F3721" s="29">
        <v>1656.6899999999901</v>
      </c>
      <c r="G3721" s="29">
        <v>1</v>
      </c>
      <c r="H3721" s="29">
        <v>1</v>
      </c>
      <c r="I3721" s="29">
        <v>1</v>
      </c>
      <c r="K3721" s="432"/>
      <c r="L3721" s="432" t="e">
        <f>IF(K3721=0,#REF!,0)</f>
        <v>#REF!</v>
      </c>
      <c r="O3721">
        <v>51025.026032000002</v>
      </c>
      <c r="P3721">
        <v>27</v>
      </c>
    </row>
    <row r="3722" spans="1:16">
      <c r="A3722" s="29">
        <v>3720</v>
      </c>
      <c r="B3722" s="29">
        <v>1032.623999999998</v>
      </c>
      <c r="C3722" s="29">
        <v>15254.630999999899</v>
      </c>
      <c r="D3722" s="29">
        <v>1</v>
      </c>
      <c r="E3722" s="29">
        <v>1</v>
      </c>
      <c r="F3722" s="29">
        <v>1265.67299999999</v>
      </c>
      <c r="G3722" s="29">
        <v>1</v>
      </c>
      <c r="H3722" s="29">
        <v>1</v>
      </c>
      <c r="I3722" s="29">
        <v>1</v>
      </c>
      <c r="K3722" s="432"/>
      <c r="L3722" s="432" t="e">
        <f>IF(K3722=0,#REF!,0)</f>
        <v>#REF!</v>
      </c>
      <c r="O3722">
        <v>49881.259032000002</v>
      </c>
      <c r="P3722">
        <v>24</v>
      </c>
    </row>
    <row r="3723" spans="1:16">
      <c r="A3723" s="29">
        <v>3721</v>
      </c>
      <c r="B3723" s="29">
        <v>1032.623999999998</v>
      </c>
      <c r="C3723" s="29">
        <v>15254.630999999899</v>
      </c>
      <c r="D3723" s="29">
        <v>1</v>
      </c>
      <c r="E3723" s="29">
        <v>1</v>
      </c>
      <c r="F3723" s="29">
        <v>558.74300000000005</v>
      </c>
      <c r="G3723" s="29">
        <v>1</v>
      </c>
      <c r="H3723" s="29">
        <v>1</v>
      </c>
      <c r="I3723" s="29">
        <v>1</v>
      </c>
      <c r="K3723" s="432"/>
      <c r="L3723" s="432" t="e">
        <f>IF(K3723=0,#REF!,0)</f>
        <v>#REF!</v>
      </c>
      <c r="O3723">
        <v>47597.171569999999</v>
      </c>
      <c r="P3723">
        <v>18</v>
      </c>
    </row>
    <row r="3724" spans="1:16">
      <c r="A3724" s="29">
        <v>3722</v>
      </c>
      <c r="B3724" s="29">
        <v>1032.623999999998</v>
      </c>
      <c r="C3724" s="29">
        <v>15187.612999999899</v>
      </c>
      <c r="D3724" s="29">
        <v>1</v>
      </c>
      <c r="E3724" s="29">
        <v>1</v>
      </c>
      <c r="F3724" s="29">
        <v>322.084</v>
      </c>
      <c r="G3724" s="29">
        <v>1</v>
      </c>
      <c r="H3724" s="29">
        <v>1</v>
      </c>
      <c r="I3724" s="29">
        <v>1</v>
      </c>
      <c r="K3724" s="432"/>
      <c r="L3724" s="432" t="e">
        <f>IF(K3724=0,#REF!,0)</f>
        <v>#REF!</v>
      </c>
      <c r="O3724">
        <v>47321.695527999997</v>
      </c>
      <c r="P3724">
        <v>11</v>
      </c>
    </row>
    <row r="3725" spans="1:16">
      <c r="A3725" s="29">
        <v>3723</v>
      </c>
      <c r="B3725" s="29">
        <v>1032.623999999998</v>
      </c>
      <c r="C3725" s="29">
        <v>15187.612999999899</v>
      </c>
      <c r="D3725" s="29">
        <v>1</v>
      </c>
      <c r="E3725" s="29">
        <v>1</v>
      </c>
      <c r="F3725" s="29">
        <v>268.49</v>
      </c>
      <c r="G3725" s="29">
        <v>1</v>
      </c>
      <c r="H3725" s="29">
        <v>1</v>
      </c>
      <c r="I3725" s="29">
        <v>1</v>
      </c>
      <c r="K3725" s="432"/>
      <c r="L3725" s="432" t="e">
        <f>IF(K3725=0,#REF!,0)</f>
        <v>#REF!</v>
      </c>
      <c r="O3725">
        <v>47069.665496000001</v>
      </c>
      <c r="P3725">
        <v>9</v>
      </c>
    </row>
    <row r="3726" spans="1:16">
      <c r="A3726" s="29">
        <v>3724</v>
      </c>
      <c r="B3726" s="29">
        <v>1032.623999999998</v>
      </c>
      <c r="C3726" s="29">
        <v>15187.612999999899</v>
      </c>
      <c r="D3726" s="29">
        <v>1</v>
      </c>
      <c r="E3726" s="29">
        <v>1</v>
      </c>
      <c r="F3726" s="29">
        <v>269.253999999999</v>
      </c>
      <c r="G3726" s="29">
        <v>1</v>
      </c>
      <c r="H3726" s="29">
        <v>1</v>
      </c>
      <c r="I3726" s="29">
        <v>1</v>
      </c>
      <c r="K3726" s="432"/>
      <c r="L3726" s="432" t="e">
        <f>IF(K3726=0,#REF!,0)</f>
        <v>#REF!</v>
      </c>
      <c r="O3726">
        <v>46661.852752999999</v>
      </c>
      <c r="P3726">
        <v>10</v>
      </c>
    </row>
    <row r="3727" spans="1:16">
      <c r="A3727" s="29">
        <v>3725</v>
      </c>
      <c r="B3727" s="29">
        <v>1032.623999999998</v>
      </c>
      <c r="C3727" s="29">
        <v>15187.612999999899</v>
      </c>
      <c r="D3727" s="29">
        <v>1</v>
      </c>
      <c r="E3727" s="29">
        <v>1</v>
      </c>
      <c r="F3727" s="29">
        <v>241.803</v>
      </c>
      <c r="G3727" s="29">
        <v>1</v>
      </c>
      <c r="H3727" s="29">
        <v>1</v>
      </c>
      <c r="I3727" s="29">
        <v>1</v>
      </c>
      <c r="K3727" s="432"/>
      <c r="L3727" s="432" t="e">
        <f>IF(K3727=0,#REF!,0)</f>
        <v>#REF!</v>
      </c>
      <c r="O3727">
        <v>47625.745727999987</v>
      </c>
      <c r="P3727">
        <v>9</v>
      </c>
    </row>
    <row r="3728" spans="1:16">
      <c r="A3728" s="29">
        <v>3726</v>
      </c>
      <c r="B3728" s="29">
        <v>1762.222</v>
      </c>
      <c r="C3728" s="29">
        <v>15187.612999999899</v>
      </c>
      <c r="D3728" s="29">
        <v>1</v>
      </c>
      <c r="E3728" s="29">
        <v>1</v>
      </c>
      <c r="F3728" s="29">
        <v>2511.6209999999901</v>
      </c>
      <c r="G3728" s="29">
        <v>1</v>
      </c>
      <c r="H3728" s="29">
        <v>1</v>
      </c>
      <c r="I3728" s="29">
        <v>1</v>
      </c>
      <c r="K3728" s="432"/>
      <c r="L3728" s="432" t="e">
        <f>IF(K3728=0,#REF!,0)</f>
        <v>#REF!</v>
      </c>
      <c r="O3728">
        <v>47824.717529000001</v>
      </c>
      <c r="P3728">
        <v>13</v>
      </c>
    </row>
    <row r="3729" spans="1:16">
      <c r="A3729" s="29">
        <v>3727</v>
      </c>
      <c r="B3729" s="29">
        <v>6139.8579999999993</v>
      </c>
      <c r="C3729" s="29">
        <v>15289.6509999999</v>
      </c>
      <c r="D3729" s="29">
        <v>1</v>
      </c>
      <c r="E3729" s="29">
        <v>1</v>
      </c>
      <c r="F3729" s="29">
        <v>6581.0619999999999</v>
      </c>
      <c r="G3729" s="29">
        <v>1</v>
      </c>
      <c r="H3729" s="29">
        <v>1</v>
      </c>
      <c r="I3729" s="29">
        <v>1</v>
      </c>
      <c r="K3729" s="432"/>
      <c r="L3729" s="432" t="e">
        <f>IF(K3729=0,#REF!,0)</f>
        <v>#REF!</v>
      </c>
      <c r="O3729">
        <v>50261.679931999999</v>
      </c>
      <c r="P3729">
        <v>30</v>
      </c>
    </row>
    <row r="3730" spans="1:16">
      <c r="A3730" s="29">
        <v>3728</v>
      </c>
      <c r="B3730" s="29">
        <v>1762.222</v>
      </c>
      <c r="C3730" s="29">
        <v>44290.839</v>
      </c>
      <c r="D3730" s="29">
        <v>1</v>
      </c>
      <c r="E3730" s="29">
        <v>1</v>
      </c>
      <c r="F3730" s="29">
        <v>5331.7389999999996</v>
      </c>
      <c r="G3730" s="29">
        <v>1</v>
      </c>
      <c r="H3730" s="29">
        <v>1</v>
      </c>
      <c r="I3730" s="29">
        <v>1</v>
      </c>
      <c r="K3730" s="432"/>
      <c r="L3730" s="432" t="e">
        <f>IF(K3730=0,#REF!,0)</f>
        <v>#REF!</v>
      </c>
      <c r="O3730">
        <v>51501.874237000004</v>
      </c>
      <c r="P3730">
        <v>49</v>
      </c>
    </row>
    <row r="3731" spans="1:16">
      <c r="A3731" s="29">
        <v>3729</v>
      </c>
      <c r="B3731" s="29">
        <v>1032.623999999998</v>
      </c>
      <c r="C3731" s="29">
        <v>75324.965999999898</v>
      </c>
      <c r="D3731" s="29">
        <v>1</v>
      </c>
      <c r="E3731" s="29">
        <v>1</v>
      </c>
      <c r="F3731" s="29">
        <v>4410.5469999999996</v>
      </c>
      <c r="G3731" s="29">
        <v>1</v>
      </c>
      <c r="H3731" s="29">
        <v>1</v>
      </c>
      <c r="I3731" s="29">
        <v>1</v>
      </c>
      <c r="K3731" s="432"/>
      <c r="L3731" s="432" t="e">
        <f>IF(K3731=0,#REF!,0)</f>
        <v>#REF!</v>
      </c>
      <c r="O3731">
        <v>53915.946990999997</v>
      </c>
      <c r="P3731">
        <v>34</v>
      </c>
    </row>
    <row r="3732" spans="1:16">
      <c r="A3732" s="29">
        <v>3730</v>
      </c>
      <c r="B3732" s="29">
        <v>1153.2399999999991</v>
      </c>
      <c r="C3732" s="29">
        <v>95785.567999999796</v>
      </c>
      <c r="D3732" s="29">
        <v>1</v>
      </c>
      <c r="E3732" s="29">
        <v>1</v>
      </c>
      <c r="F3732" s="29">
        <v>3358.9450000000002</v>
      </c>
      <c r="G3732" s="29">
        <v>1</v>
      </c>
      <c r="H3732" s="29">
        <v>1</v>
      </c>
      <c r="I3732" s="29">
        <v>1</v>
      </c>
      <c r="K3732" s="432">
        <v>12245.70314900873</v>
      </c>
      <c r="L3732" s="432">
        <f>IF(K3732=0,#REF!,0)</f>
        <v>0</v>
      </c>
      <c r="O3732">
        <v>56577.029784999999</v>
      </c>
      <c r="P3732">
        <v>23</v>
      </c>
    </row>
    <row r="3733" spans="1:16">
      <c r="A3733" s="29">
        <v>3731</v>
      </c>
      <c r="B3733" s="29">
        <v>1213.5469999999989</v>
      </c>
      <c r="C3733" s="29">
        <v>117434.9599999998</v>
      </c>
      <c r="D3733" s="29">
        <v>1</v>
      </c>
      <c r="E3733" s="29">
        <v>1</v>
      </c>
      <c r="F3733" s="29">
        <v>2964.05599999999</v>
      </c>
      <c r="G3733" s="29">
        <v>1</v>
      </c>
      <c r="H3733" s="29">
        <v>1</v>
      </c>
      <c r="I3733" s="29">
        <v>1</v>
      </c>
      <c r="K3733" s="432">
        <v>20403.274904892121</v>
      </c>
      <c r="L3733" s="432">
        <f>IF(K3733=0,#REF!,0)</f>
        <v>0</v>
      </c>
      <c r="O3733">
        <v>57604.236115</v>
      </c>
      <c r="P3733">
        <v>24</v>
      </c>
    </row>
    <row r="3734" spans="1:16">
      <c r="A3734" s="29">
        <v>3732</v>
      </c>
      <c r="B3734" s="29">
        <v>1213.5469999999989</v>
      </c>
      <c r="C3734" s="29">
        <v>99850.65499999981</v>
      </c>
      <c r="D3734" s="29">
        <v>1</v>
      </c>
      <c r="E3734" s="29">
        <v>1</v>
      </c>
      <c r="F3734" s="29">
        <v>2766.59599999999</v>
      </c>
      <c r="G3734" s="29">
        <v>1</v>
      </c>
      <c r="H3734" s="29">
        <v>1</v>
      </c>
      <c r="I3734" s="29">
        <v>1</v>
      </c>
      <c r="K3734" s="432">
        <v>17992.053240407229</v>
      </c>
      <c r="L3734" s="432">
        <f>IF(K3734=0,#REF!,0)</f>
        <v>0</v>
      </c>
      <c r="O3734">
        <v>58898.688049999997</v>
      </c>
      <c r="P3734">
        <v>25</v>
      </c>
    </row>
    <row r="3735" spans="1:16">
      <c r="A3735" s="29">
        <v>3733</v>
      </c>
      <c r="B3735" s="29">
        <v>6206.607</v>
      </c>
      <c r="C3735" s="29">
        <v>53557.308999999892</v>
      </c>
      <c r="D3735" s="29">
        <v>1</v>
      </c>
      <c r="E3735" s="29">
        <v>1</v>
      </c>
      <c r="F3735" s="29">
        <v>4139.9719999999998</v>
      </c>
      <c r="G3735" s="29">
        <v>1</v>
      </c>
      <c r="H3735" s="29">
        <v>1</v>
      </c>
      <c r="I3735" s="29">
        <v>1</v>
      </c>
      <c r="K3735" s="432">
        <v>34528.219643177967</v>
      </c>
      <c r="L3735" s="432">
        <f>IF(K3735=0,#REF!,0)</f>
        <v>0</v>
      </c>
      <c r="O3735">
        <v>56767.909941999998</v>
      </c>
      <c r="P3735">
        <v>28</v>
      </c>
    </row>
    <row r="3736" spans="1:16">
      <c r="A3736" s="29">
        <v>3734</v>
      </c>
      <c r="B3736" s="29">
        <v>1767.7139999999999</v>
      </c>
      <c r="C3736" s="29">
        <v>80955.093999999881</v>
      </c>
      <c r="D3736" s="29">
        <v>1</v>
      </c>
      <c r="E3736" s="29">
        <v>1</v>
      </c>
      <c r="F3736" s="29">
        <v>3681.5650000000001</v>
      </c>
      <c r="G3736" s="29">
        <v>1</v>
      </c>
      <c r="H3736" s="29">
        <v>1</v>
      </c>
      <c r="I3736" s="29">
        <v>1</v>
      </c>
      <c r="K3736" s="432">
        <v>25459.378171247339</v>
      </c>
      <c r="L3736" s="432">
        <f>IF(K3736=0,#REF!,0)</f>
        <v>0</v>
      </c>
      <c r="O3736">
        <v>55908.367828000002</v>
      </c>
      <c r="P3736">
        <v>21</v>
      </c>
    </row>
    <row r="3737" spans="1:16">
      <c r="A3737" s="29">
        <v>3735</v>
      </c>
      <c r="B3737" s="29">
        <v>1040.777999999998</v>
      </c>
      <c r="C3737" s="29">
        <v>129344.1939999997</v>
      </c>
      <c r="D3737" s="29">
        <v>1</v>
      </c>
      <c r="E3737" s="29">
        <v>1</v>
      </c>
      <c r="F3737" s="29">
        <v>2110.634</v>
      </c>
      <c r="G3737" s="29">
        <v>1</v>
      </c>
      <c r="H3737" s="29">
        <v>1</v>
      </c>
      <c r="I3737" s="29">
        <v>1</v>
      </c>
      <c r="K3737" s="432">
        <v>17195.392172320109</v>
      </c>
      <c r="L3737" s="432">
        <f>IF(K3737=0,#REF!,0)</f>
        <v>0</v>
      </c>
      <c r="O3737">
        <v>59206.611693999999</v>
      </c>
      <c r="P3737">
        <v>23</v>
      </c>
    </row>
    <row r="3738" spans="1:16">
      <c r="A3738" s="29">
        <v>3736</v>
      </c>
      <c r="B3738" s="29">
        <v>1053.008999999998</v>
      </c>
      <c r="C3738" s="29">
        <v>107254.0549999997</v>
      </c>
      <c r="D3738" s="29">
        <v>1</v>
      </c>
      <c r="E3738" s="29">
        <v>1</v>
      </c>
      <c r="F3738" s="29">
        <v>1849.2380000000001</v>
      </c>
      <c r="G3738" s="29">
        <v>1</v>
      </c>
      <c r="H3738" s="29">
        <v>1</v>
      </c>
      <c r="I3738" s="29">
        <v>1</v>
      </c>
      <c r="K3738" s="432">
        <v>5017.6796544923473</v>
      </c>
      <c r="L3738" s="432">
        <f>IF(K3738=0,#REF!,0)</f>
        <v>0</v>
      </c>
      <c r="O3738">
        <v>59360.416810000002</v>
      </c>
      <c r="P3738">
        <v>23</v>
      </c>
    </row>
    <row r="3739" spans="1:16">
      <c r="A3739" s="29">
        <v>3737</v>
      </c>
      <c r="B3739" s="29">
        <v>1050.411999999998</v>
      </c>
      <c r="C3739" s="29">
        <v>96331.322999999786</v>
      </c>
      <c r="D3739" s="29">
        <v>1</v>
      </c>
      <c r="E3739" s="29">
        <v>1</v>
      </c>
      <c r="F3739" s="29">
        <v>2110.8069999999998</v>
      </c>
      <c r="G3739" s="29">
        <v>1</v>
      </c>
      <c r="H3739" s="29">
        <v>1</v>
      </c>
      <c r="I3739" s="29">
        <v>1</v>
      </c>
      <c r="K3739" s="432"/>
      <c r="L3739" s="432" t="e">
        <f>IF(K3739=0,#REF!,0)</f>
        <v>#REF!</v>
      </c>
      <c r="O3739">
        <v>60189.152069999996</v>
      </c>
      <c r="P3739">
        <v>16</v>
      </c>
    </row>
    <row r="3740" spans="1:16">
      <c r="A3740" s="29">
        <v>3738</v>
      </c>
      <c r="B3740" s="29">
        <v>1771.732</v>
      </c>
      <c r="C3740" s="29">
        <v>51304.07499999999</v>
      </c>
      <c r="D3740" s="29">
        <v>1</v>
      </c>
      <c r="E3740" s="29">
        <v>1</v>
      </c>
      <c r="F3740" s="29">
        <v>3682.2659999999901</v>
      </c>
      <c r="G3740" s="29">
        <v>1</v>
      </c>
      <c r="H3740" s="29">
        <v>1</v>
      </c>
      <c r="I3740" s="29">
        <v>1</v>
      </c>
      <c r="K3740" s="432"/>
      <c r="L3740" s="432" t="e">
        <f>IF(K3740=0,#REF!,0)</f>
        <v>#REF!</v>
      </c>
      <c r="O3740">
        <v>60510.220611999997</v>
      </c>
      <c r="P3740">
        <v>21</v>
      </c>
    </row>
    <row r="3741" spans="1:16">
      <c r="A3741" s="29">
        <v>3739</v>
      </c>
      <c r="B3741" s="29">
        <v>6154.3779999999997</v>
      </c>
      <c r="C3741" s="29">
        <v>32219.548999999901</v>
      </c>
      <c r="D3741" s="29">
        <v>1</v>
      </c>
      <c r="E3741" s="29">
        <v>1</v>
      </c>
      <c r="F3741" s="29">
        <v>5189.58499999999</v>
      </c>
      <c r="G3741" s="29">
        <v>1</v>
      </c>
      <c r="H3741" s="29">
        <v>1</v>
      </c>
      <c r="I3741" s="29">
        <v>1</v>
      </c>
      <c r="K3741" s="432"/>
      <c r="L3741" s="432" t="e">
        <f>IF(K3741=0,#REF!,0)</f>
        <v>#REF!</v>
      </c>
      <c r="O3741">
        <v>59305.616729000001</v>
      </c>
      <c r="P3741">
        <v>24</v>
      </c>
    </row>
    <row r="3742" spans="1:16">
      <c r="A3742" s="29">
        <v>3740</v>
      </c>
      <c r="B3742" s="29">
        <v>7603.0590000000011</v>
      </c>
      <c r="C3742" s="29">
        <v>32334.929999999898</v>
      </c>
      <c r="D3742" s="29">
        <v>1</v>
      </c>
      <c r="E3742" s="29">
        <v>1</v>
      </c>
      <c r="F3742" s="29">
        <v>5256.7119999999904</v>
      </c>
      <c r="G3742" s="29">
        <v>1</v>
      </c>
      <c r="H3742" s="29">
        <v>1</v>
      </c>
      <c r="I3742" s="29">
        <v>1</v>
      </c>
      <c r="K3742" s="432"/>
      <c r="L3742" s="432" t="e">
        <f>IF(K3742=0,#REF!,0)</f>
        <v>#REF!</v>
      </c>
      <c r="O3742">
        <v>58699.309875999999</v>
      </c>
      <c r="P3742">
        <v>26</v>
      </c>
    </row>
    <row r="3743" spans="1:16">
      <c r="A3743" s="29">
        <v>3741</v>
      </c>
      <c r="B3743" s="29">
        <v>1762.222</v>
      </c>
      <c r="C3743" s="29">
        <v>16164.1269999999</v>
      </c>
      <c r="D3743" s="29">
        <v>1</v>
      </c>
      <c r="E3743" s="29">
        <v>1</v>
      </c>
      <c r="F3743" s="29">
        <v>4079.0369999999898</v>
      </c>
      <c r="G3743" s="29">
        <v>1</v>
      </c>
      <c r="H3743" s="29">
        <v>1</v>
      </c>
      <c r="I3743" s="29">
        <v>1</v>
      </c>
      <c r="K3743" s="432"/>
      <c r="L3743" s="432" t="e">
        <f>IF(K3743=0,#REF!,0)</f>
        <v>#REF!</v>
      </c>
      <c r="O3743">
        <v>58314.311462999998</v>
      </c>
      <c r="P3743">
        <v>29</v>
      </c>
    </row>
    <row r="3744" spans="1:16">
      <c r="A3744" s="29">
        <v>3742</v>
      </c>
      <c r="B3744" s="29">
        <v>1762.222</v>
      </c>
      <c r="C3744" s="29">
        <v>15711.0379999999</v>
      </c>
      <c r="D3744" s="29">
        <v>1</v>
      </c>
      <c r="E3744" s="29">
        <v>1</v>
      </c>
      <c r="F3744" s="29">
        <v>2965.4259999999999</v>
      </c>
      <c r="G3744" s="29">
        <v>1</v>
      </c>
      <c r="H3744" s="29">
        <v>1</v>
      </c>
      <c r="I3744" s="29">
        <v>1</v>
      </c>
      <c r="K3744" s="432"/>
      <c r="L3744" s="432" t="e">
        <f>IF(K3744=0,#REF!,0)</f>
        <v>#REF!</v>
      </c>
      <c r="O3744">
        <v>56973.846954000001</v>
      </c>
      <c r="P3744">
        <v>37</v>
      </c>
    </row>
    <row r="3745" spans="1:16">
      <c r="A3745" s="29">
        <v>3743</v>
      </c>
      <c r="B3745" s="29">
        <v>1762.222</v>
      </c>
      <c r="C3745" s="29">
        <v>15256.6409999999</v>
      </c>
      <c r="D3745" s="29">
        <v>1</v>
      </c>
      <c r="E3745" s="29">
        <v>1</v>
      </c>
      <c r="F3745" s="29">
        <v>1656.7860000000001</v>
      </c>
      <c r="G3745" s="29">
        <v>1</v>
      </c>
      <c r="H3745" s="29">
        <v>1</v>
      </c>
      <c r="I3745" s="29">
        <v>1</v>
      </c>
      <c r="K3745" s="432"/>
      <c r="L3745" s="432" t="e">
        <f>IF(K3745=0,#REF!,0)</f>
        <v>#REF!</v>
      </c>
      <c r="O3745">
        <v>54667.040252999999</v>
      </c>
      <c r="P3745">
        <v>31</v>
      </c>
    </row>
    <row r="3746" spans="1:16">
      <c r="A3746" s="29">
        <v>3744</v>
      </c>
      <c r="B3746" s="29">
        <v>1032.623999999998</v>
      </c>
      <c r="C3746" s="29">
        <v>15254.630999999899</v>
      </c>
      <c r="D3746" s="29">
        <v>1</v>
      </c>
      <c r="E3746" s="29">
        <v>1</v>
      </c>
      <c r="F3746" s="29">
        <v>1265.971</v>
      </c>
      <c r="G3746" s="29">
        <v>1</v>
      </c>
      <c r="H3746" s="29">
        <v>1</v>
      </c>
      <c r="I3746" s="29">
        <v>1</v>
      </c>
      <c r="K3746" s="432"/>
      <c r="L3746" s="432" t="e">
        <f>IF(K3746=0,#REF!,0)</f>
        <v>#REF!</v>
      </c>
      <c r="O3746">
        <v>53625.362730999987</v>
      </c>
      <c r="P3746">
        <v>26</v>
      </c>
    </row>
    <row r="3747" spans="1:16">
      <c r="A3747" s="29">
        <v>3745</v>
      </c>
      <c r="B3747" s="29">
        <v>1032.623999999998</v>
      </c>
      <c r="C3747" s="29">
        <v>15254.630999999899</v>
      </c>
      <c r="D3747" s="29">
        <v>1</v>
      </c>
      <c r="E3747" s="29">
        <v>1</v>
      </c>
      <c r="F3747" s="29">
        <v>558.48500000000001</v>
      </c>
      <c r="G3747" s="29">
        <v>1</v>
      </c>
      <c r="H3747" s="29">
        <v>1</v>
      </c>
      <c r="I3747" s="29">
        <v>1</v>
      </c>
      <c r="K3747" s="432"/>
      <c r="L3747" s="432" t="e">
        <f>IF(K3747=0,#REF!,0)</f>
        <v>#REF!</v>
      </c>
      <c r="O3747">
        <v>52301.977080999997</v>
      </c>
      <c r="P3747">
        <v>21</v>
      </c>
    </row>
    <row r="3748" spans="1:16">
      <c r="A3748" s="29">
        <v>3746</v>
      </c>
      <c r="B3748" s="29">
        <v>1032.623999999998</v>
      </c>
      <c r="C3748" s="29">
        <v>15187.612999999899</v>
      </c>
      <c r="D3748" s="29">
        <v>1</v>
      </c>
      <c r="E3748" s="29">
        <v>1</v>
      </c>
      <c r="F3748" s="29">
        <v>321.15199999999999</v>
      </c>
      <c r="G3748" s="29">
        <v>1</v>
      </c>
      <c r="H3748" s="29">
        <v>1</v>
      </c>
      <c r="I3748" s="29">
        <v>1</v>
      </c>
      <c r="K3748" s="432"/>
      <c r="L3748" s="432" t="e">
        <f>IF(K3748=0,#REF!,0)</f>
        <v>#REF!</v>
      </c>
      <c r="O3748">
        <v>50920.430907000002</v>
      </c>
      <c r="P3748">
        <v>17</v>
      </c>
    </row>
    <row r="3749" spans="1:16">
      <c r="A3749" s="29">
        <v>3747</v>
      </c>
      <c r="B3749" s="29">
        <v>1032.623999999998</v>
      </c>
      <c r="C3749" s="29">
        <v>15187.612999999899</v>
      </c>
      <c r="D3749" s="29">
        <v>1</v>
      </c>
      <c r="E3749" s="29">
        <v>1</v>
      </c>
      <c r="F3749" s="29">
        <v>264.78099999999898</v>
      </c>
      <c r="G3749" s="29">
        <v>1</v>
      </c>
      <c r="H3749" s="29">
        <v>1</v>
      </c>
      <c r="I3749" s="29">
        <v>1</v>
      </c>
      <c r="K3749" s="432"/>
      <c r="L3749" s="432" t="e">
        <f>IF(K3749=0,#REF!,0)</f>
        <v>#REF!</v>
      </c>
      <c r="O3749">
        <v>50665.418823</v>
      </c>
      <c r="P3749">
        <v>17</v>
      </c>
    </row>
    <row r="3750" spans="1:16">
      <c r="A3750" s="29">
        <v>3748</v>
      </c>
      <c r="B3750" s="29">
        <v>1032.623999999998</v>
      </c>
      <c r="C3750" s="29">
        <v>15187.612999999899</v>
      </c>
      <c r="D3750" s="29">
        <v>1</v>
      </c>
      <c r="E3750" s="29">
        <v>1</v>
      </c>
      <c r="F3750" s="29">
        <v>265.00199999999899</v>
      </c>
      <c r="G3750" s="29">
        <v>1</v>
      </c>
      <c r="H3750" s="29">
        <v>1</v>
      </c>
      <c r="I3750" s="29">
        <v>1</v>
      </c>
      <c r="K3750" s="432"/>
      <c r="L3750" s="432" t="e">
        <f>IF(K3750=0,#REF!,0)</f>
        <v>#REF!</v>
      </c>
      <c r="O3750">
        <v>50099.053313999997</v>
      </c>
      <c r="P3750">
        <v>12</v>
      </c>
    </row>
    <row r="3751" spans="1:16">
      <c r="A3751" s="29">
        <v>3749</v>
      </c>
      <c r="B3751" s="29">
        <v>1032.623999999998</v>
      </c>
      <c r="C3751" s="29">
        <v>15187.612999999899</v>
      </c>
      <c r="D3751" s="29">
        <v>1</v>
      </c>
      <c r="E3751" s="29">
        <v>1</v>
      </c>
      <c r="F3751" s="29">
        <v>239.183999999999</v>
      </c>
      <c r="G3751" s="29">
        <v>1</v>
      </c>
      <c r="H3751" s="29">
        <v>1</v>
      </c>
      <c r="I3751" s="29">
        <v>1</v>
      </c>
      <c r="K3751" s="432"/>
      <c r="L3751" s="432" t="e">
        <f>IF(K3751=0,#REF!,0)</f>
        <v>#REF!</v>
      </c>
      <c r="O3751">
        <v>50252.805664</v>
      </c>
      <c r="P3751">
        <v>12</v>
      </c>
    </row>
    <row r="3752" spans="1:16">
      <c r="A3752" s="29">
        <v>3750</v>
      </c>
      <c r="B3752" s="29">
        <v>1762.222</v>
      </c>
      <c r="C3752" s="29">
        <v>15187.612999999899</v>
      </c>
      <c r="D3752" s="29">
        <v>1</v>
      </c>
      <c r="E3752" s="29">
        <v>1</v>
      </c>
      <c r="F3752" s="29">
        <v>2508.97999999999</v>
      </c>
      <c r="G3752" s="29">
        <v>1</v>
      </c>
      <c r="H3752" s="29">
        <v>1</v>
      </c>
      <c r="I3752" s="29">
        <v>1</v>
      </c>
      <c r="K3752" s="432"/>
      <c r="L3752" s="432" t="e">
        <f>IF(K3752=0,#REF!,0)</f>
        <v>#REF!</v>
      </c>
      <c r="O3752">
        <v>50340.441742000003</v>
      </c>
      <c r="P3752">
        <v>16</v>
      </c>
    </row>
    <row r="3753" spans="1:16">
      <c r="A3753" s="29">
        <v>3751</v>
      </c>
      <c r="B3753" s="29">
        <v>6139.8579999999993</v>
      </c>
      <c r="C3753" s="29">
        <v>15289.6509999999</v>
      </c>
      <c r="D3753" s="29">
        <v>1</v>
      </c>
      <c r="E3753" s="29">
        <v>1</v>
      </c>
      <c r="F3753" s="29">
        <v>6575.9319999999998</v>
      </c>
      <c r="G3753" s="29">
        <v>1</v>
      </c>
      <c r="H3753" s="29">
        <v>1</v>
      </c>
      <c r="I3753" s="29">
        <v>1</v>
      </c>
      <c r="K3753" s="432"/>
      <c r="L3753" s="432" t="e">
        <f>IF(K3753=0,#REF!,0)</f>
        <v>#REF!</v>
      </c>
      <c r="O3753">
        <v>50968.732207999987</v>
      </c>
      <c r="P3753">
        <v>16</v>
      </c>
    </row>
    <row r="3754" spans="1:16">
      <c r="A3754" s="29">
        <v>3752</v>
      </c>
      <c r="B3754" s="29">
        <v>1762.222</v>
      </c>
      <c r="C3754" s="29">
        <v>44345.584999999992</v>
      </c>
      <c r="D3754" s="29">
        <v>1</v>
      </c>
      <c r="E3754" s="29">
        <v>1</v>
      </c>
      <c r="F3754" s="29">
        <v>5329.7549999999901</v>
      </c>
      <c r="G3754" s="29">
        <v>1</v>
      </c>
      <c r="H3754" s="29">
        <v>1</v>
      </c>
      <c r="I3754" s="29">
        <v>1</v>
      </c>
      <c r="K3754" s="432"/>
      <c r="L3754" s="432" t="e">
        <f>IF(K3754=0,#REF!,0)</f>
        <v>#REF!</v>
      </c>
      <c r="O3754">
        <v>51053.508422999999</v>
      </c>
      <c r="P3754">
        <v>24</v>
      </c>
    </row>
    <row r="3755" spans="1:16">
      <c r="A3755" s="29">
        <v>3753</v>
      </c>
      <c r="B3755" s="29">
        <v>1032.623999999998</v>
      </c>
      <c r="C3755" s="29">
        <v>75249.710999999894</v>
      </c>
      <c r="D3755" s="29">
        <v>1</v>
      </c>
      <c r="E3755" s="29">
        <v>1</v>
      </c>
      <c r="F3755" s="29">
        <v>4410.77699999999</v>
      </c>
      <c r="G3755" s="29">
        <v>1</v>
      </c>
      <c r="H3755" s="29">
        <v>1</v>
      </c>
      <c r="I3755" s="29">
        <v>1</v>
      </c>
      <c r="K3755" s="432"/>
      <c r="L3755" s="432" t="e">
        <f>IF(K3755=0,#REF!,0)</f>
        <v>#REF!</v>
      </c>
      <c r="O3755">
        <v>50792.074248999998</v>
      </c>
      <c r="P3755">
        <v>27</v>
      </c>
    </row>
    <row r="3756" spans="1:16">
      <c r="A3756" s="29">
        <v>3754</v>
      </c>
      <c r="B3756" s="29">
        <v>1153.2399999999991</v>
      </c>
      <c r="C3756" s="29">
        <v>95297.82799999979</v>
      </c>
      <c r="D3756" s="29">
        <v>1</v>
      </c>
      <c r="E3756" s="29">
        <v>1</v>
      </c>
      <c r="F3756" s="29">
        <v>3359.40199999999</v>
      </c>
      <c r="G3756" s="29">
        <v>1</v>
      </c>
      <c r="H3756" s="29">
        <v>1</v>
      </c>
      <c r="I3756" s="29">
        <v>1</v>
      </c>
      <c r="K3756" s="432"/>
      <c r="L3756" s="432" t="e">
        <f>IF(K3756=0,#REF!,0)</f>
        <v>#REF!</v>
      </c>
      <c r="O3756">
        <v>54074.089507999997</v>
      </c>
      <c r="P3756">
        <v>30</v>
      </c>
    </row>
    <row r="3757" spans="1:16">
      <c r="A3757" s="29">
        <v>3755</v>
      </c>
      <c r="B3757" s="29">
        <v>1213.5469999999989</v>
      </c>
      <c r="C3757" s="29">
        <v>116727.85499999981</v>
      </c>
      <c r="D3757" s="29">
        <v>1</v>
      </c>
      <c r="E3757" s="29">
        <v>1</v>
      </c>
      <c r="F3757" s="29">
        <v>2964.85699999999</v>
      </c>
      <c r="G3757" s="29">
        <v>1</v>
      </c>
      <c r="H3757" s="29">
        <v>1</v>
      </c>
      <c r="I3757" s="29">
        <v>1</v>
      </c>
      <c r="K3757" s="432"/>
      <c r="L3757" s="432" t="e">
        <f>IF(K3757=0,#REF!,0)</f>
        <v>#REF!</v>
      </c>
      <c r="O3757">
        <v>55880.197877999999</v>
      </c>
      <c r="P3757">
        <v>29</v>
      </c>
    </row>
    <row r="3758" spans="1:16">
      <c r="A3758" s="29">
        <v>3756</v>
      </c>
      <c r="B3758" s="29">
        <v>1213.5469999999989</v>
      </c>
      <c r="C3758" s="29">
        <v>99479.498999999807</v>
      </c>
      <c r="D3758" s="29">
        <v>1</v>
      </c>
      <c r="E3758" s="29">
        <v>1</v>
      </c>
      <c r="F3758" s="29">
        <v>2767.6489999999899</v>
      </c>
      <c r="G3758" s="29">
        <v>1</v>
      </c>
      <c r="H3758" s="29">
        <v>1</v>
      </c>
      <c r="I3758" s="29">
        <v>1</v>
      </c>
      <c r="K3758" s="432"/>
      <c r="L3758" s="432" t="e">
        <f>IF(K3758=0,#REF!,0)</f>
        <v>#REF!</v>
      </c>
      <c r="O3758">
        <v>56723.162475999998</v>
      </c>
      <c r="P3758">
        <v>27</v>
      </c>
    </row>
    <row r="3759" spans="1:16">
      <c r="A3759" s="29">
        <v>3757</v>
      </c>
      <c r="B3759" s="29">
        <v>6206.8649999999998</v>
      </c>
      <c r="C3759" s="29">
        <v>54047.991999999897</v>
      </c>
      <c r="D3759" s="29">
        <v>1</v>
      </c>
      <c r="E3759" s="29">
        <v>1</v>
      </c>
      <c r="F3759" s="29">
        <v>4140.8320000000003</v>
      </c>
      <c r="G3759" s="29">
        <v>1</v>
      </c>
      <c r="H3759" s="29">
        <v>1</v>
      </c>
      <c r="I3759" s="29">
        <v>1</v>
      </c>
      <c r="K3759" s="432"/>
      <c r="L3759" s="432" t="e">
        <f>IF(K3759=0,#REF!,0)</f>
        <v>#REF!</v>
      </c>
      <c r="O3759">
        <v>54956.387512000001</v>
      </c>
      <c r="P3759">
        <v>24</v>
      </c>
    </row>
    <row r="3760" spans="1:16">
      <c r="A3760" s="29">
        <v>3758</v>
      </c>
      <c r="B3760" s="29">
        <v>1802.229</v>
      </c>
      <c r="C3760" s="29">
        <v>86825.319999999891</v>
      </c>
      <c r="D3760" s="29">
        <v>1</v>
      </c>
      <c r="E3760" s="29">
        <v>1</v>
      </c>
      <c r="F3760" s="29">
        <v>3681.0030000000002</v>
      </c>
      <c r="G3760" s="29">
        <v>1</v>
      </c>
      <c r="H3760" s="29">
        <v>1</v>
      </c>
      <c r="I3760" s="29">
        <v>1</v>
      </c>
      <c r="K3760" s="432"/>
      <c r="L3760" s="432" t="e">
        <f>IF(K3760=0,#REF!,0)</f>
        <v>#REF!</v>
      </c>
      <c r="O3760">
        <v>54882.796386000002</v>
      </c>
      <c r="P3760">
        <v>21</v>
      </c>
    </row>
    <row r="3761" spans="1:16">
      <c r="A3761" s="29">
        <v>3759</v>
      </c>
      <c r="B3761" s="29">
        <v>1123.0209999999979</v>
      </c>
      <c r="C3761" s="29">
        <v>148255.2389999998</v>
      </c>
      <c r="D3761" s="29">
        <v>1</v>
      </c>
      <c r="E3761" s="29">
        <v>1</v>
      </c>
      <c r="F3761" s="29">
        <v>2109.4740000000002</v>
      </c>
      <c r="G3761" s="29">
        <v>1</v>
      </c>
      <c r="H3761" s="29">
        <v>1</v>
      </c>
      <c r="I3761" s="29">
        <v>1</v>
      </c>
      <c r="K3761" s="432"/>
      <c r="L3761" s="432" t="e">
        <f>IF(K3761=0,#REF!,0)</f>
        <v>#REF!</v>
      </c>
      <c r="O3761">
        <v>56759.892304000001</v>
      </c>
      <c r="P3761">
        <v>19</v>
      </c>
    </row>
    <row r="3762" spans="1:16">
      <c r="A3762" s="29">
        <v>3760</v>
      </c>
      <c r="B3762" s="29">
        <v>1144.6769999999981</v>
      </c>
      <c r="C3762" s="29">
        <v>125844.8029999998</v>
      </c>
      <c r="D3762" s="29">
        <v>1</v>
      </c>
      <c r="E3762" s="29">
        <v>1</v>
      </c>
      <c r="F3762" s="29">
        <v>1847.587</v>
      </c>
      <c r="G3762" s="29">
        <v>1</v>
      </c>
      <c r="H3762" s="29">
        <v>1</v>
      </c>
      <c r="I3762" s="29">
        <v>1</v>
      </c>
      <c r="K3762" s="432"/>
      <c r="L3762" s="432" t="e">
        <f>IF(K3762=0,#REF!,0)</f>
        <v>#REF!</v>
      </c>
      <c r="O3762">
        <v>56664.856077999997</v>
      </c>
      <c r="P3762">
        <v>21</v>
      </c>
    </row>
    <row r="3763" spans="1:16">
      <c r="A3763" s="29">
        <v>3761</v>
      </c>
      <c r="B3763" s="29">
        <v>1138.0009999999979</v>
      </c>
      <c r="C3763" s="29">
        <v>115329.5659999998</v>
      </c>
      <c r="D3763" s="29">
        <v>1</v>
      </c>
      <c r="E3763" s="29">
        <v>1</v>
      </c>
      <c r="F3763" s="29">
        <v>2108.5929999999998</v>
      </c>
      <c r="G3763" s="29">
        <v>1</v>
      </c>
      <c r="H3763" s="29">
        <v>1</v>
      </c>
      <c r="I3763" s="29">
        <v>1</v>
      </c>
      <c r="K3763" s="432"/>
      <c r="L3763" s="432" t="e">
        <f>IF(K3763=0,#REF!,0)</f>
        <v>#REF!</v>
      </c>
      <c r="O3763">
        <v>56644.685791999997</v>
      </c>
      <c r="P3763">
        <v>21</v>
      </c>
    </row>
    <row r="3764" spans="1:16">
      <c r="A3764" s="29">
        <v>3762</v>
      </c>
      <c r="B3764" s="29">
        <v>1869.451</v>
      </c>
      <c r="C3764" s="29">
        <v>65028.703999999998</v>
      </c>
      <c r="D3764" s="29">
        <v>1</v>
      </c>
      <c r="E3764" s="29">
        <v>1</v>
      </c>
      <c r="F3764" s="29">
        <v>3678.0329999999999</v>
      </c>
      <c r="G3764" s="29">
        <v>1</v>
      </c>
      <c r="H3764" s="29">
        <v>1</v>
      </c>
      <c r="I3764" s="29">
        <v>1</v>
      </c>
      <c r="K3764" s="432"/>
      <c r="L3764" s="432" t="e">
        <f>IF(K3764=0,#REF!,0)</f>
        <v>#REF!</v>
      </c>
      <c r="O3764">
        <v>55500.191467999997</v>
      </c>
      <c r="P3764">
        <v>25</v>
      </c>
    </row>
    <row r="3765" spans="1:16">
      <c r="A3765" s="29">
        <v>3763</v>
      </c>
      <c r="B3765" s="29">
        <v>6254.7879999999996</v>
      </c>
      <c r="C3765" s="29">
        <v>34991.632999999892</v>
      </c>
      <c r="D3765" s="29">
        <v>1</v>
      </c>
      <c r="E3765" s="29">
        <v>1</v>
      </c>
      <c r="F3765" s="29">
        <v>5183.5050000000001</v>
      </c>
      <c r="G3765" s="29">
        <v>1</v>
      </c>
      <c r="H3765" s="29">
        <v>1</v>
      </c>
      <c r="I3765" s="29">
        <v>1</v>
      </c>
      <c r="K3765" s="432"/>
      <c r="L3765" s="432" t="e">
        <f>IF(K3765=0,#REF!,0)</f>
        <v>#REF!</v>
      </c>
      <c r="O3765">
        <v>54966.046050999998</v>
      </c>
      <c r="P3765">
        <v>28</v>
      </c>
    </row>
    <row r="3766" spans="1:16">
      <c r="A3766" s="29">
        <v>3764</v>
      </c>
      <c r="B3766" s="29">
        <v>7686.76</v>
      </c>
      <c r="C3766" s="29">
        <v>35402.166999999878</v>
      </c>
      <c r="D3766" s="29">
        <v>1</v>
      </c>
      <c r="E3766" s="29">
        <v>1</v>
      </c>
      <c r="F3766" s="29">
        <v>5249.9249999999902</v>
      </c>
      <c r="G3766" s="29">
        <v>1</v>
      </c>
      <c r="H3766" s="29">
        <v>1</v>
      </c>
      <c r="I3766" s="29">
        <v>1</v>
      </c>
      <c r="K3766" s="432"/>
      <c r="L3766" s="432" t="e">
        <f>IF(K3766=0,#REF!,0)</f>
        <v>#REF!</v>
      </c>
      <c r="O3766">
        <v>54937.710755</v>
      </c>
      <c r="P3766">
        <v>32</v>
      </c>
    </row>
    <row r="3767" spans="1:16">
      <c r="A3767" s="29">
        <v>3765</v>
      </c>
      <c r="B3767" s="29">
        <v>1772.3910000000001</v>
      </c>
      <c r="C3767" s="29">
        <v>16211.540999999899</v>
      </c>
      <c r="D3767" s="29">
        <v>1</v>
      </c>
      <c r="E3767" s="29">
        <v>1</v>
      </c>
      <c r="F3767" s="29">
        <v>4073.4859999999899</v>
      </c>
      <c r="G3767" s="29">
        <v>1</v>
      </c>
      <c r="H3767" s="29">
        <v>1</v>
      </c>
      <c r="I3767" s="29">
        <v>1</v>
      </c>
      <c r="K3767" s="432"/>
      <c r="L3767" s="432" t="e">
        <f>IF(K3767=0,#REF!,0)</f>
        <v>#REF!</v>
      </c>
      <c r="O3767">
        <v>55461.223816999998</v>
      </c>
      <c r="P3767">
        <v>35</v>
      </c>
    </row>
    <row r="3768" spans="1:16">
      <c r="A3768" s="29">
        <v>3766</v>
      </c>
      <c r="B3768" s="29">
        <v>1762.222</v>
      </c>
      <c r="C3768" s="29">
        <v>15740.914999999901</v>
      </c>
      <c r="D3768" s="29">
        <v>1</v>
      </c>
      <c r="E3768" s="29">
        <v>1</v>
      </c>
      <c r="F3768" s="29">
        <v>2961.1689999999999</v>
      </c>
      <c r="G3768" s="29">
        <v>1</v>
      </c>
      <c r="H3768" s="29">
        <v>1</v>
      </c>
      <c r="I3768" s="29">
        <v>1</v>
      </c>
      <c r="K3768" s="432"/>
      <c r="L3768" s="432" t="e">
        <f>IF(K3768=0,#REF!,0)</f>
        <v>#REF!</v>
      </c>
      <c r="O3768">
        <v>54690.256776000002</v>
      </c>
      <c r="P3768">
        <v>37</v>
      </c>
    </row>
    <row r="3769" spans="1:16">
      <c r="A3769" s="29">
        <v>3767</v>
      </c>
      <c r="B3769" s="29">
        <v>1762.222</v>
      </c>
      <c r="C3769" s="29">
        <v>15277.0739999999</v>
      </c>
      <c r="D3769" s="29">
        <v>1</v>
      </c>
      <c r="E3769" s="29">
        <v>1</v>
      </c>
      <c r="F3769" s="29">
        <v>1654.0540000000001</v>
      </c>
      <c r="G3769" s="29">
        <v>1</v>
      </c>
      <c r="H3769" s="29">
        <v>1</v>
      </c>
      <c r="I3769" s="29">
        <v>1</v>
      </c>
      <c r="K3769" s="432"/>
      <c r="L3769" s="432" t="e">
        <f>IF(K3769=0,#REF!,0)</f>
        <v>#REF!</v>
      </c>
      <c r="O3769">
        <v>53610.642760000002</v>
      </c>
      <c r="P3769">
        <v>30</v>
      </c>
    </row>
    <row r="3770" spans="1:16">
      <c r="A3770" s="29">
        <v>3768</v>
      </c>
      <c r="B3770" s="29">
        <v>1032.623999999998</v>
      </c>
      <c r="C3770" s="29">
        <v>15271.737999999899</v>
      </c>
      <c r="D3770" s="29">
        <v>1</v>
      </c>
      <c r="E3770" s="29">
        <v>1</v>
      </c>
      <c r="F3770" s="29">
        <v>1263.63299999999</v>
      </c>
      <c r="G3770" s="29">
        <v>1</v>
      </c>
      <c r="H3770" s="29">
        <v>1</v>
      </c>
      <c r="I3770" s="29">
        <v>1</v>
      </c>
      <c r="K3770" s="432"/>
      <c r="L3770" s="432" t="e">
        <f>IF(K3770=0,#REF!,0)</f>
        <v>#REF!</v>
      </c>
      <c r="O3770">
        <v>52642.065734000003</v>
      </c>
      <c r="P3770">
        <v>25</v>
      </c>
    </row>
    <row r="3771" spans="1:16">
      <c r="A3771" s="29">
        <v>3769</v>
      </c>
      <c r="B3771" s="29">
        <v>1032.623999999998</v>
      </c>
      <c r="C3771" s="29">
        <v>15266.0359999999</v>
      </c>
      <c r="D3771" s="29">
        <v>1</v>
      </c>
      <c r="E3771" s="29">
        <v>1</v>
      </c>
      <c r="F3771" s="29">
        <v>556.94299999999998</v>
      </c>
      <c r="G3771" s="29">
        <v>1</v>
      </c>
      <c r="H3771" s="29">
        <v>1</v>
      </c>
      <c r="I3771" s="29">
        <v>1</v>
      </c>
      <c r="K3771" s="432"/>
      <c r="L3771" s="432" t="e">
        <f>IF(K3771=0,#REF!,0)</f>
        <v>#REF!</v>
      </c>
      <c r="O3771">
        <v>50859.321167000002</v>
      </c>
      <c r="P3771">
        <v>17</v>
      </c>
    </row>
    <row r="3772" spans="1:16">
      <c r="A3772" s="29">
        <v>3770</v>
      </c>
      <c r="B3772" s="29">
        <v>1032.623999999998</v>
      </c>
      <c r="C3772" s="29">
        <v>15192.764999999899</v>
      </c>
      <c r="D3772" s="29">
        <v>1</v>
      </c>
      <c r="E3772" s="29">
        <v>1</v>
      </c>
      <c r="F3772" s="29">
        <v>319.58199999999903</v>
      </c>
      <c r="G3772" s="29">
        <v>1</v>
      </c>
      <c r="H3772" s="29">
        <v>1</v>
      </c>
      <c r="I3772" s="29">
        <v>1</v>
      </c>
      <c r="K3772" s="432"/>
      <c r="L3772" s="432" t="e">
        <f>IF(K3772=0,#REF!,0)</f>
        <v>#REF!</v>
      </c>
      <c r="O3772">
        <v>49433.235991000001</v>
      </c>
      <c r="P3772">
        <v>16</v>
      </c>
    </row>
    <row r="3773" spans="1:16">
      <c r="A3773" s="29">
        <v>3771</v>
      </c>
      <c r="B3773" s="29">
        <v>1032.623999999998</v>
      </c>
      <c r="C3773" s="29">
        <v>15189.092999999901</v>
      </c>
      <c r="D3773" s="29">
        <v>1</v>
      </c>
      <c r="E3773" s="29">
        <v>1</v>
      </c>
      <c r="F3773" s="29">
        <v>260.714</v>
      </c>
      <c r="G3773" s="29">
        <v>1</v>
      </c>
      <c r="H3773" s="29">
        <v>1</v>
      </c>
      <c r="I3773" s="29">
        <v>1</v>
      </c>
      <c r="K3773" s="432"/>
      <c r="L3773" s="432" t="e">
        <f>IF(K3773=0,#REF!,0)</f>
        <v>#REF!</v>
      </c>
      <c r="O3773">
        <v>48587.30719</v>
      </c>
      <c r="P3773">
        <v>16</v>
      </c>
    </row>
    <row r="3774" spans="1:16">
      <c r="A3774" s="29">
        <v>3772</v>
      </c>
      <c r="B3774" s="29">
        <v>1032.623999999998</v>
      </c>
      <c r="C3774" s="29">
        <v>15187.612999999899</v>
      </c>
      <c r="D3774" s="29">
        <v>1</v>
      </c>
      <c r="E3774" s="29">
        <v>1</v>
      </c>
      <c r="F3774" s="29">
        <v>261.40800000000002</v>
      </c>
      <c r="G3774" s="29">
        <v>1</v>
      </c>
      <c r="H3774" s="29">
        <v>1</v>
      </c>
      <c r="I3774" s="29">
        <v>1</v>
      </c>
      <c r="K3774" s="432"/>
      <c r="L3774" s="432" t="e">
        <f>IF(K3774=0,#REF!,0)</f>
        <v>#REF!</v>
      </c>
      <c r="O3774">
        <v>48942.415159999997</v>
      </c>
      <c r="P3774">
        <v>16</v>
      </c>
    </row>
    <row r="3775" spans="1:16">
      <c r="A3775" s="29">
        <v>3773</v>
      </c>
      <c r="B3775" s="29">
        <v>1032.623999999998</v>
      </c>
      <c r="C3775" s="29">
        <v>15187.612999999899</v>
      </c>
      <c r="D3775" s="29">
        <v>1</v>
      </c>
      <c r="E3775" s="29">
        <v>1</v>
      </c>
      <c r="F3775" s="29">
        <v>237.40099999999899</v>
      </c>
      <c r="G3775" s="29">
        <v>1</v>
      </c>
      <c r="H3775" s="29">
        <v>1</v>
      </c>
      <c r="I3775" s="29">
        <v>1</v>
      </c>
      <c r="K3775" s="432"/>
      <c r="L3775" s="432" t="e">
        <f>IF(K3775=0,#REF!,0)</f>
        <v>#REF!</v>
      </c>
      <c r="O3775">
        <v>49134.743865999997</v>
      </c>
      <c r="P3775">
        <v>13</v>
      </c>
    </row>
    <row r="3776" spans="1:16">
      <c r="A3776" s="29">
        <v>3774</v>
      </c>
      <c r="B3776" s="29">
        <v>1762.222</v>
      </c>
      <c r="C3776" s="29">
        <v>15187.612999999899</v>
      </c>
      <c r="D3776" s="29">
        <v>1</v>
      </c>
      <c r="E3776" s="29">
        <v>1</v>
      </c>
      <c r="F3776" s="29">
        <v>2507.62</v>
      </c>
      <c r="G3776" s="29">
        <v>1</v>
      </c>
      <c r="H3776" s="29">
        <v>1</v>
      </c>
      <c r="I3776" s="29">
        <v>1</v>
      </c>
      <c r="K3776" s="432"/>
      <c r="L3776" s="432" t="e">
        <f>IF(K3776=0,#REF!,0)</f>
        <v>#REF!</v>
      </c>
      <c r="O3776">
        <v>49062.906494000003</v>
      </c>
      <c r="P3776">
        <v>18</v>
      </c>
    </row>
    <row r="3777" spans="1:16">
      <c r="A3777" s="29">
        <v>3775</v>
      </c>
      <c r="B3777" s="29">
        <v>6139.8579999999993</v>
      </c>
      <c r="C3777" s="29">
        <v>15289.6509999999</v>
      </c>
      <c r="D3777" s="29">
        <v>1</v>
      </c>
      <c r="E3777" s="29">
        <v>1</v>
      </c>
      <c r="F3777" s="29">
        <v>6572.6940000000004</v>
      </c>
      <c r="G3777" s="29">
        <v>1</v>
      </c>
      <c r="H3777" s="29">
        <v>1</v>
      </c>
      <c r="I3777" s="29">
        <v>1</v>
      </c>
      <c r="K3777" s="432"/>
      <c r="L3777" s="432" t="e">
        <f>IF(K3777=0,#REF!,0)</f>
        <v>#REF!</v>
      </c>
      <c r="O3777">
        <v>51014.127532999999</v>
      </c>
      <c r="P3777">
        <v>35</v>
      </c>
    </row>
    <row r="3778" spans="1:16">
      <c r="A3778" s="29">
        <v>3776</v>
      </c>
      <c r="B3778" s="29">
        <v>1762.222</v>
      </c>
      <c r="C3778" s="29">
        <v>44763.455000000002</v>
      </c>
      <c r="D3778" s="29">
        <v>1</v>
      </c>
      <c r="E3778" s="29">
        <v>1</v>
      </c>
      <c r="F3778" s="29">
        <v>5326.1709999999903</v>
      </c>
      <c r="G3778" s="29">
        <v>1</v>
      </c>
      <c r="H3778" s="29">
        <v>1</v>
      </c>
      <c r="I3778" s="29">
        <v>1</v>
      </c>
      <c r="K3778" s="432"/>
      <c r="L3778" s="432" t="e">
        <f>IF(K3778=0,#REF!,0)</f>
        <v>#REF!</v>
      </c>
      <c r="O3778">
        <v>52649.433746000002</v>
      </c>
      <c r="P3778">
        <v>52</v>
      </c>
    </row>
    <row r="3779" spans="1:16">
      <c r="A3779" s="29">
        <v>3777</v>
      </c>
      <c r="B3779" s="29">
        <v>1032.623999999998</v>
      </c>
      <c r="C3779" s="29">
        <v>76470.605999999898</v>
      </c>
      <c r="D3779" s="29">
        <v>1</v>
      </c>
      <c r="E3779" s="29">
        <v>1</v>
      </c>
      <c r="F3779" s="29">
        <v>4406.9139999999898</v>
      </c>
      <c r="G3779" s="29">
        <v>1</v>
      </c>
      <c r="H3779" s="29">
        <v>1</v>
      </c>
      <c r="I3779" s="29">
        <v>1</v>
      </c>
      <c r="K3779" s="432"/>
      <c r="L3779" s="432" t="e">
        <f>IF(K3779=0,#REF!,0)</f>
        <v>#REF!</v>
      </c>
      <c r="O3779">
        <v>55837.447541000001</v>
      </c>
      <c r="P3779">
        <v>32</v>
      </c>
    </row>
    <row r="3780" spans="1:16">
      <c r="A3780" s="29">
        <v>3778</v>
      </c>
      <c r="B3780" s="29">
        <v>1153.2399999999991</v>
      </c>
      <c r="C3780" s="29">
        <v>95335.147999999797</v>
      </c>
      <c r="D3780" s="29">
        <v>1</v>
      </c>
      <c r="E3780" s="29">
        <v>1</v>
      </c>
      <c r="F3780" s="29">
        <v>3358.9539999999902</v>
      </c>
      <c r="G3780" s="29">
        <v>1</v>
      </c>
      <c r="H3780" s="29">
        <v>1</v>
      </c>
      <c r="I3780" s="29">
        <v>1</v>
      </c>
      <c r="K3780" s="432"/>
      <c r="L3780" s="432" t="e">
        <f>IF(K3780=0,#REF!,0)</f>
        <v>#REF!</v>
      </c>
      <c r="O3780">
        <v>59186.845367000002</v>
      </c>
      <c r="P3780">
        <v>23</v>
      </c>
    </row>
    <row r="3781" spans="1:16">
      <c r="A3781" s="29">
        <v>3779</v>
      </c>
      <c r="B3781" s="29">
        <v>1213.5469999999989</v>
      </c>
      <c r="C3781" s="29">
        <v>115838.5089999998</v>
      </c>
      <c r="D3781" s="29">
        <v>1</v>
      </c>
      <c r="E3781" s="29">
        <v>1</v>
      </c>
      <c r="F3781" s="29">
        <v>2965.1749999999902</v>
      </c>
      <c r="G3781" s="29">
        <v>1</v>
      </c>
      <c r="H3781" s="29">
        <v>1</v>
      </c>
      <c r="I3781" s="29">
        <v>1</v>
      </c>
      <c r="K3781" s="432"/>
      <c r="L3781" s="432" t="e">
        <f>IF(K3781=0,#REF!,0)</f>
        <v>#REF!</v>
      </c>
      <c r="O3781">
        <v>61200.492371</v>
      </c>
      <c r="P3781">
        <v>19</v>
      </c>
    </row>
    <row r="3782" spans="1:16">
      <c r="A3782" s="29">
        <v>3780</v>
      </c>
      <c r="B3782" s="29">
        <v>1213.5469999999989</v>
      </c>
      <c r="C3782" s="29">
        <v>98177.405999999799</v>
      </c>
      <c r="D3782" s="29">
        <v>1</v>
      </c>
      <c r="E3782" s="29">
        <v>1</v>
      </c>
      <c r="F3782" s="29">
        <v>2768.45099999999</v>
      </c>
      <c r="G3782" s="29">
        <v>1</v>
      </c>
      <c r="H3782" s="29">
        <v>1</v>
      </c>
      <c r="I3782" s="29">
        <v>1</v>
      </c>
      <c r="K3782" s="432"/>
      <c r="L3782" s="432" t="e">
        <f>IF(K3782=0,#REF!,0)</f>
        <v>#REF!</v>
      </c>
      <c r="O3782">
        <v>61692.790923</v>
      </c>
      <c r="P3782">
        <v>18</v>
      </c>
    </row>
    <row r="3783" spans="1:16">
      <c r="A3783" s="29">
        <v>3781</v>
      </c>
      <c r="B3783" s="29">
        <v>6200.1660000000002</v>
      </c>
      <c r="C3783" s="29">
        <v>52558.166999999899</v>
      </c>
      <c r="D3783" s="29">
        <v>1</v>
      </c>
      <c r="E3783" s="29">
        <v>1</v>
      </c>
      <c r="F3783" s="29">
        <v>4143.1369999999997</v>
      </c>
      <c r="G3783" s="29">
        <v>1</v>
      </c>
      <c r="H3783" s="29">
        <v>1</v>
      </c>
      <c r="I3783" s="29">
        <v>1</v>
      </c>
      <c r="K3783" s="432"/>
      <c r="L3783" s="432" t="e">
        <f>IF(K3783=0,#REF!,0)</f>
        <v>#REF!</v>
      </c>
      <c r="O3783">
        <v>60022.843812999999</v>
      </c>
      <c r="P3783">
        <v>19</v>
      </c>
    </row>
    <row r="3784" spans="1:16">
      <c r="A3784" s="29">
        <v>3782</v>
      </c>
      <c r="B3784" s="29">
        <v>1762.222</v>
      </c>
      <c r="C3784" s="29">
        <v>80761.340999999898</v>
      </c>
      <c r="D3784" s="29">
        <v>1</v>
      </c>
      <c r="E3784" s="29">
        <v>1</v>
      </c>
      <c r="F3784" s="29">
        <v>3683.9859999999999</v>
      </c>
      <c r="G3784" s="29">
        <v>1</v>
      </c>
      <c r="H3784" s="29">
        <v>1</v>
      </c>
      <c r="I3784" s="29">
        <v>1</v>
      </c>
      <c r="K3784" s="432"/>
      <c r="L3784" s="432" t="e">
        <f>IF(K3784=0,#REF!,0)</f>
        <v>#REF!</v>
      </c>
      <c r="O3784">
        <v>59095.755125999996</v>
      </c>
      <c r="P3784">
        <v>19</v>
      </c>
    </row>
    <row r="3785" spans="1:16">
      <c r="A3785" s="29">
        <v>3783</v>
      </c>
      <c r="B3785" s="29">
        <v>1062.4089999999981</v>
      </c>
      <c r="C3785" s="29">
        <v>135112.48199999981</v>
      </c>
      <c r="D3785" s="29">
        <v>1</v>
      </c>
      <c r="E3785" s="29">
        <v>1</v>
      </c>
      <c r="F3785" s="29">
        <v>2111.4409999999898</v>
      </c>
      <c r="G3785" s="29">
        <v>1</v>
      </c>
      <c r="H3785" s="29">
        <v>1</v>
      </c>
      <c r="I3785" s="29">
        <v>1</v>
      </c>
      <c r="K3785" s="432"/>
      <c r="L3785" s="432" t="e">
        <f>IF(K3785=0,#REF!,0)</f>
        <v>#REF!</v>
      </c>
      <c r="O3785">
        <v>62084.853058000001</v>
      </c>
      <c r="P3785">
        <v>17</v>
      </c>
    </row>
    <row r="3786" spans="1:16">
      <c r="A3786" s="29">
        <v>3784</v>
      </c>
      <c r="B3786" s="29">
        <v>1085.9269999999981</v>
      </c>
      <c r="C3786" s="29">
        <v>114611.38599999969</v>
      </c>
      <c r="D3786" s="29">
        <v>1</v>
      </c>
      <c r="E3786" s="29">
        <v>1</v>
      </c>
      <c r="F3786" s="29">
        <v>1849.50899999999</v>
      </c>
      <c r="G3786" s="29">
        <v>1</v>
      </c>
      <c r="H3786" s="29">
        <v>1</v>
      </c>
      <c r="I3786" s="29">
        <v>1</v>
      </c>
      <c r="K3786" s="432"/>
      <c r="L3786" s="432" t="e">
        <f>IF(K3786=0,#REF!,0)</f>
        <v>#REF!</v>
      </c>
      <c r="O3786">
        <v>61996.496369</v>
      </c>
      <c r="P3786">
        <v>18</v>
      </c>
    </row>
    <row r="3787" spans="1:16">
      <c r="A3787" s="29">
        <v>3785</v>
      </c>
      <c r="B3787" s="29">
        <v>1078.0879999999979</v>
      </c>
      <c r="C3787" s="29">
        <v>104742.9399999998</v>
      </c>
      <c r="D3787" s="29">
        <v>1</v>
      </c>
      <c r="E3787" s="29">
        <v>1</v>
      </c>
      <c r="F3787" s="29">
        <v>2110.7170000000001</v>
      </c>
      <c r="G3787" s="29">
        <v>1</v>
      </c>
      <c r="H3787" s="29">
        <v>1</v>
      </c>
      <c r="I3787" s="29">
        <v>1</v>
      </c>
      <c r="K3787" s="432"/>
      <c r="L3787" s="432" t="e">
        <f>IF(K3787=0,#REF!,0)</f>
        <v>#REF!</v>
      </c>
      <c r="O3787">
        <v>62139.436736000003</v>
      </c>
      <c r="P3787">
        <v>24</v>
      </c>
    </row>
    <row r="3788" spans="1:16">
      <c r="A3788" s="29">
        <v>3786</v>
      </c>
      <c r="B3788" s="29">
        <v>1774.174</v>
      </c>
      <c r="C3788" s="29">
        <v>53239.955999999976</v>
      </c>
      <c r="D3788" s="29">
        <v>1</v>
      </c>
      <c r="E3788" s="29">
        <v>1</v>
      </c>
      <c r="F3788" s="29">
        <v>3682.0149999999999</v>
      </c>
      <c r="G3788" s="29">
        <v>1</v>
      </c>
      <c r="H3788" s="29">
        <v>1</v>
      </c>
      <c r="I3788" s="29">
        <v>1</v>
      </c>
      <c r="K3788" s="432"/>
      <c r="L3788" s="432" t="e">
        <f>IF(K3788=0,#REF!,0)</f>
        <v>#REF!</v>
      </c>
      <c r="O3788">
        <v>61077.542051999997</v>
      </c>
      <c r="P3788">
        <v>26</v>
      </c>
    </row>
    <row r="3789" spans="1:16">
      <c r="A3789" s="29">
        <v>3787</v>
      </c>
      <c r="B3789" s="29">
        <v>6203.2749999999996</v>
      </c>
      <c r="C3789" s="29">
        <v>33711.2069999999</v>
      </c>
      <c r="D3789" s="29">
        <v>1</v>
      </c>
      <c r="E3789" s="29">
        <v>1</v>
      </c>
      <c r="F3789" s="29">
        <v>5188.0659999999998</v>
      </c>
      <c r="G3789" s="29">
        <v>1</v>
      </c>
      <c r="H3789" s="29">
        <v>1</v>
      </c>
      <c r="I3789" s="29">
        <v>1</v>
      </c>
      <c r="K3789" s="432"/>
      <c r="L3789" s="432" t="e">
        <f>IF(K3789=0,#REF!,0)</f>
        <v>#REF!</v>
      </c>
      <c r="O3789">
        <v>59901.426667</v>
      </c>
      <c r="P3789">
        <v>29</v>
      </c>
    </row>
    <row r="3790" spans="1:16">
      <c r="A3790" s="29">
        <v>3788</v>
      </c>
      <c r="B3790" s="29">
        <v>7618.0700000000006</v>
      </c>
      <c r="C3790" s="29">
        <v>33464.266999999898</v>
      </c>
      <c r="D3790" s="29">
        <v>1</v>
      </c>
      <c r="E3790" s="29">
        <v>1</v>
      </c>
      <c r="F3790" s="29">
        <v>5254.3939999999902</v>
      </c>
      <c r="G3790" s="29">
        <v>1</v>
      </c>
      <c r="H3790" s="29">
        <v>1</v>
      </c>
      <c r="I3790" s="29">
        <v>1</v>
      </c>
      <c r="K3790" s="432"/>
      <c r="L3790" s="432" t="e">
        <f>IF(K3790=0,#REF!,0)</f>
        <v>#REF!</v>
      </c>
      <c r="O3790">
        <v>59885.469450999997</v>
      </c>
      <c r="P3790">
        <v>30</v>
      </c>
    </row>
    <row r="3791" spans="1:16">
      <c r="A3791" s="29">
        <v>3789</v>
      </c>
      <c r="B3791" s="29">
        <v>1762.222</v>
      </c>
      <c r="C3791" s="29">
        <v>16166.5529999999</v>
      </c>
      <c r="D3791" s="29">
        <v>1</v>
      </c>
      <c r="E3791" s="29">
        <v>1</v>
      </c>
      <c r="F3791" s="29">
        <v>4076.8339999999998</v>
      </c>
      <c r="G3791" s="29">
        <v>1</v>
      </c>
      <c r="H3791" s="29">
        <v>1</v>
      </c>
      <c r="I3791" s="29">
        <v>1</v>
      </c>
      <c r="K3791" s="432"/>
      <c r="L3791" s="432" t="e">
        <f>IF(K3791=0,#REF!,0)</f>
        <v>#REF!</v>
      </c>
      <c r="O3791">
        <v>59125.031311000013</v>
      </c>
      <c r="P3791">
        <v>33</v>
      </c>
    </row>
    <row r="3792" spans="1:16">
      <c r="A3792" s="29">
        <v>3790</v>
      </c>
      <c r="B3792" s="29">
        <v>1762.222</v>
      </c>
      <c r="C3792" s="29">
        <v>15715.2479999999</v>
      </c>
      <c r="D3792" s="29">
        <v>1</v>
      </c>
      <c r="E3792" s="29">
        <v>1</v>
      </c>
      <c r="F3792" s="29">
        <v>2963.58499999999</v>
      </c>
      <c r="G3792" s="29">
        <v>1</v>
      </c>
      <c r="H3792" s="29">
        <v>1</v>
      </c>
      <c r="I3792" s="29">
        <v>1</v>
      </c>
      <c r="K3792" s="432"/>
      <c r="L3792" s="432" t="e">
        <f>IF(K3792=0,#REF!,0)</f>
        <v>#REF!</v>
      </c>
      <c r="O3792">
        <v>57633.892823000002</v>
      </c>
      <c r="P3792">
        <v>29</v>
      </c>
    </row>
    <row r="3793" spans="1:16">
      <c r="A3793" s="29">
        <v>3791</v>
      </c>
      <c r="B3793" s="29">
        <v>1762.222</v>
      </c>
      <c r="C3793" s="29">
        <v>15262.182999999901</v>
      </c>
      <c r="D3793" s="29">
        <v>1</v>
      </c>
      <c r="E3793" s="29">
        <v>1</v>
      </c>
      <c r="F3793" s="29">
        <v>1655.5059999999901</v>
      </c>
      <c r="G3793" s="29">
        <v>1</v>
      </c>
      <c r="H3793" s="29">
        <v>1</v>
      </c>
      <c r="I3793" s="29">
        <v>1</v>
      </c>
      <c r="K3793" s="432"/>
      <c r="L3793" s="432" t="e">
        <f>IF(K3793=0,#REF!,0)</f>
        <v>#REF!</v>
      </c>
      <c r="O3793">
        <v>56034.445403000012</v>
      </c>
      <c r="P3793">
        <v>31</v>
      </c>
    </row>
    <row r="3794" spans="1:16">
      <c r="A3794" s="29">
        <v>3792</v>
      </c>
      <c r="B3794" s="29">
        <v>1032.623999999998</v>
      </c>
      <c r="C3794" s="29">
        <v>15258.0719999999</v>
      </c>
      <c r="D3794" s="29">
        <v>1</v>
      </c>
      <c r="E3794" s="29">
        <v>1</v>
      </c>
      <c r="F3794" s="29">
        <v>1264.77799999999</v>
      </c>
      <c r="G3794" s="29">
        <v>1</v>
      </c>
      <c r="H3794" s="29">
        <v>1</v>
      </c>
      <c r="I3794" s="29">
        <v>1</v>
      </c>
      <c r="K3794" s="432"/>
      <c r="L3794" s="432" t="e">
        <f>IF(K3794=0,#REF!,0)</f>
        <v>#REF!</v>
      </c>
      <c r="O3794">
        <v>54314.972503999998</v>
      </c>
      <c r="P3794">
        <v>24</v>
      </c>
    </row>
    <row r="3795" spans="1:16">
      <c r="A3795" s="29">
        <v>3793</v>
      </c>
      <c r="B3795" s="29">
        <v>1032.623999999998</v>
      </c>
      <c r="C3795" s="29">
        <v>15256.977999999899</v>
      </c>
      <c r="D3795" s="29">
        <v>1</v>
      </c>
      <c r="E3795" s="29">
        <v>1</v>
      </c>
      <c r="F3795" s="29">
        <v>539.42600000000004</v>
      </c>
      <c r="G3795" s="29">
        <v>1</v>
      </c>
      <c r="H3795" s="29">
        <v>1</v>
      </c>
      <c r="I3795" s="29">
        <v>1</v>
      </c>
      <c r="K3795" s="432"/>
      <c r="L3795" s="432" t="e">
        <f>IF(K3795=0,#REF!,0)</f>
        <v>#REF!</v>
      </c>
      <c r="O3795">
        <v>53255.557647000001</v>
      </c>
      <c r="P3795">
        <v>21</v>
      </c>
    </row>
    <row r="3796" spans="1:16">
      <c r="A3796" s="29">
        <v>3794</v>
      </c>
      <c r="B3796" s="29">
        <v>1032.623999999998</v>
      </c>
      <c r="C3796" s="29">
        <v>15188.6719999999</v>
      </c>
      <c r="D3796" s="29">
        <v>1</v>
      </c>
      <c r="E3796" s="29">
        <v>1</v>
      </c>
      <c r="F3796" s="29">
        <v>593.147999999999</v>
      </c>
      <c r="G3796" s="29">
        <v>1</v>
      </c>
      <c r="H3796" s="29">
        <v>1</v>
      </c>
      <c r="I3796" s="29">
        <v>1</v>
      </c>
      <c r="K3796" s="432"/>
      <c r="L3796" s="432" t="e">
        <f>IF(K3796=0,#REF!,0)</f>
        <v>#REF!</v>
      </c>
      <c r="O3796">
        <v>51759.635132000003</v>
      </c>
      <c r="P3796">
        <v>16</v>
      </c>
    </row>
    <row r="3797" spans="1:16">
      <c r="A3797" s="29">
        <v>3795</v>
      </c>
      <c r="B3797" s="29">
        <v>1032.623999999998</v>
      </c>
      <c r="C3797" s="29">
        <v>15187.612999999899</v>
      </c>
      <c r="D3797" s="29">
        <v>1</v>
      </c>
      <c r="E3797" s="29">
        <v>1</v>
      </c>
      <c r="F3797" s="29">
        <v>383.786</v>
      </c>
      <c r="G3797" s="29">
        <v>1</v>
      </c>
      <c r="H3797" s="29">
        <v>1</v>
      </c>
      <c r="I3797" s="29">
        <v>1</v>
      </c>
      <c r="K3797" s="432"/>
      <c r="L3797" s="432" t="e">
        <f>IF(K3797=0,#REF!,0)</f>
        <v>#REF!</v>
      </c>
      <c r="O3797">
        <v>51657.290741999997</v>
      </c>
      <c r="P3797">
        <v>14</v>
      </c>
    </row>
    <row r="3798" spans="1:16">
      <c r="A3798" s="29">
        <v>3796</v>
      </c>
      <c r="B3798" s="29">
        <v>1032.623999999998</v>
      </c>
      <c r="C3798" s="29">
        <v>15187.612999999899</v>
      </c>
      <c r="D3798" s="29">
        <v>1</v>
      </c>
      <c r="E3798" s="29">
        <v>1</v>
      </c>
      <c r="F3798" s="29">
        <v>233.576999999999</v>
      </c>
      <c r="G3798" s="29">
        <v>1</v>
      </c>
      <c r="H3798" s="29">
        <v>1</v>
      </c>
      <c r="I3798" s="29">
        <v>1</v>
      </c>
      <c r="K3798" s="432"/>
      <c r="L3798" s="432" t="e">
        <f>IF(K3798=0,#REF!,0)</f>
        <v>#REF!</v>
      </c>
      <c r="O3798">
        <v>51141.338806</v>
      </c>
      <c r="P3798">
        <v>13</v>
      </c>
    </row>
    <row r="3799" spans="1:16">
      <c r="A3799" s="29">
        <v>3797</v>
      </c>
      <c r="B3799" s="29">
        <v>1032.623999999998</v>
      </c>
      <c r="C3799" s="29">
        <v>15187.612999999899</v>
      </c>
      <c r="D3799" s="29">
        <v>1</v>
      </c>
      <c r="E3799" s="29">
        <v>1</v>
      </c>
      <c r="F3799" s="29">
        <v>233.744</v>
      </c>
      <c r="G3799" s="29">
        <v>1</v>
      </c>
      <c r="H3799" s="29">
        <v>1</v>
      </c>
      <c r="I3799" s="29">
        <v>1</v>
      </c>
      <c r="K3799" s="432"/>
      <c r="L3799" s="432" t="e">
        <f>IF(K3799=0,#REF!,0)</f>
        <v>#REF!</v>
      </c>
      <c r="O3799">
        <v>51002.044952999997</v>
      </c>
      <c r="P3799">
        <v>13</v>
      </c>
    </row>
    <row r="3800" spans="1:16">
      <c r="A3800" s="29">
        <v>3798</v>
      </c>
      <c r="B3800" s="29">
        <v>1762.222</v>
      </c>
      <c r="C3800" s="29">
        <v>15187.612999999899</v>
      </c>
      <c r="D3800" s="29">
        <v>1</v>
      </c>
      <c r="E3800" s="29">
        <v>1</v>
      </c>
      <c r="F3800" s="29">
        <v>701.91899999999998</v>
      </c>
      <c r="G3800" s="29">
        <v>1</v>
      </c>
      <c r="H3800" s="29">
        <v>1</v>
      </c>
      <c r="I3800" s="29">
        <v>1</v>
      </c>
      <c r="K3800" s="432"/>
      <c r="L3800" s="432" t="e">
        <f>IF(K3800=0,#REF!,0)</f>
        <v>#REF!</v>
      </c>
      <c r="O3800">
        <v>51268.002013999998</v>
      </c>
      <c r="P3800">
        <v>15</v>
      </c>
    </row>
    <row r="3801" spans="1:16">
      <c r="A3801" s="29">
        <v>3799</v>
      </c>
      <c r="B3801" s="29">
        <v>6139.8579999999993</v>
      </c>
      <c r="C3801" s="29">
        <v>15292.673999999901</v>
      </c>
      <c r="D3801" s="29">
        <v>1</v>
      </c>
      <c r="E3801" s="29">
        <v>1</v>
      </c>
      <c r="F3801" s="29">
        <v>1869.58499999999</v>
      </c>
      <c r="G3801" s="29">
        <v>1</v>
      </c>
      <c r="H3801" s="29">
        <v>1</v>
      </c>
      <c r="I3801" s="29">
        <v>1</v>
      </c>
      <c r="K3801" s="432"/>
      <c r="L3801" s="432" t="e">
        <f>IF(K3801=0,#REF!,0)</f>
        <v>#REF!</v>
      </c>
      <c r="O3801">
        <v>52656.519560000001</v>
      </c>
      <c r="P3801">
        <v>33</v>
      </c>
    </row>
    <row r="3802" spans="1:16">
      <c r="A3802" s="29">
        <v>3800</v>
      </c>
      <c r="B3802" s="29">
        <v>1762.222</v>
      </c>
      <c r="C3802" s="29">
        <v>29330.5969999999</v>
      </c>
      <c r="D3802" s="29">
        <v>1</v>
      </c>
      <c r="E3802" s="29">
        <v>1</v>
      </c>
      <c r="F3802" s="29">
        <v>3159.0790000000002</v>
      </c>
      <c r="G3802" s="29">
        <v>1</v>
      </c>
      <c r="H3802" s="29">
        <v>1</v>
      </c>
      <c r="I3802" s="29">
        <v>1</v>
      </c>
      <c r="K3802" s="432"/>
      <c r="L3802" s="432" t="e">
        <f>IF(K3802=0,#REF!,0)</f>
        <v>#REF!</v>
      </c>
      <c r="O3802">
        <v>55430.842682000002</v>
      </c>
      <c r="P3802">
        <v>55</v>
      </c>
    </row>
    <row r="3803" spans="1:16">
      <c r="A3803" s="29">
        <v>3801</v>
      </c>
      <c r="B3803" s="29">
        <v>1032.623999999998</v>
      </c>
      <c r="C3803" s="29">
        <v>32075.6329999999</v>
      </c>
      <c r="D3803" s="29">
        <v>1</v>
      </c>
      <c r="E3803" s="29">
        <v>1</v>
      </c>
      <c r="F3803" s="29">
        <v>5122.7849999999999</v>
      </c>
      <c r="G3803" s="29">
        <v>1</v>
      </c>
      <c r="H3803" s="29">
        <v>1</v>
      </c>
      <c r="I3803" s="29">
        <v>1</v>
      </c>
      <c r="K3803" s="432"/>
      <c r="L3803" s="432" t="e">
        <f>IF(K3803=0,#REF!,0)</f>
        <v>#REF!</v>
      </c>
      <c r="O3803">
        <v>56726.268615999987</v>
      </c>
      <c r="P3803">
        <v>36</v>
      </c>
    </row>
    <row r="3804" spans="1:16">
      <c r="A3804" s="29">
        <v>3802</v>
      </c>
      <c r="B3804" s="29">
        <v>1158.417999999999</v>
      </c>
      <c r="C3804" s="29">
        <v>34824.724999999897</v>
      </c>
      <c r="D3804" s="29">
        <v>1</v>
      </c>
      <c r="E3804" s="29">
        <v>1</v>
      </c>
      <c r="F3804" s="29">
        <v>5064.3720000000003</v>
      </c>
      <c r="G3804" s="29">
        <v>1</v>
      </c>
      <c r="H3804" s="29">
        <v>1</v>
      </c>
      <c r="I3804" s="29">
        <v>1</v>
      </c>
      <c r="K3804" s="432"/>
      <c r="L3804" s="432" t="e">
        <f>IF(K3804=0,#REF!,0)</f>
        <v>#REF!</v>
      </c>
      <c r="O3804">
        <v>59383.725708000013</v>
      </c>
      <c r="P3804">
        <v>27</v>
      </c>
    </row>
    <row r="3805" spans="1:16">
      <c r="A3805" s="29">
        <v>3803</v>
      </c>
      <c r="B3805" s="29">
        <v>1258.2769999999989</v>
      </c>
      <c r="C3805" s="29">
        <v>37143.252999999888</v>
      </c>
      <c r="D3805" s="29">
        <v>1</v>
      </c>
      <c r="E3805" s="29">
        <v>1</v>
      </c>
      <c r="F3805" s="29">
        <v>4556.7359999999999</v>
      </c>
      <c r="G3805" s="29">
        <v>1</v>
      </c>
      <c r="H3805" s="29">
        <v>1</v>
      </c>
      <c r="I3805" s="29">
        <v>1</v>
      </c>
      <c r="K3805" s="432">
        <v>18002.925220809338</v>
      </c>
      <c r="L3805" s="432">
        <f>IF(K3805=0,#REF!,0)</f>
        <v>0</v>
      </c>
      <c r="O3805">
        <v>59800.042815000001</v>
      </c>
      <c r="P3805">
        <v>24</v>
      </c>
    </row>
    <row r="3806" spans="1:16">
      <c r="A3806" s="29">
        <v>3804</v>
      </c>
      <c r="B3806" s="29">
        <v>1284.0689999999991</v>
      </c>
      <c r="C3806" s="29">
        <v>37306.026999999893</v>
      </c>
      <c r="D3806" s="29">
        <v>1</v>
      </c>
      <c r="E3806" s="29">
        <v>1</v>
      </c>
      <c r="F3806" s="29">
        <v>4892.2509999999902</v>
      </c>
      <c r="G3806" s="29">
        <v>1</v>
      </c>
      <c r="H3806" s="29">
        <v>1</v>
      </c>
      <c r="I3806" s="29">
        <v>1</v>
      </c>
      <c r="K3806" s="432">
        <v>31312.08776995874</v>
      </c>
      <c r="L3806" s="432">
        <f>IF(K3806=0,#REF!,0)</f>
        <v>0</v>
      </c>
      <c r="O3806">
        <v>59927.516478999998</v>
      </c>
      <c r="P3806">
        <v>23</v>
      </c>
    </row>
    <row r="3807" spans="1:16">
      <c r="A3807" s="29">
        <v>3805</v>
      </c>
      <c r="B3807" s="29">
        <v>6334.8909999999987</v>
      </c>
      <c r="C3807" s="29">
        <v>35745.265999999989</v>
      </c>
      <c r="D3807" s="29">
        <v>1</v>
      </c>
      <c r="E3807" s="29">
        <v>1</v>
      </c>
      <c r="F3807" s="29">
        <v>4945.8620000000001</v>
      </c>
      <c r="G3807" s="29">
        <v>1</v>
      </c>
      <c r="H3807" s="29">
        <v>1</v>
      </c>
      <c r="I3807" s="29">
        <v>1</v>
      </c>
      <c r="K3807" s="432">
        <v>35563.898724609302</v>
      </c>
      <c r="L3807" s="432">
        <f>IF(K3807=0,#REF!,0)</f>
        <v>0</v>
      </c>
      <c r="O3807">
        <v>57291.051482000003</v>
      </c>
      <c r="P3807">
        <v>23</v>
      </c>
    </row>
    <row r="3808" spans="1:16">
      <c r="A3808" s="29">
        <v>3806</v>
      </c>
      <c r="B3808" s="29">
        <v>1868.15</v>
      </c>
      <c r="C3808" s="29">
        <v>36097.608999999888</v>
      </c>
      <c r="D3808" s="29">
        <v>1</v>
      </c>
      <c r="E3808" s="29">
        <v>1</v>
      </c>
      <c r="F3808" s="29">
        <v>3937.1849999999999</v>
      </c>
      <c r="G3808" s="29">
        <v>1</v>
      </c>
      <c r="H3808" s="29">
        <v>1</v>
      </c>
      <c r="I3808" s="29">
        <v>1</v>
      </c>
      <c r="K3808" s="432">
        <v>18195.76118475456</v>
      </c>
      <c r="L3808" s="432">
        <f>IF(K3808=0,#REF!,0)</f>
        <v>0</v>
      </c>
      <c r="O3808">
        <v>57419.207214000002</v>
      </c>
      <c r="P3808">
        <v>23</v>
      </c>
    </row>
    <row r="3809" spans="1:16">
      <c r="A3809" s="29">
        <v>3807</v>
      </c>
      <c r="B3809" s="29">
        <v>1203.495999999998</v>
      </c>
      <c r="C3809" s="29">
        <v>38099.056999999892</v>
      </c>
      <c r="D3809" s="29">
        <v>1</v>
      </c>
      <c r="E3809" s="29">
        <v>1</v>
      </c>
      <c r="F3809" s="29">
        <v>3151.6259999999902</v>
      </c>
      <c r="G3809" s="29">
        <v>1</v>
      </c>
      <c r="H3809" s="29">
        <v>1</v>
      </c>
      <c r="I3809" s="29">
        <v>1</v>
      </c>
      <c r="K3809" s="432">
        <v>16995.131234366541</v>
      </c>
      <c r="L3809" s="432">
        <f>IF(K3809=0,#REF!,0)</f>
        <v>0</v>
      </c>
      <c r="O3809">
        <v>61318.331602999999</v>
      </c>
      <c r="P3809">
        <v>20</v>
      </c>
    </row>
    <row r="3810" spans="1:16">
      <c r="A3810" s="29">
        <v>3808</v>
      </c>
      <c r="B3810" s="29">
        <v>1337.602999999998</v>
      </c>
      <c r="C3810" s="29">
        <v>38336.728999999897</v>
      </c>
      <c r="D3810" s="29">
        <v>1</v>
      </c>
      <c r="E3810" s="29">
        <v>1</v>
      </c>
      <c r="F3810" s="29">
        <v>2478.779</v>
      </c>
      <c r="G3810" s="29">
        <v>1</v>
      </c>
      <c r="H3810" s="29">
        <v>1</v>
      </c>
      <c r="I3810" s="29">
        <v>1</v>
      </c>
      <c r="K3810" s="432">
        <v>10053.79234391038</v>
      </c>
      <c r="L3810" s="432">
        <f>IF(K3810=0,#REF!,0)</f>
        <v>0</v>
      </c>
      <c r="O3810">
        <v>61074.80719</v>
      </c>
      <c r="P3810">
        <v>22</v>
      </c>
    </row>
    <row r="3811" spans="1:16">
      <c r="A3811" s="29">
        <v>3809</v>
      </c>
      <c r="B3811" s="29">
        <v>1426.204999999997</v>
      </c>
      <c r="C3811" s="29">
        <v>38469.6879999999</v>
      </c>
      <c r="D3811" s="29">
        <v>1</v>
      </c>
      <c r="E3811" s="29">
        <v>1</v>
      </c>
      <c r="F3811" s="29">
        <v>3150.2049999999999</v>
      </c>
      <c r="G3811" s="29">
        <v>1</v>
      </c>
      <c r="H3811" s="29">
        <v>1</v>
      </c>
      <c r="I3811" s="29">
        <v>1</v>
      </c>
      <c r="K3811" s="432"/>
      <c r="L3811" s="432" t="e">
        <f>IF(K3811=0,#REF!,0)</f>
        <v>#REF!</v>
      </c>
      <c r="O3811">
        <v>61519.437682999996</v>
      </c>
      <c r="P3811">
        <v>20</v>
      </c>
    </row>
    <row r="3812" spans="1:16">
      <c r="A3812" s="29">
        <v>3810</v>
      </c>
      <c r="B3812" s="29">
        <v>2147.9989999999989</v>
      </c>
      <c r="C3812" s="29">
        <v>37660.429999999913</v>
      </c>
      <c r="D3812" s="29">
        <v>1</v>
      </c>
      <c r="E3812" s="29">
        <v>1</v>
      </c>
      <c r="F3812" s="29">
        <v>4046.413</v>
      </c>
      <c r="G3812" s="29">
        <v>1</v>
      </c>
      <c r="H3812" s="29">
        <v>1</v>
      </c>
      <c r="I3812" s="29">
        <v>1</v>
      </c>
      <c r="K3812" s="432"/>
      <c r="L3812" s="432" t="e">
        <f>IF(K3812=0,#REF!,0)</f>
        <v>#REF!</v>
      </c>
      <c r="O3812">
        <v>61049.013397000002</v>
      </c>
      <c r="P3812">
        <v>23</v>
      </c>
    </row>
    <row r="3813" spans="1:16">
      <c r="A3813" s="29">
        <v>3811</v>
      </c>
      <c r="B3813" s="29">
        <v>6545.8739999999998</v>
      </c>
      <c r="C3813" s="29">
        <v>36400.205999999882</v>
      </c>
      <c r="D3813" s="29">
        <v>1</v>
      </c>
      <c r="E3813" s="29">
        <v>1</v>
      </c>
      <c r="F3813" s="29">
        <v>5615.2560000000003</v>
      </c>
      <c r="G3813" s="29">
        <v>1</v>
      </c>
      <c r="H3813" s="29">
        <v>1</v>
      </c>
      <c r="I3813" s="29">
        <v>1</v>
      </c>
      <c r="K3813" s="432"/>
      <c r="L3813" s="432" t="e">
        <f>IF(K3813=0,#REF!,0)</f>
        <v>#REF!</v>
      </c>
      <c r="O3813">
        <v>60280.846770999997</v>
      </c>
      <c r="P3813">
        <v>28</v>
      </c>
    </row>
    <row r="3814" spans="1:16">
      <c r="A3814" s="29">
        <v>3812</v>
      </c>
      <c r="B3814" s="29">
        <v>7800.4769999999999</v>
      </c>
      <c r="C3814" s="29">
        <v>36589.394999999873</v>
      </c>
      <c r="D3814" s="29">
        <v>1</v>
      </c>
      <c r="E3814" s="29">
        <v>1</v>
      </c>
      <c r="F3814" s="29">
        <v>4439.6760000000004</v>
      </c>
      <c r="G3814" s="29">
        <v>1</v>
      </c>
      <c r="H3814" s="29">
        <v>1</v>
      </c>
      <c r="I3814" s="29">
        <v>1</v>
      </c>
      <c r="K3814" s="432"/>
      <c r="L3814" s="432" t="e">
        <f>IF(K3814=0,#REF!,0)</f>
        <v>#REF!</v>
      </c>
      <c r="O3814">
        <v>59679.331787000003</v>
      </c>
      <c r="P3814">
        <v>32</v>
      </c>
    </row>
    <row r="3815" spans="1:16">
      <c r="A3815" s="29">
        <v>3813</v>
      </c>
      <c r="B3815" s="29">
        <v>1838.836</v>
      </c>
      <c r="C3815" s="29">
        <v>16643.051999999901</v>
      </c>
      <c r="D3815" s="29">
        <v>1</v>
      </c>
      <c r="E3815" s="29">
        <v>1</v>
      </c>
      <c r="F3815" s="29">
        <v>2480.424</v>
      </c>
      <c r="G3815" s="29">
        <v>1</v>
      </c>
      <c r="H3815" s="29">
        <v>1</v>
      </c>
      <c r="I3815" s="29">
        <v>1</v>
      </c>
      <c r="K3815" s="432"/>
      <c r="L3815" s="432" t="e">
        <f>IF(K3815=0,#REF!,0)</f>
        <v>#REF!</v>
      </c>
      <c r="O3815">
        <v>59537.709594</v>
      </c>
      <c r="P3815">
        <v>34</v>
      </c>
    </row>
    <row r="3816" spans="1:16">
      <c r="A3816" s="29">
        <v>3814</v>
      </c>
      <c r="B3816" s="29">
        <v>1762.222</v>
      </c>
      <c r="C3816" s="29">
        <v>15880.609999999901</v>
      </c>
      <c r="D3816" s="29">
        <v>1</v>
      </c>
      <c r="E3816" s="29">
        <v>1</v>
      </c>
      <c r="F3816" s="29">
        <v>2424.9989999999998</v>
      </c>
      <c r="G3816" s="29">
        <v>1</v>
      </c>
      <c r="H3816" s="29">
        <v>1</v>
      </c>
      <c r="I3816" s="29">
        <v>1</v>
      </c>
      <c r="K3816" s="432"/>
      <c r="L3816" s="432" t="e">
        <f>IF(K3816=0,#REF!,0)</f>
        <v>#REF!</v>
      </c>
      <c r="O3816">
        <v>57890.233704000013</v>
      </c>
      <c r="P3816">
        <v>36</v>
      </c>
    </row>
    <row r="3817" spans="1:16">
      <c r="A3817" s="29">
        <v>3815</v>
      </c>
      <c r="B3817" s="29">
        <v>1762.222</v>
      </c>
      <c r="C3817" s="29">
        <v>15317.0889999999</v>
      </c>
      <c r="D3817" s="29">
        <v>1</v>
      </c>
      <c r="E3817" s="29">
        <v>1</v>
      </c>
      <c r="F3817" s="29">
        <v>1977.8109999999999</v>
      </c>
      <c r="G3817" s="29">
        <v>1</v>
      </c>
      <c r="H3817" s="29">
        <v>1</v>
      </c>
      <c r="I3817" s="29">
        <v>1</v>
      </c>
      <c r="K3817" s="432"/>
      <c r="L3817" s="432" t="e">
        <f>IF(K3817=0,#REF!,0)</f>
        <v>#REF!</v>
      </c>
      <c r="O3817">
        <v>56182.613403000003</v>
      </c>
      <c r="P3817">
        <v>30</v>
      </c>
    </row>
    <row r="3818" spans="1:16">
      <c r="A3818" s="29">
        <v>3816</v>
      </c>
      <c r="B3818" s="29">
        <v>1032.623999999998</v>
      </c>
      <c r="C3818" s="29">
        <v>15294.9289999999</v>
      </c>
      <c r="D3818" s="29">
        <v>1</v>
      </c>
      <c r="E3818" s="29">
        <v>1</v>
      </c>
      <c r="F3818" s="29">
        <v>1196.73199999999</v>
      </c>
      <c r="G3818" s="29">
        <v>1</v>
      </c>
      <c r="H3818" s="29">
        <v>1</v>
      </c>
      <c r="I3818" s="29">
        <v>1</v>
      </c>
      <c r="K3818" s="432"/>
      <c r="L3818" s="432" t="e">
        <f>IF(K3818=0,#REF!,0)</f>
        <v>#REF!</v>
      </c>
      <c r="O3818">
        <v>53868.628144000002</v>
      </c>
      <c r="P3818">
        <v>28</v>
      </c>
    </row>
    <row r="3819" spans="1:16">
      <c r="A3819" s="29">
        <v>3817</v>
      </c>
      <c r="B3819" s="29">
        <v>1032.623999999998</v>
      </c>
      <c r="C3819" s="29">
        <v>15276.0269999999</v>
      </c>
      <c r="D3819" s="29">
        <v>1</v>
      </c>
      <c r="E3819" s="29">
        <v>1</v>
      </c>
      <c r="F3819" s="29">
        <v>707.78099999999995</v>
      </c>
      <c r="G3819" s="29">
        <v>1</v>
      </c>
      <c r="H3819" s="29">
        <v>1</v>
      </c>
      <c r="I3819" s="29">
        <v>1</v>
      </c>
      <c r="K3819" s="432"/>
      <c r="L3819" s="432" t="e">
        <f>IF(K3819=0,#REF!,0)</f>
        <v>#REF!</v>
      </c>
      <c r="O3819">
        <v>52843.228880000002</v>
      </c>
      <c r="P3819">
        <v>16</v>
      </c>
    </row>
    <row r="3820" spans="1:16">
      <c r="A3820" s="29">
        <v>3818</v>
      </c>
      <c r="B3820" s="29">
        <v>1032.623999999998</v>
      </c>
      <c r="C3820" s="29">
        <v>15201.2329999999</v>
      </c>
      <c r="D3820" s="29">
        <v>1</v>
      </c>
      <c r="E3820" s="29">
        <v>1</v>
      </c>
      <c r="F3820" s="29">
        <v>529.04700000000003</v>
      </c>
      <c r="G3820" s="29">
        <v>1</v>
      </c>
      <c r="H3820" s="29">
        <v>1</v>
      </c>
      <c r="I3820" s="29">
        <v>1</v>
      </c>
      <c r="K3820" s="432"/>
      <c r="L3820" s="432" t="e">
        <f>IF(K3820=0,#REF!,0)</f>
        <v>#REF!</v>
      </c>
      <c r="O3820">
        <v>51601.955719999998</v>
      </c>
      <c r="P3820">
        <v>13</v>
      </c>
    </row>
    <row r="3821" spans="1:16">
      <c r="A3821" s="29">
        <v>3819</v>
      </c>
      <c r="B3821" s="29">
        <v>1032.623999999998</v>
      </c>
      <c r="C3821" s="29">
        <v>15198.6959999999</v>
      </c>
      <c r="D3821" s="29">
        <v>1</v>
      </c>
      <c r="E3821" s="29">
        <v>1</v>
      </c>
      <c r="F3821" s="29">
        <v>413.71199999999999</v>
      </c>
      <c r="G3821" s="29">
        <v>1</v>
      </c>
      <c r="H3821" s="29">
        <v>1</v>
      </c>
      <c r="I3821" s="29">
        <v>1</v>
      </c>
      <c r="K3821" s="432"/>
      <c r="L3821" s="432" t="e">
        <f>IF(K3821=0,#REF!,0)</f>
        <v>#REF!</v>
      </c>
      <c r="O3821">
        <v>51258.780273999997</v>
      </c>
      <c r="P3821">
        <v>13</v>
      </c>
    </row>
    <row r="3822" spans="1:16">
      <c r="A3822" s="29">
        <v>3820</v>
      </c>
      <c r="B3822" s="29">
        <v>1032.623999999998</v>
      </c>
      <c r="C3822" s="29">
        <v>15196.0559999999</v>
      </c>
      <c r="D3822" s="29">
        <v>1</v>
      </c>
      <c r="E3822" s="29">
        <v>1</v>
      </c>
      <c r="F3822" s="29">
        <v>232.07799999999901</v>
      </c>
      <c r="G3822" s="29">
        <v>1</v>
      </c>
      <c r="H3822" s="29">
        <v>1</v>
      </c>
      <c r="I3822" s="29">
        <v>1</v>
      </c>
      <c r="K3822" s="432"/>
      <c r="L3822" s="432" t="e">
        <f>IF(K3822=0,#REF!,0)</f>
        <v>#REF!</v>
      </c>
      <c r="O3822">
        <v>50721.382569000001</v>
      </c>
      <c r="P3822">
        <v>12</v>
      </c>
    </row>
    <row r="3823" spans="1:16">
      <c r="A3823" s="29">
        <v>3821</v>
      </c>
      <c r="B3823" s="29">
        <v>1032.623999999998</v>
      </c>
      <c r="C3823" s="29">
        <v>15194.539999999901</v>
      </c>
      <c r="D3823" s="29">
        <v>1</v>
      </c>
      <c r="E3823" s="29">
        <v>1</v>
      </c>
      <c r="F3823" s="29">
        <v>232.29</v>
      </c>
      <c r="G3823" s="29">
        <v>1</v>
      </c>
      <c r="H3823" s="29">
        <v>1</v>
      </c>
      <c r="I3823" s="29">
        <v>1</v>
      </c>
      <c r="K3823" s="432"/>
      <c r="L3823" s="432" t="e">
        <f>IF(K3823=0,#REF!,0)</f>
        <v>#REF!</v>
      </c>
      <c r="O3823">
        <v>50445.527160999998</v>
      </c>
      <c r="P3823">
        <v>11</v>
      </c>
    </row>
    <row r="3824" spans="1:16">
      <c r="A3824" s="29">
        <v>3822</v>
      </c>
      <c r="B3824" s="29">
        <v>1762.222</v>
      </c>
      <c r="C3824" s="29">
        <v>15194.4269999999</v>
      </c>
      <c r="D3824" s="29">
        <v>1</v>
      </c>
      <c r="E3824" s="29">
        <v>1</v>
      </c>
      <c r="F3824" s="29">
        <v>413.99799999999902</v>
      </c>
      <c r="G3824" s="29">
        <v>1</v>
      </c>
      <c r="H3824" s="29">
        <v>1</v>
      </c>
      <c r="I3824" s="29">
        <v>1</v>
      </c>
      <c r="K3824" s="432"/>
      <c r="L3824" s="432" t="e">
        <f>IF(K3824=0,#REF!,0)</f>
        <v>#REF!</v>
      </c>
      <c r="O3824">
        <v>50793.257536999998</v>
      </c>
      <c r="P3824">
        <v>15</v>
      </c>
    </row>
    <row r="3825" spans="1:16">
      <c r="A3825" s="29">
        <v>3823</v>
      </c>
      <c r="B3825" s="29">
        <v>6139.8579999999993</v>
      </c>
      <c r="C3825" s="29">
        <v>15299.388999999899</v>
      </c>
      <c r="D3825" s="29">
        <v>1</v>
      </c>
      <c r="E3825" s="29">
        <v>1</v>
      </c>
      <c r="F3825" s="29">
        <v>1257.944</v>
      </c>
      <c r="G3825" s="29">
        <v>1</v>
      </c>
      <c r="H3825" s="29">
        <v>1</v>
      </c>
      <c r="I3825" s="29">
        <v>1</v>
      </c>
      <c r="K3825" s="432"/>
      <c r="L3825" s="432" t="e">
        <f>IF(K3825=0,#REF!,0)</f>
        <v>#REF!</v>
      </c>
      <c r="O3825">
        <v>51606.025513000001</v>
      </c>
      <c r="P3825">
        <v>27</v>
      </c>
    </row>
    <row r="3826" spans="1:16">
      <c r="A3826" s="29">
        <v>3824</v>
      </c>
      <c r="B3826" s="29">
        <v>1762.222</v>
      </c>
      <c r="C3826" s="29">
        <v>15647.309999999899</v>
      </c>
      <c r="D3826" s="29">
        <v>1</v>
      </c>
      <c r="E3826" s="29">
        <v>1</v>
      </c>
      <c r="F3826" s="29">
        <v>2555.3609999999999</v>
      </c>
      <c r="G3826" s="29">
        <v>1</v>
      </c>
      <c r="H3826" s="29">
        <v>1</v>
      </c>
      <c r="I3826" s="29">
        <v>1</v>
      </c>
      <c r="K3826" s="432"/>
      <c r="L3826" s="432" t="e">
        <f>IF(K3826=0,#REF!,0)</f>
        <v>#REF!</v>
      </c>
      <c r="O3826">
        <v>54150.018097</v>
      </c>
      <c r="P3826">
        <v>51</v>
      </c>
    </row>
    <row r="3827" spans="1:16">
      <c r="A3827" s="29">
        <v>3825</v>
      </c>
      <c r="B3827" s="29">
        <v>1038.1479999999981</v>
      </c>
      <c r="C3827" s="29">
        <v>16704.2069999999</v>
      </c>
      <c r="D3827" s="29">
        <v>1</v>
      </c>
      <c r="E3827" s="29">
        <v>1</v>
      </c>
      <c r="F3827" s="29">
        <v>4040.8649999999998</v>
      </c>
      <c r="G3827" s="29">
        <v>1</v>
      </c>
      <c r="H3827" s="29">
        <v>1</v>
      </c>
      <c r="I3827" s="29">
        <v>1</v>
      </c>
      <c r="K3827" s="432"/>
      <c r="L3827" s="432" t="e">
        <f>IF(K3827=0,#REF!,0)</f>
        <v>#REF!</v>
      </c>
      <c r="O3827">
        <v>55565.180908000002</v>
      </c>
      <c r="P3827">
        <v>31</v>
      </c>
    </row>
    <row r="3828" spans="1:16">
      <c r="A3828" s="29">
        <v>3826</v>
      </c>
      <c r="B3828" s="29">
        <v>1208.271999999999</v>
      </c>
      <c r="C3828" s="29">
        <v>18420.9579999999</v>
      </c>
      <c r="D3828" s="29">
        <v>1</v>
      </c>
      <c r="E3828" s="29">
        <v>1</v>
      </c>
      <c r="F3828" s="29">
        <v>5340.1480000000001</v>
      </c>
      <c r="G3828" s="29">
        <v>1</v>
      </c>
      <c r="H3828" s="29">
        <v>1</v>
      </c>
      <c r="I3828" s="29">
        <v>1</v>
      </c>
      <c r="K3828" s="432">
        <v>973.31417799512519</v>
      </c>
      <c r="L3828" s="432">
        <f>IF(K3828=0,#REF!,0)</f>
        <v>0</v>
      </c>
      <c r="O3828">
        <v>58586.475982999997</v>
      </c>
      <c r="P3828">
        <v>22</v>
      </c>
    </row>
    <row r="3829" spans="1:16">
      <c r="A3829" s="29">
        <v>3827</v>
      </c>
      <c r="B3829" s="29">
        <v>1294.916999999999</v>
      </c>
      <c r="C3829" s="29">
        <v>19730.244999999901</v>
      </c>
      <c r="D3829" s="29">
        <v>1</v>
      </c>
      <c r="E3829" s="29">
        <v>1</v>
      </c>
      <c r="F3829" s="29">
        <v>5896.4970000000003</v>
      </c>
      <c r="G3829" s="29">
        <v>1</v>
      </c>
      <c r="H3829" s="29">
        <v>1</v>
      </c>
      <c r="I3829" s="29">
        <v>1</v>
      </c>
      <c r="K3829" s="432">
        <v>19835.870329564859</v>
      </c>
      <c r="L3829" s="432">
        <f>IF(K3829=0,#REF!,0)</f>
        <v>0</v>
      </c>
      <c r="O3829">
        <v>59404.195954000003</v>
      </c>
      <c r="P3829">
        <v>19</v>
      </c>
    </row>
    <row r="3830" spans="1:16">
      <c r="A3830" s="29">
        <v>3828</v>
      </c>
      <c r="B3830" s="29">
        <v>1343.734999999999</v>
      </c>
      <c r="C3830" s="29">
        <v>19640.476999999901</v>
      </c>
      <c r="D3830" s="29">
        <v>1</v>
      </c>
      <c r="E3830" s="29">
        <v>1</v>
      </c>
      <c r="F3830" s="29">
        <v>6204.4290000000001</v>
      </c>
      <c r="G3830" s="29">
        <v>1</v>
      </c>
      <c r="H3830" s="29">
        <v>1</v>
      </c>
      <c r="I3830" s="29">
        <v>1</v>
      </c>
      <c r="K3830" s="432">
        <v>24192.42893697396</v>
      </c>
      <c r="L3830" s="432">
        <f>IF(K3830=0,#REF!,0)</f>
        <v>0</v>
      </c>
      <c r="O3830">
        <v>60272.442839000003</v>
      </c>
      <c r="P3830">
        <v>20</v>
      </c>
    </row>
    <row r="3831" spans="1:16">
      <c r="A3831" s="29">
        <v>3829</v>
      </c>
      <c r="B3831" s="29">
        <v>6628.1089999999986</v>
      </c>
      <c r="C3831" s="29">
        <v>17791.750999999891</v>
      </c>
      <c r="D3831" s="29">
        <v>1</v>
      </c>
      <c r="E3831" s="29">
        <v>1</v>
      </c>
      <c r="F3831" s="29">
        <v>5334.0630000000001</v>
      </c>
      <c r="G3831" s="29">
        <v>1</v>
      </c>
      <c r="H3831" s="29">
        <v>1</v>
      </c>
      <c r="I3831" s="29">
        <v>1</v>
      </c>
      <c r="K3831" s="432">
        <v>22320.640132510289</v>
      </c>
      <c r="L3831" s="432">
        <f>IF(K3831=0,#REF!,0)</f>
        <v>0</v>
      </c>
      <c r="O3831">
        <v>57884.030882999999</v>
      </c>
      <c r="P3831">
        <v>19</v>
      </c>
    </row>
    <row r="3832" spans="1:16">
      <c r="A3832" s="29">
        <v>3830</v>
      </c>
      <c r="B3832" s="29">
        <v>2018.1859999999999</v>
      </c>
      <c r="C3832" s="29">
        <v>17952.949999999899</v>
      </c>
      <c r="D3832" s="29">
        <v>1</v>
      </c>
      <c r="E3832" s="29">
        <v>1</v>
      </c>
      <c r="F3832" s="29">
        <v>4591.6729999999998</v>
      </c>
      <c r="G3832" s="29">
        <v>1</v>
      </c>
      <c r="H3832" s="29">
        <v>1</v>
      </c>
      <c r="I3832" s="29">
        <v>1</v>
      </c>
      <c r="K3832" s="432">
        <v>33497.86265413151</v>
      </c>
      <c r="L3832" s="432">
        <f>IF(K3832=0,#REF!,0)</f>
        <v>0</v>
      </c>
      <c r="O3832">
        <v>57595.383515000001</v>
      </c>
      <c r="P3832">
        <v>24</v>
      </c>
    </row>
    <row r="3833" spans="1:16">
      <c r="A3833" s="29">
        <v>3831</v>
      </c>
      <c r="B3833" s="29">
        <v>1272.1369999999979</v>
      </c>
      <c r="C3833" s="29">
        <v>19010.44199999989</v>
      </c>
      <c r="D3833" s="29">
        <v>1</v>
      </c>
      <c r="E3833" s="29">
        <v>1</v>
      </c>
      <c r="F3833" s="29">
        <v>3601.6549999999902</v>
      </c>
      <c r="G3833" s="29">
        <v>1</v>
      </c>
      <c r="H3833" s="29">
        <v>1</v>
      </c>
      <c r="I3833" s="29">
        <v>1</v>
      </c>
      <c r="K3833" s="432">
        <v>24252.329685949491</v>
      </c>
      <c r="L3833" s="432">
        <f>IF(K3833=0,#REF!,0)</f>
        <v>0</v>
      </c>
      <c r="O3833">
        <v>61040.36148</v>
      </c>
      <c r="P3833">
        <v>20</v>
      </c>
    </row>
    <row r="3834" spans="1:16">
      <c r="A3834" s="29">
        <v>3832</v>
      </c>
      <c r="B3834" s="29">
        <v>1384.6689999999981</v>
      </c>
      <c r="C3834" s="29">
        <v>18799.892999999902</v>
      </c>
      <c r="D3834" s="29">
        <v>1</v>
      </c>
      <c r="E3834" s="29">
        <v>1</v>
      </c>
      <c r="F3834" s="29">
        <v>3168.27</v>
      </c>
      <c r="G3834" s="29">
        <v>1</v>
      </c>
      <c r="H3834" s="29">
        <v>1</v>
      </c>
      <c r="I3834" s="29">
        <v>1</v>
      </c>
      <c r="K3834" s="432">
        <v>6025.6374004346026</v>
      </c>
      <c r="L3834" s="432">
        <f>IF(K3834=0,#REF!,0)</f>
        <v>0</v>
      </c>
      <c r="O3834">
        <v>61403.093077999998</v>
      </c>
      <c r="P3834">
        <v>19</v>
      </c>
    </row>
    <row r="3835" spans="1:16">
      <c r="A3835" s="29">
        <v>3833</v>
      </c>
      <c r="B3835" s="29">
        <v>1326.2399999999971</v>
      </c>
      <c r="C3835" s="29">
        <v>17907.7769999999</v>
      </c>
      <c r="D3835" s="29">
        <v>1</v>
      </c>
      <c r="E3835" s="29">
        <v>1</v>
      </c>
      <c r="F3835" s="29">
        <v>1809.038</v>
      </c>
      <c r="G3835" s="29">
        <v>1</v>
      </c>
      <c r="H3835" s="29">
        <v>1</v>
      </c>
      <c r="I3835" s="29">
        <v>1</v>
      </c>
      <c r="K3835" s="432"/>
      <c r="L3835" s="432" t="e">
        <f>IF(K3835=0,#REF!,0)</f>
        <v>#REF!</v>
      </c>
      <c r="O3835">
        <v>61358.470946999987</v>
      </c>
      <c r="P3835">
        <v>18</v>
      </c>
    </row>
    <row r="3836" spans="1:16">
      <c r="A3836" s="29">
        <v>3834</v>
      </c>
      <c r="B3836" s="29">
        <v>1901.5360000000001</v>
      </c>
      <c r="C3836" s="29">
        <v>16307.9129999999</v>
      </c>
      <c r="D3836" s="29">
        <v>1</v>
      </c>
      <c r="E3836" s="29">
        <v>1</v>
      </c>
      <c r="F3836" s="29">
        <v>3416.8589999999999</v>
      </c>
      <c r="G3836" s="29">
        <v>1</v>
      </c>
      <c r="H3836" s="29">
        <v>1</v>
      </c>
      <c r="I3836" s="29">
        <v>1</v>
      </c>
      <c r="K3836" s="432"/>
      <c r="L3836" s="432" t="e">
        <f>IF(K3836=0,#REF!,0)</f>
        <v>#REF!</v>
      </c>
      <c r="O3836">
        <v>61062.772583999998</v>
      </c>
      <c r="P3836">
        <v>21</v>
      </c>
    </row>
    <row r="3837" spans="1:16">
      <c r="A3837" s="29">
        <v>3835</v>
      </c>
      <c r="B3837" s="29">
        <v>6369.9319999999989</v>
      </c>
      <c r="C3837" s="29">
        <v>16087.4309999999</v>
      </c>
      <c r="D3837" s="29">
        <v>1</v>
      </c>
      <c r="E3837" s="29">
        <v>1</v>
      </c>
      <c r="F3837" s="29">
        <v>4468.2159999999903</v>
      </c>
      <c r="G3837" s="29">
        <v>1</v>
      </c>
      <c r="H3837" s="29">
        <v>1</v>
      </c>
      <c r="I3837" s="29">
        <v>1</v>
      </c>
      <c r="K3837" s="432"/>
      <c r="L3837" s="432" t="e">
        <f>IF(K3837=0,#REF!,0)</f>
        <v>#REF!</v>
      </c>
      <c r="O3837">
        <v>59390.922942999998</v>
      </c>
      <c r="P3837">
        <v>24</v>
      </c>
    </row>
    <row r="3838" spans="1:16">
      <c r="A3838" s="29">
        <v>3836</v>
      </c>
      <c r="B3838" s="29">
        <v>7820.0610000000006</v>
      </c>
      <c r="C3838" s="29">
        <v>17459.6359999999</v>
      </c>
      <c r="D3838" s="29">
        <v>1</v>
      </c>
      <c r="E3838" s="29">
        <v>1</v>
      </c>
      <c r="F3838" s="29">
        <v>4840.2309999999998</v>
      </c>
      <c r="G3838" s="29">
        <v>1</v>
      </c>
      <c r="H3838" s="29">
        <v>1</v>
      </c>
      <c r="I3838" s="29">
        <v>1</v>
      </c>
      <c r="K3838" s="432"/>
      <c r="L3838" s="432" t="e">
        <f>IF(K3838=0,#REF!,0)</f>
        <v>#REF!</v>
      </c>
      <c r="O3838">
        <v>58514.269897999999</v>
      </c>
      <c r="P3838">
        <v>25</v>
      </c>
    </row>
    <row r="3839" spans="1:16">
      <c r="A3839" s="29">
        <v>3837</v>
      </c>
      <c r="B3839" s="29">
        <v>1823.4680000000001</v>
      </c>
      <c r="C3839" s="29">
        <v>16394.285999999898</v>
      </c>
      <c r="D3839" s="29">
        <v>1</v>
      </c>
      <c r="E3839" s="29">
        <v>1</v>
      </c>
      <c r="F3839" s="29">
        <v>2490.5949999999998</v>
      </c>
      <c r="G3839" s="29">
        <v>1</v>
      </c>
      <c r="H3839" s="29">
        <v>1</v>
      </c>
      <c r="I3839" s="29">
        <v>1</v>
      </c>
      <c r="K3839" s="432"/>
      <c r="L3839" s="432" t="e">
        <f>IF(K3839=0,#REF!,0)</f>
        <v>#REF!</v>
      </c>
      <c r="O3839">
        <v>58932.445678999997</v>
      </c>
      <c r="P3839">
        <v>27</v>
      </c>
    </row>
    <row r="3840" spans="1:16">
      <c r="A3840" s="29">
        <v>3838</v>
      </c>
      <c r="B3840" s="29">
        <v>1762.222</v>
      </c>
      <c r="C3840" s="29">
        <v>15747.9199999999</v>
      </c>
      <c r="D3840" s="29">
        <v>1</v>
      </c>
      <c r="E3840" s="29">
        <v>1</v>
      </c>
      <c r="F3840" s="29">
        <v>2305.83499999999</v>
      </c>
      <c r="G3840" s="29">
        <v>1</v>
      </c>
      <c r="H3840" s="29">
        <v>1</v>
      </c>
      <c r="I3840" s="29">
        <v>1</v>
      </c>
      <c r="K3840" s="432"/>
      <c r="L3840" s="432" t="e">
        <f>IF(K3840=0,#REF!,0)</f>
        <v>#REF!</v>
      </c>
      <c r="O3840">
        <v>57780.726013</v>
      </c>
      <c r="P3840">
        <v>27</v>
      </c>
    </row>
    <row r="3841" spans="1:16">
      <c r="A3841" s="29">
        <v>3839</v>
      </c>
      <c r="B3841" s="29">
        <v>1762.222</v>
      </c>
      <c r="C3841" s="29">
        <v>15272.9799999999</v>
      </c>
      <c r="D3841" s="29">
        <v>1</v>
      </c>
      <c r="E3841" s="29">
        <v>1</v>
      </c>
      <c r="F3841" s="29">
        <v>2121.1029999999901</v>
      </c>
      <c r="G3841" s="29">
        <v>1</v>
      </c>
      <c r="H3841" s="29">
        <v>1</v>
      </c>
      <c r="I3841" s="29">
        <v>1</v>
      </c>
      <c r="K3841" s="432"/>
      <c r="L3841" s="432" t="e">
        <f>IF(K3841=0,#REF!,0)</f>
        <v>#REF!</v>
      </c>
      <c r="O3841">
        <v>55896.195557000006</v>
      </c>
      <c r="P3841">
        <v>30</v>
      </c>
    </row>
    <row r="3842" spans="1:16">
      <c r="A3842" s="29">
        <v>3840</v>
      </c>
      <c r="B3842" s="29">
        <v>1032.623999999998</v>
      </c>
      <c r="C3842" s="29">
        <v>15265.8649999999</v>
      </c>
      <c r="D3842" s="29">
        <v>1</v>
      </c>
      <c r="E3842" s="29">
        <v>1</v>
      </c>
      <c r="F3842" s="29">
        <v>1196.367</v>
      </c>
      <c r="G3842" s="29">
        <v>1</v>
      </c>
      <c r="H3842" s="29">
        <v>1</v>
      </c>
      <c r="I3842" s="29">
        <v>1</v>
      </c>
      <c r="K3842" s="432"/>
      <c r="L3842" s="432" t="e">
        <f>IF(K3842=0,#REF!,0)</f>
        <v>#REF!</v>
      </c>
      <c r="O3842">
        <v>53957.041045999998</v>
      </c>
      <c r="P3842">
        <v>29</v>
      </c>
    </row>
    <row r="3843" spans="1:16">
      <c r="A3843" s="29">
        <v>3841</v>
      </c>
      <c r="B3843" s="29">
        <v>1032.623999999998</v>
      </c>
      <c r="C3843" s="29">
        <v>15260.8109999999</v>
      </c>
      <c r="D3843" s="29">
        <v>1</v>
      </c>
      <c r="E3843" s="29">
        <v>1</v>
      </c>
      <c r="F3843" s="29">
        <v>556.22</v>
      </c>
      <c r="G3843" s="29">
        <v>1</v>
      </c>
      <c r="H3843" s="29">
        <v>1</v>
      </c>
      <c r="I3843" s="29">
        <v>1</v>
      </c>
      <c r="K3843" s="432"/>
      <c r="L3843" s="432" t="e">
        <f>IF(K3843=0,#REF!,0)</f>
        <v>#REF!</v>
      </c>
      <c r="O3843">
        <v>52666.429199999999</v>
      </c>
      <c r="P3843">
        <v>19</v>
      </c>
    </row>
    <row r="3844" spans="1:16">
      <c r="A3844" s="29">
        <v>3842</v>
      </c>
      <c r="B3844" s="29">
        <v>1032.623999999998</v>
      </c>
      <c r="C3844" s="29">
        <v>15188.609999999901</v>
      </c>
      <c r="D3844" s="29">
        <v>1</v>
      </c>
      <c r="E3844" s="29">
        <v>1</v>
      </c>
      <c r="F3844" s="29">
        <v>318.32299999999901</v>
      </c>
      <c r="G3844" s="29">
        <v>1</v>
      </c>
      <c r="H3844" s="29">
        <v>1</v>
      </c>
      <c r="I3844" s="29">
        <v>1</v>
      </c>
      <c r="K3844" s="432"/>
      <c r="L3844" s="432" t="e">
        <f>IF(K3844=0,#REF!,0)</f>
        <v>#REF!</v>
      </c>
      <c r="O3844">
        <v>50679.396026000002</v>
      </c>
      <c r="P3844">
        <v>18</v>
      </c>
    </row>
    <row r="3845" spans="1:16">
      <c r="A3845" s="29">
        <v>3843</v>
      </c>
      <c r="B3845" s="29">
        <v>1032.623999999998</v>
      </c>
      <c r="C3845" s="29">
        <v>15187.612999999899</v>
      </c>
      <c r="D3845" s="29">
        <v>1</v>
      </c>
      <c r="E3845" s="29">
        <v>1</v>
      </c>
      <c r="F3845" s="29">
        <v>256.337999999999</v>
      </c>
      <c r="G3845" s="29">
        <v>1</v>
      </c>
      <c r="H3845" s="29">
        <v>1</v>
      </c>
      <c r="I3845" s="29">
        <v>1</v>
      </c>
      <c r="K3845" s="432"/>
      <c r="L3845" s="432" t="e">
        <f>IF(K3845=0,#REF!,0)</f>
        <v>#REF!</v>
      </c>
      <c r="O3845">
        <v>49842.250243000002</v>
      </c>
      <c r="P3845">
        <v>20</v>
      </c>
    </row>
    <row r="3846" spans="1:16">
      <c r="A3846" s="29">
        <v>3844</v>
      </c>
      <c r="B3846" s="29">
        <v>1032.623999999998</v>
      </c>
      <c r="C3846" s="29">
        <v>15187.612999999899</v>
      </c>
      <c r="D3846" s="29">
        <v>1</v>
      </c>
      <c r="E3846" s="29">
        <v>1</v>
      </c>
      <c r="F3846" s="29">
        <v>257.04599999999999</v>
      </c>
      <c r="G3846" s="29">
        <v>1</v>
      </c>
      <c r="H3846" s="29">
        <v>1</v>
      </c>
      <c r="I3846" s="29">
        <v>1</v>
      </c>
      <c r="K3846" s="432"/>
      <c r="L3846" s="432" t="e">
        <f>IF(K3846=0,#REF!,0)</f>
        <v>#REF!</v>
      </c>
      <c r="O3846">
        <v>49465.095855</v>
      </c>
      <c r="P3846">
        <v>13</v>
      </c>
    </row>
    <row r="3847" spans="1:16">
      <c r="A3847" s="29">
        <v>3845</v>
      </c>
      <c r="B3847" s="29">
        <v>1032.623999999998</v>
      </c>
      <c r="C3847" s="29">
        <v>15187.612999999899</v>
      </c>
      <c r="D3847" s="29">
        <v>1</v>
      </c>
      <c r="E3847" s="29">
        <v>1</v>
      </c>
      <c r="F3847" s="29">
        <v>235.16399999999999</v>
      </c>
      <c r="G3847" s="29">
        <v>1</v>
      </c>
      <c r="H3847" s="29">
        <v>1</v>
      </c>
      <c r="I3847" s="29">
        <v>1</v>
      </c>
      <c r="K3847" s="432"/>
      <c r="L3847" s="432" t="e">
        <f>IF(K3847=0,#REF!,0)</f>
        <v>#REF!</v>
      </c>
      <c r="O3847">
        <v>49495.788879</v>
      </c>
      <c r="P3847">
        <v>14</v>
      </c>
    </row>
    <row r="3848" spans="1:16">
      <c r="A3848" s="29">
        <v>3846</v>
      </c>
      <c r="B3848" s="29">
        <v>1762.222</v>
      </c>
      <c r="C3848" s="29">
        <v>15187.612999999899</v>
      </c>
      <c r="D3848" s="29">
        <v>1</v>
      </c>
      <c r="E3848" s="29">
        <v>1</v>
      </c>
      <c r="F3848" s="29">
        <v>2506.3670000000002</v>
      </c>
      <c r="G3848" s="29">
        <v>1</v>
      </c>
      <c r="H3848" s="29">
        <v>1</v>
      </c>
      <c r="I3848" s="29">
        <v>1</v>
      </c>
      <c r="K3848" s="432"/>
      <c r="L3848" s="432" t="e">
        <f>IF(K3848=0,#REF!,0)</f>
        <v>#REF!</v>
      </c>
      <c r="O3848">
        <v>49047.263121999997</v>
      </c>
      <c r="P3848">
        <v>17</v>
      </c>
    </row>
    <row r="3849" spans="1:16">
      <c r="A3849" s="29">
        <v>3847</v>
      </c>
      <c r="B3849" s="29">
        <v>6139.8579999999993</v>
      </c>
      <c r="C3849" s="29">
        <v>15290.6149999999</v>
      </c>
      <c r="D3849" s="29">
        <v>1</v>
      </c>
      <c r="E3849" s="29">
        <v>1</v>
      </c>
      <c r="F3849" s="29">
        <v>6567.91</v>
      </c>
      <c r="G3849" s="29">
        <v>1</v>
      </c>
      <c r="H3849" s="29">
        <v>1</v>
      </c>
      <c r="I3849" s="29">
        <v>1</v>
      </c>
      <c r="K3849" s="432"/>
      <c r="L3849" s="432" t="e">
        <f>IF(K3849=0,#REF!,0)</f>
        <v>#REF!</v>
      </c>
      <c r="O3849">
        <v>50548.708312000002</v>
      </c>
      <c r="P3849">
        <v>16</v>
      </c>
    </row>
    <row r="3850" spans="1:16">
      <c r="A3850" s="29">
        <v>3848</v>
      </c>
      <c r="B3850" s="29">
        <v>1762.222</v>
      </c>
      <c r="C3850" s="29">
        <v>44529.687999999987</v>
      </c>
      <c r="D3850" s="29">
        <v>1</v>
      </c>
      <c r="E3850" s="29">
        <v>1</v>
      </c>
      <c r="F3850" s="29">
        <v>5320.71</v>
      </c>
      <c r="G3850" s="29">
        <v>1</v>
      </c>
      <c r="H3850" s="29">
        <v>1</v>
      </c>
      <c r="I3850" s="29">
        <v>1</v>
      </c>
      <c r="K3850" s="432"/>
      <c r="L3850" s="432" t="e">
        <f>IF(K3850=0,#REF!,0)</f>
        <v>#REF!</v>
      </c>
      <c r="O3850">
        <v>51107.135009000012</v>
      </c>
      <c r="P3850">
        <v>26</v>
      </c>
    </row>
    <row r="3851" spans="1:16">
      <c r="A3851" s="29">
        <v>3849</v>
      </c>
      <c r="B3851" s="29">
        <v>1037.8129999999981</v>
      </c>
      <c r="C3851" s="29">
        <v>76277.270999999906</v>
      </c>
      <c r="D3851" s="29">
        <v>1</v>
      </c>
      <c r="E3851" s="29">
        <v>1</v>
      </c>
      <c r="F3851" s="29">
        <v>4401.6119999999901</v>
      </c>
      <c r="G3851" s="29">
        <v>1</v>
      </c>
      <c r="H3851" s="29">
        <v>1</v>
      </c>
      <c r="I3851" s="29">
        <v>1</v>
      </c>
      <c r="K3851" s="432"/>
      <c r="L3851" s="432" t="e">
        <f>IF(K3851=0,#REF!,0)</f>
        <v>#REF!</v>
      </c>
      <c r="O3851">
        <v>51636.216798000001</v>
      </c>
      <c r="P3851">
        <v>32</v>
      </c>
    </row>
    <row r="3852" spans="1:16">
      <c r="A3852" s="29">
        <v>3850</v>
      </c>
      <c r="B3852" s="29">
        <v>1194.668999999999</v>
      </c>
      <c r="C3852" s="29">
        <v>98752.351999999795</v>
      </c>
      <c r="D3852" s="29">
        <v>1</v>
      </c>
      <c r="E3852" s="29">
        <v>1</v>
      </c>
      <c r="F3852" s="29">
        <v>3352.0619999999999</v>
      </c>
      <c r="G3852" s="29">
        <v>1</v>
      </c>
      <c r="H3852" s="29">
        <v>1</v>
      </c>
      <c r="I3852" s="29">
        <v>1</v>
      </c>
      <c r="K3852" s="432"/>
      <c r="L3852" s="432" t="e">
        <f>IF(K3852=0,#REF!,0)</f>
        <v>#REF!</v>
      </c>
      <c r="O3852">
        <v>53558.712219999987</v>
      </c>
      <c r="P3852">
        <v>33</v>
      </c>
    </row>
    <row r="3853" spans="1:16">
      <c r="A3853" s="29">
        <v>3851</v>
      </c>
      <c r="B3853" s="29">
        <v>1289.1519999999989</v>
      </c>
      <c r="C3853" s="29">
        <v>130931.39699999971</v>
      </c>
      <c r="D3853" s="29">
        <v>1</v>
      </c>
      <c r="E3853" s="29">
        <v>1</v>
      </c>
      <c r="F3853" s="29">
        <v>2958.04899999999</v>
      </c>
      <c r="G3853" s="29">
        <v>1</v>
      </c>
      <c r="H3853" s="29">
        <v>1</v>
      </c>
      <c r="I3853" s="29">
        <v>1</v>
      </c>
      <c r="K3853" s="432"/>
      <c r="L3853" s="432" t="e">
        <f>IF(K3853=0,#REF!,0)</f>
        <v>#REF!</v>
      </c>
      <c r="O3853">
        <v>54104.813354999998</v>
      </c>
      <c r="P3853">
        <v>30</v>
      </c>
    </row>
    <row r="3854" spans="1:16">
      <c r="A3854" s="29">
        <v>3852</v>
      </c>
      <c r="B3854" s="29">
        <v>1333.088999999999</v>
      </c>
      <c r="C3854" s="29">
        <v>116098.41299999969</v>
      </c>
      <c r="D3854" s="29">
        <v>1</v>
      </c>
      <c r="E3854" s="29">
        <v>1</v>
      </c>
      <c r="F3854" s="29">
        <v>2760.6669999999999</v>
      </c>
      <c r="G3854" s="29">
        <v>1</v>
      </c>
      <c r="H3854" s="29">
        <v>1</v>
      </c>
      <c r="I3854" s="29">
        <v>1</v>
      </c>
      <c r="K3854" s="432">
        <v>6390.3207174103827</v>
      </c>
      <c r="L3854" s="432">
        <f>IF(K3854=0,#REF!,0)</f>
        <v>0</v>
      </c>
      <c r="O3854">
        <v>54590.371155000001</v>
      </c>
      <c r="P3854">
        <v>26</v>
      </c>
    </row>
    <row r="3855" spans="1:16">
      <c r="A3855" s="29">
        <v>3853</v>
      </c>
      <c r="B3855" s="29">
        <v>6705.3439999999991</v>
      </c>
      <c r="C3855" s="29">
        <v>58032.024999999892</v>
      </c>
      <c r="D3855" s="29">
        <v>1</v>
      </c>
      <c r="E3855" s="29">
        <v>1</v>
      </c>
      <c r="F3855" s="29">
        <v>4131.3680000000004</v>
      </c>
      <c r="G3855" s="29">
        <v>1</v>
      </c>
      <c r="H3855" s="29">
        <v>1</v>
      </c>
      <c r="I3855" s="29">
        <v>1</v>
      </c>
      <c r="K3855" s="432"/>
      <c r="L3855" s="432" t="e">
        <f>IF(K3855=0,#REF!,0)</f>
        <v>#REF!</v>
      </c>
      <c r="O3855">
        <v>52649.621857000013</v>
      </c>
      <c r="P3855">
        <v>26</v>
      </c>
    </row>
    <row r="3856" spans="1:16">
      <c r="A3856" s="29">
        <v>3854</v>
      </c>
      <c r="B3856" s="29">
        <v>2180.04</v>
      </c>
      <c r="C3856" s="29">
        <v>100168.1929999998</v>
      </c>
      <c r="D3856" s="29">
        <v>1</v>
      </c>
      <c r="E3856" s="29">
        <v>1</v>
      </c>
      <c r="F3856" s="29">
        <v>3673.768</v>
      </c>
      <c r="G3856" s="29">
        <v>1</v>
      </c>
      <c r="H3856" s="29">
        <v>1</v>
      </c>
      <c r="I3856" s="29">
        <v>1</v>
      </c>
      <c r="K3856" s="432">
        <v>6742.7591502141067</v>
      </c>
      <c r="L3856" s="432">
        <f>IF(K3856=0,#REF!,0)</f>
        <v>0</v>
      </c>
      <c r="O3856">
        <v>52287.397002999998</v>
      </c>
      <c r="P3856">
        <v>23</v>
      </c>
    </row>
    <row r="3857" spans="1:16">
      <c r="A3857" s="29">
        <v>3855</v>
      </c>
      <c r="B3857" s="29">
        <v>1535.390999999998</v>
      </c>
      <c r="C3857" s="29">
        <v>157434.76299999969</v>
      </c>
      <c r="D3857" s="29">
        <v>1</v>
      </c>
      <c r="E3857" s="29">
        <v>1</v>
      </c>
      <c r="F3857" s="29">
        <v>2105.7349999999901</v>
      </c>
      <c r="G3857" s="29">
        <v>1</v>
      </c>
      <c r="H3857" s="29">
        <v>1</v>
      </c>
      <c r="I3857" s="29">
        <v>1</v>
      </c>
      <c r="K3857" s="432"/>
      <c r="L3857" s="432" t="e">
        <f>IF(K3857=0,#REF!,0)</f>
        <v>#REF!</v>
      </c>
      <c r="O3857">
        <v>53958.758544999997</v>
      </c>
      <c r="P3857">
        <v>24</v>
      </c>
    </row>
    <row r="3858" spans="1:16">
      <c r="A3858" s="29">
        <v>3856</v>
      </c>
      <c r="B3858" s="29">
        <v>1665.281999999997</v>
      </c>
      <c r="C3858" s="29">
        <v>134715.3269999997</v>
      </c>
      <c r="D3858" s="29">
        <v>1</v>
      </c>
      <c r="E3858" s="29">
        <v>1</v>
      </c>
      <c r="F3858" s="29">
        <v>1844.683</v>
      </c>
      <c r="G3858" s="29">
        <v>1</v>
      </c>
      <c r="H3858" s="29">
        <v>1</v>
      </c>
      <c r="I3858" s="29">
        <v>1</v>
      </c>
      <c r="K3858" s="432"/>
      <c r="L3858" s="432" t="e">
        <f>IF(K3858=0,#REF!,0)</f>
        <v>#REF!</v>
      </c>
      <c r="O3858">
        <v>53587.627746999999</v>
      </c>
      <c r="P3858">
        <v>21</v>
      </c>
    </row>
    <row r="3859" spans="1:16">
      <c r="A3859" s="29">
        <v>3857</v>
      </c>
      <c r="B3859" s="29">
        <v>1597.299999999997</v>
      </c>
      <c r="C3859" s="29">
        <v>120306.6909999998</v>
      </c>
      <c r="D3859" s="29">
        <v>1</v>
      </c>
      <c r="E3859" s="29">
        <v>1</v>
      </c>
      <c r="F3859" s="29">
        <v>2105.78999999999</v>
      </c>
      <c r="G3859" s="29">
        <v>1</v>
      </c>
      <c r="H3859" s="29">
        <v>1</v>
      </c>
      <c r="I3859" s="29">
        <v>1</v>
      </c>
      <c r="K3859" s="432"/>
      <c r="L3859" s="432" t="e">
        <f>IF(K3859=0,#REF!,0)</f>
        <v>#REF!</v>
      </c>
      <c r="O3859">
        <v>52681.018645999997</v>
      </c>
      <c r="P3859">
        <v>21</v>
      </c>
    </row>
    <row r="3860" spans="1:16">
      <c r="A3860" s="29">
        <v>3858</v>
      </c>
      <c r="B3860" s="29">
        <v>2334.820999999999</v>
      </c>
      <c r="C3860" s="29">
        <v>67330.933999999892</v>
      </c>
      <c r="D3860" s="29">
        <v>1</v>
      </c>
      <c r="E3860" s="29">
        <v>1</v>
      </c>
      <c r="F3860" s="29">
        <v>3673.9789999999998</v>
      </c>
      <c r="G3860" s="29">
        <v>1</v>
      </c>
      <c r="H3860" s="29">
        <v>1</v>
      </c>
      <c r="I3860" s="29">
        <v>1</v>
      </c>
      <c r="K3860" s="432"/>
      <c r="L3860" s="432" t="e">
        <f>IF(K3860=0,#REF!,0)</f>
        <v>#REF!</v>
      </c>
      <c r="O3860">
        <v>52093.020599000003</v>
      </c>
      <c r="P3860">
        <v>22</v>
      </c>
    </row>
    <row r="3861" spans="1:16">
      <c r="A3861" s="29">
        <v>3859</v>
      </c>
      <c r="B3861" s="29">
        <v>6689.1749999999993</v>
      </c>
      <c r="C3861" s="29">
        <v>35556.7939999999</v>
      </c>
      <c r="D3861" s="29">
        <v>1</v>
      </c>
      <c r="E3861" s="29">
        <v>1</v>
      </c>
      <c r="F3861" s="29">
        <v>5178.33</v>
      </c>
      <c r="G3861" s="29">
        <v>1</v>
      </c>
      <c r="H3861" s="29">
        <v>1</v>
      </c>
      <c r="I3861" s="29">
        <v>1</v>
      </c>
      <c r="K3861" s="432"/>
      <c r="L3861" s="432" t="e">
        <f>IF(K3861=0,#REF!,0)</f>
        <v>#REF!</v>
      </c>
      <c r="O3861">
        <v>51886.234009</v>
      </c>
      <c r="P3861">
        <v>24</v>
      </c>
    </row>
    <row r="3862" spans="1:16">
      <c r="A3862" s="29">
        <v>3860</v>
      </c>
      <c r="B3862" s="29">
        <v>7902.4459999999999</v>
      </c>
      <c r="C3862" s="29">
        <v>35460.335999999887</v>
      </c>
      <c r="D3862" s="29">
        <v>1</v>
      </c>
      <c r="E3862" s="29">
        <v>1</v>
      </c>
      <c r="F3862" s="29">
        <v>5245.3289999999997</v>
      </c>
      <c r="G3862" s="29">
        <v>1</v>
      </c>
      <c r="H3862" s="29">
        <v>1</v>
      </c>
      <c r="I3862" s="29">
        <v>1</v>
      </c>
      <c r="K3862" s="432"/>
      <c r="L3862" s="432" t="e">
        <f>IF(K3862=0,#REF!,0)</f>
        <v>#REF!</v>
      </c>
      <c r="O3862">
        <v>52108.087892000003</v>
      </c>
      <c r="P3862">
        <v>25</v>
      </c>
    </row>
    <row r="3863" spans="1:16">
      <c r="A3863" s="29">
        <v>3861</v>
      </c>
      <c r="B3863" s="29">
        <v>1842.009</v>
      </c>
      <c r="C3863" s="29">
        <v>16437.3479999999</v>
      </c>
      <c r="D3863" s="29">
        <v>1</v>
      </c>
      <c r="E3863" s="29">
        <v>1</v>
      </c>
      <c r="F3863" s="29">
        <v>4069.8220000000001</v>
      </c>
      <c r="G3863" s="29">
        <v>1</v>
      </c>
      <c r="H3863" s="29">
        <v>1</v>
      </c>
      <c r="I3863" s="29">
        <v>1</v>
      </c>
      <c r="K3863" s="432"/>
      <c r="L3863" s="432" t="e">
        <f>IF(K3863=0,#REF!,0)</f>
        <v>#REF!</v>
      </c>
      <c r="O3863">
        <v>52721.446839999997</v>
      </c>
      <c r="P3863">
        <v>25</v>
      </c>
    </row>
    <row r="3864" spans="1:16">
      <c r="A3864" s="29">
        <v>3862</v>
      </c>
      <c r="B3864" s="29">
        <v>1762.222</v>
      </c>
      <c r="C3864" s="29">
        <v>15760.7929999999</v>
      </c>
      <c r="D3864" s="29">
        <v>1</v>
      </c>
      <c r="E3864" s="29">
        <v>1</v>
      </c>
      <c r="F3864" s="29">
        <v>2958.4199999999901</v>
      </c>
      <c r="G3864" s="29">
        <v>1</v>
      </c>
      <c r="H3864" s="29">
        <v>1</v>
      </c>
      <c r="I3864" s="29">
        <v>1</v>
      </c>
      <c r="K3864" s="432"/>
      <c r="L3864" s="432" t="e">
        <f>IF(K3864=0,#REF!,0)</f>
        <v>#REF!</v>
      </c>
      <c r="O3864">
        <v>52510.905151000014</v>
      </c>
      <c r="P3864">
        <v>27</v>
      </c>
    </row>
    <row r="3865" spans="1:16">
      <c r="A3865" s="29">
        <v>3863</v>
      </c>
      <c r="B3865" s="29">
        <v>1762.222</v>
      </c>
      <c r="C3865" s="29">
        <v>15287.531999999899</v>
      </c>
      <c r="D3865" s="29">
        <v>1</v>
      </c>
      <c r="E3865" s="29">
        <v>1</v>
      </c>
      <c r="F3865" s="29">
        <v>1652.3199999999899</v>
      </c>
      <c r="G3865" s="29">
        <v>1</v>
      </c>
      <c r="H3865" s="29">
        <v>1</v>
      </c>
      <c r="I3865" s="29">
        <v>1</v>
      </c>
      <c r="K3865" s="432"/>
      <c r="L3865" s="432" t="e">
        <f>IF(K3865=0,#REF!,0)</f>
        <v>#REF!</v>
      </c>
      <c r="O3865">
        <v>52329.119201000001</v>
      </c>
      <c r="P3865">
        <v>23</v>
      </c>
    </row>
    <row r="3866" spans="1:16">
      <c r="A3866" s="29">
        <v>3864</v>
      </c>
      <c r="B3866" s="29">
        <v>1032.623999999998</v>
      </c>
      <c r="C3866" s="29">
        <v>15272.6629999999</v>
      </c>
      <c r="D3866" s="29">
        <v>1</v>
      </c>
      <c r="E3866" s="29">
        <v>1</v>
      </c>
      <c r="F3866" s="29">
        <v>1262.0889999999899</v>
      </c>
      <c r="G3866" s="29">
        <v>1</v>
      </c>
      <c r="H3866" s="29">
        <v>1</v>
      </c>
      <c r="I3866" s="29">
        <v>1</v>
      </c>
      <c r="K3866" s="432"/>
      <c r="L3866" s="432" t="e">
        <f>IF(K3866=0,#REF!,0)</f>
        <v>#REF!</v>
      </c>
      <c r="O3866">
        <v>51317.743896</v>
      </c>
      <c r="P3866">
        <v>21</v>
      </c>
    </row>
    <row r="3867" spans="1:16">
      <c r="A3867" s="29">
        <v>3865</v>
      </c>
      <c r="B3867" s="29">
        <v>1032.623999999998</v>
      </c>
      <c r="C3867" s="29">
        <v>15269.308999999899</v>
      </c>
      <c r="D3867" s="29">
        <v>1</v>
      </c>
      <c r="E3867" s="29">
        <v>1</v>
      </c>
      <c r="F3867" s="29">
        <v>555.29</v>
      </c>
      <c r="G3867" s="29">
        <v>1</v>
      </c>
      <c r="H3867" s="29">
        <v>1</v>
      </c>
      <c r="I3867" s="29">
        <v>1</v>
      </c>
      <c r="K3867" s="432"/>
      <c r="L3867" s="432" t="e">
        <f>IF(K3867=0,#REF!,0)</f>
        <v>#REF!</v>
      </c>
      <c r="O3867">
        <v>49815.278838999999</v>
      </c>
      <c r="P3867">
        <v>18</v>
      </c>
    </row>
    <row r="3868" spans="1:16">
      <c r="A3868" s="29">
        <v>3866</v>
      </c>
      <c r="B3868" s="29">
        <v>1032.623999999998</v>
      </c>
      <c r="C3868" s="29">
        <v>15199.3749999999</v>
      </c>
      <c r="D3868" s="29">
        <v>1</v>
      </c>
      <c r="E3868" s="29">
        <v>1</v>
      </c>
      <c r="F3868" s="29">
        <v>317.015999999999</v>
      </c>
      <c r="G3868" s="29">
        <v>1</v>
      </c>
      <c r="H3868" s="29">
        <v>1</v>
      </c>
      <c r="I3868" s="29">
        <v>1</v>
      </c>
      <c r="K3868" s="432"/>
      <c r="L3868" s="432" t="e">
        <f>IF(K3868=0,#REF!,0)</f>
        <v>#REF!</v>
      </c>
      <c r="O3868">
        <v>47888.400572999999</v>
      </c>
      <c r="P3868">
        <v>14</v>
      </c>
    </row>
    <row r="3869" spans="1:16">
      <c r="A3869" s="29">
        <v>3867</v>
      </c>
      <c r="B3869" s="29">
        <v>1032.623999999998</v>
      </c>
      <c r="C3869" s="29">
        <v>15198.279999999901</v>
      </c>
      <c r="D3869" s="29">
        <v>1</v>
      </c>
      <c r="E3869" s="29">
        <v>1</v>
      </c>
      <c r="F3869" s="29">
        <v>252.344999999999</v>
      </c>
      <c r="G3869" s="29">
        <v>1</v>
      </c>
      <c r="H3869" s="29">
        <v>1</v>
      </c>
      <c r="I3869" s="29">
        <v>1</v>
      </c>
      <c r="K3869" s="432"/>
      <c r="L3869" s="432" t="e">
        <f>IF(K3869=0,#REF!,0)</f>
        <v>#REF!</v>
      </c>
      <c r="O3869">
        <v>47077.606231999998</v>
      </c>
      <c r="P3869">
        <v>15</v>
      </c>
    </row>
    <row r="3870" spans="1:16">
      <c r="A3870" s="29">
        <v>3868</v>
      </c>
      <c r="B3870" s="29">
        <v>1032.623999999998</v>
      </c>
      <c r="C3870" s="29">
        <v>15196.657999999899</v>
      </c>
      <c r="D3870" s="29">
        <v>1</v>
      </c>
      <c r="E3870" s="29">
        <v>1</v>
      </c>
      <c r="F3870" s="29">
        <v>252.78299999999999</v>
      </c>
      <c r="G3870" s="29">
        <v>1</v>
      </c>
      <c r="H3870" s="29">
        <v>1</v>
      </c>
      <c r="I3870" s="29">
        <v>1</v>
      </c>
      <c r="K3870" s="432"/>
      <c r="L3870" s="432" t="e">
        <f>IF(K3870=0,#REF!,0)</f>
        <v>#REF!</v>
      </c>
      <c r="O3870">
        <v>46716.096649999999</v>
      </c>
      <c r="P3870">
        <v>13</v>
      </c>
    </row>
    <row r="3871" spans="1:16">
      <c r="A3871" s="29">
        <v>3869</v>
      </c>
      <c r="B3871" s="29">
        <v>1032.623999999998</v>
      </c>
      <c r="C3871" s="29">
        <v>15195.4829999999</v>
      </c>
      <c r="D3871" s="29">
        <v>1</v>
      </c>
      <c r="E3871" s="29">
        <v>1</v>
      </c>
      <c r="F3871" s="29">
        <v>232.506</v>
      </c>
      <c r="G3871" s="29">
        <v>1</v>
      </c>
      <c r="H3871" s="29">
        <v>1</v>
      </c>
      <c r="I3871" s="29">
        <v>1</v>
      </c>
      <c r="K3871" s="432"/>
      <c r="L3871" s="432" t="e">
        <f>IF(K3871=0,#REF!,0)</f>
        <v>#REF!</v>
      </c>
      <c r="O3871">
        <v>46783.998352000002</v>
      </c>
      <c r="P3871">
        <v>13</v>
      </c>
    </row>
    <row r="3872" spans="1:16">
      <c r="A3872" s="29">
        <v>3870</v>
      </c>
      <c r="B3872" s="29">
        <v>1762.222</v>
      </c>
      <c r="C3872" s="29">
        <v>15195.618999999901</v>
      </c>
      <c r="D3872" s="29">
        <v>1</v>
      </c>
      <c r="E3872" s="29">
        <v>1</v>
      </c>
      <c r="F3872" s="29">
        <v>2503.2150000000001</v>
      </c>
      <c r="G3872" s="29">
        <v>1</v>
      </c>
      <c r="H3872" s="29">
        <v>1</v>
      </c>
      <c r="I3872" s="29">
        <v>1</v>
      </c>
      <c r="K3872" s="432"/>
      <c r="L3872" s="432" t="e">
        <f>IF(K3872=0,#REF!,0)</f>
        <v>#REF!</v>
      </c>
      <c r="O3872">
        <v>46468.179900000003</v>
      </c>
      <c r="P3872">
        <v>15</v>
      </c>
    </row>
    <row r="3873" spans="1:16">
      <c r="A3873" s="29">
        <v>3871</v>
      </c>
      <c r="B3873" s="29">
        <v>6154.5079999999989</v>
      </c>
      <c r="C3873" s="29">
        <v>15307.8569999999</v>
      </c>
      <c r="D3873" s="29">
        <v>1</v>
      </c>
      <c r="E3873" s="29">
        <v>1</v>
      </c>
      <c r="F3873" s="29">
        <v>6560.4929999999904</v>
      </c>
      <c r="G3873" s="29">
        <v>1</v>
      </c>
      <c r="H3873" s="29">
        <v>1</v>
      </c>
      <c r="I3873" s="29">
        <v>1</v>
      </c>
      <c r="K3873" s="432"/>
      <c r="L3873" s="432" t="e">
        <f>IF(K3873=0,#REF!,0)</f>
        <v>#REF!</v>
      </c>
      <c r="O3873">
        <v>47012.782073000002</v>
      </c>
      <c r="P3873">
        <v>16</v>
      </c>
    </row>
    <row r="3874" spans="1:16">
      <c r="A3874" s="29">
        <v>3872</v>
      </c>
      <c r="B3874" s="29">
        <v>1825.683</v>
      </c>
      <c r="C3874" s="29">
        <v>48191.070999999982</v>
      </c>
      <c r="D3874" s="29">
        <v>1</v>
      </c>
      <c r="E3874" s="29">
        <v>1</v>
      </c>
      <c r="F3874" s="29">
        <v>5314.3950000000004</v>
      </c>
      <c r="G3874" s="29">
        <v>1</v>
      </c>
      <c r="H3874" s="29">
        <v>1</v>
      </c>
      <c r="I3874" s="29">
        <v>1</v>
      </c>
      <c r="K3874" s="432"/>
      <c r="L3874" s="432" t="e">
        <f>IF(K3874=0,#REF!,0)</f>
        <v>#REF!</v>
      </c>
      <c r="O3874">
        <v>48274.761841</v>
      </c>
      <c r="P3874">
        <v>22</v>
      </c>
    </row>
    <row r="3875" spans="1:16">
      <c r="A3875" s="29">
        <v>3873</v>
      </c>
      <c r="B3875" s="29">
        <v>1158.6739999999979</v>
      </c>
      <c r="C3875" s="29">
        <v>92631.615999999907</v>
      </c>
      <c r="D3875" s="29">
        <v>1</v>
      </c>
      <c r="E3875" s="29">
        <v>1</v>
      </c>
      <c r="F3875" s="29">
        <v>4395.3739999999898</v>
      </c>
      <c r="G3875" s="29">
        <v>1</v>
      </c>
      <c r="H3875" s="29">
        <v>1</v>
      </c>
      <c r="I3875" s="29">
        <v>1</v>
      </c>
      <c r="K3875" s="432"/>
      <c r="L3875" s="432" t="e">
        <f>IF(K3875=0,#REF!,0)</f>
        <v>#REF!</v>
      </c>
      <c r="O3875">
        <v>48506.170165000003</v>
      </c>
      <c r="P3875">
        <v>29</v>
      </c>
    </row>
    <row r="3876" spans="1:16">
      <c r="A3876" s="29">
        <v>3874</v>
      </c>
      <c r="B3876" s="29">
        <v>1467.4129999999991</v>
      </c>
      <c r="C3876" s="29">
        <v>139579.6989999997</v>
      </c>
      <c r="D3876" s="29">
        <v>1</v>
      </c>
      <c r="E3876" s="29">
        <v>1</v>
      </c>
      <c r="F3876" s="29">
        <v>3347.0479999999998</v>
      </c>
      <c r="G3876" s="29">
        <v>1</v>
      </c>
      <c r="H3876" s="29">
        <v>1</v>
      </c>
      <c r="I3876" s="29">
        <v>1</v>
      </c>
      <c r="K3876" s="432">
        <v>3535.750557514712</v>
      </c>
      <c r="L3876" s="432">
        <f>IF(K3876=0,#REF!,0)</f>
        <v>0</v>
      </c>
      <c r="O3876">
        <v>49466.380828000001</v>
      </c>
      <c r="P3876">
        <v>33</v>
      </c>
    </row>
    <row r="3877" spans="1:16">
      <c r="A3877" s="29">
        <v>3875</v>
      </c>
      <c r="B3877" s="29">
        <v>2055.902999999998</v>
      </c>
      <c r="C3877" s="29">
        <v>178024.09899999981</v>
      </c>
      <c r="D3877" s="29">
        <v>1</v>
      </c>
      <c r="E3877" s="29">
        <v>1</v>
      </c>
      <c r="F3877" s="29">
        <v>2953.1570000000002</v>
      </c>
      <c r="G3877" s="29">
        <v>1</v>
      </c>
      <c r="H3877" s="29">
        <v>1</v>
      </c>
      <c r="I3877" s="29">
        <v>1</v>
      </c>
      <c r="K3877" s="432">
        <v>16540.135364536462</v>
      </c>
      <c r="L3877" s="432">
        <f>IF(K3877=0,#REF!,0)</f>
        <v>0</v>
      </c>
      <c r="O3877">
        <v>50334.405639999997</v>
      </c>
      <c r="P3877">
        <v>31</v>
      </c>
    </row>
    <row r="3878" spans="1:16">
      <c r="A3878" s="29">
        <v>3876</v>
      </c>
      <c r="B3878" s="29">
        <v>2764.4579999999892</v>
      </c>
      <c r="C3878" s="29">
        <v>164241.93399999969</v>
      </c>
      <c r="D3878" s="29">
        <v>1</v>
      </c>
      <c r="E3878" s="29">
        <v>1</v>
      </c>
      <c r="F3878" s="29">
        <v>2755.6569999999901</v>
      </c>
      <c r="G3878" s="29">
        <v>1</v>
      </c>
      <c r="H3878" s="29">
        <v>1</v>
      </c>
      <c r="I3878" s="29">
        <v>1</v>
      </c>
      <c r="K3878" s="432">
        <v>22509.47386532243</v>
      </c>
      <c r="L3878" s="432">
        <f>IF(K3878=0,#REF!,0)</f>
        <v>0</v>
      </c>
      <c r="O3878">
        <v>50007.821563999998</v>
      </c>
      <c r="P3878">
        <v>29</v>
      </c>
    </row>
    <row r="3879" spans="1:16">
      <c r="A3879" s="29">
        <v>3877</v>
      </c>
      <c r="B3879" s="29">
        <v>10416.558000000001</v>
      </c>
      <c r="C3879" s="29">
        <v>103743.5949999999</v>
      </c>
      <c r="D3879" s="29">
        <v>1</v>
      </c>
      <c r="E3879" s="29">
        <v>1</v>
      </c>
      <c r="F3879" s="29">
        <v>4125.0150000000003</v>
      </c>
      <c r="G3879" s="29">
        <v>1</v>
      </c>
      <c r="H3879" s="29">
        <v>1</v>
      </c>
      <c r="I3879" s="29">
        <v>1</v>
      </c>
      <c r="K3879" s="432">
        <v>13400.31447938882</v>
      </c>
      <c r="L3879" s="432">
        <f>IF(K3879=0,#REF!,0)</f>
        <v>0</v>
      </c>
      <c r="O3879">
        <v>49868.631438999997</v>
      </c>
      <c r="P3879">
        <v>25</v>
      </c>
    </row>
    <row r="3880" spans="1:16">
      <c r="A3880" s="29">
        <v>3878</v>
      </c>
      <c r="B3880" s="29">
        <v>5158.5679999999993</v>
      </c>
      <c r="C3880" s="29">
        <v>149347.90199999971</v>
      </c>
      <c r="D3880" s="29">
        <v>1</v>
      </c>
      <c r="E3880" s="29">
        <v>1</v>
      </c>
      <c r="F3880" s="29">
        <v>3667.4090000000001</v>
      </c>
      <c r="G3880" s="29">
        <v>1</v>
      </c>
      <c r="H3880" s="29">
        <v>1</v>
      </c>
      <c r="I3880" s="29">
        <v>1</v>
      </c>
      <c r="K3880" s="432">
        <v>29714.8881422175</v>
      </c>
      <c r="L3880" s="432">
        <f>IF(K3880=0,#REF!,0)</f>
        <v>0</v>
      </c>
      <c r="O3880">
        <v>49719.566618999997</v>
      </c>
      <c r="P3880">
        <v>25</v>
      </c>
    </row>
    <row r="3881" spans="1:16">
      <c r="A3881" s="29">
        <v>3879</v>
      </c>
      <c r="B3881" s="29">
        <v>4901.5909999999894</v>
      </c>
      <c r="C3881" s="29">
        <v>213454.71599999981</v>
      </c>
      <c r="D3881" s="29">
        <v>1</v>
      </c>
      <c r="E3881" s="29">
        <v>1</v>
      </c>
      <c r="F3881" s="29">
        <v>2101.6969999999901</v>
      </c>
      <c r="G3881" s="29">
        <v>1</v>
      </c>
      <c r="H3881" s="29">
        <v>1</v>
      </c>
      <c r="I3881" s="29">
        <v>1</v>
      </c>
      <c r="K3881" s="432">
        <v>26817.060018855249</v>
      </c>
      <c r="L3881" s="432">
        <f>IF(K3881=0,#REF!,0)</f>
        <v>0</v>
      </c>
      <c r="O3881">
        <v>50093.013427999998</v>
      </c>
      <c r="P3881">
        <v>21</v>
      </c>
    </row>
    <row r="3882" spans="1:16">
      <c r="A3882" s="29">
        <v>3880</v>
      </c>
      <c r="B3882" s="29">
        <v>5380.9019999999882</v>
      </c>
      <c r="C3882" s="29">
        <v>187758.2429999997</v>
      </c>
      <c r="D3882" s="29">
        <v>1</v>
      </c>
      <c r="E3882" s="29">
        <v>1</v>
      </c>
      <c r="F3882" s="29">
        <v>1841.1799999999901</v>
      </c>
      <c r="G3882" s="29">
        <v>1</v>
      </c>
      <c r="H3882" s="29">
        <v>1</v>
      </c>
      <c r="I3882" s="29">
        <v>1</v>
      </c>
      <c r="K3882" s="432">
        <v>12133.52007747079</v>
      </c>
      <c r="L3882" s="432">
        <f>IF(K3882=0,#REF!,0)</f>
        <v>0</v>
      </c>
      <c r="O3882">
        <v>49952.213318000002</v>
      </c>
      <c r="P3882">
        <v>22</v>
      </c>
    </row>
    <row r="3883" spans="1:16">
      <c r="A3883" s="29">
        <v>3881</v>
      </c>
      <c r="B3883" s="29">
        <v>5382.3689999999979</v>
      </c>
      <c r="C3883" s="29">
        <v>171647.67599999989</v>
      </c>
      <c r="D3883" s="29">
        <v>1</v>
      </c>
      <c r="E3883" s="29">
        <v>1</v>
      </c>
      <c r="F3883" s="29">
        <v>2101.8829999999998</v>
      </c>
      <c r="G3883" s="29">
        <v>1</v>
      </c>
      <c r="H3883" s="29">
        <v>1</v>
      </c>
      <c r="I3883" s="29">
        <v>1</v>
      </c>
      <c r="K3883" s="432"/>
      <c r="L3883" s="432" t="e">
        <f>IF(K3883=0,#REF!,0)</f>
        <v>#REF!</v>
      </c>
      <c r="O3883">
        <v>50045.626830000001</v>
      </c>
      <c r="P3883">
        <v>25</v>
      </c>
    </row>
    <row r="3884" spans="1:16">
      <c r="A3884" s="29">
        <v>3882</v>
      </c>
      <c r="B3884" s="29">
        <v>6178.4699999999884</v>
      </c>
      <c r="C3884" s="29">
        <v>112717.849</v>
      </c>
      <c r="D3884" s="29">
        <v>1</v>
      </c>
      <c r="E3884" s="29">
        <v>1</v>
      </c>
      <c r="F3884" s="29">
        <v>3667.9450000000002</v>
      </c>
      <c r="G3884" s="29">
        <v>1</v>
      </c>
      <c r="H3884" s="29">
        <v>1</v>
      </c>
      <c r="I3884" s="29">
        <v>1</v>
      </c>
      <c r="K3884" s="432"/>
      <c r="L3884" s="432" t="e">
        <f>IF(K3884=0,#REF!,0)</f>
        <v>#REF!</v>
      </c>
      <c r="O3884">
        <v>50623.150512</v>
      </c>
      <c r="P3884">
        <v>23</v>
      </c>
    </row>
    <row r="3885" spans="1:16">
      <c r="A3885" s="29">
        <v>3883</v>
      </c>
      <c r="B3885" s="29">
        <v>11999.472999999991</v>
      </c>
      <c r="C3885" s="29">
        <v>41480.611999999797</v>
      </c>
      <c r="D3885" s="29">
        <v>1</v>
      </c>
      <c r="E3885" s="29">
        <v>1</v>
      </c>
      <c r="F3885" s="29">
        <v>5170.9849999999997</v>
      </c>
      <c r="G3885" s="29">
        <v>1</v>
      </c>
      <c r="H3885" s="29">
        <v>1</v>
      </c>
      <c r="I3885" s="29">
        <v>1</v>
      </c>
      <c r="K3885" s="432"/>
      <c r="L3885" s="432" t="e">
        <f>IF(K3885=0,#REF!,0)</f>
        <v>#REF!</v>
      </c>
      <c r="O3885">
        <v>51503.346863999999</v>
      </c>
      <c r="P3885">
        <v>28</v>
      </c>
    </row>
    <row r="3886" spans="1:16">
      <c r="A3886" s="29">
        <v>3884</v>
      </c>
      <c r="B3886" s="29">
        <v>12478.311999999991</v>
      </c>
      <c r="C3886" s="29">
        <v>41333.104999999887</v>
      </c>
      <c r="D3886" s="29">
        <v>1</v>
      </c>
      <c r="E3886" s="29">
        <v>1</v>
      </c>
      <c r="F3886" s="29">
        <v>5237.6309999999903</v>
      </c>
      <c r="G3886" s="29">
        <v>1</v>
      </c>
      <c r="H3886" s="29">
        <v>1</v>
      </c>
      <c r="I3886" s="29">
        <v>1</v>
      </c>
      <c r="K3886" s="432"/>
      <c r="L3886" s="432" t="e">
        <f>IF(K3886=0,#REF!,0)</f>
        <v>#REF!</v>
      </c>
      <c r="O3886">
        <v>52605.569518999997</v>
      </c>
      <c r="P3886">
        <v>30</v>
      </c>
    </row>
    <row r="3887" spans="1:16">
      <c r="A3887" s="29">
        <v>3885</v>
      </c>
      <c r="B3887" s="29">
        <v>2831.2779999999998</v>
      </c>
      <c r="C3887" s="29">
        <v>18430.6149999999</v>
      </c>
      <c r="D3887" s="29">
        <v>1</v>
      </c>
      <c r="E3887" s="29">
        <v>1</v>
      </c>
      <c r="F3887" s="29">
        <v>4063.5439999999999</v>
      </c>
      <c r="G3887" s="29">
        <v>1</v>
      </c>
      <c r="H3887" s="29">
        <v>1</v>
      </c>
      <c r="I3887" s="29">
        <v>1</v>
      </c>
      <c r="K3887" s="432"/>
      <c r="L3887" s="432" t="e">
        <f>IF(K3887=0,#REF!,0)</f>
        <v>#REF!</v>
      </c>
      <c r="O3887">
        <v>54007.727845000001</v>
      </c>
      <c r="P3887">
        <v>38</v>
      </c>
    </row>
    <row r="3888" spans="1:16">
      <c r="A3888" s="29">
        <v>3886</v>
      </c>
      <c r="B3888" s="29">
        <v>1766.077</v>
      </c>
      <c r="C3888" s="29">
        <v>17017.888999999901</v>
      </c>
      <c r="D3888" s="29">
        <v>1</v>
      </c>
      <c r="E3888" s="29">
        <v>1</v>
      </c>
      <c r="F3888" s="29">
        <v>2954.1729999999998</v>
      </c>
      <c r="G3888" s="29">
        <v>1</v>
      </c>
      <c r="H3888" s="29">
        <v>1</v>
      </c>
      <c r="I3888" s="29">
        <v>1</v>
      </c>
      <c r="K3888" s="432"/>
      <c r="L3888" s="432" t="e">
        <f>IF(K3888=0,#REF!,0)</f>
        <v>#REF!</v>
      </c>
      <c r="O3888">
        <v>53802.486755999998</v>
      </c>
      <c r="P3888">
        <v>39</v>
      </c>
    </row>
    <row r="3889" spans="1:16">
      <c r="A3889" s="29">
        <v>3887</v>
      </c>
      <c r="B3889" s="29">
        <v>1762.222</v>
      </c>
      <c r="C3889" s="29">
        <v>15642.0609999999</v>
      </c>
      <c r="D3889" s="29">
        <v>1</v>
      </c>
      <c r="E3889" s="29">
        <v>1</v>
      </c>
      <c r="F3889" s="29">
        <v>1650.1389999999999</v>
      </c>
      <c r="G3889" s="29">
        <v>1</v>
      </c>
      <c r="H3889" s="29">
        <v>1</v>
      </c>
      <c r="I3889" s="29">
        <v>1</v>
      </c>
      <c r="K3889" s="432"/>
      <c r="L3889" s="432" t="e">
        <f>IF(K3889=0,#REF!,0)</f>
        <v>#REF!</v>
      </c>
      <c r="O3889">
        <v>52768.676665999999</v>
      </c>
      <c r="P3889">
        <v>29</v>
      </c>
    </row>
    <row r="3890" spans="1:16">
      <c r="A3890" s="29">
        <v>3888</v>
      </c>
      <c r="B3890" s="29">
        <v>1032.623999999998</v>
      </c>
      <c r="C3890" s="29">
        <v>15308.407999999899</v>
      </c>
      <c r="D3890" s="29">
        <v>1</v>
      </c>
      <c r="E3890" s="29">
        <v>1</v>
      </c>
      <c r="F3890" s="29">
        <v>1260.6949999999899</v>
      </c>
      <c r="G3890" s="29">
        <v>1</v>
      </c>
      <c r="H3890" s="29">
        <v>1</v>
      </c>
      <c r="I3890" s="29">
        <v>1</v>
      </c>
      <c r="K3890" s="432"/>
      <c r="L3890" s="432" t="e">
        <f>IF(K3890=0,#REF!,0)</f>
        <v>#REF!</v>
      </c>
      <c r="O3890">
        <v>50914.842131999998</v>
      </c>
      <c r="P3890">
        <v>27</v>
      </c>
    </row>
    <row r="3891" spans="1:16">
      <c r="A3891" s="29">
        <v>3889</v>
      </c>
      <c r="B3891" s="29">
        <v>1032.623999999998</v>
      </c>
      <c r="C3891" s="29">
        <v>15272.788999999901</v>
      </c>
      <c r="D3891" s="29">
        <v>1</v>
      </c>
      <c r="E3891" s="29">
        <v>1</v>
      </c>
      <c r="F3891" s="29">
        <v>554.52199999999903</v>
      </c>
      <c r="G3891" s="29">
        <v>1</v>
      </c>
      <c r="H3891" s="29">
        <v>1</v>
      </c>
      <c r="I3891" s="29">
        <v>1</v>
      </c>
      <c r="K3891" s="432"/>
      <c r="L3891" s="432" t="e">
        <f>IF(K3891=0,#REF!,0)</f>
        <v>#REF!</v>
      </c>
      <c r="O3891">
        <v>48864.552092999998</v>
      </c>
      <c r="P3891">
        <v>14</v>
      </c>
    </row>
    <row r="3892" spans="1:16">
      <c r="A3892" s="29">
        <v>3890</v>
      </c>
      <c r="B3892" s="29">
        <v>1032.623999999998</v>
      </c>
      <c r="C3892" s="29">
        <v>15196.246999999899</v>
      </c>
      <c r="D3892" s="29">
        <v>1</v>
      </c>
      <c r="E3892" s="29">
        <v>1</v>
      </c>
      <c r="F3892" s="29">
        <v>316.39999999999998</v>
      </c>
      <c r="G3892" s="29">
        <v>1</v>
      </c>
      <c r="H3892" s="29">
        <v>1</v>
      </c>
      <c r="I3892" s="29">
        <v>1</v>
      </c>
      <c r="K3892" s="432"/>
      <c r="L3892" s="432" t="e">
        <f>IF(K3892=0,#REF!,0)</f>
        <v>#REF!</v>
      </c>
      <c r="O3892">
        <v>47533.586883999997</v>
      </c>
      <c r="P3892">
        <v>16</v>
      </c>
    </row>
    <row r="3893" spans="1:16">
      <c r="A3893" s="29">
        <v>3891</v>
      </c>
      <c r="B3893" s="29">
        <v>1032.623999999998</v>
      </c>
      <c r="C3893" s="29">
        <v>15191.869999999901</v>
      </c>
      <c r="D3893" s="29">
        <v>1</v>
      </c>
      <c r="E3893" s="29">
        <v>1</v>
      </c>
      <c r="F3893" s="29">
        <v>250.629999999999</v>
      </c>
      <c r="G3893" s="29">
        <v>1</v>
      </c>
      <c r="H3893" s="29">
        <v>1</v>
      </c>
      <c r="I3893" s="29">
        <v>1</v>
      </c>
      <c r="K3893" s="432"/>
      <c r="L3893" s="432" t="e">
        <f>IF(K3893=0,#REF!,0)</f>
        <v>#REF!</v>
      </c>
      <c r="O3893">
        <v>47831.625335999997</v>
      </c>
      <c r="P3893">
        <v>13</v>
      </c>
    </row>
    <row r="3894" spans="1:16">
      <c r="A3894" s="29">
        <v>3892</v>
      </c>
      <c r="B3894" s="29">
        <v>1032.623999999998</v>
      </c>
      <c r="C3894" s="29">
        <v>15187.612999999899</v>
      </c>
      <c r="D3894" s="29">
        <v>1</v>
      </c>
      <c r="E3894" s="29">
        <v>1</v>
      </c>
      <c r="F3894" s="29">
        <v>251.779</v>
      </c>
      <c r="G3894" s="29">
        <v>1</v>
      </c>
      <c r="H3894" s="29">
        <v>1</v>
      </c>
      <c r="I3894" s="29">
        <v>1</v>
      </c>
      <c r="K3894" s="432"/>
      <c r="L3894" s="432" t="e">
        <f>IF(K3894=0,#REF!,0)</f>
        <v>#REF!</v>
      </c>
      <c r="O3894">
        <v>47876.915160999997</v>
      </c>
      <c r="P3894">
        <v>11</v>
      </c>
    </row>
    <row r="3895" spans="1:16">
      <c r="A3895" s="29">
        <v>3893</v>
      </c>
      <c r="B3895" s="29">
        <v>1032.623999999998</v>
      </c>
      <c r="C3895" s="29">
        <v>15187.612999999899</v>
      </c>
      <c r="D3895" s="29">
        <v>1</v>
      </c>
      <c r="E3895" s="29">
        <v>1</v>
      </c>
      <c r="F3895" s="29">
        <v>232.38499999999999</v>
      </c>
      <c r="G3895" s="29">
        <v>1</v>
      </c>
      <c r="H3895" s="29">
        <v>1</v>
      </c>
      <c r="I3895" s="29">
        <v>1</v>
      </c>
      <c r="K3895" s="432"/>
      <c r="L3895" s="432" t="e">
        <f>IF(K3895=0,#REF!,0)</f>
        <v>#REF!</v>
      </c>
      <c r="O3895">
        <v>47910.424195</v>
      </c>
      <c r="P3895">
        <v>9</v>
      </c>
    </row>
    <row r="3896" spans="1:16">
      <c r="A3896" s="29">
        <v>3894</v>
      </c>
      <c r="B3896" s="29">
        <v>1762.222</v>
      </c>
      <c r="C3896" s="29">
        <v>15187.612999999899</v>
      </c>
      <c r="D3896" s="29">
        <v>1</v>
      </c>
      <c r="E3896" s="29">
        <v>1</v>
      </c>
      <c r="F3896" s="29">
        <v>2504.1889999999999</v>
      </c>
      <c r="G3896" s="29">
        <v>1</v>
      </c>
      <c r="H3896" s="29">
        <v>1</v>
      </c>
      <c r="I3896" s="29">
        <v>1</v>
      </c>
      <c r="K3896" s="432"/>
      <c r="L3896" s="432" t="e">
        <f>IF(K3896=0,#REF!,0)</f>
        <v>#REF!</v>
      </c>
      <c r="O3896">
        <v>48121.738891000001</v>
      </c>
      <c r="P3896">
        <v>18</v>
      </c>
    </row>
    <row r="3897" spans="1:16">
      <c r="A3897" s="29">
        <v>3895</v>
      </c>
      <c r="B3897" s="29">
        <v>6144.82</v>
      </c>
      <c r="C3897" s="29">
        <v>15293.924999999899</v>
      </c>
      <c r="D3897" s="29">
        <v>1</v>
      </c>
      <c r="E3897" s="29">
        <v>1</v>
      </c>
      <c r="F3897" s="29">
        <v>6562.902</v>
      </c>
      <c r="G3897" s="29">
        <v>1</v>
      </c>
      <c r="H3897" s="29">
        <v>1</v>
      </c>
      <c r="I3897" s="29">
        <v>1</v>
      </c>
      <c r="K3897" s="432"/>
      <c r="L3897" s="432" t="e">
        <f>IF(K3897=0,#REF!,0)</f>
        <v>#REF!</v>
      </c>
      <c r="O3897">
        <v>49474.305939000013</v>
      </c>
      <c r="P3897">
        <v>32</v>
      </c>
    </row>
    <row r="3898" spans="1:16">
      <c r="A3898" s="29">
        <v>3896</v>
      </c>
      <c r="B3898" s="29">
        <v>1777.77</v>
      </c>
      <c r="C3898" s="29">
        <v>46009.638999999988</v>
      </c>
      <c r="D3898" s="29">
        <v>1</v>
      </c>
      <c r="E3898" s="29">
        <v>1</v>
      </c>
      <c r="F3898" s="29">
        <v>5317.2429999999904</v>
      </c>
      <c r="G3898" s="29">
        <v>1</v>
      </c>
      <c r="H3898" s="29">
        <v>1</v>
      </c>
      <c r="I3898" s="29">
        <v>1</v>
      </c>
      <c r="K3898" s="432"/>
      <c r="L3898" s="432" t="e">
        <f>IF(K3898=0,#REF!,0)</f>
        <v>#REF!</v>
      </c>
      <c r="O3898">
        <v>53027.831450999998</v>
      </c>
      <c r="P3898">
        <v>54</v>
      </c>
    </row>
    <row r="3899" spans="1:16">
      <c r="A3899" s="29">
        <v>3897</v>
      </c>
      <c r="B3899" s="29">
        <v>1092.959999999998</v>
      </c>
      <c r="C3899" s="29">
        <v>81210.856999999887</v>
      </c>
      <c r="D3899" s="29">
        <v>1</v>
      </c>
      <c r="E3899" s="29">
        <v>1</v>
      </c>
      <c r="F3899" s="29">
        <v>4398.6689999999899</v>
      </c>
      <c r="G3899" s="29">
        <v>1</v>
      </c>
      <c r="H3899" s="29">
        <v>1</v>
      </c>
      <c r="I3899" s="29">
        <v>1</v>
      </c>
      <c r="K3899" s="432"/>
      <c r="L3899" s="432" t="e">
        <f>IF(K3899=0,#REF!,0)</f>
        <v>#REF!</v>
      </c>
      <c r="O3899">
        <v>55081.955443999999</v>
      </c>
      <c r="P3899">
        <v>35</v>
      </c>
    </row>
    <row r="3900" spans="1:16">
      <c r="A3900" s="29">
        <v>3898</v>
      </c>
      <c r="B3900" s="29">
        <v>1259.2099999999989</v>
      </c>
      <c r="C3900" s="29">
        <v>118705.7659999997</v>
      </c>
      <c r="D3900" s="29">
        <v>1</v>
      </c>
      <c r="E3900" s="29">
        <v>1</v>
      </c>
      <c r="F3900" s="29">
        <v>3350.05599999999</v>
      </c>
      <c r="G3900" s="29">
        <v>1</v>
      </c>
      <c r="H3900" s="29">
        <v>1</v>
      </c>
      <c r="I3900" s="29">
        <v>1</v>
      </c>
      <c r="K3900" s="432"/>
      <c r="L3900" s="432" t="e">
        <f>IF(K3900=0,#REF!,0)</f>
        <v>#REF!</v>
      </c>
      <c r="O3900">
        <v>58506.842406999996</v>
      </c>
      <c r="P3900">
        <v>25</v>
      </c>
    </row>
    <row r="3901" spans="1:16">
      <c r="A3901" s="29">
        <v>3899</v>
      </c>
      <c r="B3901" s="29">
        <v>1388.4499999999989</v>
      </c>
      <c r="C3901" s="29">
        <v>152748.5139999997</v>
      </c>
      <c r="D3901" s="29">
        <v>1</v>
      </c>
      <c r="E3901" s="29">
        <v>1</v>
      </c>
      <c r="F3901" s="29">
        <v>2956.5049999999901</v>
      </c>
      <c r="G3901" s="29">
        <v>1</v>
      </c>
      <c r="H3901" s="29">
        <v>1</v>
      </c>
      <c r="I3901" s="29">
        <v>1</v>
      </c>
      <c r="K3901" s="432">
        <v>3618.7598063582791</v>
      </c>
      <c r="L3901" s="432">
        <f>IF(K3901=0,#REF!,0)</f>
        <v>0</v>
      </c>
      <c r="O3901">
        <v>60176.438140999999</v>
      </c>
      <c r="P3901">
        <v>20</v>
      </c>
    </row>
    <row r="3902" spans="1:16">
      <c r="A3902" s="29">
        <v>3900</v>
      </c>
      <c r="B3902" s="29">
        <v>1614.763999999999</v>
      </c>
      <c r="C3902" s="29">
        <v>136387.86799999981</v>
      </c>
      <c r="D3902" s="29">
        <v>1</v>
      </c>
      <c r="E3902" s="29">
        <v>1</v>
      </c>
      <c r="F3902" s="29">
        <v>2759.3199999999902</v>
      </c>
      <c r="G3902" s="29">
        <v>1</v>
      </c>
      <c r="H3902" s="29">
        <v>1</v>
      </c>
      <c r="I3902" s="29">
        <v>1</v>
      </c>
      <c r="K3902" s="432"/>
      <c r="L3902" s="432" t="e">
        <f>IF(K3902=0,#REF!,0)</f>
        <v>#REF!</v>
      </c>
      <c r="O3902">
        <v>60968.789459</v>
      </c>
      <c r="P3902">
        <v>18</v>
      </c>
    </row>
    <row r="3903" spans="1:16">
      <c r="A3903" s="29">
        <v>3901</v>
      </c>
      <c r="B3903" s="29">
        <v>7659.2559999999994</v>
      </c>
      <c r="C3903" s="29">
        <v>69858.184999999896</v>
      </c>
      <c r="D3903" s="29">
        <v>1</v>
      </c>
      <c r="E3903" s="29">
        <v>1</v>
      </c>
      <c r="F3903" s="29">
        <v>4129.7839999999997</v>
      </c>
      <c r="G3903" s="29">
        <v>1</v>
      </c>
      <c r="H3903" s="29">
        <v>1</v>
      </c>
      <c r="I3903" s="29">
        <v>1</v>
      </c>
      <c r="K3903" s="432"/>
      <c r="L3903" s="432" t="e">
        <f>IF(K3903=0,#REF!,0)</f>
        <v>#REF!</v>
      </c>
      <c r="O3903">
        <v>58874.788666</v>
      </c>
      <c r="P3903">
        <v>21</v>
      </c>
    </row>
    <row r="3904" spans="1:16">
      <c r="A3904" s="29">
        <v>3902</v>
      </c>
      <c r="B3904" s="29">
        <v>2741.367999999999</v>
      </c>
      <c r="C3904" s="29">
        <v>120360.08899999991</v>
      </c>
      <c r="D3904" s="29">
        <v>1</v>
      </c>
      <c r="E3904" s="29">
        <v>1</v>
      </c>
      <c r="F3904" s="29">
        <v>3672.2459999999901</v>
      </c>
      <c r="G3904" s="29">
        <v>1</v>
      </c>
      <c r="H3904" s="29">
        <v>1</v>
      </c>
      <c r="I3904" s="29">
        <v>1</v>
      </c>
      <c r="K3904" s="432">
        <v>6839.146592490385</v>
      </c>
      <c r="L3904" s="432">
        <f>IF(K3904=0,#REF!,0)</f>
        <v>0</v>
      </c>
      <c r="O3904">
        <v>58174.096709999998</v>
      </c>
      <c r="P3904">
        <v>21</v>
      </c>
    </row>
    <row r="3905" spans="1:16">
      <c r="A3905" s="29">
        <v>3903</v>
      </c>
      <c r="B3905" s="29">
        <v>2164.1649999999959</v>
      </c>
      <c r="C3905" s="29">
        <v>182860.11099999971</v>
      </c>
      <c r="D3905" s="29">
        <v>1</v>
      </c>
      <c r="E3905" s="29">
        <v>1</v>
      </c>
      <c r="F3905" s="29">
        <v>2104.7829999999999</v>
      </c>
      <c r="G3905" s="29">
        <v>1</v>
      </c>
      <c r="H3905" s="29">
        <v>1</v>
      </c>
      <c r="I3905" s="29">
        <v>1</v>
      </c>
      <c r="K3905" s="432"/>
      <c r="L3905" s="432" t="e">
        <f>IF(K3905=0,#REF!,0)</f>
        <v>#REF!</v>
      </c>
      <c r="O3905">
        <v>62101.909119000004</v>
      </c>
      <c r="P3905">
        <v>21</v>
      </c>
    </row>
    <row r="3906" spans="1:16">
      <c r="A3906" s="29">
        <v>3904</v>
      </c>
      <c r="B3906" s="29">
        <v>2384.7559999999971</v>
      </c>
      <c r="C3906" s="29">
        <v>158902.44699999969</v>
      </c>
      <c r="D3906" s="29">
        <v>1</v>
      </c>
      <c r="E3906" s="29">
        <v>1</v>
      </c>
      <c r="F3906" s="29">
        <v>1843.95099999999</v>
      </c>
      <c r="G3906" s="29">
        <v>1</v>
      </c>
      <c r="H3906" s="29">
        <v>1</v>
      </c>
      <c r="I3906" s="29">
        <v>1</v>
      </c>
      <c r="K3906" s="432"/>
      <c r="L3906" s="432" t="e">
        <f>IF(K3906=0,#REF!,0)</f>
        <v>#REF!</v>
      </c>
      <c r="O3906">
        <v>62682.046234000001</v>
      </c>
      <c r="P3906">
        <v>19</v>
      </c>
    </row>
    <row r="3907" spans="1:16">
      <c r="A3907" s="29">
        <v>3905</v>
      </c>
      <c r="B3907" s="29">
        <v>2112.1319999999978</v>
      </c>
      <c r="C3907" s="29">
        <v>138342.85899999979</v>
      </c>
      <c r="D3907" s="29">
        <v>1</v>
      </c>
      <c r="E3907" s="29">
        <v>1</v>
      </c>
      <c r="F3907" s="29">
        <v>2105.0039999999899</v>
      </c>
      <c r="G3907" s="29">
        <v>1</v>
      </c>
      <c r="H3907" s="29">
        <v>1</v>
      </c>
      <c r="I3907" s="29">
        <v>1</v>
      </c>
      <c r="K3907" s="432"/>
      <c r="L3907" s="432" t="e">
        <f>IF(K3907=0,#REF!,0)</f>
        <v>#REF!</v>
      </c>
      <c r="O3907">
        <v>63312.043211999997</v>
      </c>
      <c r="P3907">
        <v>18</v>
      </c>
    </row>
    <row r="3908" spans="1:16">
      <c r="A3908" s="29">
        <v>3906</v>
      </c>
      <c r="B3908" s="29">
        <v>2671.2399999999989</v>
      </c>
      <c r="C3908" s="29">
        <v>77036.483999999997</v>
      </c>
      <c r="D3908" s="29">
        <v>1</v>
      </c>
      <c r="E3908" s="29">
        <v>1</v>
      </c>
      <c r="F3908" s="29">
        <v>3672.9090000000001</v>
      </c>
      <c r="G3908" s="29">
        <v>1</v>
      </c>
      <c r="H3908" s="29">
        <v>1</v>
      </c>
      <c r="I3908" s="29">
        <v>1</v>
      </c>
      <c r="K3908" s="432"/>
      <c r="L3908" s="432" t="e">
        <f>IF(K3908=0,#REF!,0)</f>
        <v>#REF!</v>
      </c>
      <c r="O3908">
        <v>62554.625336999998</v>
      </c>
      <c r="P3908">
        <v>21</v>
      </c>
    </row>
    <row r="3909" spans="1:16">
      <c r="A3909" s="29">
        <v>3907</v>
      </c>
      <c r="B3909" s="29">
        <v>7502.9199999999983</v>
      </c>
      <c r="C3909" s="29">
        <v>35963.743999999882</v>
      </c>
      <c r="D3909" s="29">
        <v>1</v>
      </c>
      <c r="E3909" s="29">
        <v>1</v>
      </c>
      <c r="F3909" s="29">
        <v>5176.8899999999903</v>
      </c>
      <c r="G3909" s="29">
        <v>1</v>
      </c>
      <c r="H3909" s="29">
        <v>1</v>
      </c>
      <c r="I3909" s="29">
        <v>1</v>
      </c>
      <c r="K3909" s="432"/>
      <c r="L3909" s="432" t="e">
        <f>IF(K3909=0,#REF!,0)</f>
        <v>#REF!</v>
      </c>
      <c r="O3909">
        <v>61061.933533000003</v>
      </c>
      <c r="P3909">
        <v>23</v>
      </c>
    </row>
    <row r="3910" spans="1:16">
      <c r="A3910" s="29">
        <v>3908</v>
      </c>
      <c r="B3910" s="29">
        <v>8320.1720000000005</v>
      </c>
      <c r="C3910" s="29">
        <v>36090.580999999889</v>
      </c>
      <c r="D3910" s="29">
        <v>1</v>
      </c>
      <c r="E3910" s="29">
        <v>1</v>
      </c>
      <c r="F3910" s="29">
        <v>5243.6080000000002</v>
      </c>
      <c r="G3910" s="29">
        <v>1</v>
      </c>
      <c r="H3910" s="29">
        <v>1</v>
      </c>
      <c r="I3910" s="29">
        <v>1</v>
      </c>
      <c r="K3910" s="432"/>
      <c r="L3910" s="432" t="e">
        <f>IF(K3910=0,#REF!,0)</f>
        <v>#REF!</v>
      </c>
      <c r="O3910">
        <v>60176.172699000002</v>
      </c>
      <c r="P3910">
        <v>29</v>
      </c>
    </row>
    <row r="3911" spans="1:16">
      <c r="A3911" s="29">
        <v>3909</v>
      </c>
      <c r="B3911" s="29">
        <v>1847.3720000000001</v>
      </c>
      <c r="C3911" s="29">
        <v>16206.5099999999</v>
      </c>
      <c r="D3911" s="29">
        <v>1</v>
      </c>
      <c r="E3911" s="29">
        <v>1</v>
      </c>
      <c r="F3911" s="29">
        <v>4069.0889999999899</v>
      </c>
      <c r="G3911" s="29">
        <v>1</v>
      </c>
      <c r="H3911" s="29">
        <v>1</v>
      </c>
      <c r="I3911" s="29">
        <v>1</v>
      </c>
      <c r="K3911" s="432"/>
      <c r="L3911" s="432" t="e">
        <f>IF(K3911=0,#REF!,0)</f>
        <v>#REF!</v>
      </c>
      <c r="O3911">
        <v>59623.787992999998</v>
      </c>
      <c r="P3911">
        <v>33</v>
      </c>
    </row>
    <row r="3912" spans="1:16">
      <c r="A3912" s="29">
        <v>3910</v>
      </c>
      <c r="B3912" s="29">
        <v>1762.222</v>
      </c>
      <c r="C3912" s="29">
        <v>15721.1869999999</v>
      </c>
      <c r="D3912" s="29">
        <v>1</v>
      </c>
      <c r="E3912" s="29">
        <v>1</v>
      </c>
      <c r="F3912" s="29">
        <v>2958.4629999999902</v>
      </c>
      <c r="G3912" s="29">
        <v>1</v>
      </c>
      <c r="H3912" s="29">
        <v>1</v>
      </c>
      <c r="I3912" s="29">
        <v>1</v>
      </c>
      <c r="K3912" s="432"/>
      <c r="L3912" s="432" t="e">
        <f>IF(K3912=0,#REF!,0)</f>
        <v>#REF!</v>
      </c>
      <c r="O3912">
        <v>58493.185974</v>
      </c>
      <c r="P3912">
        <v>39</v>
      </c>
    </row>
    <row r="3913" spans="1:16">
      <c r="A3913" s="29">
        <v>3911</v>
      </c>
      <c r="B3913" s="29">
        <v>1762.222</v>
      </c>
      <c r="C3913" s="29">
        <v>15263.700999999901</v>
      </c>
      <c r="D3913" s="29">
        <v>1</v>
      </c>
      <c r="E3913" s="29">
        <v>1</v>
      </c>
      <c r="F3913" s="29">
        <v>1652.69</v>
      </c>
      <c r="G3913" s="29">
        <v>1</v>
      </c>
      <c r="H3913" s="29">
        <v>1</v>
      </c>
      <c r="I3913" s="29">
        <v>1</v>
      </c>
      <c r="K3913" s="432"/>
      <c r="L3913" s="432" t="e">
        <f>IF(K3913=0,#REF!,0)</f>
        <v>#REF!</v>
      </c>
      <c r="O3913">
        <v>57080.575743999987</v>
      </c>
      <c r="P3913">
        <v>31</v>
      </c>
    </row>
    <row r="3914" spans="1:16">
      <c r="A3914" s="29">
        <v>3912</v>
      </c>
      <c r="B3914" s="29">
        <v>1032.623999999998</v>
      </c>
      <c r="C3914" s="29">
        <v>15255.691999999901</v>
      </c>
      <c r="D3914" s="29">
        <v>1</v>
      </c>
      <c r="E3914" s="29">
        <v>1</v>
      </c>
      <c r="F3914" s="29">
        <v>1262.7339999999899</v>
      </c>
      <c r="G3914" s="29">
        <v>1</v>
      </c>
      <c r="H3914" s="29">
        <v>1</v>
      </c>
      <c r="I3914" s="29">
        <v>1</v>
      </c>
      <c r="K3914" s="432"/>
      <c r="L3914" s="432" t="e">
        <f>IF(K3914=0,#REF!,0)</f>
        <v>#REF!</v>
      </c>
      <c r="O3914">
        <v>55177.386017999997</v>
      </c>
      <c r="P3914">
        <v>29</v>
      </c>
    </row>
    <row r="3915" spans="1:16">
      <c r="A3915" s="29">
        <v>3913</v>
      </c>
      <c r="B3915" s="29">
        <v>1032.623999999998</v>
      </c>
      <c r="C3915" s="29">
        <v>15254.630999999899</v>
      </c>
      <c r="D3915" s="29">
        <v>1</v>
      </c>
      <c r="E3915" s="29">
        <v>1</v>
      </c>
      <c r="F3915" s="29">
        <v>555.91399999999999</v>
      </c>
      <c r="G3915" s="29">
        <v>1</v>
      </c>
      <c r="H3915" s="29">
        <v>1</v>
      </c>
      <c r="I3915" s="29">
        <v>1</v>
      </c>
      <c r="K3915" s="432"/>
      <c r="L3915" s="432" t="e">
        <f>IF(K3915=0,#REF!,0)</f>
        <v>#REF!</v>
      </c>
      <c r="O3915">
        <v>53996.277587999997</v>
      </c>
      <c r="P3915">
        <v>16</v>
      </c>
    </row>
    <row r="3916" spans="1:16">
      <c r="A3916" s="29">
        <v>3914</v>
      </c>
      <c r="B3916" s="29">
        <v>1032.623999999998</v>
      </c>
      <c r="C3916" s="29">
        <v>15187.612999999899</v>
      </c>
      <c r="D3916" s="29">
        <v>1</v>
      </c>
      <c r="E3916" s="29">
        <v>1</v>
      </c>
      <c r="F3916" s="29">
        <v>317.70800000000003</v>
      </c>
      <c r="G3916" s="29">
        <v>1</v>
      </c>
      <c r="H3916" s="29">
        <v>1</v>
      </c>
      <c r="I3916" s="29">
        <v>1</v>
      </c>
      <c r="K3916" s="432"/>
      <c r="L3916" s="432" t="e">
        <f>IF(K3916=0,#REF!,0)</f>
        <v>#REF!</v>
      </c>
      <c r="O3916">
        <v>51761.078368000002</v>
      </c>
      <c r="P3916">
        <v>13</v>
      </c>
    </row>
    <row r="3917" spans="1:16">
      <c r="A3917" s="29">
        <v>3915</v>
      </c>
      <c r="B3917" s="29">
        <v>1032.623999999998</v>
      </c>
      <c r="C3917" s="29">
        <v>15187.612999999899</v>
      </c>
      <c r="D3917" s="29">
        <v>1</v>
      </c>
      <c r="E3917" s="29">
        <v>1</v>
      </c>
      <c r="F3917" s="29">
        <v>253.75700000000001</v>
      </c>
      <c r="G3917" s="29">
        <v>1</v>
      </c>
      <c r="H3917" s="29">
        <v>1</v>
      </c>
      <c r="I3917" s="29">
        <v>1</v>
      </c>
      <c r="K3917" s="432"/>
      <c r="L3917" s="432" t="e">
        <f>IF(K3917=0,#REF!,0)</f>
        <v>#REF!</v>
      </c>
      <c r="O3917">
        <v>51722.392365000007</v>
      </c>
      <c r="P3917">
        <v>14</v>
      </c>
    </row>
    <row r="3918" spans="1:16">
      <c r="A3918" s="29">
        <v>3916</v>
      </c>
      <c r="B3918" s="29">
        <v>1032.623999999998</v>
      </c>
      <c r="C3918" s="29">
        <v>15187.612999999899</v>
      </c>
      <c r="D3918" s="29">
        <v>1</v>
      </c>
      <c r="E3918" s="29">
        <v>1</v>
      </c>
      <c r="F3918" s="29">
        <v>254.49199999999999</v>
      </c>
      <c r="G3918" s="29">
        <v>1</v>
      </c>
      <c r="H3918" s="29">
        <v>1</v>
      </c>
      <c r="I3918" s="29">
        <v>1</v>
      </c>
      <c r="K3918" s="432"/>
      <c r="L3918" s="432" t="e">
        <f>IF(K3918=0,#REF!,0)</f>
        <v>#REF!</v>
      </c>
      <c r="O3918">
        <v>51397.192626999997</v>
      </c>
      <c r="P3918">
        <v>14</v>
      </c>
    </row>
    <row r="3919" spans="1:16">
      <c r="A3919" s="29">
        <v>3917</v>
      </c>
      <c r="B3919" s="29">
        <v>1032.623999999998</v>
      </c>
      <c r="C3919" s="29">
        <v>15187.612999999899</v>
      </c>
      <c r="D3919" s="29">
        <v>1</v>
      </c>
      <c r="E3919" s="29">
        <v>1</v>
      </c>
      <c r="F3919" s="29">
        <v>233.98500000000001</v>
      </c>
      <c r="G3919" s="29">
        <v>1</v>
      </c>
      <c r="H3919" s="29">
        <v>1</v>
      </c>
      <c r="I3919" s="29">
        <v>1</v>
      </c>
      <c r="K3919" s="432"/>
      <c r="L3919" s="432" t="e">
        <f>IF(K3919=0,#REF!,0)</f>
        <v>#REF!</v>
      </c>
      <c r="O3919">
        <v>51085.243957999999</v>
      </c>
      <c r="P3919">
        <v>12</v>
      </c>
    </row>
    <row r="3920" spans="1:16">
      <c r="A3920" s="29">
        <v>3918</v>
      </c>
      <c r="B3920" s="29">
        <v>1762.222</v>
      </c>
      <c r="C3920" s="29">
        <v>15187.612999999899</v>
      </c>
      <c r="D3920" s="29">
        <v>1</v>
      </c>
      <c r="E3920" s="29">
        <v>1</v>
      </c>
      <c r="F3920" s="29">
        <v>2505.9929999999999</v>
      </c>
      <c r="G3920" s="29">
        <v>1</v>
      </c>
      <c r="H3920" s="29">
        <v>1</v>
      </c>
      <c r="I3920" s="29">
        <v>1</v>
      </c>
      <c r="K3920" s="432"/>
      <c r="L3920" s="432" t="e">
        <f>IF(K3920=0,#REF!,0)</f>
        <v>#REF!</v>
      </c>
      <c r="O3920">
        <v>51287.958741000002</v>
      </c>
      <c r="P3920">
        <v>14</v>
      </c>
    </row>
    <row r="3921" spans="1:16">
      <c r="A3921" s="29">
        <v>3919</v>
      </c>
      <c r="B3921" s="29">
        <v>6139.8579999999993</v>
      </c>
      <c r="C3921" s="29">
        <v>15289.6509999999</v>
      </c>
      <c r="D3921" s="29">
        <v>1</v>
      </c>
      <c r="E3921" s="29">
        <v>1</v>
      </c>
      <c r="F3921" s="29">
        <v>6567.4380000000001</v>
      </c>
      <c r="G3921" s="29">
        <v>1</v>
      </c>
      <c r="H3921" s="29">
        <v>1</v>
      </c>
      <c r="I3921" s="29">
        <v>1</v>
      </c>
      <c r="K3921" s="432"/>
      <c r="L3921" s="432" t="e">
        <f>IF(K3921=0,#REF!,0)</f>
        <v>#REF!</v>
      </c>
      <c r="O3921">
        <v>52359.494262</v>
      </c>
      <c r="P3921">
        <v>29</v>
      </c>
    </row>
    <row r="3922" spans="1:16">
      <c r="A3922" s="29">
        <v>3920</v>
      </c>
      <c r="B3922" s="29">
        <v>1762.222</v>
      </c>
      <c r="C3922" s="29">
        <v>44489.704999999987</v>
      </c>
      <c r="D3922" s="29">
        <v>1</v>
      </c>
      <c r="E3922" s="29">
        <v>1</v>
      </c>
      <c r="F3922" s="29">
        <v>5320.4520000000002</v>
      </c>
      <c r="G3922" s="29">
        <v>1</v>
      </c>
      <c r="H3922" s="29">
        <v>1</v>
      </c>
      <c r="I3922" s="29">
        <v>1</v>
      </c>
      <c r="K3922" s="432"/>
      <c r="L3922" s="432" t="e">
        <f>IF(K3922=0,#REF!,0)</f>
        <v>#REF!</v>
      </c>
      <c r="O3922">
        <v>54030.665649000002</v>
      </c>
      <c r="P3922">
        <v>54</v>
      </c>
    </row>
    <row r="3923" spans="1:16">
      <c r="A3923" s="29">
        <v>3921</v>
      </c>
      <c r="B3923" s="29">
        <v>1036.8899999999981</v>
      </c>
      <c r="C3923" s="29">
        <v>76318.70999999989</v>
      </c>
      <c r="D3923" s="29">
        <v>1</v>
      </c>
      <c r="E3923" s="29">
        <v>1</v>
      </c>
      <c r="F3923" s="29">
        <v>4401.0999999999904</v>
      </c>
      <c r="G3923" s="29">
        <v>1</v>
      </c>
      <c r="H3923" s="29">
        <v>1</v>
      </c>
      <c r="I3923" s="29">
        <v>1</v>
      </c>
      <c r="K3923" s="432"/>
      <c r="L3923" s="432" t="e">
        <f>IF(K3923=0,#REF!,0)</f>
        <v>#REF!</v>
      </c>
      <c r="O3923">
        <v>56250.648192000001</v>
      </c>
      <c r="P3923">
        <v>32</v>
      </c>
    </row>
    <row r="3924" spans="1:16">
      <c r="A3924" s="29">
        <v>3922</v>
      </c>
      <c r="B3924" s="29">
        <v>1171.2199999999989</v>
      </c>
      <c r="C3924" s="29">
        <v>101160.3419999998</v>
      </c>
      <c r="D3924" s="29">
        <v>1</v>
      </c>
      <c r="E3924" s="29">
        <v>1</v>
      </c>
      <c r="F3924" s="29">
        <v>3351.748</v>
      </c>
      <c r="G3924" s="29">
        <v>1</v>
      </c>
      <c r="H3924" s="29">
        <v>1</v>
      </c>
      <c r="I3924" s="29">
        <v>1</v>
      </c>
      <c r="K3924" s="432"/>
      <c r="L3924" s="432" t="e">
        <f>IF(K3924=0,#REF!,0)</f>
        <v>#REF!</v>
      </c>
      <c r="O3924">
        <v>60118.171416999998</v>
      </c>
      <c r="P3924">
        <v>22</v>
      </c>
    </row>
    <row r="3925" spans="1:16">
      <c r="A3925" s="29">
        <v>3923</v>
      </c>
      <c r="B3925" s="29">
        <v>1268.7769999999989</v>
      </c>
      <c r="C3925" s="29">
        <v>135484.1229999997</v>
      </c>
      <c r="D3925" s="29">
        <v>1</v>
      </c>
      <c r="E3925" s="29">
        <v>1</v>
      </c>
      <c r="F3925" s="29">
        <v>2957.5970000000002</v>
      </c>
      <c r="G3925" s="29">
        <v>1</v>
      </c>
      <c r="H3925" s="29">
        <v>1</v>
      </c>
      <c r="I3925" s="29">
        <v>1</v>
      </c>
      <c r="K3925" s="432">
        <v>6045.9553892151762</v>
      </c>
      <c r="L3925" s="432">
        <f>IF(K3925=0,#REF!,0)</f>
        <v>0</v>
      </c>
      <c r="O3925">
        <v>61857.081877999997</v>
      </c>
      <c r="P3925">
        <v>22</v>
      </c>
    </row>
    <row r="3926" spans="1:16">
      <c r="A3926" s="29">
        <v>3924</v>
      </c>
      <c r="B3926" s="29">
        <v>1311.1939999999991</v>
      </c>
      <c r="C3926" s="29">
        <v>120601.8809999998</v>
      </c>
      <c r="D3926" s="29">
        <v>1</v>
      </c>
      <c r="E3926" s="29">
        <v>1</v>
      </c>
      <c r="F3926" s="29">
        <v>2760.3829999999998</v>
      </c>
      <c r="G3926" s="29">
        <v>1</v>
      </c>
      <c r="H3926" s="29">
        <v>1</v>
      </c>
      <c r="I3926" s="29">
        <v>1</v>
      </c>
      <c r="K3926" s="432">
        <v>14121.55637462326</v>
      </c>
      <c r="L3926" s="432">
        <f>IF(K3926=0,#REF!,0)</f>
        <v>0</v>
      </c>
      <c r="O3926">
        <v>62452.320617999998</v>
      </c>
      <c r="P3926">
        <v>16</v>
      </c>
    </row>
    <row r="3927" spans="1:16">
      <c r="A3927" s="29">
        <v>3925</v>
      </c>
      <c r="B3927" s="29">
        <v>6622.5510000000004</v>
      </c>
      <c r="C3927" s="29">
        <v>58491.292999999903</v>
      </c>
      <c r="D3927" s="29">
        <v>1</v>
      </c>
      <c r="E3927" s="29">
        <v>1</v>
      </c>
      <c r="F3927" s="29">
        <v>4131.1439999999902</v>
      </c>
      <c r="G3927" s="29">
        <v>1</v>
      </c>
      <c r="H3927" s="29">
        <v>1</v>
      </c>
      <c r="I3927" s="29">
        <v>1</v>
      </c>
      <c r="K3927" s="432"/>
      <c r="L3927" s="432" t="e">
        <f>IF(K3927=0,#REF!,0)</f>
        <v>#REF!</v>
      </c>
      <c r="O3927">
        <v>59195.654296999986</v>
      </c>
      <c r="P3927">
        <v>18</v>
      </c>
    </row>
    <row r="3928" spans="1:16">
      <c r="A3928" s="29">
        <v>3926</v>
      </c>
      <c r="B3928" s="29">
        <v>2111.2619999999988</v>
      </c>
      <c r="C3928" s="29">
        <v>103583.1989999998</v>
      </c>
      <c r="D3928" s="29">
        <v>1</v>
      </c>
      <c r="E3928" s="29">
        <v>1</v>
      </c>
      <c r="F3928" s="29">
        <v>3673.4719999999902</v>
      </c>
      <c r="G3928" s="29">
        <v>1</v>
      </c>
      <c r="H3928" s="29">
        <v>1</v>
      </c>
      <c r="I3928" s="29">
        <v>1</v>
      </c>
      <c r="K3928" s="432">
        <v>12859.02031106094</v>
      </c>
      <c r="L3928" s="432">
        <f>IF(K3928=0,#REF!,0)</f>
        <v>0</v>
      </c>
      <c r="O3928">
        <v>59285.805876000013</v>
      </c>
      <c r="P3928">
        <v>16</v>
      </c>
    </row>
    <row r="3929" spans="1:16">
      <c r="A3929" s="29">
        <v>3927</v>
      </c>
      <c r="B3929" s="29">
        <v>1379.5699999999979</v>
      </c>
      <c r="C3929" s="29">
        <v>164252.4439999997</v>
      </c>
      <c r="D3929" s="29">
        <v>1</v>
      </c>
      <c r="E3929" s="29">
        <v>1</v>
      </c>
      <c r="F3929" s="29">
        <v>2105.6329999999998</v>
      </c>
      <c r="G3929" s="29">
        <v>1</v>
      </c>
      <c r="H3929" s="29">
        <v>1</v>
      </c>
      <c r="I3929" s="29">
        <v>1</v>
      </c>
      <c r="K3929" s="432"/>
      <c r="L3929" s="432" t="e">
        <f>IF(K3929=0,#REF!,0)</f>
        <v>#REF!</v>
      </c>
      <c r="O3929">
        <v>62942.148832999999</v>
      </c>
      <c r="P3929">
        <v>20</v>
      </c>
    </row>
    <row r="3930" spans="1:16">
      <c r="A3930" s="29">
        <v>3928</v>
      </c>
      <c r="B3930" s="29">
        <v>1450.093999999998</v>
      </c>
      <c r="C3930" s="29">
        <v>140019.45199999979</v>
      </c>
      <c r="D3930" s="29">
        <v>1</v>
      </c>
      <c r="E3930" s="29">
        <v>1</v>
      </c>
      <c r="F3930" s="29">
        <v>1844.7049999999999</v>
      </c>
      <c r="G3930" s="29">
        <v>1</v>
      </c>
      <c r="H3930" s="29">
        <v>1</v>
      </c>
      <c r="I3930" s="29">
        <v>1</v>
      </c>
      <c r="K3930" s="432"/>
      <c r="L3930" s="432" t="e">
        <f>IF(K3930=0,#REF!,0)</f>
        <v>#REF!</v>
      </c>
      <c r="O3930">
        <v>62748.192078</v>
      </c>
      <c r="P3930">
        <v>17</v>
      </c>
    </row>
    <row r="3931" spans="1:16">
      <c r="A3931" s="29">
        <v>3929</v>
      </c>
      <c r="B3931" s="29">
        <v>1377.3899999999981</v>
      </c>
      <c r="C3931" s="29">
        <v>121788.5159999998</v>
      </c>
      <c r="D3931" s="29">
        <v>1</v>
      </c>
      <c r="E3931" s="29">
        <v>1</v>
      </c>
      <c r="F3931" s="29">
        <v>2105.8529999999901</v>
      </c>
      <c r="G3931" s="29">
        <v>1</v>
      </c>
      <c r="H3931" s="29">
        <v>1</v>
      </c>
      <c r="I3931" s="29">
        <v>1</v>
      </c>
      <c r="K3931" s="432"/>
      <c r="L3931" s="432" t="e">
        <f>IF(K3931=0,#REF!,0)</f>
        <v>#REF!</v>
      </c>
      <c r="O3931">
        <v>63215.837492999999</v>
      </c>
      <c r="P3931">
        <v>22</v>
      </c>
    </row>
    <row r="3932" spans="1:16">
      <c r="A3932" s="29">
        <v>3930</v>
      </c>
      <c r="B3932" s="29">
        <v>2039.2149999999999</v>
      </c>
      <c r="C3932" s="29">
        <v>65160.155999999894</v>
      </c>
      <c r="D3932" s="29">
        <v>1</v>
      </c>
      <c r="E3932" s="29">
        <v>1</v>
      </c>
      <c r="F3932" s="29">
        <v>3674.3049999999898</v>
      </c>
      <c r="G3932" s="29">
        <v>1</v>
      </c>
      <c r="H3932" s="29">
        <v>1</v>
      </c>
      <c r="I3932" s="29">
        <v>1</v>
      </c>
      <c r="K3932" s="432"/>
      <c r="L3932" s="432" t="e">
        <f>IF(K3932=0,#REF!,0)</f>
        <v>#REF!</v>
      </c>
      <c r="O3932">
        <v>63161.835357999997</v>
      </c>
      <c r="P3932">
        <v>21</v>
      </c>
    </row>
    <row r="3933" spans="1:16">
      <c r="A3933" s="29">
        <v>3931</v>
      </c>
      <c r="B3933" s="29">
        <v>6466.7589999999982</v>
      </c>
      <c r="C3933" s="29">
        <v>33668.380999999899</v>
      </c>
      <c r="D3933" s="29">
        <v>1</v>
      </c>
      <c r="E3933" s="29">
        <v>1</v>
      </c>
      <c r="F3933" s="29">
        <v>5178.7689999999902</v>
      </c>
      <c r="G3933" s="29">
        <v>1</v>
      </c>
      <c r="H3933" s="29">
        <v>1</v>
      </c>
      <c r="I3933" s="29">
        <v>1</v>
      </c>
      <c r="K3933" s="432"/>
      <c r="L3933" s="432" t="e">
        <f>IF(K3933=0,#REF!,0)</f>
        <v>#REF!</v>
      </c>
      <c r="O3933">
        <v>61528.771515</v>
      </c>
      <c r="P3933">
        <v>24</v>
      </c>
    </row>
    <row r="3934" spans="1:16">
      <c r="A3934" s="29">
        <v>3932</v>
      </c>
      <c r="B3934" s="29">
        <v>7769.9920000000011</v>
      </c>
      <c r="C3934" s="29">
        <v>33914.739999999903</v>
      </c>
      <c r="D3934" s="29">
        <v>1</v>
      </c>
      <c r="E3934" s="29">
        <v>1</v>
      </c>
      <c r="F3934" s="29">
        <v>5245.8090000000002</v>
      </c>
      <c r="G3934" s="29">
        <v>1</v>
      </c>
      <c r="H3934" s="29">
        <v>1</v>
      </c>
      <c r="I3934" s="29">
        <v>1</v>
      </c>
      <c r="K3934" s="432"/>
      <c r="L3934" s="432" t="e">
        <f>IF(K3934=0,#REF!,0)</f>
        <v>#REF!</v>
      </c>
      <c r="O3934">
        <v>60995.773621</v>
      </c>
      <c r="P3934">
        <v>29</v>
      </c>
    </row>
    <row r="3935" spans="1:16">
      <c r="A3935" s="29">
        <v>3933</v>
      </c>
      <c r="B3935" s="29">
        <v>1797.71</v>
      </c>
      <c r="C3935" s="29">
        <v>16170.3829999999</v>
      </c>
      <c r="D3935" s="29">
        <v>1</v>
      </c>
      <c r="E3935" s="29">
        <v>1</v>
      </c>
      <c r="F3935" s="29">
        <v>4070.5540000000001</v>
      </c>
      <c r="G3935" s="29">
        <v>1</v>
      </c>
      <c r="H3935" s="29">
        <v>1</v>
      </c>
      <c r="I3935" s="29">
        <v>1</v>
      </c>
      <c r="K3935" s="432"/>
      <c r="L3935" s="432" t="e">
        <f>IF(K3935=0,#REF!,0)</f>
        <v>#REF!</v>
      </c>
      <c r="O3935">
        <v>60258.262267999999</v>
      </c>
      <c r="P3935">
        <v>31</v>
      </c>
    </row>
    <row r="3936" spans="1:16">
      <c r="A3936" s="29">
        <v>3934</v>
      </c>
      <c r="B3936" s="29">
        <v>1762.222</v>
      </c>
      <c r="C3936" s="29">
        <v>15716.4399999999</v>
      </c>
      <c r="D3936" s="29">
        <v>1</v>
      </c>
      <c r="E3936" s="29">
        <v>1</v>
      </c>
      <c r="F3936" s="29">
        <v>2959.1410000000001</v>
      </c>
      <c r="G3936" s="29">
        <v>1</v>
      </c>
      <c r="H3936" s="29">
        <v>1</v>
      </c>
      <c r="I3936" s="29">
        <v>1</v>
      </c>
      <c r="K3936" s="432"/>
      <c r="L3936" s="432" t="e">
        <f>IF(K3936=0,#REF!,0)</f>
        <v>#REF!</v>
      </c>
      <c r="O3936">
        <v>58794.403992</v>
      </c>
      <c r="P3936">
        <v>31</v>
      </c>
    </row>
    <row r="3937" spans="1:16">
      <c r="A3937" s="29">
        <v>3935</v>
      </c>
      <c r="B3937" s="29">
        <v>1762.222</v>
      </c>
      <c r="C3937" s="29">
        <v>15262.4299999999</v>
      </c>
      <c r="D3937" s="29">
        <v>1</v>
      </c>
      <c r="E3937" s="29">
        <v>1</v>
      </c>
      <c r="F3937" s="29">
        <v>1652.9680000000001</v>
      </c>
      <c r="G3937" s="29">
        <v>1</v>
      </c>
      <c r="H3937" s="29">
        <v>1</v>
      </c>
      <c r="I3937" s="29">
        <v>1</v>
      </c>
      <c r="K3937" s="432"/>
      <c r="L3937" s="432" t="e">
        <f>IF(K3937=0,#REF!,0)</f>
        <v>#REF!</v>
      </c>
      <c r="O3937">
        <v>57366.554077000001</v>
      </c>
      <c r="P3937">
        <v>26</v>
      </c>
    </row>
    <row r="3938" spans="1:16">
      <c r="A3938" s="29">
        <v>3936</v>
      </c>
      <c r="B3938" s="29">
        <v>1032.623999999998</v>
      </c>
      <c r="C3938" s="29">
        <v>15257.112999999899</v>
      </c>
      <c r="D3938" s="29">
        <v>1</v>
      </c>
      <c r="E3938" s="29">
        <v>1</v>
      </c>
      <c r="F3938" s="29">
        <v>1262.76699999999</v>
      </c>
      <c r="G3938" s="29">
        <v>1</v>
      </c>
      <c r="H3938" s="29">
        <v>1</v>
      </c>
      <c r="I3938" s="29">
        <v>1</v>
      </c>
      <c r="K3938" s="432"/>
      <c r="L3938" s="432" t="e">
        <f>IF(K3938=0,#REF!,0)</f>
        <v>#REF!</v>
      </c>
      <c r="O3938">
        <v>55764.774871000001</v>
      </c>
      <c r="P3938">
        <v>25</v>
      </c>
    </row>
    <row r="3939" spans="1:16">
      <c r="A3939" s="29">
        <v>3937</v>
      </c>
      <c r="B3939" s="29">
        <v>1032.623999999998</v>
      </c>
      <c r="C3939" s="29">
        <v>15254.630999999899</v>
      </c>
      <c r="D3939" s="29">
        <v>1</v>
      </c>
      <c r="E3939" s="29">
        <v>1</v>
      </c>
      <c r="F3939" s="29">
        <v>555.87400000000002</v>
      </c>
      <c r="G3939" s="29">
        <v>1</v>
      </c>
      <c r="H3939" s="29">
        <v>1</v>
      </c>
      <c r="I3939" s="29">
        <v>1</v>
      </c>
      <c r="K3939" s="432"/>
      <c r="L3939" s="432" t="e">
        <f>IF(K3939=0,#REF!,0)</f>
        <v>#REF!</v>
      </c>
      <c r="O3939">
        <v>53887.391572</v>
      </c>
      <c r="P3939">
        <v>19</v>
      </c>
    </row>
    <row r="3940" spans="1:16">
      <c r="A3940" s="29">
        <v>3938</v>
      </c>
      <c r="B3940" s="29">
        <v>1032.623999999998</v>
      </c>
      <c r="C3940" s="29">
        <v>15187.612999999899</v>
      </c>
      <c r="D3940" s="29">
        <v>1</v>
      </c>
      <c r="E3940" s="29">
        <v>1</v>
      </c>
      <c r="F3940" s="29">
        <v>317.65699999999902</v>
      </c>
      <c r="G3940" s="29">
        <v>1</v>
      </c>
      <c r="H3940" s="29">
        <v>1</v>
      </c>
      <c r="I3940" s="29">
        <v>1</v>
      </c>
      <c r="K3940" s="432"/>
      <c r="L3940" s="432" t="e">
        <f>IF(K3940=0,#REF!,0)</f>
        <v>#REF!</v>
      </c>
      <c r="O3940">
        <v>52910.761720000002</v>
      </c>
      <c r="P3940">
        <v>18</v>
      </c>
    </row>
    <row r="3941" spans="1:16">
      <c r="A3941" s="29">
        <v>3939</v>
      </c>
      <c r="B3941" s="29">
        <v>1032.623999999998</v>
      </c>
      <c r="C3941" s="29">
        <v>15187.612999999899</v>
      </c>
      <c r="D3941" s="29">
        <v>1</v>
      </c>
      <c r="E3941" s="29">
        <v>1</v>
      </c>
      <c r="F3941" s="29">
        <v>254.136</v>
      </c>
      <c r="G3941" s="29">
        <v>1</v>
      </c>
      <c r="H3941" s="29">
        <v>1</v>
      </c>
      <c r="I3941" s="29">
        <v>1</v>
      </c>
      <c r="K3941" s="432"/>
      <c r="L3941" s="432" t="e">
        <f>IF(K3941=0,#REF!,0)</f>
        <v>#REF!</v>
      </c>
      <c r="O3941">
        <v>52287.345244999997</v>
      </c>
      <c r="P3941">
        <v>15</v>
      </c>
    </row>
    <row r="3942" spans="1:16">
      <c r="A3942" s="29">
        <v>3940</v>
      </c>
      <c r="B3942" s="29">
        <v>1032.623999999998</v>
      </c>
      <c r="C3942" s="29">
        <v>15187.612999999899</v>
      </c>
      <c r="D3942" s="29">
        <v>1</v>
      </c>
      <c r="E3942" s="29">
        <v>1</v>
      </c>
      <c r="F3942" s="29">
        <v>254.48399999999901</v>
      </c>
      <c r="G3942" s="29">
        <v>1</v>
      </c>
      <c r="H3942" s="29">
        <v>1</v>
      </c>
      <c r="I3942" s="29">
        <v>1</v>
      </c>
      <c r="K3942" s="432"/>
      <c r="L3942" s="432" t="e">
        <f>IF(K3942=0,#REF!,0)</f>
        <v>#REF!</v>
      </c>
      <c r="O3942">
        <v>51219.289856000003</v>
      </c>
      <c r="P3942">
        <v>13</v>
      </c>
    </row>
    <row r="3943" spans="1:16">
      <c r="A3943" s="29">
        <v>3941</v>
      </c>
      <c r="B3943" s="29">
        <v>1032.623999999998</v>
      </c>
      <c r="C3943" s="29">
        <v>15187.612999999899</v>
      </c>
      <c r="D3943" s="29">
        <v>1</v>
      </c>
      <c r="E3943" s="29">
        <v>1</v>
      </c>
      <c r="F3943" s="29">
        <v>233.696</v>
      </c>
      <c r="G3943" s="29">
        <v>1</v>
      </c>
      <c r="H3943" s="29">
        <v>1</v>
      </c>
      <c r="I3943" s="29">
        <v>1</v>
      </c>
      <c r="K3943" s="432"/>
      <c r="L3943" s="432" t="e">
        <f>IF(K3943=0,#REF!,0)</f>
        <v>#REF!</v>
      </c>
      <c r="O3943">
        <v>51310.080109000002</v>
      </c>
      <c r="P3943">
        <v>13</v>
      </c>
    </row>
    <row r="3944" spans="1:16">
      <c r="A3944" s="29">
        <v>3942</v>
      </c>
      <c r="B3944" s="29">
        <v>1762.222</v>
      </c>
      <c r="C3944" s="29">
        <v>15187.612999999899</v>
      </c>
      <c r="D3944" s="29">
        <v>1</v>
      </c>
      <c r="E3944" s="29">
        <v>1</v>
      </c>
      <c r="F3944" s="29">
        <v>2505.424</v>
      </c>
      <c r="G3944" s="29">
        <v>1</v>
      </c>
      <c r="H3944" s="29">
        <v>1</v>
      </c>
      <c r="I3944" s="29">
        <v>1</v>
      </c>
      <c r="K3944" s="432"/>
      <c r="L3944" s="432" t="e">
        <f>IF(K3944=0,#REF!,0)</f>
        <v>#REF!</v>
      </c>
      <c r="O3944">
        <v>51039.145569</v>
      </c>
      <c r="P3944">
        <v>16</v>
      </c>
    </row>
    <row r="3945" spans="1:16">
      <c r="A3945" s="29">
        <v>3943</v>
      </c>
      <c r="B3945" s="29">
        <v>6139.8579999999993</v>
      </c>
      <c r="C3945" s="29">
        <v>15289.6509999999</v>
      </c>
      <c r="D3945" s="29">
        <v>1</v>
      </c>
      <c r="E3945" s="29">
        <v>1</v>
      </c>
      <c r="F3945" s="29">
        <v>6569.8329999999996</v>
      </c>
      <c r="G3945" s="29">
        <v>1</v>
      </c>
      <c r="H3945" s="29">
        <v>1</v>
      </c>
      <c r="I3945" s="29">
        <v>1</v>
      </c>
      <c r="K3945" s="432"/>
      <c r="L3945" s="432" t="e">
        <f>IF(K3945=0,#REF!,0)</f>
        <v>#REF!</v>
      </c>
      <c r="O3945">
        <v>52757.577605999999</v>
      </c>
      <c r="P3945">
        <v>28</v>
      </c>
    </row>
    <row r="3946" spans="1:16">
      <c r="A3946" s="29">
        <v>3944</v>
      </c>
      <c r="B3946" s="29">
        <v>1762.222</v>
      </c>
      <c r="C3946" s="29">
        <v>44294.739000000001</v>
      </c>
      <c r="D3946" s="29">
        <v>1</v>
      </c>
      <c r="E3946" s="29">
        <v>1</v>
      </c>
      <c r="F3946" s="29">
        <v>5323.8109999999997</v>
      </c>
      <c r="G3946" s="29">
        <v>1</v>
      </c>
      <c r="H3946" s="29">
        <v>1</v>
      </c>
      <c r="I3946" s="29">
        <v>1</v>
      </c>
      <c r="K3946" s="432"/>
      <c r="L3946" s="432" t="e">
        <f>IF(K3946=0,#REF!,0)</f>
        <v>#REF!</v>
      </c>
      <c r="O3946">
        <v>55771.916717</v>
      </c>
      <c r="P3946">
        <v>48</v>
      </c>
    </row>
    <row r="3947" spans="1:16">
      <c r="A3947" s="29">
        <v>3945</v>
      </c>
      <c r="B3947" s="29">
        <v>1032.623999999998</v>
      </c>
      <c r="C3947" s="29">
        <v>75175.0649999999</v>
      </c>
      <c r="D3947" s="29">
        <v>1</v>
      </c>
      <c r="E3947" s="29">
        <v>1</v>
      </c>
      <c r="F3947" s="29">
        <v>4405.1970000000001</v>
      </c>
      <c r="G3947" s="29">
        <v>1</v>
      </c>
      <c r="H3947" s="29">
        <v>1</v>
      </c>
      <c r="I3947" s="29">
        <v>1</v>
      </c>
      <c r="K3947" s="432"/>
      <c r="L3947" s="432" t="e">
        <f>IF(K3947=0,#REF!,0)</f>
        <v>#REF!</v>
      </c>
      <c r="O3947">
        <v>57499.147857999997</v>
      </c>
      <c r="P3947">
        <v>32</v>
      </c>
    </row>
    <row r="3948" spans="1:16">
      <c r="A3948" s="29">
        <v>3946</v>
      </c>
      <c r="B3948" s="29">
        <v>1153.2399999999991</v>
      </c>
      <c r="C3948" s="29">
        <v>94781.047999999806</v>
      </c>
      <c r="D3948" s="29">
        <v>1</v>
      </c>
      <c r="E3948" s="29">
        <v>1</v>
      </c>
      <c r="F3948" s="29">
        <v>3355.7489999999998</v>
      </c>
      <c r="G3948" s="29">
        <v>1</v>
      </c>
      <c r="H3948" s="29">
        <v>1</v>
      </c>
      <c r="I3948" s="29">
        <v>1</v>
      </c>
      <c r="K3948" s="432">
        <v>5773.1803168810184</v>
      </c>
      <c r="L3948" s="432">
        <f>IF(K3948=0,#REF!,0)</f>
        <v>0</v>
      </c>
      <c r="O3948">
        <v>59883.952971999999</v>
      </c>
      <c r="P3948">
        <v>23</v>
      </c>
    </row>
    <row r="3949" spans="1:16">
      <c r="A3949" s="29">
        <v>3947</v>
      </c>
      <c r="B3949" s="29">
        <v>1213.5469999999989</v>
      </c>
      <c r="C3949" s="29">
        <v>115484.1979999998</v>
      </c>
      <c r="D3949" s="29">
        <v>1</v>
      </c>
      <c r="E3949" s="29">
        <v>1</v>
      </c>
      <c r="F3949" s="29">
        <v>2961.5529999999899</v>
      </c>
      <c r="G3949" s="29">
        <v>1</v>
      </c>
      <c r="H3949" s="29">
        <v>1</v>
      </c>
      <c r="I3949" s="29">
        <v>1</v>
      </c>
      <c r="K3949" s="432">
        <v>16257.42226165381</v>
      </c>
      <c r="L3949" s="432">
        <f>IF(K3949=0,#REF!,0)</f>
        <v>0</v>
      </c>
      <c r="O3949">
        <v>60631.953521000003</v>
      </c>
      <c r="P3949">
        <v>21</v>
      </c>
    </row>
    <row r="3950" spans="1:16">
      <c r="A3950" s="29">
        <v>3948</v>
      </c>
      <c r="B3950" s="29">
        <v>1213.5469999999989</v>
      </c>
      <c r="C3950" s="29">
        <v>100163.4829999998</v>
      </c>
      <c r="D3950" s="29">
        <v>1</v>
      </c>
      <c r="E3950" s="29">
        <v>1</v>
      </c>
      <c r="F3950" s="29">
        <v>2764.3510000000001</v>
      </c>
      <c r="G3950" s="29">
        <v>1</v>
      </c>
      <c r="H3950" s="29">
        <v>1</v>
      </c>
      <c r="I3950" s="29">
        <v>1</v>
      </c>
      <c r="K3950" s="432">
        <v>28633.347736558451</v>
      </c>
      <c r="L3950" s="432">
        <f>IF(K3950=0,#REF!,0)</f>
        <v>0</v>
      </c>
      <c r="O3950">
        <v>61301.410095000007</v>
      </c>
      <c r="P3950">
        <v>18</v>
      </c>
    </row>
    <row r="3951" spans="1:16">
      <c r="A3951" s="29">
        <v>3949</v>
      </c>
      <c r="B3951" s="29">
        <v>6235.9579999999996</v>
      </c>
      <c r="C3951" s="29">
        <v>53315.861999999906</v>
      </c>
      <c r="D3951" s="29">
        <v>1</v>
      </c>
      <c r="E3951" s="29">
        <v>1</v>
      </c>
      <c r="F3951" s="29">
        <v>4136.8630000000003</v>
      </c>
      <c r="G3951" s="29">
        <v>1</v>
      </c>
      <c r="H3951" s="29">
        <v>1</v>
      </c>
      <c r="I3951" s="29">
        <v>1</v>
      </c>
      <c r="K3951" s="432">
        <v>18612.933868657499</v>
      </c>
      <c r="L3951" s="432">
        <f>IF(K3951=0,#REF!,0)</f>
        <v>0</v>
      </c>
      <c r="O3951">
        <v>58853.245849999999</v>
      </c>
      <c r="P3951">
        <v>21</v>
      </c>
    </row>
    <row r="3952" spans="1:16">
      <c r="A3952" s="29">
        <v>3950</v>
      </c>
      <c r="B3952" s="29">
        <v>1770.2829999999999</v>
      </c>
      <c r="C3952" s="29">
        <v>82446.265999999887</v>
      </c>
      <c r="D3952" s="29">
        <v>1</v>
      </c>
      <c r="E3952" s="29">
        <v>1</v>
      </c>
      <c r="F3952" s="29">
        <v>3678.91</v>
      </c>
      <c r="G3952" s="29">
        <v>1</v>
      </c>
      <c r="H3952" s="29">
        <v>1</v>
      </c>
      <c r="I3952" s="29">
        <v>1</v>
      </c>
      <c r="K3952" s="432">
        <v>28264.535252874419</v>
      </c>
      <c r="L3952" s="432">
        <f>IF(K3952=0,#REF!,0)</f>
        <v>0</v>
      </c>
      <c r="O3952">
        <v>58965.950745000002</v>
      </c>
      <c r="P3952">
        <v>19</v>
      </c>
    </row>
    <row r="3953" spans="1:16">
      <c r="A3953" s="29">
        <v>3951</v>
      </c>
      <c r="B3953" s="29">
        <v>1048.8679999999979</v>
      </c>
      <c r="C3953" s="29">
        <v>134247.38399999979</v>
      </c>
      <c r="D3953" s="29">
        <v>1</v>
      </c>
      <c r="E3953" s="29">
        <v>1</v>
      </c>
      <c r="F3953" s="29">
        <v>2109.0499999999902</v>
      </c>
      <c r="G3953" s="29">
        <v>1</v>
      </c>
      <c r="H3953" s="29">
        <v>1</v>
      </c>
      <c r="I3953" s="29">
        <v>1</v>
      </c>
      <c r="K3953" s="432">
        <v>19596.185570717698</v>
      </c>
      <c r="L3953" s="432">
        <f>IF(K3953=0,#REF!,0)</f>
        <v>0</v>
      </c>
      <c r="O3953">
        <v>62762.100066999999</v>
      </c>
      <c r="P3953">
        <v>30</v>
      </c>
    </row>
    <row r="3954" spans="1:16">
      <c r="A3954" s="29">
        <v>3952</v>
      </c>
      <c r="B3954" s="29">
        <v>1068.5119999999979</v>
      </c>
      <c r="C3954" s="29">
        <v>113559.25999999981</v>
      </c>
      <c r="D3954" s="29">
        <v>1</v>
      </c>
      <c r="E3954" s="29">
        <v>1</v>
      </c>
      <c r="F3954" s="29">
        <v>1847.6879999999901</v>
      </c>
      <c r="G3954" s="29">
        <v>1</v>
      </c>
      <c r="H3954" s="29">
        <v>1</v>
      </c>
      <c r="I3954" s="29">
        <v>1</v>
      </c>
      <c r="K3954" s="432">
        <v>806.78418868860354</v>
      </c>
      <c r="L3954" s="432">
        <f>IF(K3954=0,#REF!,0)</f>
        <v>0</v>
      </c>
      <c r="O3954">
        <v>62829.494751000013</v>
      </c>
      <c r="P3954">
        <v>23</v>
      </c>
    </row>
    <row r="3955" spans="1:16">
      <c r="A3955" s="29">
        <v>3953</v>
      </c>
      <c r="B3955" s="29">
        <v>1078.5679999999979</v>
      </c>
      <c r="C3955" s="29">
        <v>104403.19599999981</v>
      </c>
      <c r="D3955" s="29">
        <v>1</v>
      </c>
      <c r="E3955" s="29">
        <v>1</v>
      </c>
      <c r="F3955" s="29">
        <v>2108.6619999999998</v>
      </c>
      <c r="G3955" s="29">
        <v>1</v>
      </c>
      <c r="H3955" s="29">
        <v>1</v>
      </c>
      <c r="I3955" s="29">
        <v>1</v>
      </c>
      <c r="K3955" s="432"/>
      <c r="L3955" s="432" t="e">
        <f>IF(K3955=0,#REF!,0)</f>
        <v>#REF!</v>
      </c>
      <c r="O3955">
        <v>62977.182374000004</v>
      </c>
      <c r="P3955">
        <v>24</v>
      </c>
    </row>
    <row r="3956" spans="1:16">
      <c r="A3956" s="29">
        <v>3954</v>
      </c>
      <c r="B3956" s="29">
        <v>1807.14</v>
      </c>
      <c r="C3956" s="29">
        <v>53719.429999999993</v>
      </c>
      <c r="D3956" s="29">
        <v>1</v>
      </c>
      <c r="E3956" s="29">
        <v>1</v>
      </c>
      <c r="F3956" s="29">
        <v>3678.1590000000001</v>
      </c>
      <c r="G3956" s="29">
        <v>1</v>
      </c>
      <c r="H3956" s="29">
        <v>1</v>
      </c>
      <c r="I3956" s="29">
        <v>1</v>
      </c>
      <c r="K3956" s="432"/>
      <c r="L3956" s="432" t="e">
        <f>IF(K3956=0,#REF!,0)</f>
        <v>#REF!</v>
      </c>
      <c r="O3956">
        <v>62580.088379000001</v>
      </c>
      <c r="P3956">
        <v>17</v>
      </c>
    </row>
    <row r="3957" spans="1:16">
      <c r="A3957" s="29">
        <v>3955</v>
      </c>
      <c r="B3957" s="29">
        <v>6216.6610000000001</v>
      </c>
      <c r="C3957" s="29">
        <v>33029.871999999887</v>
      </c>
      <c r="D3957" s="29">
        <v>1</v>
      </c>
      <c r="E3957" s="29">
        <v>1</v>
      </c>
      <c r="F3957" s="29">
        <v>5182.8739999999998</v>
      </c>
      <c r="G3957" s="29">
        <v>1</v>
      </c>
      <c r="H3957" s="29">
        <v>1</v>
      </c>
      <c r="I3957" s="29">
        <v>1</v>
      </c>
      <c r="K3957" s="432"/>
      <c r="L3957" s="432" t="e">
        <f>IF(K3957=0,#REF!,0)</f>
        <v>#REF!</v>
      </c>
      <c r="O3957">
        <v>60991.711455999997</v>
      </c>
      <c r="P3957">
        <v>22</v>
      </c>
    </row>
    <row r="3958" spans="1:16">
      <c r="A3958" s="29">
        <v>3956</v>
      </c>
      <c r="B3958" s="29">
        <v>7634.5780000000004</v>
      </c>
      <c r="C3958" s="29">
        <v>33310.555999999888</v>
      </c>
      <c r="D3958" s="29">
        <v>1</v>
      </c>
      <c r="E3958" s="29">
        <v>1</v>
      </c>
      <c r="F3958" s="29">
        <v>5249.2609999999904</v>
      </c>
      <c r="G3958" s="29">
        <v>1</v>
      </c>
      <c r="H3958" s="29">
        <v>1</v>
      </c>
      <c r="I3958" s="29">
        <v>1</v>
      </c>
      <c r="K3958" s="432"/>
      <c r="L3958" s="432" t="e">
        <f>IF(K3958=0,#REF!,0)</f>
        <v>#REF!</v>
      </c>
      <c r="O3958">
        <v>60025.855377</v>
      </c>
      <c r="P3958">
        <v>26</v>
      </c>
    </row>
    <row r="3959" spans="1:16">
      <c r="A3959" s="29">
        <v>3957</v>
      </c>
      <c r="B3959" s="29">
        <v>1762.222</v>
      </c>
      <c r="C3959" s="29">
        <v>16164.5789999999</v>
      </c>
      <c r="D3959" s="29">
        <v>1</v>
      </c>
      <c r="E3959" s="29">
        <v>1</v>
      </c>
      <c r="F3959" s="29">
        <v>4073.1390000000001</v>
      </c>
      <c r="G3959" s="29">
        <v>1</v>
      </c>
      <c r="H3959" s="29">
        <v>1</v>
      </c>
      <c r="I3959" s="29">
        <v>1</v>
      </c>
      <c r="K3959" s="432"/>
      <c r="L3959" s="432" t="e">
        <f>IF(K3959=0,#REF!,0)</f>
        <v>#REF!</v>
      </c>
      <c r="O3959">
        <v>60665.132690000013</v>
      </c>
      <c r="P3959">
        <v>33</v>
      </c>
    </row>
    <row r="3960" spans="1:16">
      <c r="A3960" s="29">
        <v>3958</v>
      </c>
      <c r="B3960" s="29">
        <v>1762.222</v>
      </c>
      <c r="C3960" s="29">
        <v>15711.182999999901</v>
      </c>
      <c r="D3960" s="29">
        <v>1</v>
      </c>
      <c r="E3960" s="29">
        <v>1</v>
      </c>
      <c r="F3960" s="29">
        <v>2960.9939999999901</v>
      </c>
      <c r="G3960" s="29">
        <v>1</v>
      </c>
      <c r="H3960" s="29">
        <v>1</v>
      </c>
      <c r="I3960" s="29">
        <v>1</v>
      </c>
      <c r="K3960" s="432"/>
      <c r="L3960" s="432" t="e">
        <f>IF(K3960=0,#REF!,0)</f>
        <v>#REF!</v>
      </c>
      <c r="O3960">
        <v>59032.961150000003</v>
      </c>
      <c r="P3960">
        <v>30</v>
      </c>
    </row>
    <row r="3961" spans="1:16">
      <c r="A3961" s="29">
        <v>3959</v>
      </c>
      <c r="B3961" s="29">
        <v>1762.222</v>
      </c>
      <c r="C3961" s="29">
        <v>15259.1859999999</v>
      </c>
      <c r="D3961" s="29">
        <v>1</v>
      </c>
      <c r="E3961" s="29">
        <v>1</v>
      </c>
      <c r="F3961" s="29">
        <v>1653.8</v>
      </c>
      <c r="G3961" s="29">
        <v>1</v>
      </c>
      <c r="H3961" s="29">
        <v>1</v>
      </c>
      <c r="I3961" s="29">
        <v>1</v>
      </c>
      <c r="K3961" s="432"/>
      <c r="L3961" s="432" t="e">
        <f>IF(K3961=0,#REF!,0)</f>
        <v>#REF!</v>
      </c>
      <c r="O3961">
        <v>56635.708648</v>
      </c>
      <c r="P3961">
        <v>26</v>
      </c>
    </row>
    <row r="3962" spans="1:16">
      <c r="A3962" s="29">
        <v>3960</v>
      </c>
      <c r="B3962" s="29">
        <v>1032.623999999998</v>
      </c>
      <c r="C3962" s="29">
        <v>15254.630999999899</v>
      </c>
      <c r="D3962" s="29">
        <v>1</v>
      </c>
      <c r="E3962" s="29">
        <v>1</v>
      </c>
      <c r="F3962" s="29">
        <v>1263.3630000000001</v>
      </c>
      <c r="G3962" s="29">
        <v>1</v>
      </c>
      <c r="H3962" s="29">
        <v>1</v>
      </c>
      <c r="I3962" s="29">
        <v>1</v>
      </c>
      <c r="K3962" s="432"/>
      <c r="L3962" s="432" t="e">
        <f>IF(K3962=0,#REF!,0)</f>
        <v>#REF!</v>
      </c>
      <c r="O3962">
        <v>54768.539550000001</v>
      </c>
      <c r="P3962">
        <v>21</v>
      </c>
    </row>
    <row r="3963" spans="1:16">
      <c r="A3963" s="29">
        <v>3961</v>
      </c>
      <c r="B3963" s="29">
        <v>1032.623999999998</v>
      </c>
      <c r="C3963" s="29">
        <v>15254.630999999899</v>
      </c>
      <c r="D3963" s="29">
        <v>1</v>
      </c>
      <c r="E3963" s="29">
        <v>1</v>
      </c>
      <c r="F3963" s="29">
        <v>538.354999999999</v>
      </c>
      <c r="G3963" s="29">
        <v>1</v>
      </c>
      <c r="H3963" s="29">
        <v>1</v>
      </c>
      <c r="I3963" s="29">
        <v>1</v>
      </c>
      <c r="K3963" s="432"/>
      <c r="L3963" s="432" t="e">
        <f>IF(K3963=0,#REF!,0)</f>
        <v>#REF!</v>
      </c>
      <c r="O3963">
        <v>54324.446716999999</v>
      </c>
      <c r="P3963">
        <v>22</v>
      </c>
    </row>
    <row r="3964" spans="1:16">
      <c r="A3964" s="29">
        <v>3962</v>
      </c>
      <c r="B3964" s="29">
        <v>1032.623999999998</v>
      </c>
      <c r="C3964" s="29">
        <v>15187.612999999899</v>
      </c>
      <c r="D3964" s="29">
        <v>1</v>
      </c>
      <c r="E3964" s="29">
        <v>1</v>
      </c>
      <c r="F3964" s="29">
        <v>592.25299999999902</v>
      </c>
      <c r="G3964" s="29">
        <v>1</v>
      </c>
      <c r="H3964" s="29">
        <v>1</v>
      </c>
      <c r="I3964" s="29">
        <v>1</v>
      </c>
      <c r="K3964" s="432"/>
      <c r="L3964" s="432" t="e">
        <f>IF(K3964=0,#REF!,0)</f>
        <v>#REF!</v>
      </c>
      <c r="O3964">
        <v>51671.450103000003</v>
      </c>
      <c r="P3964">
        <v>13</v>
      </c>
    </row>
    <row r="3965" spans="1:16">
      <c r="A3965" s="29">
        <v>3963</v>
      </c>
      <c r="B3965" s="29">
        <v>1032.623999999998</v>
      </c>
      <c r="C3965" s="29">
        <v>15187.612999999899</v>
      </c>
      <c r="D3965" s="29">
        <v>1</v>
      </c>
      <c r="E3965" s="29">
        <v>1</v>
      </c>
      <c r="F3965" s="29">
        <v>382.733</v>
      </c>
      <c r="G3965" s="29">
        <v>1</v>
      </c>
      <c r="H3965" s="29">
        <v>1</v>
      </c>
      <c r="I3965" s="29">
        <v>1</v>
      </c>
      <c r="K3965" s="432"/>
      <c r="L3965" s="432" t="e">
        <f>IF(K3965=0,#REF!,0)</f>
        <v>#REF!</v>
      </c>
      <c r="O3965">
        <v>51561.215699</v>
      </c>
      <c r="P3965">
        <v>17</v>
      </c>
    </row>
    <row r="3966" spans="1:16">
      <c r="A3966" s="29">
        <v>3964</v>
      </c>
      <c r="B3966" s="29">
        <v>1032.623999999998</v>
      </c>
      <c r="C3966" s="29">
        <v>15187.612999999899</v>
      </c>
      <c r="D3966" s="29">
        <v>1</v>
      </c>
      <c r="E3966" s="29">
        <v>1</v>
      </c>
      <c r="F3966" s="29">
        <v>230.95400000000001</v>
      </c>
      <c r="G3966" s="29">
        <v>1</v>
      </c>
      <c r="H3966" s="29">
        <v>1</v>
      </c>
      <c r="I3966" s="29">
        <v>1</v>
      </c>
      <c r="K3966" s="432"/>
      <c r="L3966" s="432" t="e">
        <f>IF(K3966=0,#REF!,0)</f>
        <v>#REF!</v>
      </c>
      <c r="O3966">
        <v>51412.451658999998</v>
      </c>
      <c r="P3966">
        <v>11</v>
      </c>
    </row>
    <row r="3967" spans="1:16">
      <c r="A3967" s="29">
        <v>3965</v>
      </c>
      <c r="B3967" s="29">
        <v>1032.623999999998</v>
      </c>
      <c r="C3967" s="29">
        <v>15187.612999999899</v>
      </c>
      <c r="D3967" s="29">
        <v>1</v>
      </c>
      <c r="E3967" s="29">
        <v>1</v>
      </c>
      <c r="F3967" s="29">
        <v>231.28799999999899</v>
      </c>
      <c r="G3967" s="29">
        <v>1</v>
      </c>
      <c r="H3967" s="29">
        <v>1</v>
      </c>
      <c r="I3967" s="29">
        <v>1</v>
      </c>
      <c r="K3967" s="432"/>
      <c r="L3967" s="432" t="e">
        <f>IF(K3967=0,#REF!,0)</f>
        <v>#REF!</v>
      </c>
      <c r="O3967">
        <v>51741.379517000001</v>
      </c>
      <c r="P3967">
        <v>13</v>
      </c>
    </row>
    <row r="3968" spans="1:16">
      <c r="A3968" s="29">
        <v>3966</v>
      </c>
      <c r="B3968" s="29">
        <v>1762.222</v>
      </c>
      <c r="C3968" s="29">
        <v>15187.612999999899</v>
      </c>
      <c r="D3968" s="29">
        <v>1</v>
      </c>
      <c r="E3968" s="29">
        <v>1</v>
      </c>
      <c r="F3968" s="29">
        <v>701.29</v>
      </c>
      <c r="G3968" s="29">
        <v>1</v>
      </c>
      <c r="H3968" s="29">
        <v>1</v>
      </c>
      <c r="I3968" s="29">
        <v>1</v>
      </c>
      <c r="K3968" s="432"/>
      <c r="L3968" s="432" t="e">
        <f>IF(K3968=0,#REF!,0)</f>
        <v>#REF!</v>
      </c>
      <c r="O3968">
        <v>51676.009856999997</v>
      </c>
      <c r="P3968">
        <v>19</v>
      </c>
    </row>
    <row r="3969" spans="1:16">
      <c r="A3969" s="29">
        <v>3967</v>
      </c>
      <c r="B3969" s="29">
        <v>6139.8579999999993</v>
      </c>
      <c r="C3969" s="29">
        <v>15289.6509999999</v>
      </c>
      <c r="D3969" s="29">
        <v>1</v>
      </c>
      <c r="E3969" s="29">
        <v>1</v>
      </c>
      <c r="F3969" s="29">
        <v>1868.2929999999999</v>
      </c>
      <c r="G3969" s="29">
        <v>1</v>
      </c>
      <c r="H3969" s="29">
        <v>1</v>
      </c>
      <c r="I3969" s="29">
        <v>1</v>
      </c>
      <c r="K3969" s="432"/>
      <c r="L3969" s="432" t="e">
        <f>IF(K3969=0,#REF!,0)</f>
        <v>#REF!</v>
      </c>
      <c r="O3969">
        <v>52491.808044999998</v>
      </c>
      <c r="P3969">
        <v>32</v>
      </c>
    </row>
    <row r="3970" spans="1:16">
      <c r="A3970" s="29">
        <v>3968</v>
      </c>
      <c r="B3970" s="29">
        <v>1762.222</v>
      </c>
      <c r="C3970" s="29">
        <v>28509.807999999899</v>
      </c>
      <c r="D3970" s="29">
        <v>1</v>
      </c>
      <c r="E3970" s="29">
        <v>1</v>
      </c>
      <c r="F3970" s="29">
        <v>3157.49799999999</v>
      </c>
      <c r="G3970" s="29">
        <v>1</v>
      </c>
      <c r="H3970" s="29">
        <v>1</v>
      </c>
      <c r="I3970" s="29">
        <v>1</v>
      </c>
      <c r="K3970" s="432"/>
      <c r="L3970" s="432" t="e">
        <f>IF(K3970=0,#REF!,0)</f>
        <v>#REF!</v>
      </c>
      <c r="O3970">
        <v>54590.275208000006</v>
      </c>
      <c r="P3970">
        <v>50</v>
      </c>
    </row>
    <row r="3971" spans="1:16">
      <c r="A3971" s="29">
        <v>3969</v>
      </c>
      <c r="B3971" s="29">
        <v>1032.623999999998</v>
      </c>
      <c r="C3971" s="29">
        <v>30156.4739999999</v>
      </c>
      <c r="D3971" s="29">
        <v>1</v>
      </c>
      <c r="E3971" s="29">
        <v>1</v>
      </c>
      <c r="F3971" s="29">
        <v>5121.5339999999997</v>
      </c>
      <c r="G3971" s="29">
        <v>1</v>
      </c>
      <c r="H3971" s="29">
        <v>1</v>
      </c>
      <c r="I3971" s="29">
        <v>1</v>
      </c>
      <c r="K3971" s="432"/>
      <c r="L3971" s="432" t="e">
        <f>IF(K3971=0,#REF!,0)</f>
        <v>#REF!</v>
      </c>
      <c r="O3971">
        <v>56893.797058999997</v>
      </c>
      <c r="P3971">
        <v>39</v>
      </c>
    </row>
    <row r="3972" spans="1:16">
      <c r="A3972" s="29">
        <v>3970</v>
      </c>
      <c r="B3972" s="29">
        <v>1153.2399999999991</v>
      </c>
      <c r="C3972" s="29">
        <v>32170.023999999899</v>
      </c>
      <c r="D3972" s="29">
        <v>1</v>
      </c>
      <c r="E3972" s="29">
        <v>1</v>
      </c>
      <c r="F3972" s="29">
        <v>5063.7280000000001</v>
      </c>
      <c r="G3972" s="29">
        <v>1</v>
      </c>
      <c r="H3972" s="29">
        <v>1</v>
      </c>
      <c r="I3972" s="29">
        <v>1</v>
      </c>
      <c r="K3972" s="432">
        <v>11416.86697684819</v>
      </c>
      <c r="L3972" s="432">
        <f>IF(K3972=0,#REF!,0)</f>
        <v>0</v>
      </c>
      <c r="O3972">
        <v>60280.142363999999</v>
      </c>
      <c r="P3972">
        <v>25</v>
      </c>
    </row>
    <row r="3973" spans="1:16">
      <c r="A3973" s="29">
        <v>3971</v>
      </c>
      <c r="B3973" s="29">
        <v>1220.9409999999989</v>
      </c>
      <c r="C3973" s="29">
        <v>34730.499999999884</v>
      </c>
      <c r="D3973" s="29">
        <v>1</v>
      </c>
      <c r="E3973" s="29">
        <v>1</v>
      </c>
      <c r="F3973" s="29">
        <v>4555.9859999999899</v>
      </c>
      <c r="G3973" s="29">
        <v>1</v>
      </c>
      <c r="H3973" s="29">
        <v>1</v>
      </c>
      <c r="I3973" s="29">
        <v>1</v>
      </c>
      <c r="K3973" s="432">
        <v>23945.440517448551</v>
      </c>
      <c r="L3973" s="432">
        <f>IF(K3973=0,#REF!,0)</f>
        <v>0</v>
      </c>
      <c r="O3973">
        <v>61615.476165</v>
      </c>
      <c r="P3973">
        <v>29</v>
      </c>
    </row>
    <row r="3974" spans="1:16">
      <c r="A3974" s="29">
        <v>3972</v>
      </c>
      <c r="B3974" s="29">
        <v>1268.907999999999</v>
      </c>
      <c r="C3974" s="29">
        <v>36071.222999999904</v>
      </c>
      <c r="D3974" s="29">
        <v>1</v>
      </c>
      <c r="E3974" s="29">
        <v>1</v>
      </c>
      <c r="F3974" s="29">
        <v>4890.0590000000002</v>
      </c>
      <c r="G3974" s="29">
        <v>1</v>
      </c>
      <c r="H3974" s="29">
        <v>1</v>
      </c>
      <c r="I3974" s="29">
        <v>1</v>
      </c>
      <c r="K3974" s="432">
        <v>22795.574768352479</v>
      </c>
      <c r="L3974" s="432">
        <f>IF(K3974=0,#REF!,0)</f>
        <v>0</v>
      </c>
      <c r="O3974">
        <v>62730.540008000004</v>
      </c>
      <c r="P3974">
        <v>22</v>
      </c>
    </row>
    <row r="3975" spans="1:16">
      <c r="A3975" s="29">
        <v>3973</v>
      </c>
      <c r="B3975" s="29">
        <v>6331.0789999999997</v>
      </c>
      <c r="C3975" s="29">
        <v>34682.940999999977</v>
      </c>
      <c r="D3975" s="29">
        <v>1</v>
      </c>
      <c r="E3975" s="29">
        <v>1</v>
      </c>
      <c r="F3975" s="29">
        <v>4942.902</v>
      </c>
      <c r="G3975" s="29">
        <v>1</v>
      </c>
      <c r="H3975" s="29">
        <v>1</v>
      </c>
      <c r="I3975" s="29">
        <v>1</v>
      </c>
      <c r="K3975" s="432">
        <v>22368.670132104689</v>
      </c>
      <c r="L3975" s="432">
        <f>IF(K3975=0,#REF!,0)</f>
        <v>0</v>
      </c>
      <c r="O3975">
        <v>60834.516632000013</v>
      </c>
      <c r="P3975">
        <v>23</v>
      </c>
    </row>
    <row r="3976" spans="1:16">
      <c r="A3976" s="29">
        <v>3974</v>
      </c>
      <c r="B3976" s="29">
        <v>1882.9490000000001</v>
      </c>
      <c r="C3976" s="29">
        <v>35556.612999999881</v>
      </c>
      <c r="D3976" s="29">
        <v>1</v>
      </c>
      <c r="E3976" s="29">
        <v>1</v>
      </c>
      <c r="F3976" s="29">
        <v>3934.0929999999898</v>
      </c>
      <c r="G3976" s="29">
        <v>1</v>
      </c>
      <c r="H3976" s="29">
        <v>1</v>
      </c>
      <c r="I3976" s="29">
        <v>1</v>
      </c>
      <c r="K3976" s="432">
        <v>24689.468583702099</v>
      </c>
      <c r="L3976" s="432">
        <f>IF(K3976=0,#REF!,0)</f>
        <v>0</v>
      </c>
      <c r="O3976">
        <v>61306.509277999998</v>
      </c>
      <c r="P3976">
        <v>25</v>
      </c>
    </row>
    <row r="3977" spans="1:16">
      <c r="A3977" s="29">
        <v>3975</v>
      </c>
      <c r="B3977" s="29">
        <v>1147.8509999999981</v>
      </c>
      <c r="C3977" s="29">
        <v>36910.230999999898</v>
      </c>
      <c r="D3977" s="29">
        <v>1</v>
      </c>
      <c r="E3977" s="29">
        <v>1</v>
      </c>
      <c r="F3977" s="29">
        <v>3150.0859999999898</v>
      </c>
      <c r="G3977" s="29">
        <v>1</v>
      </c>
      <c r="H3977" s="29">
        <v>1</v>
      </c>
      <c r="I3977" s="29">
        <v>1</v>
      </c>
      <c r="K3977" s="432">
        <v>15589.796521308121</v>
      </c>
      <c r="L3977" s="432">
        <f>IF(K3977=0,#REF!,0)</f>
        <v>0</v>
      </c>
      <c r="O3977">
        <v>64580.365144000003</v>
      </c>
      <c r="P3977">
        <v>24</v>
      </c>
    </row>
    <row r="3978" spans="1:16">
      <c r="A3978" s="29">
        <v>3976</v>
      </c>
      <c r="B3978" s="29">
        <v>1146.8469999999979</v>
      </c>
      <c r="C3978" s="29">
        <v>36338.2049999999</v>
      </c>
      <c r="D3978" s="29">
        <v>1</v>
      </c>
      <c r="E3978" s="29">
        <v>1</v>
      </c>
      <c r="F3978" s="29">
        <v>2478.5149999999999</v>
      </c>
      <c r="G3978" s="29">
        <v>1</v>
      </c>
      <c r="H3978" s="29">
        <v>1</v>
      </c>
      <c r="I3978" s="29">
        <v>1</v>
      </c>
      <c r="K3978" s="432"/>
      <c r="L3978" s="432" t="e">
        <f>IF(K3978=0,#REF!,0)</f>
        <v>#REF!</v>
      </c>
      <c r="O3978">
        <v>65298.153258999999</v>
      </c>
      <c r="P3978">
        <v>20</v>
      </c>
    </row>
    <row r="3979" spans="1:16">
      <c r="A3979" s="29">
        <v>3977</v>
      </c>
      <c r="B3979" s="29">
        <v>1134.0679999999979</v>
      </c>
      <c r="C3979" s="29">
        <v>35775.449999999903</v>
      </c>
      <c r="D3979" s="29">
        <v>1</v>
      </c>
      <c r="E3979" s="29">
        <v>1</v>
      </c>
      <c r="F3979" s="29">
        <v>3150.8299999999899</v>
      </c>
      <c r="G3979" s="29">
        <v>1</v>
      </c>
      <c r="H3979" s="29">
        <v>1</v>
      </c>
      <c r="I3979" s="29">
        <v>1</v>
      </c>
      <c r="K3979" s="432"/>
      <c r="L3979" s="432" t="e">
        <f>IF(K3979=0,#REF!,0)</f>
        <v>#REF!</v>
      </c>
      <c r="O3979">
        <v>65690.726928999997</v>
      </c>
      <c r="P3979">
        <v>24</v>
      </c>
    </row>
    <row r="3980" spans="1:16">
      <c r="A3980" s="29">
        <v>3978</v>
      </c>
      <c r="B3980" s="29">
        <v>1843.579</v>
      </c>
      <c r="C3980" s="29">
        <v>34959.679999999877</v>
      </c>
      <c r="D3980" s="29">
        <v>1</v>
      </c>
      <c r="E3980" s="29">
        <v>1</v>
      </c>
      <c r="F3980" s="29">
        <v>4048.02</v>
      </c>
      <c r="G3980" s="29">
        <v>1</v>
      </c>
      <c r="H3980" s="29">
        <v>1</v>
      </c>
      <c r="I3980" s="29">
        <v>1</v>
      </c>
      <c r="K3980" s="432"/>
      <c r="L3980" s="432" t="e">
        <f>IF(K3980=0,#REF!,0)</f>
        <v>#REF!</v>
      </c>
      <c r="O3980">
        <v>65563.490539000006</v>
      </c>
      <c r="P3980">
        <v>19</v>
      </c>
    </row>
    <row r="3981" spans="1:16">
      <c r="A3981" s="29">
        <v>3979</v>
      </c>
      <c r="B3981" s="29">
        <v>6229.4159999999993</v>
      </c>
      <c r="C3981" s="29">
        <v>33790.199999999903</v>
      </c>
      <c r="D3981" s="29">
        <v>1</v>
      </c>
      <c r="E3981" s="29">
        <v>1</v>
      </c>
      <c r="F3981" s="29">
        <v>5617.9769999999999</v>
      </c>
      <c r="G3981" s="29">
        <v>1</v>
      </c>
      <c r="H3981" s="29">
        <v>1</v>
      </c>
      <c r="I3981" s="29">
        <v>1</v>
      </c>
      <c r="K3981" s="432"/>
      <c r="L3981" s="432" t="e">
        <f>IF(K3981=0,#REF!,0)</f>
        <v>#REF!</v>
      </c>
      <c r="O3981">
        <v>63888.705566999997</v>
      </c>
      <c r="P3981">
        <v>19</v>
      </c>
    </row>
    <row r="3982" spans="1:16">
      <c r="A3982" s="29">
        <v>3980</v>
      </c>
      <c r="B3982" s="29">
        <v>7673.107</v>
      </c>
      <c r="C3982" s="29">
        <v>34242.805999999902</v>
      </c>
      <c r="D3982" s="29">
        <v>1</v>
      </c>
      <c r="E3982" s="29">
        <v>1</v>
      </c>
      <c r="F3982" s="29">
        <v>4441.5799999999899</v>
      </c>
      <c r="G3982" s="29">
        <v>1</v>
      </c>
      <c r="H3982" s="29">
        <v>1</v>
      </c>
      <c r="I3982" s="29">
        <v>1</v>
      </c>
      <c r="K3982" s="432"/>
      <c r="L3982" s="432" t="e">
        <f>IF(K3982=0,#REF!,0)</f>
        <v>#REF!</v>
      </c>
      <c r="O3982">
        <v>62924.986571000001</v>
      </c>
      <c r="P3982">
        <v>25</v>
      </c>
    </row>
    <row r="3983" spans="1:16">
      <c r="A3983" s="29">
        <v>3981</v>
      </c>
      <c r="B3983" s="29">
        <v>1765.431</v>
      </c>
      <c r="C3983" s="29">
        <v>16176.0789999999</v>
      </c>
      <c r="D3983" s="29">
        <v>1</v>
      </c>
      <c r="E3983" s="29">
        <v>1</v>
      </c>
      <c r="F3983" s="29">
        <v>2481.4450000000002</v>
      </c>
      <c r="G3983" s="29">
        <v>1</v>
      </c>
      <c r="H3983" s="29">
        <v>1</v>
      </c>
      <c r="I3983" s="29">
        <v>1</v>
      </c>
      <c r="K3983" s="432"/>
      <c r="L3983" s="432" t="e">
        <f>IF(K3983=0,#REF!,0)</f>
        <v>#REF!</v>
      </c>
      <c r="O3983">
        <v>61901.690124000001</v>
      </c>
      <c r="P3983">
        <v>30</v>
      </c>
    </row>
    <row r="3984" spans="1:16">
      <c r="A3984" s="29">
        <v>3982</v>
      </c>
      <c r="B3984" s="29">
        <v>1762.222</v>
      </c>
      <c r="C3984" s="29">
        <v>15722.047999999901</v>
      </c>
      <c r="D3984" s="29">
        <v>1</v>
      </c>
      <c r="E3984" s="29">
        <v>1</v>
      </c>
      <c r="F3984" s="29">
        <v>2425.9589999999998</v>
      </c>
      <c r="G3984" s="29">
        <v>1</v>
      </c>
      <c r="H3984" s="29">
        <v>1</v>
      </c>
      <c r="I3984" s="29">
        <v>1</v>
      </c>
      <c r="K3984" s="432"/>
      <c r="L3984" s="432" t="e">
        <f>IF(K3984=0,#REF!,0)</f>
        <v>#REF!</v>
      </c>
      <c r="O3984">
        <v>59913.712189000013</v>
      </c>
      <c r="P3984">
        <v>32</v>
      </c>
    </row>
    <row r="3985" spans="1:16">
      <c r="A3985" s="29">
        <v>3983</v>
      </c>
      <c r="B3985" s="29">
        <v>1762.222</v>
      </c>
      <c r="C3985" s="29">
        <v>15268.7229999999</v>
      </c>
      <c r="D3985" s="29">
        <v>1</v>
      </c>
      <c r="E3985" s="29">
        <v>1</v>
      </c>
      <c r="F3985" s="29">
        <v>1978.547</v>
      </c>
      <c r="G3985" s="29">
        <v>1</v>
      </c>
      <c r="H3985" s="29">
        <v>1</v>
      </c>
      <c r="I3985" s="29">
        <v>1</v>
      </c>
      <c r="K3985" s="432"/>
      <c r="L3985" s="432" t="e">
        <f>IF(K3985=0,#REF!,0)</f>
        <v>#REF!</v>
      </c>
      <c r="O3985">
        <v>57924.386597999997</v>
      </c>
      <c r="P3985">
        <v>28</v>
      </c>
    </row>
    <row r="3986" spans="1:16">
      <c r="A3986" s="29">
        <v>3984</v>
      </c>
      <c r="B3986" s="29">
        <v>1032.623999999998</v>
      </c>
      <c r="C3986" s="29">
        <v>15265.1889999999</v>
      </c>
      <c r="D3986" s="29">
        <v>1</v>
      </c>
      <c r="E3986" s="29">
        <v>1</v>
      </c>
      <c r="F3986" s="29">
        <v>1197.1379999999999</v>
      </c>
      <c r="G3986" s="29">
        <v>1</v>
      </c>
      <c r="H3986" s="29">
        <v>1</v>
      </c>
      <c r="I3986" s="29">
        <v>1</v>
      </c>
      <c r="K3986" s="432"/>
      <c r="L3986" s="432" t="e">
        <f>IF(K3986=0,#REF!,0)</f>
        <v>#REF!</v>
      </c>
      <c r="O3986">
        <v>55969.310454999999</v>
      </c>
      <c r="P3986">
        <v>24</v>
      </c>
    </row>
    <row r="3987" spans="1:16">
      <c r="A3987" s="29">
        <v>3985</v>
      </c>
      <c r="B3987" s="29">
        <v>1032.623999999998</v>
      </c>
      <c r="C3987" s="29">
        <v>15262.093999999899</v>
      </c>
      <c r="D3987" s="29">
        <v>1</v>
      </c>
      <c r="E3987" s="29">
        <v>1</v>
      </c>
      <c r="F3987" s="29">
        <v>707.96199999999999</v>
      </c>
      <c r="G3987" s="29">
        <v>1</v>
      </c>
      <c r="H3987" s="29">
        <v>1</v>
      </c>
      <c r="I3987" s="29">
        <v>1</v>
      </c>
      <c r="K3987" s="432"/>
      <c r="L3987" s="432" t="e">
        <f>IF(K3987=0,#REF!,0)</f>
        <v>#REF!</v>
      </c>
      <c r="O3987">
        <v>53940.269561999987</v>
      </c>
      <c r="P3987">
        <v>12</v>
      </c>
    </row>
    <row r="3988" spans="1:16">
      <c r="A3988" s="29">
        <v>3986</v>
      </c>
      <c r="B3988" s="29">
        <v>1032.623999999998</v>
      </c>
      <c r="C3988" s="29">
        <v>15191.3049999999</v>
      </c>
      <c r="D3988" s="29">
        <v>1</v>
      </c>
      <c r="E3988" s="29">
        <v>1</v>
      </c>
      <c r="F3988" s="29">
        <v>529.11800000000005</v>
      </c>
      <c r="G3988" s="29">
        <v>1</v>
      </c>
      <c r="H3988" s="29">
        <v>1</v>
      </c>
      <c r="I3988" s="29">
        <v>1</v>
      </c>
      <c r="K3988" s="432"/>
      <c r="L3988" s="432" t="e">
        <f>IF(K3988=0,#REF!,0)</f>
        <v>#REF!</v>
      </c>
      <c r="O3988">
        <v>52819.454406999997</v>
      </c>
      <c r="P3988">
        <v>13</v>
      </c>
    </row>
    <row r="3989" spans="1:16">
      <c r="A3989" s="29">
        <v>3987</v>
      </c>
      <c r="B3989" s="29">
        <v>1032.623999999998</v>
      </c>
      <c r="C3989" s="29">
        <v>15188.782999999899</v>
      </c>
      <c r="D3989" s="29">
        <v>1</v>
      </c>
      <c r="E3989" s="29">
        <v>1</v>
      </c>
      <c r="F3989" s="29">
        <v>413.719999999999</v>
      </c>
      <c r="G3989" s="29">
        <v>1</v>
      </c>
      <c r="H3989" s="29">
        <v>1</v>
      </c>
      <c r="I3989" s="29">
        <v>1</v>
      </c>
      <c r="K3989" s="432"/>
      <c r="L3989" s="432" t="e">
        <f>IF(K3989=0,#REF!,0)</f>
        <v>#REF!</v>
      </c>
      <c r="O3989">
        <v>52279.402253</v>
      </c>
      <c r="P3989">
        <v>13</v>
      </c>
    </row>
    <row r="3990" spans="1:16">
      <c r="A3990" s="29">
        <v>3988</v>
      </c>
      <c r="B3990" s="29">
        <v>1032.623999999998</v>
      </c>
      <c r="C3990" s="29">
        <v>15187.612999999899</v>
      </c>
      <c r="D3990" s="29">
        <v>1</v>
      </c>
      <c r="E3990" s="29">
        <v>1</v>
      </c>
      <c r="F3990" s="29">
        <v>231.69399999999999</v>
      </c>
      <c r="G3990" s="29">
        <v>1</v>
      </c>
      <c r="H3990" s="29">
        <v>1</v>
      </c>
      <c r="I3990" s="29">
        <v>1</v>
      </c>
      <c r="K3990" s="432"/>
      <c r="L3990" s="432" t="e">
        <f>IF(K3990=0,#REF!,0)</f>
        <v>#REF!</v>
      </c>
      <c r="O3990">
        <v>51693.762909999998</v>
      </c>
      <c r="P3990">
        <v>12</v>
      </c>
    </row>
    <row r="3991" spans="1:16">
      <c r="A3991" s="29">
        <v>3989</v>
      </c>
      <c r="B3991" s="29">
        <v>1032.623999999998</v>
      </c>
      <c r="C3991" s="29">
        <v>15187.612999999899</v>
      </c>
      <c r="D3991" s="29">
        <v>1</v>
      </c>
      <c r="E3991" s="29">
        <v>1</v>
      </c>
      <c r="F3991" s="29">
        <v>231.97799999999901</v>
      </c>
      <c r="G3991" s="29">
        <v>1</v>
      </c>
      <c r="H3991" s="29">
        <v>1</v>
      </c>
      <c r="I3991" s="29">
        <v>1</v>
      </c>
      <c r="K3991" s="432"/>
      <c r="L3991" s="432" t="e">
        <f>IF(K3991=0,#REF!,0)</f>
        <v>#REF!</v>
      </c>
      <c r="O3991">
        <v>51947.937072999986</v>
      </c>
      <c r="P3991">
        <v>15</v>
      </c>
    </row>
    <row r="3992" spans="1:16">
      <c r="A3992" s="29">
        <v>3990</v>
      </c>
      <c r="B3992" s="29">
        <v>1762.222</v>
      </c>
      <c r="C3992" s="29">
        <v>15187.612999999899</v>
      </c>
      <c r="D3992" s="29">
        <v>1</v>
      </c>
      <c r="E3992" s="29">
        <v>1</v>
      </c>
      <c r="F3992" s="29">
        <v>413.96699999999902</v>
      </c>
      <c r="G3992" s="29">
        <v>1</v>
      </c>
      <c r="H3992" s="29">
        <v>1</v>
      </c>
      <c r="I3992" s="29">
        <v>1</v>
      </c>
      <c r="K3992" s="432"/>
      <c r="L3992" s="432" t="e">
        <f>IF(K3992=0,#REF!,0)</f>
        <v>#REF!</v>
      </c>
      <c r="O3992">
        <v>52157.427703000001</v>
      </c>
      <c r="P3992">
        <v>19</v>
      </c>
    </row>
    <row r="3993" spans="1:16">
      <c r="A3993" s="29">
        <v>3991</v>
      </c>
      <c r="B3993" s="29">
        <v>6139.8579999999993</v>
      </c>
      <c r="C3993" s="29">
        <v>15295.163999999901</v>
      </c>
      <c r="D3993" s="29">
        <v>1</v>
      </c>
      <c r="E3993" s="29">
        <v>1</v>
      </c>
      <c r="F3993" s="29">
        <v>1257.7539999999999</v>
      </c>
      <c r="G3993" s="29">
        <v>1</v>
      </c>
      <c r="H3993" s="29">
        <v>1</v>
      </c>
      <c r="I3993" s="29">
        <v>1</v>
      </c>
      <c r="K3993" s="432"/>
      <c r="L3993" s="432" t="e">
        <f>IF(K3993=0,#REF!,0)</f>
        <v>#REF!</v>
      </c>
      <c r="O3993">
        <v>53431.789674</v>
      </c>
      <c r="P3993">
        <v>28</v>
      </c>
    </row>
    <row r="3994" spans="1:16">
      <c r="A3994" s="29">
        <v>3992</v>
      </c>
      <c r="B3994" s="29">
        <v>1762.222</v>
      </c>
      <c r="C3994" s="29">
        <v>15648.761999999901</v>
      </c>
      <c r="D3994" s="29">
        <v>1</v>
      </c>
      <c r="E3994" s="29">
        <v>1</v>
      </c>
      <c r="F3994" s="29">
        <v>2554.2330000000002</v>
      </c>
      <c r="G3994" s="29">
        <v>1</v>
      </c>
      <c r="H3994" s="29">
        <v>1</v>
      </c>
      <c r="I3994" s="29">
        <v>1</v>
      </c>
      <c r="K3994" s="432"/>
      <c r="L3994" s="432" t="e">
        <f>IF(K3994=0,#REF!,0)</f>
        <v>#REF!</v>
      </c>
      <c r="O3994">
        <v>55059.664428999997</v>
      </c>
      <c r="P3994">
        <v>50</v>
      </c>
    </row>
    <row r="3995" spans="1:16">
      <c r="A3995" s="29">
        <v>3993</v>
      </c>
      <c r="B3995" s="29">
        <v>1033.362999999998</v>
      </c>
      <c r="C3995" s="29">
        <v>16694.2069999999</v>
      </c>
      <c r="D3995" s="29">
        <v>1</v>
      </c>
      <c r="E3995" s="29">
        <v>1</v>
      </c>
      <c r="F3995" s="29">
        <v>4039.2359999999999</v>
      </c>
      <c r="G3995" s="29">
        <v>1</v>
      </c>
      <c r="H3995" s="29">
        <v>1</v>
      </c>
      <c r="I3995" s="29">
        <v>1</v>
      </c>
      <c r="K3995" s="432"/>
      <c r="L3995" s="432" t="e">
        <f>IF(K3995=0,#REF!,0)</f>
        <v>#REF!</v>
      </c>
      <c r="O3995">
        <v>57817.097199000003</v>
      </c>
      <c r="P3995">
        <v>35</v>
      </c>
    </row>
    <row r="3996" spans="1:16">
      <c r="A3996" s="29">
        <v>3994</v>
      </c>
      <c r="B3996" s="29">
        <v>1193.9979999999989</v>
      </c>
      <c r="C3996" s="29">
        <v>18308.291999999899</v>
      </c>
      <c r="D3996" s="29">
        <v>1</v>
      </c>
      <c r="E3996" s="29">
        <v>1</v>
      </c>
      <c r="F3996" s="29">
        <v>5337.4870000000001</v>
      </c>
      <c r="G3996" s="29">
        <v>1</v>
      </c>
      <c r="H3996" s="29">
        <v>1</v>
      </c>
      <c r="I3996" s="29">
        <v>1</v>
      </c>
      <c r="K3996" s="432"/>
      <c r="L3996" s="432" t="e">
        <f>IF(K3996=0,#REF!,0)</f>
        <v>#REF!</v>
      </c>
      <c r="O3996">
        <v>61576.195984999998</v>
      </c>
      <c r="P3996">
        <v>22</v>
      </c>
    </row>
    <row r="3997" spans="1:16">
      <c r="A3997" s="29">
        <v>3995</v>
      </c>
      <c r="B3997" s="29">
        <v>1286.165999999999</v>
      </c>
      <c r="C3997" s="29">
        <v>19754.7399999999</v>
      </c>
      <c r="D3997" s="29">
        <v>1</v>
      </c>
      <c r="E3997" s="29">
        <v>1</v>
      </c>
      <c r="F3997" s="29">
        <v>5892.8249999999898</v>
      </c>
      <c r="G3997" s="29">
        <v>1</v>
      </c>
      <c r="H3997" s="29">
        <v>1</v>
      </c>
      <c r="I3997" s="29">
        <v>1</v>
      </c>
      <c r="K3997" s="432">
        <v>15454.28636208868</v>
      </c>
      <c r="L3997" s="432">
        <f>IF(K3997=0,#REF!,0)</f>
        <v>0</v>
      </c>
      <c r="O3997">
        <v>62054.407714000001</v>
      </c>
      <c r="P3997">
        <v>29</v>
      </c>
    </row>
    <row r="3998" spans="1:16">
      <c r="A3998" s="29">
        <v>3996</v>
      </c>
      <c r="B3998" s="29">
        <v>1314.9039999999991</v>
      </c>
      <c r="C3998" s="29">
        <v>19441.2759999999</v>
      </c>
      <c r="D3998" s="29">
        <v>1</v>
      </c>
      <c r="E3998" s="29">
        <v>1</v>
      </c>
      <c r="F3998" s="29">
        <v>6200.5550000000003</v>
      </c>
      <c r="G3998" s="29">
        <v>1</v>
      </c>
      <c r="H3998" s="29">
        <v>1</v>
      </c>
      <c r="I3998" s="29">
        <v>1</v>
      </c>
      <c r="K3998" s="432">
        <v>16241.82242634981</v>
      </c>
      <c r="L3998" s="432">
        <f>IF(K3998=0,#REF!,0)</f>
        <v>0</v>
      </c>
      <c r="O3998">
        <v>63816.070250999997</v>
      </c>
      <c r="P3998">
        <v>23</v>
      </c>
    </row>
    <row r="3999" spans="1:16">
      <c r="A3999" s="29">
        <v>3997</v>
      </c>
      <c r="B3999" s="29">
        <v>6451.241</v>
      </c>
      <c r="C3999" s="29">
        <v>17292.232999999891</v>
      </c>
      <c r="D3999" s="29">
        <v>1</v>
      </c>
      <c r="E3999" s="29">
        <v>1</v>
      </c>
      <c r="F3999" s="29">
        <v>5331.7079999999996</v>
      </c>
      <c r="G3999" s="29">
        <v>1</v>
      </c>
      <c r="H3999" s="29">
        <v>1</v>
      </c>
      <c r="I3999" s="29">
        <v>1</v>
      </c>
      <c r="K3999" s="432">
        <v>20551.64250211135</v>
      </c>
      <c r="L3999" s="432">
        <f>IF(K3999=0,#REF!,0)</f>
        <v>0</v>
      </c>
      <c r="O3999">
        <v>62019.868743999999</v>
      </c>
      <c r="P3999">
        <v>21</v>
      </c>
    </row>
    <row r="4000" spans="1:16">
      <c r="A4000" s="29">
        <v>3998</v>
      </c>
      <c r="B4000" s="29">
        <v>1985.2629999999999</v>
      </c>
      <c r="C4000" s="29">
        <v>17807.445999999902</v>
      </c>
      <c r="D4000" s="29">
        <v>1</v>
      </c>
      <c r="E4000" s="29">
        <v>1</v>
      </c>
      <c r="F4000" s="29">
        <v>4589.5469999999996</v>
      </c>
      <c r="G4000" s="29">
        <v>1</v>
      </c>
      <c r="H4000" s="29">
        <v>1</v>
      </c>
      <c r="I4000" s="29">
        <v>1</v>
      </c>
      <c r="K4000" s="432">
        <v>20729.61529066939</v>
      </c>
      <c r="L4000" s="432">
        <f>IF(K4000=0,#REF!,0)</f>
        <v>0</v>
      </c>
      <c r="O4000">
        <v>62124.587248999997</v>
      </c>
      <c r="P4000">
        <v>26</v>
      </c>
    </row>
    <row r="4001" spans="1:16">
      <c r="A4001" s="29">
        <v>3999</v>
      </c>
      <c r="B4001" s="29">
        <v>1376.2129999999979</v>
      </c>
      <c r="C4001" s="29">
        <v>19637.678999999898</v>
      </c>
      <c r="D4001" s="29">
        <v>1</v>
      </c>
      <c r="E4001" s="29">
        <v>1</v>
      </c>
      <c r="F4001" s="29">
        <v>3599.5250000000001</v>
      </c>
      <c r="G4001" s="29">
        <v>1</v>
      </c>
      <c r="H4001" s="29">
        <v>1</v>
      </c>
      <c r="I4001" s="29">
        <v>1</v>
      </c>
      <c r="K4001" s="432">
        <v>11747.86312140942</v>
      </c>
      <c r="L4001" s="432">
        <f>IF(K4001=0,#REF!,0)</f>
        <v>0</v>
      </c>
      <c r="O4001">
        <v>66297.460999000003</v>
      </c>
      <c r="P4001">
        <v>25</v>
      </c>
    </row>
    <row r="4002" spans="1:16">
      <c r="A4002" s="29">
        <v>4000</v>
      </c>
      <c r="B4002" s="29">
        <v>1375.1779999999981</v>
      </c>
      <c r="C4002" s="29">
        <v>18714.83499999989</v>
      </c>
      <c r="D4002" s="29">
        <v>1</v>
      </c>
      <c r="E4002" s="29">
        <v>1</v>
      </c>
      <c r="F4002" s="29">
        <v>3166.6309999999999</v>
      </c>
      <c r="G4002" s="29">
        <v>1</v>
      </c>
      <c r="H4002" s="29">
        <v>1</v>
      </c>
      <c r="I4002" s="29">
        <v>1</v>
      </c>
      <c r="K4002" s="432"/>
      <c r="L4002" s="432" t="e">
        <f>IF(K4002=0,#REF!,0)</f>
        <v>#REF!</v>
      </c>
      <c r="O4002">
        <v>66329.524627999999</v>
      </c>
      <c r="P4002">
        <v>20</v>
      </c>
    </row>
    <row r="4003" spans="1:16">
      <c r="A4003" s="29">
        <v>4001</v>
      </c>
      <c r="B4003" s="29">
        <v>1453.0019999999979</v>
      </c>
      <c r="C4003" s="29">
        <v>18019.10099999989</v>
      </c>
      <c r="D4003" s="29">
        <v>1</v>
      </c>
      <c r="E4003" s="29">
        <v>1</v>
      </c>
      <c r="F4003" s="29">
        <v>1807.86499999999</v>
      </c>
      <c r="G4003" s="29">
        <v>1</v>
      </c>
      <c r="H4003" s="29">
        <v>1</v>
      </c>
      <c r="I4003" s="29">
        <v>1</v>
      </c>
      <c r="K4003" s="432"/>
      <c r="L4003" s="432" t="e">
        <f>IF(K4003=0,#REF!,0)</f>
        <v>#REF!</v>
      </c>
      <c r="O4003">
        <v>66797.94857800001</v>
      </c>
      <c r="P4003">
        <v>24</v>
      </c>
    </row>
    <row r="4004" spans="1:16">
      <c r="A4004" s="29">
        <v>4002</v>
      </c>
      <c r="B4004" s="29">
        <v>2246.0940000000001</v>
      </c>
      <c r="C4004" s="29">
        <v>16895.001999999891</v>
      </c>
      <c r="D4004" s="29">
        <v>1</v>
      </c>
      <c r="E4004" s="29">
        <v>1</v>
      </c>
      <c r="F4004" s="29">
        <v>3413.7449999999999</v>
      </c>
      <c r="G4004" s="29">
        <v>1</v>
      </c>
      <c r="H4004" s="29">
        <v>1</v>
      </c>
      <c r="I4004" s="29">
        <v>1</v>
      </c>
      <c r="K4004" s="432"/>
      <c r="L4004" s="432" t="e">
        <f>IF(K4004=0,#REF!,0)</f>
        <v>#REF!</v>
      </c>
      <c r="O4004">
        <v>66345.464357000004</v>
      </c>
      <c r="P4004">
        <v>18</v>
      </c>
    </row>
    <row r="4005" spans="1:16">
      <c r="A4005" s="29">
        <v>4003</v>
      </c>
      <c r="B4005" s="29">
        <v>6614.2499999999982</v>
      </c>
      <c r="C4005" s="29">
        <v>16259.0619999999</v>
      </c>
      <c r="D4005" s="29">
        <v>1</v>
      </c>
      <c r="E4005" s="29">
        <v>1</v>
      </c>
      <c r="F4005" s="29">
        <v>4465.3059999999996</v>
      </c>
      <c r="G4005" s="29">
        <v>1</v>
      </c>
      <c r="H4005" s="29">
        <v>1</v>
      </c>
      <c r="I4005" s="29">
        <v>1</v>
      </c>
      <c r="K4005" s="432"/>
      <c r="L4005" s="432" t="e">
        <f>IF(K4005=0,#REF!,0)</f>
        <v>#REF!</v>
      </c>
      <c r="O4005">
        <v>64089.532836999999</v>
      </c>
      <c r="P4005">
        <v>25</v>
      </c>
    </row>
    <row r="4006" spans="1:16">
      <c r="A4006" s="29">
        <v>4004</v>
      </c>
      <c r="B4006" s="29">
        <v>7866.2280000000001</v>
      </c>
      <c r="C4006" s="29">
        <v>17421.1529999999</v>
      </c>
      <c r="D4006" s="29">
        <v>1</v>
      </c>
      <c r="E4006" s="29">
        <v>1</v>
      </c>
      <c r="F4006" s="29">
        <v>4837.5839999999898</v>
      </c>
      <c r="G4006" s="29">
        <v>1</v>
      </c>
      <c r="H4006" s="29">
        <v>1</v>
      </c>
      <c r="I4006" s="29">
        <v>1</v>
      </c>
      <c r="K4006" s="432"/>
      <c r="L4006" s="432" t="e">
        <f>IF(K4006=0,#REF!,0)</f>
        <v>#REF!</v>
      </c>
      <c r="O4006">
        <v>62205.605896000001</v>
      </c>
      <c r="P4006">
        <v>24</v>
      </c>
    </row>
    <row r="4007" spans="1:16">
      <c r="A4007" s="29">
        <v>4005</v>
      </c>
      <c r="B4007" s="29">
        <v>1828.2929999999999</v>
      </c>
      <c r="C4007" s="29">
        <v>16501.821999999898</v>
      </c>
      <c r="D4007" s="29">
        <v>1</v>
      </c>
      <c r="E4007" s="29">
        <v>1</v>
      </c>
      <c r="F4007" s="29">
        <v>2488.9759999999901</v>
      </c>
      <c r="G4007" s="29">
        <v>1</v>
      </c>
      <c r="H4007" s="29">
        <v>1</v>
      </c>
      <c r="I4007" s="29">
        <v>1</v>
      </c>
      <c r="K4007" s="432"/>
      <c r="L4007" s="432" t="e">
        <f>IF(K4007=0,#REF!,0)</f>
        <v>#REF!</v>
      </c>
      <c r="O4007">
        <v>61549.695435000001</v>
      </c>
      <c r="P4007">
        <v>26</v>
      </c>
    </row>
    <row r="4008" spans="1:16">
      <c r="A4008" s="29">
        <v>4006</v>
      </c>
      <c r="B4008" s="29">
        <v>1762.222</v>
      </c>
      <c r="C4008" s="29">
        <v>15759.736999999899</v>
      </c>
      <c r="D4008" s="29">
        <v>1</v>
      </c>
      <c r="E4008" s="29">
        <v>1</v>
      </c>
      <c r="F4008" s="29">
        <v>2304.2439999999901</v>
      </c>
      <c r="G4008" s="29">
        <v>1</v>
      </c>
      <c r="H4008" s="29">
        <v>1</v>
      </c>
      <c r="I4008" s="29">
        <v>1</v>
      </c>
      <c r="K4008" s="432"/>
      <c r="L4008" s="432" t="e">
        <f>IF(K4008=0,#REF!,0)</f>
        <v>#REF!</v>
      </c>
      <c r="O4008">
        <v>60111.572203999996</v>
      </c>
      <c r="P4008">
        <v>27</v>
      </c>
    </row>
    <row r="4009" spans="1:16">
      <c r="A4009" s="29">
        <v>4007</v>
      </c>
      <c r="B4009" s="29">
        <v>1762.222</v>
      </c>
      <c r="C4009" s="29">
        <v>15287.4119999999</v>
      </c>
      <c r="D4009" s="29">
        <v>1</v>
      </c>
      <c r="E4009" s="29">
        <v>1</v>
      </c>
      <c r="F4009" s="29">
        <v>2119.4589999999898</v>
      </c>
      <c r="G4009" s="29">
        <v>1</v>
      </c>
      <c r="H4009" s="29">
        <v>1</v>
      </c>
      <c r="I4009" s="29">
        <v>1</v>
      </c>
      <c r="K4009" s="432"/>
      <c r="L4009" s="432" t="e">
        <f>IF(K4009=0,#REF!,0)</f>
        <v>#REF!</v>
      </c>
      <c r="O4009">
        <v>57693.688354000013</v>
      </c>
      <c r="P4009">
        <v>26</v>
      </c>
    </row>
    <row r="4010" spans="1:16">
      <c r="A4010" s="29">
        <v>4008</v>
      </c>
      <c r="B4010" s="29">
        <v>1032.623999999998</v>
      </c>
      <c r="C4010" s="29">
        <v>15271.7949999999</v>
      </c>
      <c r="D4010" s="29">
        <v>1</v>
      </c>
      <c r="E4010" s="29">
        <v>1</v>
      </c>
      <c r="F4010" s="29">
        <v>1195.14499999999</v>
      </c>
      <c r="G4010" s="29">
        <v>1</v>
      </c>
      <c r="H4010" s="29">
        <v>1</v>
      </c>
      <c r="I4010" s="29">
        <v>1</v>
      </c>
      <c r="K4010" s="432"/>
      <c r="L4010" s="432" t="e">
        <f>IF(K4010=0,#REF!,0)</f>
        <v>#REF!</v>
      </c>
      <c r="O4010">
        <v>55996.300048999998</v>
      </c>
      <c r="P4010">
        <v>22</v>
      </c>
    </row>
    <row r="4011" spans="1:16">
      <c r="A4011" s="29">
        <v>4009</v>
      </c>
      <c r="B4011" s="29">
        <v>1032.623999999998</v>
      </c>
      <c r="C4011" s="29">
        <v>15269.3389999999</v>
      </c>
      <c r="D4011" s="29">
        <v>1</v>
      </c>
      <c r="E4011" s="29">
        <v>1</v>
      </c>
      <c r="F4011" s="29">
        <v>555.08100000000002</v>
      </c>
      <c r="G4011" s="29">
        <v>1</v>
      </c>
      <c r="H4011" s="29">
        <v>1</v>
      </c>
      <c r="I4011" s="29">
        <v>1</v>
      </c>
      <c r="K4011" s="432"/>
      <c r="L4011" s="432" t="e">
        <f>IF(K4011=0,#REF!,0)</f>
        <v>#REF!</v>
      </c>
      <c r="O4011">
        <v>54269.656067000004</v>
      </c>
      <c r="P4011">
        <v>33</v>
      </c>
    </row>
    <row r="4012" spans="1:16">
      <c r="A4012" s="29">
        <v>4010</v>
      </c>
      <c r="B4012" s="29">
        <v>1032.623999999998</v>
      </c>
      <c r="C4012" s="29">
        <v>15199.210999999899</v>
      </c>
      <c r="D4012" s="29">
        <v>1</v>
      </c>
      <c r="E4012" s="29">
        <v>1</v>
      </c>
      <c r="F4012" s="29">
        <v>316.77999999999997</v>
      </c>
      <c r="G4012" s="29">
        <v>1</v>
      </c>
      <c r="H4012" s="29">
        <v>1</v>
      </c>
      <c r="I4012" s="29">
        <v>1</v>
      </c>
      <c r="K4012" s="432"/>
      <c r="L4012" s="432" t="e">
        <f>IF(K4012=0,#REF!,0)</f>
        <v>#REF!</v>
      </c>
      <c r="O4012">
        <v>52457.350402999997</v>
      </c>
      <c r="P4012">
        <v>34</v>
      </c>
    </row>
    <row r="4013" spans="1:16">
      <c r="A4013" s="29">
        <v>4011</v>
      </c>
      <c r="B4013" s="29">
        <v>1032.623999999998</v>
      </c>
      <c r="C4013" s="29">
        <v>15197.7429999999</v>
      </c>
      <c r="D4013" s="29">
        <v>1</v>
      </c>
      <c r="E4013" s="29">
        <v>1</v>
      </c>
      <c r="F4013" s="29">
        <v>251.73299999999901</v>
      </c>
      <c r="G4013" s="29">
        <v>1</v>
      </c>
      <c r="H4013" s="29">
        <v>1</v>
      </c>
      <c r="I4013" s="29">
        <v>1</v>
      </c>
      <c r="K4013" s="432"/>
      <c r="L4013" s="432" t="e">
        <f>IF(K4013=0,#REF!,0)</f>
        <v>#REF!</v>
      </c>
      <c r="O4013">
        <v>52175.416229000002</v>
      </c>
      <c r="P4013">
        <v>29</v>
      </c>
    </row>
    <row r="4014" spans="1:16">
      <c r="A4014" s="29">
        <v>4012</v>
      </c>
      <c r="B4014" s="29">
        <v>1032.623999999998</v>
      </c>
      <c r="C4014" s="29">
        <v>15196.102999999899</v>
      </c>
      <c r="D4014" s="29">
        <v>1</v>
      </c>
      <c r="E4014" s="29">
        <v>1</v>
      </c>
      <c r="F4014" s="29">
        <v>252.14399999999901</v>
      </c>
      <c r="G4014" s="29">
        <v>1</v>
      </c>
      <c r="H4014" s="29">
        <v>1</v>
      </c>
      <c r="I4014" s="29">
        <v>1</v>
      </c>
      <c r="K4014" s="432"/>
      <c r="L4014" s="432" t="e">
        <f>IF(K4014=0,#REF!,0)</f>
        <v>#REF!</v>
      </c>
      <c r="O4014">
        <v>51276.059906000002</v>
      </c>
      <c r="P4014">
        <v>38</v>
      </c>
    </row>
    <row r="4015" spans="1:16">
      <c r="A4015" s="29">
        <v>4013</v>
      </c>
      <c r="B4015" s="29">
        <v>1032.623999999998</v>
      </c>
      <c r="C4015" s="29">
        <v>15194.995999999899</v>
      </c>
      <c r="D4015" s="29">
        <v>1</v>
      </c>
      <c r="E4015" s="29">
        <v>1</v>
      </c>
      <c r="F4015" s="29">
        <v>232.18</v>
      </c>
      <c r="G4015" s="29">
        <v>1</v>
      </c>
      <c r="H4015" s="29">
        <v>1</v>
      </c>
      <c r="I4015" s="29">
        <v>1</v>
      </c>
      <c r="K4015" s="432"/>
      <c r="L4015" s="432" t="e">
        <f>IF(K4015=0,#REF!,0)</f>
        <v>#REF!</v>
      </c>
      <c r="O4015">
        <v>51324.782316999997</v>
      </c>
      <c r="P4015">
        <v>36</v>
      </c>
    </row>
    <row r="4016" spans="1:16">
      <c r="A4016" s="29">
        <v>4014</v>
      </c>
      <c r="B4016" s="29">
        <v>1762.222</v>
      </c>
      <c r="C4016" s="29">
        <v>15196.3459999999</v>
      </c>
      <c r="D4016" s="29">
        <v>1</v>
      </c>
      <c r="E4016" s="29">
        <v>1</v>
      </c>
      <c r="F4016" s="29">
        <v>2502.8829999999998</v>
      </c>
      <c r="G4016" s="29">
        <v>1</v>
      </c>
      <c r="H4016" s="29">
        <v>1</v>
      </c>
      <c r="I4016" s="29">
        <v>1</v>
      </c>
      <c r="K4016" s="432"/>
      <c r="L4016" s="432" t="e">
        <f>IF(K4016=0,#REF!,0)</f>
        <v>#REF!</v>
      </c>
      <c r="O4016">
        <v>50557.438994999997</v>
      </c>
      <c r="P4016">
        <v>32</v>
      </c>
    </row>
    <row r="4017" spans="1:16">
      <c r="A4017" s="29">
        <v>4015</v>
      </c>
      <c r="B4017" s="29">
        <v>6161.6429999999991</v>
      </c>
      <c r="C4017" s="29">
        <v>15311.6169999999</v>
      </c>
      <c r="D4017" s="29">
        <v>1</v>
      </c>
      <c r="E4017" s="29">
        <v>1</v>
      </c>
      <c r="F4017" s="29">
        <v>6559.3469999999897</v>
      </c>
      <c r="G4017" s="29">
        <v>1</v>
      </c>
      <c r="H4017" s="29">
        <v>1</v>
      </c>
      <c r="I4017" s="29">
        <v>1</v>
      </c>
      <c r="K4017" s="432"/>
      <c r="L4017" s="432" t="e">
        <f>IF(K4017=0,#REF!,0)</f>
        <v>#REF!</v>
      </c>
      <c r="O4017">
        <v>52369.473418999987</v>
      </c>
      <c r="P4017">
        <v>44</v>
      </c>
    </row>
    <row r="4018" spans="1:16">
      <c r="A4018" s="29">
        <v>4016</v>
      </c>
      <c r="B4018" s="29">
        <v>1813.6130000000001</v>
      </c>
      <c r="C4018" s="29">
        <v>46418.377999999997</v>
      </c>
      <c r="D4018" s="29">
        <v>1</v>
      </c>
      <c r="E4018" s="29">
        <v>1</v>
      </c>
      <c r="F4018" s="29">
        <v>5313.8729999999896</v>
      </c>
      <c r="G4018" s="29">
        <v>1</v>
      </c>
      <c r="H4018" s="29">
        <v>1</v>
      </c>
      <c r="I4018" s="29">
        <v>1</v>
      </c>
      <c r="K4018" s="432"/>
      <c r="L4018" s="432" t="e">
        <f>IF(K4018=0,#REF!,0)</f>
        <v>#REF!</v>
      </c>
      <c r="O4018">
        <v>52530.875458000002</v>
      </c>
      <c r="P4018">
        <v>49</v>
      </c>
    </row>
    <row r="4019" spans="1:16">
      <c r="A4019" s="29">
        <v>4017</v>
      </c>
      <c r="B4019" s="29">
        <v>1105.460999999998</v>
      </c>
      <c r="C4019" s="29">
        <v>79727.889999999898</v>
      </c>
      <c r="D4019" s="29">
        <v>1</v>
      </c>
      <c r="E4019" s="29">
        <v>1</v>
      </c>
      <c r="F4019" s="29">
        <v>4396.4430000000002</v>
      </c>
      <c r="G4019" s="29">
        <v>1</v>
      </c>
      <c r="H4019" s="29">
        <v>1</v>
      </c>
      <c r="I4019" s="29">
        <v>1</v>
      </c>
      <c r="K4019" s="432"/>
      <c r="L4019" s="432" t="e">
        <f>IF(K4019=0,#REF!,0)</f>
        <v>#REF!</v>
      </c>
      <c r="O4019">
        <v>53211.413544000003</v>
      </c>
      <c r="P4019">
        <v>56</v>
      </c>
    </row>
    <row r="4020" spans="1:16">
      <c r="A4020" s="29">
        <v>4018</v>
      </c>
      <c r="B4020" s="29">
        <v>1271.0569999999991</v>
      </c>
      <c r="C4020" s="29">
        <v>113848.8759999998</v>
      </c>
      <c r="D4020" s="29">
        <v>1</v>
      </c>
      <c r="E4020" s="29">
        <v>1</v>
      </c>
      <c r="F4020" s="29">
        <v>3348.6190000000001</v>
      </c>
      <c r="G4020" s="29">
        <v>1</v>
      </c>
      <c r="H4020" s="29">
        <v>1</v>
      </c>
      <c r="I4020" s="29">
        <v>1</v>
      </c>
      <c r="K4020" s="432">
        <v>9550.1089774941229</v>
      </c>
      <c r="L4020" s="432">
        <f>IF(K4020=0,#REF!,0)</f>
        <v>0</v>
      </c>
      <c r="O4020">
        <v>54695.297545999987</v>
      </c>
      <c r="P4020">
        <v>53</v>
      </c>
    </row>
    <row r="4021" spans="1:16">
      <c r="A4021" s="29">
        <v>4019</v>
      </c>
      <c r="B4021" s="29">
        <v>1631.011999999999</v>
      </c>
      <c r="C4021" s="29">
        <v>158051.75999999969</v>
      </c>
      <c r="D4021" s="29">
        <v>1</v>
      </c>
      <c r="E4021" s="29">
        <v>1</v>
      </c>
      <c r="F4021" s="29">
        <v>2954.3910000000001</v>
      </c>
      <c r="G4021" s="29">
        <v>1</v>
      </c>
      <c r="H4021" s="29">
        <v>1</v>
      </c>
      <c r="I4021" s="29">
        <v>1</v>
      </c>
      <c r="K4021" s="432">
        <v>16772.517391139911</v>
      </c>
      <c r="L4021" s="432">
        <f>IF(K4021=0,#REF!,0)</f>
        <v>0</v>
      </c>
      <c r="O4021">
        <v>55482.997496000004</v>
      </c>
      <c r="P4021">
        <v>53</v>
      </c>
    </row>
    <row r="4022" spans="1:16">
      <c r="A4022" s="29">
        <v>4020</v>
      </c>
      <c r="B4022" s="29">
        <v>1895.2829999999981</v>
      </c>
      <c r="C4022" s="29">
        <v>137703.19199999981</v>
      </c>
      <c r="D4022" s="29">
        <v>1</v>
      </c>
      <c r="E4022" s="29">
        <v>1</v>
      </c>
      <c r="F4022" s="29">
        <v>2757.3359999999998</v>
      </c>
      <c r="G4022" s="29">
        <v>1</v>
      </c>
      <c r="H4022" s="29">
        <v>1</v>
      </c>
      <c r="I4022" s="29">
        <v>1</v>
      </c>
      <c r="K4022" s="432">
        <v>23742.48895904818</v>
      </c>
      <c r="L4022" s="432">
        <f>IF(K4022=0,#REF!,0)</f>
        <v>0</v>
      </c>
      <c r="O4022">
        <v>56715.993071999997</v>
      </c>
      <c r="P4022">
        <v>55</v>
      </c>
    </row>
    <row r="4023" spans="1:16">
      <c r="A4023" s="29">
        <v>4021</v>
      </c>
      <c r="B4023" s="29">
        <v>7659.563000000001</v>
      </c>
      <c r="C4023" s="29">
        <v>63448.249999999804</v>
      </c>
      <c r="D4023" s="29">
        <v>1</v>
      </c>
      <c r="E4023" s="29">
        <v>1</v>
      </c>
      <c r="F4023" s="29">
        <v>4128.3509999999997</v>
      </c>
      <c r="G4023" s="29">
        <v>1</v>
      </c>
      <c r="H4023" s="29">
        <v>1</v>
      </c>
      <c r="I4023" s="29">
        <v>1</v>
      </c>
      <c r="K4023" s="432">
        <v>13233.65979394878</v>
      </c>
      <c r="L4023" s="432">
        <f>IF(K4023=0,#REF!,0)</f>
        <v>0</v>
      </c>
      <c r="O4023">
        <v>55673.998688</v>
      </c>
      <c r="P4023">
        <v>43</v>
      </c>
    </row>
    <row r="4024" spans="1:16">
      <c r="A4024" s="29">
        <v>4022</v>
      </c>
      <c r="B4024" s="29">
        <v>3136.3459999999991</v>
      </c>
      <c r="C4024" s="29">
        <v>121579.5609999999</v>
      </c>
      <c r="D4024" s="29">
        <v>1</v>
      </c>
      <c r="E4024" s="29">
        <v>1</v>
      </c>
      <c r="F4024" s="29">
        <v>3670.8539999999898</v>
      </c>
      <c r="G4024" s="29">
        <v>1</v>
      </c>
      <c r="H4024" s="29">
        <v>1</v>
      </c>
      <c r="I4024" s="29">
        <v>1</v>
      </c>
      <c r="K4024" s="432">
        <v>26132.534838730138</v>
      </c>
      <c r="L4024" s="432">
        <f>IF(K4024=0,#REF!,0)</f>
        <v>0</v>
      </c>
      <c r="O4024">
        <v>55772.921599999987</v>
      </c>
      <c r="P4024">
        <v>41</v>
      </c>
    </row>
    <row r="4025" spans="1:16">
      <c r="A4025" s="29">
        <v>4023</v>
      </c>
      <c r="B4025" s="29">
        <v>2800.5069999999978</v>
      </c>
      <c r="C4025" s="29">
        <v>190157.09999999969</v>
      </c>
      <c r="D4025" s="29">
        <v>1</v>
      </c>
      <c r="E4025" s="29">
        <v>1</v>
      </c>
      <c r="F4025" s="29">
        <v>2103.6959999999999</v>
      </c>
      <c r="G4025" s="29">
        <v>1</v>
      </c>
      <c r="H4025" s="29">
        <v>1</v>
      </c>
      <c r="I4025" s="29">
        <v>1</v>
      </c>
      <c r="K4025" s="432">
        <v>19698.861858867389</v>
      </c>
      <c r="L4025" s="432">
        <f>IF(K4025=0,#REF!,0)</f>
        <v>0</v>
      </c>
      <c r="O4025">
        <v>57669.610075999997</v>
      </c>
      <c r="P4025">
        <v>44</v>
      </c>
    </row>
    <row r="4026" spans="1:16">
      <c r="A4026" s="29">
        <v>4024</v>
      </c>
      <c r="B4026" s="29">
        <v>3522.7229999999872</v>
      </c>
      <c r="C4026" s="29">
        <v>165168.5249999997</v>
      </c>
      <c r="D4026" s="29">
        <v>1</v>
      </c>
      <c r="E4026" s="29">
        <v>1</v>
      </c>
      <c r="F4026" s="29">
        <v>1842.6199999999899</v>
      </c>
      <c r="G4026" s="29">
        <v>1</v>
      </c>
      <c r="H4026" s="29">
        <v>1</v>
      </c>
      <c r="I4026" s="29">
        <v>1</v>
      </c>
      <c r="K4026" s="432"/>
      <c r="L4026" s="432" t="e">
        <f>IF(K4026=0,#REF!,0)</f>
        <v>#REF!</v>
      </c>
      <c r="O4026">
        <v>57248.240875000003</v>
      </c>
      <c r="P4026">
        <v>43</v>
      </c>
    </row>
    <row r="4027" spans="1:16">
      <c r="A4027" s="29">
        <v>4025</v>
      </c>
      <c r="B4027" s="29">
        <v>2928.4339999999979</v>
      </c>
      <c r="C4027" s="29">
        <v>143803.16799999971</v>
      </c>
      <c r="D4027" s="29">
        <v>1</v>
      </c>
      <c r="E4027" s="29">
        <v>1</v>
      </c>
      <c r="F4027" s="29">
        <v>2103.4639999999999</v>
      </c>
      <c r="G4027" s="29">
        <v>1</v>
      </c>
      <c r="H4027" s="29">
        <v>1</v>
      </c>
      <c r="I4027" s="29">
        <v>1</v>
      </c>
      <c r="K4027" s="432"/>
      <c r="L4027" s="432" t="e">
        <f>IF(K4027=0,#REF!,0)</f>
        <v>#REF!</v>
      </c>
      <c r="O4027">
        <v>57449.308837999997</v>
      </c>
      <c r="P4027">
        <v>46</v>
      </c>
    </row>
    <row r="4028" spans="1:16">
      <c r="A4028" s="29">
        <v>4026</v>
      </c>
      <c r="B4028" s="29">
        <v>3742.0369999999898</v>
      </c>
      <c r="C4028" s="29">
        <v>84095.09399999991</v>
      </c>
      <c r="D4028" s="29">
        <v>1</v>
      </c>
      <c r="E4028" s="29">
        <v>1</v>
      </c>
      <c r="F4028" s="29">
        <v>3670.2260000000001</v>
      </c>
      <c r="G4028" s="29">
        <v>1</v>
      </c>
      <c r="H4028" s="29">
        <v>1</v>
      </c>
      <c r="I4028" s="29">
        <v>1</v>
      </c>
      <c r="K4028" s="432"/>
      <c r="L4028" s="432" t="e">
        <f>IF(K4028=0,#REF!,0)</f>
        <v>#REF!</v>
      </c>
      <c r="O4028">
        <v>56152.079102000003</v>
      </c>
      <c r="P4028">
        <v>43</v>
      </c>
    </row>
    <row r="4029" spans="1:16">
      <c r="A4029" s="29">
        <v>4027</v>
      </c>
      <c r="B4029" s="29">
        <v>9291.8389999999981</v>
      </c>
      <c r="C4029" s="29">
        <v>38865.03699999988</v>
      </c>
      <c r="D4029" s="29">
        <v>1</v>
      </c>
      <c r="E4029" s="29">
        <v>1</v>
      </c>
      <c r="F4029" s="29">
        <v>5173.2849999999899</v>
      </c>
      <c r="G4029" s="29">
        <v>1</v>
      </c>
      <c r="H4029" s="29">
        <v>1</v>
      </c>
      <c r="I4029" s="29">
        <v>1</v>
      </c>
      <c r="K4029" s="432"/>
      <c r="L4029" s="432" t="e">
        <f>IF(K4029=0,#REF!,0)</f>
        <v>#REF!</v>
      </c>
      <c r="O4029">
        <v>55364.093353999997</v>
      </c>
      <c r="P4029">
        <v>49</v>
      </c>
    </row>
    <row r="4030" spans="1:16">
      <c r="A4030" s="29">
        <v>4028</v>
      </c>
      <c r="B4030" s="29">
        <v>9963.0809999999983</v>
      </c>
      <c r="C4030" s="29">
        <v>38668.116999999897</v>
      </c>
      <c r="D4030" s="29">
        <v>1</v>
      </c>
      <c r="E4030" s="29">
        <v>1</v>
      </c>
      <c r="F4030" s="29">
        <v>5239.6530000000002</v>
      </c>
      <c r="G4030" s="29">
        <v>1</v>
      </c>
      <c r="H4030" s="29">
        <v>1</v>
      </c>
      <c r="I4030" s="29">
        <v>1</v>
      </c>
      <c r="K4030" s="432"/>
      <c r="L4030" s="432" t="e">
        <f>IF(K4030=0,#REF!,0)</f>
        <v>#REF!</v>
      </c>
      <c r="O4030">
        <v>55621.610718000004</v>
      </c>
      <c r="P4030">
        <v>43</v>
      </c>
    </row>
    <row r="4031" spans="1:16">
      <c r="A4031" s="29">
        <v>4029</v>
      </c>
      <c r="B4031" s="29">
        <v>2114.8659999999991</v>
      </c>
      <c r="C4031" s="29">
        <v>17421.860999999899</v>
      </c>
      <c r="D4031" s="29">
        <v>1</v>
      </c>
      <c r="E4031" s="29">
        <v>1</v>
      </c>
      <c r="F4031" s="29">
        <v>4065.3719999999998</v>
      </c>
      <c r="G4031" s="29">
        <v>1</v>
      </c>
      <c r="H4031" s="29">
        <v>1</v>
      </c>
      <c r="I4031" s="29">
        <v>1</v>
      </c>
      <c r="K4031" s="432"/>
      <c r="L4031" s="432" t="e">
        <f>IF(K4031=0,#REF!,0)</f>
        <v>#REF!</v>
      </c>
      <c r="O4031">
        <v>56414.260681</v>
      </c>
      <c r="P4031">
        <v>42</v>
      </c>
    </row>
    <row r="4032" spans="1:16">
      <c r="A4032" s="29">
        <v>4030</v>
      </c>
      <c r="B4032" s="29">
        <v>1762.222</v>
      </c>
      <c r="C4032" s="29">
        <v>16261.2319999999</v>
      </c>
      <c r="D4032" s="29">
        <v>1</v>
      </c>
      <c r="E4032" s="29">
        <v>1</v>
      </c>
      <c r="F4032" s="29">
        <v>2955.5389999999902</v>
      </c>
      <c r="G4032" s="29">
        <v>1</v>
      </c>
      <c r="H4032" s="29">
        <v>1</v>
      </c>
      <c r="I4032" s="29">
        <v>1</v>
      </c>
      <c r="K4032" s="432"/>
      <c r="L4032" s="432" t="e">
        <f>IF(K4032=0,#REF!,0)</f>
        <v>#REF!</v>
      </c>
      <c r="O4032">
        <v>55406.149901999997</v>
      </c>
      <c r="P4032">
        <v>51</v>
      </c>
    </row>
    <row r="4033" spans="1:16">
      <c r="A4033" s="29">
        <v>4031</v>
      </c>
      <c r="B4033" s="29">
        <v>1762.222</v>
      </c>
      <c r="C4033" s="29">
        <v>15320.523999999899</v>
      </c>
      <c r="D4033" s="29">
        <v>1</v>
      </c>
      <c r="E4033" s="29">
        <v>1</v>
      </c>
      <c r="F4033" s="29">
        <v>1650.7539999999999</v>
      </c>
      <c r="G4033" s="29">
        <v>1</v>
      </c>
      <c r="H4033" s="29">
        <v>1</v>
      </c>
      <c r="I4033" s="29">
        <v>1</v>
      </c>
      <c r="K4033" s="432"/>
      <c r="L4033" s="432" t="e">
        <f>IF(K4033=0,#REF!,0)</f>
        <v>#REF!</v>
      </c>
      <c r="O4033">
        <v>53890.101806999999</v>
      </c>
      <c r="P4033">
        <v>39</v>
      </c>
    </row>
    <row r="4034" spans="1:16">
      <c r="A4034" s="29">
        <v>4032</v>
      </c>
      <c r="B4034" s="29">
        <v>1032.623999999998</v>
      </c>
      <c r="C4034" s="29">
        <v>15283.183999999899</v>
      </c>
      <c r="D4034" s="29">
        <v>1</v>
      </c>
      <c r="E4034" s="29">
        <v>1</v>
      </c>
      <c r="F4034" s="29">
        <v>1261.104</v>
      </c>
      <c r="G4034" s="29">
        <v>1</v>
      </c>
      <c r="H4034" s="29">
        <v>1</v>
      </c>
      <c r="I4034" s="29">
        <v>1</v>
      </c>
      <c r="K4034" s="432"/>
      <c r="L4034" s="432" t="e">
        <f>IF(K4034=0,#REF!,0)</f>
        <v>#REF!</v>
      </c>
      <c r="O4034">
        <v>52468.185547000001</v>
      </c>
      <c r="P4034">
        <v>39</v>
      </c>
    </row>
    <row r="4035" spans="1:16">
      <c r="A4035" s="29">
        <v>4033</v>
      </c>
      <c r="B4035" s="29">
        <v>1032.623999999998</v>
      </c>
      <c r="C4035" s="29">
        <v>15266.9569999999</v>
      </c>
      <c r="D4035" s="29">
        <v>1</v>
      </c>
      <c r="E4035" s="29">
        <v>1</v>
      </c>
      <c r="F4035" s="29">
        <v>554.82899999999995</v>
      </c>
      <c r="G4035" s="29">
        <v>1</v>
      </c>
      <c r="H4035" s="29">
        <v>1</v>
      </c>
      <c r="I4035" s="29">
        <v>1</v>
      </c>
      <c r="K4035" s="432"/>
      <c r="L4035" s="432" t="e">
        <f>IF(K4035=0,#REF!,0)</f>
        <v>#REF!</v>
      </c>
      <c r="O4035">
        <v>51771.156647000003</v>
      </c>
      <c r="P4035">
        <v>33</v>
      </c>
    </row>
    <row r="4036" spans="1:16">
      <c r="A4036" s="29">
        <v>4034</v>
      </c>
      <c r="B4036" s="29">
        <v>1032.623999999998</v>
      </c>
      <c r="C4036" s="29">
        <v>15193.085999999899</v>
      </c>
      <c r="D4036" s="29">
        <v>1</v>
      </c>
      <c r="E4036" s="29">
        <v>1</v>
      </c>
      <c r="F4036" s="29">
        <v>316.68099999999998</v>
      </c>
      <c r="G4036" s="29">
        <v>1</v>
      </c>
      <c r="H4036" s="29">
        <v>1</v>
      </c>
      <c r="I4036" s="29">
        <v>1</v>
      </c>
      <c r="K4036" s="432"/>
      <c r="L4036" s="432" t="e">
        <f>IF(K4036=0,#REF!,0)</f>
        <v>#REF!</v>
      </c>
      <c r="O4036">
        <v>48747.504273000013</v>
      </c>
      <c r="P4036">
        <v>34</v>
      </c>
    </row>
    <row r="4037" spans="1:16">
      <c r="A4037" s="29">
        <v>4035</v>
      </c>
      <c r="B4037" s="29">
        <v>1032.623999999998</v>
      </c>
      <c r="C4037" s="29">
        <v>15188.290999999899</v>
      </c>
      <c r="D4037" s="29">
        <v>1</v>
      </c>
      <c r="E4037" s="29">
        <v>1</v>
      </c>
      <c r="F4037" s="29">
        <v>251.37700000000001</v>
      </c>
      <c r="G4037" s="29">
        <v>1</v>
      </c>
      <c r="H4037" s="29">
        <v>1</v>
      </c>
      <c r="I4037" s="29">
        <v>1</v>
      </c>
      <c r="K4037" s="432"/>
      <c r="L4037" s="432" t="e">
        <f>IF(K4037=0,#REF!,0)</f>
        <v>#REF!</v>
      </c>
      <c r="O4037">
        <v>49565.929839999997</v>
      </c>
      <c r="P4037">
        <v>32</v>
      </c>
    </row>
    <row r="4038" spans="1:16">
      <c r="A4038" s="29">
        <v>4036</v>
      </c>
      <c r="B4038" s="29">
        <v>1032.623999999998</v>
      </c>
      <c r="C4038" s="29">
        <v>15187.612999999899</v>
      </c>
      <c r="D4038" s="29">
        <v>1</v>
      </c>
      <c r="E4038" s="29">
        <v>1</v>
      </c>
      <c r="F4038" s="29">
        <v>252.411</v>
      </c>
      <c r="G4038" s="29">
        <v>1</v>
      </c>
      <c r="H4038" s="29">
        <v>1</v>
      </c>
      <c r="I4038" s="29">
        <v>1</v>
      </c>
      <c r="K4038" s="432"/>
      <c r="L4038" s="432" t="e">
        <f>IF(K4038=0,#REF!,0)</f>
        <v>#REF!</v>
      </c>
      <c r="O4038">
        <v>48878.716855999999</v>
      </c>
      <c r="P4038">
        <v>29</v>
      </c>
    </row>
    <row r="4039" spans="1:16">
      <c r="A4039" s="29">
        <v>4037</v>
      </c>
      <c r="B4039" s="29">
        <v>1032.623999999998</v>
      </c>
      <c r="C4039" s="29">
        <v>15187.612999999899</v>
      </c>
      <c r="D4039" s="29">
        <v>1</v>
      </c>
      <c r="E4039" s="29">
        <v>1</v>
      </c>
      <c r="F4039" s="29">
        <v>232.81700000000001</v>
      </c>
      <c r="G4039" s="29">
        <v>1</v>
      </c>
      <c r="H4039" s="29">
        <v>1</v>
      </c>
      <c r="I4039" s="29">
        <v>1</v>
      </c>
      <c r="K4039" s="432"/>
      <c r="L4039" s="432" t="e">
        <f>IF(K4039=0,#REF!,0)</f>
        <v>#REF!</v>
      </c>
      <c r="O4039">
        <v>48603.033753000003</v>
      </c>
      <c r="P4039">
        <v>30</v>
      </c>
    </row>
    <row r="4040" spans="1:16">
      <c r="A4040" s="29">
        <v>4038</v>
      </c>
      <c r="B4040" s="29">
        <v>1762.222</v>
      </c>
      <c r="C4040" s="29">
        <v>15187.612999999899</v>
      </c>
      <c r="D4040" s="29">
        <v>1</v>
      </c>
      <c r="E4040" s="29">
        <v>1</v>
      </c>
      <c r="F4040" s="29">
        <v>2504.5799999999899</v>
      </c>
      <c r="G4040" s="29">
        <v>1</v>
      </c>
      <c r="H4040" s="29">
        <v>1</v>
      </c>
      <c r="I4040" s="29">
        <v>1</v>
      </c>
      <c r="K4040" s="432"/>
      <c r="L4040" s="432" t="e">
        <f>IF(K4040=0,#REF!,0)</f>
        <v>#REF!</v>
      </c>
      <c r="O4040">
        <v>48776.845306000003</v>
      </c>
      <c r="P4040">
        <v>33</v>
      </c>
    </row>
    <row r="4041" spans="1:16">
      <c r="A4041" s="29">
        <v>4039</v>
      </c>
      <c r="B4041" s="29">
        <v>6139.8579999999993</v>
      </c>
      <c r="C4041" s="29">
        <v>15289.6509999999</v>
      </c>
      <c r="D4041" s="29">
        <v>1</v>
      </c>
      <c r="E4041" s="29">
        <v>1</v>
      </c>
      <c r="F4041" s="29">
        <v>6564.3309999999901</v>
      </c>
      <c r="G4041" s="29">
        <v>1</v>
      </c>
      <c r="H4041" s="29">
        <v>1</v>
      </c>
      <c r="I4041" s="29">
        <v>1</v>
      </c>
      <c r="K4041" s="432"/>
      <c r="L4041" s="432" t="e">
        <f>IF(K4041=0,#REF!,0)</f>
        <v>#REF!</v>
      </c>
      <c r="O4041">
        <v>49065.388701000003</v>
      </c>
      <c r="P4041">
        <v>34</v>
      </c>
    </row>
    <row r="4042" spans="1:16">
      <c r="A4042" s="29">
        <v>4040</v>
      </c>
      <c r="B4042" s="29">
        <v>1763.4110000000001</v>
      </c>
      <c r="C4042" s="29">
        <v>44857.411</v>
      </c>
      <c r="D4042" s="29">
        <v>1</v>
      </c>
      <c r="E4042" s="29">
        <v>1</v>
      </c>
      <c r="F4042" s="29">
        <v>5318.4139999999998</v>
      </c>
      <c r="G4042" s="29">
        <v>1</v>
      </c>
      <c r="H4042" s="29">
        <v>1</v>
      </c>
      <c r="I4042" s="29">
        <v>1</v>
      </c>
      <c r="K4042" s="432"/>
      <c r="L4042" s="432" t="e">
        <f>IF(K4042=0,#REF!,0)</f>
        <v>#REF!</v>
      </c>
      <c r="O4042">
        <v>49629.449705999999</v>
      </c>
      <c r="P4042">
        <v>41</v>
      </c>
    </row>
    <row r="4043" spans="1:16">
      <c r="A4043" s="29">
        <v>4041</v>
      </c>
      <c r="B4043" s="29">
        <v>1057.670999999998</v>
      </c>
      <c r="C4043" s="29">
        <v>77344.622999999905</v>
      </c>
      <c r="D4043" s="29">
        <v>1</v>
      </c>
      <c r="E4043" s="29">
        <v>1</v>
      </c>
      <c r="F4043" s="29">
        <v>4399.6319999999996</v>
      </c>
      <c r="G4043" s="29">
        <v>1</v>
      </c>
      <c r="H4043" s="29">
        <v>1</v>
      </c>
      <c r="I4043" s="29">
        <v>1</v>
      </c>
      <c r="K4043" s="432"/>
      <c r="L4043" s="432" t="e">
        <f>IF(K4043=0,#REF!,0)</f>
        <v>#REF!</v>
      </c>
      <c r="O4043">
        <v>49905.880159</v>
      </c>
      <c r="P4043">
        <v>50</v>
      </c>
    </row>
    <row r="4044" spans="1:16">
      <c r="A4044" s="29">
        <v>4042</v>
      </c>
      <c r="B4044" s="29">
        <v>1227.886999999999</v>
      </c>
      <c r="C4044" s="29">
        <v>105575.0209999998</v>
      </c>
      <c r="D4044" s="29">
        <v>1</v>
      </c>
      <c r="E4044" s="29">
        <v>1</v>
      </c>
      <c r="F4044" s="29">
        <v>3350.6979999999999</v>
      </c>
      <c r="G4044" s="29">
        <v>1</v>
      </c>
      <c r="H4044" s="29">
        <v>1</v>
      </c>
      <c r="I4044" s="29">
        <v>1</v>
      </c>
      <c r="K4044" s="432">
        <v>10473.751442180481</v>
      </c>
      <c r="L4044" s="432">
        <f>IF(K4044=0,#REF!,0)</f>
        <v>0</v>
      </c>
      <c r="O4044">
        <v>50548.754181999997</v>
      </c>
      <c r="P4044">
        <v>48</v>
      </c>
    </row>
    <row r="4045" spans="1:16">
      <c r="A4045" s="29">
        <v>4043</v>
      </c>
      <c r="B4045" s="29">
        <v>1297.484999999999</v>
      </c>
      <c r="C4045" s="29">
        <v>135454.98999999979</v>
      </c>
      <c r="D4045" s="29">
        <v>1</v>
      </c>
      <c r="E4045" s="29">
        <v>1</v>
      </c>
      <c r="F4045" s="29">
        <v>2957.59399999999</v>
      </c>
      <c r="G4045" s="29">
        <v>1</v>
      </c>
      <c r="H4045" s="29">
        <v>1</v>
      </c>
      <c r="I4045" s="29">
        <v>1</v>
      </c>
      <c r="K4045" s="432">
        <v>29844.699778108999</v>
      </c>
      <c r="L4045" s="432">
        <f>IF(K4045=0,#REF!,0)</f>
        <v>0</v>
      </c>
      <c r="O4045">
        <v>50930.230683000002</v>
      </c>
      <c r="P4045">
        <v>49</v>
      </c>
    </row>
    <row r="4046" spans="1:16">
      <c r="A4046" s="29">
        <v>4044</v>
      </c>
      <c r="B4046" s="29">
        <v>1322.7469999999989</v>
      </c>
      <c r="C4046" s="29">
        <v>117009.7509999998</v>
      </c>
      <c r="D4046" s="29">
        <v>1</v>
      </c>
      <c r="E4046" s="29">
        <v>1</v>
      </c>
      <c r="F4046" s="29">
        <v>2760.8969999999999</v>
      </c>
      <c r="G4046" s="29">
        <v>1</v>
      </c>
      <c r="H4046" s="29">
        <v>1</v>
      </c>
      <c r="I4046" s="29">
        <v>1</v>
      </c>
      <c r="K4046" s="432">
        <v>34568.178451436368</v>
      </c>
      <c r="L4046" s="432">
        <f>IF(K4046=0,#REF!,0)</f>
        <v>0</v>
      </c>
      <c r="O4046">
        <v>50906.976592999999</v>
      </c>
      <c r="P4046">
        <v>48</v>
      </c>
    </row>
    <row r="4047" spans="1:16">
      <c r="A4047" s="29">
        <v>4045</v>
      </c>
      <c r="B4047" s="29">
        <v>6563.3810000000003</v>
      </c>
      <c r="C4047" s="29">
        <v>57327.670999999893</v>
      </c>
      <c r="D4047" s="29">
        <v>1</v>
      </c>
      <c r="E4047" s="29">
        <v>1</v>
      </c>
      <c r="F4047" s="29">
        <v>4132.326</v>
      </c>
      <c r="G4047" s="29">
        <v>1</v>
      </c>
      <c r="H4047" s="29">
        <v>1</v>
      </c>
      <c r="I4047" s="29">
        <v>1</v>
      </c>
      <c r="K4047" s="432">
        <v>16340.724237863929</v>
      </c>
      <c r="L4047" s="432">
        <f>IF(K4047=0,#REF!,0)</f>
        <v>0</v>
      </c>
      <c r="O4047">
        <v>50759.795929</v>
      </c>
      <c r="P4047">
        <v>46</v>
      </c>
    </row>
    <row r="4048" spans="1:16">
      <c r="A4048" s="29">
        <v>4046</v>
      </c>
      <c r="B4048" s="29">
        <v>1844.55</v>
      </c>
      <c r="C4048" s="29">
        <v>88164.254999999786</v>
      </c>
      <c r="D4048" s="29">
        <v>1</v>
      </c>
      <c r="E4048" s="29">
        <v>1</v>
      </c>
      <c r="F4048" s="29">
        <v>3676.6819999999998</v>
      </c>
      <c r="G4048" s="29">
        <v>1</v>
      </c>
      <c r="H4048" s="29">
        <v>1</v>
      </c>
      <c r="I4048" s="29">
        <v>1</v>
      </c>
      <c r="K4048" s="432">
        <v>40287.221262992578</v>
      </c>
      <c r="L4048" s="432">
        <f>IF(K4048=0,#REF!,0)</f>
        <v>0</v>
      </c>
      <c r="O4048">
        <v>51269.150756000003</v>
      </c>
      <c r="P4048">
        <v>50</v>
      </c>
    </row>
    <row r="4049" spans="1:16">
      <c r="A4049" s="29">
        <v>4047</v>
      </c>
      <c r="B4049" s="29">
        <v>1111.179999999998</v>
      </c>
      <c r="C4049" s="29">
        <v>139865.14199999979</v>
      </c>
      <c r="D4049" s="29">
        <v>1</v>
      </c>
      <c r="E4049" s="29">
        <v>1</v>
      </c>
      <c r="F4049" s="29">
        <v>2108.29899999999</v>
      </c>
      <c r="G4049" s="29">
        <v>1</v>
      </c>
      <c r="H4049" s="29">
        <v>1</v>
      </c>
      <c r="I4049" s="29">
        <v>1</v>
      </c>
      <c r="K4049" s="432">
        <v>25504.217103272429</v>
      </c>
      <c r="L4049" s="432">
        <f>IF(K4049=0,#REF!,0)</f>
        <v>0</v>
      </c>
      <c r="O4049">
        <v>51483.272002000012</v>
      </c>
      <c r="P4049">
        <v>45</v>
      </c>
    </row>
    <row r="4050" spans="1:16">
      <c r="A4050" s="29">
        <v>4048</v>
      </c>
      <c r="B4050" s="29">
        <v>1153.9829999999979</v>
      </c>
      <c r="C4050" s="29">
        <v>120076.18499999971</v>
      </c>
      <c r="D4050" s="29">
        <v>1</v>
      </c>
      <c r="E4050" s="29">
        <v>1</v>
      </c>
      <c r="F4050" s="29">
        <v>1846.934</v>
      </c>
      <c r="G4050" s="29">
        <v>1</v>
      </c>
      <c r="H4050" s="29">
        <v>1</v>
      </c>
      <c r="I4050" s="29">
        <v>1</v>
      </c>
      <c r="K4050" s="432">
        <v>8536.5361192687033</v>
      </c>
      <c r="L4050" s="432">
        <f>IF(K4050=0,#REF!,0)</f>
        <v>0</v>
      </c>
      <c r="O4050">
        <v>51998.050292</v>
      </c>
      <c r="P4050">
        <v>40</v>
      </c>
    </row>
    <row r="4051" spans="1:16">
      <c r="A4051" s="29">
        <v>4049</v>
      </c>
      <c r="B4051" s="29">
        <v>1152.2899999999979</v>
      </c>
      <c r="C4051" s="29">
        <v>108799.5609999998</v>
      </c>
      <c r="D4051" s="29">
        <v>1</v>
      </c>
      <c r="E4051" s="29">
        <v>1</v>
      </c>
      <c r="F4051" s="29">
        <v>2107.99099999999</v>
      </c>
      <c r="G4051" s="29">
        <v>1</v>
      </c>
      <c r="H4051" s="29">
        <v>1</v>
      </c>
      <c r="I4051" s="29">
        <v>1</v>
      </c>
      <c r="K4051" s="432"/>
      <c r="L4051" s="432" t="e">
        <f>IF(K4051=0,#REF!,0)</f>
        <v>#REF!</v>
      </c>
      <c r="O4051">
        <v>52555.069457999998</v>
      </c>
      <c r="P4051">
        <v>43</v>
      </c>
    </row>
    <row r="4052" spans="1:16">
      <c r="A4052" s="29">
        <v>4050</v>
      </c>
      <c r="B4052" s="29">
        <v>1843.4280000000001</v>
      </c>
      <c r="C4052" s="29">
        <v>53135.236999999979</v>
      </c>
      <c r="D4052" s="29">
        <v>1</v>
      </c>
      <c r="E4052" s="29">
        <v>1</v>
      </c>
      <c r="F4052" s="29">
        <v>3677.56899999999</v>
      </c>
      <c r="G4052" s="29">
        <v>1</v>
      </c>
      <c r="H4052" s="29">
        <v>1</v>
      </c>
      <c r="I4052" s="29">
        <v>1</v>
      </c>
      <c r="K4052" s="432"/>
      <c r="L4052" s="432" t="e">
        <f>IF(K4052=0,#REF!,0)</f>
        <v>#REF!</v>
      </c>
      <c r="O4052">
        <v>53222.701507000012</v>
      </c>
      <c r="P4052">
        <v>45</v>
      </c>
    </row>
    <row r="4053" spans="1:16">
      <c r="A4053" s="29">
        <v>4051</v>
      </c>
      <c r="B4053" s="29">
        <v>6242.2249999999995</v>
      </c>
      <c r="C4053" s="29">
        <v>32529.232999999898</v>
      </c>
      <c r="D4053" s="29">
        <v>1</v>
      </c>
      <c r="E4053" s="29">
        <v>1</v>
      </c>
      <c r="F4053" s="29">
        <v>5182.4579999999996</v>
      </c>
      <c r="G4053" s="29">
        <v>1</v>
      </c>
      <c r="H4053" s="29">
        <v>1</v>
      </c>
      <c r="I4053" s="29">
        <v>1</v>
      </c>
      <c r="K4053" s="432"/>
      <c r="L4053" s="432" t="e">
        <f>IF(K4053=0,#REF!,0)</f>
        <v>#REF!</v>
      </c>
      <c r="O4053">
        <v>53870.872834000002</v>
      </c>
      <c r="P4053">
        <v>45</v>
      </c>
    </row>
    <row r="4054" spans="1:16">
      <c r="A4054" s="29">
        <v>4052</v>
      </c>
      <c r="B4054" s="29">
        <v>7661.5549999999994</v>
      </c>
      <c r="C4054" s="29">
        <v>32770.140999999887</v>
      </c>
      <c r="D4054" s="29">
        <v>1</v>
      </c>
      <c r="E4054" s="29">
        <v>1</v>
      </c>
      <c r="F4054" s="29">
        <v>5249.0069999999996</v>
      </c>
      <c r="G4054" s="29">
        <v>1</v>
      </c>
      <c r="H4054" s="29">
        <v>1</v>
      </c>
      <c r="I4054" s="29">
        <v>1</v>
      </c>
      <c r="K4054" s="432"/>
      <c r="L4054" s="432" t="e">
        <f>IF(K4054=0,#REF!,0)</f>
        <v>#REF!</v>
      </c>
      <c r="O4054">
        <v>54105.163116000003</v>
      </c>
      <c r="P4054">
        <v>48</v>
      </c>
    </row>
    <row r="4055" spans="1:16">
      <c r="A4055" s="29">
        <v>4053</v>
      </c>
      <c r="B4055" s="29">
        <v>1763.308</v>
      </c>
      <c r="C4055" s="29">
        <v>16161.466999999901</v>
      </c>
      <c r="D4055" s="29">
        <v>1</v>
      </c>
      <c r="E4055" s="29">
        <v>1</v>
      </c>
      <c r="F4055" s="29">
        <v>4073.0449999999901</v>
      </c>
      <c r="G4055" s="29">
        <v>1</v>
      </c>
      <c r="H4055" s="29">
        <v>1</v>
      </c>
      <c r="I4055" s="29">
        <v>1</v>
      </c>
      <c r="K4055" s="432"/>
      <c r="L4055" s="432" t="e">
        <f>IF(K4055=0,#REF!,0)</f>
        <v>#REF!</v>
      </c>
      <c r="O4055">
        <v>54569.585267000002</v>
      </c>
      <c r="P4055">
        <v>50</v>
      </c>
    </row>
    <row r="4056" spans="1:16">
      <c r="A4056" s="29">
        <v>4054</v>
      </c>
      <c r="B4056" s="29">
        <v>1762.222</v>
      </c>
      <c r="C4056" s="29">
        <v>15708.156999999899</v>
      </c>
      <c r="D4056" s="29">
        <v>1</v>
      </c>
      <c r="E4056" s="29">
        <v>1</v>
      </c>
      <c r="F4056" s="29">
        <v>2960.9539999999902</v>
      </c>
      <c r="G4056" s="29">
        <v>1</v>
      </c>
      <c r="H4056" s="29">
        <v>1</v>
      </c>
      <c r="I4056" s="29">
        <v>1</v>
      </c>
      <c r="K4056" s="432"/>
      <c r="L4056" s="432" t="e">
        <f>IF(K4056=0,#REF!,0)</f>
        <v>#REF!</v>
      </c>
      <c r="O4056">
        <v>53646.018250000001</v>
      </c>
      <c r="P4056">
        <v>59</v>
      </c>
    </row>
    <row r="4057" spans="1:16">
      <c r="A4057" s="29">
        <v>4055</v>
      </c>
      <c r="B4057" s="29">
        <v>1762.222</v>
      </c>
      <c r="C4057" s="29">
        <v>15254.761999999901</v>
      </c>
      <c r="D4057" s="29">
        <v>1</v>
      </c>
      <c r="E4057" s="29">
        <v>1</v>
      </c>
      <c r="F4057" s="29">
        <v>1653.953</v>
      </c>
      <c r="G4057" s="29">
        <v>1</v>
      </c>
      <c r="H4057" s="29">
        <v>1</v>
      </c>
      <c r="I4057" s="29">
        <v>1</v>
      </c>
      <c r="K4057" s="432"/>
      <c r="L4057" s="432" t="e">
        <f>IF(K4057=0,#REF!,0)</f>
        <v>#REF!</v>
      </c>
      <c r="O4057">
        <v>52864.411682000013</v>
      </c>
      <c r="P4057">
        <v>52</v>
      </c>
    </row>
    <row r="4058" spans="1:16">
      <c r="A4058" s="29">
        <v>4056</v>
      </c>
      <c r="B4058" s="29">
        <v>1032.623999999998</v>
      </c>
      <c r="C4058" s="29">
        <v>15254.630999999899</v>
      </c>
      <c r="D4058" s="29">
        <v>1</v>
      </c>
      <c r="E4058" s="29">
        <v>1</v>
      </c>
      <c r="F4058" s="29">
        <v>1263.5609999999999</v>
      </c>
      <c r="G4058" s="29">
        <v>1</v>
      </c>
      <c r="H4058" s="29">
        <v>1</v>
      </c>
      <c r="I4058" s="29">
        <v>1</v>
      </c>
      <c r="K4058" s="432"/>
      <c r="L4058" s="432" t="e">
        <f>IF(K4058=0,#REF!,0)</f>
        <v>#REF!</v>
      </c>
      <c r="O4058">
        <v>50847.835142999997</v>
      </c>
      <c r="P4058">
        <v>50</v>
      </c>
    </row>
    <row r="4059" spans="1:16">
      <c r="A4059" s="29">
        <v>4057</v>
      </c>
      <c r="B4059" s="29">
        <v>1032.623999999998</v>
      </c>
      <c r="C4059" s="29">
        <v>15254.630999999899</v>
      </c>
      <c r="D4059" s="29">
        <v>1</v>
      </c>
      <c r="E4059" s="29">
        <v>1</v>
      </c>
      <c r="F4059" s="29">
        <v>556.32999999999902</v>
      </c>
      <c r="G4059" s="29">
        <v>1</v>
      </c>
      <c r="H4059" s="29">
        <v>1</v>
      </c>
      <c r="I4059" s="29">
        <v>1</v>
      </c>
      <c r="K4059" s="432"/>
      <c r="L4059" s="432" t="e">
        <f>IF(K4059=0,#REF!,0)</f>
        <v>#REF!</v>
      </c>
      <c r="O4059">
        <v>50221.482239999998</v>
      </c>
      <c r="P4059">
        <v>37</v>
      </c>
    </row>
    <row r="4060" spans="1:16">
      <c r="A4060" s="29">
        <v>4058</v>
      </c>
      <c r="B4060" s="29">
        <v>1032.623999999998</v>
      </c>
      <c r="C4060" s="29">
        <v>15187.612999999899</v>
      </c>
      <c r="D4060" s="29">
        <v>1</v>
      </c>
      <c r="E4060" s="29">
        <v>1</v>
      </c>
      <c r="F4060" s="29">
        <v>318.04599999999903</v>
      </c>
      <c r="G4060" s="29">
        <v>1</v>
      </c>
      <c r="H4060" s="29">
        <v>1</v>
      </c>
      <c r="I4060" s="29">
        <v>1</v>
      </c>
      <c r="K4060" s="432"/>
      <c r="L4060" s="432" t="e">
        <f>IF(K4060=0,#REF!,0)</f>
        <v>#REF!</v>
      </c>
      <c r="O4060">
        <v>49398.160430999997</v>
      </c>
      <c r="P4060">
        <v>34</v>
      </c>
    </row>
    <row r="4061" spans="1:16">
      <c r="A4061" s="29">
        <v>4059</v>
      </c>
      <c r="B4061" s="29">
        <v>1032.623999999998</v>
      </c>
      <c r="C4061" s="29">
        <v>15187.612999999899</v>
      </c>
      <c r="D4061" s="29">
        <v>1</v>
      </c>
      <c r="E4061" s="29">
        <v>1</v>
      </c>
      <c r="F4061" s="29">
        <v>254.65699999999899</v>
      </c>
      <c r="G4061" s="29">
        <v>1</v>
      </c>
      <c r="H4061" s="29">
        <v>1</v>
      </c>
      <c r="I4061" s="29">
        <v>1</v>
      </c>
      <c r="K4061" s="432"/>
      <c r="L4061" s="432" t="e">
        <f>IF(K4061=0,#REF!,0)</f>
        <v>#REF!</v>
      </c>
      <c r="O4061">
        <v>49200.571044999997</v>
      </c>
      <c r="P4061">
        <v>36</v>
      </c>
    </row>
    <row r="4062" spans="1:16">
      <c r="A4062" s="29">
        <v>4060</v>
      </c>
      <c r="B4062" s="29">
        <v>1032.623999999998</v>
      </c>
      <c r="C4062" s="29">
        <v>15187.612999999899</v>
      </c>
      <c r="D4062" s="29">
        <v>1</v>
      </c>
      <c r="E4062" s="29">
        <v>1</v>
      </c>
      <c r="F4062" s="29">
        <v>254.987999999999</v>
      </c>
      <c r="G4062" s="29">
        <v>1</v>
      </c>
      <c r="H4062" s="29">
        <v>1</v>
      </c>
      <c r="I4062" s="29">
        <v>1</v>
      </c>
      <c r="K4062" s="432"/>
      <c r="L4062" s="432" t="e">
        <f>IF(K4062=0,#REF!,0)</f>
        <v>#REF!</v>
      </c>
      <c r="O4062">
        <v>48504.321196999997</v>
      </c>
      <c r="P4062">
        <v>33</v>
      </c>
    </row>
    <row r="4063" spans="1:16">
      <c r="A4063" s="29">
        <v>4061</v>
      </c>
      <c r="B4063" s="29">
        <v>1032.623999999998</v>
      </c>
      <c r="C4063" s="29">
        <v>15187.612999999899</v>
      </c>
      <c r="D4063" s="29">
        <v>1</v>
      </c>
      <c r="E4063" s="29">
        <v>1</v>
      </c>
      <c r="F4063" s="29">
        <v>233.999</v>
      </c>
      <c r="G4063" s="29">
        <v>1</v>
      </c>
      <c r="H4063" s="29">
        <v>1</v>
      </c>
      <c r="I4063" s="29">
        <v>1</v>
      </c>
      <c r="K4063" s="432"/>
      <c r="L4063" s="432" t="e">
        <f>IF(K4063=0,#REF!,0)</f>
        <v>#REF!</v>
      </c>
      <c r="O4063">
        <v>48812.880920000003</v>
      </c>
      <c r="P4063">
        <v>34</v>
      </c>
    </row>
    <row r="4064" spans="1:16">
      <c r="A4064" s="29">
        <v>4062</v>
      </c>
      <c r="B4064" s="29">
        <v>1762.222</v>
      </c>
      <c r="C4064" s="29">
        <v>15187.612999999899</v>
      </c>
      <c r="D4064" s="29">
        <v>1</v>
      </c>
      <c r="E4064" s="29">
        <v>1</v>
      </c>
      <c r="F4064" s="29">
        <v>2505.3329999999901</v>
      </c>
      <c r="G4064" s="29">
        <v>1</v>
      </c>
      <c r="H4064" s="29">
        <v>1</v>
      </c>
      <c r="I4064" s="29">
        <v>1</v>
      </c>
      <c r="K4064" s="432"/>
      <c r="L4064" s="432" t="e">
        <f>IF(K4064=0,#REF!,0)</f>
        <v>#REF!</v>
      </c>
      <c r="O4064">
        <v>49455.977448000012</v>
      </c>
      <c r="P4064">
        <v>36</v>
      </c>
    </row>
    <row r="4065" spans="1:16">
      <c r="A4065" s="29">
        <v>4063</v>
      </c>
      <c r="B4065" s="29">
        <v>6139.8579999999993</v>
      </c>
      <c r="C4065" s="29">
        <v>15289.6509999999</v>
      </c>
      <c r="D4065" s="29">
        <v>1</v>
      </c>
      <c r="E4065" s="29">
        <v>1</v>
      </c>
      <c r="F4065" s="29">
        <v>6566.5150000000003</v>
      </c>
      <c r="G4065" s="29">
        <v>1</v>
      </c>
      <c r="H4065" s="29">
        <v>1</v>
      </c>
      <c r="I4065" s="29">
        <v>1</v>
      </c>
      <c r="K4065" s="432"/>
      <c r="L4065" s="432" t="e">
        <f>IF(K4065=0,#REF!,0)</f>
        <v>#REF!</v>
      </c>
      <c r="O4065">
        <v>51499.991670000003</v>
      </c>
      <c r="P4065">
        <v>53</v>
      </c>
    </row>
    <row r="4066" spans="1:16">
      <c r="A4066" s="29">
        <v>4064</v>
      </c>
      <c r="B4066" s="29">
        <v>1762.222</v>
      </c>
      <c r="C4066" s="29">
        <v>44594.313000000002</v>
      </c>
      <c r="D4066" s="29">
        <v>1</v>
      </c>
      <c r="E4066" s="29">
        <v>1</v>
      </c>
      <c r="F4066" s="29">
        <v>5319.5789999999997</v>
      </c>
      <c r="G4066" s="29">
        <v>1</v>
      </c>
      <c r="H4066" s="29">
        <v>1</v>
      </c>
      <c r="I4066" s="29">
        <v>1</v>
      </c>
      <c r="K4066" s="432"/>
      <c r="L4066" s="432" t="e">
        <f>IF(K4066=0,#REF!,0)</f>
        <v>#REF!</v>
      </c>
      <c r="O4066">
        <v>53658.954467000003</v>
      </c>
      <c r="P4066">
        <v>66</v>
      </c>
    </row>
    <row r="4067" spans="1:16">
      <c r="A4067" s="29">
        <v>4065</v>
      </c>
      <c r="B4067" s="29">
        <v>1035.726999999998</v>
      </c>
      <c r="C4067" s="29">
        <v>76971.729999999894</v>
      </c>
      <c r="D4067" s="29">
        <v>1</v>
      </c>
      <c r="E4067" s="29">
        <v>1</v>
      </c>
      <c r="F4067" s="29">
        <v>4399.9719999999897</v>
      </c>
      <c r="G4067" s="29">
        <v>1</v>
      </c>
      <c r="H4067" s="29">
        <v>1</v>
      </c>
      <c r="I4067" s="29">
        <v>1</v>
      </c>
      <c r="K4067" s="432"/>
      <c r="L4067" s="432" t="e">
        <f>IF(K4067=0,#REF!,0)</f>
        <v>#REF!</v>
      </c>
      <c r="O4067">
        <v>56731.588013000001</v>
      </c>
      <c r="P4067">
        <v>46</v>
      </c>
    </row>
    <row r="4068" spans="1:16">
      <c r="A4068" s="29">
        <v>4066</v>
      </c>
      <c r="B4068" s="29">
        <v>1187.4889999999989</v>
      </c>
      <c r="C4068" s="29">
        <v>108154.88599999979</v>
      </c>
      <c r="D4068" s="29">
        <v>1</v>
      </c>
      <c r="E4068" s="29">
        <v>1</v>
      </c>
      <c r="F4068" s="29">
        <v>3350.4270000000001</v>
      </c>
      <c r="G4068" s="29">
        <v>1</v>
      </c>
      <c r="H4068" s="29">
        <v>1</v>
      </c>
      <c r="I4068" s="29">
        <v>1</v>
      </c>
      <c r="K4068" s="432"/>
      <c r="L4068" s="432" t="e">
        <f>IF(K4068=0,#REF!,0)</f>
        <v>#REF!</v>
      </c>
      <c r="O4068">
        <v>62112.105469000002</v>
      </c>
      <c r="P4068">
        <v>42</v>
      </c>
    </row>
    <row r="4069" spans="1:16">
      <c r="A4069" s="29">
        <v>4067</v>
      </c>
      <c r="B4069" s="29">
        <v>1269.4419999999991</v>
      </c>
      <c r="C4069" s="29">
        <v>138489.72699999969</v>
      </c>
      <c r="D4069" s="29">
        <v>1</v>
      </c>
      <c r="E4069" s="29">
        <v>1</v>
      </c>
      <c r="F4069" s="29">
        <v>2956.9949999999899</v>
      </c>
      <c r="G4069" s="29">
        <v>1</v>
      </c>
      <c r="H4069" s="29">
        <v>1</v>
      </c>
      <c r="I4069" s="29">
        <v>1</v>
      </c>
      <c r="K4069" s="432">
        <v>4605.3468259108322</v>
      </c>
      <c r="L4069" s="432">
        <f>IF(K4069=0,#REF!,0)</f>
        <v>0</v>
      </c>
      <c r="O4069">
        <v>64650.283538999996</v>
      </c>
      <c r="P4069">
        <v>50</v>
      </c>
    </row>
    <row r="4070" spans="1:16">
      <c r="A4070" s="29">
        <v>4068</v>
      </c>
      <c r="B4070" s="29">
        <v>1302.149999999999</v>
      </c>
      <c r="C4070" s="29">
        <v>121942.0279999998</v>
      </c>
      <c r="D4070" s="29">
        <v>1</v>
      </c>
      <c r="E4070" s="29">
        <v>1</v>
      </c>
      <c r="F4070" s="29">
        <v>2759.759</v>
      </c>
      <c r="G4070" s="29">
        <v>1</v>
      </c>
      <c r="H4070" s="29">
        <v>1</v>
      </c>
      <c r="I4070" s="29">
        <v>1</v>
      </c>
      <c r="K4070" s="432">
        <v>8274.7239685855766</v>
      </c>
      <c r="L4070" s="432">
        <f>IF(K4070=0,#REF!,0)</f>
        <v>0</v>
      </c>
      <c r="O4070">
        <v>65549.637816999995</v>
      </c>
      <c r="P4070">
        <v>38</v>
      </c>
    </row>
    <row r="4071" spans="1:16">
      <c r="A4071" s="29">
        <v>4069</v>
      </c>
      <c r="B4071" s="29">
        <v>6578</v>
      </c>
      <c r="C4071" s="29">
        <v>60676.952999999892</v>
      </c>
      <c r="D4071" s="29">
        <v>1</v>
      </c>
      <c r="E4071" s="29">
        <v>1</v>
      </c>
      <c r="F4071" s="29">
        <v>4130.0950000000003</v>
      </c>
      <c r="G4071" s="29">
        <v>1</v>
      </c>
      <c r="H4071" s="29">
        <v>1</v>
      </c>
      <c r="I4071" s="29">
        <v>1</v>
      </c>
      <c r="K4071" s="432"/>
      <c r="L4071" s="432" t="e">
        <f>IF(K4071=0,#REF!,0)</f>
        <v>#REF!</v>
      </c>
      <c r="O4071">
        <v>63659.587952000002</v>
      </c>
      <c r="P4071">
        <v>49</v>
      </c>
    </row>
    <row r="4072" spans="1:16">
      <c r="A4072" s="29">
        <v>4070</v>
      </c>
      <c r="B4072" s="29">
        <v>2086.8679999999999</v>
      </c>
      <c r="C4072" s="29">
        <v>105758.9469999998</v>
      </c>
      <c r="D4072" s="29">
        <v>1</v>
      </c>
      <c r="E4072" s="29">
        <v>1</v>
      </c>
      <c r="F4072" s="29">
        <v>3672.62</v>
      </c>
      <c r="G4072" s="29">
        <v>1</v>
      </c>
      <c r="H4072" s="29">
        <v>1</v>
      </c>
      <c r="I4072" s="29">
        <v>1</v>
      </c>
      <c r="K4072" s="432"/>
      <c r="L4072" s="432" t="e">
        <f>IF(K4072=0,#REF!,0)</f>
        <v>#REF!</v>
      </c>
      <c r="O4072">
        <v>63238.132903999998</v>
      </c>
      <c r="P4072">
        <v>45</v>
      </c>
    </row>
    <row r="4073" spans="1:16">
      <c r="A4073" s="29">
        <v>4071</v>
      </c>
      <c r="B4073" s="29">
        <v>1250.192999999997</v>
      </c>
      <c r="C4073" s="29">
        <v>161428.23999999979</v>
      </c>
      <c r="D4073" s="29">
        <v>1</v>
      </c>
      <c r="E4073" s="29">
        <v>1</v>
      </c>
      <c r="F4073" s="29">
        <v>2105.4720000000002</v>
      </c>
      <c r="G4073" s="29">
        <v>1</v>
      </c>
      <c r="H4073" s="29">
        <v>1</v>
      </c>
      <c r="I4073" s="29">
        <v>1</v>
      </c>
      <c r="K4073" s="432">
        <v>4690.0415512988766</v>
      </c>
      <c r="L4073" s="432">
        <f>IF(K4073=0,#REF!,0)</f>
        <v>0</v>
      </c>
      <c r="O4073">
        <v>66891.584015</v>
      </c>
      <c r="P4073">
        <v>44</v>
      </c>
    </row>
    <row r="4074" spans="1:16">
      <c r="A4074" s="29">
        <v>4072</v>
      </c>
      <c r="B4074" s="29">
        <v>1255.847999999997</v>
      </c>
      <c r="C4074" s="29">
        <v>136609.1299999998</v>
      </c>
      <c r="D4074" s="29">
        <v>1</v>
      </c>
      <c r="E4074" s="29">
        <v>1</v>
      </c>
      <c r="F4074" s="29">
        <v>1844.6980000000001</v>
      </c>
      <c r="G4074" s="29">
        <v>1</v>
      </c>
      <c r="H4074" s="29">
        <v>1</v>
      </c>
      <c r="I4074" s="29">
        <v>1</v>
      </c>
      <c r="K4074" s="432"/>
      <c r="L4074" s="432" t="e">
        <f>IF(K4074=0,#REF!,0)</f>
        <v>#REF!</v>
      </c>
      <c r="O4074">
        <v>66879.434508999999</v>
      </c>
      <c r="P4074">
        <v>46</v>
      </c>
    </row>
    <row r="4075" spans="1:16">
      <c r="A4075" s="29">
        <v>4073</v>
      </c>
      <c r="B4075" s="29">
        <v>1161.345999999998</v>
      </c>
      <c r="C4075" s="29">
        <v>117918.49799999991</v>
      </c>
      <c r="D4075" s="29">
        <v>1</v>
      </c>
      <c r="E4075" s="29">
        <v>1</v>
      </c>
      <c r="F4075" s="29">
        <v>2106.0589999999902</v>
      </c>
      <c r="G4075" s="29">
        <v>1</v>
      </c>
      <c r="H4075" s="29">
        <v>1</v>
      </c>
      <c r="I4075" s="29">
        <v>1</v>
      </c>
      <c r="K4075" s="432"/>
      <c r="L4075" s="432" t="e">
        <f>IF(K4075=0,#REF!,0)</f>
        <v>#REF!</v>
      </c>
      <c r="O4075">
        <v>67727.01885800001</v>
      </c>
      <c r="P4075">
        <v>40</v>
      </c>
    </row>
    <row r="4076" spans="1:16">
      <c r="A4076" s="29">
        <v>4074</v>
      </c>
      <c r="B4076" s="29">
        <v>1856.414</v>
      </c>
      <c r="C4076" s="29">
        <v>62616.019999999888</v>
      </c>
      <c r="D4076" s="29">
        <v>1</v>
      </c>
      <c r="E4076" s="29">
        <v>1</v>
      </c>
      <c r="F4076" s="29">
        <v>3674.7709999999902</v>
      </c>
      <c r="G4076" s="29">
        <v>1</v>
      </c>
      <c r="H4076" s="29">
        <v>1</v>
      </c>
      <c r="I4076" s="29">
        <v>1</v>
      </c>
      <c r="K4076" s="432"/>
      <c r="L4076" s="432" t="e">
        <f>IF(K4076=0,#REF!,0)</f>
        <v>#REF!</v>
      </c>
      <c r="O4076">
        <v>67509.74859599999</v>
      </c>
      <c r="P4076">
        <v>40</v>
      </c>
    </row>
    <row r="4077" spans="1:16">
      <c r="A4077" s="29">
        <v>4075</v>
      </c>
      <c r="B4077" s="29">
        <v>6280.5179999999982</v>
      </c>
      <c r="C4077" s="29">
        <v>33511.314999999893</v>
      </c>
      <c r="D4077" s="29">
        <v>1</v>
      </c>
      <c r="E4077" s="29">
        <v>1</v>
      </c>
      <c r="F4077" s="29">
        <v>5179.1490000000003</v>
      </c>
      <c r="G4077" s="29">
        <v>1</v>
      </c>
      <c r="H4077" s="29">
        <v>1</v>
      </c>
      <c r="I4077" s="29">
        <v>1</v>
      </c>
      <c r="K4077" s="432"/>
      <c r="L4077" s="432" t="e">
        <f>IF(K4077=0,#REF!,0)</f>
        <v>#REF!</v>
      </c>
      <c r="O4077">
        <v>65921.605895999994</v>
      </c>
      <c r="P4077">
        <v>44</v>
      </c>
    </row>
    <row r="4078" spans="1:16">
      <c r="A4078" s="29">
        <v>4076</v>
      </c>
      <c r="B4078" s="29">
        <v>7687.9630000000006</v>
      </c>
      <c r="C4078" s="29">
        <v>33733.996999999901</v>
      </c>
      <c r="D4078" s="29">
        <v>1</v>
      </c>
      <c r="E4078" s="29">
        <v>1</v>
      </c>
      <c r="F4078" s="29">
        <v>5245.8729999999896</v>
      </c>
      <c r="G4078" s="29">
        <v>1</v>
      </c>
      <c r="H4078" s="29">
        <v>1</v>
      </c>
      <c r="I4078" s="29">
        <v>1</v>
      </c>
      <c r="K4078" s="432"/>
      <c r="L4078" s="432" t="e">
        <f>IF(K4078=0,#REF!,0)</f>
        <v>#REF!</v>
      </c>
      <c r="O4078">
        <v>65003.046325000003</v>
      </c>
      <c r="P4078">
        <v>38</v>
      </c>
    </row>
    <row r="4079" spans="1:16">
      <c r="A4079" s="29">
        <v>4077</v>
      </c>
      <c r="B4079" s="29">
        <v>1781.94</v>
      </c>
      <c r="C4079" s="29">
        <v>16181.7399999999</v>
      </c>
      <c r="D4079" s="29">
        <v>1</v>
      </c>
      <c r="E4079" s="29">
        <v>1</v>
      </c>
      <c r="F4079" s="29">
        <v>4070.2959999999998</v>
      </c>
      <c r="G4079" s="29">
        <v>1</v>
      </c>
      <c r="H4079" s="29">
        <v>1</v>
      </c>
      <c r="I4079" s="29">
        <v>1</v>
      </c>
      <c r="K4079" s="432"/>
      <c r="L4079" s="432" t="e">
        <f>IF(K4079=0,#REF!,0)</f>
        <v>#REF!</v>
      </c>
      <c r="O4079">
        <v>64410.728394000012</v>
      </c>
      <c r="P4079">
        <v>49</v>
      </c>
    </row>
    <row r="4080" spans="1:16">
      <c r="A4080" s="29">
        <v>4078</v>
      </c>
      <c r="B4080" s="29">
        <v>1762.222</v>
      </c>
      <c r="C4080" s="29">
        <v>15721.791999999899</v>
      </c>
      <c r="D4080" s="29">
        <v>1</v>
      </c>
      <c r="E4080" s="29">
        <v>1</v>
      </c>
      <c r="F4080" s="29">
        <v>2958.9249999999902</v>
      </c>
      <c r="G4080" s="29">
        <v>1</v>
      </c>
      <c r="H4080" s="29">
        <v>1</v>
      </c>
      <c r="I4080" s="29">
        <v>1</v>
      </c>
      <c r="K4080" s="432"/>
      <c r="L4080" s="432" t="e">
        <f>IF(K4080=0,#REF!,0)</f>
        <v>#REF!</v>
      </c>
      <c r="O4080">
        <v>62546.030092000001</v>
      </c>
      <c r="P4080">
        <v>46</v>
      </c>
    </row>
    <row r="4081" spans="1:16">
      <c r="A4081" s="29">
        <v>4079</v>
      </c>
      <c r="B4081" s="29">
        <v>1762.222</v>
      </c>
      <c r="C4081" s="29">
        <v>15267.5959999999</v>
      </c>
      <c r="D4081" s="29">
        <v>1</v>
      </c>
      <c r="E4081" s="29">
        <v>1</v>
      </c>
      <c r="F4081" s="29">
        <v>1652.731</v>
      </c>
      <c r="G4081" s="29">
        <v>1</v>
      </c>
      <c r="H4081" s="29">
        <v>1</v>
      </c>
      <c r="I4081" s="29">
        <v>1</v>
      </c>
      <c r="K4081" s="432"/>
      <c r="L4081" s="432" t="e">
        <f>IF(K4081=0,#REF!,0)</f>
        <v>#REF!</v>
      </c>
      <c r="O4081">
        <v>59653.84549</v>
      </c>
      <c r="P4081">
        <v>36</v>
      </c>
    </row>
    <row r="4082" spans="1:16">
      <c r="A4082" s="29">
        <v>4080</v>
      </c>
      <c r="B4082" s="29">
        <v>1032.623999999998</v>
      </c>
      <c r="C4082" s="29">
        <v>15262.725999999901</v>
      </c>
      <c r="D4082" s="29">
        <v>1</v>
      </c>
      <c r="E4082" s="29">
        <v>1</v>
      </c>
      <c r="F4082" s="29">
        <v>1262.5149999999901</v>
      </c>
      <c r="G4082" s="29">
        <v>1</v>
      </c>
      <c r="H4082" s="29">
        <v>1</v>
      </c>
      <c r="I4082" s="29">
        <v>1</v>
      </c>
      <c r="K4082" s="432"/>
      <c r="L4082" s="432" t="e">
        <f>IF(K4082=0,#REF!,0)</f>
        <v>#REF!</v>
      </c>
      <c r="O4082">
        <v>57252.273926000002</v>
      </c>
      <c r="P4082">
        <v>36</v>
      </c>
    </row>
    <row r="4083" spans="1:16">
      <c r="A4083" s="29">
        <v>4081</v>
      </c>
      <c r="B4083" s="29">
        <v>1032.623999999998</v>
      </c>
      <c r="C4083" s="29">
        <v>15257.127999999901</v>
      </c>
      <c r="D4083" s="29">
        <v>1</v>
      </c>
      <c r="E4083" s="29">
        <v>1</v>
      </c>
      <c r="F4083" s="29">
        <v>555.83399999999904</v>
      </c>
      <c r="G4083" s="29">
        <v>1</v>
      </c>
      <c r="H4083" s="29">
        <v>1</v>
      </c>
      <c r="I4083" s="29">
        <v>1</v>
      </c>
      <c r="K4083" s="432"/>
      <c r="L4083" s="432" t="e">
        <f>IF(K4083=0,#REF!,0)</f>
        <v>#REF!</v>
      </c>
      <c r="O4083">
        <v>54378.075133999999</v>
      </c>
      <c r="P4083">
        <v>30</v>
      </c>
    </row>
    <row r="4084" spans="1:16">
      <c r="A4084" s="29">
        <v>4082</v>
      </c>
      <c r="B4084" s="29">
        <v>1032.623999999998</v>
      </c>
      <c r="C4084" s="29">
        <v>15187.612999999899</v>
      </c>
      <c r="D4084" s="29">
        <v>1</v>
      </c>
      <c r="E4084" s="29">
        <v>1</v>
      </c>
      <c r="F4084" s="29">
        <v>317.85599999999999</v>
      </c>
      <c r="G4084" s="29">
        <v>1</v>
      </c>
      <c r="H4084" s="29">
        <v>1</v>
      </c>
      <c r="I4084" s="29">
        <v>1</v>
      </c>
      <c r="K4084" s="432"/>
      <c r="L4084" s="432" t="e">
        <f>IF(K4084=0,#REF!,0)</f>
        <v>#REF!</v>
      </c>
      <c r="O4084">
        <v>52088.839293999998</v>
      </c>
      <c r="P4084">
        <v>27</v>
      </c>
    </row>
    <row r="4085" spans="1:16">
      <c r="A4085" s="29">
        <v>4083</v>
      </c>
      <c r="B4085" s="29">
        <v>1032.623999999998</v>
      </c>
      <c r="C4085" s="29">
        <v>15187.612999999899</v>
      </c>
      <c r="D4085" s="29">
        <v>1</v>
      </c>
      <c r="E4085" s="29">
        <v>1</v>
      </c>
      <c r="F4085" s="29">
        <v>254.54799999999901</v>
      </c>
      <c r="G4085" s="29">
        <v>1</v>
      </c>
      <c r="H4085" s="29">
        <v>1</v>
      </c>
      <c r="I4085" s="29">
        <v>1</v>
      </c>
      <c r="K4085" s="432"/>
      <c r="L4085" s="432" t="e">
        <f>IF(K4085=0,#REF!,0)</f>
        <v>#REF!</v>
      </c>
      <c r="O4085">
        <v>52472.622253999987</v>
      </c>
      <c r="P4085">
        <v>26</v>
      </c>
    </row>
    <row r="4086" spans="1:16">
      <c r="A4086" s="29">
        <v>4084</v>
      </c>
      <c r="B4086" s="29">
        <v>1032.623999999998</v>
      </c>
      <c r="C4086" s="29">
        <v>15187.612999999899</v>
      </c>
      <c r="D4086" s="29">
        <v>1</v>
      </c>
      <c r="E4086" s="29">
        <v>1</v>
      </c>
      <c r="F4086" s="29">
        <v>255.41300000000001</v>
      </c>
      <c r="G4086" s="29">
        <v>1</v>
      </c>
      <c r="H4086" s="29">
        <v>1</v>
      </c>
      <c r="I4086" s="29">
        <v>1</v>
      </c>
      <c r="K4086" s="432"/>
      <c r="L4086" s="432" t="e">
        <f>IF(K4086=0,#REF!,0)</f>
        <v>#REF!</v>
      </c>
      <c r="O4086">
        <v>52099.372040000002</v>
      </c>
      <c r="P4086">
        <v>28</v>
      </c>
    </row>
    <row r="4087" spans="1:16">
      <c r="A4087" s="29">
        <v>4085</v>
      </c>
      <c r="B4087" s="29">
        <v>1032.623999999998</v>
      </c>
      <c r="C4087" s="29">
        <v>15187.612999999899</v>
      </c>
      <c r="D4087" s="29">
        <v>1</v>
      </c>
      <c r="E4087" s="29">
        <v>1</v>
      </c>
      <c r="F4087" s="29">
        <v>234.34700000000001</v>
      </c>
      <c r="G4087" s="29">
        <v>1</v>
      </c>
      <c r="H4087" s="29">
        <v>1</v>
      </c>
      <c r="I4087" s="29">
        <v>1</v>
      </c>
      <c r="K4087" s="432"/>
      <c r="L4087" s="432" t="e">
        <f>IF(K4087=0,#REF!,0)</f>
        <v>#REF!</v>
      </c>
      <c r="O4087">
        <v>51756.387513000001</v>
      </c>
      <c r="P4087">
        <v>28</v>
      </c>
    </row>
    <row r="4088" spans="1:16">
      <c r="A4088" s="29">
        <v>4086</v>
      </c>
      <c r="B4088" s="29">
        <v>1762.222</v>
      </c>
      <c r="C4088" s="29">
        <v>15187.612999999899</v>
      </c>
      <c r="D4088" s="29">
        <v>1</v>
      </c>
      <c r="E4088" s="29">
        <v>1</v>
      </c>
      <c r="F4088" s="29">
        <v>2506.047</v>
      </c>
      <c r="G4088" s="29">
        <v>1</v>
      </c>
      <c r="H4088" s="29">
        <v>1</v>
      </c>
      <c r="I4088" s="29">
        <v>1</v>
      </c>
      <c r="K4088" s="432"/>
      <c r="L4088" s="432" t="e">
        <f>IF(K4088=0,#REF!,0)</f>
        <v>#REF!</v>
      </c>
      <c r="O4088">
        <v>51839.689180000001</v>
      </c>
      <c r="P4088">
        <v>31</v>
      </c>
    </row>
    <row r="4089" spans="1:16">
      <c r="A4089" s="29">
        <v>4087</v>
      </c>
      <c r="B4089" s="29">
        <v>6139.8579999999993</v>
      </c>
      <c r="C4089" s="29">
        <v>15289.6509999999</v>
      </c>
      <c r="D4089" s="29">
        <v>1</v>
      </c>
      <c r="E4089" s="29">
        <v>1</v>
      </c>
      <c r="F4089" s="29">
        <v>6569.3440000000001</v>
      </c>
      <c r="G4089" s="29">
        <v>1</v>
      </c>
      <c r="H4089" s="29">
        <v>1</v>
      </c>
      <c r="I4089" s="29">
        <v>1</v>
      </c>
      <c r="K4089" s="432"/>
      <c r="L4089" s="432" t="e">
        <f>IF(K4089=0,#REF!,0)</f>
        <v>#REF!</v>
      </c>
      <c r="O4089">
        <v>53525.039551000002</v>
      </c>
      <c r="P4089">
        <v>38</v>
      </c>
    </row>
    <row r="4090" spans="1:16">
      <c r="A4090" s="29">
        <v>4088</v>
      </c>
      <c r="B4090" s="29">
        <v>1762.222</v>
      </c>
      <c r="C4090" s="29">
        <v>44308.366999999998</v>
      </c>
      <c r="D4090" s="29">
        <v>1</v>
      </c>
      <c r="E4090" s="29">
        <v>1</v>
      </c>
      <c r="F4090" s="29">
        <v>5323.4279999999899</v>
      </c>
      <c r="G4090" s="29">
        <v>1</v>
      </c>
      <c r="H4090" s="29">
        <v>1</v>
      </c>
      <c r="I4090" s="29">
        <v>1</v>
      </c>
      <c r="K4090" s="432"/>
      <c r="L4090" s="432" t="e">
        <f>IF(K4090=0,#REF!,0)</f>
        <v>#REF!</v>
      </c>
      <c r="O4090">
        <v>56262.401184000002</v>
      </c>
      <c r="P4090">
        <v>57</v>
      </c>
    </row>
    <row r="4091" spans="1:16">
      <c r="A4091" s="29">
        <v>4089</v>
      </c>
      <c r="B4091" s="29">
        <v>1032.623999999998</v>
      </c>
      <c r="C4091" s="29">
        <v>75393.855999999898</v>
      </c>
      <c r="D4091" s="29">
        <v>1</v>
      </c>
      <c r="E4091" s="29">
        <v>1</v>
      </c>
      <c r="F4091" s="29">
        <v>4404.0739999999996</v>
      </c>
      <c r="G4091" s="29">
        <v>1</v>
      </c>
      <c r="H4091" s="29">
        <v>1</v>
      </c>
      <c r="I4091" s="29">
        <v>1</v>
      </c>
      <c r="K4091" s="432"/>
      <c r="L4091" s="432" t="e">
        <f>IF(K4091=0,#REF!,0)</f>
        <v>#REF!</v>
      </c>
      <c r="O4091">
        <v>59016.445527000003</v>
      </c>
      <c r="P4091">
        <v>51</v>
      </c>
    </row>
    <row r="4092" spans="1:16">
      <c r="A4092" s="29">
        <v>4090</v>
      </c>
      <c r="B4092" s="29">
        <v>1153.2399999999991</v>
      </c>
      <c r="C4092" s="29">
        <v>95522.559999999808</v>
      </c>
      <c r="D4092" s="29">
        <v>1</v>
      </c>
      <c r="E4092" s="29">
        <v>1</v>
      </c>
      <c r="F4092" s="29">
        <v>3354.47</v>
      </c>
      <c r="G4092" s="29">
        <v>1</v>
      </c>
      <c r="H4092" s="29">
        <v>1</v>
      </c>
      <c r="I4092" s="29">
        <v>1</v>
      </c>
      <c r="K4092" s="432"/>
      <c r="L4092" s="432" t="e">
        <f>IF(K4092=0,#REF!,0)</f>
        <v>#REF!</v>
      </c>
      <c r="O4092">
        <v>63740.580689000002</v>
      </c>
      <c r="P4092">
        <v>40</v>
      </c>
    </row>
    <row r="4093" spans="1:16">
      <c r="A4093" s="29">
        <v>4091</v>
      </c>
      <c r="B4093" s="29">
        <v>1214.858999999999</v>
      </c>
      <c r="C4093" s="29">
        <v>121632.5159999998</v>
      </c>
      <c r="D4093" s="29">
        <v>1</v>
      </c>
      <c r="E4093" s="29">
        <v>1</v>
      </c>
      <c r="F4093" s="29">
        <v>2960.0009999999902</v>
      </c>
      <c r="G4093" s="29">
        <v>1</v>
      </c>
      <c r="H4093" s="29">
        <v>1</v>
      </c>
      <c r="I4093" s="29">
        <v>1</v>
      </c>
      <c r="K4093" s="432"/>
      <c r="L4093" s="432" t="e">
        <f>IF(K4093=0,#REF!,0)</f>
        <v>#REF!</v>
      </c>
      <c r="O4093">
        <v>65164.56308</v>
      </c>
      <c r="P4093">
        <v>30</v>
      </c>
    </row>
    <row r="4094" spans="1:16">
      <c r="A4094" s="29">
        <v>4092</v>
      </c>
      <c r="B4094" s="29">
        <v>1231.667999999999</v>
      </c>
      <c r="C4094" s="29">
        <v>110853.1859999998</v>
      </c>
      <c r="D4094" s="29">
        <v>1</v>
      </c>
      <c r="E4094" s="29">
        <v>1</v>
      </c>
      <c r="F4094" s="29">
        <v>2762.2459999999901</v>
      </c>
      <c r="G4094" s="29">
        <v>1</v>
      </c>
      <c r="H4094" s="29">
        <v>1</v>
      </c>
      <c r="I4094" s="29">
        <v>1</v>
      </c>
      <c r="K4094" s="432"/>
      <c r="L4094" s="432" t="e">
        <f>IF(K4094=0,#REF!,0)</f>
        <v>#REF!</v>
      </c>
      <c r="O4094">
        <v>66458.673767</v>
      </c>
      <c r="P4094">
        <v>52</v>
      </c>
    </row>
    <row r="4095" spans="1:16">
      <c r="A4095" s="29">
        <v>4093</v>
      </c>
      <c r="B4095" s="29">
        <v>6334.1029999999992</v>
      </c>
      <c r="C4095" s="29">
        <v>55403.158999999898</v>
      </c>
      <c r="D4095" s="29">
        <v>1</v>
      </c>
      <c r="E4095" s="29">
        <v>1</v>
      </c>
      <c r="F4095" s="29">
        <v>4133.0349999999999</v>
      </c>
      <c r="G4095" s="29">
        <v>1</v>
      </c>
      <c r="H4095" s="29">
        <v>1</v>
      </c>
      <c r="I4095" s="29">
        <v>1</v>
      </c>
      <c r="K4095" s="432"/>
      <c r="L4095" s="432" t="e">
        <f>IF(K4095=0,#REF!,0)</f>
        <v>#REF!</v>
      </c>
      <c r="O4095">
        <v>64344.406921000002</v>
      </c>
      <c r="P4095">
        <v>41</v>
      </c>
    </row>
    <row r="4096" spans="1:16">
      <c r="A4096" s="29">
        <v>4094</v>
      </c>
      <c r="B4096" s="29">
        <v>1869.0519999999999</v>
      </c>
      <c r="C4096" s="29">
        <v>95998.772999999899</v>
      </c>
      <c r="D4096" s="29">
        <v>1</v>
      </c>
      <c r="E4096" s="29">
        <v>1</v>
      </c>
      <c r="F4096" s="29">
        <v>3675.12</v>
      </c>
      <c r="G4096" s="29">
        <v>1</v>
      </c>
      <c r="H4096" s="29">
        <v>1</v>
      </c>
      <c r="I4096" s="29">
        <v>1</v>
      </c>
      <c r="K4096" s="432"/>
      <c r="L4096" s="432" t="e">
        <f>IF(K4096=0,#REF!,0)</f>
        <v>#REF!</v>
      </c>
      <c r="O4096">
        <v>64879.111938000002</v>
      </c>
      <c r="P4096">
        <v>42</v>
      </c>
    </row>
    <row r="4097" spans="1:16">
      <c r="A4097" s="29">
        <v>4095</v>
      </c>
      <c r="B4097" s="29">
        <v>1151.7309999999979</v>
      </c>
      <c r="C4097" s="29">
        <v>154250.00999999969</v>
      </c>
      <c r="D4097" s="29">
        <v>1</v>
      </c>
      <c r="E4097" s="29">
        <v>1</v>
      </c>
      <c r="F4097" s="29">
        <v>2106.5639999999999</v>
      </c>
      <c r="G4097" s="29">
        <v>1</v>
      </c>
      <c r="H4097" s="29">
        <v>1</v>
      </c>
      <c r="I4097" s="29">
        <v>1</v>
      </c>
      <c r="K4097" s="432"/>
      <c r="L4097" s="432" t="e">
        <f>IF(K4097=0,#REF!,0)</f>
        <v>#REF!</v>
      </c>
      <c r="O4097">
        <v>68609.065306999997</v>
      </c>
      <c r="P4097">
        <v>50</v>
      </c>
    </row>
    <row r="4098" spans="1:16">
      <c r="A4098" s="29">
        <v>4096</v>
      </c>
      <c r="B4098" s="29">
        <v>1144.899999999998</v>
      </c>
      <c r="C4098" s="29">
        <v>128295.6879999997</v>
      </c>
      <c r="D4098" s="29">
        <v>1</v>
      </c>
      <c r="E4098" s="29">
        <v>1</v>
      </c>
      <c r="F4098" s="29">
        <v>1845.6669999999999</v>
      </c>
      <c r="G4098" s="29">
        <v>1</v>
      </c>
      <c r="H4098" s="29">
        <v>1</v>
      </c>
      <c r="I4098" s="29">
        <v>1</v>
      </c>
      <c r="K4098" s="432"/>
      <c r="L4098" s="432" t="e">
        <f>IF(K4098=0,#REF!,0)</f>
        <v>#REF!</v>
      </c>
      <c r="O4098">
        <v>68644.049866000001</v>
      </c>
      <c r="P4098">
        <v>39</v>
      </c>
    </row>
    <row r="4099" spans="1:16">
      <c r="A4099" s="29">
        <v>4097</v>
      </c>
      <c r="B4099" s="29">
        <v>1170.4849999999981</v>
      </c>
      <c r="C4099" s="29">
        <v>115059.8639999999</v>
      </c>
      <c r="D4099" s="29">
        <v>1</v>
      </c>
      <c r="E4099" s="29">
        <v>1</v>
      </c>
      <c r="F4099" s="29">
        <v>2106.6039999999998</v>
      </c>
      <c r="G4099" s="29">
        <v>1</v>
      </c>
      <c r="H4099" s="29">
        <v>1</v>
      </c>
      <c r="I4099" s="29">
        <v>1</v>
      </c>
      <c r="K4099" s="432"/>
      <c r="L4099" s="432" t="e">
        <f>IF(K4099=0,#REF!,0)</f>
        <v>#REF!</v>
      </c>
      <c r="O4099">
        <v>68417.792449999994</v>
      </c>
      <c r="P4099">
        <v>43</v>
      </c>
    </row>
    <row r="4100" spans="1:16">
      <c r="A4100" s="29">
        <v>4098</v>
      </c>
      <c r="B4100" s="29">
        <v>1888.365</v>
      </c>
      <c r="C4100" s="29">
        <v>61901.32499999999</v>
      </c>
      <c r="D4100" s="29">
        <v>1</v>
      </c>
      <c r="E4100" s="29">
        <v>1</v>
      </c>
      <c r="F4100" s="29">
        <v>3675.2330000000002</v>
      </c>
      <c r="G4100" s="29">
        <v>1</v>
      </c>
      <c r="H4100" s="29">
        <v>1</v>
      </c>
      <c r="I4100" s="29">
        <v>1</v>
      </c>
      <c r="K4100" s="432"/>
      <c r="L4100" s="432" t="e">
        <f>IF(K4100=0,#REF!,0)</f>
        <v>#REF!</v>
      </c>
      <c r="O4100">
        <v>67329.694852999994</v>
      </c>
      <c r="P4100">
        <v>40</v>
      </c>
    </row>
    <row r="4101" spans="1:16">
      <c r="A4101" s="29">
        <v>4099</v>
      </c>
      <c r="B4101" s="29">
        <v>6301.0769999999984</v>
      </c>
      <c r="C4101" s="29">
        <v>33467.11899999989</v>
      </c>
      <c r="D4101" s="29">
        <v>1</v>
      </c>
      <c r="E4101" s="29">
        <v>1</v>
      </c>
      <c r="F4101" s="29">
        <v>5179.6859999999897</v>
      </c>
      <c r="G4101" s="29">
        <v>1</v>
      </c>
      <c r="H4101" s="29">
        <v>1</v>
      </c>
      <c r="I4101" s="29">
        <v>1</v>
      </c>
      <c r="K4101" s="432"/>
      <c r="L4101" s="432" t="e">
        <f>IF(K4101=0,#REF!,0)</f>
        <v>#REF!</v>
      </c>
      <c r="O4101">
        <v>65707.573302999997</v>
      </c>
      <c r="P4101">
        <v>41</v>
      </c>
    </row>
    <row r="4102" spans="1:16">
      <c r="A4102" s="29">
        <v>4100</v>
      </c>
      <c r="B4102" s="29">
        <v>7681.3789999999999</v>
      </c>
      <c r="C4102" s="29">
        <v>33782.331999999893</v>
      </c>
      <c r="D4102" s="29">
        <v>1</v>
      </c>
      <c r="E4102" s="29">
        <v>1</v>
      </c>
      <c r="F4102" s="29">
        <v>5246.6009999999997</v>
      </c>
      <c r="G4102" s="29">
        <v>1</v>
      </c>
      <c r="H4102" s="29">
        <v>1</v>
      </c>
      <c r="I4102" s="29">
        <v>1</v>
      </c>
      <c r="K4102" s="432"/>
      <c r="L4102" s="432" t="e">
        <f>IF(K4102=0,#REF!,0)</f>
        <v>#REF!</v>
      </c>
      <c r="O4102">
        <v>64460.337463000003</v>
      </c>
      <c r="P4102">
        <v>42</v>
      </c>
    </row>
    <row r="4103" spans="1:16">
      <c r="A4103" s="29">
        <v>4101</v>
      </c>
      <c r="B4103" s="29">
        <v>1772.9870000000001</v>
      </c>
      <c r="C4103" s="29">
        <v>16170.2219999999</v>
      </c>
      <c r="D4103" s="29">
        <v>1</v>
      </c>
      <c r="E4103" s="29">
        <v>1</v>
      </c>
      <c r="F4103" s="29">
        <v>4071.1370000000002</v>
      </c>
      <c r="G4103" s="29">
        <v>1</v>
      </c>
      <c r="H4103" s="29">
        <v>1</v>
      </c>
      <c r="I4103" s="29">
        <v>1</v>
      </c>
      <c r="K4103" s="432"/>
      <c r="L4103" s="432" t="e">
        <f>IF(K4103=0,#REF!,0)</f>
        <v>#REF!</v>
      </c>
      <c r="O4103">
        <v>62969.358336999998</v>
      </c>
      <c r="P4103">
        <v>47</v>
      </c>
    </row>
    <row r="4104" spans="1:16">
      <c r="A4104" s="29">
        <v>4102</v>
      </c>
      <c r="B4104" s="29">
        <v>1762.222</v>
      </c>
      <c r="C4104" s="29">
        <v>15716.9649999999</v>
      </c>
      <c r="D4104" s="29">
        <v>1</v>
      </c>
      <c r="E4104" s="29">
        <v>1</v>
      </c>
      <c r="F4104" s="29">
        <v>2959.453</v>
      </c>
      <c r="G4104" s="29">
        <v>1</v>
      </c>
      <c r="H4104" s="29">
        <v>1</v>
      </c>
      <c r="I4104" s="29">
        <v>1</v>
      </c>
      <c r="K4104" s="432"/>
      <c r="L4104" s="432" t="e">
        <f>IF(K4104=0,#REF!,0)</f>
        <v>#REF!</v>
      </c>
      <c r="O4104">
        <v>61321.905579999999</v>
      </c>
      <c r="P4104">
        <v>42</v>
      </c>
    </row>
    <row r="4105" spans="1:16">
      <c r="A4105" s="29">
        <v>4103</v>
      </c>
      <c r="B4105" s="29">
        <v>1762.222</v>
      </c>
      <c r="C4105" s="29">
        <v>15264.059999999899</v>
      </c>
      <c r="D4105" s="29">
        <v>1</v>
      </c>
      <c r="E4105" s="29">
        <v>1</v>
      </c>
      <c r="F4105" s="29">
        <v>1653.069</v>
      </c>
      <c r="G4105" s="29">
        <v>1</v>
      </c>
      <c r="H4105" s="29">
        <v>1</v>
      </c>
      <c r="I4105" s="29">
        <v>1</v>
      </c>
      <c r="K4105" s="432"/>
      <c r="L4105" s="432" t="e">
        <f>IF(K4105=0,#REF!,0)</f>
        <v>#REF!</v>
      </c>
      <c r="O4105">
        <v>58926.453002000002</v>
      </c>
      <c r="P4105">
        <v>45</v>
      </c>
    </row>
    <row r="4106" spans="1:16">
      <c r="A4106" s="29">
        <v>4104</v>
      </c>
      <c r="B4106" s="29">
        <v>1032.623999999998</v>
      </c>
      <c r="C4106" s="29">
        <v>15259.487999999899</v>
      </c>
      <c r="D4106" s="29">
        <v>1</v>
      </c>
      <c r="E4106" s="29">
        <v>1</v>
      </c>
      <c r="F4106" s="29">
        <v>1262.8429999999901</v>
      </c>
      <c r="G4106" s="29">
        <v>1</v>
      </c>
      <c r="H4106" s="29">
        <v>1</v>
      </c>
      <c r="I4106" s="29">
        <v>1</v>
      </c>
      <c r="K4106" s="432"/>
      <c r="L4106" s="432" t="e">
        <f>IF(K4106=0,#REF!,0)</f>
        <v>#REF!</v>
      </c>
      <c r="O4106">
        <v>56240.976073999998</v>
      </c>
      <c r="P4106">
        <v>38</v>
      </c>
    </row>
    <row r="4107" spans="1:16">
      <c r="A4107" s="29">
        <v>4105</v>
      </c>
      <c r="B4107" s="29">
        <v>1032.623999999998</v>
      </c>
      <c r="C4107" s="29">
        <v>15256.059999999899</v>
      </c>
      <c r="D4107" s="29">
        <v>1</v>
      </c>
      <c r="E4107" s="29">
        <v>1</v>
      </c>
      <c r="F4107" s="29">
        <v>555.98099999999999</v>
      </c>
      <c r="G4107" s="29">
        <v>1</v>
      </c>
      <c r="H4107" s="29">
        <v>1</v>
      </c>
      <c r="I4107" s="29">
        <v>1</v>
      </c>
      <c r="K4107" s="432"/>
      <c r="L4107" s="432" t="e">
        <f>IF(K4107=0,#REF!,0)</f>
        <v>#REF!</v>
      </c>
      <c r="O4107">
        <v>54749.379546999997</v>
      </c>
      <c r="P4107">
        <v>36</v>
      </c>
    </row>
    <row r="4108" spans="1:16">
      <c r="A4108" s="29">
        <v>4106</v>
      </c>
      <c r="B4108" s="29">
        <v>1032.623999999998</v>
      </c>
      <c r="C4108" s="29">
        <v>15187.612999999899</v>
      </c>
      <c r="D4108" s="29">
        <v>1</v>
      </c>
      <c r="E4108" s="29">
        <v>1</v>
      </c>
      <c r="F4108" s="29">
        <v>317.81799999999998</v>
      </c>
      <c r="G4108" s="29">
        <v>1</v>
      </c>
      <c r="H4108" s="29">
        <v>1</v>
      </c>
      <c r="I4108" s="29">
        <v>1</v>
      </c>
      <c r="K4108" s="432"/>
      <c r="L4108" s="432" t="e">
        <f>IF(K4108=0,#REF!,0)</f>
        <v>#REF!</v>
      </c>
      <c r="O4108">
        <v>53150.848998000001</v>
      </c>
      <c r="P4108">
        <v>30</v>
      </c>
    </row>
    <row r="4109" spans="1:16">
      <c r="A4109" s="29">
        <v>4107</v>
      </c>
      <c r="B4109" s="29">
        <v>1032.623999999998</v>
      </c>
      <c r="C4109" s="29">
        <v>15187.612999999899</v>
      </c>
      <c r="D4109" s="29">
        <v>1</v>
      </c>
      <c r="E4109" s="29">
        <v>1</v>
      </c>
      <c r="F4109" s="29">
        <v>254.51</v>
      </c>
      <c r="G4109" s="29">
        <v>1</v>
      </c>
      <c r="H4109" s="29">
        <v>1</v>
      </c>
      <c r="I4109" s="29">
        <v>1</v>
      </c>
      <c r="K4109" s="432"/>
      <c r="L4109" s="432" t="e">
        <f>IF(K4109=0,#REF!,0)</f>
        <v>#REF!</v>
      </c>
      <c r="O4109">
        <v>53131.935516000012</v>
      </c>
      <c r="P4109">
        <v>27</v>
      </c>
    </row>
    <row r="4110" spans="1:16">
      <c r="A4110" s="29">
        <v>4108</v>
      </c>
      <c r="B4110" s="29">
        <v>1032.623999999998</v>
      </c>
      <c r="C4110" s="29">
        <v>15187.612999999899</v>
      </c>
      <c r="D4110" s="29">
        <v>1</v>
      </c>
      <c r="E4110" s="29">
        <v>1</v>
      </c>
      <c r="F4110" s="29">
        <v>255.05699999999999</v>
      </c>
      <c r="G4110" s="29">
        <v>1</v>
      </c>
      <c r="H4110" s="29">
        <v>1</v>
      </c>
      <c r="I4110" s="29">
        <v>1</v>
      </c>
      <c r="K4110" s="432"/>
      <c r="L4110" s="432" t="e">
        <f>IF(K4110=0,#REF!,0)</f>
        <v>#REF!</v>
      </c>
      <c r="O4110">
        <v>52672.159668</v>
      </c>
      <c r="P4110">
        <v>28</v>
      </c>
    </row>
    <row r="4111" spans="1:16">
      <c r="A4111" s="29">
        <v>4109</v>
      </c>
      <c r="B4111" s="29">
        <v>1032.623999999998</v>
      </c>
      <c r="C4111" s="29">
        <v>15187.612999999899</v>
      </c>
      <c r="D4111" s="29">
        <v>1</v>
      </c>
      <c r="E4111" s="29">
        <v>1</v>
      </c>
      <c r="F4111" s="29">
        <v>234.01299999999901</v>
      </c>
      <c r="G4111" s="29">
        <v>1</v>
      </c>
      <c r="H4111" s="29">
        <v>1</v>
      </c>
      <c r="I4111" s="29">
        <v>1</v>
      </c>
      <c r="K4111" s="432"/>
      <c r="L4111" s="432" t="e">
        <f>IF(K4111=0,#REF!,0)</f>
        <v>#REF!</v>
      </c>
      <c r="O4111">
        <v>52688.733061999999</v>
      </c>
      <c r="P4111">
        <v>28</v>
      </c>
    </row>
    <row r="4112" spans="1:16">
      <c r="A4112" s="29">
        <v>4110</v>
      </c>
      <c r="B4112" s="29">
        <v>1762.222</v>
      </c>
      <c r="C4112" s="29">
        <v>15187.612999999899</v>
      </c>
      <c r="D4112" s="29">
        <v>1</v>
      </c>
      <c r="E4112" s="29">
        <v>1</v>
      </c>
      <c r="F4112" s="29">
        <v>2505.2579999999998</v>
      </c>
      <c r="G4112" s="29">
        <v>1</v>
      </c>
      <c r="H4112" s="29">
        <v>1</v>
      </c>
      <c r="I4112" s="29">
        <v>1</v>
      </c>
      <c r="K4112" s="432"/>
      <c r="L4112" s="432" t="e">
        <f>IF(K4112=0,#REF!,0)</f>
        <v>#REF!</v>
      </c>
      <c r="O4112">
        <v>52994.806031</v>
      </c>
      <c r="P4112">
        <v>29</v>
      </c>
    </row>
    <row r="4113" spans="1:16">
      <c r="A4113" s="29">
        <v>4111</v>
      </c>
      <c r="B4113" s="29">
        <v>6139.8579999999993</v>
      </c>
      <c r="C4113" s="29">
        <v>15289.6509999999</v>
      </c>
      <c r="D4113" s="29">
        <v>1</v>
      </c>
      <c r="E4113" s="29">
        <v>1</v>
      </c>
      <c r="F4113" s="29">
        <v>6566.28</v>
      </c>
      <c r="G4113" s="29">
        <v>1</v>
      </c>
      <c r="H4113" s="29">
        <v>1</v>
      </c>
      <c r="I4113" s="29">
        <v>1</v>
      </c>
      <c r="K4113" s="432"/>
      <c r="L4113" s="432" t="e">
        <f>IF(K4113=0,#REF!,0)</f>
        <v>#REF!</v>
      </c>
      <c r="O4113">
        <v>54119.222168</v>
      </c>
      <c r="P4113">
        <v>44</v>
      </c>
    </row>
    <row r="4114" spans="1:16">
      <c r="A4114" s="29">
        <v>4112</v>
      </c>
      <c r="B4114" s="29">
        <v>1762.222</v>
      </c>
      <c r="C4114" s="29">
        <v>44785.434000000001</v>
      </c>
      <c r="D4114" s="29">
        <v>1</v>
      </c>
      <c r="E4114" s="29">
        <v>1</v>
      </c>
      <c r="F4114" s="29">
        <v>5320.0459999999903</v>
      </c>
      <c r="G4114" s="29">
        <v>1</v>
      </c>
      <c r="H4114" s="29">
        <v>1</v>
      </c>
      <c r="I4114" s="29">
        <v>1</v>
      </c>
      <c r="K4114" s="432"/>
      <c r="L4114" s="432" t="e">
        <f>IF(K4114=0,#REF!,0)</f>
        <v>#REF!</v>
      </c>
      <c r="O4114">
        <v>56153.447846000003</v>
      </c>
      <c r="P4114">
        <v>55</v>
      </c>
    </row>
    <row r="4115" spans="1:16">
      <c r="A4115" s="29">
        <v>4113</v>
      </c>
      <c r="B4115" s="29">
        <v>1032.623999999998</v>
      </c>
      <c r="C4115" s="29">
        <v>76975.388999999894</v>
      </c>
      <c r="D4115" s="29">
        <v>1</v>
      </c>
      <c r="E4115" s="29">
        <v>1</v>
      </c>
      <c r="F4115" s="29">
        <v>4401.2139999999899</v>
      </c>
      <c r="G4115" s="29">
        <v>1</v>
      </c>
      <c r="H4115" s="29">
        <v>1</v>
      </c>
      <c r="I4115" s="29">
        <v>1</v>
      </c>
      <c r="K4115" s="432"/>
      <c r="L4115" s="432" t="e">
        <f>IF(K4115=0,#REF!,0)</f>
        <v>#REF!</v>
      </c>
      <c r="O4115">
        <v>58501.632690999999</v>
      </c>
      <c r="P4115">
        <v>45</v>
      </c>
    </row>
    <row r="4116" spans="1:16">
      <c r="A4116" s="29">
        <v>4114</v>
      </c>
      <c r="B4116" s="29">
        <v>1157.358999999999</v>
      </c>
      <c r="C4116" s="29">
        <v>104616.3199999998</v>
      </c>
      <c r="D4116" s="29">
        <v>1</v>
      </c>
      <c r="E4116" s="29">
        <v>1</v>
      </c>
      <c r="F4116" s="29">
        <v>3352.0539999999901</v>
      </c>
      <c r="G4116" s="29">
        <v>1</v>
      </c>
      <c r="H4116" s="29">
        <v>1</v>
      </c>
      <c r="I4116" s="29">
        <v>1</v>
      </c>
      <c r="K4116" s="432"/>
      <c r="L4116" s="432" t="e">
        <f>IF(K4116=0,#REF!,0)</f>
        <v>#REF!</v>
      </c>
      <c r="O4116">
        <v>63369.477722000003</v>
      </c>
      <c r="P4116">
        <v>44</v>
      </c>
    </row>
    <row r="4117" spans="1:16">
      <c r="A4117" s="29">
        <v>4115</v>
      </c>
      <c r="B4117" s="29">
        <v>1248.5279999999991</v>
      </c>
      <c r="C4117" s="29">
        <v>138211.17799999981</v>
      </c>
      <c r="D4117" s="29">
        <v>1</v>
      </c>
      <c r="E4117" s="29">
        <v>1</v>
      </c>
      <c r="F4117" s="29">
        <v>2958.1570000000002</v>
      </c>
      <c r="G4117" s="29">
        <v>1</v>
      </c>
      <c r="H4117" s="29">
        <v>1</v>
      </c>
      <c r="I4117" s="29">
        <v>1</v>
      </c>
      <c r="K4117" s="432"/>
      <c r="L4117" s="432" t="e">
        <f>IF(K4117=0,#REF!,0)</f>
        <v>#REF!</v>
      </c>
      <c r="O4117">
        <v>64968.397399000001</v>
      </c>
      <c r="P4117">
        <v>44</v>
      </c>
    </row>
    <row r="4118" spans="1:16">
      <c r="A4118" s="29">
        <v>4116</v>
      </c>
      <c r="B4118" s="29">
        <v>1304.7899999999991</v>
      </c>
      <c r="C4118" s="29">
        <v>125545.4779999997</v>
      </c>
      <c r="D4118" s="29">
        <v>1</v>
      </c>
      <c r="E4118" s="29">
        <v>1</v>
      </c>
      <c r="F4118" s="29">
        <v>2760.5549999999998</v>
      </c>
      <c r="G4118" s="29">
        <v>1</v>
      </c>
      <c r="H4118" s="29">
        <v>1</v>
      </c>
      <c r="I4118" s="29">
        <v>1</v>
      </c>
      <c r="K4118" s="432"/>
      <c r="L4118" s="432" t="e">
        <f>IF(K4118=0,#REF!,0)</f>
        <v>#REF!</v>
      </c>
      <c r="O4118">
        <v>65772.517211999992</v>
      </c>
      <c r="P4118">
        <v>43</v>
      </c>
    </row>
    <row r="4119" spans="1:16">
      <c r="A4119" s="29">
        <v>4117</v>
      </c>
      <c r="B4119" s="29">
        <v>6538.7120000000004</v>
      </c>
      <c r="C4119" s="29">
        <v>61653.615999999893</v>
      </c>
      <c r="D4119" s="29">
        <v>1</v>
      </c>
      <c r="E4119" s="29">
        <v>1</v>
      </c>
      <c r="F4119" s="29">
        <v>4131.0799999999899</v>
      </c>
      <c r="G4119" s="29">
        <v>1</v>
      </c>
      <c r="H4119" s="29">
        <v>1</v>
      </c>
      <c r="I4119" s="29">
        <v>1</v>
      </c>
      <c r="K4119" s="432"/>
      <c r="L4119" s="432" t="e">
        <f>IF(K4119=0,#REF!,0)</f>
        <v>#REF!</v>
      </c>
      <c r="O4119">
        <v>64966.722502999997</v>
      </c>
      <c r="P4119">
        <v>38</v>
      </c>
    </row>
    <row r="4120" spans="1:16">
      <c r="A4120" s="29">
        <v>4118</v>
      </c>
      <c r="B4120" s="29">
        <v>2104.860999999999</v>
      </c>
      <c r="C4120" s="29">
        <v>111051.6099999999</v>
      </c>
      <c r="D4120" s="29">
        <v>1</v>
      </c>
      <c r="E4120" s="29">
        <v>1</v>
      </c>
      <c r="F4120" s="29">
        <v>3672.9859999999999</v>
      </c>
      <c r="G4120" s="29">
        <v>1</v>
      </c>
      <c r="H4120" s="29">
        <v>1</v>
      </c>
      <c r="I4120" s="29">
        <v>1</v>
      </c>
      <c r="K4120" s="432"/>
      <c r="L4120" s="432" t="e">
        <f>IF(K4120=0,#REF!,0)</f>
        <v>#REF!</v>
      </c>
      <c r="O4120">
        <v>64743.960907000001</v>
      </c>
      <c r="P4120">
        <v>46</v>
      </c>
    </row>
    <row r="4121" spans="1:16">
      <c r="A4121" s="29">
        <v>4119</v>
      </c>
      <c r="B4121" s="29">
        <v>1528.7009999999971</v>
      </c>
      <c r="C4121" s="29">
        <v>174800.6679999998</v>
      </c>
      <c r="D4121" s="29">
        <v>1</v>
      </c>
      <c r="E4121" s="29">
        <v>1</v>
      </c>
      <c r="F4121" s="29">
        <v>2105.0019999999899</v>
      </c>
      <c r="G4121" s="29">
        <v>1</v>
      </c>
      <c r="H4121" s="29">
        <v>1</v>
      </c>
      <c r="I4121" s="29">
        <v>1</v>
      </c>
      <c r="K4121" s="432"/>
      <c r="L4121" s="432" t="e">
        <f>IF(K4121=0,#REF!,0)</f>
        <v>#REF!</v>
      </c>
      <c r="O4121">
        <v>68287.798340000008</v>
      </c>
      <c r="P4121">
        <v>43</v>
      </c>
    </row>
    <row r="4122" spans="1:16">
      <c r="A4122" s="29">
        <v>4120</v>
      </c>
      <c r="B4122" s="29">
        <v>1636.7079999999969</v>
      </c>
      <c r="C4122" s="29">
        <v>151952.9709999997</v>
      </c>
      <c r="D4122" s="29">
        <v>1</v>
      </c>
      <c r="E4122" s="29">
        <v>1</v>
      </c>
      <c r="F4122" s="29">
        <v>1843.9639999999899</v>
      </c>
      <c r="G4122" s="29">
        <v>1</v>
      </c>
      <c r="H4122" s="29">
        <v>1</v>
      </c>
      <c r="I4122" s="29">
        <v>1</v>
      </c>
      <c r="K4122" s="432"/>
      <c r="L4122" s="432" t="e">
        <f>IF(K4122=0,#REF!,0)</f>
        <v>#REF!</v>
      </c>
      <c r="O4122">
        <v>68289.688048999989</v>
      </c>
      <c r="P4122">
        <v>47</v>
      </c>
    </row>
    <row r="4123" spans="1:16">
      <c r="A4123" s="29">
        <v>4121</v>
      </c>
      <c r="B4123" s="29">
        <v>1646.3849999999979</v>
      </c>
      <c r="C4123" s="29">
        <v>136745.84499999971</v>
      </c>
      <c r="D4123" s="29">
        <v>1</v>
      </c>
      <c r="E4123" s="29">
        <v>1</v>
      </c>
      <c r="F4123" s="29">
        <v>2104.7549999999901</v>
      </c>
      <c r="G4123" s="29">
        <v>1</v>
      </c>
      <c r="H4123" s="29">
        <v>1</v>
      </c>
      <c r="I4123" s="29">
        <v>1</v>
      </c>
      <c r="K4123" s="432"/>
      <c r="L4123" s="432" t="e">
        <f>IF(K4123=0,#REF!,0)</f>
        <v>#REF!</v>
      </c>
      <c r="O4123">
        <v>68353.530639999997</v>
      </c>
      <c r="P4123">
        <v>44</v>
      </c>
    </row>
    <row r="4124" spans="1:16">
      <c r="A4124" s="29">
        <v>4122</v>
      </c>
      <c r="B4124" s="29">
        <v>2300.5569999999989</v>
      </c>
      <c r="C4124" s="29">
        <v>78131.332999999882</v>
      </c>
      <c r="D4124" s="29">
        <v>1</v>
      </c>
      <c r="E4124" s="29">
        <v>1</v>
      </c>
      <c r="F4124" s="29">
        <v>3672.4279999999899</v>
      </c>
      <c r="G4124" s="29">
        <v>1</v>
      </c>
      <c r="H4124" s="29">
        <v>1</v>
      </c>
      <c r="I4124" s="29">
        <v>1</v>
      </c>
      <c r="K4124" s="432"/>
      <c r="L4124" s="432" t="e">
        <f>IF(K4124=0,#REF!,0)</f>
        <v>#REF!</v>
      </c>
      <c r="O4124">
        <v>67219.867371</v>
      </c>
      <c r="P4124">
        <v>38</v>
      </c>
    </row>
    <row r="4125" spans="1:16">
      <c r="A4125" s="29">
        <v>4123</v>
      </c>
      <c r="B4125" s="29">
        <v>6830.8489999999983</v>
      </c>
      <c r="C4125" s="29">
        <v>36188.672999999901</v>
      </c>
      <c r="D4125" s="29">
        <v>1</v>
      </c>
      <c r="E4125" s="29">
        <v>1</v>
      </c>
      <c r="F4125" s="29">
        <v>5176.2690000000002</v>
      </c>
      <c r="G4125" s="29">
        <v>1</v>
      </c>
      <c r="H4125" s="29">
        <v>1</v>
      </c>
      <c r="I4125" s="29">
        <v>1</v>
      </c>
      <c r="K4125" s="432"/>
      <c r="L4125" s="432" t="e">
        <f>IF(K4125=0,#REF!,0)</f>
        <v>#REF!</v>
      </c>
      <c r="O4125">
        <v>64824.881714000003</v>
      </c>
      <c r="P4125">
        <v>38</v>
      </c>
    </row>
    <row r="4126" spans="1:16">
      <c r="A4126" s="29">
        <v>4124</v>
      </c>
      <c r="B4126" s="29">
        <v>7995.2660000000014</v>
      </c>
      <c r="C4126" s="29">
        <v>36237.386999999893</v>
      </c>
      <c r="D4126" s="29">
        <v>1</v>
      </c>
      <c r="E4126" s="29">
        <v>1</v>
      </c>
      <c r="F4126" s="29">
        <v>5242.97299999999</v>
      </c>
      <c r="G4126" s="29">
        <v>1</v>
      </c>
      <c r="H4126" s="29">
        <v>1</v>
      </c>
      <c r="I4126" s="29">
        <v>1</v>
      </c>
      <c r="K4126" s="432"/>
      <c r="L4126" s="432" t="e">
        <f>IF(K4126=0,#REF!,0)</f>
        <v>#REF!</v>
      </c>
      <c r="O4126">
        <v>63413.615903999998</v>
      </c>
      <c r="P4126">
        <v>37</v>
      </c>
    </row>
    <row r="4127" spans="1:16">
      <c r="A4127" s="29">
        <v>4125</v>
      </c>
      <c r="B4127" s="29">
        <v>1847.59</v>
      </c>
      <c r="C4127" s="29">
        <v>16564.6169999999</v>
      </c>
      <c r="D4127" s="29">
        <v>1</v>
      </c>
      <c r="E4127" s="29">
        <v>1</v>
      </c>
      <c r="F4127" s="29">
        <v>4067.857</v>
      </c>
      <c r="G4127" s="29">
        <v>1</v>
      </c>
      <c r="H4127" s="29">
        <v>1</v>
      </c>
      <c r="I4127" s="29">
        <v>1</v>
      </c>
      <c r="K4127" s="432"/>
      <c r="L4127" s="432" t="e">
        <f>IF(K4127=0,#REF!,0)</f>
        <v>#REF!</v>
      </c>
      <c r="O4127">
        <v>62808.659180000002</v>
      </c>
      <c r="P4127">
        <v>62</v>
      </c>
    </row>
    <row r="4128" spans="1:16">
      <c r="A4128" s="29">
        <v>4126</v>
      </c>
      <c r="B4128" s="29">
        <v>1762.222</v>
      </c>
      <c r="C4128" s="29">
        <v>15813.359999999901</v>
      </c>
      <c r="D4128" s="29">
        <v>1</v>
      </c>
      <c r="E4128" s="29">
        <v>1</v>
      </c>
      <c r="F4128" s="29">
        <v>2956.8309999999901</v>
      </c>
      <c r="G4128" s="29">
        <v>1</v>
      </c>
      <c r="H4128" s="29">
        <v>1</v>
      </c>
      <c r="I4128" s="29">
        <v>1</v>
      </c>
      <c r="K4128" s="432"/>
      <c r="L4128" s="432" t="e">
        <f>IF(K4128=0,#REF!,0)</f>
        <v>#REF!</v>
      </c>
      <c r="O4128">
        <v>60891.963379000001</v>
      </c>
      <c r="P4128">
        <v>63</v>
      </c>
    </row>
    <row r="4129" spans="1:16">
      <c r="A4129" s="29">
        <v>4127</v>
      </c>
      <c r="B4129" s="29">
        <v>1762.222</v>
      </c>
      <c r="C4129" s="29">
        <v>15303.290999999899</v>
      </c>
      <c r="D4129" s="29">
        <v>1</v>
      </c>
      <c r="E4129" s="29">
        <v>1</v>
      </c>
      <c r="F4129" s="29">
        <v>1651.2619999999899</v>
      </c>
      <c r="G4129" s="29">
        <v>1</v>
      </c>
      <c r="H4129" s="29">
        <v>1</v>
      </c>
      <c r="I4129" s="29">
        <v>1</v>
      </c>
      <c r="K4129" s="432"/>
      <c r="L4129" s="432" t="e">
        <f>IF(K4129=0,#REF!,0)</f>
        <v>#REF!</v>
      </c>
      <c r="O4129">
        <v>58416.449219000002</v>
      </c>
      <c r="P4129">
        <v>56</v>
      </c>
    </row>
    <row r="4130" spans="1:16">
      <c r="A4130" s="29">
        <v>4128</v>
      </c>
      <c r="B4130" s="29">
        <v>1032.623999999998</v>
      </c>
      <c r="C4130" s="29">
        <v>15285.137999999901</v>
      </c>
      <c r="D4130" s="29">
        <v>1</v>
      </c>
      <c r="E4130" s="29">
        <v>1</v>
      </c>
      <c r="F4130" s="29">
        <v>1261.191</v>
      </c>
      <c r="G4130" s="29">
        <v>1</v>
      </c>
      <c r="H4130" s="29">
        <v>1</v>
      </c>
      <c r="I4130" s="29">
        <v>1</v>
      </c>
      <c r="K4130" s="432"/>
      <c r="L4130" s="432" t="e">
        <f>IF(K4130=0,#REF!,0)</f>
        <v>#REF!</v>
      </c>
      <c r="O4130">
        <v>56657.364287999997</v>
      </c>
      <c r="P4130">
        <v>45</v>
      </c>
    </row>
    <row r="4131" spans="1:16">
      <c r="A4131" s="29">
        <v>4129</v>
      </c>
      <c r="B4131" s="29">
        <v>1032.623999999998</v>
      </c>
      <c r="C4131" s="29">
        <v>15274.4449999999</v>
      </c>
      <c r="D4131" s="29">
        <v>1</v>
      </c>
      <c r="E4131" s="29">
        <v>1</v>
      </c>
      <c r="F4131" s="29">
        <v>536.62900000000002</v>
      </c>
      <c r="G4131" s="29">
        <v>1</v>
      </c>
      <c r="H4131" s="29">
        <v>1</v>
      </c>
      <c r="I4131" s="29">
        <v>1</v>
      </c>
      <c r="K4131" s="432"/>
      <c r="L4131" s="432" t="e">
        <f>IF(K4131=0,#REF!,0)</f>
        <v>#REF!</v>
      </c>
      <c r="O4131">
        <v>56065.014253000001</v>
      </c>
      <c r="P4131">
        <v>46</v>
      </c>
    </row>
    <row r="4132" spans="1:16">
      <c r="A4132" s="29">
        <v>4130</v>
      </c>
      <c r="B4132" s="29">
        <v>1032.623999999998</v>
      </c>
      <c r="C4132" s="29">
        <v>15202.459999999901</v>
      </c>
      <c r="D4132" s="29">
        <v>1</v>
      </c>
      <c r="E4132" s="29">
        <v>1</v>
      </c>
      <c r="F4132" s="29">
        <v>590.49199999999996</v>
      </c>
      <c r="G4132" s="29">
        <v>1</v>
      </c>
      <c r="H4132" s="29">
        <v>1</v>
      </c>
      <c r="I4132" s="29">
        <v>1</v>
      </c>
      <c r="K4132" s="432"/>
      <c r="L4132" s="432" t="e">
        <f>IF(K4132=0,#REF!,0)</f>
        <v>#REF!</v>
      </c>
      <c r="O4132">
        <v>52805.933502</v>
      </c>
      <c r="P4132">
        <v>38</v>
      </c>
    </row>
    <row r="4133" spans="1:16">
      <c r="A4133" s="29">
        <v>4131</v>
      </c>
      <c r="B4133" s="29">
        <v>1032.623999999998</v>
      </c>
      <c r="C4133" s="29">
        <v>15200.6499999999</v>
      </c>
      <c r="D4133" s="29">
        <v>1</v>
      </c>
      <c r="E4133" s="29">
        <v>1</v>
      </c>
      <c r="F4133" s="29">
        <v>380.79899999999998</v>
      </c>
      <c r="G4133" s="29">
        <v>1</v>
      </c>
      <c r="H4133" s="29">
        <v>1</v>
      </c>
      <c r="I4133" s="29">
        <v>1</v>
      </c>
      <c r="K4133" s="432"/>
      <c r="L4133" s="432" t="e">
        <f>IF(K4133=0,#REF!,0)</f>
        <v>#REF!</v>
      </c>
      <c r="O4133">
        <v>53019.588013000001</v>
      </c>
      <c r="P4133">
        <v>38</v>
      </c>
    </row>
    <row r="4134" spans="1:16">
      <c r="A4134" s="29">
        <v>4132</v>
      </c>
      <c r="B4134" s="29">
        <v>1032.623999999998</v>
      </c>
      <c r="C4134" s="29">
        <v>15198.9539999999</v>
      </c>
      <c r="D4134" s="29">
        <v>1</v>
      </c>
      <c r="E4134" s="29">
        <v>1</v>
      </c>
      <c r="F4134" s="29">
        <v>227.19</v>
      </c>
      <c r="G4134" s="29">
        <v>1</v>
      </c>
      <c r="H4134" s="29">
        <v>1</v>
      </c>
      <c r="I4134" s="29">
        <v>1</v>
      </c>
      <c r="K4134" s="432"/>
      <c r="L4134" s="432" t="e">
        <f>IF(K4134=0,#REF!,0)</f>
        <v>#REF!</v>
      </c>
      <c r="O4134">
        <v>53115.230194999996</v>
      </c>
      <c r="P4134">
        <v>34</v>
      </c>
    </row>
    <row r="4135" spans="1:16">
      <c r="A4135" s="29">
        <v>4133</v>
      </c>
      <c r="B4135" s="29">
        <v>1032.623999999998</v>
      </c>
      <c r="C4135" s="29">
        <v>15198.1779999999</v>
      </c>
      <c r="D4135" s="29">
        <v>1</v>
      </c>
      <c r="E4135" s="29">
        <v>1</v>
      </c>
      <c r="F4135" s="29">
        <v>227.36699999999999</v>
      </c>
      <c r="G4135" s="29">
        <v>1</v>
      </c>
      <c r="H4135" s="29">
        <v>1</v>
      </c>
      <c r="I4135" s="29">
        <v>1</v>
      </c>
      <c r="K4135" s="432"/>
      <c r="L4135" s="432" t="e">
        <f>IF(K4135=0,#REF!,0)</f>
        <v>#REF!</v>
      </c>
      <c r="O4135">
        <v>52921.280701000003</v>
      </c>
      <c r="P4135">
        <v>34</v>
      </c>
    </row>
    <row r="4136" spans="1:16">
      <c r="A4136" s="29">
        <v>4134</v>
      </c>
      <c r="B4136" s="29">
        <v>1762.222</v>
      </c>
      <c r="C4136" s="29">
        <v>15198.5269999999</v>
      </c>
      <c r="D4136" s="29">
        <v>1</v>
      </c>
      <c r="E4136" s="29">
        <v>1</v>
      </c>
      <c r="F4136" s="29">
        <v>699.34899999999902</v>
      </c>
      <c r="G4136" s="29">
        <v>1</v>
      </c>
      <c r="H4136" s="29">
        <v>1</v>
      </c>
      <c r="I4136" s="29">
        <v>1</v>
      </c>
      <c r="K4136" s="432"/>
      <c r="L4136" s="432" t="e">
        <f>IF(K4136=0,#REF!,0)</f>
        <v>#REF!</v>
      </c>
      <c r="O4136">
        <v>53097.346404999997</v>
      </c>
      <c r="P4136">
        <v>33</v>
      </c>
    </row>
    <row r="4137" spans="1:16">
      <c r="A4137" s="29">
        <v>4135</v>
      </c>
      <c r="B4137" s="29">
        <v>6140.5559999999987</v>
      </c>
      <c r="C4137" s="29">
        <v>15303.6169999999</v>
      </c>
      <c r="D4137" s="29">
        <v>1</v>
      </c>
      <c r="E4137" s="29">
        <v>1</v>
      </c>
      <c r="F4137" s="29">
        <v>1865.7739999999999</v>
      </c>
      <c r="G4137" s="29">
        <v>1</v>
      </c>
      <c r="H4137" s="29">
        <v>1</v>
      </c>
      <c r="I4137" s="29">
        <v>1</v>
      </c>
      <c r="K4137" s="432"/>
      <c r="L4137" s="432" t="e">
        <f>IF(K4137=0,#REF!,0)</f>
        <v>#REF!</v>
      </c>
      <c r="O4137">
        <v>54355.758148999987</v>
      </c>
      <c r="P4137">
        <v>50</v>
      </c>
    </row>
    <row r="4138" spans="1:16">
      <c r="A4138" s="29">
        <v>4136</v>
      </c>
      <c r="B4138" s="29">
        <v>1783.2380000000001</v>
      </c>
      <c r="C4138" s="29">
        <v>31814.3149999999</v>
      </c>
      <c r="D4138" s="29">
        <v>1</v>
      </c>
      <c r="E4138" s="29">
        <v>1</v>
      </c>
      <c r="F4138" s="29">
        <v>3153.1709999999998</v>
      </c>
      <c r="G4138" s="29">
        <v>1</v>
      </c>
      <c r="H4138" s="29">
        <v>1</v>
      </c>
      <c r="I4138" s="29">
        <v>1</v>
      </c>
      <c r="K4138" s="432"/>
      <c r="L4138" s="432" t="e">
        <f>IF(K4138=0,#REF!,0)</f>
        <v>#REF!</v>
      </c>
      <c r="O4138">
        <v>55543.810668999999</v>
      </c>
      <c r="P4138">
        <v>63</v>
      </c>
    </row>
    <row r="4139" spans="1:16">
      <c r="A4139" s="29">
        <v>4137</v>
      </c>
      <c r="B4139" s="29">
        <v>1115.612999999998</v>
      </c>
      <c r="C4139" s="29">
        <v>35224.529999999897</v>
      </c>
      <c r="D4139" s="29">
        <v>1</v>
      </c>
      <c r="E4139" s="29">
        <v>1</v>
      </c>
      <c r="F4139" s="29">
        <v>5113.4169999999904</v>
      </c>
      <c r="G4139" s="29">
        <v>1</v>
      </c>
      <c r="H4139" s="29">
        <v>1</v>
      </c>
      <c r="I4139" s="29">
        <v>1</v>
      </c>
      <c r="K4139" s="432"/>
      <c r="L4139" s="432" t="e">
        <f>IF(K4139=0,#REF!,0)</f>
        <v>#REF!</v>
      </c>
      <c r="O4139">
        <v>58894.808289000001</v>
      </c>
      <c r="P4139">
        <v>46</v>
      </c>
    </row>
    <row r="4140" spans="1:16">
      <c r="A4140" s="29">
        <v>4138</v>
      </c>
      <c r="B4140" s="29">
        <v>1322.8369999999991</v>
      </c>
      <c r="C4140" s="29">
        <v>38493.99599999989</v>
      </c>
      <c r="D4140" s="29">
        <v>1</v>
      </c>
      <c r="E4140" s="29">
        <v>1</v>
      </c>
      <c r="F4140" s="29">
        <v>5054.9250000000002</v>
      </c>
      <c r="G4140" s="29">
        <v>1</v>
      </c>
      <c r="H4140" s="29">
        <v>1</v>
      </c>
      <c r="I4140" s="29">
        <v>1</v>
      </c>
      <c r="K4140" s="432"/>
      <c r="L4140" s="432" t="e">
        <f>IF(K4140=0,#REF!,0)</f>
        <v>#REF!</v>
      </c>
      <c r="O4140">
        <v>63038.448729999996</v>
      </c>
      <c r="P4140">
        <v>48</v>
      </c>
    </row>
    <row r="4141" spans="1:16">
      <c r="A4141" s="29">
        <v>4139</v>
      </c>
      <c r="B4141" s="29">
        <v>1505.194999999999</v>
      </c>
      <c r="C4141" s="29">
        <v>40552.304999999891</v>
      </c>
      <c r="D4141" s="29">
        <v>1</v>
      </c>
      <c r="E4141" s="29">
        <v>1</v>
      </c>
      <c r="F4141" s="29">
        <v>4549.4179999999997</v>
      </c>
      <c r="G4141" s="29">
        <v>1</v>
      </c>
      <c r="H4141" s="29">
        <v>1</v>
      </c>
      <c r="I4141" s="29">
        <v>1</v>
      </c>
      <c r="K4141" s="432"/>
      <c r="L4141" s="432" t="e">
        <f>IF(K4141=0,#REF!,0)</f>
        <v>#REF!</v>
      </c>
      <c r="O4141">
        <v>64613.618897</v>
      </c>
      <c r="P4141">
        <v>47</v>
      </c>
    </row>
    <row r="4142" spans="1:16">
      <c r="A4142" s="29">
        <v>4140</v>
      </c>
      <c r="B4142" s="29">
        <v>2151.3149999999978</v>
      </c>
      <c r="C4142" s="29">
        <v>42568.579999999878</v>
      </c>
      <c r="D4142" s="29">
        <v>1</v>
      </c>
      <c r="E4142" s="29">
        <v>1</v>
      </c>
      <c r="F4142" s="29">
        <v>4882.9449999999997</v>
      </c>
      <c r="G4142" s="29">
        <v>1</v>
      </c>
      <c r="H4142" s="29">
        <v>1</v>
      </c>
      <c r="I4142" s="29">
        <v>1</v>
      </c>
      <c r="K4142" s="432">
        <v>5832.0296256940019</v>
      </c>
      <c r="L4142" s="432">
        <f>IF(K4142=0,#REF!,0)</f>
        <v>0</v>
      </c>
      <c r="O4142">
        <v>65677.292845999997</v>
      </c>
      <c r="P4142">
        <v>44</v>
      </c>
    </row>
    <row r="4143" spans="1:16">
      <c r="A4143" s="29">
        <v>4141</v>
      </c>
      <c r="B4143" s="29">
        <v>10388.873</v>
      </c>
      <c r="C4143" s="29">
        <v>41896.139000000003</v>
      </c>
      <c r="D4143" s="29">
        <v>1</v>
      </c>
      <c r="E4143" s="29">
        <v>1</v>
      </c>
      <c r="F4143" s="29">
        <v>4936.3130000000001</v>
      </c>
      <c r="G4143" s="29">
        <v>1</v>
      </c>
      <c r="H4143" s="29">
        <v>1</v>
      </c>
      <c r="I4143" s="29">
        <v>1</v>
      </c>
      <c r="K4143" s="432"/>
      <c r="L4143" s="432" t="e">
        <f>IF(K4143=0,#REF!,0)</f>
        <v>#REF!</v>
      </c>
      <c r="O4143">
        <v>63956.417021999987</v>
      </c>
      <c r="P4143">
        <v>45</v>
      </c>
    </row>
    <row r="4144" spans="1:16">
      <c r="A4144" s="29">
        <v>4142</v>
      </c>
      <c r="B4144" s="29">
        <v>5313.0550000000003</v>
      </c>
      <c r="C4144" s="29">
        <v>43274.671999999897</v>
      </c>
      <c r="D4144" s="29">
        <v>1</v>
      </c>
      <c r="E4144" s="29">
        <v>1</v>
      </c>
      <c r="F4144" s="29">
        <v>3928.13</v>
      </c>
      <c r="G4144" s="29">
        <v>1</v>
      </c>
      <c r="H4144" s="29">
        <v>1</v>
      </c>
      <c r="I4144" s="29">
        <v>1</v>
      </c>
      <c r="K4144" s="432">
        <v>3858.417961809841</v>
      </c>
      <c r="L4144" s="432">
        <f>IF(K4144=0,#REF!,0)</f>
        <v>0</v>
      </c>
      <c r="O4144">
        <v>63892.405182000002</v>
      </c>
      <c r="P4144">
        <v>46</v>
      </c>
    </row>
    <row r="4145" spans="1:16">
      <c r="A4145" s="29">
        <v>4143</v>
      </c>
      <c r="B4145" s="29">
        <v>4473.5489999999982</v>
      </c>
      <c r="C4145" s="29">
        <v>44601.566999999901</v>
      </c>
      <c r="D4145" s="29">
        <v>1</v>
      </c>
      <c r="E4145" s="29">
        <v>1</v>
      </c>
      <c r="F4145" s="29">
        <v>3144.9639999999999</v>
      </c>
      <c r="G4145" s="29">
        <v>1</v>
      </c>
      <c r="H4145" s="29">
        <v>1</v>
      </c>
      <c r="I4145" s="29">
        <v>1</v>
      </c>
      <c r="K4145" s="432">
        <v>1017.3298889234241</v>
      </c>
      <c r="L4145" s="432">
        <f>IF(K4145=0,#REF!,0)</f>
        <v>0</v>
      </c>
      <c r="O4145">
        <v>67421.269776000001</v>
      </c>
      <c r="P4145">
        <v>48</v>
      </c>
    </row>
    <row r="4146" spans="1:16">
      <c r="A4146" s="29">
        <v>4144</v>
      </c>
      <c r="B4146" s="29">
        <v>4377.0329999999994</v>
      </c>
      <c r="C4146" s="29">
        <v>44128.818999999901</v>
      </c>
      <c r="D4146" s="29">
        <v>1</v>
      </c>
      <c r="E4146" s="29">
        <v>1</v>
      </c>
      <c r="F4146" s="29">
        <v>2474.3040000000001</v>
      </c>
      <c r="G4146" s="29">
        <v>1</v>
      </c>
      <c r="H4146" s="29">
        <v>1</v>
      </c>
      <c r="I4146" s="29">
        <v>1</v>
      </c>
      <c r="K4146" s="432"/>
      <c r="L4146" s="432" t="e">
        <f>IF(K4146=0,#REF!,0)</f>
        <v>#REF!</v>
      </c>
      <c r="O4146">
        <v>67732.88049299999</v>
      </c>
      <c r="P4146">
        <v>50</v>
      </c>
    </row>
    <row r="4147" spans="1:16">
      <c r="A4147" s="29">
        <v>4145</v>
      </c>
      <c r="B4147" s="29">
        <v>4076.181999999998</v>
      </c>
      <c r="C4147" s="29">
        <v>43453.730999999898</v>
      </c>
      <c r="D4147" s="29">
        <v>1</v>
      </c>
      <c r="E4147" s="29">
        <v>1</v>
      </c>
      <c r="F4147" s="29">
        <v>3145.5499999999902</v>
      </c>
      <c r="G4147" s="29">
        <v>1</v>
      </c>
      <c r="H4147" s="29">
        <v>1</v>
      </c>
      <c r="I4147" s="29">
        <v>1</v>
      </c>
      <c r="K4147" s="432"/>
      <c r="L4147" s="432" t="e">
        <f>IF(K4147=0,#REF!,0)</f>
        <v>#REF!</v>
      </c>
      <c r="O4147">
        <v>68379.116151000009</v>
      </c>
      <c r="P4147">
        <v>36</v>
      </c>
    </row>
    <row r="4148" spans="1:16">
      <c r="A4148" s="29">
        <v>4146</v>
      </c>
      <c r="B4148" s="29">
        <v>4597.762999999989</v>
      </c>
      <c r="C4148" s="29">
        <v>42313.711999999898</v>
      </c>
      <c r="D4148" s="29">
        <v>1</v>
      </c>
      <c r="E4148" s="29">
        <v>1</v>
      </c>
      <c r="F4148" s="29">
        <v>4041.29</v>
      </c>
      <c r="G4148" s="29">
        <v>1</v>
      </c>
      <c r="H4148" s="29">
        <v>1</v>
      </c>
      <c r="I4148" s="29">
        <v>1</v>
      </c>
      <c r="K4148" s="432"/>
      <c r="L4148" s="432" t="e">
        <f>IF(K4148=0,#REF!,0)</f>
        <v>#REF!</v>
      </c>
      <c r="O4148">
        <v>67756.837524000002</v>
      </c>
      <c r="P4148">
        <v>47</v>
      </c>
    </row>
    <row r="4149" spans="1:16">
      <c r="A4149" s="29">
        <v>4147</v>
      </c>
      <c r="B4149" s="29">
        <v>10942.367999999989</v>
      </c>
      <c r="C4149" s="29">
        <v>40631.900999999787</v>
      </c>
      <c r="D4149" s="29">
        <v>1</v>
      </c>
      <c r="E4149" s="29">
        <v>1</v>
      </c>
      <c r="F4149" s="29">
        <v>5609.3680000000004</v>
      </c>
      <c r="G4149" s="29">
        <v>1</v>
      </c>
      <c r="H4149" s="29">
        <v>1</v>
      </c>
      <c r="I4149" s="29">
        <v>1</v>
      </c>
      <c r="K4149" s="432"/>
      <c r="L4149" s="432" t="e">
        <f>IF(K4149=0,#REF!,0)</f>
        <v>#REF!</v>
      </c>
      <c r="O4149">
        <v>66220.995728000009</v>
      </c>
      <c r="P4149">
        <v>45</v>
      </c>
    </row>
    <row r="4150" spans="1:16">
      <c r="A4150" s="29">
        <v>4148</v>
      </c>
      <c r="B4150" s="29">
        <v>11520.245999999999</v>
      </c>
      <c r="C4150" s="29">
        <v>40666.124999999884</v>
      </c>
      <c r="D4150" s="29">
        <v>1</v>
      </c>
      <c r="E4150" s="29">
        <v>1</v>
      </c>
      <c r="F4150" s="29">
        <v>4434.5279999999902</v>
      </c>
      <c r="G4150" s="29">
        <v>1</v>
      </c>
      <c r="H4150" s="29">
        <v>1</v>
      </c>
      <c r="I4150" s="29">
        <v>1</v>
      </c>
      <c r="K4150" s="432"/>
      <c r="L4150" s="432" t="e">
        <f>IF(K4150=0,#REF!,0)</f>
        <v>#REF!</v>
      </c>
      <c r="O4150">
        <v>64968.821044999997</v>
      </c>
      <c r="P4150">
        <v>48</v>
      </c>
    </row>
    <row r="4151" spans="1:16">
      <c r="A4151" s="29">
        <v>4149</v>
      </c>
      <c r="B4151" s="29">
        <v>2626.6459999999988</v>
      </c>
      <c r="C4151" s="29">
        <v>18331.72899999989</v>
      </c>
      <c r="D4151" s="29">
        <v>1</v>
      </c>
      <c r="E4151" s="29">
        <v>1</v>
      </c>
      <c r="F4151" s="29">
        <v>2476.5529999999999</v>
      </c>
      <c r="G4151" s="29">
        <v>1</v>
      </c>
      <c r="H4151" s="29">
        <v>1</v>
      </c>
      <c r="I4151" s="29">
        <v>1</v>
      </c>
      <c r="K4151" s="432"/>
      <c r="L4151" s="432" t="e">
        <f>IF(K4151=0,#REF!,0)</f>
        <v>#REF!</v>
      </c>
      <c r="O4151">
        <v>63680.105957</v>
      </c>
      <c r="P4151">
        <v>46</v>
      </c>
    </row>
    <row r="4152" spans="1:16">
      <c r="A4152" s="29">
        <v>4150</v>
      </c>
      <c r="B4152" s="29">
        <v>1776.7539999999999</v>
      </c>
      <c r="C4152" s="29">
        <v>17433.415999999899</v>
      </c>
      <c r="D4152" s="29">
        <v>1</v>
      </c>
      <c r="E4152" s="29">
        <v>1</v>
      </c>
      <c r="F4152" s="29">
        <v>2420.9229999999998</v>
      </c>
      <c r="G4152" s="29">
        <v>1</v>
      </c>
      <c r="H4152" s="29">
        <v>1</v>
      </c>
      <c r="I4152" s="29">
        <v>1</v>
      </c>
      <c r="K4152" s="432"/>
      <c r="L4152" s="432" t="e">
        <f>IF(K4152=0,#REF!,0)</f>
        <v>#REF!</v>
      </c>
      <c r="O4152">
        <v>61693.722229999999</v>
      </c>
      <c r="P4152">
        <v>53</v>
      </c>
    </row>
    <row r="4153" spans="1:16">
      <c r="A4153" s="29">
        <v>4151</v>
      </c>
      <c r="B4153" s="29">
        <v>1765.8430000000001</v>
      </c>
      <c r="C4153" s="29">
        <v>16451.397999999899</v>
      </c>
      <c r="D4153" s="29">
        <v>1</v>
      </c>
      <c r="E4153" s="29">
        <v>1</v>
      </c>
      <c r="F4153" s="29">
        <v>1974.1199999999899</v>
      </c>
      <c r="G4153" s="29">
        <v>1</v>
      </c>
      <c r="H4153" s="29">
        <v>1</v>
      </c>
      <c r="I4153" s="29">
        <v>1</v>
      </c>
      <c r="K4153" s="432"/>
      <c r="L4153" s="432" t="e">
        <f>IF(K4153=0,#REF!,0)</f>
        <v>#REF!</v>
      </c>
      <c r="O4153">
        <v>59151.141724000001</v>
      </c>
      <c r="P4153">
        <v>43</v>
      </c>
    </row>
    <row r="4154" spans="1:16">
      <c r="A4154" s="29">
        <v>4152</v>
      </c>
      <c r="B4154" s="29">
        <v>1032.623999999998</v>
      </c>
      <c r="C4154" s="29">
        <v>16162.288999999901</v>
      </c>
      <c r="D4154" s="29">
        <v>1</v>
      </c>
      <c r="E4154" s="29">
        <v>1</v>
      </c>
      <c r="F4154" s="29">
        <v>1193.8689999999999</v>
      </c>
      <c r="G4154" s="29">
        <v>1</v>
      </c>
      <c r="H4154" s="29">
        <v>1</v>
      </c>
      <c r="I4154" s="29">
        <v>1</v>
      </c>
      <c r="K4154" s="432"/>
      <c r="L4154" s="432" t="e">
        <f>IF(K4154=0,#REF!,0)</f>
        <v>#REF!</v>
      </c>
      <c r="O4154">
        <v>57200.762878000001</v>
      </c>
      <c r="P4154">
        <v>41</v>
      </c>
    </row>
    <row r="4155" spans="1:16">
      <c r="A4155" s="29">
        <v>4153</v>
      </c>
      <c r="B4155" s="29">
        <v>1032.623999999998</v>
      </c>
      <c r="C4155" s="29">
        <v>15935.166999999899</v>
      </c>
      <c r="D4155" s="29">
        <v>1</v>
      </c>
      <c r="E4155" s="29">
        <v>1</v>
      </c>
      <c r="F4155" s="29">
        <v>705.24099999999896</v>
      </c>
      <c r="G4155" s="29">
        <v>1</v>
      </c>
      <c r="H4155" s="29">
        <v>1</v>
      </c>
      <c r="I4155" s="29">
        <v>1</v>
      </c>
      <c r="K4155" s="432"/>
      <c r="L4155" s="432" t="e">
        <f>IF(K4155=0,#REF!,0)</f>
        <v>#REF!</v>
      </c>
      <c r="O4155">
        <v>56648.267090000001</v>
      </c>
      <c r="P4155">
        <v>35</v>
      </c>
    </row>
    <row r="4156" spans="1:16">
      <c r="A4156" s="29">
        <v>4154</v>
      </c>
      <c r="B4156" s="29">
        <v>1032.623999999998</v>
      </c>
      <c r="C4156" s="29">
        <v>15550.076999999899</v>
      </c>
      <c r="D4156" s="29">
        <v>1</v>
      </c>
      <c r="E4156" s="29">
        <v>1</v>
      </c>
      <c r="F4156" s="29">
        <v>526.404</v>
      </c>
      <c r="G4156" s="29">
        <v>1</v>
      </c>
      <c r="H4156" s="29">
        <v>1</v>
      </c>
      <c r="I4156" s="29">
        <v>1</v>
      </c>
      <c r="K4156" s="432"/>
      <c r="L4156" s="432" t="e">
        <f>IF(K4156=0,#REF!,0)</f>
        <v>#REF!</v>
      </c>
      <c r="O4156">
        <v>53300.246459999988</v>
      </c>
      <c r="P4156">
        <v>37</v>
      </c>
    </row>
    <row r="4157" spans="1:16">
      <c r="A4157" s="29">
        <v>4155</v>
      </c>
      <c r="B4157" s="29">
        <v>1032.623999999998</v>
      </c>
      <c r="C4157" s="29">
        <v>15424.380999999899</v>
      </c>
      <c r="D4157" s="29">
        <v>1</v>
      </c>
      <c r="E4157" s="29">
        <v>1</v>
      </c>
      <c r="F4157" s="29">
        <v>410.77899999999897</v>
      </c>
      <c r="G4157" s="29">
        <v>1</v>
      </c>
      <c r="H4157" s="29">
        <v>1</v>
      </c>
      <c r="I4157" s="29">
        <v>1</v>
      </c>
      <c r="K4157" s="432"/>
      <c r="L4157" s="432" t="e">
        <f>IF(K4157=0,#REF!,0)</f>
        <v>#REF!</v>
      </c>
      <c r="O4157">
        <v>53633.557525999997</v>
      </c>
      <c r="P4157">
        <v>33</v>
      </c>
    </row>
    <row r="4158" spans="1:16">
      <c r="A4158" s="29">
        <v>4156</v>
      </c>
      <c r="B4158" s="29">
        <v>1032.623999999998</v>
      </c>
      <c r="C4158" s="29">
        <v>15263.7499999999</v>
      </c>
      <c r="D4158" s="29">
        <v>1</v>
      </c>
      <c r="E4158" s="29">
        <v>1</v>
      </c>
      <c r="F4158" s="29">
        <v>226.07299999999901</v>
      </c>
      <c r="G4158" s="29">
        <v>1</v>
      </c>
      <c r="H4158" s="29">
        <v>1</v>
      </c>
      <c r="I4158" s="29">
        <v>1</v>
      </c>
      <c r="K4158" s="432"/>
      <c r="L4158" s="432" t="e">
        <f>IF(K4158=0,#REF!,0)</f>
        <v>#REF!</v>
      </c>
      <c r="O4158">
        <v>53013.962462000003</v>
      </c>
      <c r="P4158">
        <v>31</v>
      </c>
    </row>
    <row r="4159" spans="1:16">
      <c r="A4159" s="29">
        <v>4157</v>
      </c>
      <c r="B4159" s="29">
        <v>1032.623999999998</v>
      </c>
      <c r="C4159" s="29">
        <v>15257.2849999999</v>
      </c>
      <c r="D4159" s="29">
        <v>1</v>
      </c>
      <c r="E4159" s="29">
        <v>1</v>
      </c>
      <c r="F4159" s="29">
        <v>226.21199999999999</v>
      </c>
      <c r="G4159" s="29">
        <v>1</v>
      </c>
      <c r="H4159" s="29">
        <v>1</v>
      </c>
      <c r="I4159" s="29">
        <v>1</v>
      </c>
      <c r="K4159" s="432"/>
      <c r="L4159" s="432" t="e">
        <f>IF(K4159=0,#REF!,0)</f>
        <v>#REF!</v>
      </c>
      <c r="O4159">
        <v>53644.513978000003</v>
      </c>
      <c r="P4159">
        <v>30</v>
      </c>
    </row>
    <row r="4160" spans="1:16">
      <c r="A4160" s="29">
        <v>4158</v>
      </c>
      <c r="B4160" s="29">
        <v>1762.222</v>
      </c>
      <c r="C4160" s="29">
        <v>15259.003999999901</v>
      </c>
      <c r="D4160" s="29">
        <v>1</v>
      </c>
      <c r="E4160" s="29">
        <v>1</v>
      </c>
      <c r="F4160" s="29">
        <v>410.92500000000001</v>
      </c>
      <c r="G4160" s="29">
        <v>1</v>
      </c>
      <c r="H4160" s="29">
        <v>1</v>
      </c>
      <c r="I4160" s="29">
        <v>1</v>
      </c>
      <c r="K4160" s="432"/>
      <c r="L4160" s="432" t="e">
        <f>IF(K4160=0,#REF!,0)</f>
        <v>#REF!</v>
      </c>
      <c r="O4160">
        <v>53670.176453</v>
      </c>
      <c r="P4160">
        <v>34</v>
      </c>
    </row>
    <row r="4161" spans="1:16">
      <c r="A4161" s="29">
        <v>4159</v>
      </c>
      <c r="B4161" s="29">
        <v>6688.3919999999989</v>
      </c>
      <c r="C4161" s="29">
        <v>15969.5989999999</v>
      </c>
      <c r="D4161" s="29">
        <v>1</v>
      </c>
      <c r="E4161" s="29">
        <v>1</v>
      </c>
      <c r="F4161" s="29">
        <v>1254.114</v>
      </c>
      <c r="G4161" s="29">
        <v>1</v>
      </c>
      <c r="H4161" s="29">
        <v>1</v>
      </c>
      <c r="I4161" s="29">
        <v>1</v>
      </c>
      <c r="K4161" s="432"/>
      <c r="L4161" s="432" t="e">
        <f>IF(K4161=0,#REF!,0)</f>
        <v>#REF!</v>
      </c>
      <c r="O4161">
        <v>55018.344786999987</v>
      </c>
      <c r="P4161">
        <v>47</v>
      </c>
    </row>
    <row r="4162" spans="1:16">
      <c r="A4162" s="29">
        <v>4160</v>
      </c>
      <c r="B4162" s="29">
        <v>2357.976999999999</v>
      </c>
      <c r="C4162" s="29">
        <v>17671.12099999989</v>
      </c>
      <c r="D4162" s="29">
        <v>1</v>
      </c>
      <c r="E4162" s="29">
        <v>1</v>
      </c>
      <c r="F4162" s="29">
        <v>2548.2449999999899</v>
      </c>
      <c r="G4162" s="29">
        <v>1</v>
      </c>
      <c r="H4162" s="29">
        <v>1</v>
      </c>
      <c r="I4162" s="29">
        <v>1</v>
      </c>
      <c r="K4162" s="432"/>
      <c r="L4162" s="432" t="e">
        <f>IF(K4162=0,#REF!,0)</f>
        <v>#REF!</v>
      </c>
      <c r="O4162">
        <v>55976.230223999999</v>
      </c>
      <c r="P4162">
        <v>56</v>
      </c>
    </row>
    <row r="4163" spans="1:16">
      <c r="A4163" s="29">
        <v>4161</v>
      </c>
      <c r="B4163" s="29">
        <v>2779.190999999988</v>
      </c>
      <c r="C4163" s="29">
        <v>20864.373999999902</v>
      </c>
      <c r="D4163" s="29">
        <v>1</v>
      </c>
      <c r="E4163" s="29">
        <v>1</v>
      </c>
      <c r="F4163" s="29">
        <v>4030.1129999999898</v>
      </c>
      <c r="G4163" s="29">
        <v>1</v>
      </c>
      <c r="H4163" s="29">
        <v>1</v>
      </c>
      <c r="I4163" s="29">
        <v>1</v>
      </c>
      <c r="K4163" s="432"/>
      <c r="L4163" s="432" t="e">
        <f>IF(K4163=0,#REF!,0)</f>
        <v>#REF!</v>
      </c>
      <c r="O4163">
        <v>58575.298797000003</v>
      </c>
      <c r="P4163">
        <v>52</v>
      </c>
    </row>
    <row r="4164" spans="1:16">
      <c r="A4164" s="29">
        <v>4162</v>
      </c>
      <c r="B4164" s="29">
        <v>5956.5929999999898</v>
      </c>
      <c r="C4164" s="29">
        <v>23884.538999999899</v>
      </c>
      <c r="D4164" s="29">
        <v>1</v>
      </c>
      <c r="E4164" s="29">
        <v>1</v>
      </c>
      <c r="F4164" s="29">
        <v>5326.41</v>
      </c>
      <c r="G4164" s="29">
        <v>1</v>
      </c>
      <c r="H4164" s="29">
        <v>1</v>
      </c>
      <c r="I4164" s="29">
        <v>1</v>
      </c>
      <c r="K4164" s="432"/>
      <c r="L4164" s="432" t="e">
        <f>IF(K4164=0,#REF!,0)</f>
        <v>#REF!</v>
      </c>
      <c r="O4164">
        <v>63260.462158000002</v>
      </c>
      <c r="P4164">
        <v>48</v>
      </c>
    </row>
    <row r="4165" spans="1:16">
      <c r="A4165" s="29">
        <v>4163</v>
      </c>
      <c r="B4165" s="29">
        <v>9055.07599999999</v>
      </c>
      <c r="C4165" s="29">
        <v>25648.01599999989</v>
      </c>
      <c r="D4165" s="29">
        <v>1</v>
      </c>
      <c r="E4165" s="29">
        <v>1</v>
      </c>
      <c r="F4165" s="29">
        <v>5881.152</v>
      </c>
      <c r="G4165" s="29">
        <v>1</v>
      </c>
      <c r="H4165" s="29">
        <v>1</v>
      </c>
      <c r="I4165" s="29">
        <v>1</v>
      </c>
      <c r="K4165" s="432"/>
      <c r="L4165" s="432" t="e">
        <f>IF(K4165=0,#REF!,0)</f>
        <v>#REF!</v>
      </c>
      <c r="O4165">
        <v>65260.357665000003</v>
      </c>
      <c r="P4165">
        <v>49</v>
      </c>
    </row>
    <row r="4166" spans="1:16">
      <c r="A4166" s="29">
        <v>4164</v>
      </c>
      <c r="B4166" s="29">
        <v>8588.2060000000001</v>
      </c>
      <c r="C4166" s="29">
        <v>25179.49799999989</v>
      </c>
      <c r="D4166" s="29">
        <v>1</v>
      </c>
      <c r="E4166" s="29">
        <v>1</v>
      </c>
      <c r="F4166" s="29">
        <v>6190.0460000000003</v>
      </c>
      <c r="G4166" s="29">
        <v>1</v>
      </c>
      <c r="H4166" s="29">
        <v>1</v>
      </c>
      <c r="I4166" s="29">
        <v>1</v>
      </c>
      <c r="K4166" s="432"/>
      <c r="L4166" s="432" t="e">
        <f>IF(K4166=0,#REF!,0)</f>
        <v>#REF!</v>
      </c>
      <c r="O4166">
        <v>66713.197326000009</v>
      </c>
      <c r="P4166">
        <v>44</v>
      </c>
    </row>
    <row r="4167" spans="1:16">
      <c r="A4167" s="29">
        <v>4165</v>
      </c>
      <c r="B4167" s="29">
        <v>18412.625</v>
      </c>
      <c r="C4167" s="29">
        <v>22920.184999999889</v>
      </c>
      <c r="D4167" s="29">
        <v>1</v>
      </c>
      <c r="E4167" s="29">
        <v>1</v>
      </c>
      <c r="F4167" s="29">
        <v>5324.8230000000003</v>
      </c>
      <c r="G4167" s="29">
        <v>1</v>
      </c>
      <c r="H4167" s="29">
        <v>1</v>
      </c>
      <c r="I4167" s="29">
        <v>1</v>
      </c>
      <c r="K4167" s="432"/>
      <c r="L4167" s="432" t="e">
        <f>IF(K4167=0,#REF!,0)</f>
        <v>#REF!</v>
      </c>
      <c r="O4167">
        <v>65401.445495</v>
      </c>
      <c r="P4167">
        <v>42</v>
      </c>
    </row>
    <row r="4168" spans="1:16">
      <c r="A4168" s="29">
        <v>4166</v>
      </c>
      <c r="B4168" s="29">
        <v>11228.709000000001</v>
      </c>
      <c r="C4168" s="29">
        <v>22925.9009999999</v>
      </c>
      <c r="D4168" s="29">
        <v>1</v>
      </c>
      <c r="E4168" s="29">
        <v>1</v>
      </c>
      <c r="F4168" s="29">
        <v>4583.09799999999</v>
      </c>
      <c r="G4168" s="29">
        <v>1</v>
      </c>
      <c r="H4168" s="29">
        <v>1</v>
      </c>
      <c r="I4168" s="29">
        <v>1</v>
      </c>
      <c r="K4168" s="432">
        <v>2370.5561410689111</v>
      </c>
      <c r="L4168" s="432">
        <f>IF(K4168=0,#REF!,0)</f>
        <v>0</v>
      </c>
      <c r="O4168">
        <v>65357.413696000003</v>
      </c>
      <c r="P4168">
        <v>46</v>
      </c>
    </row>
    <row r="4169" spans="1:16">
      <c r="A4169" s="29">
        <v>4167</v>
      </c>
      <c r="B4169" s="29">
        <v>9795.2369999999773</v>
      </c>
      <c r="C4169" s="29">
        <v>23730.821999999898</v>
      </c>
      <c r="D4169" s="29">
        <v>1</v>
      </c>
      <c r="E4169" s="29">
        <v>1</v>
      </c>
      <c r="F4169" s="29">
        <v>3594.6779999999899</v>
      </c>
      <c r="G4169" s="29">
        <v>1</v>
      </c>
      <c r="H4169" s="29">
        <v>1</v>
      </c>
      <c r="I4169" s="29">
        <v>1</v>
      </c>
      <c r="K4169" s="432"/>
      <c r="L4169" s="432" t="e">
        <f>IF(K4169=0,#REF!,0)</f>
        <v>#REF!</v>
      </c>
      <c r="O4169">
        <v>69019.132142000002</v>
      </c>
      <c r="P4169">
        <v>46</v>
      </c>
    </row>
    <row r="4170" spans="1:16">
      <c r="A4170" s="29">
        <v>4168</v>
      </c>
      <c r="B4170" s="29">
        <v>9532.1759999999886</v>
      </c>
      <c r="C4170" s="29">
        <v>23012.26499999989</v>
      </c>
      <c r="D4170" s="29">
        <v>1</v>
      </c>
      <c r="E4170" s="29">
        <v>1</v>
      </c>
      <c r="F4170" s="29">
        <v>3162.4549999999999</v>
      </c>
      <c r="G4170" s="29">
        <v>1</v>
      </c>
      <c r="H4170" s="29">
        <v>1</v>
      </c>
      <c r="I4170" s="29">
        <v>1</v>
      </c>
      <c r="K4170" s="432"/>
      <c r="L4170" s="432" t="e">
        <f>IF(K4170=0,#REF!,0)</f>
        <v>#REF!</v>
      </c>
      <c r="O4170">
        <v>69237.611999999994</v>
      </c>
      <c r="P4170">
        <v>42</v>
      </c>
    </row>
    <row r="4171" spans="1:16">
      <c r="A4171" s="29">
        <v>4169</v>
      </c>
      <c r="B4171" s="29">
        <v>9019.7329999999984</v>
      </c>
      <c r="C4171" s="29">
        <v>22324.726999999901</v>
      </c>
      <c r="D4171" s="29">
        <v>1</v>
      </c>
      <c r="E4171" s="29">
        <v>1</v>
      </c>
      <c r="F4171" s="29">
        <v>1805.42099999999</v>
      </c>
      <c r="G4171" s="29">
        <v>1</v>
      </c>
      <c r="H4171" s="29">
        <v>1</v>
      </c>
      <c r="I4171" s="29">
        <v>1</v>
      </c>
      <c r="K4171" s="432"/>
      <c r="L4171" s="432" t="e">
        <f>IF(K4171=0,#REF!,0)</f>
        <v>#REF!</v>
      </c>
      <c r="O4171">
        <v>69044.39190599999</v>
      </c>
      <c r="P4171">
        <v>42</v>
      </c>
    </row>
    <row r="4172" spans="1:16">
      <c r="A4172" s="29">
        <v>4170</v>
      </c>
      <c r="B4172" s="29">
        <v>9991.5909999999894</v>
      </c>
      <c r="C4172" s="29">
        <v>21223.951999999899</v>
      </c>
      <c r="D4172" s="29">
        <v>1</v>
      </c>
      <c r="E4172" s="29">
        <v>1</v>
      </c>
      <c r="F4172" s="29">
        <v>3410.152</v>
      </c>
      <c r="G4172" s="29">
        <v>1</v>
      </c>
      <c r="H4172" s="29">
        <v>1</v>
      </c>
      <c r="I4172" s="29">
        <v>1</v>
      </c>
      <c r="K4172" s="432"/>
      <c r="L4172" s="432" t="e">
        <f>IF(K4172=0,#REF!,0)</f>
        <v>#REF!</v>
      </c>
      <c r="O4172">
        <v>68306.936828999998</v>
      </c>
      <c r="P4172">
        <v>43</v>
      </c>
    </row>
    <row r="4173" spans="1:16">
      <c r="A4173" s="29">
        <v>4171</v>
      </c>
      <c r="B4173" s="29">
        <v>16313.082</v>
      </c>
      <c r="C4173" s="29">
        <v>20447.995999999901</v>
      </c>
      <c r="D4173" s="29">
        <v>1</v>
      </c>
      <c r="E4173" s="29">
        <v>1</v>
      </c>
      <c r="F4173" s="29">
        <v>4461.2439999999997</v>
      </c>
      <c r="G4173" s="29">
        <v>1</v>
      </c>
      <c r="H4173" s="29">
        <v>1</v>
      </c>
      <c r="I4173" s="29">
        <v>1</v>
      </c>
      <c r="K4173" s="432"/>
      <c r="L4173" s="432" t="e">
        <f>IF(K4173=0,#REF!,0)</f>
        <v>#REF!</v>
      </c>
      <c r="O4173">
        <v>66017.873290999996</v>
      </c>
      <c r="P4173">
        <v>47</v>
      </c>
    </row>
    <row r="4174" spans="1:16">
      <c r="A4174" s="29">
        <v>4172</v>
      </c>
      <c r="B4174" s="29">
        <v>16272.942999999999</v>
      </c>
      <c r="C4174" s="29">
        <v>21042.147999999888</v>
      </c>
      <c r="D4174" s="29">
        <v>1</v>
      </c>
      <c r="E4174" s="29">
        <v>1</v>
      </c>
      <c r="F4174" s="29">
        <v>4833.2160000000003</v>
      </c>
      <c r="G4174" s="29">
        <v>1</v>
      </c>
      <c r="H4174" s="29">
        <v>1</v>
      </c>
      <c r="I4174" s="29">
        <v>1</v>
      </c>
      <c r="K4174" s="432"/>
      <c r="L4174" s="432" t="e">
        <f>IF(K4174=0,#REF!,0)</f>
        <v>#REF!</v>
      </c>
      <c r="O4174">
        <v>64787.230408000003</v>
      </c>
      <c r="P4174">
        <v>51</v>
      </c>
    </row>
    <row r="4175" spans="1:16">
      <c r="A4175" s="29">
        <v>4173</v>
      </c>
      <c r="B4175" s="29">
        <v>6413.280999999989</v>
      </c>
      <c r="C4175" s="29">
        <v>20410.576999999899</v>
      </c>
      <c r="D4175" s="29">
        <v>1</v>
      </c>
      <c r="E4175" s="29">
        <v>1</v>
      </c>
      <c r="F4175" s="29">
        <v>2485.335</v>
      </c>
      <c r="G4175" s="29">
        <v>1</v>
      </c>
      <c r="H4175" s="29">
        <v>1</v>
      </c>
      <c r="I4175" s="29">
        <v>1</v>
      </c>
      <c r="K4175" s="432"/>
      <c r="L4175" s="432" t="e">
        <f>IF(K4175=0,#REF!,0)</f>
        <v>#REF!</v>
      </c>
      <c r="O4175">
        <v>63843.838380000001</v>
      </c>
      <c r="P4175">
        <v>48</v>
      </c>
    </row>
    <row r="4176" spans="1:16">
      <c r="A4176" s="29">
        <v>4174</v>
      </c>
      <c r="B4176" s="29">
        <v>1818.2760000000001</v>
      </c>
      <c r="C4176" s="29">
        <v>18689.448999999899</v>
      </c>
      <c r="D4176" s="29">
        <v>1</v>
      </c>
      <c r="E4176" s="29">
        <v>1</v>
      </c>
      <c r="F4176" s="29">
        <v>2299.9479999999999</v>
      </c>
      <c r="G4176" s="29">
        <v>1</v>
      </c>
      <c r="H4176" s="29">
        <v>1</v>
      </c>
      <c r="I4176" s="29">
        <v>1</v>
      </c>
      <c r="K4176" s="432"/>
      <c r="L4176" s="432" t="e">
        <f>IF(K4176=0,#REF!,0)</f>
        <v>#REF!</v>
      </c>
      <c r="O4176">
        <v>61793.830504999998</v>
      </c>
      <c r="P4176">
        <v>49</v>
      </c>
    </row>
    <row r="4177" spans="1:16">
      <c r="A4177" s="29">
        <v>4175</v>
      </c>
      <c r="B4177" s="29">
        <v>1799.6579999999999</v>
      </c>
      <c r="C4177" s="29">
        <v>17373.051999999901</v>
      </c>
      <c r="D4177" s="29">
        <v>1</v>
      </c>
      <c r="E4177" s="29">
        <v>1</v>
      </c>
      <c r="F4177" s="29">
        <v>2115.3989999999999</v>
      </c>
      <c r="G4177" s="29">
        <v>1</v>
      </c>
      <c r="H4177" s="29">
        <v>1</v>
      </c>
      <c r="I4177" s="29">
        <v>1</v>
      </c>
      <c r="K4177" s="432"/>
      <c r="L4177" s="432" t="e">
        <f>IF(K4177=0,#REF!,0)</f>
        <v>#REF!</v>
      </c>
      <c r="O4177">
        <v>59267.926331000002</v>
      </c>
      <c r="P4177">
        <v>46</v>
      </c>
    </row>
    <row r="4178" spans="1:16">
      <c r="A4178" s="29">
        <v>4176</v>
      </c>
      <c r="B4178" s="29">
        <v>1052.226999999998</v>
      </c>
      <c r="C4178" s="29">
        <v>16701.502999999899</v>
      </c>
      <c r="D4178" s="29">
        <v>1</v>
      </c>
      <c r="E4178" s="29">
        <v>1</v>
      </c>
      <c r="F4178" s="29">
        <v>1192.3530000000001</v>
      </c>
      <c r="G4178" s="29">
        <v>1</v>
      </c>
      <c r="H4178" s="29">
        <v>1</v>
      </c>
      <c r="I4178" s="29">
        <v>1</v>
      </c>
      <c r="K4178" s="432"/>
      <c r="L4178" s="432" t="e">
        <f>IF(K4178=0,#REF!,0)</f>
        <v>#REF!</v>
      </c>
      <c r="O4178">
        <v>56627.893403000002</v>
      </c>
      <c r="P4178">
        <v>41</v>
      </c>
    </row>
    <row r="4179" spans="1:16">
      <c r="A4179" s="29">
        <v>4177</v>
      </c>
      <c r="B4179" s="29">
        <v>1035.5099999999979</v>
      </c>
      <c r="C4179" s="29">
        <v>16117.3479999999</v>
      </c>
      <c r="D4179" s="29">
        <v>1</v>
      </c>
      <c r="E4179" s="29">
        <v>1</v>
      </c>
      <c r="F4179" s="29">
        <v>552.82600000000002</v>
      </c>
      <c r="G4179" s="29">
        <v>1</v>
      </c>
      <c r="H4179" s="29">
        <v>1</v>
      </c>
      <c r="I4179" s="29">
        <v>1</v>
      </c>
      <c r="K4179" s="432"/>
      <c r="L4179" s="432" t="e">
        <f>IF(K4179=0,#REF!,0)</f>
        <v>#REF!</v>
      </c>
      <c r="O4179">
        <v>54369.656464</v>
      </c>
      <c r="P4179">
        <v>42</v>
      </c>
    </row>
    <row r="4180" spans="1:16">
      <c r="A4180" s="29">
        <v>4178</v>
      </c>
      <c r="B4180" s="29">
        <v>1032.623999999998</v>
      </c>
      <c r="C4180" s="29">
        <v>15858.7589999999</v>
      </c>
      <c r="D4180" s="29">
        <v>1</v>
      </c>
      <c r="E4180" s="29">
        <v>1</v>
      </c>
      <c r="F4180" s="29">
        <v>313.801999999999</v>
      </c>
      <c r="G4180" s="29">
        <v>1</v>
      </c>
      <c r="H4180" s="29">
        <v>1</v>
      </c>
      <c r="I4180" s="29">
        <v>1</v>
      </c>
      <c r="K4180" s="432"/>
      <c r="L4180" s="432" t="e">
        <f>IF(K4180=0,#REF!,0)</f>
        <v>#REF!</v>
      </c>
      <c r="O4180">
        <v>52577.647462000001</v>
      </c>
      <c r="P4180">
        <v>36</v>
      </c>
    </row>
    <row r="4181" spans="1:16">
      <c r="A4181" s="29">
        <v>4179</v>
      </c>
      <c r="B4181" s="29">
        <v>1032.623999999998</v>
      </c>
      <c r="C4181" s="29">
        <v>15376.0099999999</v>
      </c>
      <c r="D4181" s="29">
        <v>1</v>
      </c>
      <c r="E4181" s="29">
        <v>1</v>
      </c>
      <c r="F4181" s="29">
        <v>243.72199999999901</v>
      </c>
      <c r="G4181" s="29">
        <v>1</v>
      </c>
      <c r="H4181" s="29">
        <v>1</v>
      </c>
      <c r="I4181" s="29">
        <v>1</v>
      </c>
      <c r="K4181" s="432"/>
      <c r="L4181" s="432" t="e">
        <f>IF(K4181=0,#REF!,0)</f>
        <v>#REF!</v>
      </c>
      <c r="O4181">
        <v>51608.585694000001</v>
      </c>
      <c r="P4181">
        <v>37</v>
      </c>
    </row>
    <row r="4182" spans="1:16">
      <c r="A4182" s="29">
        <v>4180</v>
      </c>
      <c r="B4182" s="29">
        <v>1032.623999999998</v>
      </c>
      <c r="C4182" s="29">
        <v>15473.9809999999</v>
      </c>
      <c r="D4182" s="29">
        <v>1</v>
      </c>
      <c r="E4182" s="29">
        <v>1</v>
      </c>
      <c r="F4182" s="29">
        <v>243.626</v>
      </c>
      <c r="G4182" s="29">
        <v>1</v>
      </c>
      <c r="H4182" s="29">
        <v>1</v>
      </c>
      <c r="I4182" s="29">
        <v>1</v>
      </c>
      <c r="K4182" s="432"/>
      <c r="L4182" s="432" t="e">
        <f>IF(K4182=0,#REF!,0)</f>
        <v>#REF!</v>
      </c>
      <c r="O4182">
        <v>51249.281646000003</v>
      </c>
      <c r="P4182">
        <v>35</v>
      </c>
    </row>
    <row r="4183" spans="1:16">
      <c r="A4183" s="29">
        <v>4181</v>
      </c>
      <c r="B4183" s="29">
        <v>1032.623999999998</v>
      </c>
      <c r="C4183" s="29">
        <v>15439.2599999999</v>
      </c>
      <c r="D4183" s="29">
        <v>1</v>
      </c>
      <c r="E4183" s="29">
        <v>1</v>
      </c>
      <c r="F4183" s="29">
        <v>227.23699999999999</v>
      </c>
      <c r="G4183" s="29">
        <v>1</v>
      </c>
      <c r="H4183" s="29">
        <v>1</v>
      </c>
      <c r="I4183" s="29">
        <v>1</v>
      </c>
      <c r="K4183" s="432"/>
      <c r="L4183" s="432" t="e">
        <f>IF(K4183=0,#REF!,0)</f>
        <v>#REF!</v>
      </c>
      <c r="O4183">
        <v>50785.756804999997</v>
      </c>
      <c r="P4183">
        <v>35</v>
      </c>
    </row>
    <row r="4184" spans="1:16">
      <c r="A4184" s="29">
        <v>4182</v>
      </c>
      <c r="B4184" s="29">
        <v>1762.222</v>
      </c>
      <c r="C4184" s="29">
        <v>15418.984999999901</v>
      </c>
      <c r="D4184" s="29">
        <v>1</v>
      </c>
      <c r="E4184" s="29">
        <v>1</v>
      </c>
      <c r="F4184" s="29">
        <v>2498.1129999999998</v>
      </c>
      <c r="G4184" s="29">
        <v>1</v>
      </c>
      <c r="H4184" s="29">
        <v>1</v>
      </c>
      <c r="I4184" s="29">
        <v>1</v>
      </c>
      <c r="K4184" s="432"/>
      <c r="L4184" s="432" t="e">
        <f>IF(K4184=0,#REF!,0)</f>
        <v>#REF!</v>
      </c>
      <c r="O4184">
        <v>50421.284758000002</v>
      </c>
      <c r="P4184">
        <v>34</v>
      </c>
    </row>
    <row r="4185" spans="1:16">
      <c r="A4185" s="29">
        <v>4183</v>
      </c>
      <c r="B4185" s="29">
        <v>7866.1319999999887</v>
      </c>
      <c r="C4185" s="29">
        <v>15940.6969999999</v>
      </c>
      <c r="D4185" s="29">
        <v>1</v>
      </c>
      <c r="E4185" s="29">
        <v>1</v>
      </c>
      <c r="F4185" s="29">
        <v>6550.3499999999904</v>
      </c>
      <c r="G4185" s="29">
        <v>1</v>
      </c>
      <c r="H4185" s="29">
        <v>1</v>
      </c>
      <c r="I4185" s="29">
        <v>1</v>
      </c>
      <c r="K4185" s="432"/>
      <c r="L4185" s="432" t="e">
        <f>IF(K4185=0,#REF!,0)</f>
        <v>#REF!</v>
      </c>
      <c r="O4185">
        <v>50919.710600999999</v>
      </c>
      <c r="P4185">
        <v>37</v>
      </c>
    </row>
    <row r="4186" spans="1:16">
      <c r="A4186" s="29">
        <v>4184</v>
      </c>
      <c r="B4186" s="29">
        <v>2305.6770000000001</v>
      </c>
      <c r="C4186" s="29">
        <v>75361.833999999901</v>
      </c>
      <c r="D4186" s="29">
        <v>1</v>
      </c>
      <c r="E4186" s="29">
        <v>1</v>
      </c>
      <c r="F4186" s="29">
        <v>5307.4690000000001</v>
      </c>
      <c r="G4186" s="29">
        <v>1</v>
      </c>
      <c r="H4186" s="29">
        <v>1</v>
      </c>
      <c r="I4186" s="29">
        <v>1</v>
      </c>
      <c r="K4186" s="432"/>
      <c r="L4186" s="432" t="e">
        <f>IF(K4186=0,#REF!,0)</f>
        <v>#REF!</v>
      </c>
      <c r="O4186">
        <v>52017.137145000001</v>
      </c>
      <c r="P4186">
        <v>42</v>
      </c>
    </row>
    <row r="4187" spans="1:16">
      <c r="A4187" s="29">
        <v>4185</v>
      </c>
      <c r="B4187" s="29">
        <v>2607.1009999999878</v>
      </c>
      <c r="C4187" s="29">
        <v>145239.32299999989</v>
      </c>
      <c r="D4187" s="29">
        <v>1</v>
      </c>
      <c r="E4187" s="29">
        <v>1</v>
      </c>
      <c r="F4187" s="29">
        <v>4390.835</v>
      </c>
      <c r="G4187" s="29">
        <v>1</v>
      </c>
      <c r="H4187" s="29">
        <v>1</v>
      </c>
      <c r="I4187" s="29">
        <v>1</v>
      </c>
      <c r="K4187" s="432"/>
      <c r="L4187" s="432" t="e">
        <f>IF(K4187=0,#REF!,0)</f>
        <v>#REF!</v>
      </c>
      <c r="O4187">
        <v>53251.764952999998</v>
      </c>
      <c r="P4187">
        <v>51</v>
      </c>
    </row>
    <row r="4188" spans="1:16">
      <c r="A4188" s="29">
        <v>4186</v>
      </c>
      <c r="B4188" s="29">
        <v>3146.6469999999981</v>
      </c>
      <c r="C4188" s="29">
        <v>182254.5359999997</v>
      </c>
      <c r="D4188" s="29">
        <v>1</v>
      </c>
      <c r="E4188" s="29">
        <v>1</v>
      </c>
      <c r="F4188" s="29">
        <v>3344.9339999999902</v>
      </c>
      <c r="G4188" s="29">
        <v>1</v>
      </c>
      <c r="H4188" s="29">
        <v>1</v>
      </c>
      <c r="I4188" s="29">
        <v>1</v>
      </c>
      <c r="K4188" s="432"/>
      <c r="L4188" s="432" t="e">
        <f>IF(K4188=0,#REF!,0)</f>
        <v>#REF!</v>
      </c>
      <c r="O4188">
        <v>55510.162108999997</v>
      </c>
      <c r="P4188">
        <v>53</v>
      </c>
    </row>
    <row r="4189" spans="1:16">
      <c r="A4189" s="29">
        <v>4187</v>
      </c>
      <c r="B4189" s="29">
        <v>3072.7739999999981</v>
      </c>
      <c r="C4189" s="29">
        <v>201912.50499999971</v>
      </c>
      <c r="D4189" s="29">
        <v>1</v>
      </c>
      <c r="E4189" s="29">
        <v>1</v>
      </c>
      <c r="F4189" s="29">
        <v>2952.9760000000001</v>
      </c>
      <c r="G4189" s="29">
        <v>1</v>
      </c>
      <c r="H4189" s="29">
        <v>1</v>
      </c>
      <c r="I4189" s="29">
        <v>1</v>
      </c>
      <c r="K4189" s="432"/>
      <c r="L4189" s="432" t="e">
        <f>IF(K4189=0,#REF!,0)</f>
        <v>#REF!</v>
      </c>
      <c r="O4189">
        <v>57175.163971000002</v>
      </c>
      <c r="P4189">
        <v>56</v>
      </c>
    </row>
    <row r="4190" spans="1:16">
      <c r="A4190" s="29">
        <v>4188</v>
      </c>
      <c r="B4190" s="29">
        <v>4330.5739999999987</v>
      </c>
      <c r="C4190" s="29">
        <v>179787.1749999997</v>
      </c>
      <c r="D4190" s="29">
        <v>1</v>
      </c>
      <c r="E4190" s="29">
        <v>1</v>
      </c>
      <c r="F4190" s="29">
        <v>2756.8069999999998</v>
      </c>
      <c r="G4190" s="29">
        <v>1</v>
      </c>
      <c r="H4190" s="29">
        <v>1</v>
      </c>
      <c r="I4190" s="29">
        <v>1</v>
      </c>
      <c r="K4190" s="432"/>
      <c r="L4190" s="432" t="e">
        <f>IF(K4190=0,#REF!,0)</f>
        <v>#REF!</v>
      </c>
      <c r="O4190">
        <v>58424.629364</v>
      </c>
      <c r="P4190">
        <v>49</v>
      </c>
    </row>
    <row r="4191" spans="1:16">
      <c r="A4191" s="29">
        <v>4189</v>
      </c>
      <c r="B4191" s="29">
        <v>15470.915999999999</v>
      </c>
      <c r="C4191" s="29">
        <v>112035.0009999998</v>
      </c>
      <c r="D4191" s="29">
        <v>1</v>
      </c>
      <c r="E4191" s="29">
        <v>1</v>
      </c>
      <c r="F4191" s="29">
        <v>4127.9629999999997</v>
      </c>
      <c r="G4191" s="29">
        <v>1</v>
      </c>
      <c r="H4191" s="29">
        <v>1</v>
      </c>
      <c r="I4191" s="29">
        <v>1</v>
      </c>
      <c r="K4191" s="432"/>
      <c r="L4191" s="432" t="e">
        <f>IF(K4191=0,#REF!,0)</f>
        <v>#REF!</v>
      </c>
      <c r="O4191">
        <v>57931.010802999997</v>
      </c>
      <c r="P4191">
        <v>49</v>
      </c>
    </row>
    <row r="4192" spans="1:16">
      <c r="A4192" s="29">
        <v>4190</v>
      </c>
      <c r="B4192" s="29">
        <v>9645.7619999999897</v>
      </c>
      <c r="C4192" s="29">
        <v>161249.25999999989</v>
      </c>
      <c r="D4192" s="29">
        <v>1</v>
      </c>
      <c r="E4192" s="29">
        <v>1</v>
      </c>
      <c r="F4192" s="29">
        <v>3669.701</v>
      </c>
      <c r="G4192" s="29">
        <v>1</v>
      </c>
      <c r="H4192" s="29">
        <v>1</v>
      </c>
      <c r="I4192" s="29">
        <v>1</v>
      </c>
      <c r="K4192" s="432"/>
      <c r="L4192" s="432" t="e">
        <f>IF(K4192=0,#REF!,0)</f>
        <v>#REF!</v>
      </c>
      <c r="O4192">
        <v>57588.207184999999</v>
      </c>
      <c r="P4192">
        <v>50</v>
      </c>
    </row>
    <row r="4193" spans="1:16">
      <c r="A4193" s="29">
        <v>4191</v>
      </c>
      <c r="B4193" s="29">
        <v>9523.3569999999982</v>
      </c>
      <c r="C4193" s="29">
        <v>221818.67699999959</v>
      </c>
      <c r="D4193" s="29">
        <v>1</v>
      </c>
      <c r="E4193" s="29">
        <v>1</v>
      </c>
      <c r="F4193" s="29">
        <v>2102.9379999999901</v>
      </c>
      <c r="G4193" s="29">
        <v>1</v>
      </c>
      <c r="H4193" s="29">
        <v>1</v>
      </c>
      <c r="I4193" s="29">
        <v>1</v>
      </c>
      <c r="K4193" s="432"/>
      <c r="L4193" s="432" t="e">
        <f>IF(K4193=0,#REF!,0)</f>
        <v>#REF!</v>
      </c>
      <c r="O4193">
        <v>59031.809357999999</v>
      </c>
      <c r="P4193">
        <v>41</v>
      </c>
    </row>
    <row r="4194" spans="1:16">
      <c r="A4194" s="29">
        <v>4192</v>
      </c>
      <c r="B4194" s="29">
        <v>10461.84599999999</v>
      </c>
      <c r="C4194" s="29">
        <v>201716.75999999969</v>
      </c>
      <c r="D4194" s="29">
        <v>1</v>
      </c>
      <c r="E4194" s="29">
        <v>1</v>
      </c>
      <c r="F4194" s="29">
        <v>1842.0509999999999</v>
      </c>
      <c r="G4194" s="29">
        <v>1</v>
      </c>
      <c r="H4194" s="29">
        <v>1</v>
      </c>
      <c r="I4194" s="29">
        <v>1</v>
      </c>
      <c r="K4194" s="432"/>
      <c r="L4194" s="432" t="e">
        <f>IF(K4194=0,#REF!,0)</f>
        <v>#REF!</v>
      </c>
      <c r="O4194">
        <v>58129.400054999998</v>
      </c>
      <c r="P4194">
        <v>45</v>
      </c>
    </row>
    <row r="4195" spans="1:16">
      <c r="A4195" s="29">
        <v>4193</v>
      </c>
      <c r="B4195" s="29">
        <v>10021.71599999998</v>
      </c>
      <c r="C4195" s="29">
        <v>184988.5959999999</v>
      </c>
      <c r="D4195" s="29">
        <v>1</v>
      </c>
      <c r="E4195" s="29">
        <v>1</v>
      </c>
      <c r="F4195" s="29">
        <v>2102.585</v>
      </c>
      <c r="G4195" s="29">
        <v>1</v>
      </c>
      <c r="H4195" s="29">
        <v>1</v>
      </c>
      <c r="I4195" s="29">
        <v>1</v>
      </c>
      <c r="K4195" s="432"/>
      <c r="L4195" s="432" t="e">
        <f>IF(K4195=0,#REF!,0)</f>
        <v>#REF!</v>
      </c>
      <c r="O4195">
        <v>57529.914978999986</v>
      </c>
      <c r="P4195">
        <v>44</v>
      </c>
    </row>
    <row r="4196" spans="1:16">
      <c r="A4196" s="29">
        <v>4194</v>
      </c>
      <c r="B4196" s="29">
        <v>11553.436999999991</v>
      </c>
      <c r="C4196" s="29">
        <v>133082.3629999999</v>
      </c>
      <c r="D4196" s="29">
        <v>1</v>
      </c>
      <c r="E4196" s="29">
        <v>1</v>
      </c>
      <c r="F4196" s="29">
        <v>3668.4929999999999</v>
      </c>
      <c r="G4196" s="29">
        <v>1</v>
      </c>
      <c r="H4196" s="29">
        <v>1</v>
      </c>
      <c r="I4196" s="29">
        <v>1</v>
      </c>
      <c r="K4196" s="432"/>
      <c r="L4196" s="432" t="e">
        <f>IF(K4196=0,#REF!,0)</f>
        <v>#REF!</v>
      </c>
      <c r="O4196">
        <v>55775.459776999996</v>
      </c>
      <c r="P4196">
        <v>47</v>
      </c>
    </row>
    <row r="4197" spans="1:16">
      <c r="A4197" s="29">
        <v>4195</v>
      </c>
      <c r="B4197" s="29">
        <v>17107.753000000001</v>
      </c>
      <c r="C4197" s="29">
        <v>44239.928999999902</v>
      </c>
      <c r="D4197" s="29">
        <v>1</v>
      </c>
      <c r="E4197" s="29">
        <v>1</v>
      </c>
      <c r="F4197" s="29">
        <v>5170.982</v>
      </c>
      <c r="G4197" s="29">
        <v>1</v>
      </c>
      <c r="H4197" s="29">
        <v>1</v>
      </c>
      <c r="I4197" s="29">
        <v>1</v>
      </c>
      <c r="K4197" s="432"/>
      <c r="L4197" s="432" t="e">
        <f>IF(K4197=0,#REF!,0)</f>
        <v>#REF!</v>
      </c>
      <c r="O4197">
        <v>55146.613251000002</v>
      </c>
      <c r="P4197">
        <v>47</v>
      </c>
    </row>
    <row r="4198" spans="1:16">
      <c r="A4198" s="29">
        <v>4196</v>
      </c>
      <c r="B4198" s="29">
        <v>18567.82799999999</v>
      </c>
      <c r="C4198" s="29">
        <v>44998.178999999793</v>
      </c>
      <c r="D4198" s="29">
        <v>1</v>
      </c>
      <c r="E4198" s="29">
        <v>1</v>
      </c>
      <c r="F4198" s="29">
        <v>5236.9639999999899</v>
      </c>
      <c r="G4198" s="29">
        <v>1</v>
      </c>
      <c r="H4198" s="29">
        <v>1</v>
      </c>
      <c r="I4198" s="29">
        <v>1</v>
      </c>
      <c r="K4198" s="432"/>
      <c r="L4198" s="432" t="e">
        <f>IF(K4198=0,#REF!,0)</f>
        <v>#REF!</v>
      </c>
      <c r="O4198">
        <v>55110.328307999996</v>
      </c>
      <c r="P4198">
        <v>47</v>
      </c>
    </row>
    <row r="4199" spans="1:16">
      <c r="A4199" s="29">
        <v>4197</v>
      </c>
      <c r="B4199" s="29">
        <v>8386.0019999999895</v>
      </c>
      <c r="C4199" s="29">
        <v>20765.97599999989</v>
      </c>
      <c r="D4199" s="29">
        <v>1</v>
      </c>
      <c r="E4199" s="29">
        <v>1</v>
      </c>
      <c r="F4199" s="29">
        <v>4062.0259999999998</v>
      </c>
      <c r="G4199" s="29">
        <v>1</v>
      </c>
      <c r="H4199" s="29">
        <v>1</v>
      </c>
      <c r="I4199" s="29">
        <v>1</v>
      </c>
      <c r="K4199" s="432"/>
      <c r="L4199" s="432" t="e">
        <f>IF(K4199=0,#REF!,0)</f>
        <v>#REF!</v>
      </c>
      <c r="O4199">
        <v>55741.639219999997</v>
      </c>
      <c r="P4199">
        <v>49</v>
      </c>
    </row>
    <row r="4200" spans="1:16">
      <c r="A4200" s="29">
        <v>4198</v>
      </c>
      <c r="B4200" s="29">
        <v>1830.91</v>
      </c>
      <c r="C4200" s="29">
        <v>18898.193999999901</v>
      </c>
      <c r="D4200" s="29">
        <v>1</v>
      </c>
      <c r="E4200" s="29">
        <v>1</v>
      </c>
      <c r="F4200" s="29">
        <v>2951.2629999999899</v>
      </c>
      <c r="G4200" s="29">
        <v>1</v>
      </c>
      <c r="H4200" s="29">
        <v>1</v>
      </c>
      <c r="I4200" s="29">
        <v>1</v>
      </c>
      <c r="K4200" s="432"/>
      <c r="L4200" s="432" t="e">
        <f>IF(K4200=0,#REF!,0)</f>
        <v>#REF!</v>
      </c>
      <c r="O4200">
        <v>55306.410521999998</v>
      </c>
      <c r="P4200">
        <v>47</v>
      </c>
    </row>
    <row r="4201" spans="1:16">
      <c r="A4201" s="29">
        <v>4199</v>
      </c>
      <c r="B4201" s="29">
        <v>1811.2909999999999</v>
      </c>
      <c r="C4201" s="29">
        <v>17567.223999999889</v>
      </c>
      <c r="D4201" s="29">
        <v>1</v>
      </c>
      <c r="E4201" s="29">
        <v>1</v>
      </c>
      <c r="F4201" s="29">
        <v>1647.941</v>
      </c>
      <c r="G4201" s="29">
        <v>1</v>
      </c>
      <c r="H4201" s="29">
        <v>1</v>
      </c>
      <c r="I4201" s="29">
        <v>1</v>
      </c>
      <c r="K4201" s="432"/>
      <c r="L4201" s="432" t="e">
        <f>IF(K4201=0,#REF!,0)</f>
        <v>#REF!</v>
      </c>
      <c r="O4201">
        <v>53803.969603999998</v>
      </c>
      <c r="P4201">
        <v>45</v>
      </c>
    </row>
    <row r="4202" spans="1:16">
      <c r="A4202" s="29">
        <v>4200</v>
      </c>
      <c r="B4202" s="29">
        <v>1059.2229999999979</v>
      </c>
      <c r="C4202" s="29">
        <v>16683.0639999999</v>
      </c>
      <c r="D4202" s="29">
        <v>1</v>
      </c>
      <c r="E4202" s="29">
        <v>1</v>
      </c>
      <c r="F4202" s="29">
        <v>1258.6029999999901</v>
      </c>
      <c r="G4202" s="29">
        <v>1</v>
      </c>
      <c r="H4202" s="29">
        <v>1</v>
      </c>
      <c r="I4202" s="29">
        <v>1</v>
      </c>
      <c r="K4202" s="432"/>
      <c r="L4202" s="432" t="e">
        <f>IF(K4202=0,#REF!,0)</f>
        <v>#REF!</v>
      </c>
      <c r="O4202">
        <v>52293.287566999999</v>
      </c>
      <c r="P4202">
        <v>43</v>
      </c>
    </row>
    <row r="4203" spans="1:16">
      <c r="A4203" s="29">
        <v>4201</v>
      </c>
      <c r="B4203" s="29">
        <v>1036.854999999998</v>
      </c>
      <c r="C4203" s="29">
        <v>15870.0449999999</v>
      </c>
      <c r="D4203" s="29">
        <v>1</v>
      </c>
      <c r="E4203" s="29">
        <v>1</v>
      </c>
      <c r="F4203" s="29">
        <v>552.80200000000002</v>
      </c>
      <c r="G4203" s="29">
        <v>1</v>
      </c>
      <c r="H4203" s="29">
        <v>1</v>
      </c>
      <c r="I4203" s="29">
        <v>1</v>
      </c>
      <c r="K4203" s="432"/>
      <c r="L4203" s="432" t="e">
        <f>IF(K4203=0,#REF!,0)</f>
        <v>#REF!</v>
      </c>
      <c r="O4203">
        <v>52011.124632999999</v>
      </c>
      <c r="P4203">
        <v>38</v>
      </c>
    </row>
    <row r="4204" spans="1:16">
      <c r="A4204" s="29">
        <v>4202</v>
      </c>
      <c r="B4204" s="29">
        <v>1032.623999999998</v>
      </c>
      <c r="C4204" s="29">
        <v>15263.628999999901</v>
      </c>
      <c r="D4204" s="29">
        <v>1</v>
      </c>
      <c r="E4204" s="29">
        <v>1</v>
      </c>
      <c r="F4204" s="29">
        <v>314.13</v>
      </c>
      <c r="G4204" s="29">
        <v>1</v>
      </c>
      <c r="H4204" s="29">
        <v>1</v>
      </c>
      <c r="I4204" s="29">
        <v>1</v>
      </c>
      <c r="K4204" s="432"/>
      <c r="L4204" s="432" t="e">
        <f>IF(K4204=0,#REF!,0)</f>
        <v>#REF!</v>
      </c>
      <c r="O4204">
        <v>50111.5</v>
      </c>
      <c r="P4204">
        <v>35</v>
      </c>
    </row>
    <row r="4205" spans="1:16">
      <c r="A4205" s="29">
        <v>4203</v>
      </c>
      <c r="B4205" s="29">
        <v>1032.623999999998</v>
      </c>
      <c r="C4205" s="29">
        <v>15229.877999999901</v>
      </c>
      <c r="D4205" s="29">
        <v>1</v>
      </c>
      <c r="E4205" s="29">
        <v>1</v>
      </c>
      <c r="F4205" s="29">
        <v>244.33099999999999</v>
      </c>
      <c r="G4205" s="29">
        <v>1</v>
      </c>
      <c r="H4205" s="29">
        <v>1</v>
      </c>
      <c r="I4205" s="29">
        <v>1</v>
      </c>
      <c r="K4205" s="432"/>
      <c r="L4205" s="432" t="e">
        <f>IF(K4205=0,#REF!,0)</f>
        <v>#REF!</v>
      </c>
      <c r="O4205">
        <v>49771.773528999998</v>
      </c>
      <c r="P4205">
        <v>36</v>
      </c>
    </row>
    <row r="4206" spans="1:16">
      <c r="A4206" s="29">
        <v>4204</v>
      </c>
      <c r="B4206" s="29">
        <v>1032.623999999998</v>
      </c>
      <c r="C4206" s="29">
        <v>15213.4989999999</v>
      </c>
      <c r="D4206" s="29">
        <v>1</v>
      </c>
      <c r="E4206" s="29">
        <v>1</v>
      </c>
      <c r="F4206" s="29">
        <v>245.105999999999</v>
      </c>
      <c r="G4206" s="29">
        <v>1</v>
      </c>
      <c r="H4206" s="29">
        <v>1</v>
      </c>
      <c r="I4206" s="29">
        <v>1</v>
      </c>
      <c r="K4206" s="432"/>
      <c r="L4206" s="432" t="e">
        <f>IF(K4206=0,#REF!,0)</f>
        <v>#REF!</v>
      </c>
      <c r="O4206">
        <v>49347.905304</v>
      </c>
      <c r="P4206">
        <v>32</v>
      </c>
    </row>
    <row r="4207" spans="1:16">
      <c r="A4207" s="29">
        <v>4205</v>
      </c>
      <c r="B4207" s="29">
        <v>1032.623999999998</v>
      </c>
      <c r="C4207" s="29">
        <v>15202.995999999899</v>
      </c>
      <c r="D4207" s="29">
        <v>1</v>
      </c>
      <c r="E4207" s="29">
        <v>1</v>
      </c>
      <c r="F4207" s="29">
        <v>228.503999999999</v>
      </c>
      <c r="G4207" s="29">
        <v>1</v>
      </c>
      <c r="H4207" s="29">
        <v>1</v>
      </c>
      <c r="I4207" s="29">
        <v>1</v>
      </c>
      <c r="K4207" s="432"/>
      <c r="L4207" s="432" t="e">
        <f>IF(K4207=0,#REF!,0)</f>
        <v>#REF!</v>
      </c>
      <c r="O4207">
        <v>49410.285734999998</v>
      </c>
      <c r="P4207">
        <v>32</v>
      </c>
    </row>
    <row r="4208" spans="1:16">
      <c r="A4208" s="29">
        <v>4206</v>
      </c>
      <c r="B4208" s="29">
        <v>1762.222</v>
      </c>
      <c r="C4208" s="29">
        <v>15203.137999999901</v>
      </c>
      <c r="D4208" s="29">
        <v>1</v>
      </c>
      <c r="E4208" s="29">
        <v>1</v>
      </c>
      <c r="F4208" s="29">
        <v>2499.855</v>
      </c>
      <c r="G4208" s="29">
        <v>1</v>
      </c>
      <c r="H4208" s="29">
        <v>1</v>
      </c>
      <c r="I4208" s="29">
        <v>1</v>
      </c>
      <c r="K4208" s="432"/>
      <c r="L4208" s="432" t="e">
        <f>IF(K4208=0,#REF!,0)</f>
        <v>#REF!</v>
      </c>
      <c r="O4208">
        <v>48723.873900999999</v>
      </c>
      <c r="P4208">
        <v>33</v>
      </c>
    </row>
    <row r="4209" spans="1:16">
      <c r="A4209" s="29">
        <v>4207</v>
      </c>
      <c r="B4209" s="29">
        <v>6456.2099999999991</v>
      </c>
      <c r="C4209" s="29">
        <v>15341.2749999999</v>
      </c>
      <c r="D4209" s="29">
        <v>1</v>
      </c>
      <c r="E4209" s="29">
        <v>1</v>
      </c>
      <c r="F4209" s="29">
        <v>6552.826</v>
      </c>
      <c r="G4209" s="29">
        <v>1</v>
      </c>
      <c r="H4209" s="29">
        <v>1</v>
      </c>
      <c r="I4209" s="29">
        <v>1</v>
      </c>
      <c r="K4209" s="432"/>
      <c r="L4209" s="432" t="e">
        <f>IF(K4209=0,#REF!,0)</f>
        <v>#REF!</v>
      </c>
      <c r="O4209">
        <v>49493.013032000003</v>
      </c>
      <c r="P4209">
        <v>36</v>
      </c>
    </row>
    <row r="4210" spans="1:16">
      <c r="A4210" s="29">
        <v>4208</v>
      </c>
      <c r="B4210" s="29">
        <v>2007.110999999999</v>
      </c>
      <c r="C4210" s="29">
        <v>64950.310999999987</v>
      </c>
      <c r="D4210" s="29">
        <v>1</v>
      </c>
      <c r="E4210" s="29">
        <v>1</v>
      </c>
      <c r="F4210" s="29">
        <v>5308.8990000000003</v>
      </c>
      <c r="G4210" s="29">
        <v>1</v>
      </c>
      <c r="H4210" s="29">
        <v>1</v>
      </c>
      <c r="I4210" s="29">
        <v>1</v>
      </c>
      <c r="K4210" s="432"/>
      <c r="L4210" s="432" t="e">
        <f>IF(K4210=0,#REF!,0)</f>
        <v>#REF!</v>
      </c>
      <c r="O4210">
        <v>49571.371062999999</v>
      </c>
      <c r="P4210">
        <v>42</v>
      </c>
    </row>
    <row r="4211" spans="1:16">
      <c r="A4211" s="29">
        <v>4209</v>
      </c>
      <c r="B4211" s="29">
        <v>1807.6319999999971</v>
      </c>
      <c r="C4211" s="29">
        <v>127483.4979999998</v>
      </c>
      <c r="D4211" s="29">
        <v>1</v>
      </c>
      <c r="E4211" s="29">
        <v>1</v>
      </c>
      <c r="F4211" s="29">
        <v>4391.7649999999903</v>
      </c>
      <c r="G4211" s="29">
        <v>1</v>
      </c>
      <c r="H4211" s="29">
        <v>1</v>
      </c>
      <c r="I4211" s="29">
        <v>1</v>
      </c>
      <c r="K4211" s="432"/>
      <c r="L4211" s="432" t="e">
        <f>IF(K4211=0,#REF!,0)</f>
        <v>#REF!</v>
      </c>
      <c r="O4211">
        <v>49412.328552999999</v>
      </c>
      <c r="P4211">
        <v>45</v>
      </c>
    </row>
    <row r="4212" spans="1:16">
      <c r="A4212" s="29">
        <v>4210</v>
      </c>
      <c r="B4212" s="29">
        <v>4639.369999999989</v>
      </c>
      <c r="C4212" s="29">
        <v>177347.6579999997</v>
      </c>
      <c r="D4212" s="29">
        <v>1</v>
      </c>
      <c r="E4212" s="29">
        <v>1</v>
      </c>
      <c r="F4212" s="29">
        <v>3344.83499999999</v>
      </c>
      <c r="G4212" s="29">
        <v>1</v>
      </c>
      <c r="H4212" s="29">
        <v>1</v>
      </c>
      <c r="I4212" s="29">
        <v>1</v>
      </c>
      <c r="K4212" s="432"/>
      <c r="L4212" s="432" t="e">
        <f>IF(K4212=0,#REF!,0)</f>
        <v>#REF!</v>
      </c>
      <c r="O4212">
        <v>49546.674468999998</v>
      </c>
      <c r="P4212">
        <v>53</v>
      </c>
    </row>
    <row r="4213" spans="1:16">
      <c r="A4213" s="29">
        <v>4211</v>
      </c>
      <c r="B4213" s="29">
        <v>6802.6619999999893</v>
      </c>
      <c r="C4213" s="29">
        <v>208085.85599999971</v>
      </c>
      <c r="D4213" s="29">
        <v>1</v>
      </c>
      <c r="E4213" s="29">
        <v>1</v>
      </c>
      <c r="F4213" s="29">
        <v>2952.1369999999902</v>
      </c>
      <c r="G4213" s="29">
        <v>1</v>
      </c>
      <c r="H4213" s="29">
        <v>1</v>
      </c>
      <c r="I4213" s="29">
        <v>1</v>
      </c>
      <c r="K4213" s="432"/>
      <c r="L4213" s="432" t="e">
        <f>IF(K4213=0,#REF!,0)</f>
        <v>#REF!</v>
      </c>
      <c r="O4213">
        <v>50340.495087000003</v>
      </c>
      <c r="P4213">
        <v>52</v>
      </c>
    </row>
    <row r="4214" spans="1:16">
      <c r="A4214" s="29">
        <v>4212</v>
      </c>
      <c r="B4214" s="29">
        <v>8264.2179999999898</v>
      </c>
      <c r="C4214" s="29">
        <v>189127.04899999971</v>
      </c>
      <c r="D4214" s="29">
        <v>1</v>
      </c>
      <c r="E4214" s="29">
        <v>1</v>
      </c>
      <c r="F4214" s="29">
        <v>2755.6599999999899</v>
      </c>
      <c r="G4214" s="29">
        <v>1</v>
      </c>
      <c r="H4214" s="29">
        <v>1</v>
      </c>
      <c r="I4214" s="29">
        <v>1</v>
      </c>
      <c r="K4214" s="432"/>
      <c r="L4214" s="432" t="e">
        <f>IF(K4214=0,#REF!,0)</f>
        <v>#REF!</v>
      </c>
      <c r="O4214">
        <v>51820.881043000001</v>
      </c>
      <c r="P4214">
        <v>48</v>
      </c>
    </row>
    <row r="4215" spans="1:16">
      <c r="A4215" s="29">
        <v>4213</v>
      </c>
      <c r="B4215" s="29">
        <v>17256.350999999981</v>
      </c>
      <c r="C4215" s="29">
        <v>130299.49099999991</v>
      </c>
      <c r="D4215" s="29">
        <v>1</v>
      </c>
      <c r="E4215" s="29">
        <v>1</v>
      </c>
      <c r="F4215" s="29">
        <v>4126.1850000000004</v>
      </c>
      <c r="G4215" s="29">
        <v>1</v>
      </c>
      <c r="H4215" s="29">
        <v>1</v>
      </c>
      <c r="I4215" s="29">
        <v>1</v>
      </c>
      <c r="K4215" s="432"/>
      <c r="L4215" s="432" t="e">
        <f>IF(K4215=0,#REF!,0)</f>
        <v>#REF!</v>
      </c>
      <c r="O4215">
        <v>51804.947356999997</v>
      </c>
      <c r="P4215">
        <v>49</v>
      </c>
    </row>
    <row r="4216" spans="1:16">
      <c r="A4216" s="29">
        <v>4214</v>
      </c>
      <c r="B4216" s="29">
        <v>11314.924000000001</v>
      </c>
      <c r="C4216" s="29">
        <v>166050.62799999971</v>
      </c>
      <c r="D4216" s="29">
        <v>1</v>
      </c>
      <c r="E4216" s="29">
        <v>1</v>
      </c>
      <c r="F4216" s="29">
        <v>3668.6499999999901</v>
      </c>
      <c r="G4216" s="29">
        <v>1</v>
      </c>
      <c r="H4216" s="29">
        <v>1</v>
      </c>
      <c r="I4216" s="29">
        <v>1</v>
      </c>
      <c r="K4216" s="432"/>
      <c r="L4216" s="432" t="e">
        <f>IF(K4216=0,#REF!,0)</f>
        <v>#REF!</v>
      </c>
      <c r="O4216">
        <v>52439.035064999996</v>
      </c>
      <c r="P4216">
        <v>46</v>
      </c>
    </row>
    <row r="4217" spans="1:16">
      <c r="A4217" s="29">
        <v>4215</v>
      </c>
      <c r="B4217" s="29">
        <v>10242.48799999999</v>
      </c>
      <c r="C4217" s="29">
        <v>223586.5539999998</v>
      </c>
      <c r="D4217" s="29">
        <v>1</v>
      </c>
      <c r="E4217" s="29">
        <v>1</v>
      </c>
      <c r="F4217" s="29">
        <v>2102.527</v>
      </c>
      <c r="G4217" s="29">
        <v>1</v>
      </c>
      <c r="H4217" s="29">
        <v>1</v>
      </c>
      <c r="I4217" s="29">
        <v>1</v>
      </c>
      <c r="K4217" s="432"/>
      <c r="L4217" s="432" t="e">
        <f>IF(K4217=0,#REF!,0)</f>
        <v>#REF!</v>
      </c>
      <c r="O4217">
        <v>52779.089721999997</v>
      </c>
      <c r="P4217">
        <v>41</v>
      </c>
    </row>
    <row r="4218" spans="1:16">
      <c r="A4218" s="29">
        <v>4216</v>
      </c>
      <c r="B4218" s="29">
        <v>10594.475999999981</v>
      </c>
      <c r="C4218" s="29">
        <v>200898.54499999981</v>
      </c>
      <c r="D4218" s="29">
        <v>1</v>
      </c>
      <c r="E4218" s="29">
        <v>1</v>
      </c>
      <c r="F4218" s="29">
        <v>1841.913</v>
      </c>
      <c r="G4218" s="29">
        <v>1</v>
      </c>
      <c r="H4218" s="29">
        <v>1</v>
      </c>
      <c r="I4218" s="29">
        <v>1</v>
      </c>
      <c r="K4218" s="432"/>
      <c r="L4218" s="432" t="e">
        <f>IF(K4218=0,#REF!,0)</f>
        <v>#REF!</v>
      </c>
      <c r="O4218">
        <v>52611.480409000003</v>
      </c>
      <c r="P4218">
        <v>44</v>
      </c>
    </row>
    <row r="4219" spans="1:16">
      <c r="A4219" s="29">
        <v>4217</v>
      </c>
      <c r="B4219" s="29">
        <v>10149.67299999999</v>
      </c>
      <c r="C4219" s="29">
        <v>182556.43799999979</v>
      </c>
      <c r="D4219" s="29">
        <v>1</v>
      </c>
      <c r="E4219" s="29">
        <v>1</v>
      </c>
      <c r="F4219" s="29">
        <v>2102.6289999999899</v>
      </c>
      <c r="G4219" s="29">
        <v>1</v>
      </c>
      <c r="H4219" s="29">
        <v>1</v>
      </c>
      <c r="I4219" s="29">
        <v>1</v>
      </c>
      <c r="K4219" s="432"/>
      <c r="L4219" s="432" t="e">
        <f>IF(K4219=0,#REF!,0)</f>
        <v>#REF!</v>
      </c>
      <c r="O4219">
        <v>52118.179779999999</v>
      </c>
      <c r="P4219">
        <v>45</v>
      </c>
    </row>
    <row r="4220" spans="1:16">
      <c r="A4220" s="29">
        <v>4218</v>
      </c>
      <c r="B4220" s="29">
        <v>10718.37499999998</v>
      </c>
      <c r="C4220" s="29">
        <v>127254.35499999989</v>
      </c>
      <c r="D4220" s="29">
        <v>1</v>
      </c>
      <c r="E4220" s="29">
        <v>1</v>
      </c>
      <c r="F4220" s="29">
        <v>3669.13</v>
      </c>
      <c r="G4220" s="29">
        <v>1</v>
      </c>
      <c r="H4220" s="29">
        <v>1</v>
      </c>
      <c r="I4220" s="29">
        <v>1</v>
      </c>
      <c r="K4220" s="432"/>
      <c r="L4220" s="432" t="e">
        <f>IF(K4220=0,#REF!,0)</f>
        <v>#REF!</v>
      </c>
      <c r="O4220">
        <v>52893.645814000003</v>
      </c>
      <c r="P4220">
        <v>48</v>
      </c>
    </row>
    <row r="4221" spans="1:16">
      <c r="A4221" s="29">
        <v>4219</v>
      </c>
      <c r="B4221" s="29">
        <v>16006.011</v>
      </c>
      <c r="C4221" s="29">
        <v>42284.654999999802</v>
      </c>
      <c r="D4221" s="29">
        <v>1</v>
      </c>
      <c r="E4221" s="29">
        <v>1</v>
      </c>
      <c r="F4221" s="29">
        <v>5172.3980000000001</v>
      </c>
      <c r="G4221" s="29">
        <v>1</v>
      </c>
      <c r="H4221" s="29">
        <v>1</v>
      </c>
      <c r="I4221" s="29">
        <v>1</v>
      </c>
      <c r="K4221" s="432"/>
      <c r="L4221" s="432" t="e">
        <f>IF(K4221=0,#REF!,0)</f>
        <v>#REF!</v>
      </c>
      <c r="O4221">
        <v>53415.214690000001</v>
      </c>
      <c r="P4221">
        <v>49</v>
      </c>
    </row>
    <row r="4222" spans="1:16">
      <c r="A4222" s="29">
        <v>4220</v>
      </c>
      <c r="B4222" s="29">
        <v>17067.334999999999</v>
      </c>
      <c r="C4222" s="29">
        <v>42589.580999999802</v>
      </c>
      <c r="D4222" s="29">
        <v>1</v>
      </c>
      <c r="E4222" s="29">
        <v>1</v>
      </c>
      <c r="F4222" s="29">
        <v>5238.8370000000004</v>
      </c>
      <c r="G4222" s="29">
        <v>1</v>
      </c>
      <c r="H4222" s="29">
        <v>1</v>
      </c>
      <c r="I4222" s="29">
        <v>1</v>
      </c>
      <c r="K4222" s="432"/>
      <c r="L4222" s="432" t="e">
        <f>IF(K4222=0,#REF!,0)</f>
        <v>#REF!</v>
      </c>
      <c r="O4222">
        <v>53904.707154999996</v>
      </c>
      <c r="P4222">
        <v>51</v>
      </c>
    </row>
    <row r="4223" spans="1:16">
      <c r="A4223" s="29">
        <v>4221</v>
      </c>
      <c r="B4223" s="29">
        <v>6144.9690000000001</v>
      </c>
      <c r="C4223" s="29">
        <v>19176.97699999989</v>
      </c>
      <c r="D4223" s="29">
        <v>1</v>
      </c>
      <c r="E4223" s="29">
        <v>1</v>
      </c>
      <c r="F4223" s="29">
        <v>4063.6059999999902</v>
      </c>
      <c r="G4223" s="29">
        <v>1</v>
      </c>
      <c r="H4223" s="29">
        <v>1</v>
      </c>
      <c r="I4223" s="29">
        <v>1</v>
      </c>
      <c r="K4223" s="432"/>
      <c r="L4223" s="432" t="e">
        <f>IF(K4223=0,#REF!,0)</f>
        <v>#REF!</v>
      </c>
      <c r="O4223">
        <v>54820.654297000001</v>
      </c>
      <c r="P4223">
        <v>54</v>
      </c>
    </row>
    <row r="4224" spans="1:16">
      <c r="A4224" s="29">
        <v>4222</v>
      </c>
      <c r="B4224" s="29">
        <v>1791.586</v>
      </c>
      <c r="C4224" s="29">
        <v>17382.644999999899</v>
      </c>
      <c r="D4224" s="29">
        <v>1</v>
      </c>
      <c r="E4224" s="29">
        <v>1</v>
      </c>
      <c r="F4224" s="29">
        <v>2953.0899999999901</v>
      </c>
      <c r="G4224" s="29">
        <v>1</v>
      </c>
      <c r="H4224" s="29">
        <v>1</v>
      </c>
      <c r="I4224" s="29">
        <v>1</v>
      </c>
      <c r="K4224" s="432"/>
      <c r="L4224" s="432" t="e">
        <f>IF(K4224=0,#REF!,0)</f>
        <v>#REF!</v>
      </c>
      <c r="O4224">
        <v>54432.732849</v>
      </c>
      <c r="P4224">
        <v>54</v>
      </c>
    </row>
    <row r="4225" spans="1:16">
      <c r="A4225" s="29">
        <v>4223</v>
      </c>
      <c r="B4225" s="29">
        <v>1767.768</v>
      </c>
      <c r="C4225" s="29">
        <v>15953.3029999999</v>
      </c>
      <c r="D4225" s="29">
        <v>1</v>
      </c>
      <c r="E4225" s="29">
        <v>1</v>
      </c>
      <c r="F4225" s="29">
        <v>1649.221</v>
      </c>
      <c r="G4225" s="29">
        <v>1</v>
      </c>
      <c r="H4225" s="29">
        <v>1</v>
      </c>
      <c r="I4225" s="29">
        <v>1</v>
      </c>
      <c r="K4225" s="432"/>
      <c r="L4225" s="432" t="e">
        <f>IF(K4225=0,#REF!,0)</f>
        <v>#REF!</v>
      </c>
      <c r="O4225">
        <v>54072.177368999997</v>
      </c>
      <c r="P4225">
        <v>50</v>
      </c>
    </row>
    <row r="4226" spans="1:16">
      <c r="A4226" s="29">
        <v>4224</v>
      </c>
      <c r="B4226" s="29">
        <v>1032.623999999998</v>
      </c>
      <c r="C4226" s="29">
        <v>15339.3389999999</v>
      </c>
      <c r="D4226" s="29">
        <v>1</v>
      </c>
      <c r="E4226" s="29">
        <v>1</v>
      </c>
      <c r="F4226" s="29">
        <v>1259.7619999999899</v>
      </c>
      <c r="G4226" s="29">
        <v>1</v>
      </c>
      <c r="H4226" s="29">
        <v>1</v>
      </c>
      <c r="I4226" s="29">
        <v>1</v>
      </c>
      <c r="K4226" s="432"/>
      <c r="L4226" s="432" t="e">
        <f>IF(K4226=0,#REF!,0)</f>
        <v>#REF!</v>
      </c>
      <c r="O4226">
        <v>52434.408997999999</v>
      </c>
      <c r="P4226">
        <v>46</v>
      </c>
    </row>
    <row r="4227" spans="1:16">
      <c r="A4227" s="29">
        <v>4225</v>
      </c>
      <c r="B4227" s="29">
        <v>1032.623999999998</v>
      </c>
      <c r="C4227" s="29">
        <v>15297.0699999999</v>
      </c>
      <c r="D4227" s="29">
        <v>1</v>
      </c>
      <c r="E4227" s="29">
        <v>1</v>
      </c>
      <c r="F4227" s="29">
        <v>553.55799999999897</v>
      </c>
      <c r="G4227" s="29">
        <v>1</v>
      </c>
      <c r="H4227" s="29">
        <v>1</v>
      </c>
      <c r="I4227" s="29">
        <v>1</v>
      </c>
      <c r="K4227" s="432"/>
      <c r="L4227" s="432" t="e">
        <f>IF(K4227=0,#REF!,0)</f>
        <v>#REF!</v>
      </c>
      <c r="O4227">
        <v>50735.692993999997</v>
      </c>
      <c r="P4227">
        <v>43</v>
      </c>
    </row>
    <row r="4228" spans="1:16">
      <c r="A4228" s="29">
        <v>4226</v>
      </c>
      <c r="B4228" s="29">
        <v>1032.623999999998</v>
      </c>
      <c r="C4228" s="29">
        <v>15207.281999999899</v>
      </c>
      <c r="D4228" s="29">
        <v>1</v>
      </c>
      <c r="E4228" s="29">
        <v>1</v>
      </c>
      <c r="F4228" s="29">
        <v>314.861999999999</v>
      </c>
      <c r="G4228" s="29">
        <v>1</v>
      </c>
      <c r="H4228" s="29">
        <v>1</v>
      </c>
      <c r="I4228" s="29">
        <v>1</v>
      </c>
      <c r="K4228" s="432"/>
      <c r="L4228" s="432" t="e">
        <f>IF(K4228=0,#REF!,0)</f>
        <v>#REF!</v>
      </c>
      <c r="O4228">
        <v>50158.084075000013</v>
      </c>
      <c r="P4228">
        <v>38</v>
      </c>
    </row>
    <row r="4229" spans="1:16">
      <c r="A4229" s="29">
        <v>4227</v>
      </c>
      <c r="B4229" s="29">
        <v>1032.623999999998</v>
      </c>
      <c r="C4229" s="29">
        <v>15201.6169999999</v>
      </c>
      <c r="D4229" s="29">
        <v>1</v>
      </c>
      <c r="E4229" s="29">
        <v>1</v>
      </c>
      <c r="F4229" s="29">
        <v>245.927999999999</v>
      </c>
      <c r="G4229" s="29">
        <v>1</v>
      </c>
      <c r="H4229" s="29">
        <v>1</v>
      </c>
      <c r="I4229" s="29">
        <v>1</v>
      </c>
      <c r="K4229" s="432"/>
      <c r="L4229" s="432" t="e">
        <f>IF(K4229=0,#REF!,0)</f>
        <v>#REF!</v>
      </c>
      <c r="O4229">
        <v>49348.435454999999</v>
      </c>
      <c r="P4229">
        <v>35</v>
      </c>
    </row>
    <row r="4230" spans="1:16">
      <c r="A4230" s="29">
        <v>4228</v>
      </c>
      <c r="B4230" s="29">
        <v>1032.623999999998</v>
      </c>
      <c r="C4230" s="29">
        <v>15198.8229999999</v>
      </c>
      <c r="D4230" s="29">
        <v>1</v>
      </c>
      <c r="E4230" s="29">
        <v>1</v>
      </c>
      <c r="F4230" s="29">
        <v>246.602</v>
      </c>
      <c r="G4230" s="29">
        <v>1</v>
      </c>
      <c r="H4230" s="29">
        <v>1</v>
      </c>
      <c r="I4230" s="29">
        <v>1</v>
      </c>
      <c r="K4230" s="432"/>
      <c r="L4230" s="432" t="e">
        <f>IF(K4230=0,#REF!,0)</f>
        <v>#REF!</v>
      </c>
      <c r="O4230">
        <v>49091.127198000002</v>
      </c>
      <c r="P4230">
        <v>36</v>
      </c>
    </row>
    <row r="4231" spans="1:16">
      <c r="A4231" s="29">
        <v>4229</v>
      </c>
      <c r="B4231" s="29">
        <v>1032.623999999998</v>
      </c>
      <c r="C4231" s="29">
        <v>15196.109999999901</v>
      </c>
      <c r="D4231" s="29">
        <v>1</v>
      </c>
      <c r="E4231" s="29">
        <v>1</v>
      </c>
      <c r="F4231" s="29">
        <v>229.35499999999999</v>
      </c>
      <c r="G4231" s="29">
        <v>1</v>
      </c>
      <c r="H4231" s="29">
        <v>1</v>
      </c>
      <c r="I4231" s="29">
        <v>1</v>
      </c>
      <c r="K4231" s="432"/>
      <c r="L4231" s="432" t="e">
        <f>IF(K4231=0,#REF!,0)</f>
        <v>#REF!</v>
      </c>
      <c r="O4231">
        <v>48516.703643999987</v>
      </c>
      <c r="P4231">
        <v>39</v>
      </c>
    </row>
    <row r="4232" spans="1:16">
      <c r="A4232" s="29">
        <v>4230</v>
      </c>
      <c r="B4232" s="29">
        <v>1762.222</v>
      </c>
      <c r="C4232" s="29">
        <v>15196.0739999999</v>
      </c>
      <c r="D4232" s="29">
        <v>1</v>
      </c>
      <c r="E4232" s="29">
        <v>1</v>
      </c>
      <c r="F4232" s="29">
        <v>2500.9839999999999</v>
      </c>
      <c r="G4232" s="29">
        <v>1</v>
      </c>
      <c r="H4232" s="29">
        <v>1</v>
      </c>
      <c r="I4232" s="29">
        <v>1</v>
      </c>
      <c r="K4232" s="432"/>
      <c r="L4232" s="432" t="e">
        <f>IF(K4232=0,#REF!,0)</f>
        <v>#REF!</v>
      </c>
      <c r="O4232">
        <v>49041.824980999998</v>
      </c>
      <c r="P4232">
        <v>36</v>
      </c>
    </row>
    <row r="4233" spans="1:16">
      <c r="A4233" s="29">
        <v>4231</v>
      </c>
      <c r="B4233" s="29">
        <v>6236.5539999999992</v>
      </c>
      <c r="C4233" s="29">
        <v>15310.0199999999</v>
      </c>
      <c r="D4233" s="29">
        <v>1</v>
      </c>
      <c r="E4233" s="29">
        <v>1</v>
      </c>
      <c r="F4233" s="29">
        <v>6555.0589999999902</v>
      </c>
      <c r="G4233" s="29">
        <v>1</v>
      </c>
      <c r="H4233" s="29">
        <v>1</v>
      </c>
      <c r="I4233" s="29">
        <v>1</v>
      </c>
      <c r="K4233" s="432"/>
      <c r="L4233" s="432" t="e">
        <f>IF(K4233=0,#REF!,0)</f>
        <v>#REF!</v>
      </c>
      <c r="O4233">
        <v>51186.037293000001</v>
      </c>
      <c r="P4233">
        <v>49</v>
      </c>
    </row>
    <row r="4234" spans="1:16">
      <c r="A4234" s="29">
        <v>4232</v>
      </c>
      <c r="B4234" s="29">
        <v>1898.2090000000001</v>
      </c>
      <c r="C4234" s="29">
        <v>56348.051999999887</v>
      </c>
      <c r="D4234" s="29">
        <v>1</v>
      </c>
      <c r="E4234" s="29">
        <v>1</v>
      </c>
      <c r="F4234" s="29">
        <v>5310.366</v>
      </c>
      <c r="G4234" s="29">
        <v>1</v>
      </c>
      <c r="H4234" s="29">
        <v>1</v>
      </c>
      <c r="I4234" s="29">
        <v>1</v>
      </c>
      <c r="K4234" s="432"/>
      <c r="L4234" s="432" t="e">
        <f>IF(K4234=0,#REF!,0)</f>
        <v>#REF!</v>
      </c>
      <c r="O4234">
        <v>54543.102966999999</v>
      </c>
      <c r="P4234">
        <v>60</v>
      </c>
    </row>
    <row r="4235" spans="1:16">
      <c r="A4235" s="29">
        <v>4233</v>
      </c>
      <c r="B4235" s="29">
        <v>1459.604999999998</v>
      </c>
      <c r="C4235" s="29">
        <v>118108.2619999999</v>
      </c>
      <c r="D4235" s="29">
        <v>1</v>
      </c>
      <c r="E4235" s="29">
        <v>1</v>
      </c>
      <c r="F4235" s="29">
        <v>4392.5689999999904</v>
      </c>
      <c r="G4235" s="29">
        <v>1</v>
      </c>
      <c r="H4235" s="29">
        <v>1</v>
      </c>
      <c r="I4235" s="29">
        <v>1</v>
      </c>
      <c r="K4235" s="432"/>
      <c r="L4235" s="432" t="e">
        <f>IF(K4235=0,#REF!,0)</f>
        <v>#REF!</v>
      </c>
      <c r="O4235">
        <v>58143.213227</v>
      </c>
      <c r="P4235">
        <v>49</v>
      </c>
    </row>
    <row r="4236" spans="1:16">
      <c r="A4236" s="29">
        <v>4234</v>
      </c>
      <c r="B4236" s="29">
        <v>3276.3189999999881</v>
      </c>
      <c r="C4236" s="29">
        <v>172393.8499999998</v>
      </c>
      <c r="D4236" s="29">
        <v>1</v>
      </c>
      <c r="E4236" s="29">
        <v>1</v>
      </c>
      <c r="F4236" s="29">
        <v>3345.145</v>
      </c>
      <c r="G4236" s="29">
        <v>1</v>
      </c>
      <c r="H4236" s="29">
        <v>1</v>
      </c>
      <c r="I4236" s="29">
        <v>1</v>
      </c>
      <c r="K4236" s="432"/>
      <c r="L4236" s="432" t="e">
        <f>IF(K4236=0,#REF!,0)</f>
        <v>#REF!</v>
      </c>
      <c r="O4236">
        <v>63432.958740000002</v>
      </c>
      <c r="P4236">
        <v>48</v>
      </c>
    </row>
    <row r="4237" spans="1:16">
      <c r="A4237" s="29">
        <v>4235</v>
      </c>
      <c r="B4237" s="29">
        <v>5885.0239999999976</v>
      </c>
      <c r="C4237" s="29">
        <v>204541.83499999961</v>
      </c>
      <c r="D4237" s="29">
        <v>1</v>
      </c>
      <c r="E4237" s="29">
        <v>1</v>
      </c>
      <c r="F4237" s="29">
        <v>2952.3440000000001</v>
      </c>
      <c r="G4237" s="29">
        <v>1</v>
      </c>
      <c r="H4237" s="29">
        <v>1</v>
      </c>
      <c r="I4237" s="29">
        <v>1</v>
      </c>
      <c r="K4237" s="432"/>
      <c r="L4237" s="432" t="e">
        <f>IF(K4237=0,#REF!,0)</f>
        <v>#REF!</v>
      </c>
      <c r="O4237">
        <v>64832.479187999998</v>
      </c>
      <c r="P4237">
        <v>55</v>
      </c>
    </row>
    <row r="4238" spans="1:16">
      <c r="A4238" s="29">
        <v>4236</v>
      </c>
      <c r="B4238" s="29">
        <v>7533.5929999999898</v>
      </c>
      <c r="C4238" s="29">
        <v>184195.93999999959</v>
      </c>
      <c r="D4238" s="29">
        <v>1</v>
      </c>
      <c r="E4238" s="29">
        <v>1</v>
      </c>
      <c r="F4238" s="29">
        <v>2755.7809999999899</v>
      </c>
      <c r="G4238" s="29">
        <v>1</v>
      </c>
      <c r="H4238" s="29">
        <v>1</v>
      </c>
      <c r="I4238" s="29">
        <v>1</v>
      </c>
      <c r="K4238" s="432"/>
      <c r="L4238" s="432" t="e">
        <f>IF(K4238=0,#REF!,0)</f>
        <v>#REF!</v>
      </c>
      <c r="O4238">
        <v>66369.143370999998</v>
      </c>
      <c r="P4238">
        <v>53</v>
      </c>
    </row>
    <row r="4239" spans="1:16">
      <c r="A4239" s="29">
        <v>4237</v>
      </c>
      <c r="B4239" s="29">
        <v>16324.893999999989</v>
      </c>
      <c r="C4239" s="29">
        <v>122022.1249999998</v>
      </c>
      <c r="D4239" s="29">
        <v>1</v>
      </c>
      <c r="E4239" s="29">
        <v>1</v>
      </c>
      <c r="F4239" s="29">
        <v>4126.2780000000002</v>
      </c>
      <c r="G4239" s="29">
        <v>1</v>
      </c>
      <c r="H4239" s="29">
        <v>1</v>
      </c>
      <c r="I4239" s="29">
        <v>1</v>
      </c>
      <c r="K4239" s="432"/>
      <c r="L4239" s="432" t="e">
        <f>IF(K4239=0,#REF!,0)</f>
        <v>#REF!</v>
      </c>
      <c r="O4239">
        <v>64742.082153000003</v>
      </c>
      <c r="P4239">
        <v>53</v>
      </c>
    </row>
    <row r="4240" spans="1:16">
      <c r="A4240" s="29">
        <v>4238</v>
      </c>
      <c r="B4240" s="29">
        <v>10326.437999999989</v>
      </c>
      <c r="C4240" s="29">
        <v>158855.45899999989</v>
      </c>
      <c r="D4240" s="29">
        <v>1</v>
      </c>
      <c r="E4240" s="29">
        <v>1</v>
      </c>
      <c r="F4240" s="29">
        <v>3668.6499999999901</v>
      </c>
      <c r="G4240" s="29">
        <v>1</v>
      </c>
      <c r="H4240" s="29">
        <v>1</v>
      </c>
      <c r="I4240" s="29">
        <v>1</v>
      </c>
      <c r="K4240" s="432"/>
      <c r="L4240" s="432" t="e">
        <f>IF(K4240=0,#REF!,0)</f>
        <v>#REF!</v>
      </c>
      <c r="O4240">
        <v>64703.592896000002</v>
      </c>
      <c r="P4240">
        <v>53</v>
      </c>
    </row>
    <row r="4241" spans="1:16">
      <c r="A4241" s="29">
        <v>4239</v>
      </c>
      <c r="B4241" s="29">
        <v>10011.44899999999</v>
      </c>
      <c r="C4241" s="29">
        <v>222013.30699999971</v>
      </c>
      <c r="D4241" s="29">
        <v>1</v>
      </c>
      <c r="E4241" s="29">
        <v>1</v>
      </c>
      <c r="F4241" s="29">
        <v>2102.527</v>
      </c>
      <c r="G4241" s="29">
        <v>1</v>
      </c>
      <c r="H4241" s="29">
        <v>1</v>
      </c>
      <c r="I4241" s="29">
        <v>1</v>
      </c>
      <c r="K4241" s="432"/>
      <c r="L4241" s="432" t="e">
        <f>IF(K4241=0,#REF!,0)</f>
        <v>#REF!</v>
      </c>
      <c r="O4241">
        <v>68057.324280000001</v>
      </c>
      <c r="P4241">
        <v>47</v>
      </c>
    </row>
    <row r="4242" spans="1:16">
      <c r="A4242" s="29">
        <v>4240</v>
      </c>
      <c r="B4242" s="29">
        <v>10097.528</v>
      </c>
      <c r="C4242" s="29">
        <v>197763.90599999981</v>
      </c>
      <c r="D4242" s="29">
        <v>1</v>
      </c>
      <c r="E4242" s="29">
        <v>1</v>
      </c>
      <c r="F4242" s="29">
        <v>1841.9580000000001</v>
      </c>
      <c r="G4242" s="29">
        <v>1</v>
      </c>
      <c r="H4242" s="29">
        <v>1</v>
      </c>
      <c r="I4242" s="29">
        <v>1</v>
      </c>
      <c r="K4242" s="432"/>
      <c r="L4242" s="432" t="e">
        <f>IF(K4242=0,#REF!,0)</f>
        <v>#REF!</v>
      </c>
      <c r="O4242">
        <v>67818.694396000006</v>
      </c>
      <c r="P4242">
        <v>43</v>
      </c>
    </row>
    <row r="4243" spans="1:16">
      <c r="A4243" s="29">
        <v>4241</v>
      </c>
      <c r="B4243" s="29">
        <v>9599.8429999999971</v>
      </c>
      <c r="C4243" s="29">
        <v>178594.47199999969</v>
      </c>
      <c r="D4243" s="29">
        <v>1</v>
      </c>
      <c r="E4243" s="29">
        <v>1</v>
      </c>
      <c r="F4243" s="29">
        <v>2102.6770000000001</v>
      </c>
      <c r="G4243" s="29">
        <v>1</v>
      </c>
      <c r="H4243" s="29">
        <v>1</v>
      </c>
      <c r="I4243" s="29">
        <v>1</v>
      </c>
      <c r="K4243" s="432"/>
      <c r="L4243" s="432" t="e">
        <f>IF(K4243=0,#REF!,0)</f>
        <v>#REF!</v>
      </c>
      <c r="O4243">
        <v>68008.347901000001</v>
      </c>
      <c r="P4243">
        <v>47</v>
      </c>
    </row>
    <row r="4244" spans="1:16">
      <c r="A4244" s="29">
        <v>4242</v>
      </c>
      <c r="B4244" s="29">
        <v>10131.621999999979</v>
      </c>
      <c r="C4244" s="29">
        <v>123085.3109999998</v>
      </c>
      <c r="D4244" s="29">
        <v>1</v>
      </c>
      <c r="E4244" s="29">
        <v>1</v>
      </c>
      <c r="F4244" s="29">
        <v>3669.2170000000001</v>
      </c>
      <c r="G4244" s="29">
        <v>1</v>
      </c>
      <c r="H4244" s="29">
        <v>1</v>
      </c>
      <c r="I4244" s="29">
        <v>1</v>
      </c>
      <c r="K4244" s="432"/>
      <c r="L4244" s="432" t="e">
        <f>IF(K4244=0,#REF!,0)</f>
        <v>#REF!</v>
      </c>
      <c r="O4244">
        <v>66827.039552000002</v>
      </c>
      <c r="P4244">
        <v>43</v>
      </c>
    </row>
    <row r="4245" spans="1:16">
      <c r="A4245" s="29">
        <v>4243</v>
      </c>
      <c r="B4245" s="29">
        <v>15192.582</v>
      </c>
      <c r="C4245" s="29">
        <v>41263.33499999989</v>
      </c>
      <c r="D4245" s="29">
        <v>1</v>
      </c>
      <c r="E4245" s="29">
        <v>1</v>
      </c>
      <c r="F4245" s="29">
        <v>5172.6139999999996</v>
      </c>
      <c r="G4245" s="29">
        <v>1</v>
      </c>
      <c r="H4245" s="29">
        <v>1</v>
      </c>
      <c r="I4245" s="29">
        <v>1</v>
      </c>
      <c r="K4245" s="432"/>
      <c r="L4245" s="432" t="e">
        <f>IF(K4245=0,#REF!,0)</f>
        <v>#REF!</v>
      </c>
      <c r="O4245">
        <v>64734.218566000003</v>
      </c>
      <c r="P4245">
        <v>50</v>
      </c>
    </row>
    <row r="4246" spans="1:16">
      <c r="A4246" s="29">
        <v>4244</v>
      </c>
      <c r="B4246" s="29">
        <v>15555.707999999981</v>
      </c>
      <c r="C4246" s="29">
        <v>40891.35399999989</v>
      </c>
      <c r="D4246" s="29">
        <v>1</v>
      </c>
      <c r="E4246" s="29">
        <v>1</v>
      </c>
      <c r="F4246" s="29">
        <v>5239.1719999999996</v>
      </c>
      <c r="G4246" s="29">
        <v>1</v>
      </c>
      <c r="H4246" s="29">
        <v>1</v>
      </c>
      <c r="I4246" s="29">
        <v>1</v>
      </c>
      <c r="K4246" s="432"/>
      <c r="L4246" s="432" t="e">
        <f>IF(K4246=0,#REF!,0)</f>
        <v>#REF!</v>
      </c>
      <c r="O4246">
        <v>63573.682921</v>
      </c>
      <c r="P4246">
        <v>48</v>
      </c>
    </row>
    <row r="4247" spans="1:16">
      <c r="A4247" s="29">
        <v>4245</v>
      </c>
      <c r="B4247" s="29">
        <v>5139.393</v>
      </c>
      <c r="C4247" s="29">
        <v>18613.951999999888</v>
      </c>
      <c r="D4247" s="29">
        <v>1</v>
      </c>
      <c r="E4247" s="29">
        <v>1</v>
      </c>
      <c r="F4247" s="29">
        <v>4063.8679999999899</v>
      </c>
      <c r="G4247" s="29">
        <v>1</v>
      </c>
      <c r="H4247" s="29">
        <v>1</v>
      </c>
      <c r="I4247" s="29">
        <v>1</v>
      </c>
      <c r="K4247" s="432"/>
      <c r="L4247" s="432" t="e">
        <f>IF(K4247=0,#REF!,0)</f>
        <v>#REF!</v>
      </c>
      <c r="O4247">
        <v>62340.445862</v>
      </c>
      <c r="P4247">
        <v>54</v>
      </c>
    </row>
    <row r="4248" spans="1:16">
      <c r="A4248" s="29">
        <v>4246</v>
      </c>
      <c r="B4248" s="29">
        <v>1777.364</v>
      </c>
      <c r="C4248" s="29">
        <v>16895.500999999898</v>
      </c>
      <c r="D4248" s="29">
        <v>1</v>
      </c>
      <c r="E4248" s="29">
        <v>1</v>
      </c>
      <c r="F4248" s="29">
        <v>2953.5929999999998</v>
      </c>
      <c r="G4248" s="29">
        <v>1</v>
      </c>
      <c r="H4248" s="29">
        <v>1</v>
      </c>
      <c r="I4248" s="29">
        <v>1</v>
      </c>
      <c r="K4248" s="432"/>
      <c r="L4248" s="432" t="e">
        <f>IF(K4248=0,#REF!,0)</f>
        <v>#REF!</v>
      </c>
      <c r="O4248">
        <v>61080.867615000003</v>
      </c>
      <c r="P4248">
        <v>52</v>
      </c>
    </row>
    <row r="4249" spans="1:16">
      <c r="A4249" s="29">
        <v>4247</v>
      </c>
      <c r="B4249" s="29">
        <v>1762.222</v>
      </c>
      <c r="C4249" s="29">
        <v>15596.9829999999</v>
      </c>
      <c r="D4249" s="29">
        <v>1</v>
      </c>
      <c r="E4249" s="29">
        <v>1</v>
      </c>
      <c r="F4249" s="29">
        <v>1649.53899999999</v>
      </c>
      <c r="G4249" s="29">
        <v>1</v>
      </c>
      <c r="H4249" s="29">
        <v>1</v>
      </c>
      <c r="I4249" s="29">
        <v>1</v>
      </c>
      <c r="K4249" s="432"/>
      <c r="L4249" s="432" t="e">
        <f>IF(K4249=0,#REF!,0)</f>
        <v>#REF!</v>
      </c>
      <c r="O4249">
        <v>58532.318359999997</v>
      </c>
      <c r="P4249">
        <v>46</v>
      </c>
    </row>
    <row r="4250" spans="1:16">
      <c r="A4250" s="29">
        <v>4248</v>
      </c>
      <c r="B4250" s="29">
        <v>1032.623999999998</v>
      </c>
      <c r="C4250" s="29">
        <v>15306.3549999999</v>
      </c>
      <c r="D4250" s="29">
        <v>1</v>
      </c>
      <c r="E4250" s="29">
        <v>1</v>
      </c>
      <c r="F4250" s="29">
        <v>1260.0429999999999</v>
      </c>
      <c r="G4250" s="29">
        <v>1</v>
      </c>
      <c r="H4250" s="29">
        <v>1</v>
      </c>
      <c r="I4250" s="29">
        <v>1</v>
      </c>
      <c r="K4250" s="432"/>
      <c r="L4250" s="432" t="e">
        <f>IF(K4250=0,#REF!,0)</f>
        <v>#REF!</v>
      </c>
      <c r="O4250">
        <v>55630.433105999997</v>
      </c>
      <c r="P4250">
        <v>46</v>
      </c>
    </row>
    <row r="4251" spans="1:16">
      <c r="A4251" s="29">
        <v>4249</v>
      </c>
      <c r="B4251" s="29">
        <v>1032.623999999998</v>
      </c>
      <c r="C4251" s="29">
        <v>15280.3589999999</v>
      </c>
      <c r="D4251" s="29">
        <v>1</v>
      </c>
      <c r="E4251" s="29">
        <v>1</v>
      </c>
      <c r="F4251" s="29">
        <v>553.82399999999996</v>
      </c>
      <c r="G4251" s="29">
        <v>1</v>
      </c>
      <c r="H4251" s="29">
        <v>1</v>
      </c>
      <c r="I4251" s="29">
        <v>1</v>
      </c>
      <c r="K4251" s="432"/>
      <c r="L4251" s="432" t="e">
        <f>IF(K4251=0,#REF!,0)</f>
        <v>#REF!</v>
      </c>
      <c r="O4251">
        <v>54036.311675999998</v>
      </c>
      <c r="P4251">
        <v>42</v>
      </c>
    </row>
    <row r="4252" spans="1:16">
      <c r="A4252" s="29">
        <v>4250</v>
      </c>
      <c r="B4252" s="29">
        <v>1032.623999999998</v>
      </c>
      <c r="C4252" s="29">
        <v>15199.4309999999</v>
      </c>
      <c r="D4252" s="29">
        <v>1</v>
      </c>
      <c r="E4252" s="29">
        <v>1</v>
      </c>
      <c r="F4252" s="29">
        <v>315.28099999999898</v>
      </c>
      <c r="G4252" s="29">
        <v>1</v>
      </c>
      <c r="H4252" s="29">
        <v>1</v>
      </c>
      <c r="I4252" s="29">
        <v>1</v>
      </c>
      <c r="K4252" s="432"/>
      <c r="L4252" s="432" t="e">
        <f>IF(K4252=0,#REF!,0)</f>
        <v>#REF!</v>
      </c>
      <c r="O4252">
        <v>52152.060881999998</v>
      </c>
      <c r="P4252">
        <v>40</v>
      </c>
    </row>
    <row r="4253" spans="1:16">
      <c r="A4253" s="29">
        <v>4251</v>
      </c>
      <c r="B4253" s="29">
        <v>1032.623999999998</v>
      </c>
      <c r="C4253" s="29">
        <v>15196.4639999999</v>
      </c>
      <c r="D4253" s="29">
        <v>1</v>
      </c>
      <c r="E4253" s="29">
        <v>1</v>
      </c>
      <c r="F4253" s="29">
        <v>247.05699999999999</v>
      </c>
      <c r="G4253" s="29">
        <v>1</v>
      </c>
      <c r="H4253" s="29">
        <v>1</v>
      </c>
      <c r="I4253" s="29">
        <v>1</v>
      </c>
      <c r="K4253" s="432"/>
      <c r="L4253" s="432" t="e">
        <f>IF(K4253=0,#REF!,0)</f>
        <v>#REF!</v>
      </c>
      <c r="O4253">
        <v>51869.359863999998</v>
      </c>
      <c r="P4253">
        <v>38</v>
      </c>
    </row>
    <row r="4254" spans="1:16">
      <c r="A4254" s="29">
        <v>4252</v>
      </c>
      <c r="B4254" s="29">
        <v>1032.623999999998</v>
      </c>
      <c r="C4254" s="29">
        <v>15192.859999999901</v>
      </c>
      <c r="D4254" s="29">
        <v>1</v>
      </c>
      <c r="E4254" s="29">
        <v>1</v>
      </c>
      <c r="F4254" s="29">
        <v>247.89099999999999</v>
      </c>
      <c r="G4254" s="29">
        <v>1</v>
      </c>
      <c r="H4254" s="29">
        <v>1</v>
      </c>
      <c r="I4254" s="29">
        <v>1</v>
      </c>
      <c r="K4254" s="432"/>
      <c r="L4254" s="432" t="e">
        <f>IF(K4254=0,#REF!,0)</f>
        <v>#REF!</v>
      </c>
      <c r="O4254">
        <v>51411.339538</v>
      </c>
      <c r="P4254">
        <v>42</v>
      </c>
    </row>
    <row r="4255" spans="1:16">
      <c r="A4255" s="29">
        <v>4253</v>
      </c>
      <c r="B4255" s="29">
        <v>1032.623999999998</v>
      </c>
      <c r="C4255" s="29">
        <v>15190.0969999999</v>
      </c>
      <c r="D4255" s="29">
        <v>1</v>
      </c>
      <c r="E4255" s="29">
        <v>1</v>
      </c>
      <c r="F4255" s="29">
        <v>230.13200000000001</v>
      </c>
      <c r="G4255" s="29">
        <v>1</v>
      </c>
      <c r="H4255" s="29">
        <v>1</v>
      </c>
      <c r="I4255" s="29">
        <v>1</v>
      </c>
      <c r="K4255" s="432"/>
      <c r="L4255" s="432" t="e">
        <f>IF(K4255=0,#REF!,0)</f>
        <v>#REF!</v>
      </c>
      <c r="O4255">
        <v>51503.198241999999</v>
      </c>
      <c r="P4255">
        <v>41</v>
      </c>
    </row>
    <row r="4256" spans="1:16">
      <c r="A4256" s="29">
        <v>4254</v>
      </c>
      <c r="B4256" s="29">
        <v>1762.222</v>
      </c>
      <c r="C4256" s="29">
        <v>15190.002999999901</v>
      </c>
      <c r="D4256" s="29">
        <v>1</v>
      </c>
      <c r="E4256" s="29">
        <v>1</v>
      </c>
      <c r="F4256" s="29">
        <v>2501.9139999999902</v>
      </c>
      <c r="G4256" s="29">
        <v>1</v>
      </c>
      <c r="H4256" s="29">
        <v>1</v>
      </c>
      <c r="I4256" s="29">
        <v>1</v>
      </c>
      <c r="K4256" s="432"/>
      <c r="L4256" s="432" t="e">
        <f>IF(K4256=0,#REF!,0)</f>
        <v>#REF!</v>
      </c>
      <c r="O4256">
        <v>51643.514373999998</v>
      </c>
      <c r="P4256">
        <v>45</v>
      </c>
    </row>
    <row r="4257" spans="1:16">
      <c r="A4257" s="29">
        <v>4255</v>
      </c>
      <c r="B4257" s="29">
        <v>6173.4159999999993</v>
      </c>
      <c r="C4257" s="29">
        <v>15300.719999999899</v>
      </c>
      <c r="D4257" s="29">
        <v>1</v>
      </c>
      <c r="E4257" s="29">
        <v>1</v>
      </c>
      <c r="F4257" s="29">
        <v>6557.7539999999999</v>
      </c>
      <c r="G4257" s="29">
        <v>1</v>
      </c>
      <c r="H4257" s="29">
        <v>1</v>
      </c>
      <c r="I4257" s="29">
        <v>1</v>
      </c>
      <c r="K4257" s="432"/>
      <c r="L4257" s="432" t="e">
        <f>IF(K4257=0,#REF!,0)</f>
        <v>#REF!</v>
      </c>
      <c r="O4257">
        <v>52683.883148000001</v>
      </c>
      <c r="P4257">
        <v>53</v>
      </c>
    </row>
    <row r="4258" spans="1:16">
      <c r="A4258" s="29">
        <v>4256</v>
      </c>
      <c r="B4258" s="29">
        <v>1829.9670000000001</v>
      </c>
      <c r="C4258" s="29">
        <v>49596.23799999999</v>
      </c>
      <c r="D4258" s="29">
        <v>1</v>
      </c>
      <c r="E4258" s="29">
        <v>1</v>
      </c>
      <c r="F4258" s="29">
        <v>5312.64</v>
      </c>
      <c r="G4258" s="29">
        <v>1</v>
      </c>
      <c r="H4258" s="29">
        <v>1</v>
      </c>
      <c r="I4258" s="29">
        <v>1</v>
      </c>
      <c r="K4258" s="432"/>
      <c r="L4258" s="432" t="e">
        <f>IF(K4258=0,#REF!,0)</f>
        <v>#REF!</v>
      </c>
      <c r="O4258">
        <v>54800.452759</v>
      </c>
      <c r="P4258">
        <v>64</v>
      </c>
    </row>
    <row r="4259" spans="1:16">
      <c r="A4259" s="29">
        <v>4257</v>
      </c>
      <c r="B4259" s="29">
        <v>1151.3759999999979</v>
      </c>
      <c r="C4259" s="29">
        <v>97799.398999999801</v>
      </c>
      <c r="D4259" s="29">
        <v>1</v>
      </c>
      <c r="E4259" s="29">
        <v>1</v>
      </c>
      <c r="F4259" s="29">
        <v>4394.6350000000002</v>
      </c>
      <c r="G4259" s="29">
        <v>1</v>
      </c>
      <c r="H4259" s="29">
        <v>1</v>
      </c>
      <c r="I4259" s="29">
        <v>1</v>
      </c>
      <c r="K4259" s="432"/>
      <c r="L4259" s="432" t="e">
        <f>IF(K4259=0,#REF!,0)</f>
        <v>#REF!</v>
      </c>
      <c r="O4259">
        <v>58152.007568000001</v>
      </c>
      <c r="P4259">
        <v>58</v>
      </c>
    </row>
    <row r="4260" spans="1:16">
      <c r="A4260" s="29">
        <v>4258</v>
      </c>
      <c r="B4260" s="29">
        <v>1537.3369999999991</v>
      </c>
      <c r="C4260" s="29">
        <v>149865.80199999979</v>
      </c>
      <c r="D4260" s="29">
        <v>1</v>
      </c>
      <c r="E4260" s="29">
        <v>1</v>
      </c>
      <c r="F4260" s="29">
        <v>3346.5140000000001</v>
      </c>
      <c r="G4260" s="29">
        <v>1</v>
      </c>
      <c r="H4260" s="29">
        <v>1</v>
      </c>
      <c r="I4260" s="29">
        <v>1</v>
      </c>
      <c r="K4260" s="432"/>
      <c r="L4260" s="432" t="e">
        <f>IF(K4260=0,#REF!,0)</f>
        <v>#REF!</v>
      </c>
      <c r="O4260">
        <v>63739.691773999999</v>
      </c>
      <c r="P4260">
        <v>55</v>
      </c>
    </row>
    <row r="4261" spans="1:16">
      <c r="A4261" s="29">
        <v>4259</v>
      </c>
      <c r="B4261" s="29">
        <v>2445.1309999999989</v>
      </c>
      <c r="C4261" s="29">
        <v>187847.0869999998</v>
      </c>
      <c r="D4261" s="29">
        <v>1</v>
      </c>
      <c r="E4261" s="29">
        <v>1</v>
      </c>
      <c r="F4261" s="29">
        <v>2953.2179999999998</v>
      </c>
      <c r="G4261" s="29">
        <v>1</v>
      </c>
      <c r="H4261" s="29">
        <v>1</v>
      </c>
      <c r="I4261" s="29">
        <v>1</v>
      </c>
      <c r="K4261" s="432"/>
      <c r="L4261" s="432" t="e">
        <f>IF(K4261=0,#REF!,0)</f>
        <v>#REF!</v>
      </c>
      <c r="O4261">
        <v>65381.970275</v>
      </c>
      <c r="P4261">
        <v>47</v>
      </c>
    </row>
    <row r="4262" spans="1:16">
      <c r="A4262" s="29">
        <v>4260</v>
      </c>
      <c r="B4262" s="29">
        <v>4520.6919999999991</v>
      </c>
      <c r="C4262" s="29">
        <v>171330.40199999959</v>
      </c>
      <c r="D4262" s="29">
        <v>1</v>
      </c>
      <c r="E4262" s="29">
        <v>1</v>
      </c>
      <c r="F4262" s="29">
        <v>2756.4839999999999</v>
      </c>
      <c r="G4262" s="29">
        <v>1</v>
      </c>
      <c r="H4262" s="29">
        <v>1</v>
      </c>
      <c r="I4262" s="29">
        <v>1</v>
      </c>
      <c r="K4262" s="432"/>
      <c r="L4262" s="432" t="e">
        <f>IF(K4262=0,#REF!,0)</f>
        <v>#REF!</v>
      </c>
      <c r="O4262">
        <v>66685.098815000005</v>
      </c>
      <c r="P4262">
        <v>53</v>
      </c>
    </row>
    <row r="4263" spans="1:16">
      <c r="A4263" s="29">
        <v>4261</v>
      </c>
      <c r="B4263" s="29">
        <v>15090.904</v>
      </c>
      <c r="C4263" s="29">
        <v>111059.0979999999</v>
      </c>
      <c r="D4263" s="29">
        <v>1</v>
      </c>
      <c r="E4263" s="29">
        <v>1</v>
      </c>
      <c r="F4263" s="29">
        <v>4127.2599999999902</v>
      </c>
      <c r="G4263" s="29">
        <v>1</v>
      </c>
      <c r="H4263" s="29">
        <v>1</v>
      </c>
      <c r="I4263" s="29">
        <v>1</v>
      </c>
      <c r="K4263" s="432"/>
      <c r="L4263" s="432" t="e">
        <f>IF(K4263=0,#REF!,0)</f>
        <v>#REF!</v>
      </c>
      <c r="O4263">
        <v>64799.882996</v>
      </c>
      <c r="P4263">
        <v>55</v>
      </c>
    </row>
    <row r="4264" spans="1:16">
      <c r="A4264" s="29">
        <v>4262</v>
      </c>
      <c r="B4264" s="29">
        <v>8554.76</v>
      </c>
      <c r="C4264" s="29">
        <v>152024.6789999998</v>
      </c>
      <c r="D4264" s="29">
        <v>1</v>
      </c>
      <c r="E4264" s="29">
        <v>1</v>
      </c>
      <c r="F4264" s="29">
        <v>3669.453</v>
      </c>
      <c r="G4264" s="29">
        <v>1</v>
      </c>
      <c r="H4264" s="29">
        <v>1</v>
      </c>
      <c r="I4264" s="29">
        <v>1</v>
      </c>
      <c r="K4264" s="432"/>
      <c r="L4264" s="432" t="e">
        <f>IF(K4264=0,#REF!,0)</f>
        <v>#REF!</v>
      </c>
      <c r="O4264">
        <v>64979.908937</v>
      </c>
      <c r="P4264">
        <v>61</v>
      </c>
    </row>
    <row r="4265" spans="1:16">
      <c r="A4265" s="29">
        <v>4263</v>
      </c>
      <c r="B4265" s="29">
        <v>8411.9019999999873</v>
      </c>
      <c r="C4265" s="29">
        <v>213498.3429999997</v>
      </c>
      <c r="D4265" s="29">
        <v>1</v>
      </c>
      <c r="E4265" s="29">
        <v>1</v>
      </c>
      <c r="F4265" s="29">
        <v>2102.99799999999</v>
      </c>
      <c r="G4265" s="29">
        <v>1</v>
      </c>
      <c r="H4265" s="29">
        <v>1</v>
      </c>
      <c r="I4265" s="29">
        <v>1</v>
      </c>
      <c r="K4265" s="432"/>
      <c r="L4265" s="432" t="e">
        <f>IF(K4265=0,#REF!,0)</f>
        <v>#REF!</v>
      </c>
      <c r="O4265">
        <v>68576.024170000004</v>
      </c>
      <c r="P4265">
        <v>59</v>
      </c>
    </row>
    <row r="4266" spans="1:16">
      <c r="A4266" s="29">
        <v>4264</v>
      </c>
      <c r="B4266" s="29">
        <v>8386.3389999999981</v>
      </c>
      <c r="C4266" s="29">
        <v>188151.89299999981</v>
      </c>
      <c r="D4266" s="29">
        <v>1</v>
      </c>
      <c r="E4266" s="29">
        <v>1</v>
      </c>
      <c r="F4266" s="29">
        <v>1842.3799999999901</v>
      </c>
      <c r="G4266" s="29">
        <v>1</v>
      </c>
      <c r="H4266" s="29">
        <v>1</v>
      </c>
      <c r="I4266" s="29">
        <v>1</v>
      </c>
      <c r="K4266" s="432"/>
      <c r="L4266" s="432" t="e">
        <f>IF(K4266=0,#REF!,0)</f>
        <v>#REF!</v>
      </c>
      <c r="O4266">
        <v>67849.134460000001</v>
      </c>
      <c r="P4266">
        <v>50</v>
      </c>
    </row>
    <row r="4267" spans="1:16">
      <c r="A4267" s="29">
        <v>4265</v>
      </c>
      <c r="B4267" s="29">
        <v>7992.0639999999876</v>
      </c>
      <c r="C4267" s="29">
        <v>169732.9569999997</v>
      </c>
      <c r="D4267" s="29">
        <v>1</v>
      </c>
      <c r="E4267" s="29">
        <v>1</v>
      </c>
      <c r="F4267" s="29">
        <v>2103.1010000000001</v>
      </c>
      <c r="G4267" s="29">
        <v>1</v>
      </c>
      <c r="H4267" s="29">
        <v>1</v>
      </c>
      <c r="I4267" s="29">
        <v>1</v>
      </c>
      <c r="K4267" s="432"/>
      <c r="L4267" s="432" t="e">
        <f>IF(K4267=0,#REF!,0)</f>
        <v>#REF!</v>
      </c>
      <c r="O4267">
        <v>68227.380919999996</v>
      </c>
      <c r="P4267">
        <v>55</v>
      </c>
    </row>
    <row r="4268" spans="1:16">
      <c r="A4268" s="29">
        <v>4266</v>
      </c>
      <c r="B4268" s="29">
        <v>8379.3059999999896</v>
      </c>
      <c r="C4268" s="29">
        <v>111799.024</v>
      </c>
      <c r="D4268" s="29">
        <v>1</v>
      </c>
      <c r="E4268" s="29">
        <v>1</v>
      </c>
      <c r="F4268" s="29">
        <v>3669.8589999999999</v>
      </c>
      <c r="G4268" s="29">
        <v>1</v>
      </c>
      <c r="H4268" s="29">
        <v>1</v>
      </c>
      <c r="I4268" s="29">
        <v>1</v>
      </c>
      <c r="K4268" s="432"/>
      <c r="L4268" s="432" t="e">
        <f>IF(K4268=0,#REF!,0)</f>
        <v>#REF!</v>
      </c>
      <c r="O4268">
        <v>66850.249450999996</v>
      </c>
      <c r="P4268">
        <v>50</v>
      </c>
    </row>
    <row r="4269" spans="1:16">
      <c r="A4269" s="29">
        <v>4267</v>
      </c>
      <c r="B4269" s="29">
        <v>13864.83299999999</v>
      </c>
      <c r="C4269" s="29">
        <v>39756.482999999898</v>
      </c>
      <c r="D4269" s="29">
        <v>1</v>
      </c>
      <c r="E4269" s="29">
        <v>1</v>
      </c>
      <c r="F4269" s="29">
        <v>5173.3789999999999</v>
      </c>
      <c r="G4269" s="29">
        <v>1</v>
      </c>
      <c r="H4269" s="29">
        <v>1</v>
      </c>
      <c r="I4269" s="29">
        <v>1</v>
      </c>
      <c r="K4269" s="432"/>
      <c r="L4269" s="432" t="e">
        <f>IF(K4269=0,#REF!,0)</f>
        <v>#REF!</v>
      </c>
      <c r="O4269">
        <v>65111.83728</v>
      </c>
      <c r="P4269">
        <v>48</v>
      </c>
    </row>
    <row r="4270" spans="1:16">
      <c r="A4270" s="29">
        <v>4268</v>
      </c>
      <c r="B4270" s="29">
        <v>13982.85599999998</v>
      </c>
      <c r="C4270" s="29">
        <v>39410.591999999888</v>
      </c>
      <c r="D4270" s="29">
        <v>1</v>
      </c>
      <c r="E4270" s="29">
        <v>1</v>
      </c>
      <c r="F4270" s="29">
        <v>5239.9369999999999</v>
      </c>
      <c r="G4270" s="29">
        <v>1</v>
      </c>
      <c r="H4270" s="29">
        <v>1</v>
      </c>
      <c r="I4270" s="29">
        <v>1</v>
      </c>
      <c r="K4270" s="432"/>
      <c r="L4270" s="432" t="e">
        <f>IF(K4270=0,#REF!,0)</f>
        <v>#REF!</v>
      </c>
      <c r="O4270">
        <v>64314.862915000012</v>
      </c>
      <c r="P4270">
        <v>58</v>
      </c>
    </row>
    <row r="4271" spans="1:16">
      <c r="A4271" s="29">
        <v>4269</v>
      </c>
      <c r="B4271" s="29">
        <v>2957.0219999999981</v>
      </c>
      <c r="C4271" s="29">
        <v>17522.1689999999</v>
      </c>
      <c r="D4271" s="29">
        <v>1</v>
      </c>
      <c r="E4271" s="29">
        <v>1</v>
      </c>
      <c r="F4271" s="29">
        <v>4064.6639999999902</v>
      </c>
      <c r="G4271" s="29">
        <v>1</v>
      </c>
      <c r="H4271" s="29">
        <v>1</v>
      </c>
      <c r="I4271" s="29">
        <v>1</v>
      </c>
      <c r="K4271" s="432"/>
      <c r="L4271" s="432" t="e">
        <f>IF(K4271=0,#REF!,0)</f>
        <v>#REF!</v>
      </c>
      <c r="O4271">
        <v>63161.088745000001</v>
      </c>
      <c r="P4271">
        <v>58</v>
      </c>
    </row>
    <row r="4272" spans="1:16">
      <c r="A4272" s="29">
        <v>4270</v>
      </c>
      <c r="B4272" s="29">
        <v>1762.222</v>
      </c>
      <c r="C4272" s="29">
        <v>16096.9989999999</v>
      </c>
      <c r="D4272" s="29">
        <v>1</v>
      </c>
      <c r="E4272" s="29">
        <v>1</v>
      </c>
      <c r="F4272" s="29">
        <v>2954.8419999999901</v>
      </c>
      <c r="G4272" s="29">
        <v>1</v>
      </c>
      <c r="H4272" s="29">
        <v>1</v>
      </c>
      <c r="I4272" s="29">
        <v>1</v>
      </c>
      <c r="K4272" s="432"/>
      <c r="L4272" s="432" t="e">
        <f>IF(K4272=0,#REF!,0)</f>
        <v>#REF!</v>
      </c>
      <c r="O4272">
        <v>61860.466308000003</v>
      </c>
      <c r="P4272">
        <v>54</v>
      </c>
    </row>
    <row r="4273" spans="1:16">
      <c r="A4273" s="29">
        <v>4271</v>
      </c>
      <c r="B4273" s="29">
        <v>1762.222</v>
      </c>
      <c r="C4273" s="29">
        <v>15298.798999999901</v>
      </c>
      <c r="D4273" s="29">
        <v>1</v>
      </c>
      <c r="E4273" s="29">
        <v>1</v>
      </c>
      <c r="F4273" s="29">
        <v>1650.4859999999901</v>
      </c>
      <c r="G4273" s="29">
        <v>1</v>
      </c>
      <c r="H4273" s="29">
        <v>1</v>
      </c>
      <c r="I4273" s="29">
        <v>1</v>
      </c>
      <c r="K4273" s="432"/>
      <c r="L4273" s="432" t="e">
        <f>IF(K4273=0,#REF!,0)</f>
        <v>#REF!</v>
      </c>
      <c r="O4273">
        <v>59399.864073999997</v>
      </c>
      <c r="P4273">
        <v>53</v>
      </c>
    </row>
    <row r="4274" spans="1:16">
      <c r="A4274" s="29">
        <v>4272</v>
      </c>
      <c r="B4274" s="29">
        <v>1032.623999999998</v>
      </c>
      <c r="C4274" s="29">
        <v>15268.7299999999</v>
      </c>
      <c r="D4274" s="29">
        <v>1</v>
      </c>
      <c r="E4274" s="29">
        <v>1</v>
      </c>
      <c r="F4274" s="29">
        <v>1260.90199999999</v>
      </c>
      <c r="G4274" s="29">
        <v>1</v>
      </c>
      <c r="H4274" s="29">
        <v>1</v>
      </c>
      <c r="I4274" s="29">
        <v>1</v>
      </c>
      <c r="K4274" s="432"/>
      <c r="L4274" s="432" t="e">
        <f>IF(K4274=0,#REF!,0)</f>
        <v>#REF!</v>
      </c>
      <c r="O4274">
        <v>56903.486268000001</v>
      </c>
      <c r="P4274">
        <v>47</v>
      </c>
    </row>
    <row r="4275" spans="1:16">
      <c r="A4275" s="29">
        <v>4273</v>
      </c>
      <c r="B4275" s="29">
        <v>1032.623999999998</v>
      </c>
      <c r="C4275" s="29">
        <v>15262.175999999899</v>
      </c>
      <c r="D4275" s="29">
        <v>1</v>
      </c>
      <c r="E4275" s="29">
        <v>1</v>
      </c>
      <c r="F4275" s="29">
        <v>554.56599999999901</v>
      </c>
      <c r="G4275" s="29">
        <v>1</v>
      </c>
      <c r="H4275" s="29">
        <v>1</v>
      </c>
      <c r="I4275" s="29">
        <v>1</v>
      </c>
      <c r="K4275" s="432"/>
      <c r="L4275" s="432" t="e">
        <f>IF(K4275=0,#REF!,0)</f>
        <v>#REF!</v>
      </c>
      <c r="O4275">
        <v>54964.679292000001</v>
      </c>
      <c r="P4275">
        <v>44</v>
      </c>
    </row>
    <row r="4276" spans="1:16">
      <c r="A4276" s="29">
        <v>4274</v>
      </c>
      <c r="B4276" s="29">
        <v>1032.623999999998</v>
      </c>
      <c r="C4276" s="29">
        <v>15188.7789999999</v>
      </c>
      <c r="D4276" s="29">
        <v>1</v>
      </c>
      <c r="E4276" s="29">
        <v>1</v>
      </c>
      <c r="F4276" s="29">
        <v>316.20699999999999</v>
      </c>
      <c r="G4276" s="29">
        <v>1</v>
      </c>
      <c r="H4276" s="29">
        <v>1</v>
      </c>
      <c r="I4276" s="29">
        <v>1</v>
      </c>
      <c r="K4276" s="432"/>
      <c r="L4276" s="432" t="e">
        <f>IF(K4276=0,#REF!,0)</f>
        <v>#REF!</v>
      </c>
      <c r="O4276">
        <v>52993.446472000003</v>
      </c>
      <c r="P4276">
        <v>47</v>
      </c>
    </row>
    <row r="4277" spans="1:16">
      <c r="A4277" s="29">
        <v>4275</v>
      </c>
      <c r="B4277" s="29">
        <v>1032.623999999998</v>
      </c>
      <c r="C4277" s="29">
        <v>15187.612999999899</v>
      </c>
      <c r="D4277" s="29">
        <v>1</v>
      </c>
      <c r="E4277" s="29">
        <v>1</v>
      </c>
      <c r="F4277" s="29">
        <v>249.55699999999999</v>
      </c>
      <c r="G4277" s="29">
        <v>1</v>
      </c>
      <c r="H4277" s="29">
        <v>1</v>
      </c>
      <c r="I4277" s="29">
        <v>1</v>
      </c>
      <c r="K4277" s="432"/>
      <c r="L4277" s="432" t="e">
        <f>IF(K4277=0,#REF!,0)</f>
        <v>#REF!</v>
      </c>
      <c r="O4277">
        <v>52687.980804999999</v>
      </c>
      <c r="P4277">
        <v>41</v>
      </c>
    </row>
    <row r="4278" spans="1:16">
      <c r="A4278" s="29">
        <v>4276</v>
      </c>
      <c r="B4278" s="29">
        <v>1032.623999999998</v>
      </c>
      <c r="C4278" s="29">
        <v>15187.612999999899</v>
      </c>
      <c r="D4278" s="29">
        <v>1</v>
      </c>
      <c r="E4278" s="29">
        <v>1</v>
      </c>
      <c r="F4278" s="29">
        <v>250.617999999999</v>
      </c>
      <c r="G4278" s="29">
        <v>1</v>
      </c>
      <c r="H4278" s="29">
        <v>1</v>
      </c>
      <c r="I4278" s="29">
        <v>1</v>
      </c>
      <c r="K4278" s="432"/>
      <c r="L4278" s="432" t="e">
        <f>IF(K4278=0,#REF!,0)</f>
        <v>#REF!</v>
      </c>
      <c r="O4278">
        <v>52626.785645999997</v>
      </c>
      <c r="P4278">
        <v>44</v>
      </c>
    </row>
    <row r="4279" spans="1:16">
      <c r="A4279" s="29">
        <v>4277</v>
      </c>
      <c r="B4279" s="29">
        <v>1032.623999999998</v>
      </c>
      <c r="C4279" s="29">
        <v>15187.612999999899</v>
      </c>
      <c r="D4279" s="29">
        <v>1</v>
      </c>
      <c r="E4279" s="29">
        <v>1</v>
      </c>
      <c r="F4279" s="29">
        <v>231.767</v>
      </c>
      <c r="G4279" s="29">
        <v>1</v>
      </c>
      <c r="H4279" s="29">
        <v>1</v>
      </c>
      <c r="I4279" s="29">
        <v>1</v>
      </c>
      <c r="K4279" s="432"/>
      <c r="L4279" s="432" t="e">
        <f>IF(K4279=0,#REF!,0)</f>
        <v>#REF!</v>
      </c>
      <c r="O4279">
        <v>52810.958953999987</v>
      </c>
      <c r="P4279">
        <v>46</v>
      </c>
    </row>
    <row r="4280" spans="1:16">
      <c r="A4280" s="29">
        <v>4278</v>
      </c>
      <c r="B4280" s="29">
        <v>1762.222</v>
      </c>
      <c r="C4280" s="29">
        <v>15187.612999999899</v>
      </c>
      <c r="D4280" s="29">
        <v>1</v>
      </c>
      <c r="E4280" s="29">
        <v>1</v>
      </c>
      <c r="F4280" s="29">
        <v>2504.0050000000001</v>
      </c>
      <c r="G4280" s="29">
        <v>1</v>
      </c>
      <c r="H4280" s="29">
        <v>1</v>
      </c>
      <c r="I4280" s="29">
        <v>1</v>
      </c>
      <c r="K4280" s="432"/>
      <c r="L4280" s="432" t="e">
        <f>IF(K4280=0,#REF!,0)</f>
        <v>#REF!</v>
      </c>
      <c r="O4280">
        <v>52458.671906000003</v>
      </c>
      <c r="P4280">
        <v>42</v>
      </c>
    </row>
    <row r="4281" spans="1:16">
      <c r="A4281" s="29">
        <v>4279</v>
      </c>
      <c r="B4281" s="29">
        <v>6139.8579999999993</v>
      </c>
      <c r="C4281" s="29">
        <v>15289.6509999999</v>
      </c>
      <c r="D4281" s="29">
        <v>1</v>
      </c>
      <c r="E4281" s="29">
        <v>1</v>
      </c>
      <c r="F4281" s="29">
        <v>6563.1639999999998</v>
      </c>
      <c r="G4281" s="29">
        <v>1</v>
      </c>
      <c r="H4281" s="29">
        <v>1</v>
      </c>
      <c r="I4281" s="29">
        <v>1</v>
      </c>
      <c r="K4281" s="432"/>
      <c r="L4281" s="432" t="e">
        <f>IF(K4281=0,#REF!,0)</f>
        <v>#REF!</v>
      </c>
      <c r="O4281">
        <v>53289.601317999994</v>
      </c>
      <c r="P4281">
        <v>51</v>
      </c>
    </row>
    <row r="4282" spans="1:16">
      <c r="A4282" s="29">
        <v>4280</v>
      </c>
      <c r="B4282" s="29">
        <v>1762.222</v>
      </c>
      <c r="C4282" s="29">
        <v>44960.336000000003</v>
      </c>
      <c r="D4282" s="29">
        <v>1</v>
      </c>
      <c r="E4282" s="29">
        <v>1</v>
      </c>
      <c r="F4282" s="29">
        <v>5317.7640000000001</v>
      </c>
      <c r="G4282" s="29">
        <v>1</v>
      </c>
      <c r="H4282" s="29">
        <v>1</v>
      </c>
      <c r="I4282" s="29">
        <v>1</v>
      </c>
      <c r="K4282" s="432"/>
      <c r="L4282" s="432" t="e">
        <f>IF(K4282=0,#REF!,0)</f>
        <v>#REF!</v>
      </c>
      <c r="O4282">
        <v>55264.081848000002</v>
      </c>
      <c r="P4282">
        <v>68</v>
      </c>
    </row>
    <row r="4283" spans="1:16">
      <c r="A4283" s="29">
        <v>4281</v>
      </c>
      <c r="B4283" s="29">
        <v>1039.075999999998</v>
      </c>
      <c r="C4283" s="29">
        <v>78436.547999999893</v>
      </c>
      <c r="D4283" s="29">
        <v>1</v>
      </c>
      <c r="E4283" s="29">
        <v>1</v>
      </c>
      <c r="F4283" s="29">
        <v>4399.0139999999901</v>
      </c>
      <c r="G4283" s="29">
        <v>1</v>
      </c>
      <c r="H4283" s="29">
        <v>1</v>
      </c>
      <c r="I4283" s="29">
        <v>1</v>
      </c>
      <c r="K4283" s="432"/>
      <c r="L4283" s="432" t="e">
        <f>IF(K4283=0,#REF!,0)</f>
        <v>#REF!</v>
      </c>
      <c r="O4283">
        <v>59222.555633999997</v>
      </c>
      <c r="P4283">
        <v>57</v>
      </c>
    </row>
    <row r="4284" spans="1:16">
      <c r="A4284" s="29">
        <v>4282</v>
      </c>
      <c r="B4284" s="29">
        <v>1198.964999999999</v>
      </c>
      <c r="C4284" s="29">
        <v>111154.8959999997</v>
      </c>
      <c r="D4284" s="29">
        <v>1</v>
      </c>
      <c r="E4284" s="29">
        <v>1</v>
      </c>
      <c r="F4284" s="29">
        <v>3350.127</v>
      </c>
      <c r="G4284" s="29">
        <v>1</v>
      </c>
      <c r="H4284" s="29">
        <v>1</v>
      </c>
      <c r="I4284" s="29">
        <v>1</v>
      </c>
      <c r="K4284" s="432"/>
      <c r="L4284" s="432" t="e">
        <f>IF(K4284=0,#REF!,0)</f>
        <v>#REF!</v>
      </c>
      <c r="O4284">
        <v>63844.469787000002</v>
      </c>
      <c r="P4284">
        <v>51</v>
      </c>
    </row>
    <row r="4285" spans="1:16">
      <c r="A4285" s="29">
        <v>4283</v>
      </c>
      <c r="B4285" s="29">
        <v>1298.014999999999</v>
      </c>
      <c r="C4285" s="29">
        <v>152704.72699999969</v>
      </c>
      <c r="D4285" s="29">
        <v>1</v>
      </c>
      <c r="E4285" s="29">
        <v>1</v>
      </c>
      <c r="F4285" s="29">
        <v>2956.1469999999899</v>
      </c>
      <c r="G4285" s="29">
        <v>1</v>
      </c>
      <c r="H4285" s="29">
        <v>1</v>
      </c>
      <c r="I4285" s="29">
        <v>1</v>
      </c>
      <c r="K4285" s="432"/>
      <c r="L4285" s="432" t="e">
        <f>IF(K4285=0,#REF!,0)</f>
        <v>#REF!</v>
      </c>
      <c r="O4285">
        <v>65483.216796000001</v>
      </c>
      <c r="P4285">
        <v>56</v>
      </c>
    </row>
    <row r="4286" spans="1:16">
      <c r="A4286" s="29">
        <v>4284</v>
      </c>
      <c r="B4286" s="29">
        <v>1393.3449999999989</v>
      </c>
      <c r="C4286" s="29">
        <v>137383.57499999981</v>
      </c>
      <c r="D4286" s="29">
        <v>1</v>
      </c>
      <c r="E4286" s="29">
        <v>1</v>
      </c>
      <c r="F4286" s="29">
        <v>2758.9279999999899</v>
      </c>
      <c r="G4286" s="29">
        <v>1</v>
      </c>
      <c r="H4286" s="29">
        <v>1</v>
      </c>
      <c r="I4286" s="29">
        <v>1</v>
      </c>
      <c r="K4286" s="432"/>
      <c r="L4286" s="432" t="e">
        <f>IF(K4286=0,#REF!,0)</f>
        <v>#REF!</v>
      </c>
      <c r="O4286">
        <v>66418.727172999992</v>
      </c>
      <c r="P4286">
        <v>53</v>
      </c>
    </row>
    <row r="4287" spans="1:16">
      <c r="A4287" s="29">
        <v>4285</v>
      </c>
      <c r="B4287" s="29">
        <v>8072.8899999999994</v>
      </c>
      <c r="C4287" s="29">
        <v>71140.258999999904</v>
      </c>
      <c r="D4287" s="29">
        <v>1</v>
      </c>
      <c r="E4287" s="29">
        <v>1</v>
      </c>
      <c r="F4287" s="29">
        <v>4129.585</v>
      </c>
      <c r="G4287" s="29">
        <v>1</v>
      </c>
      <c r="H4287" s="29">
        <v>1</v>
      </c>
      <c r="I4287" s="29">
        <v>1</v>
      </c>
      <c r="K4287" s="432"/>
      <c r="L4287" s="432" t="e">
        <f>IF(K4287=0,#REF!,0)</f>
        <v>#REF!</v>
      </c>
      <c r="O4287">
        <v>65245.343689000001</v>
      </c>
      <c r="P4287">
        <v>52</v>
      </c>
    </row>
    <row r="4288" spans="1:16">
      <c r="A4288" s="29">
        <v>4286</v>
      </c>
      <c r="B4288" s="29">
        <v>2617.9029999999989</v>
      </c>
      <c r="C4288" s="29">
        <v>118605.40099999979</v>
      </c>
      <c r="D4288" s="29">
        <v>1</v>
      </c>
      <c r="E4288" s="29">
        <v>1</v>
      </c>
      <c r="F4288" s="29">
        <v>3671.902</v>
      </c>
      <c r="G4288" s="29">
        <v>1</v>
      </c>
      <c r="H4288" s="29">
        <v>1</v>
      </c>
      <c r="I4288" s="29">
        <v>1</v>
      </c>
      <c r="K4288" s="432"/>
      <c r="L4288" s="432" t="e">
        <f>IF(K4288=0,#REF!,0)</f>
        <v>#REF!</v>
      </c>
      <c r="O4288">
        <v>65253.556276000003</v>
      </c>
      <c r="P4288">
        <v>51</v>
      </c>
    </row>
    <row r="4289" spans="1:16">
      <c r="A4289" s="29">
        <v>4287</v>
      </c>
      <c r="B4289" s="29">
        <v>2021.837999999997</v>
      </c>
      <c r="C4289" s="29">
        <v>178655.23199999981</v>
      </c>
      <c r="D4289" s="29">
        <v>1</v>
      </c>
      <c r="E4289" s="29">
        <v>1</v>
      </c>
      <c r="F4289" s="29">
        <v>2104.59799999999</v>
      </c>
      <c r="G4289" s="29">
        <v>1</v>
      </c>
      <c r="H4289" s="29">
        <v>1</v>
      </c>
      <c r="I4289" s="29">
        <v>1</v>
      </c>
      <c r="K4289" s="432"/>
      <c r="L4289" s="432" t="e">
        <f>IF(K4289=0,#REF!,0)</f>
        <v>#REF!</v>
      </c>
      <c r="O4289">
        <v>68698.860106000007</v>
      </c>
      <c r="P4289">
        <v>51</v>
      </c>
    </row>
    <row r="4290" spans="1:16">
      <c r="A4290" s="29">
        <v>4288</v>
      </c>
      <c r="B4290" s="29">
        <v>2093.4819999999968</v>
      </c>
      <c r="C4290" s="29">
        <v>154617.86299999981</v>
      </c>
      <c r="D4290" s="29">
        <v>1</v>
      </c>
      <c r="E4290" s="29">
        <v>1</v>
      </c>
      <c r="F4290" s="29">
        <v>1843.82</v>
      </c>
      <c r="G4290" s="29">
        <v>1</v>
      </c>
      <c r="H4290" s="29">
        <v>1</v>
      </c>
      <c r="I4290" s="29">
        <v>1</v>
      </c>
      <c r="K4290" s="432"/>
      <c r="L4290" s="432" t="e">
        <f>IF(K4290=0,#REF!,0)</f>
        <v>#REF!</v>
      </c>
      <c r="O4290">
        <v>68526.359129999997</v>
      </c>
      <c r="P4290">
        <v>44</v>
      </c>
    </row>
    <row r="4291" spans="1:16">
      <c r="A4291" s="29">
        <v>4289</v>
      </c>
      <c r="B4291" s="29">
        <v>2023.6419999999971</v>
      </c>
      <c r="C4291" s="29">
        <v>136893.30999999991</v>
      </c>
      <c r="D4291" s="29">
        <v>1</v>
      </c>
      <c r="E4291" s="29">
        <v>1</v>
      </c>
      <c r="F4291" s="29">
        <v>2104.7489999999998</v>
      </c>
      <c r="G4291" s="29">
        <v>1</v>
      </c>
      <c r="H4291" s="29">
        <v>1</v>
      </c>
      <c r="I4291" s="29">
        <v>1</v>
      </c>
      <c r="K4291" s="432"/>
      <c r="L4291" s="432" t="e">
        <f>IF(K4291=0,#REF!,0)</f>
        <v>#REF!</v>
      </c>
      <c r="O4291">
        <v>68710.078613999998</v>
      </c>
      <c r="P4291">
        <v>42</v>
      </c>
    </row>
    <row r="4292" spans="1:16">
      <c r="A4292" s="29">
        <v>4290</v>
      </c>
      <c r="B4292" s="29">
        <v>2571.8059999999982</v>
      </c>
      <c r="C4292" s="29">
        <v>75904.997999999992</v>
      </c>
      <c r="D4292" s="29">
        <v>1</v>
      </c>
      <c r="E4292" s="29">
        <v>1</v>
      </c>
      <c r="F4292" s="29">
        <v>3672.4679999999998</v>
      </c>
      <c r="G4292" s="29">
        <v>1</v>
      </c>
      <c r="H4292" s="29">
        <v>1</v>
      </c>
      <c r="I4292" s="29">
        <v>1</v>
      </c>
      <c r="K4292" s="432"/>
      <c r="L4292" s="432" t="e">
        <f>IF(K4292=0,#REF!,0)</f>
        <v>#REF!</v>
      </c>
      <c r="O4292">
        <v>68002.974669999996</v>
      </c>
      <c r="P4292">
        <v>40</v>
      </c>
    </row>
    <row r="4293" spans="1:16">
      <c r="A4293" s="29">
        <v>4291</v>
      </c>
      <c r="B4293" s="29">
        <v>7827.1529999999993</v>
      </c>
      <c r="C4293" s="29">
        <v>34923.650999999903</v>
      </c>
      <c r="D4293" s="29">
        <v>1</v>
      </c>
      <c r="E4293" s="29">
        <v>1</v>
      </c>
      <c r="F4293" s="29">
        <v>5176.5389999999998</v>
      </c>
      <c r="G4293" s="29">
        <v>1</v>
      </c>
      <c r="H4293" s="29">
        <v>1</v>
      </c>
      <c r="I4293" s="29">
        <v>1</v>
      </c>
      <c r="K4293" s="432"/>
      <c r="L4293" s="432" t="e">
        <f>IF(K4293=0,#REF!,0)</f>
        <v>#REF!</v>
      </c>
      <c r="O4293">
        <v>65918.762451000002</v>
      </c>
      <c r="P4293">
        <v>42</v>
      </c>
    </row>
    <row r="4294" spans="1:16">
      <c r="A4294" s="29">
        <v>4292</v>
      </c>
      <c r="B4294" s="29">
        <v>8484.0919999999987</v>
      </c>
      <c r="C4294" s="29">
        <v>35057.384999999893</v>
      </c>
      <c r="D4294" s="29">
        <v>1</v>
      </c>
      <c r="E4294" s="29">
        <v>1</v>
      </c>
      <c r="F4294" s="29">
        <v>5243.0879999999997</v>
      </c>
      <c r="G4294" s="29">
        <v>1</v>
      </c>
      <c r="H4294" s="29">
        <v>1</v>
      </c>
      <c r="I4294" s="29">
        <v>1</v>
      </c>
      <c r="K4294" s="432"/>
      <c r="L4294" s="432" t="e">
        <f>IF(K4294=0,#REF!,0)</f>
        <v>#REF!</v>
      </c>
      <c r="O4294">
        <v>64454.71759</v>
      </c>
      <c r="P4294">
        <v>44</v>
      </c>
    </row>
    <row r="4295" spans="1:16">
      <c r="A4295" s="29">
        <v>4293</v>
      </c>
      <c r="B4295" s="29">
        <v>1819.704</v>
      </c>
      <c r="C4295" s="29">
        <v>16188.630999999899</v>
      </c>
      <c r="D4295" s="29">
        <v>1</v>
      </c>
      <c r="E4295" s="29">
        <v>1</v>
      </c>
      <c r="F4295" s="29">
        <v>4068.3709999999901</v>
      </c>
      <c r="G4295" s="29">
        <v>1</v>
      </c>
      <c r="H4295" s="29">
        <v>1</v>
      </c>
      <c r="I4295" s="29">
        <v>1</v>
      </c>
      <c r="K4295" s="432"/>
      <c r="L4295" s="432" t="e">
        <f>IF(K4295=0,#REF!,0)</f>
        <v>#REF!</v>
      </c>
      <c r="O4295">
        <v>63370.357972000013</v>
      </c>
      <c r="P4295">
        <v>40</v>
      </c>
    </row>
    <row r="4296" spans="1:16">
      <c r="A4296" s="29">
        <v>4294</v>
      </c>
      <c r="B4296" s="29">
        <v>1762.222</v>
      </c>
      <c r="C4296" s="29">
        <v>15718.1359999999</v>
      </c>
      <c r="D4296" s="29">
        <v>1</v>
      </c>
      <c r="E4296" s="29">
        <v>1</v>
      </c>
      <c r="F4296" s="29">
        <v>2957.7359999999999</v>
      </c>
      <c r="G4296" s="29">
        <v>1</v>
      </c>
      <c r="H4296" s="29">
        <v>1</v>
      </c>
      <c r="I4296" s="29">
        <v>1</v>
      </c>
      <c r="K4296" s="432"/>
      <c r="L4296" s="432" t="e">
        <f>IF(K4296=0,#REF!,0)</f>
        <v>#REF!</v>
      </c>
      <c r="O4296">
        <v>61899.427307999998</v>
      </c>
      <c r="P4296">
        <v>42</v>
      </c>
    </row>
    <row r="4297" spans="1:16">
      <c r="A4297" s="29">
        <v>4295</v>
      </c>
      <c r="B4297" s="29">
        <v>1762.222</v>
      </c>
      <c r="C4297" s="29">
        <v>15262.558999999899</v>
      </c>
      <c r="D4297" s="29">
        <v>1</v>
      </c>
      <c r="E4297" s="29">
        <v>1</v>
      </c>
      <c r="F4297" s="29">
        <v>1652.163</v>
      </c>
      <c r="G4297" s="29">
        <v>1</v>
      </c>
      <c r="H4297" s="29">
        <v>1</v>
      </c>
      <c r="I4297" s="29">
        <v>1</v>
      </c>
      <c r="K4297" s="432"/>
      <c r="L4297" s="432" t="e">
        <f>IF(K4297=0,#REF!,0)</f>
        <v>#REF!</v>
      </c>
      <c r="O4297">
        <v>59574.146972000002</v>
      </c>
      <c r="P4297">
        <v>42</v>
      </c>
    </row>
    <row r="4298" spans="1:16">
      <c r="A4298" s="29">
        <v>4296</v>
      </c>
      <c r="B4298" s="29">
        <v>1032.623999999998</v>
      </c>
      <c r="C4298" s="29">
        <v>15256.618999999901</v>
      </c>
      <c r="D4298" s="29">
        <v>1</v>
      </c>
      <c r="E4298" s="29">
        <v>1</v>
      </c>
      <c r="F4298" s="29">
        <v>1262.2249999999999</v>
      </c>
      <c r="G4298" s="29">
        <v>1</v>
      </c>
      <c r="H4298" s="29">
        <v>1</v>
      </c>
      <c r="I4298" s="29">
        <v>1</v>
      </c>
      <c r="K4298" s="432"/>
      <c r="L4298" s="432" t="e">
        <f>IF(K4298=0,#REF!,0)</f>
        <v>#REF!</v>
      </c>
      <c r="O4298">
        <v>56882.804777999998</v>
      </c>
      <c r="P4298">
        <v>42</v>
      </c>
    </row>
    <row r="4299" spans="1:16">
      <c r="A4299" s="29">
        <v>4297</v>
      </c>
      <c r="B4299" s="29">
        <v>1032.623999999998</v>
      </c>
      <c r="C4299" s="29">
        <v>15254.630999999899</v>
      </c>
      <c r="D4299" s="29">
        <v>1</v>
      </c>
      <c r="E4299" s="29">
        <v>1</v>
      </c>
      <c r="F4299" s="29">
        <v>537.34799999999996</v>
      </c>
      <c r="G4299" s="29">
        <v>1</v>
      </c>
      <c r="H4299" s="29">
        <v>1</v>
      </c>
      <c r="I4299" s="29">
        <v>1</v>
      </c>
      <c r="K4299" s="432"/>
      <c r="L4299" s="432" t="e">
        <f>IF(K4299=0,#REF!,0)</f>
        <v>#REF!</v>
      </c>
      <c r="O4299">
        <v>55049.416258999998</v>
      </c>
      <c r="P4299">
        <v>48</v>
      </c>
    </row>
    <row r="4300" spans="1:16">
      <c r="A4300" s="29">
        <v>4298</v>
      </c>
      <c r="B4300" s="29">
        <v>1032.623999999998</v>
      </c>
      <c r="C4300" s="29">
        <v>15187.612999999899</v>
      </c>
      <c r="D4300" s="29">
        <v>1</v>
      </c>
      <c r="E4300" s="29">
        <v>1</v>
      </c>
      <c r="F4300" s="29">
        <v>591.36999999999898</v>
      </c>
      <c r="G4300" s="29">
        <v>1</v>
      </c>
      <c r="H4300" s="29">
        <v>1</v>
      </c>
      <c r="I4300" s="29">
        <v>1</v>
      </c>
      <c r="K4300" s="432"/>
      <c r="L4300" s="432" t="e">
        <f>IF(K4300=0,#REF!,0)</f>
        <v>#REF!</v>
      </c>
      <c r="O4300">
        <v>53070.961426000002</v>
      </c>
      <c r="P4300">
        <v>40</v>
      </c>
    </row>
    <row r="4301" spans="1:16">
      <c r="A4301" s="29">
        <v>4299</v>
      </c>
      <c r="B4301" s="29">
        <v>1032.623999999998</v>
      </c>
      <c r="C4301" s="29">
        <v>15187.612999999899</v>
      </c>
      <c r="D4301" s="29">
        <v>1</v>
      </c>
      <c r="E4301" s="29">
        <v>1</v>
      </c>
      <c r="F4301" s="29">
        <v>381.62299999999999</v>
      </c>
      <c r="G4301" s="29">
        <v>1</v>
      </c>
      <c r="H4301" s="29">
        <v>1</v>
      </c>
      <c r="I4301" s="29">
        <v>1</v>
      </c>
      <c r="K4301" s="432"/>
      <c r="L4301" s="432" t="e">
        <f>IF(K4301=0,#REF!,0)</f>
        <v>#REF!</v>
      </c>
      <c r="O4301">
        <v>53168.141753999997</v>
      </c>
      <c r="P4301">
        <v>47</v>
      </c>
    </row>
    <row r="4302" spans="1:16">
      <c r="A4302" s="29">
        <v>4300</v>
      </c>
      <c r="B4302" s="29">
        <v>1032.623999999998</v>
      </c>
      <c r="C4302" s="29">
        <v>15187.612999999899</v>
      </c>
      <c r="D4302" s="29">
        <v>1</v>
      </c>
      <c r="E4302" s="29">
        <v>1</v>
      </c>
      <c r="F4302" s="29">
        <v>228.38300000000001</v>
      </c>
      <c r="G4302" s="29">
        <v>1</v>
      </c>
      <c r="H4302" s="29">
        <v>1</v>
      </c>
      <c r="I4302" s="29">
        <v>1</v>
      </c>
      <c r="K4302" s="432"/>
      <c r="L4302" s="432" t="e">
        <f>IF(K4302=0,#REF!,0)</f>
        <v>#REF!</v>
      </c>
      <c r="O4302">
        <v>52542.361663999996</v>
      </c>
      <c r="P4302">
        <v>45</v>
      </c>
    </row>
    <row r="4303" spans="1:16">
      <c r="A4303" s="29">
        <v>4301</v>
      </c>
      <c r="B4303" s="29">
        <v>1032.623999999998</v>
      </c>
      <c r="C4303" s="29">
        <v>15187.612999999899</v>
      </c>
      <c r="D4303" s="29">
        <v>1</v>
      </c>
      <c r="E4303" s="29">
        <v>1</v>
      </c>
      <c r="F4303" s="29">
        <v>228.774</v>
      </c>
      <c r="G4303" s="29">
        <v>1</v>
      </c>
      <c r="H4303" s="29">
        <v>1</v>
      </c>
      <c r="I4303" s="29">
        <v>1</v>
      </c>
      <c r="K4303" s="432"/>
      <c r="L4303" s="432" t="e">
        <f>IF(K4303=0,#REF!,0)</f>
        <v>#REF!</v>
      </c>
      <c r="O4303">
        <v>52157.792327000003</v>
      </c>
      <c r="P4303">
        <v>42</v>
      </c>
    </row>
    <row r="4304" spans="1:16">
      <c r="A4304" s="29">
        <v>4302</v>
      </c>
      <c r="B4304" s="29">
        <v>1762.222</v>
      </c>
      <c r="C4304" s="29">
        <v>15187.612999999899</v>
      </c>
      <c r="D4304" s="29">
        <v>1</v>
      </c>
      <c r="E4304" s="29">
        <v>1</v>
      </c>
      <c r="F4304" s="29">
        <v>700.57499999999902</v>
      </c>
      <c r="G4304" s="29">
        <v>1</v>
      </c>
      <c r="H4304" s="29">
        <v>1</v>
      </c>
      <c r="I4304" s="29">
        <v>1</v>
      </c>
      <c r="K4304" s="432"/>
      <c r="L4304" s="432" t="e">
        <f>IF(K4304=0,#REF!,0)</f>
        <v>#REF!</v>
      </c>
      <c r="O4304">
        <v>52250.089964999999</v>
      </c>
      <c r="P4304">
        <v>49</v>
      </c>
    </row>
    <row r="4305" spans="1:16">
      <c r="A4305" s="29">
        <v>4303</v>
      </c>
      <c r="B4305" s="29">
        <v>6139.8579999999993</v>
      </c>
      <c r="C4305" s="29">
        <v>15289.6509999999</v>
      </c>
      <c r="D4305" s="29">
        <v>1</v>
      </c>
      <c r="E4305" s="29">
        <v>1</v>
      </c>
      <c r="F4305" s="29">
        <v>1867.441</v>
      </c>
      <c r="G4305" s="29">
        <v>1</v>
      </c>
      <c r="H4305" s="29">
        <v>1</v>
      </c>
      <c r="I4305" s="29">
        <v>1</v>
      </c>
      <c r="K4305" s="432"/>
      <c r="L4305" s="432" t="e">
        <f>IF(K4305=0,#REF!,0)</f>
        <v>#REF!</v>
      </c>
      <c r="O4305">
        <v>53492.938324000002</v>
      </c>
      <c r="P4305">
        <v>55</v>
      </c>
    </row>
    <row r="4306" spans="1:16">
      <c r="A4306" s="29">
        <v>4304</v>
      </c>
      <c r="B4306" s="29">
        <v>1762.222</v>
      </c>
      <c r="C4306" s="29">
        <v>28512.211999999901</v>
      </c>
      <c r="D4306" s="29">
        <v>1</v>
      </c>
      <c r="E4306" s="29">
        <v>1</v>
      </c>
      <c r="F4306" s="29">
        <v>3156.078</v>
      </c>
      <c r="G4306" s="29">
        <v>1</v>
      </c>
      <c r="H4306" s="29">
        <v>1</v>
      </c>
      <c r="I4306" s="29">
        <v>1</v>
      </c>
      <c r="K4306" s="432"/>
      <c r="L4306" s="432" t="e">
        <f>IF(K4306=0,#REF!,0)</f>
        <v>#REF!</v>
      </c>
      <c r="O4306">
        <v>55882.055297999999</v>
      </c>
      <c r="P4306">
        <v>58</v>
      </c>
    </row>
    <row r="4307" spans="1:16">
      <c r="A4307" s="29">
        <v>4305</v>
      </c>
      <c r="B4307" s="29">
        <v>1032.623999999998</v>
      </c>
      <c r="C4307" s="29">
        <v>30480.4199999999</v>
      </c>
      <c r="D4307" s="29">
        <v>1</v>
      </c>
      <c r="E4307" s="29">
        <v>1</v>
      </c>
      <c r="F4307" s="29">
        <v>5118.4849999999997</v>
      </c>
      <c r="G4307" s="29">
        <v>1</v>
      </c>
      <c r="H4307" s="29">
        <v>1</v>
      </c>
      <c r="I4307" s="29">
        <v>1</v>
      </c>
      <c r="K4307" s="432"/>
      <c r="L4307" s="432" t="e">
        <f>IF(K4307=0,#REF!,0)</f>
        <v>#REF!</v>
      </c>
      <c r="O4307">
        <v>59121.104126000013</v>
      </c>
      <c r="P4307">
        <v>56</v>
      </c>
    </row>
    <row r="4308" spans="1:16">
      <c r="A4308" s="29">
        <v>4306</v>
      </c>
      <c r="B4308" s="29">
        <v>1161.5489999999991</v>
      </c>
      <c r="C4308" s="29">
        <v>32897.379999999888</v>
      </c>
      <c r="D4308" s="29">
        <v>1</v>
      </c>
      <c r="E4308" s="29">
        <v>1</v>
      </c>
      <c r="F4308" s="29">
        <v>5060.0460000000003</v>
      </c>
      <c r="G4308" s="29">
        <v>1</v>
      </c>
      <c r="H4308" s="29">
        <v>1</v>
      </c>
      <c r="I4308" s="29">
        <v>1</v>
      </c>
      <c r="K4308" s="432"/>
      <c r="L4308" s="432" t="e">
        <f>IF(K4308=0,#REF!,0)</f>
        <v>#REF!</v>
      </c>
      <c r="O4308">
        <v>64638.604614999997</v>
      </c>
      <c r="P4308">
        <v>55</v>
      </c>
    </row>
    <row r="4309" spans="1:16">
      <c r="A4309" s="29">
        <v>4307</v>
      </c>
      <c r="B4309" s="29">
        <v>1258.0079999999989</v>
      </c>
      <c r="C4309" s="29">
        <v>35424.22899999989</v>
      </c>
      <c r="D4309" s="29">
        <v>1</v>
      </c>
      <c r="E4309" s="29">
        <v>1</v>
      </c>
      <c r="F4309" s="29">
        <v>4553.3090000000002</v>
      </c>
      <c r="G4309" s="29">
        <v>1</v>
      </c>
      <c r="H4309" s="29">
        <v>1</v>
      </c>
      <c r="I4309" s="29">
        <v>1</v>
      </c>
      <c r="K4309" s="432"/>
      <c r="L4309" s="432" t="e">
        <f>IF(K4309=0,#REF!,0)</f>
        <v>#REF!</v>
      </c>
      <c r="O4309">
        <v>66917.29724</v>
      </c>
      <c r="P4309">
        <v>62</v>
      </c>
    </row>
    <row r="4310" spans="1:16">
      <c r="A4310" s="29">
        <v>4308</v>
      </c>
      <c r="B4310" s="29">
        <v>1310.185999999999</v>
      </c>
      <c r="C4310" s="29">
        <v>36915.286999999902</v>
      </c>
      <c r="D4310" s="29">
        <v>1</v>
      </c>
      <c r="E4310" s="29">
        <v>1</v>
      </c>
      <c r="F4310" s="29">
        <v>4887.39299999999</v>
      </c>
      <c r="G4310" s="29">
        <v>1</v>
      </c>
      <c r="H4310" s="29">
        <v>1</v>
      </c>
      <c r="I4310" s="29">
        <v>1</v>
      </c>
      <c r="K4310" s="432"/>
      <c r="L4310" s="432" t="e">
        <f>IF(K4310=0,#REF!,0)</f>
        <v>#REF!</v>
      </c>
      <c r="O4310">
        <v>67958.751892</v>
      </c>
      <c r="P4310">
        <v>53</v>
      </c>
    </row>
    <row r="4311" spans="1:16">
      <c r="A4311" s="29">
        <v>4309</v>
      </c>
      <c r="B4311" s="29">
        <v>6975.9049999999979</v>
      </c>
      <c r="C4311" s="29">
        <v>36011.347999999984</v>
      </c>
      <c r="D4311" s="29">
        <v>1</v>
      </c>
      <c r="E4311" s="29">
        <v>1</v>
      </c>
      <c r="F4311" s="29">
        <v>4939.9040000000005</v>
      </c>
      <c r="G4311" s="29">
        <v>1</v>
      </c>
      <c r="H4311" s="29">
        <v>1</v>
      </c>
      <c r="I4311" s="29">
        <v>1</v>
      </c>
      <c r="K4311" s="432"/>
      <c r="L4311" s="432" t="e">
        <f>IF(K4311=0,#REF!,0)</f>
        <v>#REF!</v>
      </c>
      <c r="O4311">
        <v>66082.773681999999</v>
      </c>
      <c r="P4311">
        <v>51</v>
      </c>
    </row>
    <row r="4312" spans="1:16">
      <c r="A4312" s="29">
        <v>4310</v>
      </c>
      <c r="B4312" s="29">
        <v>2164.7309999999989</v>
      </c>
      <c r="C4312" s="29">
        <v>36738.210999999887</v>
      </c>
      <c r="D4312" s="29">
        <v>1</v>
      </c>
      <c r="E4312" s="29">
        <v>1</v>
      </c>
      <c r="F4312" s="29">
        <v>3931.85699999999</v>
      </c>
      <c r="G4312" s="29">
        <v>1</v>
      </c>
      <c r="H4312" s="29">
        <v>1</v>
      </c>
      <c r="I4312" s="29">
        <v>1</v>
      </c>
      <c r="K4312" s="432"/>
      <c r="L4312" s="432" t="e">
        <f>IF(K4312=0,#REF!,0)</f>
        <v>#REF!</v>
      </c>
      <c r="O4312">
        <v>66231.562042000005</v>
      </c>
      <c r="P4312">
        <v>60</v>
      </c>
    </row>
    <row r="4313" spans="1:16">
      <c r="A4313" s="29">
        <v>4311</v>
      </c>
      <c r="B4313" s="29">
        <v>1354.576999999998</v>
      </c>
      <c r="C4313" s="29">
        <v>37779.517999999887</v>
      </c>
      <c r="D4313" s="29">
        <v>1</v>
      </c>
      <c r="E4313" s="29">
        <v>1</v>
      </c>
      <c r="F4313" s="29">
        <v>3148.2710000000002</v>
      </c>
      <c r="G4313" s="29">
        <v>1</v>
      </c>
      <c r="H4313" s="29">
        <v>1</v>
      </c>
      <c r="I4313" s="29">
        <v>1</v>
      </c>
      <c r="K4313" s="432"/>
      <c r="L4313" s="432" t="e">
        <f>IF(K4313=0,#REF!,0)</f>
        <v>#REF!</v>
      </c>
      <c r="O4313">
        <v>69668.323883000005</v>
      </c>
      <c r="P4313">
        <v>55</v>
      </c>
    </row>
    <row r="4314" spans="1:16">
      <c r="A4314" s="29">
        <v>4312</v>
      </c>
      <c r="B4314" s="29">
        <v>1301.2239999999979</v>
      </c>
      <c r="C4314" s="29">
        <v>36851.341999999902</v>
      </c>
      <c r="D4314" s="29">
        <v>1</v>
      </c>
      <c r="E4314" s="29">
        <v>1</v>
      </c>
      <c r="F4314" s="29">
        <v>2477.1639999999902</v>
      </c>
      <c r="G4314" s="29">
        <v>1</v>
      </c>
      <c r="H4314" s="29">
        <v>1</v>
      </c>
      <c r="I4314" s="29">
        <v>1</v>
      </c>
      <c r="K4314" s="432"/>
      <c r="L4314" s="432" t="e">
        <f>IF(K4314=0,#REF!,0)</f>
        <v>#REF!</v>
      </c>
      <c r="O4314">
        <v>70009.788696000003</v>
      </c>
      <c r="P4314">
        <v>54</v>
      </c>
    </row>
    <row r="4315" spans="1:16">
      <c r="A4315" s="29">
        <v>4313</v>
      </c>
      <c r="B4315" s="29">
        <v>1278.774999999998</v>
      </c>
      <c r="C4315" s="29">
        <v>36264.420999999893</v>
      </c>
      <c r="D4315" s="29">
        <v>1</v>
      </c>
      <c r="E4315" s="29">
        <v>1</v>
      </c>
      <c r="F4315" s="29">
        <v>3148.92</v>
      </c>
      <c r="G4315" s="29">
        <v>1</v>
      </c>
      <c r="H4315" s="29">
        <v>1</v>
      </c>
      <c r="I4315" s="29">
        <v>1</v>
      </c>
      <c r="K4315" s="432"/>
      <c r="L4315" s="432" t="e">
        <f>IF(K4315=0,#REF!,0)</f>
        <v>#REF!</v>
      </c>
      <c r="O4315">
        <v>70375.975646999999</v>
      </c>
      <c r="P4315">
        <v>53</v>
      </c>
    </row>
    <row r="4316" spans="1:16">
      <c r="A4316" s="29">
        <v>4314</v>
      </c>
      <c r="B4316" s="29">
        <v>1907.4949999999999</v>
      </c>
      <c r="C4316" s="29">
        <v>35053.976999999883</v>
      </c>
      <c r="D4316" s="29">
        <v>1</v>
      </c>
      <c r="E4316" s="29">
        <v>1</v>
      </c>
      <c r="F4316" s="29">
        <v>4045.7919999999999</v>
      </c>
      <c r="G4316" s="29">
        <v>1</v>
      </c>
      <c r="H4316" s="29">
        <v>1</v>
      </c>
      <c r="I4316" s="29">
        <v>1</v>
      </c>
      <c r="K4316" s="432"/>
      <c r="L4316" s="432" t="e">
        <f>IF(K4316=0,#REF!,0)</f>
        <v>#REF!</v>
      </c>
      <c r="O4316">
        <v>69239.61157400001</v>
      </c>
      <c r="P4316">
        <v>50</v>
      </c>
    </row>
    <row r="4317" spans="1:16">
      <c r="A4317" s="29">
        <v>4315</v>
      </c>
      <c r="B4317" s="29">
        <v>6505.6789999999992</v>
      </c>
      <c r="C4317" s="29">
        <v>34224.7429999999</v>
      </c>
      <c r="D4317" s="29">
        <v>1</v>
      </c>
      <c r="E4317" s="29">
        <v>1</v>
      </c>
      <c r="F4317" s="29">
        <v>5614.50899999999</v>
      </c>
      <c r="G4317" s="29">
        <v>1</v>
      </c>
      <c r="H4317" s="29">
        <v>1</v>
      </c>
      <c r="I4317" s="29">
        <v>1</v>
      </c>
      <c r="K4317" s="432"/>
      <c r="L4317" s="432" t="e">
        <f>IF(K4317=0,#REF!,0)</f>
        <v>#REF!</v>
      </c>
      <c r="O4317">
        <v>66793.323302999997</v>
      </c>
      <c r="P4317">
        <v>53</v>
      </c>
    </row>
    <row r="4318" spans="1:16">
      <c r="A4318" s="29">
        <v>4316</v>
      </c>
      <c r="B4318" s="29">
        <v>7762.6309999999994</v>
      </c>
      <c r="C4318" s="29">
        <v>34551.90499999989</v>
      </c>
      <c r="D4318" s="29">
        <v>1</v>
      </c>
      <c r="E4318" s="29">
        <v>1</v>
      </c>
      <c r="F4318" s="29">
        <v>4438.9759999999997</v>
      </c>
      <c r="G4318" s="29">
        <v>1</v>
      </c>
      <c r="H4318" s="29">
        <v>1</v>
      </c>
      <c r="I4318" s="29">
        <v>1</v>
      </c>
      <c r="K4318" s="432"/>
      <c r="L4318" s="432" t="e">
        <f>IF(K4318=0,#REF!,0)</f>
        <v>#REF!</v>
      </c>
      <c r="O4318">
        <v>65206.562621999998</v>
      </c>
      <c r="P4318">
        <v>52</v>
      </c>
    </row>
    <row r="4319" spans="1:16">
      <c r="A4319" s="29">
        <v>4317</v>
      </c>
      <c r="B4319" s="29">
        <v>1780.9190000000001</v>
      </c>
      <c r="C4319" s="29">
        <v>16170.6269999999</v>
      </c>
      <c r="D4319" s="29">
        <v>1</v>
      </c>
      <c r="E4319" s="29">
        <v>1</v>
      </c>
      <c r="F4319" s="29">
        <v>2480.4589999999998</v>
      </c>
      <c r="G4319" s="29">
        <v>1</v>
      </c>
      <c r="H4319" s="29">
        <v>1</v>
      </c>
      <c r="I4319" s="29">
        <v>1</v>
      </c>
      <c r="K4319" s="432"/>
      <c r="L4319" s="432" t="e">
        <f>IF(K4319=0,#REF!,0)</f>
        <v>#REF!</v>
      </c>
      <c r="O4319">
        <v>64043.120851</v>
      </c>
      <c r="P4319">
        <v>54</v>
      </c>
    </row>
    <row r="4320" spans="1:16">
      <c r="A4320" s="29">
        <v>4318</v>
      </c>
      <c r="B4320" s="29">
        <v>1762.222</v>
      </c>
      <c r="C4320" s="29">
        <v>15715.184999999899</v>
      </c>
      <c r="D4320" s="29">
        <v>1</v>
      </c>
      <c r="E4320" s="29">
        <v>1</v>
      </c>
      <c r="F4320" s="29">
        <v>2425.3879999999899</v>
      </c>
      <c r="G4320" s="29">
        <v>1</v>
      </c>
      <c r="H4320" s="29">
        <v>1</v>
      </c>
      <c r="I4320" s="29">
        <v>1</v>
      </c>
      <c r="K4320" s="432"/>
      <c r="L4320" s="432" t="e">
        <f>IF(K4320=0,#REF!,0)</f>
        <v>#REF!</v>
      </c>
      <c r="O4320">
        <v>62697.913819000001</v>
      </c>
      <c r="P4320">
        <v>54</v>
      </c>
    </row>
    <row r="4321" spans="1:16">
      <c r="A4321" s="29">
        <v>4319</v>
      </c>
      <c r="B4321" s="29">
        <v>1762.222</v>
      </c>
      <c r="C4321" s="29">
        <v>15259.324999999901</v>
      </c>
      <c r="D4321" s="29">
        <v>1</v>
      </c>
      <c r="E4321" s="29">
        <v>1</v>
      </c>
      <c r="F4321" s="29">
        <v>1978.5049999999901</v>
      </c>
      <c r="G4321" s="29">
        <v>1</v>
      </c>
      <c r="H4321" s="29">
        <v>1</v>
      </c>
      <c r="I4321" s="29">
        <v>1</v>
      </c>
      <c r="K4321" s="432"/>
      <c r="L4321" s="432" t="e">
        <f>IF(K4321=0,#REF!,0)</f>
        <v>#REF!</v>
      </c>
      <c r="O4321">
        <v>59472.874511999988</v>
      </c>
      <c r="P4321">
        <v>53</v>
      </c>
    </row>
    <row r="4322" spans="1:16">
      <c r="A4322" s="29">
        <v>4320</v>
      </c>
      <c r="B4322" s="29">
        <v>1032.623999999998</v>
      </c>
      <c r="C4322" s="29">
        <v>15254.630999999899</v>
      </c>
      <c r="D4322" s="29">
        <v>1</v>
      </c>
      <c r="E4322" s="29">
        <v>1</v>
      </c>
      <c r="F4322" s="29">
        <v>1197.46199999999</v>
      </c>
      <c r="G4322" s="29">
        <v>1</v>
      </c>
      <c r="H4322" s="29">
        <v>1</v>
      </c>
      <c r="I4322" s="29">
        <v>1</v>
      </c>
      <c r="K4322" s="432"/>
      <c r="L4322" s="432" t="e">
        <f>IF(K4322=0,#REF!,0)</f>
        <v>#REF!</v>
      </c>
      <c r="O4322">
        <v>56885.479490999998</v>
      </c>
      <c r="P4322">
        <v>45</v>
      </c>
    </row>
    <row r="4323" spans="1:16">
      <c r="A4323" s="29">
        <v>4321</v>
      </c>
      <c r="B4323" s="29">
        <v>1032.623999999998</v>
      </c>
      <c r="C4323" s="29">
        <v>15254.630999999899</v>
      </c>
      <c r="D4323" s="29">
        <v>1</v>
      </c>
      <c r="E4323" s="29">
        <v>1</v>
      </c>
      <c r="F4323" s="29">
        <v>708.44799999999998</v>
      </c>
      <c r="G4323" s="29">
        <v>1</v>
      </c>
      <c r="H4323" s="29">
        <v>1</v>
      </c>
      <c r="I4323" s="29">
        <v>1</v>
      </c>
      <c r="K4323" s="432"/>
      <c r="L4323" s="432" t="e">
        <f>IF(K4323=0,#REF!,0)</f>
        <v>#REF!</v>
      </c>
      <c r="O4323">
        <v>55422.910827</v>
      </c>
      <c r="P4323">
        <v>39</v>
      </c>
    </row>
    <row r="4324" spans="1:16">
      <c r="A4324" s="29">
        <v>4322</v>
      </c>
      <c r="B4324" s="29">
        <v>1032.623999999998</v>
      </c>
      <c r="C4324" s="29">
        <v>15187.612999999899</v>
      </c>
      <c r="D4324" s="29">
        <v>1</v>
      </c>
      <c r="E4324" s="29">
        <v>1</v>
      </c>
      <c r="F4324" s="29">
        <v>529.76700000000005</v>
      </c>
      <c r="G4324" s="29">
        <v>1</v>
      </c>
      <c r="H4324" s="29">
        <v>1</v>
      </c>
      <c r="I4324" s="29">
        <v>1</v>
      </c>
      <c r="K4324" s="432"/>
      <c r="L4324" s="432" t="e">
        <f>IF(K4324=0,#REF!,0)</f>
        <v>#REF!</v>
      </c>
      <c r="O4324">
        <v>53589.155121999996</v>
      </c>
      <c r="P4324">
        <v>35</v>
      </c>
    </row>
    <row r="4325" spans="1:16">
      <c r="A4325" s="29">
        <v>4323</v>
      </c>
      <c r="B4325" s="29">
        <v>1032.623999999998</v>
      </c>
      <c r="C4325" s="29">
        <v>15187.612999999899</v>
      </c>
      <c r="D4325" s="29">
        <v>1</v>
      </c>
      <c r="E4325" s="29">
        <v>1</v>
      </c>
      <c r="F4325" s="29">
        <v>414.49299999999999</v>
      </c>
      <c r="G4325" s="29">
        <v>1</v>
      </c>
      <c r="H4325" s="29">
        <v>1</v>
      </c>
      <c r="I4325" s="29">
        <v>1</v>
      </c>
      <c r="K4325" s="432"/>
      <c r="L4325" s="432" t="e">
        <f>IF(K4325=0,#REF!,0)</f>
        <v>#REF!</v>
      </c>
      <c r="O4325">
        <v>52754.359222999999</v>
      </c>
      <c r="P4325">
        <v>35</v>
      </c>
    </row>
    <row r="4326" spans="1:16">
      <c r="A4326" s="29">
        <v>4324</v>
      </c>
      <c r="B4326" s="29">
        <v>1032.623999999998</v>
      </c>
      <c r="C4326" s="29">
        <v>15187.612999999899</v>
      </c>
      <c r="D4326" s="29">
        <v>1</v>
      </c>
      <c r="E4326" s="29">
        <v>1</v>
      </c>
      <c r="F4326" s="29">
        <v>232.724999999999</v>
      </c>
      <c r="G4326" s="29">
        <v>1</v>
      </c>
      <c r="H4326" s="29">
        <v>1</v>
      </c>
      <c r="I4326" s="29">
        <v>1</v>
      </c>
      <c r="K4326" s="432"/>
      <c r="L4326" s="432" t="e">
        <f>IF(K4326=0,#REF!,0)</f>
        <v>#REF!</v>
      </c>
      <c r="O4326">
        <v>52528.023131000002</v>
      </c>
      <c r="P4326">
        <v>33</v>
      </c>
    </row>
    <row r="4327" spans="1:16">
      <c r="A4327" s="29">
        <v>4325</v>
      </c>
      <c r="B4327" s="29">
        <v>1032.623999999998</v>
      </c>
      <c r="C4327" s="29">
        <v>15187.612999999899</v>
      </c>
      <c r="D4327" s="29">
        <v>1</v>
      </c>
      <c r="E4327" s="29">
        <v>1</v>
      </c>
      <c r="F4327" s="29">
        <v>233.344999999999</v>
      </c>
      <c r="G4327" s="29">
        <v>1</v>
      </c>
      <c r="H4327" s="29">
        <v>1</v>
      </c>
      <c r="I4327" s="29">
        <v>1</v>
      </c>
      <c r="K4327" s="432"/>
      <c r="L4327" s="432" t="e">
        <f>IF(K4327=0,#REF!,0)</f>
        <v>#REF!</v>
      </c>
      <c r="O4327">
        <v>52406.420289000002</v>
      </c>
      <c r="P4327">
        <v>34</v>
      </c>
    </row>
    <row r="4328" spans="1:16">
      <c r="A4328" s="29">
        <v>4326</v>
      </c>
      <c r="B4328" s="29">
        <v>1762.222</v>
      </c>
      <c r="C4328" s="29">
        <v>15187.612999999899</v>
      </c>
      <c r="D4328" s="29">
        <v>1</v>
      </c>
      <c r="E4328" s="29">
        <v>1</v>
      </c>
      <c r="F4328" s="29">
        <v>415.18799999999999</v>
      </c>
      <c r="G4328" s="29">
        <v>1</v>
      </c>
      <c r="H4328" s="29">
        <v>1</v>
      </c>
      <c r="I4328" s="29">
        <v>1</v>
      </c>
      <c r="K4328" s="432"/>
      <c r="L4328" s="432" t="e">
        <f>IF(K4328=0,#REF!,0)</f>
        <v>#REF!</v>
      </c>
      <c r="O4328">
        <v>52511.769896999998</v>
      </c>
      <c r="P4328">
        <v>37</v>
      </c>
    </row>
    <row r="4329" spans="1:16">
      <c r="A4329" s="29">
        <v>4327</v>
      </c>
      <c r="B4329" s="29">
        <v>6139.8579999999993</v>
      </c>
      <c r="C4329" s="29">
        <v>15289.6509999999</v>
      </c>
      <c r="D4329" s="29">
        <v>1</v>
      </c>
      <c r="E4329" s="29">
        <v>1</v>
      </c>
      <c r="F4329" s="29">
        <v>1259.60599999999</v>
      </c>
      <c r="G4329" s="29">
        <v>1</v>
      </c>
      <c r="H4329" s="29">
        <v>1</v>
      </c>
      <c r="I4329" s="29">
        <v>1</v>
      </c>
      <c r="K4329" s="432"/>
      <c r="L4329" s="432" t="e">
        <f>IF(K4329=0,#REF!,0)</f>
        <v>#REF!</v>
      </c>
      <c r="O4329">
        <v>54274.067903000003</v>
      </c>
      <c r="P4329">
        <v>45</v>
      </c>
    </row>
    <row r="4330" spans="1:16">
      <c r="A4330" s="29">
        <v>4328</v>
      </c>
      <c r="B4330" s="29">
        <v>1762.222</v>
      </c>
      <c r="C4330" s="29">
        <v>15633.8059999999</v>
      </c>
      <c r="D4330" s="29">
        <v>1</v>
      </c>
      <c r="E4330" s="29">
        <v>1</v>
      </c>
      <c r="F4330" s="29">
        <v>2557.5609999999901</v>
      </c>
      <c r="G4330" s="29">
        <v>1</v>
      </c>
      <c r="H4330" s="29">
        <v>1</v>
      </c>
      <c r="I4330" s="29">
        <v>1</v>
      </c>
      <c r="K4330" s="432"/>
      <c r="L4330" s="432" t="e">
        <f>IF(K4330=0,#REF!,0)</f>
        <v>#REF!</v>
      </c>
      <c r="O4330">
        <v>55832.913848999997</v>
      </c>
      <c r="P4330">
        <v>56</v>
      </c>
    </row>
    <row r="4331" spans="1:16">
      <c r="A4331" s="29">
        <v>4329</v>
      </c>
      <c r="B4331" s="29">
        <v>1032.623999999998</v>
      </c>
      <c r="C4331" s="29">
        <v>16672.300999999901</v>
      </c>
      <c r="D4331" s="29">
        <v>1</v>
      </c>
      <c r="E4331" s="29">
        <v>1</v>
      </c>
      <c r="F4331" s="29">
        <v>4044.0249999999901</v>
      </c>
      <c r="G4331" s="29">
        <v>1</v>
      </c>
      <c r="H4331" s="29">
        <v>1</v>
      </c>
      <c r="I4331" s="29">
        <v>1</v>
      </c>
      <c r="K4331" s="432"/>
      <c r="L4331" s="432" t="e">
        <f>IF(K4331=0,#REF!,0)</f>
        <v>#REF!</v>
      </c>
      <c r="O4331">
        <v>59003.638946999999</v>
      </c>
      <c r="P4331">
        <v>51</v>
      </c>
    </row>
    <row r="4332" spans="1:16">
      <c r="A4332" s="29">
        <v>4330</v>
      </c>
      <c r="B4332" s="29">
        <v>1153.2399999999991</v>
      </c>
      <c r="C4332" s="29">
        <v>17792.710999999901</v>
      </c>
      <c r="D4332" s="29">
        <v>1</v>
      </c>
      <c r="E4332" s="29">
        <v>1</v>
      </c>
      <c r="F4332" s="29">
        <v>5344.0649999999996</v>
      </c>
      <c r="G4332" s="29">
        <v>1</v>
      </c>
      <c r="H4332" s="29">
        <v>1</v>
      </c>
      <c r="I4332" s="29">
        <v>1</v>
      </c>
      <c r="K4332" s="432"/>
      <c r="L4332" s="432" t="e">
        <f>IF(K4332=0,#REF!,0)</f>
        <v>#REF!</v>
      </c>
      <c r="O4332">
        <v>64923.432007000003</v>
      </c>
      <c r="P4332">
        <v>49</v>
      </c>
    </row>
    <row r="4333" spans="1:16">
      <c r="A4333" s="29">
        <v>4331</v>
      </c>
      <c r="B4333" s="29">
        <v>1213.5469999999989</v>
      </c>
      <c r="C4333" s="29">
        <v>18686.130999999899</v>
      </c>
      <c r="D4333" s="29">
        <v>1</v>
      </c>
      <c r="E4333" s="29">
        <v>1</v>
      </c>
      <c r="F4333" s="29">
        <v>5899.9429999999902</v>
      </c>
      <c r="G4333" s="29">
        <v>1</v>
      </c>
      <c r="H4333" s="29">
        <v>1</v>
      </c>
      <c r="I4333" s="29">
        <v>1</v>
      </c>
      <c r="K4333" s="432"/>
      <c r="L4333" s="432" t="e">
        <f>IF(K4333=0,#REF!,0)</f>
        <v>#REF!</v>
      </c>
      <c r="O4333">
        <v>67195.689209000004</v>
      </c>
      <c r="P4333">
        <v>50</v>
      </c>
    </row>
    <row r="4334" spans="1:16">
      <c r="A4334" s="29">
        <v>4332</v>
      </c>
      <c r="B4334" s="29">
        <v>1217.1989999999989</v>
      </c>
      <c r="C4334" s="29">
        <v>18308.6869999999</v>
      </c>
      <c r="D4334" s="29">
        <v>1</v>
      </c>
      <c r="E4334" s="29">
        <v>1</v>
      </c>
      <c r="F4334" s="29">
        <v>6207.52699999999</v>
      </c>
      <c r="G4334" s="29">
        <v>1</v>
      </c>
      <c r="H4334" s="29">
        <v>1</v>
      </c>
      <c r="I4334" s="29">
        <v>1</v>
      </c>
      <c r="K4334" s="432"/>
      <c r="L4334" s="432" t="e">
        <f>IF(K4334=0,#REF!,0)</f>
        <v>#REF!</v>
      </c>
      <c r="O4334">
        <v>68175.686218000003</v>
      </c>
      <c r="P4334">
        <v>48</v>
      </c>
    </row>
    <row r="4335" spans="1:16">
      <c r="A4335" s="29">
        <v>4333</v>
      </c>
      <c r="B4335" s="29">
        <v>6281.35</v>
      </c>
      <c r="C4335" s="29">
        <v>16406.115999999889</v>
      </c>
      <c r="D4335" s="29">
        <v>1</v>
      </c>
      <c r="E4335" s="29">
        <v>1</v>
      </c>
      <c r="F4335" s="29">
        <v>5336.607</v>
      </c>
      <c r="G4335" s="29">
        <v>1</v>
      </c>
      <c r="H4335" s="29">
        <v>1</v>
      </c>
      <c r="I4335" s="29">
        <v>1</v>
      </c>
      <c r="K4335" s="432"/>
      <c r="L4335" s="432" t="e">
        <f>IF(K4335=0,#REF!,0)</f>
        <v>#REF!</v>
      </c>
      <c r="O4335">
        <v>66420.403015000004</v>
      </c>
      <c r="P4335">
        <v>48</v>
      </c>
    </row>
    <row r="4336" spans="1:16">
      <c r="A4336" s="29">
        <v>4334</v>
      </c>
      <c r="B4336" s="29">
        <v>1828.086</v>
      </c>
      <c r="C4336" s="29">
        <v>16230.146999999901</v>
      </c>
      <c r="D4336" s="29">
        <v>1</v>
      </c>
      <c r="E4336" s="29">
        <v>1</v>
      </c>
      <c r="F4336" s="29">
        <v>4593.6480000000001</v>
      </c>
      <c r="G4336" s="29">
        <v>1</v>
      </c>
      <c r="H4336" s="29">
        <v>1</v>
      </c>
      <c r="I4336" s="29">
        <v>1</v>
      </c>
      <c r="K4336" s="432"/>
      <c r="L4336" s="432" t="e">
        <f>IF(K4336=0,#REF!,0)</f>
        <v>#REF!</v>
      </c>
      <c r="O4336">
        <v>66489.412292000008</v>
      </c>
      <c r="P4336">
        <v>51</v>
      </c>
    </row>
    <row r="4337" spans="1:16">
      <c r="A4337" s="29">
        <v>4335</v>
      </c>
      <c r="B4337" s="29">
        <v>1113.613999999998</v>
      </c>
      <c r="C4337" s="29">
        <v>17425.290999999899</v>
      </c>
      <c r="D4337" s="29">
        <v>1</v>
      </c>
      <c r="E4337" s="29">
        <v>1</v>
      </c>
      <c r="F4337" s="29">
        <v>3602.9029999999998</v>
      </c>
      <c r="G4337" s="29">
        <v>1</v>
      </c>
      <c r="H4337" s="29">
        <v>1</v>
      </c>
      <c r="I4337" s="29">
        <v>1</v>
      </c>
      <c r="K4337" s="432"/>
      <c r="L4337" s="432" t="e">
        <f>IF(K4337=0,#REF!,0)</f>
        <v>#REF!</v>
      </c>
      <c r="O4337">
        <v>69900.512878999987</v>
      </c>
      <c r="P4337">
        <v>53</v>
      </c>
    </row>
    <row r="4338" spans="1:16">
      <c r="A4338" s="29">
        <v>4336</v>
      </c>
      <c r="B4338" s="29">
        <v>1122.947999999998</v>
      </c>
      <c r="C4338" s="29">
        <v>16935.2969999999</v>
      </c>
      <c r="D4338" s="29">
        <v>1</v>
      </c>
      <c r="E4338" s="29">
        <v>1</v>
      </c>
      <c r="F4338" s="29">
        <v>3169.5450000000001</v>
      </c>
      <c r="G4338" s="29">
        <v>1</v>
      </c>
      <c r="H4338" s="29">
        <v>1</v>
      </c>
      <c r="I4338" s="29">
        <v>1</v>
      </c>
      <c r="K4338" s="432"/>
      <c r="L4338" s="432" t="e">
        <f>IF(K4338=0,#REF!,0)</f>
        <v>#REF!</v>
      </c>
      <c r="O4338">
        <v>69283.959594999993</v>
      </c>
      <c r="P4338">
        <v>49</v>
      </c>
    </row>
    <row r="4339" spans="1:16">
      <c r="A4339" s="29">
        <v>4337</v>
      </c>
      <c r="B4339" s="29">
        <v>1118.8859999999979</v>
      </c>
      <c r="C4339" s="29">
        <v>16301.548999999901</v>
      </c>
      <c r="D4339" s="29">
        <v>1</v>
      </c>
      <c r="E4339" s="29">
        <v>1</v>
      </c>
      <c r="F4339" s="29">
        <v>1809.979</v>
      </c>
      <c r="G4339" s="29">
        <v>1</v>
      </c>
      <c r="H4339" s="29">
        <v>1</v>
      </c>
      <c r="I4339" s="29">
        <v>1</v>
      </c>
      <c r="K4339" s="432"/>
      <c r="L4339" s="432" t="e">
        <f>IF(K4339=0,#REF!,0)</f>
        <v>#REF!</v>
      </c>
      <c r="O4339">
        <v>69508.152955000012</v>
      </c>
      <c r="P4339">
        <v>50</v>
      </c>
    </row>
    <row r="4340" spans="1:16">
      <c r="A4340" s="29">
        <v>4338</v>
      </c>
      <c r="B4340" s="29">
        <v>1833.241</v>
      </c>
      <c r="C4340" s="29">
        <v>15526.851999999901</v>
      </c>
      <c r="D4340" s="29">
        <v>1</v>
      </c>
      <c r="E4340" s="29">
        <v>1</v>
      </c>
      <c r="F4340" s="29">
        <v>3417.99</v>
      </c>
      <c r="G4340" s="29">
        <v>1</v>
      </c>
      <c r="H4340" s="29">
        <v>1</v>
      </c>
      <c r="I4340" s="29">
        <v>1</v>
      </c>
      <c r="K4340" s="432"/>
      <c r="L4340" s="432" t="e">
        <f>IF(K4340=0,#REF!,0)</f>
        <v>#REF!</v>
      </c>
      <c r="O4340">
        <v>68131.466734999995</v>
      </c>
      <c r="P4340">
        <v>46</v>
      </c>
    </row>
    <row r="4341" spans="1:16">
      <c r="A4341" s="29">
        <v>4339</v>
      </c>
      <c r="B4341" s="29">
        <v>6214.2169999999996</v>
      </c>
      <c r="C4341" s="29">
        <v>15437.389999999899</v>
      </c>
      <c r="D4341" s="29">
        <v>1</v>
      </c>
      <c r="E4341" s="29">
        <v>1</v>
      </c>
      <c r="F4341" s="29">
        <v>4470.7729999999901</v>
      </c>
      <c r="G4341" s="29">
        <v>1</v>
      </c>
      <c r="H4341" s="29">
        <v>1</v>
      </c>
      <c r="I4341" s="29">
        <v>1</v>
      </c>
      <c r="K4341" s="432"/>
      <c r="L4341" s="432" t="e">
        <f>IF(K4341=0,#REF!,0)</f>
        <v>#REF!</v>
      </c>
      <c r="O4341">
        <v>65658.693786000003</v>
      </c>
      <c r="P4341">
        <v>44</v>
      </c>
    </row>
    <row r="4342" spans="1:16">
      <c r="A4342" s="29">
        <v>4340</v>
      </c>
      <c r="B4342" s="29">
        <v>7628.9370000000008</v>
      </c>
      <c r="C4342" s="29">
        <v>16708.5969999999</v>
      </c>
      <c r="D4342" s="29">
        <v>1</v>
      </c>
      <c r="E4342" s="29">
        <v>1</v>
      </c>
      <c r="F4342" s="29">
        <v>4843.95999999999</v>
      </c>
      <c r="G4342" s="29">
        <v>1</v>
      </c>
      <c r="H4342" s="29">
        <v>1</v>
      </c>
      <c r="I4342" s="29">
        <v>1</v>
      </c>
      <c r="K4342" s="432"/>
      <c r="L4342" s="432" t="e">
        <f>IF(K4342=0,#REF!,0)</f>
        <v>#REF!</v>
      </c>
      <c r="O4342">
        <v>64432.545471999998</v>
      </c>
      <c r="P4342">
        <v>46</v>
      </c>
    </row>
    <row r="4343" spans="1:16">
      <c r="A4343" s="29">
        <v>4341</v>
      </c>
      <c r="B4343" s="29">
        <v>1762.61</v>
      </c>
      <c r="C4343" s="29">
        <v>16161.085999999899</v>
      </c>
      <c r="D4343" s="29">
        <v>1</v>
      </c>
      <c r="E4343" s="29">
        <v>1</v>
      </c>
      <c r="F4343" s="29">
        <v>2491.922</v>
      </c>
      <c r="G4343" s="29">
        <v>1</v>
      </c>
      <c r="H4343" s="29">
        <v>1</v>
      </c>
      <c r="I4343" s="29">
        <v>1</v>
      </c>
      <c r="K4343" s="432"/>
      <c r="L4343" s="432" t="e">
        <f>IF(K4343=0,#REF!,0)</f>
        <v>#REF!</v>
      </c>
      <c r="O4343">
        <v>64074.749023999997</v>
      </c>
      <c r="P4343">
        <v>43</v>
      </c>
    </row>
    <row r="4344" spans="1:16">
      <c r="A4344" s="29">
        <v>4342</v>
      </c>
      <c r="B4344" s="29">
        <v>1762.222</v>
      </c>
      <c r="C4344" s="29">
        <v>15712.8459999999</v>
      </c>
      <c r="D4344" s="29">
        <v>1</v>
      </c>
      <c r="E4344" s="29">
        <v>1</v>
      </c>
      <c r="F4344" s="29">
        <v>2306.29</v>
      </c>
      <c r="G4344" s="29">
        <v>1</v>
      </c>
      <c r="H4344" s="29">
        <v>1</v>
      </c>
      <c r="I4344" s="29">
        <v>1</v>
      </c>
      <c r="K4344" s="432"/>
      <c r="L4344" s="432" t="e">
        <f>IF(K4344=0,#REF!,0)</f>
        <v>#REF!</v>
      </c>
      <c r="O4344">
        <v>62321.766173999997</v>
      </c>
      <c r="P4344">
        <v>44</v>
      </c>
    </row>
    <row r="4345" spans="1:16">
      <c r="A4345" s="29">
        <v>4343</v>
      </c>
      <c r="B4345" s="29">
        <v>1762.222</v>
      </c>
      <c r="C4345" s="29">
        <v>15264.1509999999</v>
      </c>
      <c r="D4345" s="29">
        <v>1</v>
      </c>
      <c r="E4345" s="29">
        <v>1</v>
      </c>
      <c r="F4345" s="29">
        <v>2120.7629999999999</v>
      </c>
      <c r="G4345" s="29">
        <v>1</v>
      </c>
      <c r="H4345" s="29">
        <v>1</v>
      </c>
      <c r="I4345" s="29">
        <v>1</v>
      </c>
      <c r="K4345" s="432"/>
      <c r="L4345" s="432" t="e">
        <f>IF(K4345=0,#REF!,0)</f>
        <v>#REF!</v>
      </c>
      <c r="O4345">
        <v>59308.719481999993</v>
      </c>
      <c r="P4345">
        <v>45</v>
      </c>
    </row>
    <row r="4346" spans="1:16">
      <c r="A4346" s="29">
        <v>4344</v>
      </c>
      <c r="B4346" s="29">
        <v>1032.623999999998</v>
      </c>
      <c r="C4346" s="29">
        <v>15264.862999999899</v>
      </c>
      <c r="D4346" s="29">
        <v>1</v>
      </c>
      <c r="E4346" s="29">
        <v>1</v>
      </c>
      <c r="F4346" s="29">
        <v>1195.60699999999</v>
      </c>
      <c r="G4346" s="29">
        <v>1</v>
      </c>
      <c r="H4346" s="29">
        <v>1</v>
      </c>
      <c r="I4346" s="29">
        <v>1</v>
      </c>
      <c r="K4346" s="432"/>
      <c r="L4346" s="432" t="e">
        <f>IF(K4346=0,#REF!,0)</f>
        <v>#REF!</v>
      </c>
      <c r="O4346">
        <v>56594.269011999997</v>
      </c>
      <c r="P4346">
        <v>41</v>
      </c>
    </row>
    <row r="4347" spans="1:16">
      <c r="A4347" s="29">
        <v>4345</v>
      </c>
      <c r="B4347" s="29">
        <v>1032.623999999998</v>
      </c>
      <c r="C4347" s="29">
        <v>15268.486999999899</v>
      </c>
      <c r="D4347" s="29">
        <v>1</v>
      </c>
      <c r="E4347" s="29">
        <v>1</v>
      </c>
      <c r="F4347" s="29">
        <v>555.04899999999998</v>
      </c>
      <c r="G4347" s="29">
        <v>1</v>
      </c>
      <c r="H4347" s="29">
        <v>1</v>
      </c>
      <c r="I4347" s="29">
        <v>1</v>
      </c>
      <c r="K4347" s="432"/>
      <c r="L4347" s="432" t="e">
        <f>IF(K4347=0,#REF!,0)</f>
        <v>#REF!</v>
      </c>
      <c r="O4347">
        <v>54440.048308999998</v>
      </c>
      <c r="P4347">
        <v>32</v>
      </c>
    </row>
    <row r="4348" spans="1:16">
      <c r="A4348" s="29">
        <v>4346</v>
      </c>
      <c r="B4348" s="29">
        <v>1032.623999999998</v>
      </c>
      <c r="C4348" s="29">
        <v>15205.3749999999</v>
      </c>
      <c r="D4348" s="29">
        <v>1</v>
      </c>
      <c r="E4348" s="29">
        <v>1</v>
      </c>
      <c r="F4348" s="29">
        <v>316.31599999999997</v>
      </c>
      <c r="G4348" s="29">
        <v>1</v>
      </c>
      <c r="H4348" s="29">
        <v>1</v>
      </c>
      <c r="I4348" s="29">
        <v>1</v>
      </c>
      <c r="K4348" s="432"/>
      <c r="L4348" s="432" t="e">
        <f>IF(K4348=0,#REF!,0)</f>
        <v>#REF!</v>
      </c>
      <c r="O4348">
        <v>52481.024871000001</v>
      </c>
      <c r="P4348">
        <v>31</v>
      </c>
    </row>
    <row r="4349" spans="1:16">
      <c r="A4349" s="29">
        <v>4347</v>
      </c>
      <c r="B4349" s="29">
        <v>1032.623999999998</v>
      </c>
      <c r="C4349" s="29">
        <v>15208.0199999999</v>
      </c>
      <c r="D4349" s="29">
        <v>1</v>
      </c>
      <c r="E4349" s="29">
        <v>1</v>
      </c>
      <c r="F4349" s="29">
        <v>249.79</v>
      </c>
      <c r="G4349" s="29">
        <v>1</v>
      </c>
      <c r="H4349" s="29">
        <v>1</v>
      </c>
      <c r="I4349" s="29">
        <v>1</v>
      </c>
      <c r="K4349" s="432"/>
      <c r="L4349" s="432" t="e">
        <f>IF(K4349=0,#REF!,0)</f>
        <v>#REF!</v>
      </c>
      <c r="O4349">
        <v>51419.128357999987</v>
      </c>
      <c r="P4349">
        <v>31</v>
      </c>
    </row>
    <row r="4350" spans="1:16">
      <c r="A4350" s="29">
        <v>4348</v>
      </c>
      <c r="B4350" s="29">
        <v>1032.623999999998</v>
      </c>
      <c r="C4350" s="29">
        <v>15210.2299999999</v>
      </c>
      <c r="D4350" s="29">
        <v>1</v>
      </c>
      <c r="E4350" s="29">
        <v>1</v>
      </c>
      <c r="F4350" s="29">
        <v>249.53299999999899</v>
      </c>
      <c r="G4350" s="29">
        <v>1</v>
      </c>
      <c r="H4350" s="29">
        <v>1</v>
      </c>
      <c r="I4350" s="29">
        <v>1</v>
      </c>
      <c r="K4350" s="432"/>
      <c r="L4350" s="432" t="e">
        <f>IF(K4350=0,#REF!,0)</f>
        <v>#REF!</v>
      </c>
      <c r="O4350">
        <v>51183.043762000001</v>
      </c>
      <c r="P4350">
        <v>30</v>
      </c>
    </row>
    <row r="4351" spans="1:16">
      <c r="A4351" s="29">
        <v>4349</v>
      </c>
      <c r="B4351" s="29">
        <v>1032.623999999998</v>
      </c>
      <c r="C4351" s="29">
        <v>15212.3859999999</v>
      </c>
      <c r="D4351" s="29">
        <v>1</v>
      </c>
      <c r="E4351" s="29">
        <v>1</v>
      </c>
      <c r="F4351" s="29">
        <v>230.30500000000001</v>
      </c>
      <c r="G4351" s="29">
        <v>1</v>
      </c>
      <c r="H4351" s="29">
        <v>1</v>
      </c>
      <c r="I4351" s="29">
        <v>1</v>
      </c>
      <c r="K4351" s="432"/>
      <c r="L4351" s="432" t="e">
        <f>IF(K4351=0,#REF!,0)</f>
        <v>#REF!</v>
      </c>
      <c r="O4351">
        <v>50947.320647</v>
      </c>
      <c r="P4351">
        <v>30</v>
      </c>
    </row>
    <row r="4352" spans="1:16">
      <c r="A4352" s="29">
        <v>4350</v>
      </c>
      <c r="B4352" s="29">
        <v>1762.222</v>
      </c>
      <c r="C4352" s="29">
        <v>15216.4369999999</v>
      </c>
      <c r="D4352" s="29">
        <v>1</v>
      </c>
      <c r="E4352" s="29">
        <v>1</v>
      </c>
      <c r="F4352" s="29">
        <v>2500.43299999999</v>
      </c>
      <c r="G4352" s="29">
        <v>1</v>
      </c>
      <c r="H4352" s="29">
        <v>1</v>
      </c>
      <c r="I4352" s="29">
        <v>1</v>
      </c>
      <c r="K4352" s="432"/>
      <c r="L4352" s="432" t="e">
        <f>IF(K4352=0,#REF!,0)</f>
        <v>#REF!</v>
      </c>
      <c r="O4352">
        <v>50501.286590999996</v>
      </c>
      <c r="P4352">
        <v>32</v>
      </c>
    </row>
    <row r="4353" spans="1:16">
      <c r="A4353" s="29">
        <v>4351</v>
      </c>
      <c r="B4353" s="29">
        <v>6154.5169999999998</v>
      </c>
      <c r="C4353" s="29">
        <v>15330.836999999899</v>
      </c>
      <c r="D4353" s="29">
        <v>1</v>
      </c>
      <c r="E4353" s="29">
        <v>1</v>
      </c>
      <c r="F4353" s="29">
        <v>6555.78</v>
      </c>
      <c r="G4353" s="29">
        <v>1</v>
      </c>
      <c r="H4353" s="29">
        <v>1</v>
      </c>
      <c r="I4353" s="29">
        <v>1</v>
      </c>
      <c r="K4353" s="432"/>
      <c r="L4353" s="432" t="e">
        <f>IF(K4353=0,#REF!,0)</f>
        <v>#REF!</v>
      </c>
      <c r="O4353">
        <v>52042.587096000003</v>
      </c>
      <c r="P4353">
        <v>35</v>
      </c>
    </row>
    <row r="4354" spans="1:16">
      <c r="A4354" s="29">
        <v>4352</v>
      </c>
      <c r="B4354" s="29">
        <v>1769.6410000000001</v>
      </c>
      <c r="C4354" s="29">
        <v>35014.597999999904</v>
      </c>
      <c r="D4354" s="29">
        <v>1</v>
      </c>
      <c r="E4354" s="29">
        <v>1</v>
      </c>
      <c r="F4354" s="29">
        <v>5311.7430000000004</v>
      </c>
      <c r="G4354" s="29">
        <v>1</v>
      </c>
      <c r="H4354" s="29">
        <v>1</v>
      </c>
      <c r="I4354" s="29">
        <v>1</v>
      </c>
      <c r="K4354" s="432"/>
      <c r="L4354" s="432" t="e">
        <f>IF(K4354=0,#REF!,0)</f>
        <v>#REF!</v>
      </c>
      <c r="O4354">
        <v>52606.222198000003</v>
      </c>
      <c r="P4354">
        <v>36</v>
      </c>
    </row>
    <row r="4355" spans="1:16">
      <c r="A4355" s="29">
        <v>4353</v>
      </c>
      <c r="B4355" s="29">
        <v>1086.4059999999979</v>
      </c>
      <c r="C4355" s="29">
        <v>61770.358999999997</v>
      </c>
      <c r="D4355" s="29">
        <v>1</v>
      </c>
      <c r="E4355" s="29">
        <v>1</v>
      </c>
      <c r="F4355" s="29">
        <v>4394.3289999999897</v>
      </c>
      <c r="G4355" s="29">
        <v>1</v>
      </c>
      <c r="H4355" s="29">
        <v>1</v>
      </c>
      <c r="I4355" s="29">
        <v>1</v>
      </c>
      <c r="K4355" s="432"/>
      <c r="L4355" s="432" t="e">
        <f>IF(K4355=0,#REF!,0)</f>
        <v>#REF!</v>
      </c>
      <c r="O4355">
        <v>52861.311095999998</v>
      </c>
      <c r="P4355">
        <v>44</v>
      </c>
    </row>
    <row r="4356" spans="1:16">
      <c r="A4356" s="29">
        <v>4354</v>
      </c>
      <c r="B4356" s="29">
        <v>1255.5769999999991</v>
      </c>
      <c r="C4356" s="29">
        <v>76919.463999999905</v>
      </c>
      <c r="D4356" s="29">
        <v>1</v>
      </c>
      <c r="E4356" s="29">
        <v>1</v>
      </c>
      <c r="F4356" s="29">
        <v>3346.8359999999998</v>
      </c>
      <c r="G4356" s="29">
        <v>1</v>
      </c>
      <c r="H4356" s="29">
        <v>1</v>
      </c>
      <c r="I4356" s="29">
        <v>1</v>
      </c>
      <c r="K4356" s="432"/>
      <c r="L4356" s="432" t="e">
        <f>IF(K4356=0,#REF!,0)</f>
        <v>#REF!</v>
      </c>
      <c r="O4356">
        <v>55761.613128999998</v>
      </c>
      <c r="P4356">
        <v>46</v>
      </c>
    </row>
    <row r="4357" spans="1:16">
      <c r="A4357" s="29">
        <v>4355</v>
      </c>
      <c r="B4357" s="29">
        <v>1387.0949999999989</v>
      </c>
      <c r="C4357" s="29">
        <v>93610.924999999901</v>
      </c>
      <c r="D4357" s="29">
        <v>1</v>
      </c>
      <c r="E4357" s="29">
        <v>1</v>
      </c>
      <c r="F4357" s="29">
        <v>2953.654</v>
      </c>
      <c r="G4357" s="29">
        <v>1</v>
      </c>
      <c r="H4357" s="29">
        <v>1</v>
      </c>
      <c r="I4357" s="29">
        <v>1</v>
      </c>
      <c r="K4357" s="432"/>
      <c r="L4357" s="432" t="e">
        <f>IF(K4357=0,#REF!,0)</f>
        <v>#REF!</v>
      </c>
      <c r="O4357">
        <v>57785.838316999987</v>
      </c>
      <c r="P4357">
        <v>47</v>
      </c>
    </row>
    <row r="4358" spans="1:16">
      <c r="A4358" s="29">
        <v>4356</v>
      </c>
      <c r="B4358" s="29">
        <v>1516.051999999999</v>
      </c>
      <c r="C4358" s="29">
        <v>83977.801999999792</v>
      </c>
      <c r="D4358" s="29">
        <v>1</v>
      </c>
      <c r="E4358" s="29">
        <v>1</v>
      </c>
      <c r="F4358" s="29">
        <v>2756.9179999999901</v>
      </c>
      <c r="G4358" s="29">
        <v>1</v>
      </c>
      <c r="H4358" s="29">
        <v>1</v>
      </c>
      <c r="I4358" s="29">
        <v>1</v>
      </c>
      <c r="K4358" s="432"/>
      <c r="L4358" s="432" t="e">
        <f>IF(K4358=0,#REF!,0)</f>
        <v>#REF!</v>
      </c>
      <c r="O4358">
        <v>58828.970214999987</v>
      </c>
      <c r="P4358">
        <v>47</v>
      </c>
    </row>
    <row r="4359" spans="1:16">
      <c r="A4359" s="29">
        <v>4357</v>
      </c>
      <c r="B4359" s="29">
        <v>7871.5880000000006</v>
      </c>
      <c r="C4359" s="29">
        <v>56488.098999999893</v>
      </c>
      <c r="D4359" s="29">
        <v>1</v>
      </c>
      <c r="E4359" s="29">
        <v>1</v>
      </c>
      <c r="F4359" s="29">
        <v>4127.1319999999996</v>
      </c>
      <c r="G4359" s="29">
        <v>1</v>
      </c>
      <c r="H4359" s="29">
        <v>1</v>
      </c>
      <c r="I4359" s="29">
        <v>1</v>
      </c>
      <c r="K4359" s="432"/>
      <c r="L4359" s="432" t="e">
        <f>IF(K4359=0,#REF!,0)</f>
        <v>#REF!</v>
      </c>
      <c r="O4359">
        <v>58219.912506000001</v>
      </c>
      <c r="P4359">
        <v>45</v>
      </c>
    </row>
    <row r="4360" spans="1:16">
      <c r="A4360" s="29">
        <v>4358</v>
      </c>
      <c r="B4360" s="29">
        <v>2735.1269999999981</v>
      </c>
      <c r="C4360" s="29">
        <v>76092.159999999902</v>
      </c>
      <c r="D4360" s="29">
        <v>1</v>
      </c>
      <c r="E4360" s="29">
        <v>1</v>
      </c>
      <c r="F4360" s="29">
        <v>3669.915</v>
      </c>
      <c r="G4360" s="29">
        <v>1</v>
      </c>
      <c r="H4360" s="29">
        <v>1</v>
      </c>
      <c r="I4360" s="29">
        <v>1</v>
      </c>
      <c r="K4360" s="432"/>
      <c r="L4360" s="432" t="e">
        <f>IF(K4360=0,#REF!,0)</f>
        <v>#REF!</v>
      </c>
      <c r="O4360">
        <v>57728.833435</v>
      </c>
      <c r="P4360">
        <v>40</v>
      </c>
    </row>
    <row r="4361" spans="1:16">
      <c r="A4361" s="29">
        <v>4359</v>
      </c>
      <c r="B4361" s="29">
        <v>1939.595999999997</v>
      </c>
      <c r="C4361" s="29">
        <v>117321.95699999989</v>
      </c>
      <c r="D4361" s="29">
        <v>1</v>
      </c>
      <c r="E4361" s="29">
        <v>1</v>
      </c>
      <c r="F4361" s="29">
        <v>2103.4490000000001</v>
      </c>
      <c r="G4361" s="29">
        <v>1</v>
      </c>
      <c r="H4361" s="29">
        <v>1</v>
      </c>
      <c r="I4361" s="29">
        <v>1</v>
      </c>
      <c r="K4361" s="432"/>
      <c r="L4361" s="432" t="e">
        <f>IF(K4361=0,#REF!,0)</f>
        <v>#REF!</v>
      </c>
      <c r="O4361">
        <v>59350.728577000002</v>
      </c>
      <c r="P4361">
        <v>37</v>
      </c>
    </row>
    <row r="4362" spans="1:16">
      <c r="A4362" s="29">
        <v>4360</v>
      </c>
      <c r="B4362" s="29">
        <v>2219.192999999997</v>
      </c>
      <c r="C4362" s="29">
        <v>104020.8439999999</v>
      </c>
      <c r="D4362" s="29">
        <v>1</v>
      </c>
      <c r="E4362" s="29">
        <v>1</v>
      </c>
      <c r="F4362" s="29">
        <v>1842.7459999999901</v>
      </c>
      <c r="G4362" s="29">
        <v>1</v>
      </c>
      <c r="H4362" s="29">
        <v>1</v>
      </c>
      <c r="I4362" s="29">
        <v>1</v>
      </c>
      <c r="K4362" s="432"/>
      <c r="L4362" s="432" t="e">
        <f>IF(K4362=0,#REF!,0)</f>
        <v>#REF!</v>
      </c>
      <c r="O4362">
        <v>58944.811430999987</v>
      </c>
      <c r="P4362">
        <v>35</v>
      </c>
    </row>
    <row r="4363" spans="1:16">
      <c r="A4363" s="29">
        <v>4361</v>
      </c>
      <c r="B4363" s="29">
        <v>2029.8829999999959</v>
      </c>
      <c r="C4363" s="29">
        <v>84765.833999999886</v>
      </c>
      <c r="D4363" s="29">
        <v>1</v>
      </c>
      <c r="E4363" s="29">
        <v>1</v>
      </c>
      <c r="F4363" s="29">
        <v>2103.7020000000002</v>
      </c>
      <c r="G4363" s="29">
        <v>1</v>
      </c>
      <c r="H4363" s="29">
        <v>1</v>
      </c>
      <c r="I4363" s="29">
        <v>1</v>
      </c>
      <c r="K4363" s="432"/>
      <c r="L4363" s="432" t="e">
        <f>IF(K4363=0,#REF!,0)</f>
        <v>#REF!</v>
      </c>
      <c r="O4363">
        <v>58943.534790999998</v>
      </c>
      <c r="P4363">
        <v>36</v>
      </c>
    </row>
    <row r="4364" spans="1:16">
      <c r="A4364" s="29">
        <v>4362</v>
      </c>
      <c r="B4364" s="29">
        <v>2450.1030000000001</v>
      </c>
      <c r="C4364" s="29">
        <v>46507.710999999879</v>
      </c>
      <c r="D4364" s="29">
        <v>1</v>
      </c>
      <c r="E4364" s="29">
        <v>1</v>
      </c>
      <c r="F4364" s="29">
        <v>3671.1569999999901</v>
      </c>
      <c r="G4364" s="29">
        <v>1</v>
      </c>
      <c r="H4364" s="29">
        <v>1</v>
      </c>
      <c r="I4364" s="29">
        <v>1</v>
      </c>
      <c r="K4364" s="432"/>
      <c r="L4364" s="432" t="e">
        <f>IF(K4364=0,#REF!,0)</f>
        <v>#REF!</v>
      </c>
      <c r="O4364">
        <v>58099.397095</v>
      </c>
      <c r="P4364">
        <v>41</v>
      </c>
    </row>
    <row r="4365" spans="1:16">
      <c r="A4365" s="29">
        <v>4363</v>
      </c>
      <c r="B4365" s="29">
        <v>10807.866999999989</v>
      </c>
      <c r="C4365" s="29">
        <v>41366.731999999887</v>
      </c>
      <c r="D4365" s="29">
        <v>1</v>
      </c>
      <c r="E4365" s="29">
        <v>1</v>
      </c>
      <c r="F4365" s="29">
        <v>5172.3029999999999</v>
      </c>
      <c r="G4365" s="29">
        <v>1</v>
      </c>
      <c r="H4365" s="29">
        <v>1</v>
      </c>
      <c r="I4365" s="29">
        <v>1</v>
      </c>
      <c r="K4365" s="432"/>
      <c r="L4365" s="432" t="e">
        <f>IF(K4365=0,#REF!,0)</f>
        <v>#REF!</v>
      </c>
      <c r="O4365">
        <v>57414.284546000003</v>
      </c>
      <c r="P4365">
        <v>40</v>
      </c>
    </row>
    <row r="4366" spans="1:16">
      <c r="A4366" s="29">
        <v>4364</v>
      </c>
      <c r="B4366" s="29">
        <v>12347.418999999991</v>
      </c>
      <c r="C4366" s="29">
        <v>41725.422999999893</v>
      </c>
      <c r="D4366" s="29">
        <v>1</v>
      </c>
      <c r="E4366" s="29">
        <v>1</v>
      </c>
      <c r="F4366" s="29">
        <v>5238.1939999999904</v>
      </c>
      <c r="G4366" s="29">
        <v>1</v>
      </c>
      <c r="H4366" s="29">
        <v>1</v>
      </c>
      <c r="I4366" s="29">
        <v>1</v>
      </c>
      <c r="K4366" s="432"/>
      <c r="L4366" s="432" t="e">
        <f>IF(K4366=0,#REF!,0)</f>
        <v>#REF!</v>
      </c>
      <c r="O4366">
        <v>57690.115661000003</v>
      </c>
      <c r="P4366">
        <v>40</v>
      </c>
    </row>
    <row r="4367" spans="1:16">
      <c r="A4367" s="29">
        <v>4365</v>
      </c>
      <c r="B4367" s="29">
        <v>2466.8249999999989</v>
      </c>
      <c r="C4367" s="29">
        <v>19001.315999999901</v>
      </c>
      <c r="D4367" s="29">
        <v>1</v>
      </c>
      <c r="E4367" s="29">
        <v>1</v>
      </c>
      <c r="F4367" s="29">
        <v>4062.9849999999901</v>
      </c>
      <c r="G4367" s="29">
        <v>1</v>
      </c>
      <c r="H4367" s="29">
        <v>1</v>
      </c>
      <c r="I4367" s="29">
        <v>1</v>
      </c>
      <c r="K4367" s="432"/>
      <c r="L4367" s="432" t="e">
        <f>IF(K4367=0,#REF!,0)</f>
        <v>#REF!</v>
      </c>
      <c r="O4367">
        <v>58262.207337</v>
      </c>
      <c r="P4367">
        <v>39</v>
      </c>
    </row>
    <row r="4368" spans="1:16">
      <c r="A4368" s="29">
        <v>4366</v>
      </c>
      <c r="B4368" s="29">
        <v>1803.971</v>
      </c>
      <c r="C4368" s="29">
        <v>18888.659999999902</v>
      </c>
      <c r="D4368" s="29">
        <v>1</v>
      </c>
      <c r="E4368" s="29">
        <v>1</v>
      </c>
      <c r="F4368" s="29">
        <v>2952.1469999999899</v>
      </c>
      <c r="G4368" s="29">
        <v>1</v>
      </c>
      <c r="H4368" s="29">
        <v>1</v>
      </c>
      <c r="I4368" s="29">
        <v>1</v>
      </c>
      <c r="K4368" s="432"/>
      <c r="L4368" s="432" t="e">
        <f>IF(K4368=0,#REF!,0)</f>
        <v>#REF!</v>
      </c>
      <c r="O4368">
        <v>58188.852539</v>
      </c>
      <c r="P4368">
        <v>41</v>
      </c>
    </row>
    <row r="4369" spans="1:16">
      <c r="A4369" s="29">
        <v>4367</v>
      </c>
      <c r="B4369" s="29">
        <v>1803.432</v>
      </c>
      <c r="C4369" s="29">
        <v>18174.404999999901</v>
      </c>
      <c r="D4369" s="29">
        <v>1</v>
      </c>
      <c r="E4369" s="29">
        <v>1</v>
      </c>
      <c r="F4369" s="29">
        <v>1647.856</v>
      </c>
      <c r="G4369" s="29">
        <v>1</v>
      </c>
      <c r="H4369" s="29">
        <v>1</v>
      </c>
      <c r="I4369" s="29">
        <v>1</v>
      </c>
      <c r="K4369" s="432"/>
      <c r="L4369" s="432" t="e">
        <f>IF(K4369=0,#REF!,0)</f>
        <v>#REF!</v>
      </c>
      <c r="O4369">
        <v>56190.823179999999</v>
      </c>
      <c r="P4369">
        <v>38</v>
      </c>
    </row>
    <row r="4370" spans="1:16">
      <c r="A4370" s="29">
        <v>4368</v>
      </c>
      <c r="B4370" s="29">
        <v>1073.4669999999981</v>
      </c>
      <c r="C4370" s="29">
        <v>18234.518999999898</v>
      </c>
      <c r="D4370" s="29">
        <v>1</v>
      </c>
      <c r="E4370" s="29">
        <v>1</v>
      </c>
      <c r="F4370" s="29">
        <v>1258.0450000000001</v>
      </c>
      <c r="G4370" s="29">
        <v>1</v>
      </c>
      <c r="H4370" s="29">
        <v>1</v>
      </c>
      <c r="I4370" s="29">
        <v>1</v>
      </c>
      <c r="K4370" s="432"/>
      <c r="L4370" s="432" t="e">
        <f>IF(K4370=0,#REF!,0)</f>
        <v>#REF!</v>
      </c>
      <c r="O4370">
        <v>55153.477478000001</v>
      </c>
      <c r="P4370">
        <v>34</v>
      </c>
    </row>
    <row r="4371" spans="1:16">
      <c r="A4371" s="29">
        <v>4369</v>
      </c>
      <c r="B4371" s="29">
        <v>1068.275999999998</v>
      </c>
      <c r="C4371" s="29">
        <v>18020.480999999902</v>
      </c>
      <c r="D4371" s="29">
        <v>1</v>
      </c>
      <c r="E4371" s="29">
        <v>1</v>
      </c>
      <c r="F4371" s="29">
        <v>552.14899999999898</v>
      </c>
      <c r="G4371" s="29">
        <v>1</v>
      </c>
      <c r="H4371" s="29">
        <v>1</v>
      </c>
      <c r="I4371" s="29">
        <v>1</v>
      </c>
      <c r="K4371" s="432"/>
      <c r="L4371" s="432" t="e">
        <f>IF(K4371=0,#REF!,0)</f>
        <v>#REF!</v>
      </c>
      <c r="O4371">
        <v>53281.456971</v>
      </c>
      <c r="P4371">
        <v>30</v>
      </c>
    </row>
    <row r="4372" spans="1:16">
      <c r="A4372" s="29">
        <v>4370</v>
      </c>
      <c r="B4372" s="29">
        <v>1058.507999999998</v>
      </c>
      <c r="C4372" s="29">
        <v>17525.1899999999</v>
      </c>
      <c r="D4372" s="29">
        <v>1</v>
      </c>
      <c r="E4372" s="29">
        <v>1</v>
      </c>
      <c r="F4372" s="29">
        <v>313.229999999999</v>
      </c>
      <c r="G4372" s="29">
        <v>1</v>
      </c>
      <c r="H4372" s="29">
        <v>1</v>
      </c>
      <c r="I4372" s="29">
        <v>1</v>
      </c>
      <c r="K4372" s="432"/>
      <c r="L4372" s="432" t="e">
        <f>IF(K4372=0,#REF!,0)</f>
        <v>#REF!</v>
      </c>
      <c r="O4372">
        <v>51945.813139999998</v>
      </c>
      <c r="P4372">
        <v>33</v>
      </c>
    </row>
    <row r="4373" spans="1:16">
      <c r="A4373" s="29">
        <v>4371</v>
      </c>
      <c r="B4373" s="29">
        <v>1058.247999999998</v>
      </c>
      <c r="C4373" s="29">
        <v>17470.637999999901</v>
      </c>
      <c r="D4373" s="29">
        <v>1</v>
      </c>
      <c r="E4373" s="29">
        <v>1</v>
      </c>
      <c r="F4373" s="29">
        <v>242.081999999999</v>
      </c>
      <c r="G4373" s="29">
        <v>1</v>
      </c>
      <c r="H4373" s="29">
        <v>1</v>
      </c>
      <c r="I4373" s="29">
        <v>1</v>
      </c>
      <c r="K4373" s="432"/>
      <c r="L4373" s="432" t="e">
        <f>IF(K4373=0,#REF!,0)</f>
        <v>#REF!</v>
      </c>
      <c r="O4373">
        <v>50454.164246</v>
      </c>
      <c r="P4373">
        <v>32</v>
      </c>
    </row>
    <row r="4374" spans="1:16">
      <c r="A4374" s="29">
        <v>4372</v>
      </c>
      <c r="B4374" s="29">
        <v>1054.5609999999981</v>
      </c>
      <c r="C4374" s="29">
        <v>17295.0979999999</v>
      </c>
      <c r="D4374" s="29">
        <v>1</v>
      </c>
      <c r="E4374" s="29">
        <v>1</v>
      </c>
      <c r="F4374" s="29">
        <v>242.22799999999901</v>
      </c>
      <c r="G4374" s="29">
        <v>1</v>
      </c>
      <c r="H4374" s="29">
        <v>1</v>
      </c>
      <c r="I4374" s="29">
        <v>1</v>
      </c>
      <c r="K4374" s="432"/>
      <c r="L4374" s="432" t="e">
        <f>IF(K4374=0,#REF!,0)</f>
        <v>#REF!</v>
      </c>
      <c r="O4374">
        <v>50412.221832000003</v>
      </c>
      <c r="P4374">
        <v>32</v>
      </c>
    </row>
    <row r="4375" spans="1:16">
      <c r="A4375" s="29">
        <v>4373</v>
      </c>
      <c r="B4375" s="29">
        <v>1050.652999999998</v>
      </c>
      <c r="C4375" s="29">
        <v>17124.548999999901</v>
      </c>
      <c r="D4375" s="29">
        <v>1</v>
      </c>
      <c r="E4375" s="29">
        <v>1</v>
      </c>
      <c r="F4375" s="29">
        <v>226.32199999999901</v>
      </c>
      <c r="G4375" s="29">
        <v>1</v>
      </c>
      <c r="H4375" s="29">
        <v>1</v>
      </c>
      <c r="I4375" s="29">
        <v>1</v>
      </c>
      <c r="K4375" s="432"/>
      <c r="L4375" s="432" t="e">
        <f>IF(K4375=0,#REF!,0)</f>
        <v>#REF!</v>
      </c>
      <c r="O4375">
        <v>49926.550413999998</v>
      </c>
      <c r="P4375">
        <v>32</v>
      </c>
    </row>
    <row r="4376" spans="1:16">
      <c r="A4376" s="29">
        <v>4374</v>
      </c>
      <c r="B4376" s="29">
        <v>1778.9929999999999</v>
      </c>
      <c r="C4376" s="29">
        <v>17001.541999999899</v>
      </c>
      <c r="D4376" s="29">
        <v>1</v>
      </c>
      <c r="E4376" s="29">
        <v>1</v>
      </c>
      <c r="F4376" s="29">
        <v>2496.3870000000002</v>
      </c>
      <c r="G4376" s="29">
        <v>1</v>
      </c>
      <c r="H4376" s="29">
        <v>1</v>
      </c>
      <c r="I4376" s="29">
        <v>1</v>
      </c>
      <c r="K4376" s="432"/>
      <c r="L4376" s="432" t="e">
        <f>IF(K4376=0,#REF!,0)</f>
        <v>#REF!</v>
      </c>
      <c r="O4376">
        <v>50278.578124</v>
      </c>
      <c r="P4376">
        <v>32</v>
      </c>
    </row>
    <row r="4377" spans="1:16">
      <c r="A4377" s="29">
        <v>4375</v>
      </c>
      <c r="B4377" s="29">
        <v>10435.338</v>
      </c>
      <c r="C4377" s="29">
        <v>17963.40799999989</v>
      </c>
      <c r="D4377" s="29">
        <v>1</v>
      </c>
      <c r="E4377" s="29">
        <v>1</v>
      </c>
      <c r="F4377" s="29">
        <v>6546.9559999999901</v>
      </c>
      <c r="G4377" s="29">
        <v>1</v>
      </c>
      <c r="H4377" s="29">
        <v>1</v>
      </c>
      <c r="I4377" s="29">
        <v>1</v>
      </c>
      <c r="K4377" s="432"/>
      <c r="L4377" s="432" t="e">
        <f>IF(K4377=0,#REF!,0)</f>
        <v>#REF!</v>
      </c>
      <c r="O4377">
        <v>50861.990418000001</v>
      </c>
      <c r="P4377">
        <v>34</v>
      </c>
    </row>
    <row r="4378" spans="1:16">
      <c r="A4378" s="29">
        <v>4376</v>
      </c>
      <c r="B4378" s="29">
        <v>3908.0729999999999</v>
      </c>
      <c r="C4378" s="29">
        <v>53374.693999999901</v>
      </c>
      <c r="D4378" s="29">
        <v>1</v>
      </c>
      <c r="E4378" s="29">
        <v>1</v>
      </c>
      <c r="F4378" s="29">
        <v>5304.2839999999896</v>
      </c>
      <c r="G4378" s="29">
        <v>1</v>
      </c>
      <c r="H4378" s="29">
        <v>1</v>
      </c>
      <c r="I4378" s="29">
        <v>1</v>
      </c>
      <c r="K4378" s="432"/>
      <c r="L4378" s="432" t="e">
        <f>IF(K4378=0,#REF!,0)</f>
        <v>#REF!</v>
      </c>
      <c r="O4378">
        <v>51328.087401999997</v>
      </c>
      <c r="P4378">
        <v>36</v>
      </c>
    </row>
    <row r="4379" spans="1:16">
      <c r="A4379" s="29">
        <v>4377</v>
      </c>
      <c r="B4379" s="29">
        <v>3941.1879999999969</v>
      </c>
      <c r="C4379" s="29">
        <v>104132.518</v>
      </c>
      <c r="D4379" s="29">
        <v>1</v>
      </c>
      <c r="E4379" s="29">
        <v>1</v>
      </c>
      <c r="F4379" s="29">
        <v>4388.7949999999901</v>
      </c>
      <c r="G4379" s="29">
        <v>1</v>
      </c>
      <c r="H4379" s="29">
        <v>1</v>
      </c>
      <c r="I4379" s="29">
        <v>1</v>
      </c>
      <c r="K4379" s="432"/>
      <c r="L4379" s="432" t="e">
        <f>IF(K4379=0,#REF!,0)</f>
        <v>#REF!</v>
      </c>
      <c r="O4379">
        <v>51375.261504999988</v>
      </c>
      <c r="P4379">
        <v>43</v>
      </c>
    </row>
    <row r="4380" spans="1:16">
      <c r="A4380" s="29">
        <v>4378</v>
      </c>
      <c r="B4380" s="29">
        <v>6516.24099999999</v>
      </c>
      <c r="C4380" s="29">
        <v>134076.78999999989</v>
      </c>
      <c r="D4380" s="29">
        <v>1</v>
      </c>
      <c r="E4380" s="29">
        <v>1</v>
      </c>
      <c r="F4380" s="29">
        <v>3343.1909999999998</v>
      </c>
      <c r="G4380" s="29">
        <v>1</v>
      </c>
      <c r="H4380" s="29">
        <v>1</v>
      </c>
      <c r="I4380" s="29">
        <v>1</v>
      </c>
      <c r="K4380" s="432"/>
      <c r="L4380" s="432" t="e">
        <f>IF(K4380=0,#REF!,0)</f>
        <v>#REF!</v>
      </c>
      <c r="O4380">
        <v>52891.549193999999</v>
      </c>
      <c r="P4380">
        <v>47</v>
      </c>
    </row>
    <row r="4381" spans="1:16">
      <c r="A4381" s="29">
        <v>4379</v>
      </c>
      <c r="B4381" s="29">
        <v>7405.8839999999991</v>
      </c>
      <c r="C4381" s="29">
        <v>148620.68999999989</v>
      </c>
      <c r="D4381" s="29">
        <v>1</v>
      </c>
      <c r="E4381" s="29">
        <v>1</v>
      </c>
      <c r="F4381" s="29">
        <v>2951.2599999999902</v>
      </c>
      <c r="G4381" s="29">
        <v>1</v>
      </c>
      <c r="H4381" s="29">
        <v>1</v>
      </c>
      <c r="I4381" s="29">
        <v>1</v>
      </c>
      <c r="K4381" s="432"/>
      <c r="L4381" s="432" t="e">
        <f>IF(K4381=0,#REF!,0)</f>
        <v>#REF!</v>
      </c>
      <c r="O4381">
        <v>55260.652191000001</v>
      </c>
      <c r="P4381">
        <v>48</v>
      </c>
    </row>
    <row r="4382" spans="1:16">
      <c r="A4382" s="29">
        <v>4380</v>
      </c>
      <c r="B4382" s="29">
        <v>8534.5089999999891</v>
      </c>
      <c r="C4382" s="29">
        <v>135458.1759999998</v>
      </c>
      <c r="D4382" s="29">
        <v>1</v>
      </c>
      <c r="E4382" s="29">
        <v>1</v>
      </c>
      <c r="F4382" s="29">
        <v>2755.2069999999999</v>
      </c>
      <c r="G4382" s="29">
        <v>1</v>
      </c>
      <c r="H4382" s="29">
        <v>1</v>
      </c>
      <c r="I4382" s="29">
        <v>1</v>
      </c>
      <c r="K4382" s="432"/>
      <c r="L4382" s="432" t="e">
        <f>IF(K4382=0,#REF!,0)</f>
        <v>#REF!</v>
      </c>
      <c r="O4382">
        <v>56235.429963000002</v>
      </c>
      <c r="P4382">
        <v>47</v>
      </c>
    </row>
    <row r="4383" spans="1:16">
      <c r="A4383" s="29">
        <v>4381</v>
      </c>
      <c r="B4383" s="29">
        <v>19365.855</v>
      </c>
      <c r="C4383" s="29">
        <v>104623.9849999999</v>
      </c>
      <c r="D4383" s="29">
        <v>1</v>
      </c>
      <c r="E4383" s="29">
        <v>1</v>
      </c>
      <c r="F4383" s="29">
        <v>4126.0969999999897</v>
      </c>
      <c r="G4383" s="29">
        <v>1</v>
      </c>
      <c r="H4383" s="29">
        <v>1</v>
      </c>
      <c r="I4383" s="29">
        <v>1</v>
      </c>
      <c r="K4383" s="432"/>
      <c r="L4383" s="432" t="e">
        <f>IF(K4383=0,#REF!,0)</f>
        <v>#REF!</v>
      </c>
      <c r="O4383">
        <v>56401.240691999999</v>
      </c>
      <c r="P4383">
        <v>46</v>
      </c>
    </row>
    <row r="4384" spans="1:16">
      <c r="A4384" s="29">
        <v>4382</v>
      </c>
      <c r="B4384" s="29">
        <v>11819.95</v>
      </c>
      <c r="C4384" s="29">
        <v>131036.61999999981</v>
      </c>
      <c r="D4384" s="29">
        <v>1</v>
      </c>
      <c r="E4384" s="29">
        <v>1</v>
      </c>
      <c r="F4384" s="29">
        <v>3668.6499999999901</v>
      </c>
      <c r="G4384" s="29">
        <v>1</v>
      </c>
      <c r="H4384" s="29">
        <v>1</v>
      </c>
      <c r="I4384" s="29">
        <v>1</v>
      </c>
      <c r="K4384" s="432"/>
      <c r="L4384" s="432" t="e">
        <f>IF(K4384=0,#REF!,0)</f>
        <v>#REF!</v>
      </c>
      <c r="O4384">
        <v>57295.586059000001</v>
      </c>
      <c r="P4384">
        <v>47</v>
      </c>
    </row>
    <row r="4385" spans="1:16">
      <c r="A4385" s="29">
        <v>4383</v>
      </c>
      <c r="B4385" s="29">
        <v>10614.779999999981</v>
      </c>
      <c r="C4385" s="29">
        <v>161837.52899999969</v>
      </c>
      <c r="D4385" s="29">
        <v>1</v>
      </c>
      <c r="E4385" s="29">
        <v>1</v>
      </c>
      <c r="F4385" s="29">
        <v>2102.585</v>
      </c>
      <c r="G4385" s="29">
        <v>1</v>
      </c>
      <c r="H4385" s="29">
        <v>1</v>
      </c>
      <c r="I4385" s="29">
        <v>1</v>
      </c>
      <c r="K4385" s="432"/>
      <c r="L4385" s="432" t="e">
        <f>IF(K4385=0,#REF!,0)</f>
        <v>#REF!</v>
      </c>
      <c r="O4385">
        <v>57436.465942000003</v>
      </c>
      <c r="P4385">
        <v>39</v>
      </c>
    </row>
    <row r="4386" spans="1:16">
      <c r="A4386" s="29">
        <v>4384</v>
      </c>
      <c r="B4386" s="29">
        <v>10815.18399999999</v>
      </c>
      <c r="C4386" s="29">
        <v>149775.9629999997</v>
      </c>
      <c r="D4386" s="29">
        <v>1</v>
      </c>
      <c r="E4386" s="29">
        <v>1</v>
      </c>
      <c r="F4386" s="29">
        <v>1842.0029999999899</v>
      </c>
      <c r="G4386" s="29">
        <v>1</v>
      </c>
      <c r="H4386" s="29">
        <v>1</v>
      </c>
      <c r="I4386" s="29">
        <v>1</v>
      </c>
      <c r="K4386" s="432"/>
      <c r="L4386" s="432" t="e">
        <f>IF(K4386=0,#REF!,0)</f>
        <v>#REF!</v>
      </c>
      <c r="O4386">
        <v>56773.155029999987</v>
      </c>
      <c r="P4386">
        <v>39</v>
      </c>
    </row>
    <row r="4387" spans="1:16">
      <c r="A4387" s="29">
        <v>4385</v>
      </c>
      <c r="B4387" s="29">
        <v>10640.589</v>
      </c>
      <c r="C4387" s="29">
        <v>135434.3309999998</v>
      </c>
      <c r="D4387" s="29">
        <v>1</v>
      </c>
      <c r="E4387" s="29">
        <v>1</v>
      </c>
      <c r="F4387" s="29">
        <v>2102.6770000000001</v>
      </c>
      <c r="G4387" s="29">
        <v>1</v>
      </c>
      <c r="H4387" s="29">
        <v>1</v>
      </c>
      <c r="I4387" s="29">
        <v>1</v>
      </c>
      <c r="K4387" s="432"/>
      <c r="L4387" s="432" t="e">
        <f>IF(K4387=0,#REF!,0)</f>
        <v>#REF!</v>
      </c>
      <c r="O4387">
        <v>56821.824919999999</v>
      </c>
      <c r="P4387">
        <v>40</v>
      </c>
    </row>
    <row r="4388" spans="1:16">
      <c r="A4388" s="29">
        <v>4386</v>
      </c>
      <c r="B4388" s="29">
        <v>12080.223</v>
      </c>
      <c r="C4388" s="29">
        <v>100082.93099999989</v>
      </c>
      <c r="D4388" s="29">
        <v>1</v>
      </c>
      <c r="E4388" s="29">
        <v>1</v>
      </c>
      <c r="F4388" s="29">
        <v>3668.8119999999899</v>
      </c>
      <c r="G4388" s="29">
        <v>1</v>
      </c>
      <c r="H4388" s="29">
        <v>1</v>
      </c>
      <c r="I4388" s="29">
        <v>1</v>
      </c>
      <c r="K4388" s="432"/>
      <c r="L4388" s="432" t="e">
        <f>IF(K4388=0,#REF!,0)</f>
        <v>#REF!</v>
      </c>
      <c r="O4388">
        <v>57114.333435</v>
      </c>
      <c r="P4388">
        <v>39</v>
      </c>
    </row>
    <row r="4389" spans="1:16">
      <c r="A4389" s="29">
        <v>4387</v>
      </c>
      <c r="B4389" s="29">
        <v>19260.496999999999</v>
      </c>
      <c r="C4389" s="29">
        <v>46630.083999999799</v>
      </c>
      <c r="D4389" s="29">
        <v>1</v>
      </c>
      <c r="E4389" s="29">
        <v>1</v>
      </c>
      <c r="F4389" s="29">
        <v>5171.4210000000003</v>
      </c>
      <c r="G4389" s="29">
        <v>1</v>
      </c>
      <c r="H4389" s="29">
        <v>1</v>
      </c>
      <c r="I4389" s="29">
        <v>1</v>
      </c>
      <c r="K4389" s="432"/>
      <c r="L4389" s="432" t="e">
        <f>IF(K4389=0,#REF!,0)</f>
        <v>#REF!</v>
      </c>
      <c r="O4389">
        <v>57450.484130999997</v>
      </c>
      <c r="P4389">
        <v>42</v>
      </c>
    </row>
    <row r="4390" spans="1:16">
      <c r="A4390" s="29">
        <v>4388</v>
      </c>
      <c r="B4390" s="29">
        <v>20234.413999999899</v>
      </c>
      <c r="C4390" s="29">
        <v>47196.901999999893</v>
      </c>
      <c r="D4390" s="29">
        <v>1</v>
      </c>
      <c r="E4390" s="29">
        <v>1</v>
      </c>
      <c r="F4390" s="29">
        <v>5237.085</v>
      </c>
      <c r="G4390" s="29">
        <v>1</v>
      </c>
      <c r="H4390" s="29">
        <v>1</v>
      </c>
      <c r="I4390" s="29">
        <v>1</v>
      </c>
      <c r="K4390" s="432"/>
      <c r="L4390" s="432" t="e">
        <f>IF(K4390=0,#REF!,0)</f>
        <v>#REF!</v>
      </c>
      <c r="O4390">
        <v>57695.745668000003</v>
      </c>
      <c r="P4390">
        <v>45</v>
      </c>
    </row>
    <row r="4391" spans="1:16">
      <c r="A4391" s="29">
        <v>4389</v>
      </c>
      <c r="B4391" s="29">
        <v>8134.5409999999902</v>
      </c>
      <c r="C4391" s="29">
        <v>21341.983999999899</v>
      </c>
      <c r="D4391" s="29">
        <v>1</v>
      </c>
      <c r="E4391" s="29">
        <v>1</v>
      </c>
      <c r="F4391" s="29">
        <v>4062.37</v>
      </c>
      <c r="G4391" s="29">
        <v>1</v>
      </c>
      <c r="H4391" s="29">
        <v>1</v>
      </c>
      <c r="I4391" s="29">
        <v>1</v>
      </c>
      <c r="K4391" s="432"/>
      <c r="L4391" s="432" t="e">
        <f>IF(K4391=0,#REF!,0)</f>
        <v>#REF!</v>
      </c>
      <c r="O4391">
        <v>58386.823302999997</v>
      </c>
      <c r="P4391">
        <v>39</v>
      </c>
    </row>
    <row r="4392" spans="1:16">
      <c r="A4392" s="29">
        <v>4390</v>
      </c>
      <c r="B4392" s="29">
        <v>1844.7070000000001</v>
      </c>
      <c r="C4392" s="29">
        <v>19766.321999999891</v>
      </c>
      <c r="D4392" s="29">
        <v>1</v>
      </c>
      <c r="E4392" s="29">
        <v>1</v>
      </c>
      <c r="F4392" s="29">
        <v>2951.5049999999901</v>
      </c>
      <c r="G4392" s="29">
        <v>1</v>
      </c>
      <c r="H4392" s="29">
        <v>1</v>
      </c>
      <c r="I4392" s="29">
        <v>1</v>
      </c>
      <c r="K4392" s="432"/>
      <c r="L4392" s="432" t="e">
        <f>IF(K4392=0,#REF!,0)</f>
        <v>#REF!</v>
      </c>
      <c r="O4392">
        <v>57848.427795000003</v>
      </c>
      <c r="P4392">
        <v>56</v>
      </c>
    </row>
    <row r="4393" spans="1:16">
      <c r="A4393" s="29">
        <v>4391</v>
      </c>
      <c r="B4393" s="29">
        <v>1831.546</v>
      </c>
      <c r="C4393" s="29">
        <v>18643.203999999889</v>
      </c>
      <c r="D4393" s="29">
        <v>1</v>
      </c>
      <c r="E4393" s="29">
        <v>1</v>
      </c>
      <c r="F4393" s="29">
        <v>1647.7539999999999</v>
      </c>
      <c r="G4393" s="29">
        <v>1</v>
      </c>
      <c r="H4393" s="29">
        <v>1</v>
      </c>
      <c r="I4393" s="29">
        <v>1</v>
      </c>
      <c r="K4393" s="432"/>
      <c r="L4393" s="432" t="e">
        <f>IF(K4393=0,#REF!,0)</f>
        <v>#REF!</v>
      </c>
      <c r="O4393">
        <v>55869.711028000012</v>
      </c>
      <c r="P4393">
        <v>37</v>
      </c>
    </row>
    <row r="4394" spans="1:16">
      <c r="A4394" s="29">
        <v>4392</v>
      </c>
      <c r="B4394" s="29">
        <v>1042.5439999999981</v>
      </c>
      <c r="C4394" s="29">
        <v>16368.262999999901</v>
      </c>
      <c r="D4394" s="29">
        <v>1</v>
      </c>
      <c r="E4394" s="29">
        <v>1</v>
      </c>
      <c r="F4394" s="29">
        <v>1258.9880000000001</v>
      </c>
      <c r="G4394" s="29">
        <v>1</v>
      </c>
      <c r="H4394" s="29">
        <v>1</v>
      </c>
      <c r="I4394" s="29">
        <v>1</v>
      </c>
      <c r="K4394" s="432"/>
      <c r="L4394" s="432" t="e">
        <f>IF(K4394=0,#REF!,0)</f>
        <v>#REF!</v>
      </c>
      <c r="O4394">
        <v>55393.580871999999</v>
      </c>
      <c r="P4394">
        <v>36</v>
      </c>
    </row>
    <row r="4395" spans="1:16">
      <c r="A4395" s="29">
        <v>4393</v>
      </c>
      <c r="B4395" s="29">
        <v>1032.623999999998</v>
      </c>
      <c r="C4395" s="29">
        <v>15955.521999999901</v>
      </c>
      <c r="D4395" s="29">
        <v>1</v>
      </c>
      <c r="E4395" s="29">
        <v>1</v>
      </c>
      <c r="F4395" s="29">
        <v>552.85500000000002</v>
      </c>
      <c r="G4395" s="29">
        <v>1</v>
      </c>
      <c r="H4395" s="29">
        <v>1</v>
      </c>
      <c r="I4395" s="29">
        <v>1</v>
      </c>
      <c r="K4395" s="432"/>
      <c r="L4395" s="432" t="e">
        <f>IF(K4395=0,#REF!,0)</f>
        <v>#REF!</v>
      </c>
      <c r="O4395">
        <v>53148.150786999999</v>
      </c>
      <c r="P4395">
        <v>31</v>
      </c>
    </row>
    <row r="4396" spans="1:16">
      <c r="A4396" s="29">
        <v>4394</v>
      </c>
      <c r="B4396" s="29">
        <v>1032.623999999998</v>
      </c>
      <c r="C4396" s="29">
        <v>15709.842999999901</v>
      </c>
      <c r="D4396" s="29">
        <v>1</v>
      </c>
      <c r="E4396" s="29">
        <v>1</v>
      </c>
      <c r="F4396" s="29">
        <v>313.81999999999903</v>
      </c>
      <c r="G4396" s="29">
        <v>1</v>
      </c>
      <c r="H4396" s="29">
        <v>1</v>
      </c>
      <c r="I4396" s="29">
        <v>1</v>
      </c>
      <c r="K4396" s="432"/>
      <c r="L4396" s="432" t="e">
        <f>IF(K4396=0,#REF!,0)</f>
        <v>#REF!</v>
      </c>
      <c r="O4396">
        <v>51891.732147000002</v>
      </c>
      <c r="P4396">
        <v>34</v>
      </c>
    </row>
    <row r="4397" spans="1:16">
      <c r="A4397" s="29">
        <v>4395</v>
      </c>
      <c r="B4397" s="29">
        <v>1032.623999999998</v>
      </c>
      <c r="C4397" s="29">
        <v>15215.4009999999</v>
      </c>
      <c r="D4397" s="29">
        <v>1</v>
      </c>
      <c r="E4397" s="29">
        <v>1</v>
      </c>
      <c r="F4397" s="29">
        <v>245.29499999999999</v>
      </c>
      <c r="G4397" s="29">
        <v>1</v>
      </c>
      <c r="H4397" s="29">
        <v>1</v>
      </c>
      <c r="I4397" s="29">
        <v>1</v>
      </c>
      <c r="K4397" s="432"/>
      <c r="L4397" s="432" t="e">
        <f>IF(K4397=0,#REF!,0)</f>
        <v>#REF!</v>
      </c>
      <c r="O4397">
        <v>51045.403627</v>
      </c>
      <c r="P4397">
        <v>31</v>
      </c>
    </row>
    <row r="4398" spans="1:16">
      <c r="A4398" s="29">
        <v>4396</v>
      </c>
      <c r="B4398" s="29">
        <v>1032.623999999998</v>
      </c>
      <c r="C4398" s="29">
        <v>15246.576999999899</v>
      </c>
      <c r="D4398" s="29">
        <v>1</v>
      </c>
      <c r="E4398" s="29">
        <v>1</v>
      </c>
      <c r="F4398" s="29">
        <v>244.375</v>
      </c>
      <c r="G4398" s="29">
        <v>1</v>
      </c>
      <c r="H4398" s="29">
        <v>1</v>
      </c>
      <c r="I4398" s="29">
        <v>1</v>
      </c>
      <c r="K4398" s="432"/>
      <c r="L4398" s="432" t="e">
        <f>IF(K4398=0,#REF!,0)</f>
        <v>#REF!</v>
      </c>
      <c r="O4398">
        <v>50391.457061000001</v>
      </c>
      <c r="P4398">
        <v>32</v>
      </c>
    </row>
    <row r="4399" spans="1:16">
      <c r="A4399" s="29">
        <v>4397</v>
      </c>
      <c r="B4399" s="29">
        <v>1032.623999999998</v>
      </c>
      <c r="C4399" s="29">
        <v>15256.735999999901</v>
      </c>
      <c r="D4399" s="29">
        <v>1</v>
      </c>
      <c r="E4399" s="29">
        <v>1</v>
      </c>
      <c r="F4399" s="29">
        <v>227.49599999999899</v>
      </c>
      <c r="G4399" s="29">
        <v>1</v>
      </c>
      <c r="H4399" s="29">
        <v>1</v>
      </c>
      <c r="I4399" s="29">
        <v>1</v>
      </c>
      <c r="K4399" s="432"/>
      <c r="L4399" s="432" t="e">
        <f>IF(K4399=0,#REF!,0)</f>
        <v>#REF!</v>
      </c>
      <c r="O4399">
        <v>49891.680115000003</v>
      </c>
      <c r="P4399">
        <v>35</v>
      </c>
    </row>
    <row r="4400" spans="1:16">
      <c r="A4400" s="29">
        <v>4398</v>
      </c>
      <c r="B4400" s="29">
        <v>1762.222</v>
      </c>
      <c r="C4400" s="29">
        <v>15246.1959999999</v>
      </c>
      <c r="D4400" s="29">
        <v>1</v>
      </c>
      <c r="E4400" s="29">
        <v>1</v>
      </c>
      <c r="F4400" s="29">
        <v>2498.6639999999902</v>
      </c>
      <c r="G4400" s="29">
        <v>1</v>
      </c>
      <c r="H4400" s="29">
        <v>1</v>
      </c>
      <c r="I4400" s="29">
        <v>1</v>
      </c>
      <c r="K4400" s="432"/>
      <c r="L4400" s="432" t="e">
        <f>IF(K4400=0,#REF!,0)</f>
        <v>#REF!</v>
      </c>
      <c r="O4400">
        <v>49803.328582999988</v>
      </c>
      <c r="P4400">
        <v>33</v>
      </c>
    </row>
    <row r="4401" spans="1:16">
      <c r="A4401" s="29">
        <v>4399</v>
      </c>
      <c r="B4401" s="29">
        <v>6671.4379999999983</v>
      </c>
      <c r="C4401" s="29">
        <v>15369.745999999899</v>
      </c>
      <c r="D4401" s="29">
        <v>1</v>
      </c>
      <c r="E4401" s="29">
        <v>1</v>
      </c>
      <c r="F4401" s="29">
        <v>6551.4570000000003</v>
      </c>
      <c r="G4401" s="29">
        <v>1</v>
      </c>
      <c r="H4401" s="29">
        <v>1</v>
      </c>
      <c r="I4401" s="29">
        <v>1</v>
      </c>
      <c r="K4401" s="432"/>
      <c r="L4401" s="432" t="e">
        <f>IF(K4401=0,#REF!,0)</f>
        <v>#REF!</v>
      </c>
      <c r="O4401">
        <v>51383.395049999999</v>
      </c>
      <c r="P4401">
        <v>41</v>
      </c>
    </row>
    <row r="4402" spans="1:16">
      <c r="A4402" s="29">
        <v>4400</v>
      </c>
      <c r="B4402" s="29">
        <v>1826.8530000000001</v>
      </c>
      <c r="C4402" s="29">
        <v>42121.152999999897</v>
      </c>
      <c r="D4402" s="29">
        <v>1</v>
      </c>
      <c r="E4402" s="29">
        <v>1</v>
      </c>
      <c r="F4402" s="29">
        <v>5309.4229999999998</v>
      </c>
      <c r="G4402" s="29">
        <v>1</v>
      </c>
      <c r="H4402" s="29">
        <v>1</v>
      </c>
      <c r="I4402" s="29">
        <v>1</v>
      </c>
      <c r="K4402" s="432"/>
      <c r="L4402" s="432" t="e">
        <f>IF(K4402=0,#REF!,0)</f>
        <v>#REF!</v>
      </c>
      <c r="O4402">
        <v>54529.374359999987</v>
      </c>
      <c r="P4402">
        <v>53</v>
      </c>
    </row>
    <row r="4403" spans="1:16">
      <c r="A4403" s="29">
        <v>4401</v>
      </c>
      <c r="B4403" s="29">
        <v>1101.8869999999979</v>
      </c>
      <c r="C4403" s="29">
        <v>74829.655999999886</v>
      </c>
      <c r="D4403" s="29">
        <v>1</v>
      </c>
      <c r="E4403" s="29">
        <v>1</v>
      </c>
      <c r="F4403" s="29">
        <v>4393.4430000000002</v>
      </c>
      <c r="G4403" s="29">
        <v>1</v>
      </c>
      <c r="H4403" s="29">
        <v>1</v>
      </c>
      <c r="I4403" s="29">
        <v>1</v>
      </c>
      <c r="K4403" s="432"/>
      <c r="L4403" s="432" t="e">
        <f>IF(K4403=0,#REF!,0)</f>
        <v>#REF!</v>
      </c>
      <c r="O4403">
        <v>60615.796966999987</v>
      </c>
      <c r="P4403">
        <v>50</v>
      </c>
    </row>
    <row r="4404" spans="1:16">
      <c r="A4404" s="29">
        <v>4402</v>
      </c>
      <c r="B4404" s="29">
        <v>1259.0179999999989</v>
      </c>
      <c r="C4404" s="29">
        <v>99346.115999999893</v>
      </c>
      <c r="D4404" s="29">
        <v>1</v>
      </c>
      <c r="E4404" s="29">
        <v>1</v>
      </c>
      <c r="F4404" s="29">
        <v>3347.10699999999</v>
      </c>
      <c r="G4404" s="29">
        <v>1</v>
      </c>
      <c r="H4404" s="29">
        <v>1</v>
      </c>
      <c r="I4404" s="29">
        <v>1</v>
      </c>
      <c r="K4404" s="432"/>
      <c r="L4404" s="432" t="e">
        <f>IF(K4404=0,#REF!,0)</f>
        <v>#REF!</v>
      </c>
      <c r="O4404">
        <v>67003.905882999999</v>
      </c>
      <c r="P4404">
        <v>50</v>
      </c>
    </row>
    <row r="4405" spans="1:16">
      <c r="A4405" s="29">
        <v>4403</v>
      </c>
      <c r="B4405" s="29">
        <v>1415.938999999998</v>
      </c>
      <c r="C4405" s="29">
        <v>119678.2279999999</v>
      </c>
      <c r="D4405" s="29">
        <v>1</v>
      </c>
      <c r="E4405" s="29">
        <v>1</v>
      </c>
      <c r="F4405" s="29">
        <v>2954.6489999999999</v>
      </c>
      <c r="G4405" s="29">
        <v>1</v>
      </c>
      <c r="H4405" s="29">
        <v>1</v>
      </c>
      <c r="I4405" s="29">
        <v>1</v>
      </c>
      <c r="K4405" s="432"/>
      <c r="L4405" s="432" t="e">
        <f>IF(K4405=0,#REF!,0)</f>
        <v>#REF!</v>
      </c>
      <c r="O4405">
        <v>69173.524231000003</v>
      </c>
      <c r="P4405">
        <v>47</v>
      </c>
    </row>
    <row r="4406" spans="1:16">
      <c r="A4406" s="29">
        <v>4404</v>
      </c>
      <c r="B4406" s="29">
        <v>1608.035999999998</v>
      </c>
      <c r="C4406" s="29">
        <v>104211.6029999999</v>
      </c>
      <c r="D4406" s="29">
        <v>1</v>
      </c>
      <c r="E4406" s="29">
        <v>1</v>
      </c>
      <c r="F4406" s="29">
        <v>2758.3109999999901</v>
      </c>
      <c r="G4406" s="29">
        <v>1</v>
      </c>
      <c r="H4406" s="29">
        <v>1</v>
      </c>
      <c r="I4406" s="29">
        <v>1</v>
      </c>
      <c r="K4406" s="432"/>
      <c r="L4406" s="432" t="e">
        <f>IF(K4406=0,#REF!,0)</f>
        <v>#REF!</v>
      </c>
      <c r="O4406">
        <v>70513.863219999999</v>
      </c>
      <c r="P4406">
        <v>44</v>
      </c>
    </row>
    <row r="4407" spans="1:16">
      <c r="A4407" s="29">
        <v>4405</v>
      </c>
      <c r="B4407" s="29">
        <v>10769.124</v>
      </c>
      <c r="C4407" s="29">
        <v>69126.655999999886</v>
      </c>
      <c r="D4407" s="29">
        <v>1</v>
      </c>
      <c r="E4407" s="29">
        <v>1</v>
      </c>
      <c r="F4407" s="29">
        <v>4129.9359999999897</v>
      </c>
      <c r="G4407" s="29">
        <v>1</v>
      </c>
      <c r="H4407" s="29">
        <v>1</v>
      </c>
      <c r="I4407" s="29">
        <v>1</v>
      </c>
      <c r="K4407" s="432"/>
      <c r="L4407" s="432" t="e">
        <f>IF(K4407=0,#REF!,0)</f>
        <v>#REF!</v>
      </c>
      <c r="O4407">
        <v>69365.641967999996</v>
      </c>
      <c r="P4407">
        <v>50</v>
      </c>
    </row>
    <row r="4408" spans="1:16">
      <c r="A4408" s="29">
        <v>4406</v>
      </c>
      <c r="B4408" s="29">
        <v>3359.4029999999998</v>
      </c>
      <c r="C4408" s="29">
        <v>91636.124999999796</v>
      </c>
      <c r="D4408" s="29">
        <v>1</v>
      </c>
      <c r="E4408" s="29">
        <v>1</v>
      </c>
      <c r="F4408" s="29">
        <v>3672.2350000000001</v>
      </c>
      <c r="G4408" s="29">
        <v>1</v>
      </c>
      <c r="H4408" s="29">
        <v>1</v>
      </c>
      <c r="I4408" s="29">
        <v>1</v>
      </c>
      <c r="K4408" s="432"/>
      <c r="L4408" s="432" t="e">
        <f>IF(K4408=0,#REF!,0)</f>
        <v>#REF!</v>
      </c>
      <c r="O4408">
        <v>69615.189087000006</v>
      </c>
      <c r="P4408">
        <v>43</v>
      </c>
    </row>
    <row r="4409" spans="1:16">
      <c r="A4409" s="29">
        <v>4407</v>
      </c>
      <c r="B4409" s="29">
        <v>2122.3429999999971</v>
      </c>
      <c r="C4409" s="29">
        <v>123741.12399999981</v>
      </c>
      <c r="D4409" s="29">
        <v>1</v>
      </c>
      <c r="E4409" s="29">
        <v>1</v>
      </c>
      <c r="F4409" s="29">
        <v>2104.9050000000002</v>
      </c>
      <c r="G4409" s="29">
        <v>1</v>
      </c>
      <c r="H4409" s="29">
        <v>1</v>
      </c>
      <c r="I4409" s="29">
        <v>1</v>
      </c>
      <c r="K4409" s="432"/>
      <c r="L4409" s="432" t="e">
        <f>IF(K4409=0,#REF!,0)</f>
        <v>#REF!</v>
      </c>
      <c r="O4409">
        <v>72402.604368999993</v>
      </c>
      <c r="P4409">
        <v>41</v>
      </c>
    </row>
    <row r="4410" spans="1:16">
      <c r="A4410" s="29">
        <v>4408</v>
      </c>
      <c r="B4410" s="29">
        <v>2130.8329999999969</v>
      </c>
      <c r="C4410" s="29">
        <v>106823.4329999999</v>
      </c>
      <c r="D4410" s="29">
        <v>1</v>
      </c>
      <c r="E4410" s="29">
        <v>1</v>
      </c>
      <c r="F4410" s="29">
        <v>1844.12299999999</v>
      </c>
      <c r="G4410" s="29">
        <v>1</v>
      </c>
      <c r="H4410" s="29">
        <v>1</v>
      </c>
      <c r="I4410" s="29">
        <v>1</v>
      </c>
      <c r="K4410" s="432"/>
      <c r="L4410" s="432" t="e">
        <f>IF(K4410=0,#REF!,0)</f>
        <v>#REF!</v>
      </c>
      <c r="O4410">
        <v>72330.969787000009</v>
      </c>
      <c r="P4410">
        <v>41</v>
      </c>
    </row>
    <row r="4411" spans="1:16">
      <c r="A4411" s="29">
        <v>4409</v>
      </c>
      <c r="B4411" s="29">
        <v>1867.143999999998</v>
      </c>
      <c r="C4411" s="29">
        <v>88983.998999999894</v>
      </c>
      <c r="D4411" s="29">
        <v>1</v>
      </c>
      <c r="E4411" s="29">
        <v>1</v>
      </c>
      <c r="F4411" s="29">
        <v>2104.9839999999999</v>
      </c>
      <c r="G4411" s="29">
        <v>1</v>
      </c>
      <c r="H4411" s="29">
        <v>1</v>
      </c>
      <c r="I4411" s="29">
        <v>1</v>
      </c>
      <c r="K4411" s="432"/>
      <c r="L4411" s="432" t="e">
        <f>IF(K4411=0,#REF!,0)</f>
        <v>#REF!</v>
      </c>
      <c r="O4411">
        <v>72009.763000000006</v>
      </c>
      <c r="P4411">
        <v>38</v>
      </c>
    </row>
    <row r="4412" spans="1:16">
      <c r="A4412" s="29">
        <v>4410</v>
      </c>
      <c r="B4412" s="29">
        <v>2474.023999999999</v>
      </c>
      <c r="C4412" s="29">
        <v>51596.27799999978</v>
      </c>
      <c r="D4412" s="29">
        <v>1</v>
      </c>
      <c r="E4412" s="29">
        <v>1</v>
      </c>
      <c r="F4412" s="29">
        <v>3672.4470000000001</v>
      </c>
      <c r="G4412" s="29">
        <v>1</v>
      </c>
      <c r="H4412" s="29">
        <v>1</v>
      </c>
      <c r="I4412" s="29">
        <v>1</v>
      </c>
      <c r="K4412" s="432"/>
      <c r="L4412" s="432" t="e">
        <f>IF(K4412=0,#REF!,0)</f>
        <v>#REF!</v>
      </c>
      <c r="O4412">
        <v>70931.860962000006</v>
      </c>
      <c r="P4412">
        <v>34</v>
      </c>
    </row>
    <row r="4413" spans="1:16">
      <c r="A4413" s="29">
        <v>4411</v>
      </c>
      <c r="B4413" s="29">
        <v>8651.4519999999993</v>
      </c>
      <c r="C4413" s="29">
        <v>36321.1689999999</v>
      </c>
      <c r="D4413" s="29">
        <v>1</v>
      </c>
      <c r="E4413" s="29">
        <v>1</v>
      </c>
      <c r="F4413" s="29">
        <v>5176.5209999999997</v>
      </c>
      <c r="G4413" s="29">
        <v>1</v>
      </c>
      <c r="H4413" s="29">
        <v>1</v>
      </c>
      <c r="I4413" s="29">
        <v>1</v>
      </c>
      <c r="K4413" s="432"/>
      <c r="L4413" s="432" t="e">
        <f>IF(K4413=0,#REF!,0)</f>
        <v>#REF!</v>
      </c>
      <c r="O4413">
        <v>69452.205077999999</v>
      </c>
      <c r="P4413">
        <v>34</v>
      </c>
    </row>
    <row r="4414" spans="1:16">
      <c r="A4414" s="29">
        <v>4412</v>
      </c>
      <c r="B4414" s="29">
        <v>11217.569999999991</v>
      </c>
      <c r="C4414" s="29">
        <v>38586.932999999888</v>
      </c>
      <c r="D4414" s="29">
        <v>1</v>
      </c>
      <c r="E4414" s="29">
        <v>1</v>
      </c>
      <c r="F4414" s="29">
        <v>5242.0140000000001</v>
      </c>
      <c r="G4414" s="29">
        <v>1</v>
      </c>
      <c r="H4414" s="29">
        <v>1</v>
      </c>
      <c r="I4414" s="29">
        <v>1</v>
      </c>
      <c r="K4414" s="432"/>
      <c r="L4414" s="432" t="e">
        <f>IF(K4414=0,#REF!,0)</f>
        <v>#REF!</v>
      </c>
      <c r="O4414">
        <v>68214.886534999998</v>
      </c>
      <c r="P4414">
        <v>37</v>
      </c>
    </row>
    <row r="4415" spans="1:16">
      <c r="A4415" s="29">
        <v>4413</v>
      </c>
      <c r="B4415" s="29">
        <v>1827.857</v>
      </c>
      <c r="C4415" s="29">
        <v>16840.854999999901</v>
      </c>
      <c r="D4415" s="29">
        <v>1</v>
      </c>
      <c r="E4415" s="29">
        <v>1</v>
      </c>
      <c r="F4415" s="29">
        <v>4066.4089999999901</v>
      </c>
      <c r="G4415" s="29">
        <v>1</v>
      </c>
      <c r="H4415" s="29">
        <v>1</v>
      </c>
      <c r="I4415" s="29">
        <v>1</v>
      </c>
      <c r="K4415" s="432"/>
      <c r="L4415" s="432" t="e">
        <f>IF(K4415=0,#REF!,0)</f>
        <v>#REF!</v>
      </c>
      <c r="O4415">
        <v>67038.380981000009</v>
      </c>
      <c r="P4415">
        <v>40</v>
      </c>
    </row>
    <row r="4416" spans="1:16">
      <c r="A4416" s="29">
        <v>4414</v>
      </c>
      <c r="B4416" s="29">
        <v>1762.222</v>
      </c>
      <c r="C4416" s="29">
        <v>15990.1769999999</v>
      </c>
      <c r="D4416" s="29">
        <v>1</v>
      </c>
      <c r="E4416" s="29">
        <v>1</v>
      </c>
      <c r="F4416" s="29">
        <v>2955.6909999999998</v>
      </c>
      <c r="G4416" s="29">
        <v>1</v>
      </c>
      <c r="H4416" s="29">
        <v>1</v>
      </c>
      <c r="I4416" s="29">
        <v>1</v>
      </c>
      <c r="K4416" s="432"/>
      <c r="L4416" s="432" t="e">
        <f>IF(K4416=0,#REF!,0)</f>
        <v>#REF!</v>
      </c>
      <c r="O4416">
        <v>64976.397826</v>
      </c>
      <c r="P4416">
        <v>44</v>
      </c>
    </row>
    <row r="4417" spans="1:16">
      <c r="A4417" s="29">
        <v>4415</v>
      </c>
      <c r="B4417" s="29">
        <v>1762.222</v>
      </c>
      <c r="C4417" s="29">
        <v>15294.165999999899</v>
      </c>
      <c r="D4417" s="29">
        <v>1</v>
      </c>
      <c r="E4417" s="29">
        <v>1</v>
      </c>
      <c r="F4417" s="29">
        <v>1650.6119999999901</v>
      </c>
      <c r="G4417" s="29">
        <v>1</v>
      </c>
      <c r="H4417" s="29">
        <v>1</v>
      </c>
      <c r="I4417" s="29">
        <v>1</v>
      </c>
      <c r="K4417" s="432"/>
      <c r="L4417" s="432" t="e">
        <f>IF(K4417=0,#REF!,0)</f>
        <v>#REF!</v>
      </c>
      <c r="O4417">
        <v>62223.365783999987</v>
      </c>
      <c r="P4417">
        <v>38</v>
      </c>
    </row>
    <row r="4418" spans="1:16">
      <c r="A4418" s="29">
        <v>4416</v>
      </c>
      <c r="B4418" s="29">
        <v>1032.623999999998</v>
      </c>
      <c r="C4418" s="29">
        <v>15277.1269999999</v>
      </c>
      <c r="D4418" s="29">
        <v>1</v>
      </c>
      <c r="E4418" s="29">
        <v>1</v>
      </c>
      <c r="F4418" s="29">
        <v>1260.6579999999999</v>
      </c>
      <c r="G4418" s="29">
        <v>1</v>
      </c>
      <c r="H4418" s="29">
        <v>1</v>
      </c>
      <c r="I4418" s="29">
        <v>1</v>
      </c>
      <c r="K4418" s="432"/>
      <c r="L4418" s="432" t="e">
        <f>IF(K4418=0,#REF!,0)</f>
        <v>#REF!</v>
      </c>
      <c r="O4418">
        <v>59992.852477999993</v>
      </c>
      <c r="P4418">
        <v>33</v>
      </c>
    </row>
    <row r="4419" spans="1:16">
      <c r="A4419" s="29">
        <v>4417</v>
      </c>
      <c r="B4419" s="29">
        <v>1032.623999999998</v>
      </c>
      <c r="C4419" s="29">
        <v>15268.4009999999</v>
      </c>
      <c r="D4419" s="29">
        <v>1</v>
      </c>
      <c r="E4419" s="29">
        <v>1</v>
      </c>
      <c r="F4419" s="29">
        <v>554.23800000000006</v>
      </c>
      <c r="G4419" s="29">
        <v>1</v>
      </c>
      <c r="H4419" s="29">
        <v>1</v>
      </c>
      <c r="I4419" s="29">
        <v>1</v>
      </c>
      <c r="K4419" s="432"/>
      <c r="L4419" s="432" t="e">
        <f>IF(K4419=0,#REF!,0)</f>
        <v>#REF!</v>
      </c>
      <c r="O4419">
        <v>58225.128662000003</v>
      </c>
      <c r="P4419">
        <v>30</v>
      </c>
    </row>
    <row r="4420" spans="1:16">
      <c r="A4420" s="29">
        <v>4418</v>
      </c>
      <c r="B4420" s="29">
        <v>1032.623999999998</v>
      </c>
      <c r="C4420" s="29">
        <v>15198.639999999899</v>
      </c>
      <c r="D4420" s="29">
        <v>1</v>
      </c>
      <c r="E4420" s="29">
        <v>1</v>
      </c>
      <c r="F4420" s="29">
        <v>315.55799999999999</v>
      </c>
      <c r="G4420" s="29">
        <v>1</v>
      </c>
      <c r="H4420" s="29">
        <v>1</v>
      </c>
      <c r="I4420" s="29">
        <v>1</v>
      </c>
      <c r="K4420" s="432"/>
      <c r="L4420" s="432" t="e">
        <f>IF(K4420=0,#REF!,0)</f>
        <v>#REF!</v>
      </c>
      <c r="O4420">
        <v>56514.256866000003</v>
      </c>
      <c r="P4420">
        <v>28</v>
      </c>
    </row>
    <row r="4421" spans="1:16">
      <c r="A4421" s="29">
        <v>4419</v>
      </c>
      <c r="B4421" s="29">
        <v>1032.623999999998</v>
      </c>
      <c r="C4421" s="29">
        <v>15196.8039999999</v>
      </c>
      <c r="D4421" s="29">
        <v>1</v>
      </c>
      <c r="E4421" s="29">
        <v>1</v>
      </c>
      <c r="F4421" s="29">
        <v>247.719999999999</v>
      </c>
      <c r="G4421" s="29">
        <v>1</v>
      </c>
      <c r="H4421" s="29">
        <v>1</v>
      </c>
      <c r="I4421" s="29">
        <v>1</v>
      </c>
      <c r="K4421" s="432"/>
      <c r="L4421" s="432" t="e">
        <f>IF(K4421=0,#REF!,0)</f>
        <v>#REF!</v>
      </c>
      <c r="O4421">
        <v>55678.416474000012</v>
      </c>
      <c r="P4421">
        <v>28</v>
      </c>
    </row>
    <row r="4422" spans="1:16">
      <c r="A4422" s="29">
        <v>4420</v>
      </c>
      <c r="B4422" s="29">
        <v>1032.623999999998</v>
      </c>
      <c r="C4422" s="29">
        <v>15195.0879999999</v>
      </c>
      <c r="D4422" s="29">
        <v>1</v>
      </c>
      <c r="E4422" s="29">
        <v>1</v>
      </c>
      <c r="F4422" s="29">
        <v>248.184</v>
      </c>
      <c r="G4422" s="29">
        <v>1</v>
      </c>
      <c r="H4422" s="29">
        <v>1</v>
      </c>
      <c r="I4422" s="29">
        <v>1</v>
      </c>
      <c r="K4422" s="432"/>
      <c r="L4422" s="432" t="e">
        <f>IF(K4422=0,#REF!,0)</f>
        <v>#REF!</v>
      </c>
      <c r="O4422">
        <v>54935.049439000002</v>
      </c>
      <c r="P4422">
        <v>30</v>
      </c>
    </row>
    <row r="4423" spans="1:16">
      <c r="A4423" s="29">
        <v>4421</v>
      </c>
      <c r="B4423" s="29">
        <v>1032.623999999998</v>
      </c>
      <c r="C4423" s="29">
        <v>15193.219999999899</v>
      </c>
      <c r="D4423" s="29">
        <v>1</v>
      </c>
      <c r="E4423" s="29">
        <v>1</v>
      </c>
      <c r="F4423" s="29">
        <v>230.14699999999999</v>
      </c>
      <c r="G4423" s="29">
        <v>1</v>
      </c>
      <c r="H4423" s="29">
        <v>1</v>
      </c>
      <c r="I4423" s="29">
        <v>1</v>
      </c>
      <c r="K4423" s="432"/>
      <c r="L4423" s="432" t="e">
        <f>IF(K4423=0,#REF!,0)</f>
        <v>#REF!</v>
      </c>
      <c r="O4423">
        <v>55155.930236</v>
      </c>
      <c r="P4423">
        <v>31</v>
      </c>
    </row>
    <row r="4424" spans="1:16">
      <c r="A4424" s="29">
        <v>4422</v>
      </c>
      <c r="B4424" s="29">
        <v>1762.222</v>
      </c>
      <c r="C4424" s="29">
        <v>15189.8199999999</v>
      </c>
      <c r="D4424" s="29">
        <v>1</v>
      </c>
      <c r="E4424" s="29">
        <v>1</v>
      </c>
      <c r="F4424" s="29">
        <v>2502.0649999999901</v>
      </c>
      <c r="G4424" s="29">
        <v>1</v>
      </c>
      <c r="H4424" s="29">
        <v>1</v>
      </c>
      <c r="I4424" s="29">
        <v>1</v>
      </c>
      <c r="K4424" s="432"/>
      <c r="L4424" s="432" t="e">
        <f>IF(K4424=0,#REF!,0)</f>
        <v>#REF!</v>
      </c>
      <c r="O4424">
        <v>55067.558625999998</v>
      </c>
      <c r="P4424">
        <v>29</v>
      </c>
    </row>
    <row r="4425" spans="1:16">
      <c r="A4425" s="29">
        <v>4423</v>
      </c>
      <c r="B4425" s="29">
        <v>6139.8579999999993</v>
      </c>
      <c r="C4425" s="29">
        <v>15294.407999999899</v>
      </c>
      <c r="D4425" s="29">
        <v>1</v>
      </c>
      <c r="E4425" s="29">
        <v>1</v>
      </c>
      <c r="F4425" s="29">
        <v>6559.6689999999999</v>
      </c>
      <c r="G4425" s="29">
        <v>1</v>
      </c>
      <c r="H4425" s="29">
        <v>1</v>
      </c>
      <c r="I4425" s="29">
        <v>1</v>
      </c>
      <c r="K4425" s="432"/>
      <c r="L4425" s="432" t="e">
        <f>IF(K4425=0,#REF!,0)</f>
        <v>#REF!</v>
      </c>
      <c r="O4425">
        <v>58071.687255999997</v>
      </c>
      <c r="P4425">
        <v>36</v>
      </c>
    </row>
    <row r="4426" spans="1:16">
      <c r="A4426" s="29">
        <v>4424</v>
      </c>
      <c r="B4426" s="29">
        <v>1762.222</v>
      </c>
      <c r="C4426" s="29">
        <v>35636.345999999903</v>
      </c>
      <c r="D4426" s="29">
        <v>1</v>
      </c>
      <c r="E4426" s="29">
        <v>1</v>
      </c>
      <c r="F4426" s="29">
        <v>5316.4970000000003</v>
      </c>
      <c r="G4426" s="29">
        <v>1</v>
      </c>
      <c r="H4426" s="29">
        <v>1</v>
      </c>
      <c r="I4426" s="29">
        <v>1</v>
      </c>
      <c r="K4426" s="432"/>
      <c r="L4426" s="432" t="e">
        <f>IF(K4426=0,#REF!,0)</f>
        <v>#REF!</v>
      </c>
      <c r="O4426">
        <v>61493.106201000002</v>
      </c>
      <c r="P4426">
        <v>49</v>
      </c>
    </row>
    <row r="4427" spans="1:16">
      <c r="A4427" s="29">
        <v>4425</v>
      </c>
      <c r="B4427" s="29">
        <v>1032.623999999998</v>
      </c>
      <c r="C4427" s="29">
        <v>60531.516000000003</v>
      </c>
      <c r="D4427" s="29">
        <v>1</v>
      </c>
      <c r="E4427" s="29">
        <v>1</v>
      </c>
      <c r="F4427" s="29">
        <v>4399.2559999999903</v>
      </c>
      <c r="G4427" s="29">
        <v>1</v>
      </c>
      <c r="H4427" s="29">
        <v>1</v>
      </c>
      <c r="I4427" s="29">
        <v>1</v>
      </c>
      <c r="K4427" s="432"/>
      <c r="L4427" s="432" t="e">
        <f>IF(K4427=0,#REF!,0)</f>
        <v>#REF!</v>
      </c>
      <c r="O4427">
        <v>63776.289000999997</v>
      </c>
      <c r="P4427">
        <v>38</v>
      </c>
    </row>
    <row r="4428" spans="1:16">
      <c r="A4428" s="29">
        <v>4426</v>
      </c>
      <c r="B4428" s="29">
        <v>1153.2399999999991</v>
      </c>
      <c r="C4428" s="29">
        <v>75280.318999999901</v>
      </c>
      <c r="D4428" s="29">
        <v>1</v>
      </c>
      <c r="E4428" s="29">
        <v>1</v>
      </c>
      <c r="F4428" s="29">
        <v>3350.616</v>
      </c>
      <c r="G4428" s="29">
        <v>1</v>
      </c>
      <c r="H4428" s="29">
        <v>1</v>
      </c>
      <c r="I4428" s="29">
        <v>1</v>
      </c>
      <c r="K4428" s="432"/>
      <c r="L4428" s="432" t="e">
        <f>IF(K4428=0,#REF!,0)</f>
        <v>#REF!</v>
      </c>
      <c r="O4428">
        <v>68465.994749999998</v>
      </c>
      <c r="P4428">
        <v>45</v>
      </c>
    </row>
    <row r="4429" spans="1:16">
      <c r="A4429" s="29">
        <v>4427</v>
      </c>
      <c r="B4429" s="29">
        <v>1233.4679999999989</v>
      </c>
      <c r="C4429" s="29">
        <v>99647.540999999881</v>
      </c>
      <c r="D4429" s="29">
        <v>1</v>
      </c>
      <c r="E4429" s="29">
        <v>1</v>
      </c>
      <c r="F4429" s="29">
        <v>2956.6790000000001</v>
      </c>
      <c r="G4429" s="29">
        <v>1</v>
      </c>
      <c r="H4429" s="29">
        <v>1</v>
      </c>
      <c r="I4429" s="29">
        <v>1</v>
      </c>
      <c r="K4429" s="432"/>
      <c r="L4429" s="432" t="e">
        <f>IF(K4429=0,#REF!,0)</f>
        <v>#REF!</v>
      </c>
      <c r="O4429">
        <v>71019.121641999998</v>
      </c>
      <c r="P4429">
        <v>48</v>
      </c>
    </row>
    <row r="4430" spans="1:16">
      <c r="A4430" s="29">
        <v>4428</v>
      </c>
      <c r="B4430" s="29">
        <v>1230.7569999999989</v>
      </c>
      <c r="C4430" s="29">
        <v>84262.197999999902</v>
      </c>
      <c r="D4430" s="29">
        <v>1</v>
      </c>
      <c r="E4430" s="29">
        <v>1</v>
      </c>
      <c r="F4430" s="29">
        <v>2760.2910000000002</v>
      </c>
      <c r="G4430" s="29">
        <v>1</v>
      </c>
      <c r="H4430" s="29">
        <v>1</v>
      </c>
      <c r="I4430" s="29">
        <v>1</v>
      </c>
      <c r="K4430" s="432"/>
      <c r="L4430" s="432" t="e">
        <f>IF(K4430=0,#REF!,0)</f>
        <v>#REF!</v>
      </c>
      <c r="O4430">
        <v>72670.46991</v>
      </c>
      <c r="P4430">
        <v>42</v>
      </c>
    </row>
    <row r="4431" spans="1:16">
      <c r="A4431" s="29">
        <v>4429</v>
      </c>
      <c r="B4431" s="29">
        <v>6348.6189999999997</v>
      </c>
      <c r="C4431" s="29">
        <v>53120.687999999893</v>
      </c>
      <c r="D4431" s="29">
        <v>1</v>
      </c>
      <c r="E4431" s="29">
        <v>1</v>
      </c>
      <c r="F4431" s="29">
        <v>4131.6009999999997</v>
      </c>
      <c r="G4431" s="29">
        <v>1</v>
      </c>
      <c r="H4431" s="29">
        <v>1</v>
      </c>
      <c r="I4431" s="29">
        <v>1</v>
      </c>
      <c r="K4431" s="432"/>
      <c r="L4431" s="432" t="e">
        <f>IF(K4431=0,#REF!,0)</f>
        <v>#REF!</v>
      </c>
      <c r="O4431">
        <v>70722.919616999992</v>
      </c>
      <c r="P4431">
        <v>45</v>
      </c>
    </row>
    <row r="4432" spans="1:16">
      <c r="A4432" s="29">
        <v>4430</v>
      </c>
      <c r="B4432" s="29">
        <v>1887.0889999999999</v>
      </c>
      <c r="C4432" s="29">
        <v>72612.99399999989</v>
      </c>
      <c r="D4432" s="29">
        <v>1</v>
      </c>
      <c r="E4432" s="29">
        <v>1</v>
      </c>
      <c r="F4432" s="29">
        <v>3673.8710000000001</v>
      </c>
      <c r="G4432" s="29">
        <v>1</v>
      </c>
      <c r="H4432" s="29">
        <v>1</v>
      </c>
      <c r="I4432" s="29">
        <v>1</v>
      </c>
      <c r="K4432" s="432"/>
      <c r="L4432" s="432" t="e">
        <f>IF(K4432=0,#REF!,0)</f>
        <v>#REF!</v>
      </c>
      <c r="O4432">
        <v>70340.272947999998</v>
      </c>
      <c r="P4432">
        <v>48</v>
      </c>
    </row>
    <row r="4433" spans="1:16">
      <c r="A4433" s="29">
        <v>4431</v>
      </c>
      <c r="B4433" s="29">
        <v>1178.236999999998</v>
      </c>
      <c r="C4433" s="29">
        <v>109975.0299999999</v>
      </c>
      <c r="D4433" s="29">
        <v>1</v>
      </c>
      <c r="E4433" s="29">
        <v>1</v>
      </c>
      <c r="F4433" s="29">
        <v>2105.7959999999998</v>
      </c>
      <c r="G4433" s="29">
        <v>1</v>
      </c>
      <c r="H4433" s="29">
        <v>1</v>
      </c>
      <c r="I4433" s="29">
        <v>1</v>
      </c>
      <c r="K4433" s="432"/>
      <c r="L4433" s="432" t="e">
        <f>IF(K4433=0,#REF!,0)</f>
        <v>#REF!</v>
      </c>
      <c r="O4433">
        <v>73608.833557000005</v>
      </c>
      <c r="P4433">
        <v>41</v>
      </c>
    </row>
    <row r="4434" spans="1:16">
      <c r="A4434" s="29">
        <v>4432</v>
      </c>
      <c r="B4434" s="29">
        <v>1174.3869999999979</v>
      </c>
      <c r="C4434" s="29">
        <v>94014.110999999801</v>
      </c>
      <c r="D4434" s="29">
        <v>1</v>
      </c>
      <c r="E4434" s="29">
        <v>1</v>
      </c>
      <c r="F4434" s="29">
        <v>1844.8679999999999</v>
      </c>
      <c r="G4434" s="29">
        <v>1</v>
      </c>
      <c r="H4434" s="29">
        <v>1</v>
      </c>
      <c r="I4434" s="29">
        <v>1</v>
      </c>
      <c r="K4434" s="432"/>
      <c r="L4434" s="432" t="e">
        <f>IF(K4434=0,#REF!,0)</f>
        <v>#REF!</v>
      </c>
      <c r="O4434">
        <v>73313.751403999995</v>
      </c>
      <c r="P4434">
        <v>42</v>
      </c>
    </row>
    <row r="4435" spans="1:16">
      <c r="A4435" s="29">
        <v>4433</v>
      </c>
      <c r="B4435" s="29">
        <v>1159.795999999998</v>
      </c>
      <c r="C4435" s="29">
        <v>79964.75299999991</v>
      </c>
      <c r="D4435" s="29">
        <v>1</v>
      </c>
      <c r="E4435" s="29">
        <v>1</v>
      </c>
      <c r="F4435" s="29">
        <v>2105.8380000000002</v>
      </c>
      <c r="G4435" s="29">
        <v>1</v>
      </c>
      <c r="H4435" s="29">
        <v>1</v>
      </c>
      <c r="I4435" s="29">
        <v>1</v>
      </c>
      <c r="K4435" s="432"/>
      <c r="L4435" s="432" t="e">
        <f>IF(K4435=0,#REF!,0)</f>
        <v>#REF!</v>
      </c>
      <c r="O4435">
        <v>73439.060607000007</v>
      </c>
      <c r="P4435">
        <v>40</v>
      </c>
    </row>
    <row r="4436" spans="1:16">
      <c r="A4436" s="29">
        <v>4434</v>
      </c>
      <c r="B4436" s="29">
        <v>1873.6120000000001</v>
      </c>
      <c r="C4436" s="29">
        <v>43819.94599999988</v>
      </c>
      <c r="D4436" s="29">
        <v>1</v>
      </c>
      <c r="E4436" s="29">
        <v>1</v>
      </c>
      <c r="F4436" s="29">
        <v>3673.6480000000001</v>
      </c>
      <c r="G4436" s="29">
        <v>1</v>
      </c>
      <c r="H4436" s="29">
        <v>1</v>
      </c>
      <c r="I4436" s="29">
        <v>1</v>
      </c>
      <c r="K4436" s="432"/>
      <c r="L4436" s="432" t="e">
        <f>IF(K4436=0,#REF!,0)</f>
        <v>#REF!</v>
      </c>
      <c r="O4436">
        <v>72698.910890000014</v>
      </c>
      <c r="P4436">
        <v>37</v>
      </c>
    </row>
    <row r="4437" spans="1:16">
      <c r="A4437" s="29">
        <v>4435</v>
      </c>
      <c r="B4437" s="29">
        <v>6627.1399999999994</v>
      </c>
      <c r="C4437" s="29">
        <v>35367.942999999897</v>
      </c>
      <c r="D4437" s="29">
        <v>1</v>
      </c>
      <c r="E4437" s="29">
        <v>1</v>
      </c>
      <c r="F4437" s="29">
        <v>5177.03</v>
      </c>
      <c r="G4437" s="29">
        <v>1</v>
      </c>
      <c r="H4437" s="29">
        <v>1</v>
      </c>
      <c r="I4437" s="29">
        <v>1</v>
      </c>
      <c r="K4437" s="432"/>
      <c r="L4437" s="432" t="e">
        <f>IF(K4437=0,#REF!,0)</f>
        <v>#REF!</v>
      </c>
      <c r="O4437">
        <v>70846.153442999988</v>
      </c>
      <c r="P4437">
        <v>35</v>
      </c>
    </row>
    <row r="4438" spans="1:16">
      <c r="A4438" s="29">
        <v>4436</v>
      </c>
      <c r="B4438" s="29">
        <v>7951.116</v>
      </c>
      <c r="C4438" s="29">
        <v>35880.024999999892</v>
      </c>
      <c r="D4438" s="29">
        <v>1</v>
      </c>
      <c r="E4438" s="29">
        <v>1</v>
      </c>
      <c r="F4438" s="29">
        <v>5242.9709999999995</v>
      </c>
      <c r="G4438" s="29">
        <v>1</v>
      </c>
      <c r="H4438" s="29">
        <v>1</v>
      </c>
      <c r="I4438" s="29">
        <v>1</v>
      </c>
      <c r="K4438" s="432"/>
      <c r="L4438" s="432" t="e">
        <f>IF(K4438=0,#REF!,0)</f>
        <v>#REF!</v>
      </c>
      <c r="O4438">
        <v>69815.856874000005</v>
      </c>
      <c r="P4438">
        <v>37</v>
      </c>
    </row>
    <row r="4439" spans="1:16">
      <c r="A4439" s="29">
        <v>4437</v>
      </c>
      <c r="B4439" s="29">
        <v>1779.7159999999999</v>
      </c>
      <c r="C4439" s="29">
        <v>16432.248999999902</v>
      </c>
      <c r="D4439" s="29">
        <v>1</v>
      </c>
      <c r="E4439" s="29">
        <v>1</v>
      </c>
      <c r="F4439" s="29">
        <v>4067.9519999999902</v>
      </c>
      <c r="G4439" s="29">
        <v>1</v>
      </c>
      <c r="H4439" s="29">
        <v>1</v>
      </c>
      <c r="I4439" s="29">
        <v>1</v>
      </c>
      <c r="K4439" s="432"/>
      <c r="L4439" s="432" t="e">
        <f>IF(K4439=0,#REF!,0)</f>
        <v>#REF!</v>
      </c>
      <c r="O4439">
        <v>68146.466370000009</v>
      </c>
      <c r="P4439">
        <v>41</v>
      </c>
    </row>
    <row r="4440" spans="1:16">
      <c r="A4440" s="29">
        <v>4438</v>
      </c>
      <c r="B4440" s="29">
        <v>1762.222</v>
      </c>
      <c r="C4440" s="29">
        <v>15740.6899999999</v>
      </c>
      <c r="D4440" s="29">
        <v>1</v>
      </c>
      <c r="E4440" s="29">
        <v>1</v>
      </c>
      <c r="F4440" s="29">
        <v>2956.94199999999</v>
      </c>
      <c r="G4440" s="29">
        <v>1</v>
      </c>
      <c r="H4440" s="29">
        <v>1</v>
      </c>
      <c r="I4440" s="29">
        <v>1</v>
      </c>
      <c r="K4440" s="432"/>
      <c r="L4440" s="432" t="e">
        <f>IF(K4440=0,#REF!,0)</f>
        <v>#REF!</v>
      </c>
      <c r="O4440">
        <v>65866.546751999995</v>
      </c>
      <c r="P4440">
        <v>43</v>
      </c>
    </row>
    <row r="4441" spans="1:16">
      <c r="A4441" s="29">
        <v>4439</v>
      </c>
      <c r="B4441" s="29">
        <v>1762.222</v>
      </c>
      <c r="C4441" s="29">
        <v>15278.3739999999</v>
      </c>
      <c r="D4441" s="29">
        <v>1</v>
      </c>
      <c r="E4441" s="29">
        <v>1</v>
      </c>
      <c r="F4441" s="29">
        <v>1651.34699999999</v>
      </c>
      <c r="G4441" s="29">
        <v>1</v>
      </c>
      <c r="H4441" s="29">
        <v>1</v>
      </c>
      <c r="I4441" s="29">
        <v>1</v>
      </c>
      <c r="K4441" s="432"/>
      <c r="L4441" s="432" t="e">
        <f>IF(K4441=0,#REF!,0)</f>
        <v>#REF!</v>
      </c>
      <c r="O4441">
        <v>63047.662780999999</v>
      </c>
      <c r="P4441">
        <v>38</v>
      </c>
    </row>
    <row r="4442" spans="1:16">
      <c r="A4442" s="29">
        <v>4440</v>
      </c>
      <c r="B4442" s="29">
        <v>1032.623999999998</v>
      </c>
      <c r="C4442" s="29">
        <v>15269.503999999901</v>
      </c>
      <c r="D4442" s="29">
        <v>1</v>
      </c>
      <c r="E4442" s="29">
        <v>1</v>
      </c>
      <c r="F4442" s="29">
        <v>1261.278</v>
      </c>
      <c r="G4442" s="29">
        <v>1</v>
      </c>
      <c r="H4442" s="29">
        <v>1</v>
      </c>
      <c r="I4442" s="29">
        <v>1</v>
      </c>
      <c r="K4442" s="432"/>
      <c r="L4442" s="432" t="e">
        <f>IF(K4442=0,#REF!,0)</f>
        <v>#REF!</v>
      </c>
      <c r="O4442">
        <v>60466.522520999999</v>
      </c>
      <c r="P4442">
        <v>33</v>
      </c>
    </row>
    <row r="4443" spans="1:16">
      <c r="A4443" s="29">
        <v>4441</v>
      </c>
      <c r="B4443" s="29">
        <v>1032.623999999998</v>
      </c>
      <c r="C4443" s="29">
        <v>15265.8409999999</v>
      </c>
      <c r="D4443" s="29">
        <v>1</v>
      </c>
      <c r="E4443" s="29">
        <v>1</v>
      </c>
      <c r="F4443" s="29">
        <v>554.71199999999999</v>
      </c>
      <c r="G4443" s="29">
        <v>1</v>
      </c>
      <c r="H4443" s="29">
        <v>1</v>
      </c>
      <c r="I4443" s="29">
        <v>1</v>
      </c>
      <c r="K4443" s="432"/>
      <c r="L4443" s="432" t="e">
        <f>IF(K4443=0,#REF!,0)</f>
        <v>#REF!</v>
      </c>
      <c r="O4443">
        <v>58063.529786000006</v>
      </c>
      <c r="P4443">
        <v>33</v>
      </c>
    </row>
    <row r="4444" spans="1:16">
      <c r="A4444" s="29">
        <v>4442</v>
      </c>
      <c r="B4444" s="29">
        <v>1032.623999999998</v>
      </c>
      <c r="C4444" s="29">
        <v>15194.934999999899</v>
      </c>
      <c r="D4444" s="29">
        <v>1</v>
      </c>
      <c r="E4444" s="29">
        <v>1</v>
      </c>
      <c r="F4444" s="29">
        <v>316.23599999999999</v>
      </c>
      <c r="G4444" s="29">
        <v>1</v>
      </c>
      <c r="H4444" s="29">
        <v>1</v>
      </c>
      <c r="I4444" s="29">
        <v>1</v>
      </c>
      <c r="K4444" s="432"/>
      <c r="L4444" s="432" t="e">
        <f>IF(K4444=0,#REF!,0)</f>
        <v>#REF!</v>
      </c>
      <c r="O4444">
        <v>55713.070006999988</v>
      </c>
      <c r="P4444">
        <v>32</v>
      </c>
    </row>
    <row r="4445" spans="1:16">
      <c r="A4445" s="29">
        <v>4443</v>
      </c>
      <c r="B4445" s="29">
        <v>1032.623999999998</v>
      </c>
      <c r="C4445" s="29">
        <v>15192.5359999999</v>
      </c>
      <c r="D4445" s="29">
        <v>1</v>
      </c>
      <c r="E4445" s="29">
        <v>1</v>
      </c>
      <c r="F4445" s="29">
        <v>249.84100000000001</v>
      </c>
      <c r="G4445" s="29">
        <v>1</v>
      </c>
      <c r="H4445" s="29">
        <v>1</v>
      </c>
      <c r="I4445" s="29">
        <v>1</v>
      </c>
      <c r="K4445" s="432"/>
      <c r="L4445" s="432" t="e">
        <f>IF(K4445=0,#REF!,0)</f>
        <v>#REF!</v>
      </c>
      <c r="O4445">
        <v>55230.979887000001</v>
      </c>
      <c r="P4445">
        <v>35</v>
      </c>
    </row>
    <row r="4446" spans="1:16">
      <c r="A4446" s="29">
        <v>4444</v>
      </c>
      <c r="B4446" s="29">
        <v>1032.623999999998</v>
      </c>
      <c r="C4446" s="29">
        <v>15189.9729999999</v>
      </c>
      <c r="D4446" s="29">
        <v>1</v>
      </c>
      <c r="E4446" s="29">
        <v>1</v>
      </c>
      <c r="F4446" s="29">
        <v>250.43199999999999</v>
      </c>
      <c r="G4446" s="29">
        <v>1</v>
      </c>
      <c r="H4446" s="29">
        <v>1</v>
      </c>
      <c r="I4446" s="29">
        <v>1</v>
      </c>
      <c r="K4446" s="432"/>
      <c r="L4446" s="432" t="e">
        <f>IF(K4446=0,#REF!,0)</f>
        <v>#REF!</v>
      </c>
      <c r="O4446">
        <v>54832.498167999998</v>
      </c>
      <c r="P4446">
        <v>29</v>
      </c>
    </row>
    <row r="4447" spans="1:16">
      <c r="A4447" s="29">
        <v>4445</v>
      </c>
      <c r="B4447" s="29">
        <v>1032.623999999998</v>
      </c>
      <c r="C4447" s="29">
        <v>15188.2429999999</v>
      </c>
      <c r="D4447" s="29">
        <v>1</v>
      </c>
      <c r="E4447" s="29">
        <v>1</v>
      </c>
      <c r="F4447" s="29">
        <v>231.39599999999999</v>
      </c>
      <c r="G4447" s="29">
        <v>1</v>
      </c>
      <c r="H4447" s="29">
        <v>1</v>
      </c>
      <c r="I4447" s="29">
        <v>1</v>
      </c>
      <c r="K4447" s="432"/>
      <c r="L4447" s="432" t="e">
        <f>IF(K4447=0,#REF!,0)</f>
        <v>#REF!</v>
      </c>
      <c r="O4447">
        <v>55128.803955000003</v>
      </c>
      <c r="P4447">
        <v>26</v>
      </c>
    </row>
    <row r="4448" spans="1:16">
      <c r="A4448" s="29">
        <v>4446</v>
      </c>
      <c r="B4448" s="29">
        <v>1762.222</v>
      </c>
      <c r="C4448" s="29">
        <v>15187.736999999899</v>
      </c>
      <c r="D4448" s="29">
        <v>1</v>
      </c>
      <c r="E4448" s="29">
        <v>1</v>
      </c>
      <c r="F4448" s="29">
        <v>2502.9079999999999</v>
      </c>
      <c r="G4448" s="29">
        <v>1</v>
      </c>
      <c r="H4448" s="29">
        <v>1</v>
      </c>
      <c r="I4448" s="29">
        <v>1</v>
      </c>
      <c r="K4448" s="432"/>
      <c r="L4448" s="432" t="e">
        <f>IF(K4448=0,#REF!,0)</f>
        <v>#REF!</v>
      </c>
      <c r="O4448">
        <v>55205.565978999999</v>
      </c>
      <c r="P4448">
        <v>29</v>
      </c>
    </row>
    <row r="4449" spans="1:16">
      <c r="A4449" s="29">
        <v>4447</v>
      </c>
      <c r="B4449" s="29">
        <v>6139.8579999999993</v>
      </c>
      <c r="C4449" s="29">
        <v>15300.762999999901</v>
      </c>
      <c r="D4449" s="29">
        <v>1</v>
      </c>
      <c r="E4449" s="29">
        <v>1</v>
      </c>
      <c r="F4449" s="29">
        <v>6559.88</v>
      </c>
      <c r="G4449" s="29">
        <v>1</v>
      </c>
      <c r="H4449" s="29">
        <v>1</v>
      </c>
      <c r="I4449" s="29">
        <v>1</v>
      </c>
      <c r="K4449" s="432"/>
      <c r="L4449" s="432" t="e">
        <f>IF(K4449=0,#REF!,0)</f>
        <v>#REF!</v>
      </c>
      <c r="O4449">
        <v>56694.179840999997</v>
      </c>
      <c r="P4449">
        <v>36</v>
      </c>
    </row>
    <row r="4450" spans="1:16">
      <c r="A4450" s="29">
        <v>4448</v>
      </c>
      <c r="B4450" s="29">
        <v>1762.3530000000001</v>
      </c>
      <c r="C4450" s="29">
        <v>36992.86899999989</v>
      </c>
      <c r="D4450" s="29">
        <v>1</v>
      </c>
      <c r="E4450" s="29">
        <v>1</v>
      </c>
      <c r="F4450" s="29">
        <v>5314.1749999999902</v>
      </c>
      <c r="G4450" s="29">
        <v>1</v>
      </c>
      <c r="H4450" s="29">
        <v>1</v>
      </c>
      <c r="I4450" s="29">
        <v>1</v>
      </c>
      <c r="K4450" s="432"/>
      <c r="L4450" s="432" t="e">
        <f>IF(K4450=0,#REF!,0)</f>
        <v>#REF!</v>
      </c>
      <c r="O4450">
        <v>60341.217559999997</v>
      </c>
      <c r="P4450">
        <v>50</v>
      </c>
    </row>
    <row r="4451" spans="1:16">
      <c r="A4451" s="29">
        <v>4449</v>
      </c>
      <c r="B4451" s="29">
        <v>1070.266999999998</v>
      </c>
      <c r="C4451" s="29">
        <v>63327.161000000007</v>
      </c>
      <c r="D4451" s="29">
        <v>1</v>
      </c>
      <c r="E4451" s="29">
        <v>1</v>
      </c>
      <c r="F4451" s="29">
        <v>4395.7169999999996</v>
      </c>
      <c r="G4451" s="29">
        <v>1</v>
      </c>
      <c r="H4451" s="29">
        <v>1</v>
      </c>
      <c r="I4451" s="29">
        <v>1</v>
      </c>
      <c r="K4451" s="432"/>
      <c r="L4451" s="432" t="e">
        <f>IF(K4451=0,#REF!,0)</f>
        <v>#REF!</v>
      </c>
      <c r="O4451">
        <v>64127.858460000003</v>
      </c>
      <c r="P4451">
        <v>43</v>
      </c>
    </row>
    <row r="4452" spans="1:16">
      <c r="A4452" s="29">
        <v>4450</v>
      </c>
      <c r="B4452" s="29">
        <v>1253.0649999999989</v>
      </c>
      <c r="C4452" s="29">
        <v>89030.84399999991</v>
      </c>
      <c r="D4452" s="29">
        <v>1</v>
      </c>
      <c r="E4452" s="29">
        <v>1</v>
      </c>
      <c r="F4452" s="29">
        <v>3347.223</v>
      </c>
      <c r="G4452" s="29">
        <v>1</v>
      </c>
      <c r="H4452" s="29">
        <v>1</v>
      </c>
      <c r="I4452" s="29">
        <v>1</v>
      </c>
      <c r="K4452" s="432"/>
      <c r="L4452" s="432" t="e">
        <f>IF(K4452=0,#REF!,0)</f>
        <v>#REF!</v>
      </c>
      <c r="O4452">
        <v>68386.409789999991</v>
      </c>
      <c r="P4452">
        <v>41</v>
      </c>
    </row>
    <row r="4453" spans="1:16">
      <c r="A4453" s="29">
        <v>4451</v>
      </c>
      <c r="B4453" s="29">
        <v>1525.158999999999</v>
      </c>
      <c r="C4453" s="29">
        <v>116501.50699999979</v>
      </c>
      <c r="D4453" s="29">
        <v>1</v>
      </c>
      <c r="E4453" s="29">
        <v>1</v>
      </c>
      <c r="F4453" s="29">
        <v>2953.6039999999998</v>
      </c>
      <c r="G4453" s="29">
        <v>1</v>
      </c>
      <c r="H4453" s="29">
        <v>1</v>
      </c>
      <c r="I4453" s="29">
        <v>1</v>
      </c>
      <c r="K4453" s="432"/>
      <c r="L4453" s="432" t="e">
        <f>IF(K4453=0,#REF!,0)</f>
        <v>#REF!</v>
      </c>
      <c r="O4453">
        <v>71313.70440599999</v>
      </c>
      <c r="P4453">
        <v>45</v>
      </c>
    </row>
    <row r="4454" spans="1:16">
      <c r="A4454" s="29">
        <v>4452</v>
      </c>
      <c r="B4454" s="29">
        <v>2180.1449999999982</v>
      </c>
      <c r="C4454" s="29">
        <v>108303.0339999999</v>
      </c>
      <c r="D4454" s="29">
        <v>1</v>
      </c>
      <c r="E4454" s="29">
        <v>1</v>
      </c>
      <c r="F4454" s="29">
        <v>2756.4489999999901</v>
      </c>
      <c r="G4454" s="29">
        <v>1</v>
      </c>
      <c r="H4454" s="29">
        <v>1</v>
      </c>
      <c r="I4454" s="29">
        <v>1</v>
      </c>
      <c r="K4454" s="432"/>
      <c r="L4454" s="432" t="e">
        <f>IF(K4454=0,#REF!,0)</f>
        <v>#REF!</v>
      </c>
      <c r="O4454">
        <v>72717.615479</v>
      </c>
      <c r="P4454">
        <v>42</v>
      </c>
    </row>
    <row r="4455" spans="1:16">
      <c r="A4455" s="29">
        <v>4453</v>
      </c>
      <c r="B4455" s="29">
        <v>12031.96</v>
      </c>
      <c r="C4455" s="29">
        <v>76475.211999999898</v>
      </c>
      <c r="D4455" s="29">
        <v>1</v>
      </c>
      <c r="E4455" s="29">
        <v>1</v>
      </c>
      <c r="F4455" s="29">
        <v>4127.0719999999901</v>
      </c>
      <c r="G4455" s="29">
        <v>1</v>
      </c>
      <c r="H4455" s="29">
        <v>1</v>
      </c>
      <c r="I4455" s="29">
        <v>1</v>
      </c>
      <c r="K4455" s="432"/>
      <c r="L4455" s="432" t="e">
        <f>IF(K4455=0,#REF!,0)</f>
        <v>#REF!</v>
      </c>
      <c r="O4455">
        <v>70921.981080000012</v>
      </c>
      <c r="P4455">
        <v>39</v>
      </c>
    </row>
    <row r="4456" spans="1:16">
      <c r="A4456" s="29">
        <v>4454</v>
      </c>
      <c r="B4456" s="29">
        <v>5543.0769999999993</v>
      </c>
      <c r="C4456" s="29">
        <v>97284.181999999812</v>
      </c>
      <c r="D4456" s="29">
        <v>1</v>
      </c>
      <c r="E4456" s="29">
        <v>1</v>
      </c>
      <c r="F4456" s="29">
        <v>3669.3820000000001</v>
      </c>
      <c r="G4456" s="29">
        <v>1</v>
      </c>
      <c r="H4456" s="29">
        <v>1</v>
      </c>
      <c r="I4456" s="29">
        <v>1</v>
      </c>
      <c r="K4456" s="432"/>
      <c r="L4456" s="432" t="e">
        <f>IF(K4456=0,#REF!,0)</f>
        <v>#REF!</v>
      </c>
      <c r="O4456">
        <v>70644.577147999997</v>
      </c>
      <c r="P4456">
        <v>38</v>
      </c>
    </row>
    <row r="4457" spans="1:16">
      <c r="A4457" s="29">
        <v>4455</v>
      </c>
      <c r="B4457" s="29">
        <v>5307.431999999998</v>
      </c>
      <c r="C4457" s="29">
        <v>131301.48399999991</v>
      </c>
      <c r="D4457" s="29">
        <v>1</v>
      </c>
      <c r="E4457" s="29">
        <v>1</v>
      </c>
      <c r="F4457" s="29">
        <v>2102.99999999999</v>
      </c>
      <c r="G4457" s="29">
        <v>1</v>
      </c>
      <c r="H4457" s="29">
        <v>1</v>
      </c>
      <c r="I4457" s="29">
        <v>1</v>
      </c>
      <c r="K4457" s="432"/>
      <c r="L4457" s="432" t="e">
        <f>IF(K4457=0,#REF!,0)</f>
        <v>#REF!</v>
      </c>
      <c r="O4457">
        <v>74278.261475000007</v>
      </c>
      <c r="P4457">
        <v>37</v>
      </c>
    </row>
    <row r="4458" spans="1:16">
      <c r="A4458" s="29">
        <v>4456</v>
      </c>
      <c r="B4458" s="29">
        <v>5385.3399999999974</v>
      </c>
      <c r="C4458" s="29">
        <v>115731.5469999998</v>
      </c>
      <c r="D4458" s="29">
        <v>1</v>
      </c>
      <c r="E4458" s="29">
        <v>1</v>
      </c>
      <c r="F4458" s="29">
        <v>1842.42499999999</v>
      </c>
      <c r="G4458" s="29">
        <v>1</v>
      </c>
      <c r="H4458" s="29">
        <v>1</v>
      </c>
      <c r="I4458" s="29">
        <v>1</v>
      </c>
      <c r="K4458" s="432"/>
      <c r="L4458" s="432" t="e">
        <f>IF(K4458=0,#REF!,0)</f>
        <v>#REF!</v>
      </c>
      <c r="O4458">
        <v>74126.961303999997</v>
      </c>
      <c r="P4458">
        <v>35</v>
      </c>
    </row>
    <row r="4459" spans="1:16">
      <c r="A4459" s="29">
        <v>4457</v>
      </c>
      <c r="B4459" s="29">
        <v>4631.3449999999984</v>
      </c>
      <c r="C4459" s="29">
        <v>98221.193999999887</v>
      </c>
      <c r="D4459" s="29">
        <v>1</v>
      </c>
      <c r="E4459" s="29">
        <v>1</v>
      </c>
      <c r="F4459" s="29">
        <v>2103.3049999999998</v>
      </c>
      <c r="G4459" s="29">
        <v>1</v>
      </c>
      <c r="H4459" s="29">
        <v>1</v>
      </c>
      <c r="I4459" s="29">
        <v>1</v>
      </c>
      <c r="K4459" s="432"/>
      <c r="L4459" s="432" t="e">
        <f>IF(K4459=0,#REF!,0)</f>
        <v>#REF!</v>
      </c>
      <c r="O4459">
        <v>74579.833008000001</v>
      </c>
      <c r="P4459">
        <v>41</v>
      </c>
    </row>
    <row r="4460" spans="1:16">
      <c r="A4460" s="29">
        <v>4458</v>
      </c>
      <c r="B4460" s="29">
        <v>4896.9369999999999</v>
      </c>
      <c r="C4460" s="29">
        <v>60889.390999999792</v>
      </c>
      <c r="D4460" s="29">
        <v>1</v>
      </c>
      <c r="E4460" s="29">
        <v>1</v>
      </c>
      <c r="F4460" s="29">
        <v>3670.2629999999999</v>
      </c>
      <c r="G4460" s="29">
        <v>1</v>
      </c>
      <c r="H4460" s="29">
        <v>1</v>
      </c>
      <c r="I4460" s="29">
        <v>1</v>
      </c>
      <c r="K4460" s="432"/>
      <c r="L4460" s="432" t="e">
        <f>IF(K4460=0,#REF!,0)</f>
        <v>#REF!</v>
      </c>
      <c r="O4460">
        <v>73878.409423999998</v>
      </c>
      <c r="P4460">
        <v>36</v>
      </c>
    </row>
    <row r="4461" spans="1:16">
      <c r="A4461" s="29">
        <v>4459</v>
      </c>
      <c r="B4461" s="29">
        <v>10503.865</v>
      </c>
      <c r="C4461" s="29">
        <v>38114.711999999898</v>
      </c>
      <c r="D4461" s="29">
        <v>1</v>
      </c>
      <c r="E4461" s="29">
        <v>1</v>
      </c>
      <c r="F4461" s="29">
        <v>5174.0279999999902</v>
      </c>
      <c r="G4461" s="29">
        <v>1</v>
      </c>
      <c r="H4461" s="29">
        <v>1</v>
      </c>
      <c r="I4461" s="29">
        <v>1</v>
      </c>
      <c r="K4461" s="432"/>
      <c r="L4461" s="432" t="e">
        <f>IF(K4461=0,#REF!,0)</f>
        <v>#REF!</v>
      </c>
      <c r="O4461">
        <v>71464.378660999995</v>
      </c>
      <c r="P4461">
        <v>38</v>
      </c>
    </row>
    <row r="4462" spans="1:16">
      <c r="A4462" s="29">
        <v>4460</v>
      </c>
      <c r="B4462" s="29">
        <v>11284.38899999999</v>
      </c>
      <c r="C4462" s="29">
        <v>38356.888999999879</v>
      </c>
      <c r="D4462" s="29">
        <v>1</v>
      </c>
      <c r="E4462" s="29">
        <v>1</v>
      </c>
      <c r="F4462" s="29">
        <v>5240.4780000000001</v>
      </c>
      <c r="G4462" s="29">
        <v>1</v>
      </c>
      <c r="H4462" s="29">
        <v>1</v>
      </c>
      <c r="I4462" s="29">
        <v>1</v>
      </c>
      <c r="K4462" s="432"/>
      <c r="L4462" s="432" t="e">
        <f>IF(K4462=0,#REF!,0)</f>
        <v>#REF!</v>
      </c>
      <c r="O4462">
        <v>70043.570496</v>
      </c>
      <c r="P4462">
        <v>43</v>
      </c>
    </row>
    <row r="4463" spans="1:16">
      <c r="A4463" s="29">
        <v>4461</v>
      </c>
      <c r="B4463" s="29">
        <v>2130.4870000000001</v>
      </c>
      <c r="C4463" s="29">
        <v>17429.722999999889</v>
      </c>
      <c r="D4463" s="29">
        <v>1</v>
      </c>
      <c r="E4463" s="29">
        <v>1</v>
      </c>
      <c r="F4463" s="29">
        <v>4064.7069999999999</v>
      </c>
      <c r="G4463" s="29">
        <v>1</v>
      </c>
      <c r="H4463" s="29">
        <v>1</v>
      </c>
      <c r="I4463" s="29">
        <v>1</v>
      </c>
      <c r="K4463" s="432"/>
      <c r="L4463" s="432" t="e">
        <f>IF(K4463=0,#REF!,0)</f>
        <v>#REF!</v>
      </c>
      <c r="O4463">
        <v>69177.919188999993</v>
      </c>
      <c r="P4463">
        <v>38</v>
      </c>
    </row>
    <row r="4464" spans="1:16">
      <c r="A4464" s="29">
        <v>4462</v>
      </c>
      <c r="B4464" s="29">
        <v>1762.222</v>
      </c>
      <c r="C4464" s="29">
        <v>16453.7399999999</v>
      </c>
      <c r="D4464" s="29">
        <v>1</v>
      </c>
      <c r="E4464" s="29">
        <v>1</v>
      </c>
      <c r="F4464" s="29">
        <v>2954.3870000000002</v>
      </c>
      <c r="G4464" s="29">
        <v>1</v>
      </c>
      <c r="H4464" s="29">
        <v>1</v>
      </c>
      <c r="I4464" s="29">
        <v>1</v>
      </c>
      <c r="K4464" s="432"/>
      <c r="L4464" s="432" t="e">
        <f>IF(K4464=0,#REF!,0)</f>
        <v>#REF!</v>
      </c>
      <c r="O4464">
        <v>67753.105285000012</v>
      </c>
      <c r="P4464">
        <v>45</v>
      </c>
    </row>
    <row r="4465" spans="1:16">
      <c r="A4465" s="29">
        <v>4463</v>
      </c>
      <c r="B4465" s="29">
        <v>1762.222</v>
      </c>
      <c r="C4465" s="29">
        <v>15664.3039999999</v>
      </c>
      <c r="D4465" s="29">
        <v>1</v>
      </c>
      <c r="E4465" s="29">
        <v>1</v>
      </c>
      <c r="F4465" s="29">
        <v>1649.6310000000001</v>
      </c>
      <c r="G4465" s="29">
        <v>1</v>
      </c>
      <c r="H4465" s="29">
        <v>1</v>
      </c>
      <c r="I4465" s="29">
        <v>1</v>
      </c>
      <c r="K4465" s="432"/>
      <c r="L4465" s="432" t="e">
        <f>IF(K4465=0,#REF!,0)</f>
        <v>#REF!</v>
      </c>
      <c r="O4465">
        <v>64640.632018999997</v>
      </c>
      <c r="P4465">
        <v>43</v>
      </c>
    </row>
    <row r="4466" spans="1:16">
      <c r="A4466" s="29">
        <v>4464</v>
      </c>
      <c r="B4466" s="29">
        <v>1032.623999999998</v>
      </c>
      <c r="C4466" s="29">
        <v>15392.4839999999</v>
      </c>
      <c r="D4466" s="29">
        <v>1</v>
      </c>
      <c r="E4466" s="29">
        <v>1</v>
      </c>
      <c r="F4466" s="29">
        <v>1259.80899999999</v>
      </c>
      <c r="G4466" s="29">
        <v>1</v>
      </c>
      <c r="H4466" s="29">
        <v>1</v>
      </c>
      <c r="I4466" s="29">
        <v>1</v>
      </c>
      <c r="K4466" s="432"/>
      <c r="L4466" s="432" t="e">
        <f>IF(K4466=0,#REF!,0)</f>
        <v>#REF!</v>
      </c>
      <c r="O4466">
        <v>61574.120910000012</v>
      </c>
      <c r="P4466">
        <v>43</v>
      </c>
    </row>
    <row r="4467" spans="1:16">
      <c r="A4467" s="29">
        <v>4465</v>
      </c>
      <c r="B4467" s="29">
        <v>1032.623999999998</v>
      </c>
      <c r="C4467" s="29">
        <v>15321.0359999999</v>
      </c>
      <c r="D4467" s="29">
        <v>1</v>
      </c>
      <c r="E4467" s="29">
        <v>1</v>
      </c>
      <c r="F4467" s="29">
        <v>535.37400000000002</v>
      </c>
      <c r="G4467" s="29">
        <v>1</v>
      </c>
      <c r="H4467" s="29">
        <v>1</v>
      </c>
      <c r="I4467" s="29">
        <v>1</v>
      </c>
      <c r="K4467" s="432"/>
      <c r="L4467" s="432" t="e">
        <f>IF(K4467=0,#REF!,0)</f>
        <v>#REF!</v>
      </c>
      <c r="O4467">
        <v>59598.311523999997</v>
      </c>
      <c r="P4467">
        <v>32</v>
      </c>
    </row>
    <row r="4468" spans="1:16">
      <c r="A4468" s="29">
        <v>4466</v>
      </c>
      <c r="B4468" s="29">
        <v>1032.623999999998</v>
      </c>
      <c r="C4468" s="29">
        <v>15242.789999999901</v>
      </c>
      <c r="D4468" s="29">
        <v>1</v>
      </c>
      <c r="E4468" s="29">
        <v>1</v>
      </c>
      <c r="F4468" s="29">
        <v>589.22299999999996</v>
      </c>
      <c r="G4468" s="29">
        <v>1</v>
      </c>
      <c r="H4468" s="29">
        <v>1</v>
      </c>
      <c r="I4468" s="29">
        <v>1</v>
      </c>
      <c r="K4468" s="432"/>
      <c r="L4468" s="432" t="e">
        <f>IF(K4468=0,#REF!,0)</f>
        <v>#REF!</v>
      </c>
      <c r="O4468">
        <v>56846.472716999997</v>
      </c>
      <c r="P4468">
        <v>27</v>
      </c>
    </row>
    <row r="4469" spans="1:16">
      <c r="A4469" s="29">
        <v>4467</v>
      </c>
      <c r="B4469" s="29">
        <v>1032.623999999998</v>
      </c>
      <c r="C4469" s="29">
        <v>15238.514999999899</v>
      </c>
      <c r="D4469" s="29">
        <v>1</v>
      </c>
      <c r="E4469" s="29">
        <v>1</v>
      </c>
      <c r="F4469" s="29">
        <v>379.27</v>
      </c>
      <c r="G4469" s="29">
        <v>1</v>
      </c>
      <c r="H4469" s="29">
        <v>1</v>
      </c>
      <c r="I4469" s="29">
        <v>1</v>
      </c>
      <c r="K4469" s="432"/>
      <c r="L4469" s="432" t="e">
        <f>IF(K4469=0,#REF!,0)</f>
        <v>#REF!</v>
      </c>
      <c r="O4469">
        <v>56083.957245999998</v>
      </c>
      <c r="P4469">
        <v>28</v>
      </c>
    </row>
    <row r="4470" spans="1:16">
      <c r="A4470" s="29">
        <v>4468</v>
      </c>
      <c r="B4470" s="29">
        <v>1032.623999999998</v>
      </c>
      <c r="C4470" s="29">
        <v>15231.360999999901</v>
      </c>
      <c r="D4470" s="29">
        <v>1</v>
      </c>
      <c r="E4470" s="29">
        <v>1</v>
      </c>
      <c r="F4470" s="29">
        <v>223.932999999999</v>
      </c>
      <c r="G4470" s="29">
        <v>1</v>
      </c>
      <c r="H4470" s="29">
        <v>1</v>
      </c>
      <c r="I4470" s="29">
        <v>1</v>
      </c>
      <c r="K4470" s="432"/>
      <c r="L4470" s="432" t="e">
        <f>IF(K4470=0,#REF!,0)</f>
        <v>#REF!</v>
      </c>
      <c r="O4470">
        <v>55519.379272999999</v>
      </c>
      <c r="P4470">
        <v>33</v>
      </c>
    </row>
    <row r="4471" spans="1:16">
      <c r="A4471" s="29">
        <v>4469</v>
      </c>
      <c r="B4471" s="29">
        <v>1032.623999999998</v>
      </c>
      <c r="C4471" s="29">
        <v>15227.7869999999</v>
      </c>
      <c r="D4471" s="29">
        <v>1</v>
      </c>
      <c r="E4471" s="29">
        <v>1</v>
      </c>
      <c r="F4471" s="29">
        <v>224.033999999999</v>
      </c>
      <c r="G4471" s="29">
        <v>1</v>
      </c>
      <c r="H4471" s="29">
        <v>1</v>
      </c>
      <c r="I4471" s="29">
        <v>1</v>
      </c>
      <c r="K4471" s="432"/>
      <c r="L4471" s="432" t="e">
        <f>IF(K4471=0,#REF!,0)</f>
        <v>#REF!</v>
      </c>
      <c r="O4471">
        <v>55426.652738999997</v>
      </c>
      <c r="P4471">
        <v>26</v>
      </c>
    </row>
    <row r="4472" spans="1:16">
      <c r="A4472" s="29">
        <v>4470</v>
      </c>
      <c r="B4472" s="29">
        <v>1762.222</v>
      </c>
      <c r="C4472" s="29">
        <v>15229.005999999899</v>
      </c>
      <c r="D4472" s="29">
        <v>1</v>
      </c>
      <c r="E4472" s="29">
        <v>1</v>
      </c>
      <c r="F4472" s="29">
        <v>697.88899999999899</v>
      </c>
      <c r="G4472" s="29">
        <v>1</v>
      </c>
      <c r="H4472" s="29">
        <v>1</v>
      </c>
      <c r="I4472" s="29">
        <v>1</v>
      </c>
      <c r="K4472" s="432"/>
      <c r="L4472" s="432" t="e">
        <f>IF(K4472=0,#REF!,0)</f>
        <v>#REF!</v>
      </c>
      <c r="O4472">
        <v>55705.340087999997</v>
      </c>
      <c r="P4472">
        <v>28</v>
      </c>
    </row>
    <row r="4473" spans="1:16">
      <c r="A4473" s="29">
        <v>4471</v>
      </c>
      <c r="B4473" s="29">
        <v>6393.5699999999988</v>
      </c>
      <c r="C4473" s="29">
        <v>15534.8819999999</v>
      </c>
      <c r="D4473" s="29">
        <v>1</v>
      </c>
      <c r="E4473" s="29">
        <v>1</v>
      </c>
      <c r="F4473" s="29">
        <v>1862.93</v>
      </c>
      <c r="G4473" s="29">
        <v>1</v>
      </c>
      <c r="H4473" s="29">
        <v>1</v>
      </c>
      <c r="I4473" s="29">
        <v>1</v>
      </c>
      <c r="K4473" s="432"/>
      <c r="L4473" s="432" t="e">
        <f>IF(K4473=0,#REF!,0)</f>
        <v>#REF!</v>
      </c>
      <c r="O4473">
        <v>56825.037627999998</v>
      </c>
      <c r="P4473">
        <v>37</v>
      </c>
    </row>
    <row r="4474" spans="1:16">
      <c r="A4474" s="29">
        <v>4472</v>
      </c>
      <c r="B4474" s="29">
        <v>2085.1349999999989</v>
      </c>
      <c r="C4474" s="29">
        <v>35862.402999999897</v>
      </c>
      <c r="D4474" s="29">
        <v>1</v>
      </c>
      <c r="E4474" s="29">
        <v>1</v>
      </c>
      <c r="F4474" s="29">
        <v>3148.6689999999999</v>
      </c>
      <c r="G4474" s="29">
        <v>1</v>
      </c>
      <c r="H4474" s="29">
        <v>1</v>
      </c>
      <c r="I4474" s="29">
        <v>1</v>
      </c>
      <c r="K4474" s="432"/>
      <c r="L4474" s="432" t="e">
        <f>IF(K4474=0,#REF!,0)</f>
        <v>#REF!</v>
      </c>
      <c r="O4474">
        <v>59035.497313999993</v>
      </c>
      <c r="P4474">
        <v>47</v>
      </c>
    </row>
    <row r="4475" spans="1:16">
      <c r="A4475" s="29">
        <v>4473</v>
      </c>
      <c r="B4475" s="29">
        <v>2249.6549999999879</v>
      </c>
      <c r="C4475" s="29">
        <v>39243.060999999892</v>
      </c>
      <c r="D4475" s="29">
        <v>1</v>
      </c>
      <c r="E4475" s="29">
        <v>1</v>
      </c>
      <c r="F4475" s="29">
        <v>5106.74099999999</v>
      </c>
      <c r="G4475" s="29">
        <v>1</v>
      </c>
      <c r="H4475" s="29">
        <v>1</v>
      </c>
      <c r="I4475" s="29">
        <v>1</v>
      </c>
      <c r="K4475" s="432"/>
      <c r="L4475" s="432" t="e">
        <f>IF(K4475=0,#REF!,0)</f>
        <v>#REF!</v>
      </c>
      <c r="O4475">
        <v>64007.487366000001</v>
      </c>
      <c r="P4475">
        <v>40</v>
      </c>
    </row>
    <row r="4476" spans="1:16">
      <c r="A4476" s="29">
        <v>4474</v>
      </c>
      <c r="B4476" s="29">
        <v>5141.4709999999977</v>
      </c>
      <c r="C4476" s="29">
        <v>42986.965999999789</v>
      </c>
      <c r="D4476" s="29">
        <v>1</v>
      </c>
      <c r="E4476" s="29">
        <v>1</v>
      </c>
      <c r="F4476" s="29">
        <v>5049.1440000000002</v>
      </c>
      <c r="G4476" s="29">
        <v>1</v>
      </c>
      <c r="H4476" s="29">
        <v>1</v>
      </c>
      <c r="I4476" s="29">
        <v>1</v>
      </c>
      <c r="K4476" s="432"/>
      <c r="L4476" s="432" t="e">
        <f>IF(K4476=0,#REF!,0)</f>
        <v>#REF!</v>
      </c>
      <c r="O4476">
        <v>69174.38134800001</v>
      </c>
      <c r="P4476">
        <v>45</v>
      </c>
    </row>
    <row r="4477" spans="1:16">
      <c r="A4477" s="29">
        <v>4475</v>
      </c>
      <c r="B4477" s="29">
        <v>7592.9879999999894</v>
      </c>
      <c r="C4477" s="29">
        <v>45480.465999999877</v>
      </c>
      <c r="D4477" s="29">
        <v>1</v>
      </c>
      <c r="E4477" s="29">
        <v>1</v>
      </c>
      <c r="F4477" s="29">
        <v>4544.0639999999903</v>
      </c>
      <c r="G4477" s="29">
        <v>1</v>
      </c>
      <c r="H4477" s="29">
        <v>1</v>
      </c>
      <c r="I4477" s="29">
        <v>1</v>
      </c>
      <c r="K4477" s="432"/>
      <c r="L4477" s="432" t="e">
        <f>IF(K4477=0,#REF!,0)</f>
        <v>#REF!</v>
      </c>
      <c r="O4477">
        <v>72462.491271999999</v>
      </c>
      <c r="P4477">
        <v>47</v>
      </c>
    </row>
    <row r="4478" spans="1:16">
      <c r="A4478" s="29">
        <v>4476</v>
      </c>
      <c r="B4478" s="29">
        <v>9688.6079999999802</v>
      </c>
      <c r="C4478" s="29">
        <v>46905.712999999792</v>
      </c>
      <c r="D4478" s="29">
        <v>1</v>
      </c>
      <c r="E4478" s="29">
        <v>1</v>
      </c>
      <c r="F4478" s="29">
        <v>4878.3130000000001</v>
      </c>
      <c r="G4478" s="29">
        <v>1</v>
      </c>
      <c r="H4478" s="29">
        <v>1</v>
      </c>
      <c r="I4478" s="29">
        <v>1</v>
      </c>
      <c r="K4478" s="432"/>
      <c r="L4478" s="432" t="e">
        <f>IF(K4478=0,#REF!,0)</f>
        <v>#REF!</v>
      </c>
      <c r="O4478">
        <v>73786.192809999993</v>
      </c>
      <c r="P4478">
        <v>47</v>
      </c>
    </row>
    <row r="4479" spans="1:16">
      <c r="A4479" s="29">
        <v>4477</v>
      </c>
      <c r="B4479" s="29">
        <v>18124.371999999981</v>
      </c>
      <c r="C4479" s="29">
        <v>45971.69299999989</v>
      </c>
      <c r="D4479" s="29">
        <v>1</v>
      </c>
      <c r="E4479" s="29">
        <v>1</v>
      </c>
      <c r="F4479" s="29">
        <v>4933.0110000000004</v>
      </c>
      <c r="G4479" s="29">
        <v>1</v>
      </c>
      <c r="H4479" s="29">
        <v>1</v>
      </c>
      <c r="I4479" s="29">
        <v>1</v>
      </c>
      <c r="K4479" s="432"/>
      <c r="L4479" s="432" t="e">
        <f>IF(K4479=0,#REF!,0)</f>
        <v>#REF!</v>
      </c>
      <c r="O4479">
        <v>72099.969849000001</v>
      </c>
      <c r="P4479">
        <v>43</v>
      </c>
    </row>
    <row r="4480" spans="1:16">
      <c r="A4480" s="29">
        <v>4478</v>
      </c>
      <c r="B4480" s="29">
        <v>11757.904</v>
      </c>
      <c r="C4480" s="29">
        <v>45589.427999999789</v>
      </c>
      <c r="D4480" s="29">
        <v>1</v>
      </c>
      <c r="E4480" s="29">
        <v>1</v>
      </c>
      <c r="F4480" s="29">
        <v>3926.1289999999899</v>
      </c>
      <c r="G4480" s="29">
        <v>1</v>
      </c>
      <c r="H4480" s="29">
        <v>1</v>
      </c>
      <c r="I4480" s="29">
        <v>1</v>
      </c>
      <c r="K4480" s="432"/>
      <c r="L4480" s="432" t="e">
        <f>IF(K4480=0,#REF!,0)</f>
        <v>#REF!</v>
      </c>
      <c r="O4480">
        <v>72454.174742999996</v>
      </c>
      <c r="P4480">
        <v>47</v>
      </c>
    </row>
    <row r="4481" spans="1:16">
      <c r="A4481" s="29">
        <v>4479</v>
      </c>
      <c r="B4481" s="29">
        <v>10020.582</v>
      </c>
      <c r="C4481" s="29">
        <v>45880.226999999897</v>
      </c>
      <c r="D4481" s="29">
        <v>1</v>
      </c>
      <c r="E4481" s="29">
        <v>1</v>
      </c>
      <c r="F4481" s="29">
        <v>3143.5699999999902</v>
      </c>
      <c r="G4481" s="29">
        <v>1</v>
      </c>
      <c r="H4481" s="29">
        <v>1</v>
      </c>
      <c r="I4481" s="29">
        <v>1</v>
      </c>
      <c r="K4481" s="432"/>
      <c r="L4481" s="432" t="e">
        <f>IF(K4481=0,#REF!,0)</f>
        <v>#REF!</v>
      </c>
      <c r="O4481">
        <v>76119.700928000006</v>
      </c>
      <c r="P4481">
        <v>38</v>
      </c>
    </row>
    <row r="4482" spans="1:16">
      <c r="A4482" s="29">
        <v>4480</v>
      </c>
      <c r="B4482" s="29">
        <v>9095.7969999999787</v>
      </c>
      <c r="C4482" s="29">
        <v>44513.317999999897</v>
      </c>
      <c r="D4482" s="29">
        <v>1</v>
      </c>
      <c r="E4482" s="29">
        <v>1</v>
      </c>
      <c r="F4482" s="29">
        <v>2473.3879999999999</v>
      </c>
      <c r="G4482" s="29">
        <v>1</v>
      </c>
      <c r="H4482" s="29">
        <v>1</v>
      </c>
      <c r="I4482" s="29">
        <v>1</v>
      </c>
      <c r="K4482" s="432"/>
      <c r="L4482" s="432" t="e">
        <f>IF(K4482=0,#REF!,0)</f>
        <v>#REF!</v>
      </c>
      <c r="O4482">
        <v>76201.003601000004</v>
      </c>
      <c r="P4482">
        <v>44</v>
      </c>
    </row>
    <row r="4483" spans="1:16">
      <c r="A4483" s="29">
        <v>4481</v>
      </c>
      <c r="B4483" s="29">
        <v>8351.6169999999875</v>
      </c>
      <c r="C4483" s="29">
        <v>43530.425999999898</v>
      </c>
      <c r="D4483" s="29">
        <v>1</v>
      </c>
      <c r="E4483" s="29">
        <v>1</v>
      </c>
      <c r="F4483" s="29">
        <v>3144.56699999999</v>
      </c>
      <c r="G4483" s="29">
        <v>1</v>
      </c>
      <c r="H4483" s="29">
        <v>1</v>
      </c>
      <c r="I4483" s="29">
        <v>1</v>
      </c>
      <c r="K4483" s="432"/>
      <c r="L4483" s="432" t="e">
        <f>IF(K4483=0,#REF!,0)</f>
        <v>#REF!</v>
      </c>
      <c r="O4483">
        <v>76552.966065000001</v>
      </c>
      <c r="P4483">
        <v>43</v>
      </c>
    </row>
    <row r="4484" spans="1:16">
      <c r="A4484" s="29">
        <v>4482</v>
      </c>
      <c r="B4484" s="29">
        <v>8784.9679999999898</v>
      </c>
      <c r="C4484" s="29">
        <v>42607.773999999903</v>
      </c>
      <c r="D4484" s="29">
        <v>1</v>
      </c>
      <c r="E4484" s="29">
        <v>1</v>
      </c>
      <c r="F4484" s="29">
        <v>4040.2620000000002</v>
      </c>
      <c r="G4484" s="29">
        <v>1</v>
      </c>
      <c r="H4484" s="29">
        <v>1</v>
      </c>
      <c r="I4484" s="29">
        <v>1</v>
      </c>
      <c r="K4484" s="432"/>
      <c r="L4484" s="432" t="e">
        <f>IF(K4484=0,#REF!,0)</f>
        <v>#REF!</v>
      </c>
      <c r="O4484">
        <v>75261.354491999999</v>
      </c>
      <c r="P4484">
        <v>35</v>
      </c>
    </row>
    <row r="4485" spans="1:16">
      <c r="A4485" s="29">
        <v>4483</v>
      </c>
      <c r="B4485" s="29">
        <v>14656.07999999998</v>
      </c>
      <c r="C4485" s="29">
        <v>41396.013999999886</v>
      </c>
      <c r="D4485" s="29">
        <v>1</v>
      </c>
      <c r="E4485" s="29">
        <v>1</v>
      </c>
      <c r="F4485" s="29">
        <v>5608.1849999999904</v>
      </c>
      <c r="G4485" s="29">
        <v>1</v>
      </c>
      <c r="H4485" s="29">
        <v>1</v>
      </c>
      <c r="I4485" s="29">
        <v>1</v>
      </c>
      <c r="K4485" s="432"/>
      <c r="L4485" s="432" t="e">
        <f>IF(K4485=0,#REF!,0)</f>
        <v>#REF!</v>
      </c>
      <c r="O4485">
        <v>73048.90393</v>
      </c>
      <c r="P4485">
        <v>34</v>
      </c>
    </row>
    <row r="4486" spans="1:16">
      <c r="A4486" s="29">
        <v>4484</v>
      </c>
      <c r="B4486" s="29">
        <v>15453.339999999989</v>
      </c>
      <c r="C4486" s="29">
        <v>41269.47699999989</v>
      </c>
      <c r="D4486" s="29">
        <v>1</v>
      </c>
      <c r="E4486" s="29">
        <v>1</v>
      </c>
      <c r="F4486" s="29">
        <v>4433.4649999999901</v>
      </c>
      <c r="G4486" s="29">
        <v>1</v>
      </c>
      <c r="H4486" s="29">
        <v>1</v>
      </c>
      <c r="I4486" s="29">
        <v>1</v>
      </c>
      <c r="K4486" s="432"/>
      <c r="L4486" s="432" t="e">
        <f>IF(K4486=0,#REF!,0)</f>
        <v>#REF!</v>
      </c>
      <c r="O4486">
        <v>71259.306457000013</v>
      </c>
      <c r="P4486">
        <v>35</v>
      </c>
    </row>
    <row r="4487" spans="1:16">
      <c r="A4487" s="29">
        <v>4485</v>
      </c>
      <c r="B4487" s="29">
        <v>5604.3049999999903</v>
      </c>
      <c r="C4487" s="29">
        <v>19094.9889999999</v>
      </c>
      <c r="D4487" s="29">
        <v>1</v>
      </c>
      <c r="E4487" s="29">
        <v>1</v>
      </c>
      <c r="F4487" s="29">
        <v>2475.7959999999998</v>
      </c>
      <c r="G4487" s="29">
        <v>1</v>
      </c>
      <c r="H4487" s="29">
        <v>1</v>
      </c>
      <c r="I4487" s="29">
        <v>1</v>
      </c>
      <c r="K4487" s="432"/>
      <c r="L4487" s="432" t="e">
        <f>IF(K4487=0,#REF!,0)</f>
        <v>#REF!</v>
      </c>
      <c r="O4487">
        <v>70502.758789</v>
      </c>
      <c r="P4487">
        <v>36</v>
      </c>
    </row>
    <row r="4488" spans="1:16">
      <c r="A4488" s="29">
        <v>4486</v>
      </c>
      <c r="B4488" s="29">
        <v>1798.1210000000001</v>
      </c>
      <c r="C4488" s="29">
        <v>17700.2429999999</v>
      </c>
      <c r="D4488" s="29">
        <v>1</v>
      </c>
      <c r="E4488" s="29">
        <v>1</v>
      </c>
      <c r="F4488" s="29">
        <v>2419.7109999999898</v>
      </c>
      <c r="G4488" s="29">
        <v>1</v>
      </c>
      <c r="H4488" s="29">
        <v>1</v>
      </c>
      <c r="I4488" s="29">
        <v>1</v>
      </c>
      <c r="K4488" s="432"/>
      <c r="L4488" s="432" t="e">
        <f>IF(K4488=0,#REF!,0)</f>
        <v>#REF!</v>
      </c>
      <c r="O4488">
        <v>68078.628419999994</v>
      </c>
      <c r="P4488">
        <v>38</v>
      </c>
    </row>
    <row r="4489" spans="1:16">
      <c r="A4489" s="29">
        <v>4487</v>
      </c>
      <c r="B4489" s="29">
        <v>1783.991</v>
      </c>
      <c r="C4489" s="29">
        <v>16612.6139999999</v>
      </c>
      <c r="D4489" s="29">
        <v>1</v>
      </c>
      <c r="E4489" s="29">
        <v>1</v>
      </c>
      <c r="F4489" s="29">
        <v>1973.4069999999899</v>
      </c>
      <c r="G4489" s="29">
        <v>1</v>
      </c>
      <c r="H4489" s="29">
        <v>1</v>
      </c>
      <c r="I4489" s="29">
        <v>1</v>
      </c>
      <c r="K4489" s="432"/>
      <c r="L4489" s="432" t="e">
        <f>IF(K4489=0,#REF!,0)</f>
        <v>#REF!</v>
      </c>
      <c r="O4489">
        <v>64958.247193000003</v>
      </c>
      <c r="P4489">
        <v>36</v>
      </c>
    </row>
    <row r="4490" spans="1:16">
      <c r="A4490" s="29">
        <v>4488</v>
      </c>
      <c r="B4490" s="29">
        <v>1036.3119999999981</v>
      </c>
      <c r="C4490" s="29">
        <v>15969.225999999901</v>
      </c>
      <c r="D4490" s="29">
        <v>1</v>
      </c>
      <c r="E4490" s="29">
        <v>1</v>
      </c>
      <c r="F4490" s="29">
        <v>1193.67299999999</v>
      </c>
      <c r="G4490" s="29">
        <v>1</v>
      </c>
      <c r="H4490" s="29">
        <v>1</v>
      </c>
      <c r="I4490" s="29">
        <v>1</v>
      </c>
      <c r="K4490" s="432"/>
      <c r="L4490" s="432" t="e">
        <f>IF(K4490=0,#REF!,0)</f>
        <v>#REF!</v>
      </c>
      <c r="O4490">
        <v>62229.688048999997</v>
      </c>
      <c r="P4490">
        <v>31</v>
      </c>
    </row>
    <row r="4491" spans="1:16">
      <c r="A4491" s="29">
        <v>4489</v>
      </c>
      <c r="B4491" s="29">
        <v>1032.623999999998</v>
      </c>
      <c r="C4491" s="29">
        <v>15418.3829999999</v>
      </c>
      <c r="D4491" s="29">
        <v>1</v>
      </c>
      <c r="E4491" s="29">
        <v>1</v>
      </c>
      <c r="F4491" s="29">
        <v>705.31500000000005</v>
      </c>
      <c r="G4491" s="29">
        <v>1</v>
      </c>
      <c r="H4491" s="29">
        <v>1</v>
      </c>
      <c r="I4491" s="29">
        <v>1</v>
      </c>
      <c r="K4491" s="432"/>
      <c r="L4491" s="432" t="e">
        <f>IF(K4491=0,#REF!,0)</f>
        <v>#REF!</v>
      </c>
      <c r="O4491">
        <v>59994.801026000001</v>
      </c>
      <c r="P4491">
        <v>32</v>
      </c>
    </row>
    <row r="4492" spans="1:16">
      <c r="A4492" s="29">
        <v>4490</v>
      </c>
      <c r="B4492" s="29">
        <v>1032.623999999998</v>
      </c>
      <c r="C4492" s="29">
        <v>15221.2429999999</v>
      </c>
      <c r="D4492" s="29">
        <v>1</v>
      </c>
      <c r="E4492" s="29">
        <v>1</v>
      </c>
      <c r="F4492" s="29">
        <v>526.73699999999997</v>
      </c>
      <c r="G4492" s="29">
        <v>1</v>
      </c>
      <c r="H4492" s="29">
        <v>1</v>
      </c>
      <c r="I4492" s="29">
        <v>1</v>
      </c>
      <c r="K4492" s="432"/>
      <c r="L4492" s="432" t="e">
        <f>IF(K4492=0,#REF!,0)</f>
        <v>#REF!</v>
      </c>
      <c r="O4492">
        <v>58222.060362999997</v>
      </c>
      <c r="P4492">
        <v>31</v>
      </c>
    </row>
    <row r="4493" spans="1:16">
      <c r="A4493" s="29">
        <v>4491</v>
      </c>
      <c r="B4493" s="29">
        <v>1032.623999999998</v>
      </c>
      <c r="C4493" s="29">
        <v>15203.9889999999</v>
      </c>
      <c r="D4493" s="29">
        <v>1</v>
      </c>
      <c r="E4493" s="29">
        <v>1</v>
      </c>
      <c r="F4493" s="29">
        <v>411.29999999999899</v>
      </c>
      <c r="G4493" s="29">
        <v>1</v>
      </c>
      <c r="H4493" s="29">
        <v>1</v>
      </c>
      <c r="I4493" s="29">
        <v>1</v>
      </c>
      <c r="K4493" s="432"/>
      <c r="L4493" s="432" t="e">
        <f>IF(K4493=0,#REF!,0)</f>
        <v>#REF!</v>
      </c>
      <c r="O4493">
        <v>56784.455688000002</v>
      </c>
      <c r="P4493">
        <v>32</v>
      </c>
    </row>
    <row r="4494" spans="1:16">
      <c r="A4494" s="29">
        <v>4492</v>
      </c>
      <c r="B4494" s="29">
        <v>1032.623999999998</v>
      </c>
      <c r="C4494" s="29">
        <v>15199.763999999899</v>
      </c>
      <c r="D4494" s="29">
        <v>1</v>
      </c>
      <c r="E4494" s="29">
        <v>1</v>
      </c>
      <c r="F4494" s="29">
        <v>226.86199999999999</v>
      </c>
      <c r="G4494" s="29">
        <v>1</v>
      </c>
      <c r="H4494" s="29">
        <v>1</v>
      </c>
      <c r="I4494" s="29">
        <v>1</v>
      </c>
      <c r="K4494" s="432"/>
      <c r="L4494" s="432" t="e">
        <f>IF(K4494=0,#REF!,0)</f>
        <v>#REF!</v>
      </c>
      <c r="O4494">
        <v>56504.150634999998</v>
      </c>
      <c r="P4494">
        <v>31</v>
      </c>
    </row>
    <row r="4495" spans="1:16">
      <c r="A4495" s="29">
        <v>4493</v>
      </c>
      <c r="B4495" s="29">
        <v>1032.623999999998</v>
      </c>
      <c r="C4495" s="29">
        <v>15195.985999999901</v>
      </c>
      <c r="D4495" s="29">
        <v>1</v>
      </c>
      <c r="E4495" s="29">
        <v>1</v>
      </c>
      <c r="F4495" s="29">
        <v>227.37099999999899</v>
      </c>
      <c r="G4495" s="29">
        <v>1</v>
      </c>
      <c r="H4495" s="29">
        <v>1</v>
      </c>
      <c r="I4495" s="29">
        <v>1</v>
      </c>
      <c r="K4495" s="432"/>
      <c r="L4495" s="432" t="e">
        <f>IF(K4495=0,#REF!,0)</f>
        <v>#REF!</v>
      </c>
      <c r="O4495">
        <v>55613.591765999998</v>
      </c>
      <c r="P4495">
        <v>26</v>
      </c>
    </row>
    <row r="4496" spans="1:16">
      <c r="A4496" s="29">
        <v>4494</v>
      </c>
      <c r="B4496" s="29">
        <v>1762.222</v>
      </c>
      <c r="C4496" s="29">
        <v>15195.3039999999</v>
      </c>
      <c r="D4496" s="29">
        <v>1</v>
      </c>
      <c r="E4496" s="29">
        <v>1</v>
      </c>
      <c r="F4496" s="29">
        <v>411.9</v>
      </c>
      <c r="G4496" s="29">
        <v>1</v>
      </c>
      <c r="H4496" s="29">
        <v>1</v>
      </c>
      <c r="I4496" s="29">
        <v>1</v>
      </c>
      <c r="K4496" s="432"/>
      <c r="L4496" s="432" t="e">
        <f>IF(K4496=0,#REF!,0)</f>
        <v>#REF!</v>
      </c>
      <c r="O4496">
        <v>55782.040405</v>
      </c>
      <c r="P4496">
        <v>29</v>
      </c>
    </row>
    <row r="4497" spans="1:16">
      <c r="A4497" s="29">
        <v>4495</v>
      </c>
      <c r="B4497" s="29">
        <v>6213.6829999999991</v>
      </c>
      <c r="C4497" s="29">
        <v>15306.011999999901</v>
      </c>
      <c r="D4497" s="29">
        <v>1</v>
      </c>
      <c r="E4497" s="29">
        <v>1</v>
      </c>
      <c r="F4497" s="29">
        <v>1255.49899999999</v>
      </c>
      <c r="G4497" s="29">
        <v>1</v>
      </c>
      <c r="H4497" s="29">
        <v>1</v>
      </c>
      <c r="I4497" s="29">
        <v>1</v>
      </c>
      <c r="K4497" s="432"/>
      <c r="L4497" s="432" t="e">
        <f>IF(K4497=0,#REF!,0)</f>
        <v>#REF!</v>
      </c>
      <c r="O4497">
        <v>57523.012848000013</v>
      </c>
      <c r="P4497">
        <v>37</v>
      </c>
    </row>
    <row r="4498" spans="1:16">
      <c r="A4498" s="29">
        <v>4496</v>
      </c>
      <c r="B4498" s="29">
        <v>1862.4760000000001</v>
      </c>
      <c r="C4498" s="29">
        <v>15690.512999999901</v>
      </c>
      <c r="D4498" s="29">
        <v>1</v>
      </c>
      <c r="E4498" s="29">
        <v>1</v>
      </c>
      <c r="F4498" s="29">
        <v>2550.4929999999999</v>
      </c>
      <c r="G4498" s="29">
        <v>1</v>
      </c>
      <c r="H4498" s="29">
        <v>1</v>
      </c>
      <c r="I4498" s="29">
        <v>1</v>
      </c>
      <c r="K4498" s="432"/>
      <c r="L4498" s="432" t="e">
        <f>IF(K4498=0,#REF!,0)</f>
        <v>#REF!</v>
      </c>
      <c r="O4498">
        <v>60889.325561000012</v>
      </c>
      <c r="P4498">
        <v>46</v>
      </c>
    </row>
    <row r="4499" spans="1:16">
      <c r="A4499" s="29">
        <v>4497</v>
      </c>
      <c r="B4499" s="29">
        <v>1272.903999999997</v>
      </c>
      <c r="C4499" s="29">
        <v>17585.035999999898</v>
      </c>
      <c r="D4499" s="29">
        <v>1</v>
      </c>
      <c r="E4499" s="29">
        <v>1</v>
      </c>
      <c r="F4499" s="29">
        <v>4033.2539999999999</v>
      </c>
      <c r="G4499" s="29">
        <v>1</v>
      </c>
      <c r="H4499" s="29">
        <v>1</v>
      </c>
      <c r="I4499" s="29">
        <v>1</v>
      </c>
      <c r="K4499" s="432"/>
      <c r="L4499" s="432" t="e">
        <f>IF(K4499=0,#REF!,0)</f>
        <v>#REF!</v>
      </c>
      <c r="O4499">
        <v>64328.222716999997</v>
      </c>
      <c r="P4499">
        <v>37</v>
      </c>
    </row>
    <row r="4500" spans="1:16">
      <c r="A4500" s="29">
        <v>4498</v>
      </c>
      <c r="B4500" s="29">
        <v>2098.800999999999</v>
      </c>
      <c r="C4500" s="29">
        <v>20218.0249999999</v>
      </c>
      <c r="D4500" s="29">
        <v>1</v>
      </c>
      <c r="E4500" s="29">
        <v>1</v>
      </c>
      <c r="F4500" s="29">
        <v>5330.1179999999904</v>
      </c>
      <c r="G4500" s="29">
        <v>1</v>
      </c>
      <c r="H4500" s="29">
        <v>1</v>
      </c>
      <c r="I4500" s="29">
        <v>1</v>
      </c>
      <c r="K4500" s="432"/>
      <c r="L4500" s="432" t="e">
        <f>IF(K4500=0,#REF!,0)</f>
        <v>#REF!</v>
      </c>
      <c r="O4500">
        <v>70186.260376000006</v>
      </c>
      <c r="P4500">
        <v>42</v>
      </c>
    </row>
    <row r="4501" spans="1:16">
      <c r="A4501" s="29">
        <v>4499</v>
      </c>
      <c r="B4501" s="29">
        <v>3954.7539999999981</v>
      </c>
      <c r="C4501" s="29">
        <v>22174.585999999901</v>
      </c>
      <c r="D4501" s="29">
        <v>1</v>
      </c>
      <c r="E4501" s="29">
        <v>1</v>
      </c>
      <c r="F4501" s="29">
        <v>5885.165</v>
      </c>
      <c r="G4501" s="29">
        <v>1</v>
      </c>
      <c r="H4501" s="29">
        <v>1</v>
      </c>
      <c r="I4501" s="29">
        <v>1</v>
      </c>
      <c r="K4501" s="432"/>
      <c r="L4501" s="432" t="e">
        <f>IF(K4501=0,#REF!,0)</f>
        <v>#REF!</v>
      </c>
      <c r="O4501">
        <v>72905.343200000003</v>
      </c>
      <c r="P4501">
        <v>50</v>
      </c>
    </row>
    <row r="4502" spans="1:16">
      <c r="A4502" s="29">
        <v>4500</v>
      </c>
      <c r="B4502" s="29">
        <v>5677.0259999999998</v>
      </c>
      <c r="C4502" s="29">
        <v>22278.966999999899</v>
      </c>
      <c r="D4502" s="29">
        <v>1</v>
      </c>
      <c r="E4502" s="29">
        <v>1</v>
      </c>
      <c r="F4502" s="29">
        <v>6192.9690000000001</v>
      </c>
      <c r="G4502" s="29">
        <v>1</v>
      </c>
      <c r="H4502" s="29">
        <v>1</v>
      </c>
      <c r="I4502" s="29">
        <v>1</v>
      </c>
      <c r="K4502" s="432"/>
      <c r="L4502" s="432" t="e">
        <f>IF(K4502=0,#REF!,0)</f>
        <v>#REF!</v>
      </c>
      <c r="O4502">
        <v>73918.423096000013</v>
      </c>
      <c r="P4502">
        <v>49</v>
      </c>
    </row>
    <row r="4503" spans="1:16">
      <c r="A4503" s="29">
        <v>4501</v>
      </c>
      <c r="B4503" s="29">
        <v>14852.23599999999</v>
      </c>
      <c r="C4503" s="29">
        <v>20353.630999999888</v>
      </c>
      <c r="D4503" s="29">
        <v>1</v>
      </c>
      <c r="E4503" s="29">
        <v>1</v>
      </c>
      <c r="F4503" s="29">
        <v>5326.3760000000002</v>
      </c>
      <c r="G4503" s="29">
        <v>1</v>
      </c>
      <c r="H4503" s="29">
        <v>1</v>
      </c>
      <c r="I4503" s="29">
        <v>1</v>
      </c>
      <c r="K4503" s="432"/>
      <c r="L4503" s="432" t="e">
        <f>IF(K4503=0,#REF!,0)</f>
        <v>#REF!</v>
      </c>
      <c r="O4503">
        <v>72046.668031000008</v>
      </c>
      <c r="P4503">
        <v>38</v>
      </c>
    </row>
    <row r="4504" spans="1:16">
      <c r="A4504" s="29">
        <v>4502</v>
      </c>
      <c r="B4504" s="29">
        <v>8883.7339999999895</v>
      </c>
      <c r="C4504" s="29">
        <v>20529.1709999999</v>
      </c>
      <c r="D4504" s="29">
        <v>1</v>
      </c>
      <c r="E4504" s="29">
        <v>1</v>
      </c>
      <c r="F4504" s="29">
        <v>4584.07599999999</v>
      </c>
      <c r="G4504" s="29">
        <v>1</v>
      </c>
      <c r="H4504" s="29">
        <v>1</v>
      </c>
      <c r="I4504" s="29">
        <v>1</v>
      </c>
      <c r="K4504" s="432"/>
      <c r="L4504" s="432" t="e">
        <f>IF(K4504=0,#REF!,0)</f>
        <v>#REF!</v>
      </c>
      <c r="O4504">
        <v>71823.648803000004</v>
      </c>
      <c r="P4504">
        <v>53</v>
      </c>
    </row>
    <row r="4505" spans="1:16">
      <c r="A4505" s="29">
        <v>4503</v>
      </c>
      <c r="B4505" s="29">
        <v>8430.8759999999875</v>
      </c>
      <c r="C4505" s="29">
        <v>21896.587999999891</v>
      </c>
      <c r="D4505" s="29">
        <v>1</v>
      </c>
      <c r="E4505" s="29">
        <v>1</v>
      </c>
      <c r="F4505" s="29">
        <v>3595.152</v>
      </c>
      <c r="G4505" s="29">
        <v>1</v>
      </c>
      <c r="H4505" s="29">
        <v>1</v>
      </c>
      <c r="I4505" s="29">
        <v>1</v>
      </c>
      <c r="K4505" s="432"/>
      <c r="L4505" s="432" t="e">
        <f>IF(K4505=0,#REF!,0)</f>
        <v>#REF!</v>
      </c>
      <c r="O4505">
        <v>75318.356079000005</v>
      </c>
      <c r="P4505">
        <v>51</v>
      </c>
    </row>
    <row r="4506" spans="1:16">
      <c r="A4506" s="29">
        <v>4504</v>
      </c>
      <c r="B4506" s="29">
        <v>8740.7229999999981</v>
      </c>
      <c r="C4506" s="29">
        <v>21496.709999999879</v>
      </c>
      <c r="D4506" s="29">
        <v>1</v>
      </c>
      <c r="E4506" s="29">
        <v>1</v>
      </c>
      <c r="F4506" s="29">
        <v>3162.74</v>
      </c>
      <c r="G4506" s="29">
        <v>1</v>
      </c>
      <c r="H4506" s="29">
        <v>1</v>
      </c>
      <c r="I4506" s="29">
        <v>1</v>
      </c>
      <c r="K4506" s="432"/>
      <c r="L4506" s="432" t="e">
        <f>IF(K4506=0,#REF!,0)</f>
        <v>#REF!</v>
      </c>
      <c r="O4506">
        <v>74689.988891000001</v>
      </c>
      <c r="P4506">
        <v>44</v>
      </c>
    </row>
    <row r="4507" spans="1:16">
      <c r="A4507" s="29">
        <v>4505</v>
      </c>
      <c r="B4507" s="29">
        <v>8441.3209999999981</v>
      </c>
      <c r="C4507" s="29">
        <v>20760.752999999899</v>
      </c>
      <c r="D4507" s="29">
        <v>1</v>
      </c>
      <c r="E4507" s="29">
        <v>1</v>
      </c>
      <c r="F4507" s="29">
        <v>1805.51899999999</v>
      </c>
      <c r="G4507" s="29">
        <v>1</v>
      </c>
      <c r="H4507" s="29">
        <v>1</v>
      </c>
      <c r="I4507" s="29">
        <v>1</v>
      </c>
      <c r="K4507" s="432"/>
      <c r="L4507" s="432" t="e">
        <f>IF(K4507=0,#REF!,0)</f>
        <v>#REF!</v>
      </c>
      <c r="O4507">
        <v>74619.659424000012</v>
      </c>
      <c r="P4507">
        <v>45</v>
      </c>
    </row>
    <row r="4508" spans="1:16">
      <c r="A4508" s="29">
        <v>4506</v>
      </c>
      <c r="B4508" s="29">
        <v>8999.4650000000001</v>
      </c>
      <c r="C4508" s="29">
        <v>19466.6709999999</v>
      </c>
      <c r="D4508" s="29">
        <v>1</v>
      </c>
      <c r="E4508" s="29">
        <v>1</v>
      </c>
      <c r="F4508" s="29">
        <v>3410.3809999999899</v>
      </c>
      <c r="G4508" s="29">
        <v>1</v>
      </c>
      <c r="H4508" s="29">
        <v>1</v>
      </c>
      <c r="I4508" s="29">
        <v>1</v>
      </c>
      <c r="K4508" s="432"/>
      <c r="L4508" s="432" t="e">
        <f>IF(K4508=0,#REF!,0)</f>
        <v>#REF!</v>
      </c>
      <c r="O4508">
        <v>73492.611877000003</v>
      </c>
      <c r="P4508">
        <v>43</v>
      </c>
    </row>
    <row r="4509" spans="1:16">
      <c r="A4509" s="29">
        <v>4507</v>
      </c>
      <c r="B4509" s="29">
        <v>14423.39499999999</v>
      </c>
      <c r="C4509" s="29">
        <v>18802.933999999888</v>
      </c>
      <c r="D4509" s="29">
        <v>1</v>
      </c>
      <c r="E4509" s="29">
        <v>1</v>
      </c>
      <c r="F4509" s="29">
        <v>4461.6260000000002</v>
      </c>
      <c r="G4509" s="29">
        <v>1</v>
      </c>
      <c r="H4509" s="29">
        <v>1</v>
      </c>
      <c r="I4509" s="29">
        <v>1</v>
      </c>
      <c r="K4509" s="432"/>
      <c r="L4509" s="432" t="e">
        <f>IF(K4509=0,#REF!,0)</f>
        <v>#REF!</v>
      </c>
      <c r="O4509">
        <v>71022.323243000006</v>
      </c>
      <c r="P4509">
        <v>39</v>
      </c>
    </row>
    <row r="4510" spans="1:16">
      <c r="A4510" s="29">
        <v>4508</v>
      </c>
      <c r="B4510" s="29">
        <v>14720.50899999998</v>
      </c>
      <c r="C4510" s="29">
        <v>19603.773999999888</v>
      </c>
      <c r="D4510" s="29">
        <v>1</v>
      </c>
      <c r="E4510" s="29">
        <v>1</v>
      </c>
      <c r="F4510" s="29">
        <v>4833.7330000000002</v>
      </c>
      <c r="G4510" s="29">
        <v>1</v>
      </c>
      <c r="H4510" s="29">
        <v>1</v>
      </c>
      <c r="I4510" s="29">
        <v>1</v>
      </c>
      <c r="K4510" s="432"/>
      <c r="L4510" s="432" t="e">
        <f>IF(K4510=0,#REF!,0)</f>
        <v>#REF!</v>
      </c>
      <c r="O4510">
        <v>69264.347350999989</v>
      </c>
      <c r="P4510">
        <v>39</v>
      </c>
    </row>
    <row r="4511" spans="1:16">
      <c r="A4511" s="29">
        <v>4509</v>
      </c>
      <c r="B4511" s="29">
        <v>4643.6929999999993</v>
      </c>
      <c r="C4511" s="29">
        <v>18201.881999999889</v>
      </c>
      <c r="D4511" s="29">
        <v>1</v>
      </c>
      <c r="E4511" s="29">
        <v>1</v>
      </c>
      <c r="F4511" s="29">
        <v>2485.9259999999999</v>
      </c>
      <c r="G4511" s="29">
        <v>1</v>
      </c>
      <c r="H4511" s="29">
        <v>1</v>
      </c>
      <c r="I4511" s="29">
        <v>1</v>
      </c>
      <c r="K4511" s="432"/>
      <c r="L4511" s="432" t="e">
        <f>IF(K4511=0,#REF!,0)</f>
        <v>#REF!</v>
      </c>
      <c r="O4511">
        <v>68338.401550999988</v>
      </c>
      <c r="P4511">
        <v>25</v>
      </c>
    </row>
    <row r="4512" spans="1:16">
      <c r="A4512" s="29">
        <v>4510</v>
      </c>
      <c r="B4512" s="29">
        <v>1776.0830000000001</v>
      </c>
      <c r="C4512" s="29">
        <v>16801.660999999898</v>
      </c>
      <c r="D4512" s="29">
        <v>1</v>
      </c>
      <c r="E4512" s="29">
        <v>1</v>
      </c>
      <c r="F4512" s="29">
        <v>2300.875</v>
      </c>
      <c r="G4512" s="29">
        <v>1</v>
      </c>
      <c r="H4512" s="29">
        <v>1</v>
      </c>
      <c r="I4512" s="29">
        <v>1</v>
      </c>
      <c r="K4512" s="432"/>
      <c r="L4512" s="432" t="e">
        <f>IF(K4512=0,#REF!,0)</f>
        <v>#REF!</v>
      </c>
      <c r="O4512">
        <v>67020.543151999998</v>
      </c>
      <c r="P4512">
        <v>55</v>
      </c>
    </row>
    <row r="4513" spans="1:16">
      <c r="A4513" s="29">
        <v>4511</v>
      </c>
      <c r="B4513" s="29">
        <v>1762.222</v>
      </c>
      <c r="C4513" s="29">
        <v>15705.4829999999</v>
      </c>
      <c r="D4513" s="29">
        <v>1</v>
      </c>
      <c r="E4513" s="29">
        <v>1</v>
      </c>
      <c r="F4513" s="29">
        <v>2116.4830000000002</v>
      </c>
      <c r="G4513" s="29">
        <v>1</v>
      </c>
      <c r="H4513" s="29">
        <v>1</v>
      </c>
      <c r="I4513" s="29">
        <v>1</v>
      </c>
      <c r="K4513" s="432"/>
      <c r="L4513" s="432" t="e">
        <f>IF(K4513=0,#REF!,0)</f>
        <v>#REF!</v>
      </c>
      <c r="O4513">
        <v>63785.204895000003</v>
      </c>
      <c r="P4513">
        <v>34</v>
      </c>
    </row>
    <row r="4514" spans="1:16">
      <c r="A4514" s="29">
        <v>4512</v>
      </c>
      <c r="B4514" s="29">
        <v>1032.623999999998</v>
      </c>
      <c r="C4514" s="29">
        <v>15313.817999999899</v>
      </c>
      <c r="D4514" s="29">
        <v>1</v>
      </c>
      <c r="E4514" s="29">
        <v>1</v>
      </c>
      <c r="F4514" s="29">
        <v>1193.2719999999999</v>
      </c>
      <c r="G4514" s="29">
        <v>1</v>
      </c>
      <c r="H4514" s="29">
        <v>1</v>
      </c>
      <c r="I4514" s="29">
        <v>1</v>
      </c>
      <c r="K4514" s="432"/>
      <c r="L4514" s="432" t="e">
        <f>IF(K4514=0,#REF!,0)</f>
        <v>#REF!</v>
      </c>
      <c r="O4514">
        <v>61745.777221999997</v>
      </c>
      <c r="P4514">
        <v>31</v>
      </c>
    </row>
    <row r="4515" spans="1:16">
      <c r="A4515" s="29">
        <v>4513</v>
      </c>
      <c r="B4515" s="29">
        <v>1032.623999999998</v>
      </c>
      <c r="C4515" s="29">
        <v>15305.298999999901</v>
      </c>
      <c r="D4515" s="29">
        <v>1</v>
      </c>
      <c r="E4515" s="29">
        <v>1</v>
      </c>
      <c r="F4515" s="29">
        <v>553.43600000000004</v>
      </c>
      <c r="G4515" s="29">
        <v>1</v>
      </c>
      <c r="H4515" s="29">
        <v>1</v>
      </c>
      <c r="I4515" s="29">
        <v>1</v>
      </c>
      <c r="K4515" s="432"/>
      <c r="L4515" s="432" t="e">
        <f>IF(K4515=0,#REF!,0)</f>
        <v>#REF!</v>
      </c>
      <c r="O4515">
        <v>59535.861206000001</v>
      </c>
      <c r="P4515">
        <v>29</v>
      </c>
    </row>
    <row r="4516" spans="1:16">
      <c r="A4516" s="29">
        <v>4514</v>
      </c>
      <c r="B4516" s="29">
        <v>1032.623999999998</v>
      </c>
      <c r="C4516" s="29">
        <v>15224.5349999999</v>
      </c>
      <c r="D4516" s="29">
        <v>1</v>
      </c>
      <c r="E4516" s="29">
        <v>1</v>
      </c>
      <c r="F4516" s="29">
        <v>314.57399999999899</v>
      </c>
      <c r="G4516" s="29">
        <v>1</v>
      </c>
      <c r="H4516" s="29">
        <v>1</v>
      </c>
      <c r="I4516" s="29">
        <v>1</v>
      </c>
      <c r="K4516" s="432"/>
      <c r="L4516" s="432" t="e">
        <f>IF(K4516=0,#REF!,0)</f>
        <v>#REF!</v>
      </c>
      <c r="O4516">
        <v>57782.307007000003</v>
      </c>
      <c r="P4516">
        <v>31</v>
      </c>
    </row>
    <row r="4517" spans="1:16">
      <c r="A4517" s="29">
        <v>4515</v>
      </c>
      <c r="B4517" s="29">
        <v>1032.623999999998</v>
      </c>
      <c r="C4517" s="29">
        <v>15213.2969999999</v>
      </c>
      <c r="D4517" s="29">
        <v>1</v>
      </c>
      <c r="E4517" s="29">
        <v>1</v>
      </c>
      <c r="F4517" s="29">
        <v>245.159999999999</v>
      </c>
      <c r="G4517" s="29">
        <v>1</v>
      </c>
      <c r="H4517" s="29">
        <v>1</v>
      </c>
      <c r="I4517" s="29">
        <v>1</v>
      </c>
      <c r="K4517" s="432"/>
      <c r="L4517" s="432" t="e">
        <f>IF(K4517=0,#REF!,0)</f>
        <v>#REF!</v>
      </c>
      <c r="O4517">
        <v>56581.141571</v>
      </c>
      <c r="P4517">
        <v>30</v>
      </c>
    </row>
    <row r="4518" spans="1:16">
      <c r="A4518" s="29">
        <v>4516</v>
      </c>
      <c r="B4518" s="29">
        <v>1032.623999999998</v>
      </c>
      <c r="C4518" s="29">
        <v>15206.3469999999</v>
      </c>
      <c r="D4518" s="29">
        <v>1</v>
      </c>
      <c r="E4518" s="29">
        <v>1</v>
      </c>
      <c r="F4518" s="29">
        <v>245.59399999999999</v>
      </c>
      <c r="G4518" s="29">
        <v>1</v>
      </c>
      <c r="H4518" s="29">
        <v>1</v>
      </c>
      <c r="I4518" s="29">
        <v>1</v>
      </c>
      <c r="K4518" s="432"/>
      <c r="L4518" s="432" t="e">
        <f>IF(K4518=0,#REF!,0)</f>
        <v>#REF!</v>
      </c>
      <c r="O4518">
        <v>55859.380004999999</v>
      </c>
      <c r="P4518">
        <v>29</v>
      </c>
    </row>
    <row r="4519" spans="1:16">
      <c r="A4519" s="29">
        <v>4517</v>
      </c>
      <c r="B4519" s="29">
        <v>1032.623999999998</v>
      </c>
      <c r="C4519" s="29">
        <v>15201.5719999999</v>
      </c>
      <c r="D4519" s="29">
        <v>1</v>
      </c>
      <c r="E4519" s="29">
        <v>1</v>
      </c>
      <c r="F4519" s="29">
        <v>228.62899999999999</v>
      </c>
      <c r="G4519" s="29">
        <v>1</v>
      </c>
      <c r="H4519" s="29">
        <v>1</v>
      </c>
      <c r="I4519" s="29">
        <v>1</v>
      </c>
      <c r="K4519" s="432"/>
      <c r="L4519" s="432" t="e">
        <f>IF(K4519=0,#REF!,0)</f>
        <v>#REF!</v>
      </c>
      <c r="O4519">
        <v>56033.572114000002</v>
      </c>
      <c r="P4519">
        <v>29</v>
      </c>
    </row>
    <row r="4520" spans="1:16">
      <c r="A4520" s="29">
        <v>4518</v>
      </c>
      <c r="B4520" s="29">
        <v>1762.222</v>
      </c>
      <c r="C4520" s="29">
        <v>15201.8819999999</v>
      </c>
      <c r="D4520" s="29">
        <v>1</v>
      </c>
      <c r="E4520" s="29">
        <v>1</v>
      </c>
      <c r="F4520" s="29">
        <v>2499.9449999999902</v>
      </c>
      <c r="G4520" s="29">
        <v>1</v>
      </c>
      <c r="H4520" s="29">
        <v>1</v>
      </c>
      <c r="I4520" s="29">
        <v>1</v>
      </c>
      <c r="K4520" s="432"/>
      <c r="L4520" s="432" t="e">
        <f>IF(K4520=0,#REF!,0)</f>
        <v>#REF!</v>
      </c>
      <c r="O4520">
        <v>55612.322387</v>
      </c>
      <c r="P4520">
        <v>30</v>
      </c>
    </row>
    <row r="4521" spans="1:16">
      <c r="A4521" s="29">
        <v>4519</v>
      </c>
      <c r="B4521" s="29">
        <v>6306.0499999999993</v>
      </c>
      <c r="C4521" s="29">
        <v>15336.110999999901</v>
      </c>
      <c r="D4521" s="29">
        <v>1</v>
      </c>
      <c r="E4521" s="29">
        <v>1</v>
      </c>
      <c r="F4521" s="29">
        <v>6553.0819999999903</v>
      </c>
      <c r="G4521" s="29">
        <v>1</v>
      </c>
      <c r="H4521" s="29">
        <v>1</v>
      </c>
      <c r="I4521" s="29">
        <v>1</v>
      </c>
      <c r="K4521" s="432"/>
      <c r="L4521" s="432" t="e">
        <f>IF(K4521=0,#REF!,0)</f>
        <v>#REF!</v>
      </c>
      <c r="O4521">
        <v>55727.870880000002</v>
      </c>
      <c r="P4521">
        <v>31</v>
      </c>
    </row>
    <row r="4522" spans="1:16">
      <c r="A4522" s="29">
        <v>4520</v>
      </c>
      <c r="B4522" s="29">
        <v>1935.7629999999999</v>
      </c>
      <c r="C4522" s="29">
        <v>41238.434999999889</v>
      </c>
      <c r="D4522" s="29">
        <v>1</v>
      </c>
      <c r="E4522" s="29">
        <v>1</v>
      </c>
      <c r="F4522" s="29">
        <v>5308.9589999999898</v>
      </c>
      <c r="G4522" s="29">
        <v>1</v>
      </c>
      <c r="H4522" s="29">
        <v>1</v>
      </c>
      <c r="I4522" s="29">
        <v>1</v>
      </c>
      <c r="K4522" s="432"/>
      <c r="L4522" s="432" t="e">
        <f>IF(K4522=0,#REF!,0)</f>
        <v>#REF!</v>
      </c>
      <c r="O4522">
        <v>55803.719512999996</v>
      </c>
      <c r="P4522">
        <v>33</v>
      </c>
    </row>
    <row r="4523" spans="1:16">
      <c r="A4523" s="29">
        <v>4521</v>
      </c>
      <c r="B4523" s="29">
        <v>1611.036999999998</v>
      </c>
      <c r="C4523" s="29">
        <v>83892.982999999891</v>
      </c>
      <c r="D4523" s="29">
        <v>1</v>
      </c>
      <c r="E4523" s="29">
        <v>1</v>
      </c>
      <c r="F4523" s="29">
        <v>4391.6390000000001</v>
      </c>
      <c r="G4523" s="29">
        <v>1</v>
      </c>
      <c r="H4523" s="29">
        <v>1</v>
      </c>
      <c r="I4523" s="29">
        <v>1</v>
      </c>
      <c r="K4523" s="432"/>
      <c r="L4523" s="432" t="e">
        <f>IF(K4523=0,#REF!,0)</f>
        <v>#REF!</v>
      </c>
      <c r="O4523">
        <v>57849.890106999999</v>
      </c>
      <c r="P4523">
        <v>39</v>
      </c>
    </row>
    <row r="4524" spans="1:16">
      <c r="A4524" s="29">
        <v>4522</v>
      </c>
      <c r="B4524" s="29">
        <v>3777.6589999999992</v>
      </c>
      <c r="C4524" s="29">
        <v>113107.1939999999</v>
      </c>
      <c r="D4524" s="29">
        <v>1</v>
      </c>
      <c r="E4524" s="29">
        <v>1</v>
      </c>
      <c r="F4524" s="29">
        <v>3344.7579999999898</v>
      </c>
      <c r="G4524" s="29">
        <v>1</v>
      </c>
      <c r="H4524" s="29">
        <v>1</v>
      </c>
      <c r="I4524" s="29">
        <v>1</v>
      </c>
      <c r="K4524" s="432"/>
      <c r="L4524" s="432" t="e">
        <f>IF(K4524=0,#REF!,0)</f>
        <v>#REF!</v>
      </c>
      <c r="O4524">
        <v>61187.042846999997</v>
      </c>
      <c r="P4524">
        <v>37</v>
      </c>
    </row>
    <row r="4525" spans="1:16">
      <c r="A4525" s="29">
        <v>4523</v>
      </c>
      <c r="B4525" s="29">
        <v>6173.9669999999896</v>
      </c>
      <c r="C4525" s="29">
        <v>133202.12099999981</v>
      </c>
      <c r="D4525" s="29">
        <v>1</v>
      </c>
      <c r="E4525" s="29">
        <v>1</v>
      </c>
      <c r="F4525" s="29">
        <v>2952.0659999999898</v>
      </c>
      <c r="G4525" s="29">
        <v>1</v>
      </c>
      <c r="H4525" s="29">
        <v>1</v>
      </c>
      <c r="I4525" s="29">
        <v>1</v>
      </c>
      <c r="K4525" s="432"/>
      <c r="L4525" s="432" t="e">
        <f>IF(K4525=0,#REF!,0)</f>
        <v>#REF!</v>
      </c>
      <c r="O4525">
        <v>63802.235474000001</v>
      </c>
      <c r="P4525">
        <v>40</v>
      </c>
    </row>
    <row r="4526" spans="1:16">
      <c r="A4526" s="29">
        <v>4524</v>
      </c>
      <c r="B4526" s="29">
        <v>8098.7319999999991</v>
      </c>
      <c r="C4526" s="29">
        <v>128019.1699999999</v>
      </c>
      <c r="D4526" s="29">
        <v>1</v>
      </c>
      <c r="E4526" s="29">
        <v>1</v>
      </c>
      <c r="F4526" s="29">
        <v>2755.4629999999902</v>
      </c>
      <c r="G4526" s="29">
        <v>1</v>
      </c>
      <c r="H4526" s="29">
        <v>1</v>
      </c>
      <c r="I4526" s="29">
        <v>1</v>
      </c>
      <c r="K4526" s="432"/>
      <c r="L4526" s="432" t="e">
        <f>IF(K4526=0,#REF!,0)</f>
        <v>#REF!</v>
      </c>
      <c r="O4526">
        <v>65139.606016999998</v>
      </c>
      <c r="P4526">
        <v>42</v>
      </c>
    </row>
    <row r="4527" spans="1:16">
      <c r="A4527" s="29">
        <v>4525</v>
      </c>
      <c r="B4527" s="29">
        <v>17173.44999999999</v>
      </c>
      <c r="C4527" s="29">
        <v>106154.4249999999</v>
      </c>
      <c r="D4527" s="29">
        <v>1</v>
      </c>
      <c r="E4527" s="29">
        <v>1</v>
      </c>
      <c r="F4527" s="29">
        <v>4125.6529999999902</v>
      </c>
      <c r="G4527" s="29">
        <v>1</v>
      </c>
      <c r="H4527" s="29">
        <v>1</v>
      </c>
      <c r="I4527" s="29">
        <v>1</v>
      </c>
      <c r="K4527" s="432"/>
      <c r="L4527" s="432" t="e">
        <f>IF(K4527=0,#REF!,0)</f>
        <v>#REF!</v>
      </c>
      <c r="O4527">
        <v>64066.690551</v>
      </c>
      <c r="P4527">
        <v>44</v>
      </c>
    </row>
    <row r="4528" spans="1:16">
      <c r="A4528" s="29">
        <v>4526</v>
      </c>
      <c r="B4528" s="29">
        <v>12054.428</v>
      </c>
      <c r="C4528" s="29">
        <v>129825.44199999989</v>
      </c>
      <c r="D4528" s="29">
        <v>1</v>
      </c>
      <c r="E4528" s="29">
        <v>1</v>
      </c>
      <c r="F4528" s="29">
        <v>3667.8389999999999</v>
      </c>
      <c r="G4528" s="29">
        <v>1</v>
      </c>
      <c r="H4528" s="29">
        <v>1</v>
      </c>
      <c r="I4528" s="29">
        <v>1</v>
      </c>
      <c r="K4528" s="432"/>
      <c r="L4528" s="432" t="e">
        <f>IF(K4528=0,#REF!,0)</f>
        <v>#REF!</v>
      </c>
      <c r="O4528">
        <v>63661.662230000002</v>
      </c>
      <c r="P4528">
        <v>40</v>
      </c>
    </row>
    <row r="4529" spans="1:16">
      <c r="A4529" s="29">
        <v>4527</v>
      </c>
      <c r="B4529" s="29">
        <v>11755.075999999999</v>
      </c>
      <c r="C4529" s="29">
        <v>166520.1899999998</v>
      </c>
      <c r="D4529" s="29">
        <v>1</v>
      </c>
      <c r="E4529" s="29">
        <v>1</v>
      </c>
      <c r="F4529" s="29">
        <v>2101.8989999999999</v>
      </c>
      <c r="G4529" s="29">
        <v>1</v>
      </c>
      <c r="H4529" s="29">
        <v>1</v>
      </c>
      <c r="I4529" s="29">
        <v>1</v>
      </c>
      <c r="K4529" s="432"/>
      <c r="L4529" s="432" t="e">
        <f>IF(K4529=0,#REF!,0)</f>
        <v>#REF!</v>
      </c>
      <c r="O4529">
        <v>64968.964356999997</v>
      </c>
      <c r="P4529">
        <v>38</v>
      </c>
    </row>
    <row r="4530" spans="1:16">
      <c r="A4530" s="29">
        <v>4528</v>
      </c>
      <c r="B4530" s="29">
        <v>11767.57599999999</v>
      </c>
      <c r="C4530" s="29">
        <v>152688.71299999981</v>
      </c>
      <c r="D4530" s="29">
        <v>1</v>
      </c>
      <c r="E4530" s="29">
        <v>1</v>
      </c>
      <c r="F4530" s="29">
        <v>1841.2949999999901</v>
      </c>
      <c r="G4530" s="29">
        <v>1</v>
      </c>
      <c r="H4530" s="29">
        <v>1</v>
      </c>
      <c r="I4530" s="29">
        <v>1</v>
      </c>
      <c r="K4530" s="432"/>
      <c r="L4530" s="432" t="e">
        <f>IF(K4530=0,#REF!,0)</f>
        <v>#REF!</v>
      </c>
      <c r="O4530">
        <v>64121.425537000003</v>
      </c>
      <c r="P4530">
        <v>36</v>
      </c>
    </row>
    <row r="4531" spans="1:16">
      <c r="A4531" s="29">
        <v>4529</v>
      </c>
      <c r="B4531" s="29">
        <v>11966.65599999999</v>
      </c>
      <c r="C4531" s="29">
        <v>137962.5909999999</v>
      </c>
      <c r="D4531" s="29">
        <v>1</v>
      </c>
      <c r="E4531" s="29">
        <v>1</v>
      </c>
      <c r="F4531" s="29">
        <v>2101.8580000000002</v>
      </c>
      <c r="G4531" s="29">
        <v>1</v>
      </c>
      <c r="H4531" s="29">
        <v>1</v>
      </c>
      <c r="I4531" s="29">
        <v>1</v>
      </c>
      <c r="K4531" s="432"/>
      <c r="L4531" s="432" t="e">
        <f>IF(K4531=0,#REF!,0)</f>
        <v>#REF!</v>
      </c>
      <c r="O4531">
        <v>63641.424254999998</v>
      </c>
      <c r="P4531">
        <v>39</v>
      </c>
    </row>
    <row r="4532" spans="1:16">
      <c r="A4532" s="29">
        <v>4530</v>
      </c>
      <c r="B4532" s="29">
        <v>12546.712999999991</v>
      </c>
      <c r="C4532" s="29">
        <v>104052.3539999999</v>
      </c>
      <c r="D4532" s="29">
        <v>1</v>
      </c>
      <c r="E4532" s="29">
        <v>1</v>
      </c>
      <c r="F4532" s="29">
        <v>3667.7599999999902</v>
      </c>
      <c r="G4532" s="29">
        <v>1</v>
      </c>
      <c r="H4532" s="29">
        <v>1</v>
      </c>
      <c r="I4532" s="29">
        <v>1</v>
      </c>
      <c r="K4532" s="432"/>
      <c r="L4532" s="432" t="e">
        <f>IF(K4532=0,#REF!,0)</f>
        <v>#REF!</v>
      </c>
      <c r="O4532">
        <v>62287.157715000001</v>
      </c>
      <c r="P4532">
        <v>38</v>
      </c>
    </row>
    <row r="4533" spans="1:16">
      <c r="A4533" s="29">
        <v>4531</v>
      </c>
      <c r="B4533" s="29">
        <v>18043.899999999991</v>
      </c>
      <c r="C4533" s="29">
        <v>44283.177999999913</v>
      </c>
      <c r="D4533" s="29">
        <v>1</v>
      </c>
      <c r="E4533" s="29">
        <v>1</v>
      </c>
      <c r="F4533" s="29">
        <v>5170.5529999999999</v>
      </c>
      <c r="G4533" s="29">
        <v>1</v>
      </c>
      <c r="H4533" s="29">
        <v>1</v>
      </c>
      <c r="I4533" s="29">
        <v>1</v>
      </c>
      <c r="K4533" s="432"/>
      <c r="L4533" s="432" t="e">
        <f>IF(K4533=0,#REF!,0)</f>
        <v>#REF!</v>
      </c>
      <c r="O4533">
        <v>61992.848998999987</v>
      </c>
      <c r="P4533">
        <v>41</v>
      </c>
    </row>
    <row r="4534" spans="1:16">
      <c r="A4534" s="29">
        <v>4532</v>
      </c>
      <c r="B4534" s="29">
        <v>18590.856999999989</v>
      </c>
      <c r="C4534" s="29">
        <v>44021.058999999797</v>
      </c>
      <c r="D4534" s="29">
        <v>1</v>
      </c>
      <c r="E4534" s="29">
        <v>1</v>
      </c>
      <c r="F4534" s="29">
        <v>5237.085</v>
      </c>
      <c r="G4534" s="29">
        <v>1</v>
      </c>
      <c r="H4534" s="29">
        <v>1</v>
      </c>
      <c r="I4534" s="29">
        <v>1</v>
      </c>
      <c r="K4534" s="432"/>
      <c r="L4534" s="432" t="e">
        <f>IF(K4534=0,#REF!,0)</f>
        <v>#REF!</v>
      </c>
      <c r="O4534">
        <v>62375.638609999987</v>
      </c>
      <c r="P4534">
        <v>42</v>
      </c>
    </row>
    <row r="4535" spans="1:16">
      <c r="A4535" s="29">
        <v>4533</v>
      </c>
      <c r="B4535" s="29">
        <v>9382.30799999999</v>
      </c>
      <c r="C4535" s="29">
        <v>20752.672999999901</v>
      </c>
      <c r="D4535" s="29">
        <v>1</v>
      </c>
      <c r="E4535" s="29">
        <v>1</v>
      </c>
      <c r="F4535" s="29">
        <v>4061.7530000000002</v>
      </c>
      <c r="G4535" s="29">
        <v>1</v>
      </c>
      <c r="H4535" s="29">
        <v>1</v>
      </c>
      <c r="I4535" s="29">
        <v>1</v>
      </c>
      <c r="K4535" s="432"/>
      <c r="L4535" s="432" t="e">
        <f>IF(K4535=0,#REF!,0)</f>
        <v>#REF!</v>
      </c>
      <c r="O4535">
        <v>62600.683349999999</v>
      </c>
      <c r="P4535">
        <v>38</v>
      </c>
    </row>
    <row r="4536" spans="1:16">
      <c r="A4536" s="29">
        <v>4534</v>
      </c>
      <c r="B4536" s="29">
        <v>1842.922</v>
      </c>
      <c r="C4536" s="29">
        <v>19397.99699999989</v>
      </c>
      <c r="D4536" s="29">
        <v>1</v>
      </c>
      <c r="E4536" s="29">
        <v>1</v>
      </c>
      <c r="F4536" s="29">
        <v>2950.2570000000001</v>
      </c>
      <c r="G4536" s="29">
        <v>1</v>
      </c>
      <c r="H4536" s="29">
        <v>1</v>
      </c>
      <c r="I4536" s="29">
        <v>1</v>
      </c>
      <c r="K4536" s="432"/>
      <c r="L4536" s="432" t="e">
        <f>IF(K4536=0,#REF!,0)</f>
        <v>#REF!</v>
      </c>
      <c r="O4536">
        <v>61784.597777000003</v>
      </c>
      <c r="P4536">
        <v>39</v>
      </c>
    </row>
    <row r="4537" spans="1:16">
      <c r="A4537" s="29">
        <v>4535</v>
      </c>
      <c r="B4537" s="29">
        <v>1830.636</v>
      </c>
      <c r="C4537" s="29">
        <v>18393.084999999901</v>
      </c>
      <c r="D4537" s="29">
        <v>1</v>
      </c>
      <c r="E4537" s="29">
        <v>1</v>
      </c>
      <c r="F4537" s="29">
        <v>1647.1030000000001</v>
      </c>
      <c r="G4537" s="29">
        <v>1</v>
      </c>
      <c r="H4537" s="29">
        <v>1</v>
      </c>
      <c r="I4537" s="29">
        <v>1</v>
      </c>
      <c r="K4537" s="432"/>
      <c r="L4537" s="432" t="e">
        <f>IF(K4537=0,#REF!,0)</f>
        <v>#REF!</v>
      </c>
      <c r="O4537">
        <v>60263.196899000002</v>
      </c>
      <c r="P4537">
        <v>37</v>
      </c>
    </row>
    <row r="4538" spans="1:16">
      <c r="A4538" s="29">
        <v>4536</v>
      </c>
      <c r="B4538" s="29">
        <v>1088.535999999998</v>
      </c>
      <c r="C4538" s="29">
        <v>17900.8309999999</v>
      </c>
      <c r="D4538" s="29">
        <v>1</v>
      </c>
      <c r="E4538" s="29">
        <v>1</v>
      </c>
      <c r="F4538" s="29">
        <v>1257.6389999999999</v>
      </c>
      <c r="G4538" s="29">
        <v>1</v>
      </c>
      <c r="H4538" s="29">
        <v>1</v>
      </c>
      <c r="I4538" s="29">
        <v>1</v>
      </c>
      <c r="K4538" s="432"/>
      <c r="L4538" s="432" t="e">
        <f>IF(K4538=0,#REF!,0)</f>
        <v>#REF!</v>
      </c>
      <c r="O4538">
        <v>58419.815306999997</v>
      </c>
      <c r="P4538">
        <v>32</v>
      </c>
    </row>
    <row r="4539" spans="1:16">
      <c r="A4539" s="29">
        <v>4537</v>
      </c>
      <c r="B4539" s="29">
        <v>1081.236999999998</v>
      </c>
      <c r="C4539" s="29">
        <v>17619.702999999899</v>
      </c>
      <c r="D4539" s="29">
        <v>1</v>
      </c>
      <c r="E4539" s="29">
        <v>1</v>
      </c>
      <c r="F4539" s="29">
        <v>551.78700000000003</v>
      </c>
      <c r="G4539" s="29">
        <v>1</v>
      </c>
      <c r="H4539" s="29">
        <v>1</v>
      </c>
      <c r="I4539" s="29">
        <v>1</v>
      </c>
      <c r="K4539" s="432"/>
      <c r="L4539" s="432" t="e">
        <f>IF(K4539=0,#REF!,0)</f>
        <v>#REF!</v>
      </c>
      <c r="O4539">
        <v>57005.891662000002</v>
      </c>
      <c r="P4539">
        <v>28</v>
      </c>
    </row>
    <row r="4540" spans="1:16">
      <c r="A4540" s="29">
        <v>4538</v>
      </c>
      <c r="B4540" s="29">
        <v>1072.285999999998</v>
      </c>
      <c r="C4540" s="29">
        <v>17195.984999999899</v>
      </c>
      <c r="D4540" s="29">
        <v>1</v>
      </c>
      <c r="E4540" s="29">
        <v>1</v>
      </c>
      <c r="F4540" s="29">
        <v>312.63400000000001</v>
      </c>
      <c r="G4540" s="29">
        <v>1</v>
      </c>
      <c r="H4540" s="29">
        <v>1</v>
      </c>
      <c r="I4540" s="29">
        <v>1</v>
      </c>
      <c r="K4540" s="432"/>
      <c r="L4540" s="432" t="e">
        <f>IF(K4540=0,#REF!,0)</f>
        <v>#REF!</v>
      </c>
      <c r="O4540">
        <v>54298.236603999998</v>
      </c>
      <c r="P4540">
        <v>29</v>
      </c>
    </row>
    <row r="4541" spans="1:16">
      <c r="A4541" s="29">
        <v>4539</v>
      </c>
      <c r="B4541" s="29">
        <v>1067.316999999998</v>
      </c>
      <c r="C4541" s="29">
        <v>16996.859999999891</v>
      </c>
      <c r="D4541" s="29">
        <v>1</v>
      </c>
      <c r="E4541" s="29">
        <v>1</v>
      </c>
      <c r="F4541" s="29">
        <v>239.99199999999999</v>
      </c>
      <c r="G4541" s="29">
        <v>1</v>
      </c>
      <c r="H4541" s="29">
        <v>1</v>
      </c>
      <c r="I4541" s="29">
        <v>1</v>
      </c>
      <c r="K4541" s="432"/>
      <c r="L4541" s="432" t="e">
        <f>IF(K4541=0,#REF!,0)</f>
        <v>#REF!</v>
      </c>
      <c r="O4541">
        <v>53698.276917000003</v>
      </c>
      <c r="P4541">
        <v>30</v>
      </c>
    </row>
    <row r="4542" spans="1:16">
      <c r="A4542" s="29">
        <v>4540</v>
      </c>
      <c r="B4542" s="29">
        <v>1063.4829999999979</v>
      </c>
      <c r="C4542" s="29">
        <v>16860.048999999901</v>
      </c>
      <c r="D4542" s="29">
        <v>1</v>
      </c>
      <c r="E4542" s="29">
        <v>1</v>
      </c>
      <c r="F4542" s="29">
        <v>240.231999999999</v>
      </c>
      <c r="G4542" s="29">
        <v>1</v>
      </c>
      <c r="H4542" s="29">
        <v>1</v>
      </c>
      <c r="I4542" s="29">
        <v>1</v>
      </c>
      <c r="K4542" s="432"/>
      <c r="L4542" s="432" t="e">
        <f>IF(K4542=0,#REF!,0)</f>
        <v>#REF!</v>
      </c>
      <c r="O4542">
        <v>53152.653380999996</v>
      </c>
      <c r="P4542">
        <v>29</v>
      </c>
    </row>
    <row r="4543" spans="1:16">
      <c r="A4543" s="29">
        <v>4541</v>
      </c>
      <c r="B4543" s="29">
        <v>1060.728999999998</v>
      </c>
      <c r="C4543" s="29">
        <v>16753.409999999902</v>
      </c>
      <c r="D4543" s="29">
        <v>1</v>
      </c>
      <c r="E4543" s="29">
        <v>1</v>
      </c>
      <c r="F4543" s="29">
        <v>225.308999999999</v>
      </c>
      <c r="G4543" s="29">
        <v>1</v>
      </c>
      <c r="H4543" s="29">
        <v>1</v>
      </c>
      <c r="I4543" s="29">
        <v>1</v>
      </c>
      <c r="K4543" s="432"/>
      <c r="L4543" s="432" t="e">
        <f>IF(K4543=0,#REF!,0)</f>
        <v>#REF!</v>
      </c>
      <c r="O4543">
        <v>52761.405976000002</v>
      </c>
      <c r="P4543">
        <v>31</v>
      </c>
    </row>
    <row r="4544" spans="1:16">
      <c r="A4544" s="29">
        <v>4542</v>
      </c>
      <c r="B4544" s="29">
        <v>1789.5360000000001</v>
      </c>
      <c r="C4544" s="29">
        <v>16714.138999999901</v>
      </c>
      <c r="D4544" s="29">
        <v>1</v>
      </c>
      <c r="E4544" s="29">
        <v>1</v>
      </c>
      <c r="F4544" s="29">
        <v>2495.9659999999999</v>
      </c>
      <c r="G4544" s="29">
        <v>1</v>
      </c>
      <c r="H4544" s="29">
        <v>1</v>
      </c>
      <c r="I4544" s="29">
        <v>1</v>
      </c>
      <c r="K4544" s="432"/>
      <c r="L4544" s="432" t="e">
        <f>IF(K4544=0,#REF!,0)</f>
        <v>#REF!</v>
      </c>
      <c r="O4544">
        <v>52389.847138999998</v>
      </c>
      <c r="P4544">
        <v>28</v>
      </c>
    </row>
    <row r="4545" spans="1:16">
      <c r="A4545" s="29">
        <v>4543</v>
      </c>
      <c r="B4545" s="29">
        <v>14765.534999999991</v>
      </c>
      <c r="C4545" s="29">
        <v>17724.089999999898</v>
      </c>
      <c r="D4545" s="29">
        <v>1</v>
      </c>
      <c r="E4545" s="29">
        <v>1</v>
      </c>
      <c r="F4545" s="29">
        <v>6548.2809999999999</v>
      </c>
      <c r="G4545" s="29">
        <v>1</v>
      </c>
      <c r="H4545" s="29">
        <v>1</v>
      </c>
      <c r="I4545" s="29">
        <v>1</v>
      </c>
      <c r="K4545" s="432"/>
      <c r="L4545" s="432" t="e">
        <f>IF(K4545=0,#REF!,0)</f>
        <v>#REF!</v>
      </c>
      <c r="O4545">
        <v>53393.396179000003</v>
      </c>
      <c r="P4545">
        <v>32</v>
      </c>
    </row>
    <row r="4546" spans="1:16">
      <c r="A4546" s="29">
        <v>4544</v>
      </c>
      <c r="B4546" s="29">
        <v>6215.8159999999898</v>
      </c>
      <c r="C4546" s="29">
        <v>67990.783999999796</v>
      </c>
      <c r="D4546" s="29">
        <v>1</v>
      </c>
      <c r="E4546" s="29">
        <v>1</v>
      </c>
      <c r="F4546" s="29">
        <v>5305.8529999999901</v>
      </c>
      <c r="G4546" s="29">
        <v>1</v>
      </c>
      <c r="H4546" s="29">
        <v>1</v>
      </c>
      <c r="I4546" s="29">
        <v>1</v>
      </c>
      <c r="K4546" s="432"/>
      <c r="L4546" s="432" t="e">
        <f>IF(K4546=0,#REF!,0)</f>
        <v>#REF!</v>
      </c>
      <c r="O4546">
        <v>54316.526824</v>
      </c>
      <c r="P4546">
        <v>35</v>
      </c>
    </row>
    <row r="4547" spans="1:16">
      <c r="A4547" s="29">
        <v>4545</v>
      </c>
      <c r="B4547" s="29">
        <v>6119.4289999999983</v>
      </c>
      <c r="C4547" s="29">
        <v>109797.14</v>
      </c>
      <c r="D4547" s="29">
        <v>1</v>
      </c>
      <c r="E4547" s="29">
        <v>1</v>
      </c>
      <c r="F4547" s="29">
        <v>4390.1669999999904</v>
      </c>
      <c r="G4547" s="29">
        <v>1</v>
      </c>
      <c r="H4547" s="29">
        <v>1</v>
      </c>
      <c r="I4547" s="29">
        <v>1</v>
      </c>
      <c r="K4547" s="432"/>
      <c r="L4547" s="432" t="e">
        <f>IF(K4547=0,#REF!,0)</f>
        <v>#REF!</v>
      </c>
      <c r="O4547">
        <v>54378.738983000003</v>
      </c>
      <c r="P4547">
        <v>39</v>
      </c>
    </row>
    <row r="4548" spans="1:16">
      <c r="A4548" s="29">
        <v>4546</v>
      </c>
      <c r="B4548" s="29">
        <v>8509.132999999998</v>
      </c>
      <c r="C4548" s="29">
        <v>135396.1559999997</v>
      </c>
      <c r="D4548" s="29">
        <v>1</v>
      </c>
      <c r="E4548" s="29">
        <v>1</v>
      </c>
      <c r="F4548" s="29">
        <v>3344.1550000000002</v>
      </c>
      <c r="G4548" s="29">
        <v>1</v>
      </c>
      <c r="H4548" s="29">
        <v>1</v>
      </c>
      <c r="I4548" s="29">
        <v>1</v>
      </c>
      <c r="K4548" s="432"/>
      <c r="L4548" s="432" t="e">
        <f>IF(K4548=0,#REF!,0)</f>
        <v>#REF!</v>
      </c>
      <c r="O4548">
        <v>55132.892884000001</v>
      </c>
      <c r="P4548">
        <v>39</v>
      </c>
    </row>
    <row r="4549" spans="1:16">
      <c r="A4549" s="29">
        <v>4547</v>
      </c>
      <c r="B4549" s="29">
        <v>11267.866999999989</v>
      </c>
      <c r="C4549" s="29">
        <v>164713.26099999979</v>
      </c>
      <c r="D4549" s="29">
        <v>1</v>
      </c>
      <c r="E4549" s="29">
        <v>1</v>
      </c>
      <c r="F4549" s="29">
        <v>2951.6009999999901</v>
      </c>
      <c r="G4549" s="29">
        <v>1</v>
      </c>
      <c r="H4549" s="29">
        <v>1</v>
      </c>
      <c r="I4549" s="29">
        <v>1</v>
      </c>
      <c r="K4549" s="432"/>
      <c r="L4549" s="432" t="e">
        <f>IF(K4549=0,#REF!,0)</f>
        <v>#REF!</v>
      </c>
      <c r="O4549">
        <v>57493.753418</v>
      </c>
      <c r="P4549">
        <v>40</v>
      </c>
    </row>
    <row r="4550" spans="1:16">
      <c r="A4550" s="29">
        <v>4548</v>
      </c>
      <c r="B4550" s="29">
        <v>11061.427999999991</v>
      </c>
      <c r="C4550" s="29">
        <v>149902.7499999998</v>
      </c>
      <c r="D4550" s="29">
        <v>1</v>
      </c>
      <c r="E4550" s="29">
        <v>1</v>
      </c>
      <c r="F4550" s="29">
        <v>2755.2069999999999</v>
      </c>
      <c r="G4550" s="29">
        <v>1</v>
      </c>
      <c r="H4550" s="29">
        <v>1</v>
      </c>
      <c r="I4550" s="29">
        <v>1</v>
      </c>
      <c r="K4550" s="432"/>
      <c r="L4550" s="432" t="e">
        <f>IF(K4550=0,#REF!,0)</f>
        <v>#REF!</v>
      </c>
      <c r="O4550">
        <v>58834.098815999998</v>
      </c>
      <c r="P4550">
        <v>40</v>
      </c>
    </row>
    <row r="4551" spans="1:16">
      <c r="A4551" s="29">
        <v>4549</v>
      </c>
      <c r="B4551" s="29">
        <v>19461.694999999901</v>
      </c>
      <c r="C4551" s="29">
        <v>127079.17699999981</v>
      </c>
      <c r="D4551" s="29">
        <v>1</v>
      </c>
      <c r="E4551" s="29">
        <v>1</v>
      </c>
      <c r="F4551" s="29">
        <v>4125.2950000000001</v>
      </c>
      <c r="G4551" s="29">
        <v>1</v>
      </c>
      <c r="H4551" s="29">
        <v>1</v>
      </c>
      <c r="I4551" s="29">
        <v>1</v>
      </c>
      <c r="K4551" s="432"/>
      <c r="L4551" s="432" t="e">
        <f>IF(K4551=0,#REF!,0)</f>
        <v>#REF!</v>
      </c>
      <c r="O4551">
        <v>59279.520506000001</v>
      </c>
      <c r="P4551">
        <v>41</v>
      </c>
    </row>
    <row r="4552" spans="1:16">
      <c r="A4552" s="29">
        <v>4550</v>
      </c>
      <c r="B4552" s="29">
        <v>14650.38099999999</v>
      </c>
      <c r="C4552" s="29">
        <v>150018.7539999997</v>
      </c>
      <c r="D4552" s="29">
        <v>1</v>
      </c>
      <c r="E4552" s="29">
        <v>1</v>
      </c>
      <c r="F4552" s="29">
        <v>3667.5920000000001</v>
      </c>
      <c r="G4552" s="29">
        <v>1</v>
      </c>
      <c r="H4552" s="29">
        <v>1</v>
      </c>
      <c r="I4552" s="29">
        <v>1</v>
      </c>
      <c r="K4552" s="432"/>
      <c r="L4552" s="432" t="e">
        <f>IF(K4552=0,#REF!,0)</f>
        <v>#REF!</v>
      </c>
      <c r="O4552">
        <v>60296.244630000001</v>
      </c>
      <c r="P4552">
        <v>40</v>
      </c>
    </row>
    <row r="4553" spans="1:16">
      <c r="A4553" s="29">
        <v>4551</v>
      </c>
      <c r="B4553" s="29">
        <v>14083.254999999899</v>
      </c>
      <c r="C4553" s="29">
        <v>185651.74499999991</v>
      </c>
      <c r="D4553" s="29">
        <v>1</v>
      </c>
      <c r="E4553" s="29">
        <v>1</v>
      </c>
      <c r="F4553" s="29">
        <v>2101.797</v>
      </c>
      <c r="G4553" s="29">
        <v>1</v>
      </c>
      <c r="H4553" s="29">
        <v>1</v>
      </c>
      <c r="I4553" s="29">
        <v>1</v>
      </c>
      <c r="K4553" s="432"/>
      <c r="L4553" s="432" t="e">
        <f>IF(K4553=0,#REF!,0)</f>
        <v>#REF!</v>
      </c>
      <c r="O4553">
        <v>61050.986755999998</v>
      </c>
      <c r="P4553">
        <v>40</v>
      </c>
    </row>
    <row r="4554" spans="1:16">
      <c r="A4554" s="29">
        <v>4552</v>
      </c>
      <c r="B4554" s="29">
        <v>14162.657999999999</v>
      </c>
      <c r="C4554" s="29">
        <v>172287.88599999971</v>
      </c>
      <c r="D4554" s="29">
        <v>1</v>
      </c>
      <c r="E4554" s="29">
        <v>1</v>
      </c>
      <c r="F4554" s="29">
        <v>1841.20299999999</v>
      </c>
      <c r="G4554" s="29">
        <v>1</v>
      </c>
      <c r="H4554" s="29">
        <v>1</v>
      </c>
      <c r="I4554" s="29">
        <v>1</v>
      </c>
      <c r="K4554" s="432"/>
      <c r="L4554" s="432" t="e">
        <f>IF(K4554=0,#REF!,0)</f>
        <v>#REF!</v>
      </c>
      <c r="O4554">
        <v>61072.407288000002</v>
      </c>
      <c r="P4554">
        <v>40</v>
      </c>
    </row>
    <row r="4555" spans="1:16">
      <c r="A4555" s="29">
        <v>4553</v>
      </c>
      <c r="B4555" s="29">
        <v>14171.796</v>
      </c>
      <c r="C4555" s="29">
        <v>157468.06399999981</v>
      </c>
      <c r="D4555" s="29">
        <v>1</v>
      </c>
      <c r="E4555" s="29">
        <v>1</v>
      </c>
      <c r="F4555" s="29">
        <v>2101.6469999999999</v>
      </c>
      <c r="G4555" s="29">
        <v>1</v>
      </c>
      <c r="H4555" s="29">
        <v>1</v>
      </c>
      <c r="I4555" s="29">
        <v>1</v>
      </c>
      <c r="K4555" s="432"/>
      <c r="L4555" s="432" t="e">
        <f>IF(K4555=0,#REF!,0)</f>
        <v>#REF!</v>
      </c>
      <c r="O4555">
        <v>60922.580687999987</v>
      </c>
      <c r="P4555">
        <v>40</v>
      </c>
    </row>
    <row r="4556" spans="1:16">
      <c r="A4556" s="29">
        <v>4554</v>
      </c>
      <c r="B4556" s="29">
        <v>15577.2229999999</v>
      </c>
      <c r="C4556" s="29">
        <v>128430.24799999991</v>
      </c>
      <c r="D4556" s="29">
        <v>1</v>
      </c>
      <c r="E4556" s="29">
        <v>1</v>
      </c>
      <c r="F4556" s="29">
        <v>3667.1869999999999</v>
      </c>
      <c r="G4556" s="29">
        <v>1</v>
      </c>
      <c r="H4556" s="29">
        <v>1</v>
      </c>
      <c r="I4556" s="29">
        <v>1</v>
      </c>
      <c r="K4556" s="432"/>
      <c r="L4556" s="432" t="e">
        <f>IF(K4556=0,#REF!,0)</f>
        <v>#REF!</v>
      </c>
      <c r="O4556">
        <v>61089.681579999997</v>
      </c>
      <c r="P4556">
        <v>42</v>
      </c>
    </row>
    <row r="4557" spans="1:16">
      <c r="A4557" s="29">
        <v>4555</v>
      </c>
      <c r="B4557" s="29">
        <v>21137.4379999999</v>
      </c>
      <c r="C4557" s="29">
        <v>47809.058999999892</v>
      </c>
      <c r="D4557" s="29">
        <v>1</v>
      </c>
      <c r="E4557" s="29">
        <v>1</v>
      </c>
      <c r="F4557" s="29">
        <v>5169.2519999999904</v>
      </c>
      <c r="G4557" s="29">
        <v>1</v>
      </c>
      <c r="H4557" s="29">
        <v>1</v>
      </c>
      <c r="I4557" s="29">
        <v>1</v>
      </c>
      <c r="K4557" s="432"/>
      <c r="L4557" s="432" t="e">
        <f>IF(K4557=0,#REF!,0)</f>
        <v>#REF!</v>
      </c>
      <c r="O4557">
        <v>61321.732542999998</v>
      </c>
      <c r="P4557">
        <v>44</v>
      </c>
    </row>
    <row r="4558" spans="1:16">
      <c r="A4558" s="29">
        <v>4556</v>
      </c>
      <c r="B4558" s="29">
        <v>22320.317999999999</v>
      </c>
      <c r="C4558" s="29">
        <v>48379.054999999797</v>
      </c>
      <c r="D4558" s="29">
        <v>1</v>
      </c>
      <c r="E4558" s="29">
        <v>1</v>
      </c>
      <c r="F4558" s="29">
        <v>5235.326</v>
      </c>
      <c r="G4558" s="29">
        <v>1</v>
      </c>
      <c r="H4558" s="29">
        <v>1</v>
      </c>
      <c r="I4558" s="29">
        <v>1</v>
      </c>
      <c r="K4558" s="432"/>
      <c r="L4558" s="432" t="e">
        <f>IF(K4558=0,#REF!,0)</f>
        <v>#REF!</v>
      </c>
      <c r="O4558">
        <v>61770.689759000001</v>
      </c>
      <c r="P4558">
        <v>46</v>
      </c>
    </row>
    <row r="4559" spans="1:16">
      <c r="A4559" s="29">
        <v>4557</v>
      </c>
      <c r="B4559" s="29">
        <v>13759.928999999989</v>
      </c>
      <c r="C4559" s="29">
        <v>23082.81699999989</v>
      </c>
      <c r="D4559" s="29">
        <v>1</v>
      </c>
      <c r="E4559" s="29">
        <v>1</v>
      </c>
      <c r="F4559" s="29">
        <v>4060.4369999999999</v>
      </c>
      <c r="G4559" s="29">
        <v>1</v>
      </c>
      <c r="H4559" s="29">
        <v>1</v>
      </c>
      <c r="I4559" s="29">
        <v>1</v>
      </c>
      <c r="K4559" s="432"/>
      <c r="L4559" s="432" t="e">
        <f>IF(K4559=0,#REF!,0)</f>
        <v>#REF!</v>
      </c>
      <c r="O4559">
        <v>62258.007812000003</v>
      </c>
      <c r="P4559">
        <v>47</v>
      </c>
    </row>
    <row r="4560" spans="1:16">
      <c r="A4560" s="29">
        <v>4558</v>
      </c>
      <c r="B4560" s="29">
        <v>1920.3330000000001</v>
      </c>
      <c r="C4560" s="29">
        <v>21414.4549999999</v>
      </c>
      <c r="D4560" s="29">
        <v>1</v>
      </c>
      <c r="E4560" s="29">
        <v>1</v>
      </c>
      <c r="F4560" s="29">
        <v>2948.5619999999999</v>
      </c>
      <c r="G4560" s="29">
        <v>1</v>
      </c>
      <c r="H4560" s="29">
        <v>1</v>
      </c>
      <c r="I4560" s="29">
        <v>1</v>
      </c>
      <c r="K4560" s="432"/>
      <c r="L4560" s="432" t="e">
        <f>IF(K4560=0,#REF!,0)</f>
        <v>#REF!</v>
      </c>
      <c r="O4560">
        <v>61498.816649</v>
      </c>
      <c r="P4560">
        <v>43</v>
      </c>
    </row>
    <row r="4561" spans="1:16">
      <c r="A4561" s="29">
        <v>4559</v>
      </c>
      <c r="B4561" s="29">
        <v>1886.5840000000001</v>
      </c>
      <c r="C4561" s="29">
        <v>20469.129999999899</v>
      </c>
      <c r="D4561" s="29">
        <v>1</v>
      </c>
      <c r="E4561" s="29">
        <v>1</v>
      </c>
      <c r="F4561" s="29">
        <v>1646.00099999999</v>
      </c>
      <c r="G4561" s="29">
        <v>1</v>
      </c>
      <c r="H4561" s="29">
        <v>1</v>
      </c>
      <c r="I4561" s="29">
        <v>1</v>
      </c>
      <c r="K4561" s="432"/>
      <c r="L4561" s="432" t="e">
        <f>IF(K4561=0,#REF!,0)</f>
        <v>#REF!</v>
      </c>
      <c r="O4561">
        <v>59633.145751999997</v>
      </c>
      <c r="P4561">
        <v>42</v>
      </c>
    </row>
    <row r="4562" spans="1:16">
      <c r="A4562" s="29">
        <v>4560</v>
      </c>
      <c r="B4562" s="29">
        <v>1139.659999999998</v>
      </c>
      <c r="C4562" s="29">
        <v>19856.373999999902</v>
      </c>
      <c r="D4562" s="29">
        <v>1</v>
      </c>
      <c r="E4562" s="29">
        <v>1</v>
      </c>
      <c r="F4562" s="29">
        <v>1256.7539999999999</v>
      </c>
      <c r="G4562" s="29">
        <v>1</v>
      </c>
      <c r="H4562" s="29">
        <v>1</v>
      </c>
      <c r="I4562" s="29">
        <v>1</v>
      </c>
      <c r="K4562" s="432"/>
      <c r="L4562" s="432" t="e">
        <f>IF(K4562=0,#REF!,0)</f>
        <v>#REF!</v>
      </c>
      <c r="O4562">
        <v>57513.058502</v>
      </c>
      <c r="P4562">
        <v>38</v>
      </c>
    </row>
    <row r="4563" spans="1:16">
      <c r="A4563" s="29">
        <v>4561</v>
      </c>
      <c r="B4563" s="29">
        <v>1124.2789999999979</v>
      </c>
      <c r="C4563" s="29">
        <v>19244.38999999989</v>
      </c>
      <c r="D4563" s="29">
        <v>1</v>
      </c>
      <c r="E4563" s="29">
        <v>1</v>
      </c>
      <c r="F4563" s="29">
        <v>551.16300000000001</v>
      </c>
      <c r="G4563" s="29">
        <v>1</v>
      </c>
      <c r="H4563" s="29">
        <v>1</v>
      </c>
      <c r="I4563" s="29">
        <v>1</v>
      </c>
      <c r="K4563" s="432"/>
      <c r="L4563" s="432" t="e">
        <f>IF(K4563=0,#REF!,0)</f>
        <v>#REF!</v>
      </c>
      <c r="O4563">
        <v>54731.115966999998</v>
      </c>
      <c r="P4563">
        <v>31</v>
      </c>
    </row>
    <row r="4564" spans="1:16">
      <c r="A4564" s="29">
        <v>4562</v>
      </c>
      <c r="B4564" s="29">
        <v>1107.7599999999979</v>
      </c>
      <c r="C4564" s="29">
        <v>18522.593999999899</v>
      </c>
      <c r="D4564" s="29">
        <v>1</v>
      </c>
      <c r="E4564" s="29">
        <v>1</v>
      </c>
      <c r="F4564" s="29">
        <v>311.99299999999897</v>
      </c>
      <c r="G4564" s="29">
        <v>1</v>
      </c>
      <c r="H4564" s="29">
        <v>1</v>
      </c>
      <c r="I4564" s="29">
        <v>1</v>
      </c>
      <c r="K4564" s="432"/>
      <c r="L4564" s="432" t="e">
        <f>IF(K4564=0,#REF!,0)</f>
        <v>#REF!</v>
      </c>
      <c r="O4564">
        <v>52368.072784000004</v>
      </c>
      <c r="P4564">
        <v>31</v>
      </c>
    </row>
    <row r="4565" spans="1:16">
      <c r="A4565" s="29">
        <v>4563</v>
      </c>
      <c r="B4565" s="29">
        <v>1097.8319999999981</v>
      </c>
      <c r="C4565" s="29">
        <v>18132.598999999889</v>
      </c>
      <c r="D4565" s="29">
        <v>1</v>
      </c>
      <c r="E4565" s="29">
        <v>1</v>
      </c>
      <c r="F4565" s="29">
        <v>238.497999999999</v>
      </c>
      <c r="G4565" s="29">
        <v>1</v>
      </c>
      <c r="H4565" s="29">
        <v>1</v>
      </c>
      <c r="I4565" s="29">
        <v>1</v>
      </c>
      <c r="K4565" s="432"/>
      <c r="L4565" s="432" t="e">
        <f>IF(K4565=0,#REF!,0)</f>
        <v>#REF!</v>
      </c>
      <c r="O4565">
        <v>52378.584625000003</v>
      </c>
      <c r="P4565">
        <v>31</v>
      </c>
    </row>
    <row r="4566" spans="1:16">
      <c r="A4566" s="29">
        <v>4564</v>
      </c>
      <c r="B4566" s="29">
        <v>1089.2649999999981</v>
      </c>
      <c r="C4566" s="29">
        <v>17792.163999999892</v>
      </c>
      <c r="D4566" s="29">
        <v>1</v>
      </c>
      <c r="E4566" s="29">
        <v>1</v>
      </c>
      <c r="F4566" s="29">
        <v>238.82499999999999</v>
      </c>
      <c r="G4566" s="29">
        <v>1</v>
      </c>
      <c r="H4566" s="29">
        <v>1</v>
      </c>
      <c r="I4566" s="29">
        <v>1</v>
      </c>
      <c r="K4566" s="432"/>
      <c r="L4566" s="432" t="e">
        <f>IF(K4566=0,#REF!,0)</f>
        <v>#REF!</v>
      </c>
      <c r="O4566">
        <v>51914.657134000001</v>
      </c>
      <c r="P4566">
        <v>30</v>
      </c>
    </row>
    <row r="4567" spans="1:16">
      <c r="A4567" s="29">
        <v>4565</v>
      </c>
      <c r="B4567" s="29">
        <v>1082.249999999998</v>
      </c>
      <c r="C4567" s="29">
        <v>17514.080999999889</v>
      </c>
      <c r="D4567" s="29">
        <v>1</v>
      </c>
      <c r="E4567" s="29">
        <v>1</v>
      </c>
      <c r="F4567" s="29">
        <v>224.55999999999901</v>
      </c>
      <c r="G4567" s="29">
        <v>1</v>
      </c>
      <c r="H4567" s="29">
        <v>1</v>
      </c>
      <c r="I4567" s="29">
        <v>1</v>
      </c>
      <c r="K4567" s="432"/>
      <c r="L4567" s="432" t="e">
        <f>IF(K4567=0,#REF!,0)</f>
        <v>#REF!</v>
      </c>
      <c r="O4567">
        <v>51857.461242999998</v>
      </c>
      <c r="P4567">
        <v>32</v>
      </c>
    </row>
    <row r="4568" spans="1:16">
      <c r="A4568" s="29">
        <v>4566</v>
      </c>
      <c r="B4568" s="29">
        <v>1812.55</v>
      </c>
      <c r="C4568" s="29">
        <v>17552.298999999901</v>
      </c>
      <c r="D4568" s="29">
        <v>1</v>
      </c>
      <c r="E4568" s="29">
        <v>1</v>
      </c>
      <c r="F4568" s="29">
        <v>2495.1389999999901</v>
      </c>
      <c r="G4568" s="29">
        <v>1</v>
      </c>
      <c r="H4568" s="29">
        <v>1</v>
      </c>
      <c r="I4568" s="29">
        <v>1</v>
      </c>
      <c r="K4568" s="432"/>
      <c r="L4568" s="432" t="e">
        <f>IF(K4568=0,#REF!,0)</f>
        <v>#REF!</v>
      </c>
      <c r="O4568">
        <v>52418.915436000003</v>
      </c>
      <c r="P4568">
        <v>31</v>
      </c>
    </row>
    <row r="4569" spans="1:16">
      <c r="A4569" s="29">
        <v>4567</v>
      </c>
      <c r="B4569" s="29">
        <v>21378.360999999899</v>
      </c>
      <c r="C4569" s="29">
        <v>20140.33399999989</v>
      </c>
      <c r="D4569" s="29">
        <v>1</v>
      </c>
      <c r="E4569" s="29">
        <v>1</v>
      </c>
      <c r="F4569" s="29">
        <v>6546.8040000000001</v>
      </c>
      <c r="G4569" s="29">
        <v>1</v>
      </c>
      <c r="H4569" s="29">
        <v>1</v>
      </c>
      <c r="I4569" s="29">
        <v>1</v>
      </c>
      <c r="K4569" s="432"/>
      <c r="L4569" s="432" t="e">
        <f>IF(K4569=0,#REF!,0)</f>
        <v>#REF!</v>
      </c>
      <c r="O4569">
        <v>54478.843292999998</v>
      </c>
      <c r="P4569">
        <v>37</v>
      </c>
    </row>
    <row r="4570" spans="1:16">
      <c r="A4570" s="29">
        <v>4568</v>
      </c>
      <c r="B4570" s="29">
        <v>14306.130999999999</v>
      </c>
      <c r="C4570" s="29">
        <v>129889.15399999989</v>
      </c>
      <c r="D4570" s="29">
        <v>1</v>
      </c>
      <c r="E4570" s="29">
        <v>1</v>
      </c>
      <c r="F4570" s="29">
        <v>5303.4070000000002</v>
      </c>
      <c r="G4570" s="29">
        <v>1</v>
      </c>
      <c r="H4570" s="29">
        <v>1</v>
      </c>
      <c r="I4570" s="29">
        <v>1</v>
      </c>
      <c r="K4570" s="432"/>
      <c r="L4570" s="432" t="e">
        <f>IF(K4570=0,#REF!,0)</f>
        <v>#REF!</v>
      </c>
      <c r="O4570">
        <v>59138.304444999987</v>
      </c>
      <c r="P4570">
        <v>52</v>
      </c>
    </row>
    <row r="4571" spans="1:16">
      <c r="A4571" s="29">
        <v>4569</v>
      </c>
      <c r="B4571" s="29">
        <v>14756.897000000001</v>
      </c>
      <c r="C4571" s="29">
        <v>161850.14499999999</v>
      </c>
      <c r="D4571" s="29">
        <v>1</v>
      </c>
      <c r="E4571" s="29">
        <v>1</v>
      </c>
      <c r="F4571" s="29">
        <v>4387.2479999999896</v>
      </c>
      <c r="G4571" s="29">
        <v>1</v>
      </c>
      <c r="H4571" s="29">
        <v>1</v>
      </c>
      <c r="I4571" s="29">
        <v>1</v>
      </c>
      <c r="K4571" s="432"/>
      <c r="L4571" s="432" t="e">
        <f>IF(K4571=0,#REF!,0)</f>
        <v>#REF!</v>
      </c>
      <c r="O4571">
        <v>63572.911194</v>
      </c>
      <c r="P4571">
        <v>44</v>
      </c>
    </row>
    <row r="4572" spans="1:16">
      <c r="A4572" s="29">
        <v>4570</v>
      </c>
      <c r="B4572" s="29">
        <v>16209.855</v>
      </c>
      <c r="C4572" s="29">
        <v>188250.66099999979</v>
      </c>
      <c r="D4572" s="29">
        <v>1</v>
      </c>
      <c r="E4572" s="29">
        <v>1</v>
      </c>
      <c r="F4572" s="29">
        <v>3341.3150000000001</v>
      </c>
      <c r="G4572" s="29">
        <v>1</v>
      </c>
      <c r="H4572" s="29">
        <v>1</v>
      </c>
      <c r="I4572" s="29">
        <v>1</v>
      </c>
      <c r="K4572" s="432"/>
      <c r="L4572" s="432" t="e">
        <f>IF(K4572=0,#REF!,0)</f>
        <v>#REF!</v>
      </c>
      <c r="O4572">
        <v>69741.526368000006</v>
      </c>
      <c r="P4572">
        <v>47</v>
      </c>
    </row>
    <row r="4573" spans="1:16">
      <c r="A4573" s="29">
        <v>4571</v>
      </c>
      <c r="B4573" s="29">
        <v>17582.819</v>
      </c>
      <c r="C4573" s="29">
        <v>211099.2659999998</v>
      </c>
      <c r="D4573" s="29">
        <v>1</v>
      </c>
      <c r="E4573" s="29">
        <v>1</v>
      </c>
      <c r="F4573" s="29">
        <v>2948.82799999999</v>
      </c>
      <c r="G4573" s="29">
        <v>1</v>
      </c>
      <c r="H4573" s="29">
        <v>1</v>
      </c>
      <c r="I4573" s="29">
        <v>1</v>
      </c>
      <c r="K4573" s="432"/>
      <c r="L4573" s="432" t="e">
        <f>IF(K4573=0,#REF!,0)</f>
        <v>#REF!</v>
      </c>
      <c r="O4573">
        <v>72152.536376000004</v>
      </c>
      <c r="P4573">
        <v>41</v>
      </c>
    </row>
    <row r="4574" spans="1:16">
      <c r="A4574" s="29">
        <v>4572</v>
      </c>
      <c r="B4574" s="29">
        <v>17195.084999999901</v>
      </c>
      <c r="C4574" s="29">
        <v>194828.79599999989</v>
      </c>
      <c r="D4574" s="29">
        <v>1</v>
      </c>
      <c r="E4574" s="29">
        <v>1</v>
      </c>
      <c r="F4574" s="29">
        <v>2753.038</v>
      </c>
      <c r="G4574" s="29">
        <v>1</v>
      </c>
      <c r="H4574" s="29">
        <v>1</v>
      </c>
      <c r="I4574" s="29">
        <v>1</v>
      </c>
      <c r="K4574" s="432"/>
      <c r="L4574" s="432" t="e">
        <f>IF(K4574=0,#REF!,0)</f>
        <v>#REF!</v>
      </c>
      <c r="O4574">
        <v>73780.481383999999</v>
      </c>
      <c r="P4574">
        <v>39</v>
      </c>
    </row>
    <row r="4575" spans="1:16">
      <c r="A4575" s="29">
        <v>4573</v>
      </c>
      <c r="B4575" s="29">
        <v>24159.285999999891</v>
      </c>
      <c r="C4575" s="29">
        <v>160301.8039999998</v>
      </c>
      <c r="D4575" s="29">
        <v>1</v>
      </c>
      <c r="E4575" s="29">
        <v>1</v>
      </c>
      <c r="F4575" s="29">
        <v>4123.1559999999899</v>
      </c>
      <c r="G4575" s="29">
        <v>1</v>
      </c>
      <c r="H4575" s="29">
        <v>1</v>
      </c>
      <c r="I4575" s="29">
        <v>1</v>
      </c>
      <c r="K4575" s="432"/>
      <c r="L4575" s="432" t="e">
        <f>IF(K4575=0,#REF!,0)</f>
        <v>#REF!</v>
      </c>
      <c r="O4575">
        <v>71808.735474000001</v>
      </c>
      <c r="P4575">
        <v>47</v>
      </c>
    </row>
    <row r="4576" spans="1:16">
      <c r="A4576" s="29">
        <v>4574</v>
      </c>
      <c r="B4576" s="29">
        <v>18281.221000000001</v>
      </c>
      <c r="C4576" s="29">
        <v>175828.63499999989</v>
      </c>
      <c r="D4576" s="29">
        <v>1</v>
      </c>
      <c r="E4576" s="29">
        <v>1</v>
      </c>
      <c r="F4576" s="29">
        <v>3666.39</v>
      </c>
      <c r="G4576" s="29">
        <v>1</v>
      </c>
      <c r="H4576" s="29">
        <v>1</v>
      </c>
      <c r="I4576" s="29">
        <v>1</v>
      </c>
      <c r="K4576" s="432"/>
      <c r="L4576" s="432" t="e">
        <f>IF(K4576=0,#REF!,0)</f>
        <v>#REF!</v>
      </c>
      <c r="O4576">
        <v>71203.2359</v>
      </c>
      <c r="P4576">
        <v>45</v>
      </c>
    </row>
    <row r="4577" spans="1:16">
      <c r="A4577" s="29">
        <v>4575</v>
      </c>
      <c r="B4577" s="29">
        <v>16763.206999999991</v>
      </c>
      <c r="C4577" s="29">
        <v>204614.45999999979</v>
      </c>
      <c r="D4577" s="29">
        <v>1</v>
      </c>
      <c r="E4577" s="29">
        <v>1</v>
      </c>
      <c r="F4577" s="29">
        <v>2101.3309999999901</v>
      </c>
      <c r="G4577" s="29">
        <v>1</v>
      </c>
      <c r="H4577" s="29">
        <v>1</v>
      </c>
      <c r="I4577" s="29">
        <v>1</v>
      </c>
      <c r="K4577" s="432"/>
      <c r="L4577" s="432" t="e">
        <f>IF(K4577=0,#REF!,0)</f>
        <v>#REF!</v>
      </c>
      <c r="O4577">
        <v>74134.014038000008</v>
      </c>
      <c r="P4577">
        <v>41</v>
      </c>
    </row>
    <row r="4578" spans="1:16">
      <c r="A4578" s="29">
        <v>4576</v>
      </c>
      <c r="B4578" s="29">
        <v>16473.696</v>
      </c>
      <c r="C4578" s="29">
        <v>189503.69299999971</v>
      </c>
      <c r="D4578" s="29">
        <v>1</v>
      </c>
      <c r="E4578" s="29">
        <v>1</v>
      </c>
      <c r="F4578" s="29">
        <v>1841.11</v>
      </c>
      <c r="G4578" s="29">
        <v>1</v>
      </c>
      <c r="H4578" s="29">
        <v>1</v>
      </c>
      <c r="I4578" s="29">
        <v>1</v>
      </c>
      <c r="K4578" s="432"/>
      <c r="L4578" s="432" t="e">
        <f>IF(K4578=0,#REF!,0)</f>
        <v>#REF!</v>
      </c>
      <c r="O4578">
        <v>73875.770995000013</v>
      </c>
      <c r="P4578">
        <v>42</v>
      </c>
    </row>
    <row r="4579" spans="1:16">
      <c r="A4579" s="29">
        <v>4577</v>
      </c>
      <c r="B4579" s="29">
        <v>15657.67399999999</v>
      </c>
      <c r="C4579" s="29">
        <v>169057.1339999999</v>
      </c>
      <c r="D4579" s="29">
        <v>1</v>
      </c>
      <c r="E4579" s="29">
        <v>1</v>
      </c>
      <c r="F4579" s="29">
        <v>2101.8580000000002</v>
      </c>
      <c r="G4579" s="29">
        <v>1</v>
      </c>
      <c r="H4579" s="29">
        <v>1</v>
      </c>
      <c r="I4579" s="29">
        <v>1</v>
      </c>
      <c r="K4579" s="432"/>
      <c r="L4579" s="432" t="e">
        <f>IF(K4579=0,#REF!,0)</f>
        <v>#REF!</v>
      </c>
      <c r="O4579">
        <v>73342.251281999997</v>
      </c>
      <c r="P4579">
        <v>39</v>
      </c>
    </row>
    <row r="4580" spans="1:16">
      <c r="A4580" s="29">
        <v>4578</v>
      </c>
      <c r="B4580" s="29">
        <v>16254.78199999999</v>
      </c>
      <c r="C4580" s="29">
        <v>135182.9239999998</v>
      </c>
      <c r="D4580" s="29">
        <v>1</v>
      </c>
      <c r="E4580" s="29">
        <v>1</v>
      </c>
      <c r="F4580" s="29">
        <v>3667.8389999999999</v>
      </c>
      <c r="G4580" s="29">
        <v>1</v>
      </c>
      <c r="H4580" s="29">
        <v>1</v>
      </c>
      <c r="I4580" s="29">
        <v>1</v>
      </c>
      <c r="K4580" s="432"/>
      <c r="L4580" s="432" t="e">
        <f>IF(K4580=0,#REF!,0)</f>
        <v>#REF!</v>
      </c>
      <c r="O4580">
        <v>72680.543883000006</v>
      </c>
      <c r="P4580">
        <v>38</v>
      </c>
    </row>
    <row r="4581" spans="1:16">
      <c r="A4581" s="29">
        <v>4579</v>
      </c>
      <c r="B4581" s="29">
        <v>21684.374999999891</v>
      </c>
      <c r="C4581" s="29">
        <v>48564.5559999998</v>
      </c>
      <c r="D4581" s="29">
        <v>1</v>
      </c>
      <c r="E4581" s="29">
        <v>1</v>
      </c>
      <c r="F4581" s="29">
        <v>5170.4440000000004</v>
      </c>
      <c r="G4581" s="29">
        <v>1</v>
      </c>
      <c r="H4581" s="29">
        <v>1</v>
      </c>
      <c r="I4581" s="29">
        <v>1</v>
      </c>
      <c r="K4581" s="432"/>
      <c r="L4581" s="432" t="e">
        <f>IF(K4581=0,#REF!,0)</f>
        <v>#REF!</v>
      </c>
      <c r="O4581">
        <v>71423.289489999996</v>
      </c>
      <c r="P4581">
        <v>36</v>
      </c>
    </row>
    <row r="4582" spans="1:16">
      <c r="A4582" s="29">
        <v>4580</v>
      </c>
      <c r="B4582" s="29">
        <v>23093.180999999899</v>
      </c>
      <c r="C4582" s="29">
        <v>49115.2769999999</v>
      </c>
      <c r="D4582" s="29">
        <v>1</v>
      </c>
      <c r="E4582" s="29">
        <v>1</v>
      </c>
      <c r="F4582" s="29">
        <v>5236.5290000000005</v>
      </c>
      <c r="G4582" s="29">
        <v>1</v>
      </c>
      <c r="H4582" s="29">
        <v>1</v>
      </c>
      <c r="I4582" s="29">
        <v>1</v>
      </c>
      <c r="K4582" s="432"/>
      <c r="L4582" s="432" t="e">
        <f>IF(K4582=0,#REF!,0)</f>
        <v>#REF!</v>
      </c>
      <c r="O4582">
        <v>70603.086425000001</v>
      </c>
      <c r="P4582">
        <v>38</v>
      </c>
    </row>
    <row r="4583" spans="1:16">
      <c r="A4583" s="29">
        <v>4581</v>
      </c>
      <c r="B4583" s="29">
        <v>14651.588999999991</v>
      </c>
      <c r="C4583" s="29">
        <v>23250.3669999999</v>
      </c>
      <c r="D4583" s="29">
        <v>1</v>
      </c>
      <c r="E4583" s="29">
        <v>1</v>
      </c>
      <c r="F4583" s="29">
        <v>4061.4049999999902</v>
      </c>
      <c r="G4583" s="29">
        <v>1</v>
      </c>
      <c r="H4583" s="29">
        <v>1</v>
      </c>
      <c r="I4583" s="29">
        <v>1</v>
      </c>
      <c r="K4583" s="432"/>
      <c r="L4583" s="432" t="e">
        <f>IF(K4583=0,#REF!,0)</f>
        <v>#REF!</v>
      </c>
      <c r="O4583">
        <v>69232.962281</v>
      </c>
      <c r="P4583">
        <v>43</v>
      </c>
    </row>
    <row r="4584" spans="1:16">
      <c r="A4584" s="29">
        <v>4582</v>
      </c>
      <c r="B4584" s="29">
        <v>1886.4259999999999</v>
      </c>
      <c r="C4584" s="29">
        <v>20998.551999999901</v>
      </c>
      <c r="D4584" s="29">
        <v>1</v>
      </c>
      <c r="E4584" s="29">
        <v>1</v>
      </c>
      <c r="F4584" s="29">
        <v>2949.462</v>
      </c>
      <c r="G4584" s="29">
        <v>1</v>
      </c>
      <c r="H4584" s="29">
        <v>1</v>
      </c>
      <c r="I4584" s="29">
        <v>1</v>
      </c>
      <c r="K4584" s="432"/>
      <c r="L4584" s="432" t="e">
        <f>IF(K4584=0,#REF!,0)</f>
        <v>#REF!</v>
      </c>
      <c r="O4584">
        <v>66919.252013999998</v>
      </c>
      <c r="P4584">
        <v>37</v>
      </c>
    </row>
    <row r="4585" spans="1:16">
      <c r="A4585" s="29">
        <v>4583</v>
      </c>
      <c r="B4585" s="29">
        <v>1869.7629999999999</v>
      </c>
      <c r="C4585" s="29">
        <v>19947.948999999899</v>
      </c>
      <c r="D4585" s="29">
        <v>1</v>
      </c>
      <c r="E4585" s="29">
        <v>1</v>
      </c>
      <c r="F4585" s="29">
        <v>1646.58799999999</v>
      </c>
      <c r="G4585" s="29">
        <v>1</v>
      </c>
      <c r="H4585" s="29">
        <v>1</v>
      </c>
      <c r="I4585" s="29">
        <v>1</v>
      </c>
      <c r="K4585" s="432"/>
      <c r="L4585" s="432" t="e">
        <f>IF(K4585=0,#REF!,0)</f>
        <v>#REF!</v>
      </c>
      <c r="O4585">
        <v>64185.18219</v>
      </c>
      <c r="P4585">
        <v>38</v>
      </c>
    </row>
    <row r="4586" spans="1:16">
      <c r="A4586" s="29">
        <v>4584</v>
      </c>
      <c r="B4586" s="29">
        <v>1127.3659999999979</v>
      </c>
      <c r="C4586" s="29">
        <v>19475.60199999989</v>
      </c>
      <c r="D4586" s="29">
        <v>1</v>
      </c>
      <c r="E4586" s="29">
        <v>1</v>
      </c>
      <c r="F4586" s="29">
        <v>1257.203</v>
      </c>
      <c r="G4586" s="29">
        <v>1</v>
      </c>
      <c r="H4586" s="29">
        <v>1</v>
      </c>
      <c r="I4586" s="29">
        <v>1</v>
      </c>
      <c r="K4586" s="432"/>
      <c r="L4586" s="432" t="e">
        <f>IF(K4586=0,#REF!,0)</f>
        <v>#REF!</v>
      </c>
      <c r="O4586">
        <v>61708.154359</v>
      </c>
      <c r="P4586">
        <v>31</v>
      </c>
    </row>
    <row r="4587" spans="1:16">
      <c r="A4587" s="29">
        <v>4585</v>
      </c>
      <c r="B4587" s="29">
        <v>1112.6969999999981</v>
      </c>
      <c r="C4587" s="29">
        <v>18891.1899999999</v>
      </c>
      <c r="D4587" s="29">
        <v>1</v>
      </c>
      <c r="E4587" s="29">
        <v>1</v>
      </c>
      <c r="F4587" s="29">
        <v>551.47699999999895</v>
      </c>
      <c r="G4587" s="29">
        <v>1</v>
      </c>
      <c r="H4587" s="29">
        <v>1</v>
      </c>
      <c r="I4587" s="29">
        <v>1</v>
      </c>
      <c r="K4587" s="432"/>
      <c r="L4587" s="432" t="e">
        <f>IF(K4587=0,#REF!,0)</f>
        <v>#REF!</v>
      </c>
      <c r="O4587">
        <v>59880.202118000001</v>
      </c>
      <c r="P4587">
        <v>22</v>
      </c>
    </row>
    <row r="4588" spans="1:16">
      <c r="A4588" s="29">
        <v>4586</v>
      </c>
      <c r="B4588" s="29">
        <v>1090.1379999999981</v>
      </c>
      <c r="C4588" s="29">
        <v>17924.277999999889</v>
      </c>
      <c r="D4588" s="29">
        <v>1</v>
      </c>
      <c r="E4588" s="29">
        <v>1</v>
      </c>
      <c r="F4588" s="29">
        <v>312.36299999999898</v>
      </c>
      <c r="G4588" s="29">
        <v>1</v>
      </c>
      <c r="H4588" s="29">
        <v>1</v>
      </c>
      <c r="I4588" s="29">
        <v>1</v>
      </c>
      <c r="K4588" s="432"/>
      <c r="L4588" s="432" t="e">
        <f>IF(K4588=0,#REF!,0)</f>
        <v>#REF!</v>
      </c>
      <c r="O4588">
        <v>57407.960112999986</v>
      </c>
      <c r="P4588">
        <v>21</v>
      </c>
    </row>
    <row r="4589" spans="1:16">
      <c r="A4589" s="29">
        <v>4587</v>
      </c>
      <c r="B4589" s="29">
        <v>1095.524999999998</v>
      </c>
      <c r="C4589" s="29">
        <v>18137.529999999901</v>
      </c>
      <c r="D4589" s="29">
        <v>1</v>
      </c>
      <c r="E4589" s="29">
        <v>1</v>
      </c>
      <c r="F4589" s="29">
        <v>238.65599999999901</v>
      </c>
      <c r="G4589" s="29">
        <v>1</v>
      </c>
      <c r="H4589" s="29">
        <v>1</v>
      </c>
      <c r="I4589" s="29">
        <v>1</v>
      </c>
      <c r="K4589" s="432"/>
      <c r="L4589" s="432" t="e">
        <f>IF(K4589=0,#REF!,0)</f>
        <v>#REF!</v>
      </c>
      <c r="O4589">
        <v>56317.767913999996</v>
      </c>
      <c r="P4589">
        <v>27</v>
      </c>
    </row>
    <row r="4590" spans="1:16">
      <c r="A4590" s="29">
        <v>4588</v>
      </c>
      <c r="B4590" s="29">
        <v>1088.6759999999981</v>
      </c>
      <c r="C4590" s="29">
        <v>17867.672999999901</v>
      </c>
      <c r="D4590" s="29">
        <v>1</v>
      </c>
      <c r="E4590" s="29">
        <v>1</v>
      </c>
      <c r="F4590" s="29">
        <v>238.9</v>
      </c>
      <c r="G4590" s="29">
        <v>1</v>
      </c>
      <c r="H4590" s="29">
        <v>1</v>
      </c>
      <c r="I4590" s="29">
        <v>1</v>
      </c>
      <c r="K4590" s="432"/>
      <c r="L4590" s="432" t="e">
        <f>IF(K4590=0,#REF!,0)</f>
        <v>#REF!</v>
      </c>
      <c r="O4590">
        <v>55723.662444000001</v>
      </c>
      <c r="P4590">
        <v>27</v>
      </c>
    </row>
    <row r="4591" spans="1:16">
      <c r="A4591" s="29">
        <v>4589</v>
      </c>
      <c r="B4591" s="29">
        <v>1084.276999999998</v>
      </c>
      <c r="C4591" s="29">
        <v>17693.318999999901</v>
      </c>
      <c r="D4591" s="29">
        <v>1</v>
      </c>
      <c r="E4591" s="29">
        <v>1</v>
      </c>
      <c r="F4591" s="29">
        <v>224.557999999999</v>
      </c>
      <c r="G4591" s="29">
        <v>1</v>
      </c>
      <c r="H4591" s="29">
        <v>1</v>
      </c>
      <c r="I4591" s="29">
        <v>1</v>
      </c>
      <c r="K4591" s="432"/>
      <c r="L4591" s="432" t="e">
        <f>IF(K4591=0,#REF!,0)</f>
        <v>#REF!</v>
      </c>
      <c r="O4591">
        <v>55687.832123</v>
      </c>
      <c r="P4591">
        <v>31</v>
      </c>
    </row>
    <row r="4592" spans="1:16">
      <c r="A4592" s="29">
        <v>4590</v>
      </c>
      <c r="B4592" s="29">
        <v>1815.8140000000001</v>
      </c>
      <c r="C4592" s="29">
        <v>17765.676999999901</v>
      </c>
      <c r="D4592" s="29">
        <v>1</v>
      </c>
      <c r="E4592" s="29">
        <v>1</v>
      </c>
      <c r="F4592" s="29">
        <v>2495.1729999999998</v>
      </c>
      <c r="G4592" s="29">
        <v>1</v>
      </c>
      <c r="H4592" s="29">
        <v>1</v>
      </c>
      <c r="I4592" s="29">
        <v>1</v>
      </c>
      <c r="K4592" s="432"/>
      <c r="L4592" s="432" t="e">
        <f>IF(K4592=0,#REF!,0)</f>
        <v>#REF!</v>
      </c>
      <c r="O4592">
        <v>56359.974333999999</v>
      </c>
      <c r="P4592">
        <v>31</v>
      </c>
    </row>
    <row r="4593" spans="1:16">
      <c r="A4593" s="29">
        <v>4591</v>
      </c>
      <c r="B4593" s="29">
        <v>20207.416000000001</v>
      </c>
      <c r="C4593" s="29">
        <v>18816.959999999901</v>
      </c>
      <c r="D4593" s="29">
        <v>1</v>
      </c>
      <c r="E4593" s="29">
        <v>1</v>
      </c>
      <c r="F4593" s="29">
        <v>6548.2809999999999</v>
      </c>
      <c r="G4593" s="29">
        <v>1</v>
      </c>
      <c r="H4593" s="29">
        <v>1</v>
      </c>
      <c r="I4593" s="29">
        <v>1</v>
      </c>
      <c r="K4593" s="432"/>
      <c r="L4593" s="432" t="e">
        <f>IF(K4593=0,#REF!,0)</f>
        <v>#REF!</v>
      </c>
      <c r="O4593">
        <v>57610.412812000002</v>
      </c>
      <c r="P4593">
        <v>38</v>
      </c>
    </row>
    <row r="4594" spans="1:16">
      <c r="A4594" s="29">
        <v>4592</v>
      </c>
      <c r="B4594" s="29">
        <v>9084.7389999999996</v>
      </c>
      <c r="C4594" s="29">
        <v>95246.425999999788</v>
      </c>
      <c r="D4594" s="29">
        <v>1</v>
      </c>
      <c r="E4594" s="29">
        <v>1</v>
      </c>
      <c r="F4594" s="29">
        <v>5305.9589999999898</v>
      </c>
      <c r="G4594" s="29">
        <v>1</v>
      </c>
      <c r="H4594" s="29">
        <v>1</v>
      </c>
      <c r="I4594" s="29">
        <v>1</v>
      </c>
      <c r="K4594" s="432"/>
      <c r="L4594" s="432" t="e">
        <f>IF(K4594=0,#REF!,0)</f>
        <v>#REF!</v>
      </c>
      <c r="O4594">
        <v>60148.280213000013</v>
      </c>
      <c r="P4594">
        <v>46</v>
      </c>
    </row>
    <row r="4595" spans="1:16">
      <c r="A4595" s="29">
        <v>4593</v>
      </c>
      <c r="B4595" s="29">
        <v>7080.3259999999882</v>
      </c>
      <c r="C4595" s="29">
        <v>122508.04399999999</v>
      </c>
      <c r="D4595" s="29">
        <v>1</v>
      </c>
      <c r="E4595" s="29">
        <v>1</v>
      </c>
      <c r="F4595" s="29">
        <v>4390.82599999999</v>
      </c>
      <c r="G4595" s="29">
        <v>1</v>
      </c>
      <c r="H4595" s="29">
        <v>1</v>
      </c>
      <c r="I4595" s="29">
        <v>1</v>
      </c>
      <c r="K4595" s="432"/>
      <c r="L4595" s="432" t="e">
        <f>IF(K4595=0,#REF!,0)</f>
        <v>#REF!</v>
      </c>
      <c r="O4595">
        <v>62610.643372000013</v>
      </c>
      <c r="P4595">
        <v>42</v>
      </c>
    </row>
    <row r="4596" spans="1:16">
      <c r="A4596" s="29">
        <v>4594</v>
      </c>
      <c r="B4596" s="29">
        <v>9574.2129999999888</v>
      </c>
      <c r="C4596" s="29">
        <v>147470.16599999971</v>
      </c>
      <c r="D4596" s="29">
        <v>1</v>
      </c>
      <c r="E4596" s="29">
        <v>1</v>
      </c>
      <c r="F4596" s="29">
        <v>3344.68099999999</v>
      </c>
      <c r="G4596" s="29">
        <v>1</v>
      </c>
      <c r="H4596" s="29">
        <v>1</v>
      </c>
      <c r="I4596" s="29">
        <v>1</v>
      </c>
      <c r="K4596" s="432"/>
      <c r="L4596" s="432" t="e">
        <f>IF(K4596=0,#REF!,0)</f>
        <v>#REF!</v>
      </c>
      <c r="O4596">
        <v>68886.245299000002</v>
      </c>
      <c r="P4596">
        <v>44</v>
      </c>
    </row>
    <row r="4597" spans="1:16">
      <c r="A4597" s="29">
        <v>4595</v>
      </c>
      <c r="B4597" s="29">
        <v>8114.54899999999</v>
      </c>
      <c r="C4597" s="29">
        <v>157231.78699999969</v>
      </c>
      <c r="D4597" s="29">
        <v>1</v>
      </c>
      <c r="E4597" s="29">
        <v>1</v>
      </c>
      <c r="F4597" s="29">
        <v>2952.8159999999998</v>
      </c>
      <c r="G4597" s="29">
        <v>1</v>
      </c>
      <c r="H4597" s="29">
        <v>1</v>
      </c>
      <c r="I4597" s="29">
        <v>1</v>
      </c>
      <c r="K4597" s="432"/>
      <c r="L4597" s="432" t="e">
        <f>IF(K4597=0,#REF!,0)</f>
        <v>#REF!</v>
      </c>
      <c r="O4597">
        <v>71526.272826</v>
      </c>
      <c r="P4597">
        <v>44</v>
      </c>
    </row>
    <row r="4598" spans="1:16">
      <c r="A4598" s="29">
        <v>4596</v>
      </c>
      <c r="B4598" s="29">
        <v>10427.80899999999</v>
      </c>
      <c r="C4598" s="29">
        <v>148306.32299999989</v>
      </c>
      <c r="D4598" s="29">
        <v>1</v>
      </c>
      <c r="E4598" s="29">
        <v>1</v>
      </c>
      <c r="F4598" s="29">
        <v>2756.3539999999998</v>
      </c>
      <c r="G4598" s="29">
        <v>1</v>
      </c>
      <c r="H4598" s="29">
        <v>1</v>
      </c>
      <c r="I4598" s="29">
        <v>1</v>
      </c>
      <c r="K4598" s="432"/>
      <c r="L4598" s="432" t="e">
        <f>IF(K4598=0,#REF!,0)</f>
        <v>#REF!</v>
      </c>
      <c r="O4598">
        <v>72975.58929399999</v>
      </c>
      <c r="P4598">
        <v>42</v>
      </c>
    </row>
    <row r="4599" spans="1:16">
      <c r="A4599" s="29">
        <v>4597</v>
      </c>
      <c r="B4599" s="29">
        <v>19896.471999999991</v>
      </c>
      <c r="C4599" s="29">
        <v>128862.2259999997</v>
      </c>
      <c r="D4599" s="29">
        <v>1</v>
      </c>
      <c r="E4599" s="29">
        <v>1</v>
      </c>
      <c r="F4599" s="29">
        <v>4127.0719999999901</v>
      </c>
      <c r="G4599" s="29">
        <v>1</v>
      </c>
      <c r="H4599" s="29">
        <v>1</v>
      </c>
      <c r="I4599" s="29">
        <v>1</v>
      </c>
      <c r="K4599" s="432"/>
      <c r="L4599" s="432" t="e">
        <f>IF(K4599=0,#REF!,0)</f>
        <v>#REF!</v>
      </c>
      <c r="O4599">
        <v>71802.554686999996</v>
      </c>
      <c r="P4599">
        <v>48</v>
      </c>
    </row>
    <row r="4600" spans="1:16">
      <c r="A4600" s="29">
        <v>4598</v>
      </c>
      <c r="B4600" s="29">
        <v>13310.035</v>
      </c>
      <c r="C4600" s="29">
        <v>143606.3299999997</v>
      </c>
      <c r="D4600" s="29">
        <v>1</v>
      </c>
      <c r="E4600" s="29">
        <v>1</v>
      </c>
      <c r="F4600" s="29">
        <v>3669.2910000000002</v>
      </c>
      <c r="G4600" s="29">
        <v>1</v>
      </c>
      <c r="H4600" s="29">
        <v>1</v>
      </c>
      <c r="I4600" s="29">
        <v>1</v>
      </c>
      <c r="K4600" s="432"/>
      <c r="L4600" s="432" t="e">
        <f>IF(K4600=0,#REF!,0)</f>
        <v>#REF!</v>
      </c>
      <c r="O4600">
        <v>71922.295654000001</v>
      </c>
      <c r="P4600">
        <v>48</v>
      </c>
    </row>
    <row r="4601" spans="1:16">
      <c r="A4601" s="29">
        <v>4599</v>
      </c>
      <c r="B4601" s="29">
        <v>12720.25</v>
      </c>
      <c r="C4601" s="29">
        <v>178998.8299999997</v>
      </c>
      <c r="D4601" s="29">
        <v>1</v>
      </c>
      <c r="E4601" s="29">
        <v>1</v>
      </c>
      <c r="F4601" s="29">
        <v>2102.7889999999902</v>
      </c>
      <c r="G4601" s="29">
        <v>1</v>
      </c>
      <c r="H4601" s="29">
        <v>1</v>
      </c>
      <c r="I4601" s="29">
        <v>1</v>
      </c>
      <c r="K4601" s="432"/>
      <c r="L4601" s="432" t="e">
        <f>IF(K4601=0,#REF!,0)</f>
        <v>#REF!</v>
      </c>
      <c r="O4601">
        <v>75635.362854999999</v>
      </c>
      <c r="P4601">
        <v>40</v>
      </c>
    </row>
    <row r="4602" spans="1:16">
      <c r="A4602" s="29">
        <v>4600</v>
      </c>
      <c r="B4602" s="29">
        <v>13452.40499999989</v>
      </c>
      <c r="C4602" s="29">
        <v>169779.36199999979</v>
      </c>
      <c r="D4602" s="29">
        <v>1</v>
      </c>
      <c r="E4602" s="29">
        <v>1</v>
      </c>
      <c r="F4602" s="29">
        <v>1841.913</v>
      </c>
      <c r="G4602" s="29">
        <v>1</v>
      </c>
      <c r="H4602" s="29">
        <v>1</v>
      </c>
      <c r="I4602" s="29">
        <v>1</v>
      </c>
      <c r="K4602" s="432"/>
      <c r="L4602" s="432" t="e">
        <f>IF(K4602=0,#REF!,0)</f>
        <v>#REF!</v>
      </c>
      <c r="O4602">
        <v>75491.290039</v>
      </c>
      <c r="P4602">
        <v>40</v>
      </c>
    </row>
    <row r="4603" spans="1:16">
      <c r="A4603" s="29">
        <v>4601</v>
      </c>
      <c r="B4603" s="29">
        <v>13922.126999999889</v>
      </c>
      <c r="C4603" s="29">
        <v>156556.5239999998</v>
      </c>
      <c r="D4603" s="29">
        <v>1</v>
      </c>
      <c r="E4603" s="29">
        <v>1</v>
      </c>
      <c r="F4603" s="29">
        <v>2102.2159999999999</v>
      </c>
      <c r="G4603" s="29">
        <v>1</v>
      </c>
      <c r="H4603" s="29">
        <v>1</v>
      </c>
      <c r="I4603" s="29">
        <v>1</v>
      </c>
      <c r="K4603" s="432"/>
      <c r="L4603" s="432" t="e">
        <f>IF(K4603=0,#REF!,0)</f>
        <v>#REF!</v>
      </c>
      <c r="O4603">
        <v>75975.021729</v>
      </c>
      <c r="P4603">
        <v>41</v>
      </c>
    </row>
    <row r="4604" spans="1:16">
      <c r="A4604" s="29">
        <v>4602</v>
      </c>
      <c r="B4604" s="29">
        <v>15264.597</v>
      </c>
      <c r="C4604" s="29">
        <v>128408.1179999998</v>
      </c>
      <c r="D4604" s="29">
        <v>1</v>
      </c>
      <c r="E4604" s="29">
        <v>1</v>
      </c>
      <c r="F4604" s="29">
        <v>3667.8389999999999</v>
      </c>
      <c r="G4604" s="29">
        <v>1</v>
      </c>
      <c r="H4604" s="29">
        <v>1</v>
      </c>
      <c r="I4604" s="29">
        <v>1</v>
      </c>
      <c r="K4604" s="432"/>
      <c r="L4604" s="432" t="e">
        <f>IF(K4604=0,#REF!,0)</f>
        <v>#REF!</v>
      </c>
      <c r="O4604">
        <v>74911.53710999999</v>
      </c>
      <c r="P4604">
        <v>38</v>
      </c>
    </row>
    <row r="4605" spans="1:16">
      <c r="A4605" s="29">
        <v>4603</v>
      </c>
      <c r="B4605" s="29">
        <v>20911.069</v>
      </c>
      <c r="C4605" s="29">
        <v>47877.649999999892</v>
      </c>
      <c r="D4605" s="29">
        <v>1</v>
      </c>
      <c r="E4605" s="29">
        <v>1</v>
      </c>
      <c r="F4605" s="29">
        <v>5170.00899999999</v>
      </c>
      <c r="G4605" s="29">
        <v>1</v>
      </c>
      <c r="H4605" s="29">
        <v>1</v>
      </c>
      <c r="I4605" s="29">
        <v>1</v>
      </c>
      <c r="K4605" s="432"/>
      <c r="L4605" s="432" t="e">
        <f>IF(K4605=0,#REF!,0)</f>
        <v>#REF!</v>
      </c>
      <c r="O4605">
        <v>73449.992981000003</v>
      </c>
      <c r="P4605">
        <v>36</v>
      </c>
    </row>
    <row r="4606" spans="1:16">
      <c r="A4606" s="29">
        <v>4604</v>
      </c>
      <c r="B4606" s="29">
        <v>21748.278999999999</v>
      </c>
      <c r="C4606" s="29">
        <v>47879.688999999787</v>
      </c>
      <c r="D4606" s="29">
        <v>1</v>
      </c>
      <c r="E4606" s="29">
        <v>1</v>
      </c>
      <c r="F4606" s="29">
        <v>5235.8670000000002</v>
      </c>
      <c r="G4606" s="29">
        <v>1</v>
      </c>
      <c r="H4606" s="29">
        <v>1</v>
      </c>
      <c r="I4606" s="29">
        <v>1</v>
      </c>
      <c r="K4606" s="432"/>
      <c r="L4606" s="432" t="e">
        <f>IF(K4606=0,#REF!,0)</f>
        <v>#REF!</v>
      </c>
      <c r="O4606">
        <v>72362.807738999996</v>
      </c>
      <c r="P4606">
        <v>40</v>
      </c>
    </row>
    <row r="4607" spans="1:16">
      <c r="A4607" s="29">
        <v>4605</v>
      </c>
      <c r="B4607" s="29">
        <v>12680.39599999999</v>
      </c>
      <c r="C4607" s="29">
        <v>22368.087999999902</v>
      </c>
      <c r="D4607" s="29">
        <v>1</v>
      </c>
      <c r="E4607" s="29">
        <v>1</v>
      </c>
      <c r="F4607" s="29">
        <v>4060.96199999999</v>
      </c>
      <c r="G4607" s="29">
        <v>1</v>
      </c>
      <c r="H4607" s="29">
        <v>1</v>
      </c>
      <c r="I4607" s="29">
        <v>1</v>
      </c>
      <c r="K4607" s="432"/>
      <c r="L4607" s="432" t="e">
        <f>IF(K4607=0,#REF!,0)</f>
        <v>#REF!</v>
      </c>
      <c r="O4607">
        <v>70590.878356000001</v>
      </c>
      <c r="P4607">
        <v>40</v>
      </c>
    </row>
    <row r="4608" spans="1:16">
      <c r="A4608" s="29">
        <v>4606</v>
      </c>
      <c r="B4608" s="29">
        <v>1863.3309999999999</v>
      </c>
      <c r="C4608" s="29">
        <v>20160.167999999889</v>
      </c>
      <c r="D4608" s="29">
        <v>1</v>
      </c>
      <c r="E4608" s="29">
        <v>1</v>
      </c>
      <c r="F4608" s="29">
        <v>2949.3399999999901</v>
      </c>
      <c r="G4608" s="29">
        <v>1</v>
      </c>
      <c r="H4608" s="29">
        <v>1</v>
      </c>
      <c r="I4608" s="29">
        <v>1</v>
      </c>
      <c r="K4608" s="432"/>
      <c r="L4608" s="432" t="e">
        <f>IF(K4608=0,#REF!,0)</f>
        <v>#REF!</v>
      </c>
      <c r="O4608">
        <v>68540.15942299999</v>
      </c>
      <c r="P4608">
        <v>39</v>
      </c>
    </row>
    <row r="4609" spans="1:16">
      <c r="A4609" s="29">
        <v>4607</v>
      </c>
      <c r="B4609" s="29">
        <v>1849.1769999999999</v>
      </c>
      <c r="C4609" s="29">
        <v>19005.113999999889</v>
      </c>
      <c r="D4609" s="29">
        <v>1</v>
      </c>
      <c r="E4609" s="29">
        <v>1</v>
      </c>
      <c r="F4609" s="29">
        <v>1646.5719999999901</v>
      </c>
      <c r="G4609" s="29">
        <v>1</v>
      </c>
      <c r="H4609" s="29">
        <v>1</v>
      </c>
      <c r="I4609" s="29">
        <v>1</v>
      </c>
      <c r="K4609" s="432"/>
      <c r="L4609" s="432" t="e">
        <f>IF(K4609=0,#REF!,0)</f>
        <v>#REF!</v>
      </c>
      <c r="O4609">
        <v>65449.524597000003</v>
      </c>
      <c r="P4609">
        <v>36</v>
      </c>
    </row>
    <row r="4610" spans="1:16">
      <c r="A4610" s="29">
        <v>4608</v>
      </c>
      <c r="B4610" s="29">
        <v>1101.411999999998</v>
      </c>
      <c r="C4610" s="29">
        <v>18292.01199999989</v>
      </c>
      <c r="D4610" s="29">
        <v>1</v>
      </c>
      <c r="E4610" s="29">
        <v>1</v>
      </c>
      <c r="F4610" s="29">
        <v>1257.299</v>
      </c>
      <c r="G4610" s="29">
        <v>1</v>
      </c>
      <c r="H4610" s="29">
        <v>1</v>
      </c>
      <c r="I4610" s="29">
        <v>1</v>
      </c>
      <c r="K4610" s="432"/>
      <c r="L4610" s="432" t="e">
        <f>IF(K4610=0,#REF!,0)</f>
        <v>#REF!</v>
      </c>
      <c r="O4610">
        <v>62604.142089000001</v>
      </c>
      <c r="P4610">
        <v>31</v>
      </c>
    </row>
    <row r="4611" spans="1:16">
      <c r="A4611" s="29">
        <v>4609</v>
      </c>
      <c r="B4611" s="29">
        <v>1083.851999999998</v>
      </c>
      <c r="C4611" s="29">
        <v>17613.0459999999</v>
      </c>
      <c r="D4611" s="29">
        <v>1</v>
      </c>
      <c r="E4611" s="29">
        <v>1</v>
      </c>
      <c r="F4611" s="29">
        <v>551.73500000000001</v>
      </c>
      <c r="G4611" s="29">
        <v>1</v>
      </c>
      <c r="H4611" s="29">
        <v>1</v>
      </c>
      <c r="I4611" s="29">
        <v>1</v>
      </c>
      <c r="K4611" s="432"/>
      <c r="L4611" s="432" t="e">
        <f>IF(K4611=0,#REF!,0)</f>
        <v>#REF!</v>
      </c>
      <c r="O4611">
        <v>59728.023009999997</v>
      </c>
      <c r="P4611">
        <v>30</v>
      </c>
    </row>
    <row r="4612" spans="1:16">
      <c r="A4612" s="29">
        <v>4610</v>
      </c>
      <c r="B4612" s="29">
        <v>1061.652999999998</v>
      </c>
      <c r="C4612" s="29">
        <v>16674.092999999899</v>
      </c>
      <c r="D4612" s="29">
        <v>1</v>
      </c>
      <c r="E4612" s="29">
        <v>1</v>
      </c>
      <c r="F4612" s="29">
        <v>312.81299999999999</v>
      </c>
      <c r="G4612" s="29">
        <v>1</v>
      </c>
      <c r="H4612" s="29">
        <v>1</v>
      </c>
      <c r="I4612" s="29">
        <v>1</v>
      </c>
      <c r="K4612" s="432"/>
      <c r="L4612" s="432" t="e">
        <f>IF(K4612=0,#REF!,0)</f>
        <v>#REF!</v>
      </c>
      <c r="O4612">
        <v>57619.931091999999</v>
      </c>
      <c r="P4612">
        <v>25</v>
      </c>
    </row>
    <row r="4613" spans="1:16">
      <c r="A4613" s="29">
        <v>4611</v>
      </c>
      <c r="B4613" s="29">
        <v>1048.3299999999981</v>
      </c>
      <c r="C4613" s="29">
        <v>16177.5339999999</v>
      </c>
      <c r="D4613" s="29">
        <v>1</v>
      </c>
      <c r="E4613" s="29">
        <v>1</v>
      </c>
      <c r="F4613" s="29">
        <v>240.62899999999999</v>
      </c>
      <c r="G4613" s="29">
        <v>1</v>
      </c>
      <c r="H4613" s="29">
        <v>1</v>
      </c>
      <c r="I4613" s="29">
        <v>1</v>
      </c>
      <c r="K4613" s="432"/>
      <c r="L4613" s="432" t="e">
        <f>IF(K4613=0,#REF!,0)</f>
        <v>#REF!</v>
      </c>
      <c r="O4613">
        <v>56901.045105999998</v>
      </c>
      <c r="P4613">
        <v>26</v>
      </c>
    </row>
    <row r="4614" spans="1:16">
      <c r="A4614" s="29">
        <v>4612</v>
      </c>
      <c r="B4614" s="29">
        <v>1032.8469999999979</v>
      </c>
      <c r="C4614" s="29">
        <v>15651.512999999901</v>
      </c>
      <c r="D4614" s="29">
        <v>1</v>
      </c>
      <c r="E4614" s="29">
        <v>1</v>
      </c>
      <c r="F4614" s="29">
        <v>241.38199999999901</v>
      </c>
      <c r="G4614" s="29">
        <v>1</v>
      </c>
      <c r="H4614" s="29">
        <v>1</v>
      </c>
      <c r="I4614" s="29">
        <v>1</v>
      </c>
      <c r="K4614" s="432"/>
      <c r="L4614" s="432" t="e">
        <f>IF(K4614=0,#REF!,0)</f>
        <v>#REF!</v>
      </c>
      <c r="O4614">
        <v>56461.663819000001</v>
      </c>
      <c r="P4614">
        <v>28</v>
      </c>
    </row>
    <row r="4615" spans="1:16">
      <c r="A4615" s="29">
        <v>4613</v>
      </c>
      <c r="B4615" s="29">
        <v>1032.623999999998</v>
      </c>
      <c r="C4615" s="29">
        <v>15438.8209999999</v>
      </c>
      <c r="D4615" s="29">
        <v>1</v>
      </c>
      <c r="E4615" s="29">
        <v>1</v>
      </c>
      <c r="F4615" s="29">
        <v>226.22200000000001</v>
      </c>
      <c r="G4615" s="29">
        <v>1</v>
      </c>
      <c r="H4615" s="29">
        <v>1</v>
      </c>
      <c r="I4615" s="29">
        <v>1</v>
      </c>
      <c r="K4615" s="432"/>
      <c r="L4615" s="432" t="e">
        <f>IF(K4615=0,#REF!,0)</f>
        <v>#REF!</v>
      </c>
      <c r="O4615">
        <v>56340.235382999999</v>
      </c>
      <c r="P4615">
        <v>29</v>
      </c>
    </row>
    <row r="4616" spans="1:16">
      <c r="A4616" s="29">
        <v>4614</v>
      </c>
      <c r="B4616" s="29">
        <v>1762.222</v>
      </c>
      <c r="C4616" s="29">
        <v>15349.7249999999</v>
      </c>
      <c r="D4616" s="29">
        <v>1</v>
      </c>
      <c r="E4616" s="29">
        <v>1</v>
      </c>
      <c r="F4616" s="29">
        <v>2497.4989999999998</v>
      </c>
      <c r="G4616" s="29">
        <v>1</v>
      </c>
      <c r="H4616" s="29">
        <v>1</v>
      </c>
      <c r="I4616" s="29">
        <v>1</v>
      </c>
      <c r="K4616" s="432"/>
      <c r="L4616" s="432" t="e">
        <f>IF(K4616=0,#REF!,0)</f>
        <v>#REF!</v>
      </c>
      <c r="O4616">
        <v>56467.330474000002</v>
      </c>
      <c r="P4616">
        <v>28</v>
      </c>
    </row>
    <row r="4617" spans="1:16">
      <c r="A4617" s="29">
        <v>4615</v>
      </c>
      <c r="B4617" s="29">
        <v>11979.822</v>
      </c>
      <c r="C4617" s="29">
        <v>16130.1879999999</v>
      </c>
      <c r="D4617" s="29">
        <v>1</v>
      </c>
      <c r="E4617" s="29">
        <v>1</v>
      </c>
      <c r="F4617" s="29">
        <v>6550.5589999999902</v>
      </c>
      <c r="G4617" s="29">
        <v>1</v>
      </c>
      <c r="H4617" s="29">
        <v>1</v>
      </c>
      <c r="I4617" s="29">
        <v>1</v>
      </c>
      <c r="K4617" s="432"/>
      <c r="L4617" s="432" t="e">
        <f>IF(K4617=0,#REF!,0)</f>
        <v>#REF!</v>
      </c>
      <c r="O4617">
        <v>58446.628173999998</v>
      </c>
      <c r="P4617">
        <v>36</v>
      </c>
    </row>
    <row r="4618" spans="1:16">
      <c r="A4618" s="29">
        <v>4616</v>
      </c>
      <c r="B4618" s="29">
        <v>4183.9279999999999</v>
      </c>
      <c r="C4618" s="29">
        <v>60979.310999999892</v>
      </c>
      <c r="D4618" s="29">
        <v>1</v>
      </c>
      <c r="E4618" s="29">
        <v>1</v>
      </c>
      <c r="F4618" s="29">
        <v>5307.5159999999996</v>
      </c>
      <c r="G4618" s="29">
        <v>1</v>
      </c>
      <c r="H4618" s="29">
        <v>1</v>
      </c>
      <c r="I4618" s="29">
        <v>1</v>
      </c>
      <c r="K4618" s="432"/>
      <c r="L4618" s="432" t="e">
        <f>IF(K4618=0,#REF!,0)</f>
        <v>#REF!</v>
      </c>
      <c r="O4618">
        <v>61832.492034000003</v>
      </c>
      <c r="P4618">
        <v>46</v>
      </c>
    </row>
    <row r="4619" spans="1:16">
      <c r="A4619" s="29">
        <v>4617</v>
      </c>
      <c r="B4619" s="29">
        <v>2950.7239999999979</v>
      </c>
      <c r="C4619" s="29">
        <v>98594.562000000005</v>
      </c>
      <c r="D4619" s="29">
        <v>1</v>
      </c>
      <c r="E4619" s="29">
        <v>1</v>
      </c>
      <c r="F4619" s="29">
        <v>4391.9560000000001</v>
      </c>
      <c r="G4619" s="29">
        <v>1</v>
      </c>
      <c r="H4619" s="29">
        <v>1</v>
      </c>
      <c r="I4619" s="29">
        <v>1</v>
      </c>
      <c r="K4619" s="432"/>
      <c r="L4619" s="432" t="e">
        <f>IF(K4619=0,#REF!,0)</f>
        <v>#REF!</v>
      </c>
      <c r="O4619">
        <v>65787.735535</v>
      </c>
      <c r="P4619">
        <v>43</v>
      </c>
    </row>
    <row r="4620" spans="1:16">
      <c r="A4620" s="29">
        <v>4618</v>
      </c>
      <c r="B4620" s="29">
        <v>4722.9359999999988</v>
      </c>
      <c r="C4620" s="29">
        <v>120802.6929999998</v>
      </c>
      <c r="D4620" s="29">
        <v>1</v>
      </c>
      <c r="E4620" s="29">
        <v>1</v>
      </c>
      <c r="F4620" s="29">
        <v>3345.797</v>
      </c>
      <c r="G4620" s="29">
        <v>1</v>
      </c>
      <c r="H4620" s="29">
        <v>1</v>
      </c>
      <c r="I4620" s="29">
        <v>1</v>
      </c>
      <c r="K4620" s="432"/>
      <c r="L4620" s="432" t="e">
        <f>IF(K4620=0,#REF!,0)</f>
        <v>#REF!</v>
      </c>
      <c r="O4620">
        <v>71245.321350000013</v>
      </c>
      <c r="P4620">
        <v>43</v>
      </c>
    </row>
    <row r="4621" spans="1:16">
      <c r="A4621" s="29">
        <v>4619</v>
      </c>
      <c r="B4621" s="29">
        <v>6998.9739999999993</v>
      </c>
      <c r="C4621" s="29">
        <v>145304.39999999979</v>
      </c>
      <c r="D4621" s="29">
        <v>1</v>
      </c>
      <c r="E4621" s="29">
        <v>1</v>
      </c>
      <c r="F4621" s="29">
        <v>2953.21899999999</v>
      </c>
      <c r="G4621" s="29">
        <v>1</v>
      </c>
      <c r="H4621" s="29">
        <v>1</v>
      </c>
      <c r="I4621" s="29">
        <v>1</v>
      </c>
      <c r="K4621" s="432"/>
      <c r="L4621" s="432" t="e">
        <f>IF(K4621=0,#REF!,0)</f>
        <v>#REF!</v>
      </c>
      <c r="O4621">
        <v>73055.044555</v>
      </c>
      <c r="P4621">
        <v>44</v>
      </c>
    </row>
    <row r="4622" spans="1:16">
      <c r="A4622" s="29">
        <v>4620</v>
      </c>
      <c r="B4622" s="29">
        <v>8748.7679999999891</v>
      </c>
      <c r="C4622" s="29">
        <v>138934.35099999991</v>
      </c>
      <c r="D4622" s="29">
        <v>1</v>
      </c>
      <c r="E4622" s="29">
        <v>1</v>
      </c>
      <c r="F4622" s="29">
        <v>2756.8019999999901</v>
      </c>
      <c r="G4622" s="29">
        <v>1</v>
      </c>
      <c r="H4622" s="29">
        <v>1</v>
      </c>
      <c r="I4622" s="29">
        <v>1</v>
      </c>
      <c r="K4622" s="432"/>
      <c r="L4622" s="432" t="e">
        <f>IF(K4622=0,#REF!,0)</f>
        <v>#REF!</v>
      </c>
      <c r="O4622">
        <v>74479.531249000007</v>
      </c>
      <c r="P4622">
        <v>44</v>
      </c>
    </row>
    <row r="4623" spans="1:16">
      <c r="A4623" s="29">
        <v>4621</v>
      </c>
      <c r="B4623" s="29">
        <v>17097.712999999982</v>
      </c>
      <c r="C4623" s="29">
        <v>105204.3049999997</v>
      </c>
      <c r="D4623" s="29">
        <v>1</v>
      </c>
      <c r="E4623" s="29">
        <v>1</v>
      </c>
      <c r="F4623" s="29">
        <v>4128.0559999999896</v>
      </c>
      <c r="G4623" s="29">
        <v>1</v>
      </c>
      <c r="H4623" s="29">
        <v>1</v>
      </c>
      <c r="I4623" s="29">
        <v>1</v>
      </c>
      <c r="K4623" s="432"/>
      <c r="L4623" s="432" t="e">
        <f>IF(K4623=0,#REF!,0)</f>
        <v>#REF!</v>
      </c>
      <c r="O4623">
        <v>72770.183105000004</v>
      </c>
      <c r="P4623">
        <v>45</v>
      </c>
    </row>
    <row r="4624" spans="1:16">
      <c r="A4624" s="29">
        <v>4622</v>
      </c>
      <c r="B4624" s="29">
        <v>9969.9859999999899</v>
      </c>
      <c r="C4624" s="29">
        <v>120562.41199999971</v>
      </c>
      <c r="D4624" s="29">
        <v>1</v>
      </c>
      <c r="E4624" s="29">
        <v>1</v>
      </c>
      <c r="F4624" s="29">
        <v>3670.502</v>
      </c>
      <c r="G4624" s="29">
        <v>1</v>
      </c>
      <c r="H4624" s="29">
        <v>1</v>
      </c>
      <c r="I4624" s="29">
        <v>1</v>
      </c>
      <c r="K4624" s="432"/>
      <c r="L4624" s="432" t="e">
        <f>IF(K4624=0,#REF!,0)</f>
        <v>#REF!</v>
      </c>
      <c r="O4624">
        <v>73041.297545000009</v>
      </c>
      <c r="P4624">
        <v>44</v>
      </c>
    </row>
    <row r="4625" spans="1:16">
      <c r="A4625" s="29">
        <v>4623</v>
      </c>
      <c r="B4625" s="29">
        <v>8574.444999999987</v>
      </c>
      <c r="C4625" s="29">
        <v>151090.42399999991</v>
      </c>
      <c r="D4625" s="29">
        <v>1</v>
      </c>
      <c r="E4625" s="29">
        <v>1</v>
      </c>
      <c r="F4625" s="29">
        <v>2103.8249999999998</v>
      </c>
      <c r="G4625" s="29">
        <v>1</v>
      </c>
      <c r="H4625" s="29">
        <v>1</v>
      </c>
      <c r="I4625" s="29">
        <v>1</v>
      </c>
      <c r="K4625" s="432"/>
      <c r="L4625" s="432" t="e">
        <f>IF(K4625=0,#REF!,0)</f>
        <v>#REF!</v>
      </c>
      <c r="O4625">
        <v>76539.186585000003</v>
      </c>
      <c r="P4625">
        <v>42</v>
      </c>
    </row>
    <row r="4626" spans="1:16">
      <c r="A4626" s="29">
        <v>4624</v>
      </c>
      <c r="B4626" s="29">
        <v>8535.9219999999877</v>
      </c>
      <c r="C4626" s="29">
        <v>136162.9519999999</v>
      </c>
      <c r="D4626" s="29">
        <v>1</v>
      </c>
      <c r="E4626" s="29">
        <v>1</v>
      </c>
      <c r="F4626" s="29">
        <v>1843.135</v>
      </c>
      <c r="G4626" s="29">
        <v>1</v>
      </c>
      <c r="H4626" s="29">
        <v>1</v>
      </c>
      <c r="I4626" s="29">
        <v>1</v>
      </c>
      <c r="K4626" s="432"/>
      <c r="L4626" s="432" t="e">
        <f>IF(K4626=0,#REF!,0)</f>
        <v>#REF!</v>
      </c>
      <c r="O4626">
        <v>76184.532166999998</v>
      </c>
      <c r="P4626">
        <v>45</v>
      </c>
    </row>
    <row r="4627" spans="1:16">
      <c r="A4627" s="29">
        <v>4625</v>
      </c>
      <c r="B4627" s="29">
        <v>8151.1009999999778</v>
      </c>
      <c r="C4627" s="29">
        <v>118671.88999999969</v>
      </c>
      <c r="D4627" s="29">
        <v>1</v>
      </c>
      <c r="E4627" s="29">
        <v>1</v>
      </c>
      <c r="F4627" s="29">
        <v>2103.873</v>
      </c>
      <c r="G4627" s="29">
        <v>1</v>
      </c>
      <c r="H4627" s="29">
        <v>1</v>
      </c>
      <c r="I4627" s="29">
        <v>1</v>
      </c>
      <c r="K4627" s="432"/>
      <c r="L4627" s="432" t="e">
        <f>IF(K4627=0,#REF!,0)</f>
        <v>#REF!</v>
      </c>
      <c r="O4627">
        <v>75941.751220999999</v>
      </c>
      <c r="P4627">
        <v>39</v>
      </c>
    </row>
    <row r="4628" spans="1:16">
      <c r="A4628" s="29">
        <v>4626</v>
      </c>
      <c r="B4628" s="29">
        <v>9398.48199999998</v>
      </c>
      <c r="C4628" s="29">
        <v>86536.688999999882</v>
      </c>
      <c r="D4628" s="29">
        <v>1</v>
      </c>
      <c r="E4628" s="29">
        <v>1</v>
      </c>
      <c r="F4628" s="29">
        <v>3670.5829999999901</v>
      </c>
      <c r="G4628" s="29">
        <v>1</v>
      </c>
      <c r="H4628" s="29">
        <v>1</v>
      </c>
      <c r="I4628" s="29">
        <v>1</v>
      </c>
      <c r="K4628" s="432"/>
      <c r="L4628" s="432" t="e">
        <f>IF(K4628=0,#REF!,0)</f>
        <v>#REF!</v>
      </c>
      <c r="O4628">
        <v>75433.583068000007</v>
      </c>
      <c r="P4628">
        <v>34</v>
      </c>
    </row>
    <row r="4629" spans="1:16">
      <c r="A4629" s="29">
        <v>4627</v>
      </c>
      <c r="B4629" s="29">
        <v>15521.70099999999</v>
      </c>
      <c r="C4629" s="29">
        <v>41261.927999999883</v>
      </c>
      <c r="D4629" s="29">
        <v>1</v>
      </c>
      <c r="E4629" s="29">
        <v>1</v>
      </c>
      <c r="F4629" s="29">
        <v>5173.8119999999999</v>
      </c>
      <c r="G4629" s="29">
        <v>1</v>
      </c>
      <c r="H4629" s="29">
        <v>1</v>
      </c>
      <c r="I4629" s="29">
        <v>1</v>
      </c>
      <c r="K4629" s="432"/>
      <c r="L4629" s="432" t="e">
        <f>IF(K4629=0,#REF!,0)</f>
        <v>#REF!</v>
      </c>
      <c r="O4629">
        <v>73483.263428999999</v>
      </c>
      <c r="P4629">
        <v>36</v>
      </c>
    </row>
    <row r="4630" spans="1:16">
      <c r="A4630" s="29">
        <v>4628</v>
      </c>
      <c r="B4630" s="29">
        <v>15888.763999999999</v>
      </c>
      <c r="C4630" s="29">
        <v>41142.402999999897</v>
      </c>
      <c r="D4630" s="29">
        <v>1</v>
      </c>
      <c r="E4630" s="29">
        <v>1</v>
      </c>
      <c r="F4630" s="29">
        <v>5239.826</v>
      </c>
      <c r="G4630" s="29">
        <v>1</v>
      </c>
      <c r="H4630" s="29">
        <v>1</v>
      </c>
      <c r="I4630" s="29">
        <v>1</v>
      </c>
      <c r="K4630" s="432"/>
      <c r="L4630" s="432" t="e">
        <f>IF(K4630=0,#REF!,0)</f>
        <v>#REF!</v>
      </c>
      <c r="O4630">
        <v>71640.307191</v>
      </c>
      <c r="P4630">
        <v>32</v>
      </c>
    </row>
    <row r="4631" spans="1:16">
      <c r="A4631" s="29">
        <v>4629</v>
      </c>
      <c r="B4631" s="29">
        <v>5719.0879999999997</v>
      </c>
      <c r="C4631" s="29">
        <v>18692.820999999902</v>
      </c>
      <c r="D4631" s="29">
        <v>1</v>
      </c>
      <c r="E4631" s="29">
        <v>1</v>
      </c>
      <c r="F4631" s="29">
        <v>4064.0479999999998</v>
      </c>
      <c r="G4631" s="29">
        <v>1</v>
      </c>
      <c r="H4631" s="29">
        <v>1</v>
      </c>
      <c r="I4631" s="29">
        <v>1</v>
      </c>
      <c r="K4631" s="432"/>
      <c r="L4631" s="432" t="e">
        <f>IF(K4631=0,#REF!,0)</f>
        <v>#REF!</v>
      </c>
      <c r="O4631">
        <v>70756.747925000003</v>
      </c>
      <c r="P4631">
        <v>37</v>
      </c>
    </row>
    <row r="4632" spans="1:16">
      <c r="A4632" s="29">
        <v>4630</v>
      </c>
      <c r="B4632" s="29">
        <v>1790.703</v>
      </c>
      <c r="C4632" s="29">
        <v>17220.7209999999</v>
      </c>
      <c r="D4632" s="29">
        <v>1</v>
      </c>
      <c r="E4632" s="29">
        <v>1</v>
      </c>
      <c r="F4632" s="29">
        <v>2953.0219999999999</v>
      </c>
      <c r="G4632" s="29">
        <v>1</v>
      </c>
      <c r="H4632" s="29">
        <v>1</v>
      </c>
      <c r="I4632" s="29">
        <v>1</v>
      </c>
      <c r="K4632" s="432"/>
      <c r="L4632" s="432" t="e">
        <f>IF(K4632=0,#REF!,0)</f>
        <v>#REF!</v>
      </c>
      <c r="O4632">
        <v>68694.752198000002</v>
      </c>
      <c r="P4632">
        <v>41</v>
      </c>
    </row>
    <row r="4633" spans="1:16">
      <c r="A4633" s="29">
        <v>4631</v>
      </c>
      <c r="B4633" s="29">
        <v>1776.7159999999999</v>
      </c>
      <c r="C4633" s="29">
        <v>16157.3579999999</v>
      </c>
      <c r="D4633" s="29">
        <v>1</v>
      </c>
      <c r="E4633" s="29">
        <v>1</v>
      </c>
      <c r="F4633" s="29">
        <v>1648.9169999999999</v>
      </c>
      <c r="G4633" s="29">
        <v>1</v>
      </c>
      <c r="H4633" s="29">
        <v>1</v>
      </c>
      <c r="I4633" s="29">
        <v>1</v>
      </c>
      <c r="K4633" s="432"/>
      <c r="L4633" s="432" t="e">
        <f>IF(K4633=0,#REF!,0)</f>
        <v>#REF!</v>
      </c>
      <c r="O4633">
        <v>66745.325379999995</v>
      </c>
      <c r="P4633">
        <v>37</v>
      </c>
    </row>
    <row r="4634" spans="1:16">
      <c r="A4634" s="29">
        <v>4632</v>
      </c>
      <c r="B4634" s="29">
        <v>1032.623999999998</v>
      </c>
      <c r="C4634" s="29">
        <v>15653.711999999899</v>
      </c>
      <c r="D4634" s="29">
        <v>1</v>
      </c>
      <c r="E4634" s="29">
        <v>1</v>
      </c>
      <c r="F4634" s="29">
        <v>1259.27</v>
      </c>
      <c r="G4634" s="29">
        <v>1</v>
      </c>
      <c r="H4634" s="29">
        <v>1</v>
      </c>
      <c r="I4634" s="29">
        <v>1</v>
      </c>
      <c r="K4634" s="432"/>
      <c r="L4634" s="432" t="e">
        <f>IF(K4634=0,#REF!,0)</f>
        <v>#REF!</v>
      </c>
      <c r="O4634">
        <v>63449.744874000004</v>
      </c>
      <c r="P4634">
        <v>32</v>
      </c>
    </row>
    <row r="4635" spans="1:16">
      <c r="A4635" s="29">
        <v>4633</v>
      </c>
      <c r="B4635" s="29">
        <v>1032.623999999998</v>
      </c>
      <c r="C4635" s="29">
        <v>15470.868999999901</v>
      </c>
      <c r="D4635" s="29">
        <v>1</v>
      </c>
      <c r="E4635" s="29">
        <v>1</v>
      </c>
      <c r="F4635" s="29">
        <v>534.945999999999</v>
      </c>
      <c r="G4635" s="29">
        <v>1</v>
      </c>
      <c r="H4635" s="29">
        <v>1</v>
      </c>
      <c r="I4635" s="29">
        <v>1</v>
      </c>
      <c r="K4635" s="432"/>
      <c r="L4635" s="432" t="e">
        <f>IF(K4635=0,#REF!,0)</f>
        <v>#REF!</v>
      </c>
      <c r="O4635">
        <v>60326.663574000013</v>
      </c>
      <c r="P4635">
        <v>28</v>
      </c>
    </row>
    <row r="4636" spans="1:16">
      <c r="A4636" s="29">
        <v>4634</v>
      </c>
      <c r="B4636" s="29">
        <v>1032.623999999998</v>
      </c>
      <c r="C4636" s="29">
        <v>15242.692999999899</v>
      </c>
      <c r="D4636" s="29">
        <v>1</v>
      </c>
      <c r="E4636" s="29">
        <v>1</v>
      </c>
      <c r="F4636" s="29">
        <v>588.83499999999901</v>
      </c>
      <c r="G4636" s="29">
        <v>1</v>
      </c>
      <c r="H4636" s="29">
        <v>1</v>
      </c>
      <c r="I4636" s="29">
        <v>1</v>
      </c>
      <c r="K4636" s="432"/>
      <c r="L4636" s="432" t="e">
        <f>IF(K4636=0,#REF!,0)</f>
        <v>#REF!</v>
      </c>
      <c r="O4636">
        <v>58327.474639</v>
      </c>
      <c r="P4636">
        <v>24</v>
      </c>
    </row>
    <row r="4637" spans="1:16">
      <c r="A4637" s="29">
        <v>4635</v>
      </c>
      <c r="B4637" s="29">
        <v>1032.623999999998</v>
      </c>
      <c r="C4637" s="29">
        <v>15241.351999999901</v>
      </c>
      <c r="D4637" s="29">
        <v>1</v>
      </c>
      <c r="E4637" s="29">
        <v>1</v>
      </c>
      <c r="F4637" s="29">
        <v>378.80599999999998</v>
      </c>
      <c r="G4637" s="29">
        <v>1</v>
      </c>
      <c r="H4637" s="29">
        <v>1</v>
      </c>
      <c r="I4637" s="29">
        <v>1</v>
      </c>
      <c r="K4637" s="432"/>
      <c r="L4637" s="432" t="e">
        <f>IF(K4637=0,#REF!,0)</f>
        <v>#REF!</v>
      </c>
      <c r="O4637">
        <v>57360.541991999999</v>
      </c>
      <c r="P4637">
        <v>26</v>
      </c>
    </row>
    <row r="4638" spans="1:16">
      <c r="A4638" s="29">
        <v>4636</v>
      </c>
      <c r="B4638" s="29">
        <v>1032.623999999998</v>
      </c>
      <c r="C4638" s="29">
        <v>15236.3299999999</v>
      </c>
      <c r="D4638" s="29">
        <v>1</v>
      </c>
      <c r="E4638" s="29">
        <v>1</v>
      </c>
      <c r="F4638" s="29">
        <v>222.78899999999899</v>
      </c>
      <c r="G4638" s="29">
        <v>1</v>
      </c>
      <c r="H4638" s="29">
        <v>1</v>
      </c>
      <c r="I4638" s="29">
        <v>1</v>
      </c>
      <c r="K4638" s="432"/>
      <c r="L4638" s="432" t="e">
        <f>IF(K4638=0,#REF!,0)</f>
        <v>#REF!</v>
      </c>
      <c r="O4638">
        <v>56876.873657999997</v>
      </c>
      <c r="P4638">
        <v>29</v>
      </c>
    </row>
    <row r="4639" spans="1:16">
      <c r="A4639" s="29">
        <v>4637</v>
      </c>
      <c r="B4639" s="29">
        <v>1032.623999999998</v>
      </c>
      <c r="C4639" s="29">
        <v>15230.984999999901</v>
      </c>
      <c r="D4639" s="29">
        <v>1</v>
      </c>
      <c r="E4639" s="29">
        <v>1</v>
      </c>
      <c r="F4639" s="29">
        <v>222.95999999999901</v>
      </c>
      <c r="G4639" s="29">
        <v>1</v>
      </c>
      <c r="H4639" s="29">
        <v>1</v>
      </c>
      <c r="I4639" s="29">
        <v>1</v>
      </c>
      <c r="K4639" s="432"/>
      <c r="L4639" s="432" t="e">
        <f>IF(K4639=0,#REF!,0)</f>
        <v>#REF!</v>
      </c>
      <c r="O4639">
        <v>56754.383148000001</v>
      </c>
      <c r="P4639">
        <v>30</v>
      </c>
    </row>
    <row r="4640" spans="1:16">
      <c r="A4640" s="29">
        <v>4638</v>
      </c>
      <c r="B4640" s="29">
        <v>1762.222</v>
      </c>
      <c r="C4640" s="29">
        <v>15225.888999999899</v>
      </c>
      <c r="D4640" s="29">
        <v>1</v>
      </c>
      <c r="E4640" s="29">
        <v>1</v>
      </c>
      <c r="F4640" s="29">
        <v>697.66800000000001</v>
      </c>
      <c r="G4640" s="29">
        <v>1</v>
      </c>
      <c r="H4640" s="29">
        <v>1</v>
      </c>
      <c r="I4640" s="29">
        <v>1</v>
      </c>
      <c r="K4640" s="432"/>
      <c r="L4640" s="432" t="e">
        <f>IF(K4640=0,#REF!,0)</f>
        <v>#REF!</v>
      </c>
      <c r="O4640">
        <v>56557.667663</v>
      </c>
      <c r="P4640">
        <v>28</v>
      </c>
    </row>
    <row r="4641" spans="1:16">
      <c r="A4641" s="29">
        <v>4639</v>
      </c>
      <c r="B4641" s="29">
        <v>6739.7729999999974</v>
      </c>
      <c r="C4641" s="29">
        <v>15341.484999999901</v>
      </c>
      <c r="D4641" s="29">
        <v>1</v>
      </c>
      <c r="E4641" s="29">
        <v>1</v>
      </c>
      <c r="F4641" s="29">
        <v>1863.223</v>
      </c>
      <c r="G4641" s="29">
        <v>1</v>
      </c>
      <c r="H4641" s="29">
        <v>1</v>
      </c>
      <c r="I4641" s="29">
        <v>1</v>
      </c>
      <c r="K4641" s="432"/>
      <c r="L4641" s="432" t="e">
        <f>IF(K4641=0,#REF!,0)</f>
        <v>#REF!</v>
      </c>
      <c r="O4641">
        <v>58192.861449999997</v>
      </c>
      <c r="P4641">
        <v>41</v>
      </c>
    </row>
    <row r="4642" spans="1:16">
      <c r="A4642" s="29">
        <v>4640</v>
      </c>
      <c r="B4642" s="29">
        <v>1815.819</v>
      </c>
      <c r="C4642" s="29">
        <v>35248.445999999902</v>
      </c>
      <c r="D4642" s="29">
        <v>1</v>
      </c>
      <c r="E4642" s="29">
        <v>1</v>
      </c>
      <c r="F4642" s="29">
        <v>3150.3029999999999</v>
      </c>
      <c r="G4642" s="29">
        <v>1</v>
      </c>
      <c r="H4642" s="29">
        <v>1</v>
      </c>
      <c r="I4642" s="29">
        <v>1</v>
      </c>
      <c r="K4642" s="432"/>
      <c r="L4642" s="432" t="e">
        <f>IF(K4642=0,#REF!,0)</f>
        <v>#REF!</v>
      </c>
      <c r="O4642">
        <v>61597.256408999987</v>
      </c>
      <c r="P4642">
        <v>47</v>
      </c>
    </row>
    <row r="4643" spans="1:16">
      <c r="A4643" s="29">
        <v>4641</v>
      </c>
      <c r="B4643" s="29">
        <v>1085.9259999999981</v>
      </c>
      <c r="C4643" s="29">
        <v>36617.473999999893</v>
      </c>
      <c r="D4643" s="29">
        <v>1</v>
      </c>
      <c r="E4643" s="29">
        <v>1</v>
      </c>
      <c r="F4643" s="29">
        <v>5111.0829999999896</v>
      </c>
      <c r="G4643" s="29">
        <v>1</v>
      </c>
      <c r="H4643" s="29">
        <v>1</v>
      </c>
      <c r="I4643" s="29">
        <v>1</v>
      </c>
      <c r="K4643" s="432"/>
      <c r="L4643" s="432" t="e">
        <f>IF(K4643=0,#REF!,0)</f>
        <v>#REF!</v>
      </c>
      <c r="O4643">
        <v>65900.46289000001</v>
      </c>
      <c r="P4643">
        <v>45</v>
      </c>
    </row>
    <row r="4644" spans="1:16">
      <c r="A4644" s="29">
        <v>4642</v>
      </c>
      <c r="B4644" s="29">
        <v>1259.0459999999989</v>
      </c>
      <c r="C4644" s="29">
        <v>39120.796999999868</v>
      </c>
      <c r="D4644" s="29">
        <v>1</v>
      </c>
      <c r="E4644" s="29">
        <v>1</v>
      </c>
      <c r="F4644" s="29">
        <v>5054.1980000000003</v>
      </c>
      <c r="G4644" s="29">
        <v>1</v>
      </c>
      <c r="H4644" s="29">
        <v>1</v>
      </c>
      <c r="I4644" s="29">
        <v>1</v>
      </c>
      <c r="K4644" s="432"/>
      <c r="L4644" s="432" t="e">
        <f>IF(K4644=0,#REF!,0)</f>
        <v>#REF!</v>
      </c>
      <c r="O4644">
        <v>70467.370786999993</v>
      </c>
      <c r="P4644">
        <v>41</v>
      </c>
    </row>
    <row r="4645" spans="1:16">
      <c r="A4645" s="29">
        <v>4643</v>
      </c>
      <c r="B4645" s="29">
        <v>1378.0769999999991</v>
      </c>
      <c r="C4645" s="29">
        <v>40028.647999999877</v>
      </c>
      <c r="D4645" s="29">
        <v>1</v>
      </c>
      <c r="E4645" s="29">
        <v>1</v>
      </c>
      <c r="F4645" s="29">
        <v>4549.4719999999998</v>
      </c>
      <c r="G4645" s="29">
        <v>1</v>
      </c>
      <c r="H4645" s="29">
        <v>1</v>
      </c>
      <c r="I4645" s="29">
        <v>1</v>
      </c>
      <c r="K4645" s="432"/>
      <c r="L4645" s="432" t="e">
        <f>IF(K4645=0,#REF!,0)</f>
        <v>#REF!</v>
      </c>
      <c r="O4645">
        <v>73090.617857000005</v>
      </c>
      <c r="P4645">
        <v>40</v>
      </c>
    </row>
    <row r="4646" spans="1:16">
      <c r="A4646" s="29">
        <v>4644</v>
      </c>
      <c r="B4646" s="29">
        <v>1444.473999999999</v>
      </c>
      <c r="C4646" s="29">
        <v>40195.837999999887</v>
      </c>
      <c r="D4646" s="29">
        <v>1</v>
      </c>
      <c r="E4646" s="29">
        <v>1</v>
      </c>
      <c r="F4646" s="29">
        <v>4885.2929999999997</v>
      </c>
      <c r="G4646" s="29">
        <v>1</v>
      </c>
      <c r="H4646" s="29">
        <v>1</v>
      </c>
      <c r="I4646" s="29">
        <v>1</v>
      </c>
      <c r="K4646" s="432"/>
      <c r="L4646" s="432" t="e">
        <f>IF(K4646=0,#REF!,0)</f>
        <v>#REF!</v>
      </c>
      <c r="O4646">
        <v>74343.716918999999</v>
      </c>
      <c r="P4646">
        <v>46</v>
      </c>
    </row>
    <row r="4647" spans="1:16">
      <c r="A4647" s="29">
        <v>4645</v>
      </c>
      <c r="B4647" s="29">
        <v>10612.712</v>
      </c>
      <c r="C4647" s="29">
        <v>38953.053</v>
      </c>
      <c r="D4647" s="29">
        <v>1</v>
      </c>
      <c r="E4647" s="29">
        <v>1</v>
      </c>
      <c r="F4647" s="29">
        <v>4940.62</v>
      </c>
      <c r="G4647" s="29">
        <v>1</v>
      </c>
      <c r="H4647" s="29">
        <v>1</v>
      </c>
      <c r="I4647" s="29">
        <v>1</v>
      </c>
      <c r="K4647" s="432"/>
      <c r="L4647" s="432" t="e">
        <f>IF(K4647=0,#REF!,0)</f>
        <v>#REF!</v>
      </c>
      <c r="O4647">
        <v>73271.362854000006</v>
      </c>
      <c r="P4647">
        <v>43</v>
      </c>
    </row>
    <row r="4648" spans="1:16">
      <c r="A4648" s="29">
        <v>4646</v>
      </c>
      <c r="B4648" s="29">
        <v>2444.8799999999992</v>
      </c>
      <c r="C4648" s="29">
        <v>38193.957999999897</v>
      </c>
      <c r="D4648" s="29">
        <v>1</v>
      </c>
      <c r="E4648" s="29">
        <v>1</v>
      </c>
      <c r="F4648" s="29">
        <v>3932.50899999999</v>
      </c>
      <c r="G4648" s="29">
        <v>1</v>
      </c>
      <c r="H4648" s="29">
        <v>1</v>
      </c>
      <c r="I4648" s="29">
        <v>1</v>
      </c>
      <c r="K4648" s="432"/>
      <c r="L4648" s="432" t="e">
        <f>IF(K4648=0,#REF!,0)</f>
        <v>#REF!</v>
      </c>
      <c r="O4648">
        <v>72715.945131</v>
      </c>
      <c r="P4648">
        <v>42</v>
      </c>
    </row>
    <row r="4649" spans="1:16">
      <c r="A4649" s="29">
        <v>4647</v>
      </c>
      <c r="B4649" s="29">
        <v>1670.781999999997</v>
      </c>
      <c r="C4649" s="29">
        <v>40467.946999999876</v>
      </c>
      <c r="D4649" s="29">
        <v>1</v>
      </c>
      <c r="E4649" s="29">
        <v>1</v>
      </c>
      <c r="F4649" s="29">
        <v>3148.5589999999902</v>
      </c>
      <c r="G4649" s="29">
        <v>1</v>
      </c>
      <c r="H4649" s="29">
        <v>1</v>
      </c>
      <c r="I4649" s="29">
        <v>1</v>
      </c>
      <c r="K4649" s="432"/>
      <c r="L4649" s="432" t="e">
        <f>IF(K4649=0,#REF!,0)</f>
        <v>#REF!</v>
      </c>
      <c r="O4649">
        <v>76823.385985999994</v>
      </c>
      <c r="P4649">
        <v>49</v>
      </c>
    </row>
    <row r="4650" spans="1:16">
      <c r="A4650" s="29">
        <v>4648</v>
      </c>
      <c r="B4650" s="29">
        <v>1521.963999999997</v>
      </c>
      <c r="C4650" s="29">
        <v>39665.859999999891</v>
      </c>
      <c r="D4650" s="29">
        <v>1</v>
      </c>
      <c r="E4650" s="29">
        <v>1</v>
      </c>
      <c r="F4650" s="29">
        <v>2477.1899999999901</v>
      </c>
      <c r="G4650" s="29">
        <v>1</v>
      </c>
      <c r="H4650" s="29">
        <v>1</v>
      </c>
      <c r="I4650" s="29">
        <v>1</v>
      </c>
      <c r="K4650" s="432"/>
      <c r="L4650" s="432" t="e">
        <f>IF(K4650=0,#REF!,0)</f>
        <v>#REF!</v>
      </c>
      <c r="O4650">
        <v>76801.126526000007</v>
      </c>
      <c r="P4650">
        <v>47</v>
      </c>
    </row>
    <row r="4651" spans="1:16">
      <c r="A4651" s="29">
        <v>4649</v>
      </c>
      <c r="B4651" s="29">
        <v>1414.720999999998</v>
      </c>
      <c r="C4651" s="29">
        <v>39470.489999999903</v>
      </c>
      <c r="D4651" s="29">
        <v>1</v>
      </c>
      <c r="E4651" s="29">
        <v>1</v>
      </c>
      <c r="F4651" s="29">
        <v>3148.7839999999901</v>
      </c>
      <c r="G4651" s="29">
        <v>1</v>
      </c>
      <c r="H4651" s="29">
        <v>1</v>
      </c>
      <c r="I4651" s="29">
        <v>1</v>
      </c>
      <c r="K4651" s="432"/>
      <c r="L4651" s="432" t="e">
        <f>IF(K4651=0,#REF!,0)</f>
        <v>#REF!</v>
      </c>
      <c r="O4651">
        <v>76580.15789799999</v>
      </c>
      <c r="P4651">
        <v>48</v>
      </c>
    </row>
    <row r="4652" spans="1:16">
      <c r="A4652" s="29">
        <v>4650</v>
      </c>
      <c r="B4652" s="29">
        <v>2074.3139999999989</v>
      </c>
      <c r="C4652" s="29">
        <v>38503.896999999903</v>
      </c>
      <c r="D4652" s="29">
        <v>1</v>
      </c>
      <c r="E4652" s="29">
        <v>1</v>
      </c>
      <c r="F4652" s="29">
        <v>4045.0169999999898</v>
      </c>
      <c r="G4652" s="29">
        <v>1</v>
      </c>
      <c r="H4652" s="29">
        <v>1</v>
      </c>
      <c r="I4652" s="29">
        <v>1</v>
      </c>
      <c r="K4652" s="432"/>
      <c r="L4652" s="432" t="e">
        <f>IF(K4652=0,#REF!,0)</f>
        <v>#REF!</v>
      </c>
      <c r="O4652">
        <v>76576.710021999999</v>
      </c>
      <c r="P4652">
        <v>43</v>
      </c>
    </row>
    <row r="4653" spans="1:16">
      <c r="A4653" s="29">
        <v>4651</v>
      </c>
      <c r="B4653" s="29">
        <v>7587.7719999999981</v>
      </c>
      <c r="C4653" s="29">
        <v>36834.757999999892</v>
      </c>
      <c r="D4653" s="29">
        <v>1</v>
      </c>
      <c r="E4653" s="29">
        <v>1</v>
      </c>
      <c r="F4653" s="29">
        <v>5614.49</v>
      </c>
      <c r="G4653" s="29">
        <v>1</v>
      </c>
      <c r="H4653" s="29">
        <v>1</v>
      </c>
      <c r="I4653" s="29">
        <v>1</v>
      </c>
      <c r="K4653" s="432"/>
      <c r="L4653" s="432" t="e">
        <f>IF(K4653=0,#REF!,0)</f>
        <v>#REF!</v>
      </c>
      <c r="O4653">
        <v>75202.233886999995</v>
      </c>
      <c r="P4653">
        <v>43</v>
      </c>
    </row>
    <row r="4654" spans="1:16">
      <c r="A4654" s="29">
        <v>4652</v>
      </c>
      <c r="B4654" s="29">
        <v>8099.1239999999998</v>
      </c>
      <c r="C4654" s="29">
        <v>36719.51499999989</v>
      </c>
      <c r="D4654" s="29">
        <v>1</v>
      </c>
      <c r="E4654" s="29">
        <v>1</v>
      </c>
      <c r="F4654" s="29">
        <v>4438.9559999999901</v>
      </c>
      <c r="G4654" s="29">
        <v>1</v>
      </c>
      <c r="H4654" s="29">
        <v>1</v>
      </c>
      <c r="I4654" s="29">
        <v>1</v>
      </c>
      <c r="K4654" s="432"/>
      <c r="L4654" s="432" t="e">
        <f>IF(K4654=0,#REF!,0)</f>
        <v>#REF!</v>
      </c>
      <c r="O4654">
        <v>73461.686400999999</v>
      </c>
      <c r="P4654">
        <v>44</v>
      </c>
    </row>
    <row r="4655" spans="1:16">
      <c r="A4655" s="29">
        <v>4653</v>
      </c>
      <c r="B4655" s="29">
        <v>1809.71</v>
      </c>
      <c r="C4655" s="29">
        <v>16992.5829999999</v>
      </c>
      <c r="D4655" s="29">
        <v>1</v>
      </c>
      <c r="E4655" s="29">
        <v>1</v>
      </c>
      <c r="F4655" s="29">
        <v>2478.1389999999901</v>
      </c>
      <c r="G4655" s="29">
        <v>1</v>
      </c>
      <c r="H4655" s="29">
        <v>1</v>
      </c>
      <c r="I4655" s="29">
        <v>1</v>
      </c>
      <c r="K4655" s="432"/>
      <c r="L4655" s="432" t="e">
        <f>IF(K4655=0,#REF!,0)</f>
        <v>#REF!</v>
      </c>
      <c r="O4655">
        <v>72732.803587999995</v>
      </c>
      <c r="P4655">
        <v>41</v>
      </c>
    </row>
    <row r="4656" spans="1:16">
      <c r="A4656" s="29">
        <v>4654</v>
      </c>
      <c r="B4656" s="29">
        <v>1762.222</v>
      </c>
      <c r="C4656" s="29">
        <v>16262.672999999901</v>
      </c>
      <c r="D4656" s="29">
        <v>1</v>
      </c>
      <c r="E4656" s="29">
        <v>1</v>
      </c>
      <c r="F4656" s="29">
        <v>2422.2750000000001</v>
      </c>
      <c r="G4656" s="29">
        <v>1</v>
      </c>
      <c r="H4656" s="29">
        <v>1</v>
      </c>
      <c r="I4656" s="29">
        <v>1</v>
      </c>
      <c r="K4656" s="432"/>
      <c r="L4656" s="432" t="e">
        <f>IF(K4656=0,#REF!,0)</f>
        <v>#REF!</v>
      </c>
      <c r="O4656">
        <v>70491.277831999992</v>
      </c>
      <c r="P4656">
        <v>42</v>
      </c>
    </row>
    <row r="4657" spans="1:16">
      <c r="A4657" s="29">
        <v>4655</v>
      </c>
      <c r="B4657" s="29">
        <v>1762.222</v>
      </c>
      <c r="C4657" s="29">
        <v>15311.423999999901</v>
      </c>
      <c r="D4657" s="29">
        <v>1</v>
      </c>
      <c r="E4657" s="29">
        <v>1</v>
      </c>
      <c r="F4657" s="29">
        <v>1975.49199999999</v>
      </c>
      <c r="G4657" s="29">
        <v>1</v>
      </c>
      <c r="H4657" s="29">
        <v>1</v>
      </c>
      <c r="I4657" s="29">
        <v>1</v>
      </c>
      <c r="K4657" s="432"/>
      <c r="L4657" s="432" t="e">
        <f>IF(K4657=0,#REF!,0)</f>
        <v>#REF!</v>
      </c>
      <c r="O4657">
        <v>67131.433898000003</v>
      </c>
      <c r="P4657">
        <v>38</v>
      </c>
    </row>
    <row r="4658" spans="1:16">
      <c r="A4658" s="29">
        <v>4656</v>
      </c>
      <c r="B4658" s="29">
        <v>1032.623999999998</v>
      </c>
      <c r="C4658" s="29">
        <v>15309.0719999999</v>
      </c>
      <c r="D4658" s="29">
        <v>1</v>
      </c>
      <c r="E4658" s="29">
        <v>1</v>
      </c>
      <c r="F4658" s="29">
        <v>1194.652</v>
      </c>
      <c r="G4658" s="29">
        <v>1</v>
      </c>
      <c r="H4658" s="29">
        <v>1</v>
      </c>
      <c r="I4658" s="29">
        <v>1</v>
      </c>
      <c r="K4658" s="432"/>
      <c r="L4658" s="432" t="e">
        <f>IF(K4658=0,#REF!,0)</f>
        <v>#REF!</v>
      </c>
      <c r="O4658">
        <v>63273.955749000001</v>
      </c>
      <c r="P4658">
        <v>31</v>
      </c>
    </row>
    <row r="4659" spans="1:16">
      <c r="A4659" s="29">
        <v>4657</v>
      </c>
      <c r="B4659" s="29">
        <v>1032.623999999998</v>
      </c>
      <c r="C4659" s="29">
        <v>15402.2699999999</v>
      </c>
      <c r="D4659" s="29">
        <v>1</v>
      </c>
      <c r="E4659" s="29">
        <v>1</v>
      </c>
      <c r="F4659" s="29">
        <v>705.51299999999901</v>
      </c>
      <c r="G4659" s="29">
        <v>1</v>
      </c>
      <c r="H4659" s="29">
        <v>1</v>
      </c>
      <c r="I4659" s="29">
        <v>1</v>
      </c>
      <c r="K4659" s="432"/>
      <c r="L4659" s="432" t="e">
        <f>IF(K4659=0,#REF!,0)</f>
        <v>#REF!</v>
      </c>
      <c r="O4659">
        <v>60825.055723999998</v>
      </c>
      <c r="P4659">
        <v>28</v>
      </c>
    </row>
    <row r="4660" spans="1:16">
      <c r="A4660" s="29">
        <v>4658</v>
      </c>
      <c r="B4660" s="29">
        <v>1032.623999999998</v>
      </c>
      <c r="C4660" s="29">
        <v>15259.191999999901</v>
      </c>
      <c r="D4660" s="29">
        <v>1</v>
      </c>
      <c r="E4660" s="29">
        <v>1</v>
      </c>
      <c r="F4660" s="29">
        <v>526.47699999999998</v>
      </c>
      <c r="G4660" s="29">
        <v>1</v>
      </c>
      <c r="H4660" s="29">
        <v>1</v>
      </c>
      <c r="I4660" s="29">
        <v>1</v>
      </c>
      <c r="K4660" s="432"/>
      <c r="L4660" s="432" t="e">
        <f>IF(K4660=0,#REF!,0)</f>
        <v>#REF!</v>
      </c>
      <c r="O4660">
        <v>57993.044005999996</v>
      </c>
      <c r="P4660">
        <v>25</v>
      </c>
    </row>
    <row r="4661" spans="1:16">
      <c r="A4661" s="29">
        <v>4659</v>
      </c>
      <c r="B4661" s="29">
        <v>1032.623999999998</v>
      </c>
      <c r="C4661" s="29">
        <v>15246.6599999999</v>
      </c>
      <c r="D4661" s="29">
        <v>1</v>
      </c>
      <c r="E4661" s="29">
        <v>1</v>
      </c>
      <c r="F4661" s="29">
        <v>410.733</v>
      </c>
      <c r="G4661" s="29">
        <v>1</v>
      </c>
      <c r="H4661" s="29">
        <v>1</v>
      </c>
      <c r="I4661" s="29">
        <v>1</v>
      </c>
      <c r="K4661" s="432"/>
      <c r="L4661" s="432" t="e">
        <f>IF(K4661=0,#REF!,0)</f>
        <v>#REF!</v>
      </c>
      <c r="O4661">
        <v>57488.184568999997</v>
      </c>
      <c r="P4661">
        <v>28</v>
      </c>
    </row>
    <row r="4662" spans="1:16">
      <c r="A4662" s="29">
        <v>4660</v>
      </c>
      <c r="B4662" s="29">
        <v>1032.623999999998</v>
      </c>
      <c r="C4662" s="29">
        <v>15245.4389999999</v>
      </c>
      <c r="D4662" s="29">
        <v>1</v>
      </c>
      <c r="E4662" s="29">
        <v>1</v>
      </c>
      <c r="F4662" s="29">
        <v>225.594999999999</v>
      </c>
      <c r="G4662" s="29">
        <v>1</v>
      </c>
      <c r="H4662" s="29">
        <v>1</v>
      </c>
      <c r="I4662" s="29">
        <v>1</v>
      </c>
      <c r="K4662" s="432"/>
      <c r="L4662" s="432" t="e">
        <f>IF(K4662=0,#REF!,0)</f>
        <v>#REF!</v>
      </c>
      <c r="O4662">
        <v>56651.527467</v>
      </c>
      <c r="P4662">
        <v>28</v>
      </c>
    </row>
    <row r="4663" spans="1:16">
      <c r="A4663" s="29">
        <v>4661</v>
      </c>
      <c r="B4663" s="29">
        <v>1032.623999999998</v>
      </c>
      <c r="C4663" s="29">
        <v>15245.9819999999</v>
      </c>
      <c r="D4663" s="29">
        <v>1</v>
      </c>
      <c r="E4663" s="29">
        <v>1</v>
      </c>
      <c r="F4663" s="29">
        <v>225.65099999999899</v>
      </c>
      <c r="G4663" s="29">
        <v>1</v>
      </c>
      <c r="H4663" s="29">
        <v>1</v>
      </c>
      <c r="I4663" s="29">
        <v>1</v>
      </c>
      <c r="K4663" s="432"/>
      <c r="L4663" s="432" t="e">
        <f>IF(K4663=0,#REF!,0)</f>
        <v>#REF!</v>
      </c>
      <c r="O4663">
        <v>56338.147644999997</v>
      </c>
      <c r="P4663">
        <v>30</v>
      </c>
    </row>
    <row r="4664" spans="1:16">
      <c r="A4664" s="29">
        <v>4662</v>
      </c>
      <c r="B4664" s="29">
        <v>1762.222</v>
      </c>
      <c r="C4664" s="29">
        <v>15245.1609999999</v>
      </c>
      <c r="D4664" s="29">
        <v>1</v>
      </c>
      <c r="E4664" s="29">
        <v>1</v>
      </c>
      <c r="F4664" s="29">
        <v>410.75400000000002</v>
      </c>
      <c r="G4664" s="29">
        <v>1</v>
      </c>
      <c r="H4664" s="29">
        <v>1</v>
      </c>
      <c r="I4664" s="29">
        <v>1</v>
      </c>
      <c r="K4664" s="432"/>
      <c r="L4664" s="432" t="e">
        <f>IF(K4664=0,#REF!,0)</f>
        <v>#REF!</v>
      </c>
      <c r="O4664">
        <v>56330.089478000002</v>
      </c>
      <c r="P4664">
        <v>34</v>
      </c>
    </row>
    <row r="4665" spans="1:16">
      <c r="A4665" s="29">
        <v>4663</v>
      </c>
      <c r="B4665" s="29">
        <v>6300.04</v>
      </c>
      <c r="C4665" s="29">
        <v>15624.7879999999</v>
      </c>
      <c r="D4665" s="29">
        <v>1</v>
      </c>
      <c r="E4665" s="29">
        <v>1</v>
      </c>
      <c r="F4665" s="29">
        <v>1254.1949999999999</v>
      </c>
      <c r="G4665" s="29">
        <v>1</v>
      </c>
      <c r="H4665" s="29">
        <v>1</v>
      </c>
      <c r="I4665" s="29">
        <v>1</v>
      </c>
      <c r="K4665" s="432"/>
      <c r="L4665" s="432" t="e">
        <f>IF(K4665=0,#REF!,0)</f>
        <v>#REF!</v>
      </c>
      <c r="O4665">
        <v>58367.378844999999</v>
      </c>
      <c r="P4665">
        <v>36</v>
      </c>
    </row>
    <row r="4666" spans="1:16">
      <c r="A4666" s="29">
        <v>4664</v>
      </c>
      <c r="B4666" s="29">
        <v>1808.2940000000001</v>
      </c>
      <c r="C4666" s="29">
        <v>16839.0429999999</v>
      </c>
      <c r="D4666" s="29">
        <v>1</v>
      </c>
      <c r="E4666" s="29">
        <v>1</v>
      </c>
      <c r="F4666" s="29">
        <v>2548.8449999999998</v>
      </c>
      <c r="G4666" s="29">
        <v>1</v>
      </c>
      <c r="H4666" s="29">
        <v>1</v>
      </c>
      <c r="I4666" s="29">
        <v>1</v>
      </c>
      <c r="K4666" s="432"/>
      <c r="L4666" s="432" t="e">
        <f>IF(K4666=0,#REF!,0)</f>
        <v>#REF!</v>
      </c>
      <c r="O4666">
        <v>61608.718811000013</v>
      </c>
      <c r="P4666">
        <v>48</v>
      </c>
    </row>
    <row r="4667" spans="1:16">
      <c r="A4667" s="29">
        <v>4665</v>
      </c>
      <c r="B4667" s="29">
        <v>1153.7509999999979</v>
      </c>
      <c r="C4667" s="29">
        <v>19669.264999999901</v>
      </c>
      <c r="D4667" s="29">
        <v>1</v>
      </c>
      <c r="E4667" s="29">
        <v>1</v>
      </c>
      <c r="F4667" s="29">
        <v>4031.6209999999901</v>
      </c>
      <c r="G4667" s="29">
        <v>1</v>
      </c>
      <c r="H4667" s="29">
        <v>1</v>
      </c>
      <c r="I4667" s="29">
        <v>1</v>
      </c>
      <c r="K4667" s="432"/>
      <c r="L4667" s="432" t="e">
        <f>IF(K4667=0,#REF!,0)</f>
        <v>#REF!</v>
      </c>
      <c r="O4667">
        <v>66845.375547999996</v>
      </c>
      <c r="P4667">
        <v>46</v>
      </c>
    </row>
    <row r="4668" spans="1:16">
      <c r="A4668" s="29">
        <v>4666</v>
      </c>
      <c r="B4668" s="29">
        <v>1727.544999999998</v>
      </c>
      <c r="C4668" s="29">
        <v>22156.683999999899</v>
      </c>
      <c r="D4668" s="29">
        <v>1</v>
      </c>
      <c r="E4668" s="29">
        <v>1</v>
      </c>
      <c r="F4668" s="29">
        <v>5329.3469999999998</v>
      </c>
      <c r="G4668" s="29">
        <v>1</v>
      </c>
      <c r="H4668" s="29">
        <v>1</v>
      </c>
      <c r="I4668" s="29">
        <v>1</v>
      </c>
      <c r="K4668" s="432"/>
      <c r="L4668" s="432" t="e">
        <f>IF(K4668=0,#REF!,0)</f>
        <v>#REF!</v>
      </c>
      <c r="O4668">
        <v>71966.420776999992</v>
      </c>
      <c r="P4668">
        <v>48</v>
      </c>
    </row>
    <row r="4669" spans="1:16">
      <c r="A4669" s="29">
        <v>4667</v>
      </c>
      <c r="B4669" s="29">
        <v>3315.4599999999891</v>
      </c>
      <c r="C4669" s="29">
        <v>24030.690999999901</v>
      </c>
      <c r="D4669" s="29">
        <v>1</v>
      </c>
      <c r="E4669" s="29">
        <v>1</v>
      </c>
      <c r="F4669" s="29">
        <v>5884.9209999999903</v>
      </c>
      <c r="G4669" s="29">
        <v>1</v>
      </c>
      <c r="H4669" s="29">
        <v>1</v>
      </c>
      <c r="I4669" s="29">
        <v>1</v>
      </c>
      <c r="K4669" s="432"/>
      <c r="L4669" s="432" t="e">
        <f>IF(K4669=0,#REF!,0)</f>
        <v>#REF!</v>
      </c>
      <c r="O4669">
        <v>74253.95867800001</v>
      </c>
      <c r="P4669">
        <v>48</v>
      </c>
    </row>
    <row r="4670" spans="1:16">
      <c r="A4670" s="29">
        <v>4668</v>
      </c>
      <c r="B4670" s="29">
        <v>5413.2749999999887</v>
      </c>
      <c r="C4670" s="29">
        <v>24124.915999999899</v>
      </c>
      <c r="D4670" s="29">
        <v>1</v>
      </c>
      <c r="E4670" s="29">
        <v>1</v>
      </c>
      <c r="F4670" s="29">
        <v>6193.3519999999999</v>
      </c>
      <c r="G4670" s="29">
        <v>1</v>
      </c>
      <c r="H4670" s="29">
        <v>1</v>
      </c>
      <c r="I4670" s="29">
        <v>1</v>
      </c>
      <c r="K4670" s="432"/>
      <c r="L4670" s="432" t="e">
        <f>IF(K4670=0,#REF!,0)</f>
        <v>#REF!</v>
      </c>
      <c r="O4670">
        <v>76899.059508000006</v>
      </c>
      <c r="P4670">
        <v>45</v>
      </c>
    </row>
    <row r="4671" spans="1:16">
      <c r="A4671" s="29">
        <v>4669</v>
      </c>
      <c r="B4671" s="29">
        <v>16945.369999999992</v>
      </c>
      <c r="C4671" s="29">
        <v>21543.760999999879</v>
      </c>
      <c r="D4671" s="29">
        <v>1</v>
      </c>
      <c r="E4671" s="29">
        <v>1</v>
      </c>
      <c r="F4671" s="29">
        <v>5327.2699999999904</v>
      </c>
      <c r="G4671" s="29">
        <v>1</v>
      </c>
      <c r="H4671" s="29">
        <v>1</v>
      </c>
      <c r="I4671" s="29">
        <v>1</v>
      </c>
      <c r="K4671" s="432"/>
      <c r="L4671" s="432" t="e">
        <f>IF(K4671=0,#REF!,0)</f>
        <v>#REF!</v>
      </c>
      <c r="O4671">
        <v>75167.08550999999</v>
      </c>
      <c r="P4671">
        <v>38</v>
      </c>
    </row>
    <row r="4672" spans="1:16">
      <c r="A4672" s="29">
        <v>4670</v>
      </c>
      <c r="B4672" s="29">
        <v>8411.9399999999878</v>
      </c>
      <c r="C4672" s="29">
        <v>21716.1179999999</v>
      </c>
      <c r="D4672" s="29">
        <v>1</v>
      </c>
      <c r="E4672" s="29">
        <v>1</v>
      </c>
      <c r="F4672" s="29">
        <v>4585.1489999999903</v>
      </c>
      <c r="G4672" s="29">
        <v>1</v>
      </c>
      <c r="H4672" s="29">
        <v>1</v>
      </c>
      <c r="I4672" s="29">
        <v>1</v>
      </c>
      <c r="K4672" s="432"/>
      <c r="L4672" s="432" t="e">
        <f>IF(K4672=0,#REF!,0)</f>
        <v>#REF!</v>
      </c>
      <c r="O4672">
        <v>75285.931580999997</v>
      </c>
      <c r="P4672">
        <v>40</v>
      </c>
    </row>
    <row r="4673" spans="1:16">
      <c r="A4673" s="29">
        <v>4671</v>
      </c>
      <c r="B4673" s="29">
        <v>7309.4639999999981</v>
      </c>
      <c r="C4673" s="29">
        <v>22921.032999999901</v>
      </c>
      <c r="D4673" s="29">
        <v>1</v>
      </c>
      <c r="E4673" s="29">
        <v>1</v>
      </c>
      <c r="F4673" s="29">
        <v>3596.3449999999998</v>
      </c>
      <c r="G4673" s="29">
        <v>1</v>
      </c>
      <c r="H4673" s="29">
        <v>1</v>
      </c>
      <c r="I4673" s="29">
        <v>1</v>
      </c>
      <c r="K4673" s="432"/>
      <c r="L4673" s="432" t="e">
        <f>IF(K4673=0,#REF!,0)</f>
        <v>#REF!</v>
      </c>
      <c r="O4673">
        <v>78262.657898000005</v>
      </c>
      <c r="P4673">
        <v>40</v>
      </c>
    </row>
    <row r="4674" spans="1:16">
      <c r="A4674" s="29">
        <v>4672</v>
      </c>
      <c r="B4674" s="29">
        <v>7676.6529999999966</v>
      </c>
      <c r="C4674" s="29">
        <v>22636.521999999899</v>
      </c>
      <c r="D4674" s="29">
        <v>1</v>
      </c>
      <c r="E4674" s="29">
        <v>1</v>
      </c>
      <c r="F4674" s="29">
        <v>3163.8149999999901</v>
      </c>
      <c r="G4674" s="29">
        <v>1</v>
      </c>
      <c r="H4674" s="29">
        <v>1</v>
      </c>
      <c r="I4674" s="29">
        <v>1</v>
      </c>
      <c r="K4674" s="432"/>
      <c r="L4674" s="432" t="e">
        <f>IF(K4674=0,#REF!,0)</f>
        <v>#REF!</v>
      </c>
      <c r="O4674">
        <v>78358.631104999993</v>
      </c>
      <c r="P4674">
        <v>43</v>
      </c>
    </row>
    <row r="4675" spans="1:16">
      <c r="A4675" s="29">
        <v>4673</v>
      </c>
      <c r="B4675" s="29">
        <v>5831.3039999999974</v>
      </c>
      <c r="C4675" s="29">
        <v>21258.699999999892</v>
      </c>
      <c r="D4675" s="29">
        <v>1</v>
      </c>
      <c r="E4675" s="29">
        <v>1</v>
      </c>
      <c r="F4675" s="29">
        <v>1806.5419999999999</v>
      </c>
      <c r="G4675" s="29">
        <v>1</v>
      </c>
      <c r="H4675" s="29">
        <v>1</v>
      </c>
      <c r="I4675" s="29">
        <v>1</v>
      </c>
      <c r="K4675" s="432"/>
      <c r="L4675" s="432" t="e">
        <f>IF(K4675=0,#REF!,0)</f>
        <v>#REF!</v>
      </c>
      <c r="O4675">
        <v>77698.40911800001</v>
      </c>
      <c r="P4675">
        <v>40</v>
      </c>
    </row>
    <row r="4676" spans="1:16">
      <c r="A4676" s="29">
        <v>4674</v>
      </c>
      <c r="B4676" s="29">
        <v>8401.3339999999989</v>
      </c>
      <c r="C4676" s="29">
        <v>20622.272999999899</v>
      </c>
      <c r="D4676" s="29">
        <v>1</v>
      </c>
      <c r="E4676" s="29">
        <v>1</v>
      </c>
      <c r="F4676" s="29">
        <v>3411.3670000000002</v>
      </c>
      <c r="G4676" s="29">
        <v>1</v>
      </c>
      <c r="H4676" s="29">
        <v>1</v>
      </c>
      <c r="I4676" s="29">
        <v>1</v>
      </c>
      <c r="K4676" s="432"/>
      <c r="L4676" s="432" t="e">
        <f>IF(K4676=0,#REF!,0)</f>
        <v>#REF!</v>
      </c>
      <c r="O4676">
        <v>76419.617860999992</v>
      </c>
      <c r="P4676">
        <v>37</v>
      </c>
    </row>
    <row r="4677" spans="1:16">
      <c r="A4677" s="29">
        <v>4675</v>
      </c>
      <c r="B4677" s="29">
        <v>16746.034999999989</v>
      </c>
      <c r="C4677" s="29">
        <v>20364.926999999891</v>
      </c>
      <c r="D4677" s="29">
        <v>1</v>
      </c>
      <c r="E4677" s="29">
        <v>1</v>
      </c>
      <c r="F4677" s="29">
        <v>4462.1059999999898</v>
      </c>
      <c r="G4677" s="29">
        <v>1</v>
      </c>
      <c r="H4677" s="29">
        <v>1</v>
      </c>
      <c r="I4677" s="29">
        <v>1</v>
      </c>
      <c r="K4677" s="432"/>
      <c r="L4677" s="432" t="e">
        <f>IF(K4677=0,#REF!,0)</f>
        <v>#REF!</v>
      </c>
      <c r="O4677">
        <v>73559.864195999995</v>
      </c>
      <c r="P4677">
        <v>36</v>
      </c>
    </row>
    <row r="4678" spans="1:16">
      <c r="A4678" s="29">
        <v>4676</v>
      </c>
      <c r="B4678" s="29">
        <v>16865.548999999981</v>
      </c>
      <c r="C4678" s="29">
        <v>21439.3149999999</v>
      </c>
      <c r="D4678" s="29">
        <v>1</v>
      </c>
      <c r="E4678" s="29">
        <v>1</v>
      </c>
      <c r="F4678" s="29">
        <v>4833.5259999999998</v>
      </c>
      <c r="G4678" s="29">
        <v>1</v>
      </c>
      <c r="H4678" s="29">
        <v>1</v>
      </c>
      <c r="I4678" s="29">
        <v>1</v>
      </c>
      <c r="K4678" s="432"/>
      <c r="L4678" s="432" t="e">
        <f>IF(K4678=0,#REF!,0)</f>
        <v>#REF!</v>
      </c>
      <c r="O4678">
        <v>71095.609618999995</v>
      </c>
      <c r="P4678">
        <v>38</v>
      </c>
    </row>
    <row r="4679" spans="1:16">
      <c r="A4679" s="29">
        <v>4677</v>
      </c>
      <c r="B4679" s="29">
        <v>5066.9810000000007</v>
      </c>
      <c r="C4679" s="29">
        <v>19793.748999999891</v>
      </c>
      <c r="D4679" s="29">
        <v>1</v>
      </c>
      <c r="E4679" s="29">
        <v>1</v>
      </c>
      <c r="F4679" s="29">
        <v>2485.62499999999</v>
      </c>
      <c r="G4679" s="29">
        <v>1</v>
      </c>
      <c r="H4679" s="29">
        <v>1</v>
      </c>
      <c r="I4679" s="29">
        <v>1</v>
      </c>
      <c r="K4679" s="432"/>
      <c r="L4679" s="432" t="e">
        <f>IF(K4679=0,#REF!,0)</f>
        <v>#REF!</v>
      </c>
      <c r="O4679">
        <v>70601.808472000004</v>
      </c>
      <c r="P4679">
        <v>38</v>
      </c>
    </row>
    <row r="4680" spans="1:16">
      <c r="A4680" s="29">
        <v>4678</v>
      </c>
      <c r="B4680" s="29">
        <v>1805.356</v>
      </c>
      <c r="C4680" s="29">
        <v>18083.731999999902</v>
      </c>
      <c r="D4680" s="29">
        <v>1</v>
      </c>
      <c r="E4680" s="29">
        <v>1</v>
      </c>
      <c r="F4680" s="29">
        <v>2300.3879999999999</v>
      </c>
      <c r="G4680" s="29">
        <v>1</v>
      </c>
      <c r="H4680" s="29">
        <v>1</v>
      </c>
      <c r="I4680" s="29">
        <v>1</v>
      </c>
      <c r="K4680" s="432"/>
      <c r="L4680" s="432" t="e">
        <f>IF(K4680=0,#REF!,0)</f>
        <v>#REF!</v>
      </c>
      <c r="O4680">
        <v>68093.140563999987</v>
      </c>
      <c r="P4680">
        <v>40</v>
      </c>
    </row>
    <row r="4681" spans="1:16">
      <c r="A4681" s="29">
        <v>4679</v>
      </c>
      <c r="B4681" s="29">
        <v>1792.2650000000001</v>
      </c>
      <c r="C4681" s="29">
        <v>16992.72999999989</v>
      </c>
      <c r="D4681" s="29">
        <v>1</v>
      </c>
      <c r="E4681" s="29">
        <v>1</v>
      </c>
      <c r="F4681" s="29">
        <v>2115.6489999999999</v>
      </c>
      <c r="G4681" s="29">
        <v>1</v>
      </c>
      <c r="H4681" s="29">
        <v>1</v>
      </c>
      <c r="I4681" s="29">
        <v>1</v>
      </c>
      <c r="K4681" s="432"/>
      <c r="L4681" s="432" t="e">
        <f>IF(K4681=0,#REF!,0)</f>
        <v>#REF!</v>
      </c>
      <c r="O4681">
        <v>65449.903625000014</v>
      </c>
      <c r="P4681">
        <v>33</v>
      </c>
    </row>
    <row r="4682" spans="1:16">
      <c r="A4682" s="29">
        <v>4680</v>
      </c>
      <c r="B4682" s="29">
        <v>1046.728999999998</v>
      </c>
      <c r="C4682" s="29">
        <v>16429.641999999902</v>
      </c>
      <c r="D4682" s="29">
        <v>1</v>
      </c>
      <c r="E4682" s="29">
        <v>1</v>
      </c>
      <c r="F4682" s="29">
        <v>1192.47199999999</v>
      </c>
      <c r="G4682" s="29">
        <v>1</v>
      </c>
      <c r="H4682" s="29">
        <v>1</v>
      </c>
      <c r="I4682" s="29">
        <v>1</v>
      </c>
      <c r="K4682" s="432"/>
      <c r="L4682" s="432" t="e">
        <f>IF(K4682=0,#REF!,0)</f>
        <v>#REF!</v>
      </c>
      <c r="O4682">
        <v>62184.863646999998</v>
      </c>
      <c r="P4682">
        <v>31</v>
      </c>
    </row>
    <row r="4683" spans="1:16">
      <c r="A4683" s="29">
        <v>4681</v>
      </c>
      <c r="B4683" s="29">
        <v>1032.623999999998</v>
      </c>
      <c r="C4683" s="29">
        <v>15945.7389999999</v>
      </c>
      <c r="D4683" s="29">
        <v>1</v>
      </c>
      <c r="E4683" s="29">
        <v>1</v>
      </c>
      <c r="F4683" s="29">
        <v>552.89</v>
      </c>
      <c r="G4683" s="29">
        <v>1</v>
      </c>
      <c r="H4683" s="29">
        <v>1</v>
      </c>
      <c r="I4683" s="29">
        <v>1</v>
      </c>
      <c r="K4683" s="432"/>
      <c r="L4683" s="432" t="e">
        <f>IF(K4683=0,#REF!,0)</f>
        <v>#REF!</v>
      </c>
      <c r="O4683">
        <v>59180.892333999996</v>
      </c>
      <c r="P4683">
        <v>33</v>
      </c>
    </row>
    <row r="4684" spans="1:16">
      <c r="A4684" s="29">
        <v>4682</v>
      </c>
      <c r="B4684" s="29">
        <v>1032.623999999998</v>
      </c>
      <c r="C4684" s="29">
        <v>15463.406999999899</v>
      </c>
      <c r="D4684" s="29">
        <v>1</v>
      </c>
      <c r="E4684" s="29">
        <v>1</v>
      </c>
      <c r="F4684" s="29">
        <v>314.07</v>
      </c>
      <c r="G4684" s="29">
        <v>1</v>
      </c>
      <c r="H4684" s="29">
        <v>1</v>
      </c>
      <c r="I4684" s="29">
        <v>1</v>
      </c>
      <c r="K4684" s="432"/>
      <c r="L4684" s="432" t="e">
        <f>IF(K4684=0,#REF!,0)</f>
        <v>#REF!</v>
      </c>
      <c r="O4684">
        <v>56761.780273999997</v>
      </c>
      <c r="P4684">
        <v>32</v>
      </c>
    </row>
    <row r="4685" spans="1:16">
      <c r="A4685" s="29">
        <v>4683</v>
      </c>
      <c r="B4685" s="29">
        <v>1032.623999999998</v>
      </c>
      <c r="C4685" s="29">
        <v>15337.924999999899</v>
      </c>
      <c r="D4685" s="29">
        <v>1</v>
      </c>
      <c r="E4685" s="29">
        <v>1</v>
      </c>
      <c r="F4685" s="29">
        <v>243.86199999999999</v>
      </c>
      <c r="G4685" s="29">
        <v>1</v>
      </c>
      <c r="H4685" s="29">
        <v>1</v>
      </c>
      <c r="I4685" s="29">
        <v>1</v>
      </c>
      <c r="K4685" s="432"/>
      <c r="L4685" s="432" t="e">
        <f>IF(K4685=0,#REF!,0)</f>
        <v>#REF!</v>
      </c>
      <c r="O4685">
        <v>54927.995178999998</v>
      </c>
      <c r="P4685">
        <v>30</v>
      </c>
    </row>
    <row r="4686" spans="1:16">
      <c r="A4686" s="29">
        <v>4684</v>
      </c>
      <c r="B4686" s="29">
        <v>1032.623999999998</v>
      </c>
      <c r="C4686" s="29">
        <v>15222.086999999899</v>
      </c>
      <c r="D4686" s="29">
        <v>1</v>
      </c>
      <c r="E4686" s="29">
        <v>1</v>
      </c>
      <c r="F4686" s="29">
        <v>245.095</v>
      </c>
      <c r="G4686" s="29">
        <v>1</v>
      </c>
      <c r="H4686" s="29">
        <v>1</v>
      </c>
      <c r="I4686" s="29">
        <v>1</v>
      </c>
      <c r="K4686" s="432"/>
      <c r="L4686" s="432" t="e">
        <f>IF(K4686=0,#REF!,0)</f>
        <v>#REF!</v>
      </c>
      <c r="O4686">
        <v>54087.966797000001</v>
      </c>
      <c r="P4686">
        <v>28</v>
      </c>
    </row>
    <row r="4687" spans="1:16">
      <c r="A4687" s="29">
        <v>4685</v>
      </c>
      <c r="B4687" s="29">
        <v>1032.623999999998</v>
      </c>
      <c r="C4687" s="29">
        <v>15237.0959999999</v>
      </c>
      <c r="D4687" s="29">
        <v>1</v>
      </c>
      <c r="E4687" s="29">
        <v>1</v>
      </c>
      <c r="F4687" s="29">
        <v>227.81100000000001</v>
      </c>
      <c r="G4687" s="29">
        <v>1</v>
      </c>
      <c r="H4687" s="29">
        <v>1</v>
      </c>
      <c r="I4687" s="29">
        <v>1</v>
      </c>
      <c r="K4687" s="432"/>
      <c r="L4687" s="432" t="e">
        <f>IF(K4687=0,#REF!,0)</f>
        <v>#REF!</v>
      </c>
      <c r="O4687">
        <v>53529.240661000003</v>
      </c>
      <c r="P4687">
        <v>30</v>
      </c>
    </row>
    <row r="4688" spans="1:16">
      <c r="A4688" s="29">
        <v>4686</v>
      </c>
      <c r="B4688" s="29">
        <v>1762.222</v>
      </c>
      <c r="C4688" s="29">
        <v>15235.7569999999</v>
      </c>
      <c r="D4688" s="29">
        <v>1</v>
      </c>
      <c r="E4688" s="29">
        <v>1</v>
      </c>
      <c r="F4688" s="29">
        <v>2498.8539999999998</v>
      </c>
      <c r="G4688" s="29">
        <v>1</v>
      </c>
      <c r="H4688" s="29">
        <v>1</v>
      </c>
      <c r="I4688" s="29">
        <v>1</v>
      </c>
      <c r="K4688" s="432"/>
      <c r="L4688" s="432" t="e">
        <f>IF(K4688=0,#REF!,0)</f>
        <v>#REF!</v>
      </c>
      <c r="O4688">
        <v>53456.529205999999</v>
      </c>
      <c r="P4688">
        <v>31</v>
      </c>
    </row>
    <row r="4689" spans="1:16">
      <c r="A4689" s="29">
        <v>4687</v>
      </c>
      <c r="B4689" s="29">
        <v>6307.8359999999984</v>
      </c>
      <c r="C4689" s="29">
        <v>15361.521999999901</v>
      </c>
      <c r="D4689" s="29">
        <v>1</v>
      </c>
      <c r="E4689" s="29">
        <v>1</v>
      </c>
      <c r="F4689" s="29">
        <v>6551.7190000000001</v>
      </c>
      <c r="G4689" s="29">
        <v>1</v>
      </c>
      <c r="H4689" s="29">
        <v>1</v>
      </c>
      <c r="I4689" s="29">
        <v>1</v>
      </c>
      <c r="K4689" s="432"/>
      <c r="L4689" s="432" t="e">
        <f>IF(K4689=0,#REF!,0)</f>
        <v>#REF!</v>
      </c>
      <c r="O4689">
        <v>54134.363984000003</v>
      </c>
      <c r="P4689">
        <v>31</v>
      </c>
    </row>
    <row r="4690" spans="1:16">
      <c r="A4690" s="29">
        <v>4688</v>
      </c>
      <c r="B4690" s="29">
        <v>1783.3789999999999</v>
      </c>
      <c r="C4690" s="29">
        <v>41454.841999999902</v>
      </c>
      <c r="D4690" s="29">
        <v>1</v>
      </c>
      <c r="E4690" s="29">
        <v>1</v>
      </c>
      <c r="F4690" s="29">
        <v>5309.6009999999997</v>
      </c>
      <c r="G4690" s="29">
        <v>1</v>
      </c>
      <c r="H4690" s="29">
        <v>1</v>
      </c>
      <c r="I4690" s="29">
        <v>1</v>
      </c>
      <c r="K4690" s="432"/>
      <c r="L4690" s="432" t="e">
        <f>IF(K4690=0,#REF!,0)</f>
        <v>#REF!</v>
      </c>
      <c r="O4690">
        <v>55890.321747000002</v>
      </c>
      <c r="P4690">
        <v>37</v>
      </c>
    </row>
    <row r="4691" spans="1:16">
      <c r="A4691" s="29">
        <v>4689</v>
      </c>
      <c r="B4691" s="29">
        <v>1032.623999999998</v>
      </c>
      <c r="C4691" s="29">
        <v>68381.111999999994</v>
      </c>
      <c r="D4691" s="29">
        <v>1</v>
      </c>
      <c r="E4691" s="29">
        <v>1</v>
      </c>
      <c r="F4691" s="29">
        <v>4394.4669999999996</v>
      </c>
      <c r="G4691" s="29">
        <v>1</v>
      </c>
      <c r="H4691" s="29">
        <v>1</v>
      </c>
      <c r="I4691" s="29">
        <v>1</v>
      </c>
      <c r="K4691" s="432"/>
      <c r="L4691" s="432" t="e">
        <f>IF(K4691=0,#REF!,0)</f>
        <v>#REF!</v>
      </c>
      <c r="O4691">
        <v>58252.803375000003</v>
      </c>
      <c r="P4691">
        <v>42</v>
      </c>
    </row>
    <row r="4692" spans="1:16">
      <c r="A4692" s="29">
        <v>4690</v>
      </c>
      <c r="B4692" s="29">
        <v>1198.1149999999991</v>
      </c>
      <c r="C4692" s="29">
        <v>94621.080999999802</v>
      </c>
      <c r="D4692" s="29">
        <v>1</v>
      </c>
      <c r="E4692" s="29">
        <v>1</v>
      </c>
      <c r="F4692" s="29">
        <v>3347.60699999999</v>
      </c>
      <c r="G4692" s="29">
        <v>1</v>
      </c>
      <c r="H4692" s="29">
        <v>1</v>
      </c>
      <c r="I4692" s="29">
        <v>1</v>
      </c>
      <c r="K4692" s="432"/>
      <c r="L4692" s="432" t="e">
        <f>IF(K4692=0,#REF!,0)</f>
        <v>#REF!</v>
      </c>
      <c r="O4692">
        <v>60680.052733999997</v>
      </c>
      <c r="P4692">
        <v>43</v>
      </c>
    </row>
    <row r="4693" spans="1:16">
      <c r="A4693" s="29">
        <v>4691</v>
      </c>
      <c r="B4693" s="29">
        <v>1359.505999999998</v>
      </c>
      <c r="C4693" s="29">
        <v>119116.4209999998</v>
      </c>
      <c r="D4693" s="29">
        <v>1</v>
      </c>
      <c r="E4693" s="29">
        <v>1</v>
      </c>
      <c r="F4693" s="29">
        <v>2954.7139999999999</v>
      </c>
      <c r="G4693" s="29">
        <v>1</v>
      </c>
      <c r="H4693" s="29">
        <v>1</v>
      </c>
      <c r="I4693" s="29">
        <v>1</v>
      </c>
      <c r="K4693" s="432"/>
      <c r="L4693" s="432" t="e">
        <f>IF(K4693=0,#REF!,0)</f>
        <v>#REF!</v>
      </c>
      <c r="O4693">
        <v>64475.854125999998</v>
      </c>
      <c r="P4693">
        <v>42</v>
      </c>
    </row>
    <row r="4694" spans="1:16">
      <c r="A4694" s="29">
        <v>4692</v>
      </c>
      <c r="B4694" s="29">
        <v>2057.4469999999992</v>
      </c>
      <c r="C4694" s="29">
        <v>108497.49499999989</v>
      </c>
      <c r="D4694" s="29">
        <v>1</v>
      </c>
      <c r="E4694" s="29">
        <v>1</v>
      </c>
      <c r="F4694" s="29">
        <v>2757.66499999999</v>
      </c>
      <c r="G4694" s="29">
        <v>1</v>
      </c>
      <c r="H4694" s="29">
        <v>1</v>
      </c>
      <c r="I4694" s="29">
        <v>1</v>
      </c>
      <c r="K4694" s="432"/>
      <c r="L4694" s="432" t="e">
        <f>IF(K4694=0,#REF!,0)</f>
        <v>#REF!</v>
      </c>
      <c r="O4694">
        <v>66120.764404999994</v>
      </c>
      <c r="P4694">
        <v>42</v>
      </c>
    </row>
    <row r="4695" spans="1:16">
      <c r="A4695" s="29">
        <v>4693</v>
      </c>
      <c r="B4695" s="29">
        <v>13368.946</v>
      </c>
      <c r="C4695" s="29">
        <v>75544.688999999882</v>
      </c>
      <c r="D4695" s="29">
        <v>1</v>
      </c>
      <c r="E4695" s="29">
        <v>1</v>
      </c>
      <c r="F4695" s="29">
        <v>4128.9499999999898</v>
      </c>
      <c r="G4695" s="29">
        <v>1</v>
      </c>
      <c r="H4695" s="29">
        <v>1</v>
      </c>
      <c r="I4695" s="29">
        <v>1</v>
      </c>
      <c r="K4695" s="432"/>
      <c r="L4695" s="432" t="e">
        <f>IF(K4695=0,#REF!,0)</f>
        <v>#REF!</v>
      </c>
      <c r="O4695">
        <v>64869.992736999993</v>
      </c>
      <c r="P4695">
        <v>41</v>
      </c>
    </row>
    <row r="4696" spans="1:16">
      <c r="A4696" s="29">
        <v>4694</v>
      </c>
      <c r="B4696" s="29">
        <v>6310.5680000000002</v>
      </c>
      <c r="C4696" s="29">
        <v>99204.2429999999</v>
      </c>
      <c r="D4696" s="29">
        <v>1</v>
      </c>
      <c r="E4696" s="29">
        <v>1</v>
      </c>
      <c r="F4696" s="29">
        <v>3670.9919999999902</v>
      </c>
      <c r="G4696" s="29">
        <v>1</v>
      </c>
      <c r="H4696" s="29">
        <v>1</v>
      </c>
      <c r="I4696" s="29">
        <v>1</v>
      </c>
      <c r="K4696" s="432"/>
      <c r="L4696" s="432" t="e">
        <f>IF(K4696=0,#REF!,0)</f>
        <v>#REF!</v>
      </c>
      <c r="O4696">
        <v>64451.912537999997</v>
      </c>
      <c r="P4696">
        <v>36</v>
      </c>
    </row>
    <row r="4697" spans="1:16">
      <c r="A4697" s="29">
        <v>4695</v>
      </c>
      <c r="B4697" s="29">
        <v>4972.8129999999956</v>
      </c>
      <c r="C4697" s="29">
        <v>132329.5349999998</v>
      </c>
      <c r="D4697" s="29">
        <v>1</v>
      </c>
      <c r="E4697" s="29">
        <v>1</v>
      </c>
      <c r="F4697" s="29">
        <v>2104.0829999999901</v>
      </c>
      <c r="G4697" s="29">
        <v>1</v>
      </c>
      <c r="H4697" s="29">
        <v>1</v>
      </c>
      <c r="I4697" s="29">
        <v>1</v>
      </c>
      <c r="K4697" s="432"/>
      <c r="L4697" s="432" t="e">
        <f>IF(K4697=0,#REF!,0)</f>
        <v>#REF!</v>
      </c>
      <c r="O4697">
        <v>65591.659606999994</v>
      </c>
      <c r="P4697">
        <v>34</v>
      </c>
    </row>
    <row r="4698" spans="1:16">
      <c r="A4698" s="29">
        <v>4696</v>
      </c>
      <c r="B4698" s="29">
        <v>4894.7369999999983</v>
      </c>
      <c r="C4698" s="29">
        <v>115969.7719999999</v>
      </c>
      <c r="D4698" s="29">
        <v>1</v>
      </c>
      <c r="E4698" s="29">
        <v>1</v>
      </c>
      <c r="F4698" s="29">
        <v>1843.3720000000001</v>
      </c>
      <c r="G4698" s="29">
        <v>1</v>
      </c>
      <c r="H4698" s="29">
        <v>1</v>
      </c>
      <c r="I4698" s="29">
        <v>1</v>
      </c>
      <c r="K4698" s="432"/>
      <c r="L4698" s="432" t="e">
        <f>IF(K4698=0,#REF!,0)</f>
        <v>#REF!</v>
      </c>
      <c r="O4698">
        <v>64666.177857000002</v>
      </c>
      <c r="P4698">
        <v>33</v>
      </c>
    </row>
    <row r="4699" spans="1:16">
      <c r="A4699" s="29">
        <v>4697</v>
      </c>
      <c r="B4699" s="29">
        <v>5595.4659999999894</v>
      </c>
      <c r="C4699" s="29">
        <v>106914.4049999999</v>
      </c>
      <c r="D4699" s="29">
        <v>1</v>
      </c>
      <c r="E4699" s="29">
        <v>1</v>
      </c>
      <c r="F4699" s="29">
        <v>2104.0829999999901</v>
      </c>
      <c r="G4699" s="29">
        <v>1</v>
      </c>
      <c r="H4699" s="29">
        <v>1</v>
      </c>
      <c r="I4699" s="29">
        <v>1</v>
      </c>
      <c r="K4699" s="432"/>
      <c r="L4699" s="432" t="e">
        <f>IF(K4699=0,#REF!,0)</f>
        <v>#REF!</v>
      </c>
      <c r="O4699">
        <v>64093.124879000003</v>
      </c>
      <c r="P4699">
        <v>33</v>
      </c>
    </row>
    <row r="4700" spans="1:16">
      <c r="A4700" s="29">
        <v>4698</v>
      </c>
      <c r="B4700" s="29">
        <v>6975.1659999999993</v>
      </c>
      <c r="C4700" s="29">
        <v>69529.748999999792</v>
      </c>
      <c r="D4700" s="29">
        <v>1</v>
      </c>
      <c r="E4700" s="29">
        <v>1</v>
      </c>
      <c r="F4700" s="29">
        <v>3670.9919999999902</v>
      </c>
      <c r="G4700" s="29">
        <v>1</v>
      </c>
      <c r="H4700" s="29">
        <v>1</v>
      </c>
      <c r="I4700" s="29">
        <v>1</v>
      </c>
      <c r="K4700" s="432"/>
      <c r="L4700" s="432" t="e">
        <f>IF(K4700=0,#REF!,0)</f>
        <v>#REF!</v>
      </c>
      <c r="O4700">
        <v>62062.578613999998</v>
      </c>
      <c r="P4700">
        <v>33</v>
      </c>
    </row>
    <row r="4701" spans="1:16">
      <c r="A4701" s="29">
        <v>4699</v>
      </c>
      <c r="B4701" s="29">
        <v>14637.615999999991</v>
      </c>
      <c r="C4701" s="29">
        <v>41506.156999999897</v>
      </c>
      <c r="D4701" s="29">
        <v>1</v>
      </c>
      <c r="E4701" s="29">
        <v>1</v>
      </c>
      <c r="F4701" s="29">
        <v>5174.3559999999998</v>
      </c>
      <c r="G4701" s="29">
        <v>1</v>
      </c>
      <c r="H4701" s="29">
        <v>1</v>
      </c>
      <c r="I4701" s="29">
        <v>1</v>
      </c>
      <c r="K4701" s="432"/>
      <c r="L4701" s="432" t="e">
        <f>IF(K4701=0,#REF!,0)</f>
        <v>#REF!</v>
      </c>
      <c r="O4701">
        <v>61321.005433999999</v>
      </c>
      <c r="P4701">
        <v>35</v>
      </c>
    </row>
    <row r="4702" spans="1:16">
      <c r="A4702" s="29">
        <v>4700</v>
      </c>
      <c r="B4702" s="29">
        <v>14987.748999999991</v>
      </c>
      <c r="C4702" s="29">
        <v>41795.062999999893</v>
      </c>
      <c r="D4702" s="29">
        <v>1</v>
      </c>
      <c r="E4702" s="29">
        <v>1</v>
      </c>
      <c r="F4702" s="29">
        <v>5240.37</v>
      </c>
      <c r="G4702" s="29">
        <v>1</v>
      </c>
      <c r="H4702" s="29">
        <v>1</v>
      </c>
      <c r="I4702" s="29">
        <v>1</v>
      </c>
      <c r="K4702" s="432"/>
      <c r="L4702" s="432" t="e">
        <f>IF(K4702=0,#REF!,0)</f>
        <v>#REF!</v>
      </c>
      <c r="O4702">
        <v>61571.456421000003</v>
      </c>
      <c r="P4702">
        <v>34</v>
      </c>
    </row>
    <row r="4703" spans="1:16">
      <c r="A4703" s="29">
        <v>4701</v>
      </c>
      <c r="B4703" s="29">
        <v>3613.994999999999</v>
      </c>
      <c r="C4703" s="29">
        <v>19002.884999999889</v>
      </c>
      <c r="D4703" s="29">
        <v>1</v>
      </c>
      <c r="E4703" s="29">
        <v>1</v>
      </c>
      <c r="F4703" s="29">
        <v>4064.2239999999902</v>
      </c>
      <c r="G4703" s="29">
        <v>1</v>
      </c>
      <c r="H4703" s="29">
        <v>1</v>
      </c>
      <c r="I4703" s="29">
        <v>1</v>
      </c>
      <c r="K4703" s="432"/>
      <c r="L4703" s="432" t="e">
        <f>IF(K4703=0,#REF!,0)</f>
        <v>#REF!</v>
      </c>
      <c r="O4703">
        <v>62548.261167999997</v>
      </c>
      <c r="P4703">
        <v>36</v>
      </c>
    </row>
    <row r="4704" spans="1:16">
      <c r="A4704" s="29">
        <v>4702</v>
      </c>
      <c r="B4704" s="29">
        <v>1787.3240000000001</v>
      </c>
      <c r="C4704" s="29">
        <v>17347.074999999892</v>
      </c>
      <c r="D4704" s="29">
        <v>1</v>
      </c>
      <c r="E4704" s="29">
        <v>1</v>
      </c>
      <c r="F4704" s="29">
        <v>2953.739</v>
      </c>
      <c r="G4704" s="29">
        <v>1</v>
      </c>
      <c r="H4704" s="29">
        <v>1</v>
      </c>
      <c r="I4704" s="29">
        <v>1</v>
      </c>
      <c r="K4704" s="432"/>
      <c r="L4704" s="432" t="e">
        <f>IF(K4704=0,#REF!,0)</f>
        <v>#REF!</v>
      </c>
      <c r="O4704">
        <v>61386.659119000004</v>
      </c>
      <c r="P4704">
        <v>37</v>
      </c>
    </row>
    <row r="4705" spans="1:16">
      <c r="A4705" s="29">
        <v>4703</v>
      </c>
      <c r="B4705" s="29">
        <v>1770.8520000000001</v>
      </c>
      <c r="C4705" s="29">
        <v>16181.942999999899</v>
      </c>
      <c r="D4705" s="29">
        <v>1</v>
      </c>
      <c r="E4705" s="29">
        <v>1</v>
      </c>
      <c r="F4705" s="29">
        <v>1649.279</v>
      </c>
      <c r="G4705" s="29">
        <v>1</v>
      </c>
      <c r="H4705" s="29">
        <v>1</v>
      </c>
      <c r="I4705" s="29">
        <v>1</v>
      </c>
      <c r="K4705" s="432"/>
      <c r="L4705" s="432" t="e">
        <f>IF(K4705=0,#REF!,0)</f>
        <v>#REF!</v>
      </c>
      <c r="O4705">
        <v>59436.998045999993</v>
      </c>
      <c r="P4705">
        <v>37</v>
      </c>
    </row>
    <row r="4706" spans="1:16">
      <c r="A4706" s="29">
        <v>4704</v>
      </c>
      <c r="B4706" s="29">
        <v>1032.623999999998</v>
      </c>
      <c r="C4706" s="29">
        <v>15690.4309999999</v>
      </c>
      <c r="D4706" s="29">
        <v>1</v>
      </c>
      <c r="E4706" s="29">
        <v>1</v>
      </c>
      <c r="F4706" s="29">
        <v>1259.519</v>
      </c>
      <c r="G4706" s="29">
        <v>1</v>
      </c>
      <c r="H4706" s="29">
        <v>1</v>
      </c>
      <c r="I4706" s="29">
        <v>1</v>
      </c>
      <c r="K4706" s="432"/>
      <c r="L4706" s="432" t="e">
        <f>IF(K4706=0,#REF!,0)</f>
        <v>#REF!</v>
      </c>
      <c r="O4706">
        <v>57544.575317000003</v>
      </c>
      <c r="P4706">
        <v>29</v>
      </c>
    </row>
    <row r="4707" spans="1:16">
      <c r="A4707" s="29">
        <v>4705</v>
      </c>
      <c r="B4707" s="29">
        <v>1032.623999999998</v>
      </c>
      <c r="C4707" s="29">
        <v>15398.112999999899</v>
      </c>
      <c r="D4707" s="29">
        <v>1</v>
      </c>
      <c r="E4707" s="29">
        <v>1</v>
      </c>
      <c r="F4707" s="29">
        <v>553.30399999999997</v>
      </c>
      <c r="G4707" s="29">
        <v>1</v>
      </c>
      <c r="H4707" s="29">
        <v>1</v>
      </c>
      <c r="I4707" s="29">
        <v>1</v>
      </c>
      <c r="K4707" s="432"/>
      <c r="L4707" s="432" t="e">
        <f>IF(K4707=0,#REF!,0)</f>
        <v>#REF!</v>
      </c>
      <c r="O4707">
        <v>56319.199647000001</v>
      </c>
      <c r="P4707">
        <v>30</v>
      </c>
    </row>
    <row r="4708" spans="1:16">
      <c r="A4708" s="29">
        <v>4706</v>
      </c>
      <c r="B4708" s="29">
        <v>1032.623999999998</v>
      </c>
      <c r="C4708" s="29">
        <v>15235.3649999999</v>
      </c>
      <c r="D4708" s="29">
        <v>1</v>
      </c>
      <c r="E4708" s="29">
        <v>1</v>
      </c>
      <c r="F4708" s="29">
        <v>314.51899999999898</v>
      </c>
      <c r="G4708" s="29">
        <v>1</v>
      </c>
      <c r="H4708" s="29">
        <v>1</v>
      </c>
      <c r="I4708" s="29">
        <v>1</v>
      </c>
      <c r="K4708" s="432"/>
      <c r="L4708" s="432" t="e">
        <f>IF(K4708=0,#REF!,0)</f>
        <v>#REF!</v>
      </c>
      <c r="O4708">
        <v>53886.163757000002</v>
      </c>
      <c r="P4708">
        <v>26</v>
      </c>
    </row>
    <row r="4709" spans="1:16">
      <c r="A4709" s="29">
        <v>4707</v>
      </c>
      <c r="B4709" s="29">
        <v>1032.623999999998</v>
      </c>
      <c r="C4709" s="29">
        <v>15225.173999999901</v>
      </c>
      <c r="D4709" s="29">
        <v>1</v>
      </c>
      <c r="E4709" s="29">
        <v>1</v>
      </c>
      <c r="F4709" s="29">
        <v>245.09800000000001</v>
      </c>
      <c r="G4709" s="29">
        <v>1</v>
      </c>
      <c r="H4709" s="29">
        <v>1</v>
      </c>
      <c r="I4709" s="29">
        <v>1</v>
      </c>
      <c r="K4709" s="432"/>
      <c r="L4709" s="432" t="e">
        <f>IF(K4709=0,#REF!,0)</f>
        <v>#REF!</v>
      </c>
      <c r="O4709">
        <v>52747.187345999999</v>
      </c>
      <c r="P4709">
        <v>29</v>
      </c>
    </row>
    <row r="4710" spans="1:16">
      <c r="A4710" s="29">
        <v>4708</v>
      </c>
      <c r="B4710" s="29">
        <v>1032.623999999998</v>
      </c>
      <c r="C4710" s="29">
        <v>15216.020999999901</v>
      </c>
      <c r="D4710" s="29">
        <v>1</v>
      </c>
      <c r="E4710" s="29">
        <v>1</v>
      </c>
      <c r="F4710" s="29">
        <v>245.62</v>
      </c>
      <c r="G4710" s="29">
        <v>1</v>
      </c>
      <c r="H4710" s="29">
        <v>1</v>
      </c>
      <c r="I4710" s="29">
        <v>1</v>
      </c>
      <c r="K4710" s="432"/>
      <c r="L4710" s="432" t="e">
        <f>IF(K4710=0,#REF!,0)</f>
        <v>#REF!</v>
      </c>
      <c r="O4710">
        <v>52033.393829000001</v>
      </c>
      <c r="P4710">
        <v>30</v>
      </c>
    </row>
    <row r="4711" spans="1:16">
      <c r="A4711" s="29">
        <v>4709</v>
      </c>
      <c r="B4711" s="29">
        <v>1032.623999999998</v>
      </c>
      <c r="C4711" s="29">
        <v>15209.282999999899</v>
      </c>
      <c r="D4711" s="29">
        <v>1</v>
      </c>
      <c r="E4711" s="29">
        <v>1</v>
      </c>
      <c r="F4711" s="29">
        <v>228.59399999999999</v>
      </c>
      <c r="G4711" s="29">
        <v>1</v>
      </c>
      <c r="H4711" s="29">
        <v>1</v>
      </c>
      <c r="I4711" s="29">
        <v>1</v>
      </c>
      <c r="K4711" s="432"/>
      <c r="L4711" s="432" t="e">
        <f>IF(K4711=0,#REF!,0)</f>
        <v>#REF!</v>
      </c>
      <c r="O4711">
        <v>52215.102265000001</v>
      </c>
      <c r="P4711">
        <v>28</v>
      </c>
    </row>
    <row r="4712" spans="1:16">
      <c r="A4712" s="29">
        <v>4710</v>
      </c>
      <c r="B4712" s="29">
        <v>1762.222</v>
      </c>
      <c r="C4712" s="29">
        <v>15208.815999999901</v>
      </c>
      <c r="D4712" s="29">
        <v>1</v>
      </c>
      <c r="E4712" s="29">
        <v>1</v>
      </c>
      <c r="F4712" s="29">
        <v>2499.8239999999901</v>
      </c>
      <c r="G4712" s="29">
        <v>1</v>
      </c>
      <c r="H4712" s="29">
        <v>1</v>
      </c>
      <c r="I4712" s="29">
        <v>1</v>
      </c>
      <c r="K4712" s="432"/>
      <c r="L4712" s="432" t="e">
        <f>IF(K4712=0,#REF!,0)</f>
        <v>#REF!</v>
      </c>
      <c r="O4712">
        <v>52013.011292000003</v>
      </c>
      <c r="P4712">
        <v>33</v>
      </c>
    </row>
    <row r="4713" spans="1:16">
      <c r="A4713" s="29">
        <v>4711</v>
      </c>
      <c r="B4713" s="29">
        <v>6194.6589999999987</v>
      </c>
      <c r="C4713" s="29">
        <v>15332.825999999901</v>
      </c>
      <c r="D4713" s="29">
        <v>1</v>
      </c>
      <c r="E4713" s="29">
        <v>1</v>
      </c>
      <c r="F4713" s="29">
        <v>6553.5060000000003</v>
      </c>
      <c r="G4713" s="29">
        <v>1</v>
      </c>
      <c r="H4713" s="29">
        <v>1</v>
      </c>
      <c r="I4713" s="29">
        <v>1</v>
      </c>
      <c r="K4713" s="432"/>
      <c r="L4713" s="432" t="e">
        <f>IF(K4713=0,#REF!,0)</f>
        <v>#REF!</v>
      </c>
      <c r="O4713">
        <v>52767.340087999997</v>
      </c>
      <c r="P4713">
        <v>32</v>
      </c>
    </row>
    <row r="4714" spans="1:16">
      <c r="A4714" s="29">
        <v>4712</v>
      </c>
      <c r="B4714" s="29">
        <v>1835.0640000000001</v>
      </c>
      <c r="C4714" s="29">
        <v>40891.98399999988</v>
      </c>
      <c r="D4714" s="29">
        <v>1</v>
      </c>
      <c r="E4714" s="29">
        <v>1</v>
      </c>
      <c r="F4714" s="29">
        <v>5309.4949999999999</v>
      </c>
      <c r="G4714" s="29">
        <v>1</v>
      </c>
      <c r="H4714" s="29">
        <v>1</v>
      </c>
      <c r="I4714" s="29">
        <v>1</v>
      </c>
      <c r="K4714" s="432"/>
      <c r="L4714" s="432" t="e">
        <f>IF(K4714=0,#REF!,0)</f>
        <v>#REF!</v>
      </c>
      <c r="O4714">
        <v>52870.118071999997</v>
      </c>
      <c r="P4714">
        <v>34</v>
      </c>
    </row>
    <row r="4715" spans="1:16">
      <c r="A4715" s="29">
        <v>4713</v>
      </c>
      <c r="B4715" s="29">
        <v>1373.9769999999969</v>
      </c>
      <c r="C4715" s="29">
        <v>82746.360999999975</v>
      </c>
      <c r="D4715" s="29">
        <v>1</v>
      </c>
      <c r="E4715" s="29">
        <v>1</v>
      </c>
      <c r="F4715" s="29">
        <v>4391.65199999999</v>
      </c>
      <c r="G4715" s="29">
        <v>1</v>
      </c>
      <c r="H4715" s="29">
        <v>1</v>
      </c>
      <c r="I4715" s="29">
        <v>1</v>
      </c>
      <c r="K4715" s="432"/>
      <c r="L4715" s="432" t="e">
        <f>IF(K4715=0,#REF!,0)</f>
        <v>#REF!</v>
      </c>
      <c r="O4715">
        <v>53481.909485999997</v>
      </c>
      <c r="P4715">
        <v>36</v>
      </c>
    </row>
    <row r="4716" spans="1:16">
      <c r="A4716" s="29">
        <v>4714</v>
      </c>
      <c r="B4716" s="29">
        <v>4943.5519999999979</v>
      </c>
      <c r="C4716" s="29">
        <v>118669.85799999991</v>
      </c>
      <c r="D4716" s="29">
        <v>1</v>
      </c>
      <c r="E4716" s="29">
        <v>1</v>
      </c>
      <c r="F4716" s="29">
        <v>3344.3069999999998</v>
      </c>
      <c r="G4716" s="29">
        <v>1</v>
      </c>
      <c r="H4716" s="29">
        <v>1</v>
      </c>
      <c r="I4716" s="29">
        <v>1</v>
      </c>
      <c r="K4716" s="432"/>
      <c r="L4716" s="432" t="e">
        <f>IF(K4716=0,#REF!,0)</f>
        <v>#REF!</v>
      </c>
      <c r="O4716">
        <v>54385.394469999999</v>
      </c>
      <c r="P4716">
        <v>38</v>
      </c>
    </row>
    <row r="4717" spans="1:16">
      <c r="A4717" s="29">
        <v>4715</v>
      </c>
      <c r="B4717" s="29">
        <v>8175.0589999999993</v>
      </c>
      <c r="C4717" s="29">
        <v>139964.47499999989</v>
      </c>
      <c r="D4717" s="29">
        <v>1</v>
      </c>
      <c r="E4717" s="29">
        <v>1</v>
      </c>
      <c r="F4717" s="29">
        <v>2951.4</v>
      </c>
      <c r="G4717" s="29">
        <v>1</v>
      </c>
      <c r="H4717" s="29">
        <v>1</v>
      </c>
      <c r="I4717" s="29">
        <v>1</v>
      </c>
      <c r="K4717" s="432"/>
      <c r="L4717" s="432" t="e">
        <f>IF(K4717=0,#REF!,0)</f>
        <v>#REF!</v>
      </c>
      <c r="O4717">
        <v>56233.984557999996</v>
      </c>
      <c r="P4717">
        <v>41</v>
      </c>
    </row>
    <row r="4718" spans="1:16">
      <c r="A4718" s="29">
        <v>4716</v>
      </c>
      <c r="B4718" s="29">
        <v>8524.1890000000003</v>
      </c>
      <c r="C4718" s="29">
        <v>130491.2989999999</v>
      </c>
      <c r="D4718" s="29">
        <v>1</v>
      </c>
      <c r="E4718" s="29">
        <v>1</v>
      </c>
      <c r="F4718" s="29">
        <v>2755.1459999999902</v>
      </c>
      <c r="G4718" s="29">
        <v>1</v>
      </c>
      <c r="H4718" s="29">
        <v>1</v>
      </c>
      <c r="I4718" s="29">
        <v>1</v>
      </c>
      <c r="K4718" s="432"/>
      <c r="L4718" s="432" t="e">
        <f>IF(K4718=0,#REF!,0)</f>
        <v>#REF!</v>
      </c>
      <c r="O4718">
        <v>57908.980224999999</v>
      </c>
      <c r="P4718">
        <v>39</v>
      </c>
    </row>
    <row r="4719" spans="1:16">
      <c r="A4719" s="29">
        <v>4717</v>
      </c>
      <c r="B4719" s="29">
        <v>17196.11599999998</v>
      </c>
      <c r="C4719" s="29">
        <v>104044.8899999998</v>
      </c>
      <c r="D4719" s="29">
        <v>1</v>
      </c>
      <c r="E4719" s="29">
        <v>1</v>
      </c>
      <c r="F4719" s="29">
        <v>4125.82599999999</v>
      </c>
      <c r="G4719" s="29">
        <v>1</v>
      </c>
      <c r="H4719" s="29">
        <v>1</v>
      </c>
      <c r="I4719" s="29">
        <v>1</v>
      </c>
      <c r="K4719" s="432"/>
      <c r="L4719" s="432" t="e">
        <f>IF(K4719=0,#REF!,0)</f>
        <v>#REF!</v>
      </c>
      <c r="O4719">
        <v>58137.812438000001</v>
      </c>
      <c r="P4719">
        <v>40</v>
      </c>
    </row>
    <row r="4720" spans="1:16">
      <c r="A4720" s="29">
        <v>4718</v>
      </c>
      <c r="B4720" s="29">
        <v>9941.3099999999904</v>
      </c>
      <c r="C4720" s="29">
        <v>116841.8829999999</v>
      </c>
      <c r="D4720" s="29">
        <v>1</v>
      </c>
      <c r="E4720" s="29">
        <v>1</v>
      </c>
      <c r="F4720" s="29">
        <v>3669.2170000000001</v>
      </c>
      <c r="G4720" s="29">
        <v>1</v>
      </c>
      <c r="H4720" s="29">
        <v>1</v>
      </c>
      <c r="I4720" s="29">
        <v>1</v>
      </c>
      <c r="K4720" s="432"/>
      <c r="L4720" s="432" t="e">
        <f>IF(K4720=0,#REF!,0)</f>
        <v>#REF!</v>
      </c>
      <c r="O4720">
        <v>58620.802429000003</v>
      </c>
      <c r="P4720">
        <v>35</v>
      </c>
    </row>
    <row r="4721" spans="1:16">
      <c r="A4721" s="29">
        <v>4719</v>
      </c>
      <c r="B4721" s="29">
        <v>9557.4389999999767</v>
      </c>
      <c r="C4721" s="29">
        <v>151691.97799999989</v>
      </c>
      <c r="D4721" s="29">
        <v>1</v>
      </c>
      <c r="E4721" s="29">
        <v>1</v>
      </c>
      <c r="F4721" s="29">
        <v>2102.9379999999901</v>
      </c>
      <c r="G4721" s="29">
        <v>1</v>
      </c>
      <c r="H4721" s="29">
        <v>1</v>
      </c>
      <c r="I4721" s="29">
        <v>1</v>
      </c>
      <c r="K4721" s="432"/>
      <c r="L4721" s="432" t="e">
        <f>IF(K4721=0,#REF!,0)</f>
        <v>#REF!</v>
      </c>
      <c r="O4721">
        <v>59041.979431</v>
      </c>
      <c r="P4721">
        <v>35</v>
      </c>
    </row>
    <row r="4722" spans="1:16">
      <c r="A4722" s="29">
        <v>4720</v>
      </c>
      <c r="B4722" s="29">
        <v>9132.9299999999876</v>
      </c>
      <c r="C4722" s="29">
        <v>135616.7889999999</v>
      </c>
      <c r="D4722" s="29">
        <v>1</v>
      </c>
      <c r="E4722" s="29">
        <v>1</v>
      </c>
      <c r="F4722" s="29">
        <v>1842.42499999999</v>
      </c>
      <c r="G4722" s="29">
        <v>1</v>
      </c>
      <c r="H4722" s="29">
        <v>1</v>
      </c>
      <c r="I4722" s="29">
        <v>1</v>
      </c>
      <c r="K4722" s="432"/>
      <c r="L4722" s="432" t="e">
        <f>IF(K4722=0,#REF!,0)</f>
        <v>#REF!</v>
      </c>
      <c r="O4722">
        <v>59327.480652999999</v>
      </c>
      <c r="P4722">
        <v>36</v>
      </c>
    </row>
    <row r="4723" spans="1:16">
      <c r="A4723" s="29">
        <v>4721</v>
      </c>
      <c r="B4723" s="29">
        <v>10031.432999999981</v>
      </c>
      <c r="C4723" s="29">
        <v>124098.22999999989</v>
      </c>
      <c r="D4723" s="29">
        <v>1</v>
      </c>
      <c r="E4723" s="29">
        <v>1</v>
      </c>
      <c r="F4723" s="29">
        <v>2102.99799999999</v>
      </c>
      <c r="G4723" s="29">
        <v>1</v>
      </c>
      <c r="H4723" s="29">
        <v>1</v>
      </c>
      <c r="I4723" s="29">
        <v>1</v>
      </c>
      <c r="K4723" s="432"/>
      <c r="L4723" s="432" t="e">
        <f>IF(K4723=0,#REF!,0)</f>
        <v>#REF!</v>
      </c>
      <c r="O4723">
        <v>59994.142395000003</v>
      </c>
      <c r="P4723">
        <v>36</v>
      </c>
    </row>
    <row r="4724" spans="1:16">
      <c r="A4724" s="29">
        <v>4722</v>
      </c>
      <c r="B4724" s="29">
        <v>11005.99</v>
      </c>
      <c r="C4724" s="29">
        <v>90323.873999999894</v>
      </c>
      <c r="D4724" s="29">
        <v>1</v>
      </c>
      <c r="E4724" s="29">
        <v>1</v>
      </c>
      <c r="F4724" s="29">
        <v>3669.3780000000002</v>
      </c>
      <c r="G4724" s="29">
        <v>1</v>
      </c>
      <c r="H4724" s="29">
        <v>1</v>
      </c>
      <c r="I4724" s="29">
        <v>1</v>
      </c>
      <c r="K4724" s="432"/>
      <c r="L4724" s="432" t="e">
        <f>IF(K4724=0,#REF!,0)</f>
        <v>#REF!</v>
      </c>
      <c r="O4724">
        <v>60134.633056999999</v>
      </c>
      <c r="P4724">
        <v>36</v>
      </c>
    </row>
    <row r="4725" spans="1:16">
      <c r="A4725" s="29">
        <v>4723</v>
      </c>
      <c r="B4725" s="29">
        <v>16851.30899999999</v>
      </c>
      <c r="C4725" s="29">
        <v>43315.874999999898</v>
      </c>
      <c r="D4725" s="29">
        <v>1</v>
      </c>
      <c r="E4725" s="29">
        <v>1</v>
      </c>
      <c r="F4725" s="29">
        <v>5172.5069999999996</v>
      </c>
      <c r="G4725" s="29">
        <v>1</v>
      </c>
      <c r="H4725" s="29">
        <v>1</v>
      </c>
      <c r="I4725" s="29">
        <v>1</v>
      </c>
      <c r="K4725" s="432"/>
      <c r="L4725" s="432" t="e">
        <f>IF(K4725=0,#REF!,0)</f>
        <v>#REF!</v>
      </c>
      <c r="O4725">
        <v>60475.135621000001</v>
      </c>
      <c r="P4725">
        <v>37</v>
      </c>
    </row>
    <row r="4726" spans="1:16">
      <c r="A4726" s="29">
        <v>4724</v>
      </c>
      <c r="B4726" s="29">
        <v>17458.00299999999</v>
      </c>
      <c r="C4726" s="29">
        <v>43308.023999999903</v>
      </c>
      <c r="D4726" s="29">
        <v>1</v>
      </c>
      <c r="E4726" s="29">
        <v>1</v>
      </c>
      <c r="F4726" s="29">
        <v>5238.7250000000004</v>
      </c>
      <c r="G4726" s="29">
        <v>1</v>
      </c>
      <c r="H4726" s="29">
        <v>1</v>
      </c>
      <c r="I4726" s="29">
        <v>1</v>
      </c>
      <c r="K4726" s="432"/>
      <c r="L4726" s="432" t="e">
        <f>IF(K4726=0,#REF!,0)</f>
        <v>#REF!</v>
      </c>
      <c r="O4726">
        <v>61359.404298000001</v>
      </c>
      <c r="P4726">
        <v>38</v>
      </c>
    </row>
    <row r="4727" spans="1:16">
      <c r="A4727" s="29">
        <v>4725</v>
      </c>
      <c r="B4727" s="29">
        <v>6534.5189999999993</v>
      </c>
      <c r="C4727" s="29">
        <v>19881.879999999899</v>
      </c>
      <c r="D4727" s="29">
        <v>1</v>
      </c>
      <c r="E4727" s="29">
        <v>1</v>
      </c>
      <c r="F4727" s="29">
        <v>4063.2559999999899</v>
      </c>
      <c r="G4727" s="29">
        <v>1</v>
      </c>
      <c r="H4727" s="29">
        <v>1</v>
      </c>
      <c r="I4727" s="29">
        <v>1</v>
      </c>
      <c r="K4727" s="432"/>
      <c r="L4727" s="432" t="e">
        <f>IF(K4727=0,#REF!,0)</f>
        <v>#REF!</v>
      </c>
      <c r="O4727">
        <v>62266.829163000002</v>
      </c>
      <c r="P4727">
        <v>39</v>
      </c>
    </row>
    <row r="4728" spans="1:16">
      <c r="A4728" s="29">
        <v>4726</v>
      </c>
      <c r="B4728" s="29">
        <v>1810.758</v>
      </c>
      <c r="C4728" s="29">
        <v>18245.197999999898</v>
      </c>
      <c r="D4728" s="29">
        <v>1</v>
      </c>
      <c r="E4728" s="29">
        <v>1</v>
      </c>
      <c r="F4728" s="29">
        <v>2952.4489999999901</v>
      </c>
      <c r="G4728" s="29">
        <v>1</v>
      </c>
      <c r="H4728" s="29">
        <v>1</v>
      </c>
      <c r="I4728" s="29">
        <v>1</v>
      </c>
      <c r="K4728" s="432"/>
      <c r="L4728" s="432" t="e">
        <f>IF(K4728=0,#REF!,0)</f>
        <v>#REF!</v>
      </c>
      <c r="O4728">
        <v>61459.888916000004</v>
      </c>
      <c r="P4728">
        <v>39</v>
      </c>
    </row>
    <row r="4729" spans="1:16">
      <c r="A4729" s="29">
        <v>4727</v>
      </c>
      <c r="B4729" s="29">
        <v>1795.5329999999999</v>
      </c>
      <c r="C4729" s="29">
        <v>17101.967999999899</v>
      </c>
      <c r="D4729" s="29">
        <v>1</v>
      </c>
      <c r="E4729" s="29">
        <v>1</v>
      </c>
      <c r="F4729" s="29">
        <v>1648.5139999999899</v>
      </c>
      <c r="G4729" s="29">
        <v>1</v>
      </c>
      <c r="H4729" s="29">
        <v>1</v>
      </c>
      <c r="I4729" s="29">
        <v>1</v>
      </c>
      <c r="K4729" s="432"/>
      <c r="L4729" s="432" t="e">
        <f>IF(K4729=0,#REF!,0)</f>
        <v>#REF!</v>
      </c>
      <c r="O4729">
        <v>59645.276245000001</v>
      </c>
      <c r="P4729">
        <v>35</v>
      </c>
    </row>
    <row r="4730" spans="1:16">
      <c r="A4730" s="29">
        <v>4728</v>
      </c>
      <c r="B4730" s="29">
        <v>1045.112999999998</v>
      </c>
      <c r="C4730" s="29">
        <v>16361.4219999999</v>
      </c>
      <c r="D4730" s="29">
        <v>1</v>
      </c>
      <c r="E4730" s="29">
        <v>1</v>
      </c>
      <c r="F4730" s="29">
        <v>1258.9839999999999</v>
      </c>
      <c r="G4730" s="29">
        <v>1</v>
      </c>
      <c r="H4730" s="29">
        <v>1</v>
      </c>
      <c r="I4730" s="29">
        <v>1</v>
      </c>
      <c r="K4730" s="432"/>
      <c r="L4730" s="432" t="e">
        <f>IF(K4730=0,#REF!,0)</f>
        <v>#REF!</v>
      </c>
      <c r="O4730">
        <v>57370.623475</v>
      </c>
      <c r="P4730">
        <v>30</v>
      </c>
    </row>
    <row r="4731" spans="1:16">
      <c r="A4731" s="29">
        <v>4729</v>
      </c>
      <c r="B4731" s="29">
        <v>1036.467999999998</v>
      </c>
      <c r="C4731" s="29">
        <v>16076.3319999999</v>
      </c>
      <c r="D4731" s="29">
        <v>1</v>
      </c>
      <c r="E4731" s="29">
        <v>1</v>
      </c>
      <c r="F4731" s="29">
        <v>552.78499999999997</v>
      </c>
      <c r="G4731" s="29">
        <v>1</v>
      </c>
      <c r="H4731" s="29">
        <v>1</v>
      </c>
      <c r="I4731" s="29">
        <v>1</v>
      </c>
      <c r="K4731" s="432"/>
      <c r="L4731" s="432" t="e">
        <f>IF(K4731=0,#REF!,0)</f>
        <v>#REF!</v>
      </c>
      <c r="O4731">
        <v>54840.503356000001</v>
      </c>
      <c r="P4731">
        <v>27</v>
      </c>
    </row>
    <row r="4732" spans="1:16">
      <c r="A4732" s="29">
        <v>4730</v>
      </c>
      <c r="B4732" s="29">
        <v>1032.623999999998</v>
      </c>
      <c r="C4732" s="29">
        <v>15260.029999999901</v>
      </c>
      <c r="D4732" s="29">
        <v>1</v>
      </c>
      <c r="E4732" s="29">
        <v>1</v>
      </c>
      <c r="F4732" s="29">
        <v>314.166</v>
      </c>
      <c r="G4732" s="29">
        <v>1</v>
      </c>
      <c r="H4732" s="29">
        <v>1</v>
      </c>
      <c r="I4732" s="29">
        <v>1</v>
      </c>
      <c r="K4732" s="432"/>
      <c r="L4732" s="432" t="e">
        <f>IF(K4732=0,#REF!,0)</f>
        <v>#REF!</v>
      </c>
      <c r="O4732">
        <v>53436.435210000003</v>
      </c>
      <c r="P4732">
        <v>26</v>
      </c>
    </row>
    <row r="4733" spans="1:16">
      <c r="A4733" s="29">
        <v>4731</v>
      </c>
      <c r="B4733" s="29">
        <v>1032.623999999998</v>
      </c>
      <c r="C4733" s="29">
        <v>15325.0159999999</v>
      </c>
      <c r="D4733" s="29">
        <v>1</v>
      </c>
      <c r="E4733" s="29">
        <v>1</v>
      </c>
      <c r="F4733" s="29">
        <v>243.56699999999901</v>
      </c>
      <c r="G4733" s="29">
        <v>1</v>
      </c>
      <c r="H4733" s="29">
        <v>1</v>
      </c>
      <c r="I4733" s="29">
        <v>1</v>
      </c>
      <c r="K4733" s="432"/>
      <c r="L4733" s="432" t="e">
        <f>IF(K4733=0,#REF!,0)</f>
        <v>#REF!</v>
      </c>
      <c r="O4733">
        <v>51870.596740000001</v>
      </c>
      <c r="P4733">
        <v>26</v>
      </c>
    </row>
    <row r="4734" spans="1:16">
      <c r="A4734" s="29">
        <v>4732</v>
      </c>
      <c r="B4734" s="29">
        <v>1032.623999999998</v>
      </c>
      <c r="C4734" s="29">
        <v>15259.6259999999</v>
      </c>
      <c r="D4734" s="29">
        <v>1</v>
      </c>
      <c r="E4734" s="29">
        <v>1</v>
      </c>
      <c r="F4734" s="29">
        <v>243.91999999999899</v>
      </c>
      <c r="G4734" s="29">
        <v>1</v>
      </c>
      <c r="H4734" s="29">
        <v>1</v>
      </c>
      <c r="I4734" s="29">
        <v>1</v>
      </c>
      <c r="K4734" s="432"/>
      <c r="L4734" s="432" t="e">
        <f>IF(K4734=0,#REF!,0)</f>
        <v>#REF!</v>
      </c>
      <c r="O4734">
        <v>52375.965666999997</v>
      </c>
      <c r="P4734">
        <v>27</v>
      </c>
    </row>
    <row r="4735" spans="1:16">
      <c r="A4735" s="29">
        <v>4733</v>
      </c>
      <c r="B4735" s="29">
        <v>1032.623999999998</v>
      </c>
      <c r="C4735" s="29">
        <v>15257.226999999901</v>
      </c>
      <c r="D4735" s="29">
        <v>1</v>
      </c>
      <c r="E4735" s="29">
        <v>1</v>
      </c>
      <c r="F4735" s="29">
        <v>227.39099999999999</v>
      </c>
      <c r="G4735" s="29">
        <v>1</v>
      </c>
      <c r="H4735" s="29">
        <v>1</v>
      </c>
      <c r="I4735" s="29">
        <v>1</v>
      </c>
      <c r="K4735" s="432"/>
      <c r="L4735" s="432" t="e">
        <f>IF(K4735=0,#REF!,0)</f>
        <v>#REF!</v>
      </c>
      <c r="O4735">
        <v>52401.080445000007</v>
      </c>
      <c r="P4735">
        <v>27</v>
      </c>
    </row>
    <row r="4736" spans="1:16">
      <c r="A4736" s="29">
        <v>4734</v>
      </c>
      <c r="B4736" s="29">
        <v>1762.222</v>
      </c>
      <c r="C4736" s="29">
        <v>15241.656999999899</v>
      </c>
      <c r="D4736" s="29">
        <v>1</v>
      </c>
      <c r="E4736" s="29">
        <v>1</v>
      </c>
      <c r="F4736" s="29">
        <v>2498.7709999999902</v>
      </c>
      <c r="G4736" s="29">
        <v>1</v>
      </c>
      <c r="H4736" s="29">
        <v>1</v>
      </c>
      <c r="I4736" s="29">
        <v>1</v>
      </c>
      <c r="K4736" s="432"/>
      <c r="L4736" s="432" t="e">
        <f>IF(K4736=0,#REF!,0)</f>
        <v>#REF!</v>
      </c>
      <c r="O4736">
        <v>53414.930390000001</v>
      </c>
      <c r="P4736">
        <v>25</v>
      </c>
    </row>
    <row r="4737" spans="1:16">
      <c r="A4737" s="29">
        <v>4735</v>
      </c>
      <c r="B4737" s="29">
        <v>6210.155999999999</v>
      </c>
      <c r="C4737" s="29">
        <v>15324.211999999899</v>
      </c>
      <c r="D4737" s="29">
        <v>1</v>
      </c>
      <c r="E4737" s="29">
        <v>1</v>
      </c>
      <c r="F4737" s="29">
        <v>6553.74</v>
      </c>
      <c r="G4737" s="29">
        <v>1</v>
      </c>
      <c r="H4737" s="29">
        <v>1</v>
      </c>
      <c r="I4737" s="29">
        <v>1</v>
      </c>
      <c r="K4737" s="432"/>
      <c r="L4737" s="432" t="e">
        <f>IF(K4737=0,#REF!,0)</f>
        <v>#REF!</v>
      </c>
      <c r="O4737">
        <v>54884.014099</v>
      </c>
      <c r="P4737">
        <v>34</v>
      </c>
    </row>
    <row r="4738" spans="1:16">
      <c r="A4738" s="29">
        <v>4736</v>
      </c>
      <c r="B4738" s="29">
        <v>1784.6790000000001</v>
      </c>
      <c r="C4738" s="29">
        <v>40863.128999999892</v>
      </c>
      <c r="D4738" s="29">
        <v>1</v>
      </c>
      <c r="E4738" s="29">
        <v>1</v>
      </c>
      <c r="F4738" s="29">
        <v>5310.6589999999997</v>
      </c>
      <c r="G4738" s="29">
        <v>1</v>
      </c>
      <c r="H4738" s="29">
        <v>1</v>
      </c>
      <c r="I4738" s="29">
        <v>1</v>
      </c>
      <c r="K4738" s="432"/>
      <c r="L4738" s="432" t="e">
        <f>IF(K4738=0,#REF!,0)</f>
        <v>#REF!</v>
      </c>
      <c r="O4738">
        <v>58297.409668</v>
      </c>
      <c r="P4738">
        <v>38</v>
      </c>
    </row>
    <row r="4739" spans="1:16">
      <c r="A4739" s="29">
        <v>4737</v>
      </c>
      <c r="B4739" s="29">
        <v>1046.7699999999979</v>
      </c>
      <c r="C4739" s="29">
        <v>71854.970999999889</v>
      </c>
      <c r="D4739" s="29">
        <v>1</v>
      </c>
      <c r="E4739" s="29">
        <v>1</v>
      </c>
      <c r="F4739" s="29">
        <v>4394.6980000000003</v>
      </c>
      <c r="G4739" s="29">
        <v>1</v>
      </c>
      <c r="H4739" s="29">
        <v>1</v>
      </c>
      <c r="I4739" s="29">
        <v>1</v>
      </c>
      <c r="K4739" s="432"/>
      <c r="L4739" s="432" t="e">
        <f>IF(K4739=0,#REF!,0)</f>
        <v>#REF!</v>
      </c>
      <c r="O4739">
        <v>62171.443724999997</v>
      </c>
      <c r="P4739">
        <v>33</v>
      </c>
    </row>
    <row r="4740" spans="1:16">
      <c r="A4740" s="29">
        <v>4738</v>
      </c>
      <c r="B4740" s="29">
        <v>1161.271999999999</v>
      </c>
      <c r="C4740" s="29">
        <v>93198.083999999813</v>
      </c>
      <c r="D4740" s="29">
        <v>1</v>
      </c>
      <c r="E4740" s="29">
        <v>1</v>
      </c>
      <c r="F4740" s="29">
        <v>3348.5059999999999</v>
      </c>
      <c r="G4740" s="29">
        <v>1</v>
      </c>
      <c r="H4740" s="29">
        <v>1</v>
      </c>
      <c r="I4740" s="29">
        <v>1</v>
      </c>
      <c r="K4740" s="432"/>
      <c r="L4740" s="432" t="e">
        <f>IF(K4740=0,#REF!,0)</f>
        <v>#REF!</v>
      </c>
      <c r="O4740">
        <v>70016.571228000001</v>
      </c>
      <c r="P4740">
        <v>46</v>
      </c>
    </row>
    <row r="4741" spans="1:16">
      <c r="A4741" s="29">
        <v>4739</v>
      </c>
      <c r="B4741" s="29">
        <v>1238.732999999999</v>
      </c>
      <c r="C4741" s="29">
        <v>112535.02499999991</v>
      </c>
      <c r="D4741" s="29">
        <v>1</v>
      </c>
      <c r="E4741" s="29">
        <v>1</v>
      </c>
      <c r="F4741" s="29">
        <v>2956.2</v>
      </c>
      <c r="G4741" s="29">
        <v>1</v>
      </c>
      <c r="H4741" s="29">
        <v>1</v>
      </c>
      <c r="I4741" s="29">
        <v>1</v>
      </c>
      <c r="K4741" s="432"/>
      <c r="L4741" s="432" t="e">
        <f>IF(K4741=0,#REF!,0)</f>
        <v>#REF!</v>
      </c>
      <c r="O4741">
        <v>73209.990785000002</v>
      </c>
      <c r="P4741">
        <v>45</v>
      </c>
    </row>
    <row r="4742" spans="1:16">
      <c r="A4742" s="29">
        <v>4740</v>
      </c>
      <c r="B4742" s="29">
        <v>1254.8049999999989</v>
      </c>
      <c r="C4742" s="29">
        <v>95504.291999999798</v>
      </c>
      <c r="D4742" s="29">
        <v>1</v>
      </c>
      <c r="E4742" s="29">
        <v>1</v>
      </c>
      <c r="F4742" s="29">
        <v>2759.97299999999</v>
      </c>
      <c r="G4742" s="29">
        <v>1</v>
      </c>
      <c r="H4742" s="29">
        <v>1</v>
      </c>
      <c r="I4742" s="29">
        <v>1</v>
      </c>
      <c r="K4742" s="432"/>
      <c r="L4742" s="432" t="e">
        <f>IF(K4742=0,#REF!,0)</f>
        <v>#REF!</v>
      </c>
      <c r="O4742">
        <v>75253.865357000002</v>
      </c>
      <c r="P4742">
        <v>46</v>
      </c>
    </row>
    <row r="4743" spans="1:16">
      <c r="A4743" s="29">
        <v>4741</v>
      </c>
      <c r="B4743" s="29">
        <v>6426.009</v>
      </c>
      <c r="C4743" s="29">
        <v>57113.442999999883</v>
      </c>
      <c r="D4743" s="29">
        <v>1</v>
      </c>
      <c r="E4743" s="29">
        <v>1</v>
      </c>
      <c r="F4743" s="29">
        <v>4131.826</v>
      </c>
      <c r="G4743" s="29">
        <v>1</v>
      </c>
      <c r="H4743" s="29">
        <v>1</v>
      </c>
      <c r="I4743" s="29">
        <v>1</v>
      </c>
      <c r="K4743" s="432"/>
      <c r="L4743" s="432" t="e">
        <f>IF(K4743=0,#REF!,0)</f>
        <v>#REF!</v>
      </c>
      <c r="O4743">
        <v>73666.498292000004</v>
      </c>
      <c r="P4743">
        <v>40</v>
      </c>
    </row>
    <row r="4744" spans="1:16">
      <c r="A4744" s="29">
        <v>4742</v>
      </c>
      <c r="B4744" s="29">
        <v>1792.403</v>
      </c>
      <c r="C4744" s="29">
        <v>75681.193999999901</v>
      </c>
      <c r="D4744" s="29">
        <v>1</v>
      </c>
      <c r="E4744" s="29">
        <v>1</v>
      </c>
      <c r="F4744" s="29">
        <v>3674.9580000000001</v>
      </c>
      <c r="G4744" s="29">
        <v>1</v>
      </c>
      <c r="H4744" s="29">
        <v>1</v>
      </c>
      <c r="I4744" s="29">
        <v>1</v>
      </c>
      <c r="K4744" s="432"/>
      <c r="L4744" s="432" t="e">
        <f>IF(K4744=0,#REF!,0)</f>
        <v>#REF!</v>
      </c>
      <c r="O4744">
        <v>73120.985412000009</v>
      </c>
      <c r="P4744">
        <v>47</v>
      </c>
    </row>
    <row r="4745" spans="1:16">
      <c r="A4745" s="29">
        <v>4743</v>
      </c>
      <c r="B4745" s="29">
        <v>1040.499999999998</v>
      </c>
      <c r="C4745" s="29">
        <v>112820.4449999998</v>
      </c>
      <c r="D4745" s="29">
        <v>1</v>
      </c>
      <c r="E4745" s="29">
        <v>1</v>
      </c>
      <c r="F4745" s="29">
        <v>2106.895</v>
      </c>
      <c r="G4745" s="29">
        <v>1</v>
      </c>
      <c r="H4745" s="29">
        <v>1</v>
      </c>
      <c r="I4745" s="29">
        <v>1</v>
      </c>
      <c r="K4745" s="432"/>
      <c r="L4745" s="432" t="e">
        <f>IF(K4745=0,#REF!,0)</f>
        <v>#REF!</v>
      </c>
      <c r="O4745">
        <v>76284.554138000007</v>
      </c>
      <c r="P4745">
        <v>44</v>
      </c>
    </row>
    <row r="4746" spans="1:16">
      <c r="A4746" s="29">
        <v>4744</v>
      </c>
      <c r="B4746" s="29">
        <v>1034.3559999999979</v>
      </c>
      <c r="C4746" s="29">
        <v>92762.922999999893</v>
      </c>
      <c r="D4746" s="29">
        <v>1</v>
      </c>
      <c r="E4746" s="29">
        <v>1</v>
      </c>
      <c r="F4746" s="29">
        <v>1846.039</v>
      </c>
      <c r="G4746" s="29">
        <v>1</v>
      </c>
      <c r="H4746" s="29">
        <v>1</v>
      </c>
      <c r="I4746" s="29">
        <v>1</v>
      </c>
      <c r="K4746" s="432"/>
      <c r="L4746" s="432" t="e">
        <f>IF(K4746=0,#REF!,0)</f>
        <v>#REF!</v>
      </c>
      <c r="O4746">
        <v>75555.258056000006</v>
      </c>
      <c r="P4746">
        <v>45</v>
      </c>
    </row>
    <row r="4747" spans="1:16">
      <c r="A4747" s="29">
        <v>4745</v>
      </c>
      <c r="B4747" s="29">
        <v>1033.0579999999979</v>
      </c>
      <c r="C4747" s="29">
        <v>75303.921999999904</v>
      </c>
      <c r="D4747" s="29">
        <v>1</v>
      </c>
      <c r="E4747" s="29">
        <v>1</v>
      </c>
      <c r="F4747" s="29">
        <v>2107.0839999999998</v>
      </c>
      <c r="G4747" s="29">
        <v>1</v>
      </c>
      <c r="H4747" s="29">
        <v>1</v>
      </c>
      <c r="I4747" s="29">
        <v>1</v>
      </c>
      <c r="K4747" s="432"/>
      <c r="L4747" s="432" t="e">
        <f>IF(K4747=0,#REF!,0)</f>
        <v>#REF!</v>
      </c>
      <c r="O4747">
        <v>75585.897767000002</v>
      </c>
      <c r="P4747">
        <v>46</v>
      </c>
    </row>
    <row r="4748" spans="1:16">
      <c r="A4748" s="29">
        <v>4746</v>
      </c>
      <c r="B4748" s="29">
        <v>1762.222</v>
      </c>
      <c r="C4748" s="29">
        <v>41099.721999999878</v>
      </c>
      <c r="D4748" s="29">
        <v>1</v>
      </c>
      <c r="E4748" s="29">
        <v>1</v>
      </c>
      <c r="F4748" s="29">
        <v>3676.0230000000001</v>
      </c>
      <c r="G4748" s="29">
        <v>1</v>
      </c>
      <c r="H4748" s="29">
        <v>1</v>
      </c>
      <c r="I4748" s="29">
        <v>1</v>
      </c>
      <c r="K4748" s="432"/>
      <c r="L4748" s="432" t="e">
        <f>IF(K4748=0,#REF!,0)</f>
        <v>#REF!</v>
      </c>
      <c r="O4748">
        <v>74803.244506000003</v>
      </c>
      <c r="P4748">
        <v>27</v>
      </c>
    </row>
    <row r="4749" spans="1:16">
      <c r="A4749" s="29">
        <v>4747</v>
      </c>
      <c r="B4749" s="29">
        <v>6172.1149999999998</v>
      </c>
      <c r="C4749" s="29">
        <v>34903.056999999899</v>
      </c>
      <c r="D4749" s="29">
        <v>1</v>
      </c>
      <c r="E4749" s="29">
        <v>1</v>
      </c>
      <c r="F4749" s="29">
        <v>5179.3720000000003</v>
      </c>
      <c r="G4749" s="29">
        <v>1</v>
      </c>
      <c r="H4749" s="29">
        <v>1</v>
      </c>
      <c r="I4749" s="29">
        <v>1</v>
      </c>
      <c r="K4749" s="432"/>
      <c r="L4749" s="432" t="e">
        <f>IF(K4749=0,#REF!,0)</f>
        <v>#REF!</v>
      </c>
      <c r="O4749">
        <v>72346.931396</v>
      </c>
      <c r="P4749">
        <v>31</v>
      </c>
    </row>
    <row r="4750" spans="1:16">
      <c r="A4750" s="29">
        <v>4748</v>
      </c>
      <c r="B4750" s="29">
        <v>7625.9140000000007</v>
      </c>
      <c r="C4750" s="29">
        <v>35647.17199999989</v>
      </c>
      <c r="D4750" s="29">
        <v>1</v>
      </c>
      <c r="E4750" s="29">
        <v>1</v>
      </c>
      <c r="F4750" s="29">
        <v>5245.1120000000001</v>
      </c>
      <c r="G4750" s="29">
        <v>1</v>
      </c>
      <c r="H4750" s="29">
        <v>1</v>
      </c>
      <c r="I4750" s="29">
        <v>1</v>
      </c>
      <c r="K4750" s="432"/>
      <c r="L4750" s="432" t="e">
        <f>IF(K4750=0,#REF!,0)</f>
        <v>#REF!</v>
      </c>
      <c r="O4750">
        <v>70337.014282999997</v>
      </c>
      <c r="P4750">
        <v>40</v>
      </c>
    </row>
    <row r="4751" spans="1:16">
      <c r="A4751" s="29">
        <v>4749</v>
      </c>
      <c r="B4751" s="29">
        <v>1762.222</v>
      </c>
      <c r="C4751" s="29">
        <v>16166.4539999999</v>
      </c>
      <c r="D4751" s="29">
        <v>1</v>
      </c>
      <c r="E4751" s="29">
        <v>1</v>
      </c>
      <c r="F4751" s="29">
        <v>4070.3099999999899</v>
      </c>
      <c r="G4751" s="29">
        <v>1</v>
      </c>
      <c r="H4751" s="29">
        <v>1</v>
      </c>
      <c r="I4751" s="29">
        <v>1</v>
      </c>
      <c r="K4751" s="432"/>
      <c r="L4751" s="432" t="e">
        <f>IF(K4751=0,#REF!,0)</f>
        <v>#REF!</v>
      </c>
      <c r="O4751">
        <v>69195.573363999996</v>
      </c>
      <c r="P4751">
        <v>44</v>
      </c>
    </row>
    <row r="4752" spans="1:16">
      <c r="A4752" s="29">
        <v>4750</v>
      </c>
      <c r="B4752" s="29">
        <v>1762.222</v>
      </c>
      <c r="C4752" s="29">
        <v>15713.308999999899</v>
      </c>
      <c r="D4752" s="29">
        <v>1</v>
      </c>
      <c r="E4752" s="29">
        <v>1</v>
      </c>
      <c r="F4752" s="29">
        <v>2958.7950000000001</v>
      </c>
      <c r="G4752" s="29">
        <v>1</v>
      </c>
      <c r="H4752" s="29">
        <v>1</v>
      </c>
      <c r="I4752" s="29">
        <v>1</v>
      </c>
      <c r="K4752" s="432"/>
      <c r="L4752" s="432" t="e">
        <f>IF(K4752=0,#REF!,0)</f>
        <v>#REF!</v>
      </c>
      <c r="O4752">
        <v>67006.441772000006</v>
      </c>
      <c r="P4752">
        <v>43</v>
      </c>
    </row>
    <row r="4753" spans="1:16">
      <c r="A4753" s="29">
        <v>4751</v>
      </c>
      <c r="B4753" s="29">
        <v>1762.222</v>
      </c>
      <c r="C4753" s="29">
        <v>15263.210999999899</v>
      </c>
      <c r="D4753" s="29">
        <v>1</v>
      </c>
      <c r="E4753" s="29">
        <v>1</v>
      </c>
      <c r="F4753" s="29">
        <v>1652.23</v>
      </c>
      <c r="G4753" s="29">
        <v>1</v>
      </c>
      <c r="H4753" s="29">
        <v>1</v>
      </c>
      <c r="I4753" s="29">
        <v>1</v>
      </c>
      <c r="K4753" s="432"/>
      <c r="L4753" s="432" t="e">
        <f>IF(K4753=0,#REF!,0)</f>
        <v>#REF!</v>
      </c>
      <c r="O4753">
        <v>63789.001647999998</v>
      </c>
      <c r="P4753">
        <v>31</v>
      </c>
    </row>
    <row r="4754" spans="1:16">
      <c r="A4754" s="29">
        <v>4752</v>
      </c>
      <c r="B4754" s="29">
        <v>1032.623999999998</v>
      </c>
      <c r="C4754" s="29">
        <v>15268.8199999999</v>
      </c>
      <c r="D4754" s="29">
        <v>1</v>
      </c>
      <c r="E4754" s="29">
        <v>1</v>
      </c>
      <c r="F4754" s="29">
        <v>1261.2370000000001</v>
      </c>
      <c r="G4754" s="29">
        <v>1</v>
      </c>
      <c r="H4754" s="29">
        <v>1</v>
      </c>
      <c r="I4754" s="29">
        <v>1</v>
      </c>
      <c r="K4754" s="432"/>
      <c r="L4754" s="432" t="e">
        <f>IF(K4754=0,#REF!,0)</f>
        <v>#REF!</v>
      </c>
      <c r="O4754">
        <v>61426.708617999997</v>
      </c>
      <c r="P4754">
        <v>33</v>
      </c>
    </row>
    <row r="4755" spans="1:16">
      <c r="A4755" s="29">
        <v>4753</v>
      </c>
      <c r="B4755" s="29">
        <v>1032.623999999998</v>
      </c>
      <c r="C4755" s="29">
        <v>15264.638999999899</v>
      </c>
      <c r="D4755" s="29">
        <v>1</v>
      </c>
      <c r="E4755" s="29">
        <v>1</v>
      </c>
      <c r="F4755" s="29">
        <v>554.671999999999</v>
      </c>
      <c r="G4755" s="29">
        <v>1</v>
      </c>
      <c r="H4755" s="29">
        <v>1</v>
      </c>
      <c r="I4755" s="29">
        <v>1</v>
      </c>
      <c r="K4755" s="432"/>
      <c r="L4755" s="432" t="e">
        <f>IF(K4755=0,#REF!,0)</f>
        <v>#REF!</v>
      </c>
      <c r="O4755">
        <v>59671.790285000003</v>
      </c>
      <c r="P4755">
        <v>26</v>
      </c>
    </row>
    <row r="4756" spans="1:16">
      <c r="A4756" s="29">
        <v>4754</v>
      </c>
      <c r="B4756" s="29">
        <v>1032.623999999998</v>
      </c>
      <c r="C4756" s="29">
        <v>15206.282999999899</v>
      </c>
      <c r="D4756" s="29">
        <v>1</v>
      </c>
      <c r="E4756" s="29">
        <v>1</v>
      </c>
      <c r="F4756" s="29">
        <v>315.43400000000003</v>
      </c>
      <c r="G4756" s="29">
        <v>1</v>
      </c>
      <c r="H4756" s="29">
        <v>1</v>
      </c>
      <c r="I4756" s="29">
        <v>1</v>
      </c>
      <c r="K4756" s="432"/>
      <c r="L4756" s="432" t="e">
        <f>IF(K4756=0,#REF!,0)</f>
        <v>#REF!</v>
      </c>
      <c r="O4756">
        <v>57254.720093999997</v>
      </c>
      <c r="P4756">
        <v>25</v>
      </c>
    </row>
    <row r="4757" spans="1:16">
      <c r="A4757" s="29">
        <v>4755</v>
      </c>
      <c r="B4757" s="29">
        <v>1032.623999999998</v>
      </c>
      <c r="C4757" s="29">
        <v>15225.0469999999</v>
      </c>
      <c r="D4757" s="29">
        <v>1</v>
      </c>
      <c r="E4757" s="29">
        <v>1</v>
      </c>
      <c r="F4757" s="29">
        <v>246.616999999999</v>
      </c>
      <c r="G4757" s="29">
        <v>1</v>
      </c>
      <c r="H4757" s="29">
        <v>1</v>
      </c>
      <c r="I4757" s="29">
        <v>1</v>
      </c>
      <c r="K4757" s="432"/>
      <c r="L4757" s="432" t="e">
        <f>IF(K4757=0,#REF!,0)</f>
        <v>#REF!</v>
      </c>
      <c r="O4757">
        <v>56198.234162000001</v>
      </c>
      <c r="P4757">
        <v>27</v>
      </c>
    </row>
    <row r="4758" spans="1:16">
      <c r="A4758" s="29">
        <v>4756</v>
      </c>
      <c r="B4758" s="29">
        <v>1032.623999999998</v>
      </c>
      <c r="C4758" s="29">
        <v>15224.243999999901</v>
      </c>
      <c r="D4758" s="29">
        <v>1</v>
      </c>
      <c r="E4758" s="29">
        <v>1</v>
      </c>
      <c r="F4758" s="29">
        <v>246.714</v>
      </c>
      <c r="G4758" s="29">
        <v>1</v>
      </c>
      <c r="H4758" s="29">
        <v>1</v>
      </c>
      <c r="I4758" s="29">
        <v>1</v>
      </c>
      <c r="K4758" s="432"/>
      <c r="L4758" s="432" t="e">
        <f>IF(K4758=0,#REF!,0)</f>
        <v>#REF!</v>
      </c>
      <c r="O4758">
        <v>56117.056456999999</v>
      </c>
      <c r="P4758">
        <v>28</v>
      </c>
    </row>
    <row r="4759" spans="1:16">
      <c r="A4759" s="29">
        <v>4757</v>
      </c>
      <c r="B4759" s="29">
        <v>1032.623999999998</v>
      </c>
      <c r="C4759" s="29">
        <v>15221.532999999899</v>
      </c>
      <c r="D4759" s="29">
        <v>1</v>
      </c>
      <c r="E4759" s="29">
        <v>1</v>
      </c>
      <c r="F4759" s="29">
        <v>229.012</v>
      </c>
      <c r="G4759" s="29">
        <v>1</v>
      </c>
      <c r="H4759" s="29">
        <v>1</v>
      </c>
      <c r="I4759" s="29">
        <v>1</v>
      </c>
      <c r="K4759" s="432"/>
      <c r="L4759" s="432" t="e">
        <f>IF(K4759=0,#REF!,0)</f>
        <v>#REF!</v>
      </c>
      <c r="O4759">
        <v>55740.744476</v>
      </c>
      <c r="P4759">
        <v>28</v>
      </c>
    </row>
    <row r="4760" spans="1:16">
      <c r="A4760" s="29">
        <v>4758</v>
      </c>
      <c r="B4760" s="29">
        <v>1762.222</v>
      </c>
      <c r="C4760" s="29">
        <v>15222.8549999999</v>
      </c>
      <c r="D4760" s="29">
        <v>1</v>
      </c>
      <c r="E4760" s="29">
        <v>1</v>
      </c>
      <c r="F4760" s="29">
        <v>2499.61399999999</v>
      </c>
      <c r="G4760" s="29">
        <v>1</v>
      </c>
      <c r="H4760" s="29">
        <v>1</v>
      </c>
      <c r="I4760" s="29">
        <v>1</v>
      </c>
      <c r="K4760" s="432"/>
      <c r="L4760" s="432" t="e">
        <f>IF(K4760=0,#REF!,0)</f>
        <v>#REF!</v>
      </c>
      <c r="O4760">
        <v>57307.909453999993</v>
      </c>
      <c r="P4760">
        <v>29</v>
      </c>
    </row>
    <row r="4761" spans="1:16">
      <c r="A4761" s="29">
        <v>4759</v>
      </c>
      <c r="B4761" s="29">
        <v>6139.8579999999993</v>
      </c>
      <c r="C4761" s="29">
        <v>15337.066999999901</v>
      </c>
      <c r="D4761" s="29">
        <v>1</v>
      </c>
      <c r="E4761" s="29">
        <v>1</v>
      </c>
      <c r="F4761" s="29">
        <v>6553.7869999999903</v>
      </c>
      <c r="G4761" s="29">
        <v>1</v>
      </c>
      <c r="H4761" s="29">
        <v>1</v>
      </c>
      <c r="I4761" s="29">
        <v>1</v>
      </c>
      <c r="K4761" s="432"/>
      <c r="L4761" s="432" t="e">
        <f>IF(K4761=0,#REF!,0)</f>
        <v>#REF!</v>
      </c>
      <c r="O4761">
        <v>58904.572235</v>
      </c>
      <c r="P4761">
        <v>37</v>
      </c>
    </row>
    <row r="4762" spans="1:16">
      <c r="A4762" s="29">
        <v>4760</v>
      </c>
      <c r="B4762" s="29">
        <v>1762.222</v>
      </c>
      <c r="C4762" s="29">
        <v>40182.195999999902</v>
      </c>
      <c r="D4762" s="29">
        <v>1</v>
      </c>
      <c r="E4762" s="29">
        <v>1</v>
      </c>
      <c r="F4762" s="29">
        <v>5310.7349999999997</v>
      </c>
      <c r="G4762" s="29">
        <v>1</v>
      </c>
      <c r="H4762" s="29">
        <v>1</v>
      </c>
      <c r="I4762" s="29">
        <v>1</v>
      </c>
      <c r="K4762" s="432"/>
      <c r="L4762" s="432" t="e">
        <f>IF(K4762=0,#REF!,0)</f>
        <v>#REF!</v>
      </c>
      <c r="O4762">
        <v>61497.161194</v>
      </c>
      <c r="P4762">
        <v>46</v>
      </c>
    </row>
    <row r="4763" spans="1:16">
      <c r="A4763" s="29">
        <v>4761</v>
      </c>
      <c r="B4763" s="29">
        <v>1032.623999999998</v>
      </c>
      <c r="C4763" s="29">
        <v>69554.302999999971</v>
      </c>
      <c r="D4763" s="29">
        <v>1</v>
      </c>
      <c r="E4763" s="29">
        <v>1</v>
      </c>
      <c r="F4763" s="29">
        <v>4394.3179999999902</v>
      </c>
      <c r="G4763" s="29">
        <v>1</v>
      </c>
      <c r="H4763" s="29">
        <v>1</v>
      </c>
      <c r="I4763" s="29">
        <v>1</v>
      </c>
      <c r="K4763" s="432"/>
      <c r="L4763" s="432" t="e">
        <f>IF(K4763=0,#REF!,0)</f>
        <v>#REF!</v>
      </c>
      <c r="O4763">
        <v>66270.372680999993</v>
      </c>
      <c r="P4763">
        <v>44</v>
      </c>
    </row>
    <row r="4764" spans="1:16">
      <c r="A4764" s="29">
        <v>4762</v>
      </c>
      <c r="B4764" s="29">
        <v>1172.040999999999</v>
      </c>
      <c r="C4764" s="29">
        <v>98549.943999999901</v>
      </c>
      <c r="D4764" s="29">
        <v>1</v>
      </c>
      <c r="E4764" s="29">
        <v>1</v>
      </c>
      <c r="F4764" s="29">
        <v>3347.1280000000002</v>
      </c>
      <c r="G4764" s="29">
        <v>1</v>
      </c>
      <c r="H4764" s="29">
        <v>1</v>
      </c>
      <c r="I4764" s="29">
        <v>1</v>
      </c>
      <c r="K4764" s="432"/>
      <c r="L4764" s="432" t="e">
        <f>IF(K4764=0,#REF!,0)</f>
        <v>#REF!</v>
      </c>
      <c r="O4764">
        <v>70638.734192000004</v>
      </c>
      <c r="P4764">
        <v>43</v>
      </c>
    </row>
    <row r="4765" spans="1:16">
      <c r="A4765" s="29">
        <v>4763</v>
      </c>
      <c r="B4765" s="29">
        <v>1299.1739999999991</v>
      </c>
      <c r="C4765" s="29">
        <v>119570.75299999979</v>
      </c>
      <c r="D4765" s="29">
        <v>1</v>
      </c>
      <c r="E4765" s="29">
        <v>1</v>
      </c>
      <c r="F4765" s="29">
        <v>2954.3139999999898</v>
      </c>
      <c r="G4765" s="29">
        <v>1</v>
      </c>
      <c r="H4765" s="29">
        <v>1</v>
      </c>
      <c r="I4765" s="29">
        <v>1</v>
      </c>
      <c r="K4765" s="432"/>
      <c r="L4765" s="432" t="e">
        <f>IF(K4765=0,#REF!,0)</f>
        <v>#REF!</v>
      </c>
      <c r="O4765">
        <v>73085.030822999994</v>
      </c>
      <c r="P4765">
        <v>43</v>
      </c>
    </row>
    <row r="4766" spans="1:16">
      <c r="A4766" s="29">
        <v>4764</v>
      </c>
      <c r="B4766" s="29">
        <v>1346.8629999999989</v>
      </c>
      <c r="C4766" s="29">
        <v>106388.1289999999</v>
      </c>
      <c r="D4766" s="29">
        <v>1</v>
      </c>
      <c r="E4766" s="29">
        <v>1</v>
      </c>
      <c r="F4766" s="29">
        <v>2757.7799999999902</v>
      </c>
      <c r="G4766" s="29">
        <v>1</v>
      </c>
      <c r="H4766" s="29">
        <v>1</v>
      </c>
      <c r="I4766" s="29">
        <v>1</v>
      </c>
      <c r="K4766" s="432"/>
      <c r="L4766" s="432" t="e">
        <f>IF(K4766=0,#REF!,0)</f>
        <v>#REF!</v>
      </c>
      <c r="O4766">
        <v>74719.722902000009</v>
      </c>
      <c r="P4766">
        <v>40</v>
      </c>
    </row>
    <row r="4767" spans="1:16">
      <c r="A4767" s="29">
        <v>4765</v>
      </c>
      <c r="B4767" s="29">
        <v>8697.1459999999988</v>
      </c>
      <c r="C4767" s="29">
        <v>72949.533999999898</v>
      </c>
      <c r="D4767" s="29">
        <v>1</v>
      </c>
      <c r="E4767" s="29">
        <v>1</v>
      </c>
      <c r="F4767" s="29">
        <v>4128.5119999999997</v>
      </c>
      <c r="G4767" s="29">
        <v>1</v>
      </c>
      <c r="H4767" s="29">
        <v>1</v>
      </c>
      <c r="I4767" s="29">
        <v>1</v>
      </c>
      <c r="K4767" s="432"/>
      <c r="L4767" s="432" t="e">
        <f>IF(K4767=0,#REF!,0)</f>
        <v>#REF!</v>
      </c>
      <c r="O4767">
        <v>72535.994323000006</v>
      </c>
      <c r="P4767">
        <v>38</v>
      </c>
    </row>
    <row r="4768" spans="1:16">
      <c r="A4768" s="29">
        <v>4766</v>
      </c>
      <c r="B4768" s="29">
        <v>2242.5029999999988</v>
      </c>
      <c r="C4768" s="29">
        <v>95748.135999999897</v>
      </c>
      <c r="D4768" s="29">
        <v>1</v>
      </c>
      <c r="E4768" s="29">
        <v>1</v>
      </c>
      <c r="F4768" s="29">
        <v>3671.09799999999</v>
      </c>
      <c r="G4768" s="29">
        <v>1</v>
      </c>
      <c r="H4768" s="29">
        <v>1</v>
      </c>
      <c r="I4768" s="29">
        <v>1</v>
      </c>
      <c r="K4768" s="432"/>
      <c r="L4768" s="432" t="e">
        <f>IF(K4768=0,#REF!,0)</f>
        <v>#REF!</v>
      </c>
      <c r="O4768">
        <v>72679.129455000002</v>
      </c>
      <c r="P4768">
        <v>42</v>
      </c>
    </row>
    <row r="4769" spans="1:16">
      <c r="A4769" s="29">
        <v>4767</v>
      </c>
      <c r="B4769" s="29">
        <v>1492.354999999998</v>
      </c>
      <c r="C4769" s="29">
        <v>132174.3259999998</v>
      </c>
      <c r="D4769" s="29">
        <v>1</v>
      </c>
      <c r="E4769" s="29">
        <v>1</v>
      </c>
      <c r="F4769" s="29">
        <v>2104.1699999999901</v>
      </c>
      <c r="G4769" s="29">
        <v>1</v>
      </c>
      <c r="H4769" s="29">
        <v>1</v>
      </c>
      <c r="I4769" s="29">
        <v>1</v>
      </c>
      <c r="K4769" s="432"/>
      <c r="L4769" s="432" t="e">
        <f>IF(K4769=0,#REF!,0)</f>
        <v>#REF!</v>
      </c>
      <c r="O4769">
        <v>76699.694944999996</v>
      </c>
      <c r="P4769">
        <v>40</v>
      </c>
    </row>
    <row r="4770" spans="1:16">
      <c r="A4770" s="29">
        <v>4768</v>
      </c>
      <c r="B4770" s="29">
        <v>1679.6359999999979</v>
      </c>
      <c r="C4770" s="29">
        <v>116600.2689999998</v>
      </c>
      <c r="D4770" s="29">
        <v>1</v>
      </c>
      <c r="E4770" s="29">
        <v>1</v>
      </c>
      <c r="F4770" s="29">
        <v>1843.3630000000001</v>
      </c>
      <c r="G4770" s="29">
        <v>1</v>
      </c>
      <c r="H4770" s="29">
        <v>1</v>
      </c>
      <c r="I4770" s="29">
        <v>1</v>
      </c>
      <c r="K4770" s="432"/>
      <c r="L4770" s="432" t="e">
        <f>IF(K4770=0,#REF!,0)</f>
        <v>#REF!</v>
      </c>
      <c r="O4770">
        <v>76500.963867999992</v>
      </c>
      <c r="P4770">
        <v>40</v>
      </c>
    </row>
    <row r="4771" spans="1:16">
      <c r="A4771" s="29">
        <v>4769</v>
      </c>
      <c r="B4771" s="29">
        <v>1411.7619999999979</v>
      </c>
      <c r="C4771" s="29">
        <v>99927.214999999895</v>
      </c>
      <c r="D4771" s="29">
        <v>1</v>
      </c>
      <c r="E4771" s="29">
        <v>1</v>
      </c>
      <c r="F4771" s="29">
        <v>2104.4049999999902</v>
      </c>
      <c r="G4771" s="29">
        <v>1</v>
      </c>
      <c r="H4771" s="29">
        <v>1</v>
      </c>
      <c r="I4771" s="29">
        <v>1</v>
      </c>
      <c r="K4771" s="432"/>
      <c r="L4771" s="432" t="e">
        <f>IF(K4771=0,#REF!,0)</f>
        <v>#REF!</v>
      </c>
      <c r="O4771">
        <v>76664.789613000001</v>
      </c>
      <c r="P4771">
        <v>42</v>
      </c>
    </row>
    <row r="4772" spans="1:16">
      <c r="A4772" s="29">
        <v>4770</v>
      </c>
      <c r="B4772" s="29">
        <v>2563.6029999999992</v>
      </c>
      <c r="C4772" s="29">
        <v>65249.58299999989</v>
      </c>
      <c r="D4772" s="29">
        <v>1</v>
      </c>
      <c r="E4772" s="29">
        <v>1</v>
      </c>
      <c r="F4772" s="29">
        <v>3671.174</v>
      </c>
      <c r="G4772" s="29">
        <v>1</v>
      </c>
      <c r="H4772" s="29">
        <v>1</v>
      </c>
      <c r="I4772" s="29">
        <v>1</v>
      </c>
      <c r="K4772" s="432"/>
      <c r="L4772" s="432" t="e">
        <f>IF(K4772=0,#REF!,0)</f>
        <v>#REF!</v>
      </c>
      <c r="O4772">
        <v>75574.136595999997</v>
      </c>
      <c r="P4772">
        <v>35</v>
      </c>
    </row>
    <row r="4773" spans="1:16">
      <c r="A4773" s="29">
        <v>4771</v>
      </c>
      <c r="B4773" s="29">
        <v>10898.908999999991</v>
      </c>
      <c r="C4773" s="29">
        <v>40939.907999999887</v>
      </c>
      <c r="D4773" s="29">
        <v>1</v>
      </c>
      <c r="E4773" s="29">
        <v>1</v>
      </c>
      <c r="F4773" s="29">
        <v>5174.2399999999898</v>
      </c>
      <c r="G4773" s="29">
        <v>1</v>
      </c>
      <c r="H4773" s="29">
        <v>1</v>
      </c>
      <c r="I4773" s="29">
        <v>1</v>
      </c>
      <c r="K4773" s="432"/>
      <c r="L4773" s="432" t="e">
        <f>IF(K4773=0,#REF!,0)</f>
        <v>#REF!</v>
      </c>
      <c r="O4773">
        <v>74301.552857000002</v>
      </c>
      <c r="P4773">
        <v>36</v>
      </c>
    </row>
    <row r="4774" spans="1:16">
      <c r="A4774" s="29">
        <v>4772</v>
      </c>
      <c r="B4774" s="29">
        <v>12381.243</v>
      </c>
      <c r="C4774" s="29">
        <v>41565.413999999793</v>
      </c>
      <c r="D4774" s="29">
        <v>1</v>
      </c>
      <c r="E4774" s="29">
        <v>1</v>
      </c>
      <c r="F4774" s="29">
        <v>5240.04</v>
      </c>
      <c r="G4774" s="29">
        <v>1</v>
      </c>
      <c r="H4774" s="29">
        <v>1</v>
      </c>
      <c r="I4774" s="29">
        <v>1</v>
      </c>
      <c r="K4774" s="432"/>
      <c r="L4774" s="432" t="e">
        <f>IF(K4774=0,#REF!,0)</f>
        <v>#REF!</v>
      </c>
      <c r="O4774">
        <v>72448.741639</v>
      </c>
      <c r="P4774">
        <v>37</v>
      </c>
    </row>
    <row r="4775" spans="1:16">
      <c r="A4775" s="29">
        <v>4773</v>
      </c>
      <c r="B4775" s="29">
        <v>2033.5369999999989</v>
      </c>
      <c r="C4775" s="29">
        <v>18879.826999999888</v>
      </c>
      <c r="D4775" s="29">
        <v>1</v>
      </c>
      <c r="E4775" s="29">
        <v>1</v>
      </c>
      <c r="F4775" s="29">
        <v>4063.9960000000001</v>
      </c>
      <c r="G4775" s="29">
        <v>1</v>
      </c>
      <c r="H4775" s="29">
        <v>1</v>
      </c>
      <c r="I4775" s="29">
        <v>1</v>
      </c>
      <c r="K4775" s="432"/>
      <c r="L4775" s="432" t="e">
        <f>IF(K4775=0,#REF!,0)</f>
        <v>#REF!</v>
      </c>
      <c r="O4775">
        <v>71647.751953999992</v>
      </c>
      <c r="P4775">
        <v>40</v>
      </c>
    </row>
    <row r="4776" spans="1:16">
      <c r="A4776" s="29">
        <v>4774</v>
      </c>
      <c r="B4776" s="29">
        <v>1799.873</v>
      </c>
      <c r="C4776" s="29">
        <v>18140.343999999899</v>
      </c>
      <c r="D4776" s="29">
        <v>1</v>
      </c>
      <c r="E4776" s="29">
        <v>1</v>
      </c>
      <c r="F4776" s="29">
        <v>2953.212</v>
      </c>
      <c r="G4776" s="29">
        <v>1</v>
      </c>
      <c r="H4776" s="29">
        <v>1</v>
      </c>
      <c r="I4776" s="29">
        <v>1</v>
      </c>
      <c r="K4776" s="432"/>
      <c r="L4776" s="432" t="e">
        <f>IF(K4776=0,#REF!,0)</f>
        <v>#REF!</v>
      </c>
      <c r="O4776">
        <v>69821.55969200001</v>
      </c>
      <c r="P4776">
        <v>39</v>
      </c>
    </row>
    <row r="4777" spans="1:16">
      <c r="A4777" s="29">
        <v>4775</v>
      </c>
      <c r="B4777" s="29">
        <v>1797.838</v>
      </c>
      <c r="C4777" s="29">
        <v>17461.22599999989</v>
      </c>
      <c r="D4777" s="29">
        <v>1</v>
      </c>
      <c r="E4777" s="29">
        <v>1</v>
      </c>
      <c r="F4777" s="29">
        <v>1648.5829999999901</v>
      </c>
      <c r="G4777" s="29">
        <v>1</v>
      </c>
      <c r="H4777" s="29">
        <v>1</v>
      </c>
      <c r="I4777" s="29">
        <v>1</v>
      </c>
      <c r="K4777" s="432"/>
      <c r="L4777" s="432" t="e">
        <f>IF(K4777=0,#REF!,0)</f>
        <v>#REF!</v>
      </c>
      <c r="O4777">
        <v>66133.185790999996</v>
      </c>
      <c r="P4777">
        <v>37</v>
      </c>
    </row>
    <row r="4778" spans="1:16">
      <c r="A4778" s="29">
        <v>4776</v>
      </c>
      <c r="B4778" s="29">
        <v>1058.0039999999981</v>
      </c>
      <c r="C4778" s="29">
        <v>17092.2929999999</v>
      </c>
      <c r="D4778" s="29">
        <v>1</v>
      </c>
      <c r="E4778" s="29">
        <v>1</v>
      </c>
      <c r="F4778" s="29">
        <v>1258.7829999999999</v>
      </c>
      <c r="G4778" s="29">
        <v>1</v>
      </c>
      <c r="H4778" s="29">
        <v>1</v>
      </c>
      <c r="I4778" s="29">
        <v>1</v>
      </c>
      <c r="K4778" s="432"/>
      <c r="L4778" s="432" t="e">
        <f>IF(K4778=0,#REF!,0)</f>
        <v>#REF!</v>
      </c>
      <c r="O4778">
        <v>63365.937805000001</v>
      </c>
      <c r="P4778">
        <v>29</v>
      </c>
    </row>
    <row r="4779" spans="1:16">
      <c r="A4779" s="29">
        <v>4777</v>
      </c>
      <c r="B4779" s="29">
        <v>1032.623999999998</v>
      </c>
      <c r="C4779" s="29">
        <v>15888.9279999999</v>
      </c>
      <c r="D4779" s="29">
        <v>1</v>
      </c>
      <c r="E4779" s="29">
        <v>1</v>
      </c>
      <c r="F4779" s="29">
        <v>553.11199999999997</v>
      </c>
      <c r="G4779" s="29">
        <v>1</v>
      </c>
      <c r="H4779" s="29">
        <v>1</v>
      </c>
      <c r="I4779" s="29">
        <v>1</v>
      </c>
      <c r="K4779" s="432"/>
      <c r="L4779" s="432" t="e">
        <f>IF(K4779=0,#REF!,0)</f>
        <v>#REF!</v>
      </c>
      <c r="O4779">
        <v>60854.474975999998</v>
      </c>
      <c r="P4779">
        <v>36</v>
      </c>
    </row>
    <row r="4780" spans="1:16">
      <c r="A4780" s="29">
        <v>4778</v>
      </c>
      <c r="B4780" s="29">
        <v>1062.141999999998</v>
      </c>
      <c r="C4780" s="29">
        <v>17200.94299999989</v>
      </c>
      <c r="D4780" s="29">
        <v>1</v>
      </c>
      <c r="E4780" s="29">
        <v>1</v>
      </c>
      <c r="F4780" s="29">
        <v>313.452</v>
      </c>
      <c r="G4780" s="29">
        <v>1</v>
      </c>
      <c r="H4780" s="29">
        <v>1</v>
      </c>
      <c r="I4780" s="29">
        <v>1</v>
      </c>
      <c r="K4780" s="432"/>
      <c r="L4780" s="432" t="e">
        <f>IF(K4780=0,#REF!,0)</f>
        <v>#REF!</v>
      </c>
      <c r="O4780">
        <v>58644.409668</v>
      </c>
      <c r="P4780">
        <v>28</v>
      </c>
    </row>
    <row r="4781" spans="1:16">
      <c r="A4781" s="29">
        <v>4779</v>
      </c>
      <c r="B4781" s="29">
        <v>1062.363999999998</v>
      </c>
      <c r="C4781" s="29">
        <v>17176.35399999989</v>
      </c>
      <c r="D4781" s="29">
        <v>1</v>
      </c>
      <c r="E4781" s="29">
        <v>1</v>
      </c>
      <c r="F4781" s="29">
        <v>242.34700000000001</v>
      </c>
      <c r="G4781" s="29">
        <v>1</v>
      </c>
      <c r="H4781" s="29">
        <v>1</v>
      </c>
      <c r="I4781" s="29">
        <v>1</v>
      </c>
      <c r="K4781" s="432"/>
      <c r="L4781" s="432" t="e">
        <f>IF(K4781=0,#REF!,0)</f>
        <v>#REF!</v>
      </c>
      <c r="O4781">
        <v>57669.681945999997</v>
      </c>
      <c r="P4781">
        <v>30</v>
      </c>
    </row>
    <row r="4782" spans="1:16">
      <c r="A4782" s="29">
        <v>4780</v>
      </c>
      <c r="B4782" s="29">
        <v>1060.0799999999981</v>
      </c>
      <c r="C4782" s="29">
        <v>17085.0099999999</v>
      </c>
      <c r="D4782" s="29">
        <v>1</v>
      </c>
      <c r="E4782" s="29">
        <v>1</v>
      </c>
      <c r="F4782" s="29">
        <v>242.45599999999999</v>
      </c>
      <c r="G4782" s="29">
        <v>1</v>
      </c>
      <c r="H4782" s="29">
        <v>1</v>
      </c>
      <c r="I4782" s="29">
        <v>1</v>
      </c>
      <c r="K4782" s="432"/>
      <c r="L4782" s="432" t="e">
        <f>IF(K4782=0,#REF!,0)</f>
        <v>#REF!</v>
      </c>
      <c r="O4782">
        <v>57294.994567000002</v>
      </c>
      <c r="P4782">
        <v>31</v>
      </c>
    </row>
    <row r="4783" spans="1:16">
      <c r="A4783" s="29">
        <v>4781</v>
      </c>
      <c r="B4783" s="29">
        <v>1060.545999999998</v>
      </c>
      <c r="C4783" s="29">
        <v>17087.271999999892</v>
      </c>
      <c r="D4783" s="29">
        <v>1</v>
      </c>
      <c r="E4783" s="29">
        <v>1</v>
      </c>
      <c r="F4783" s="29">
        <v>226.398</v>
      </c>
      <c r="G4783" s="29">
        <v>1</v>
      </c>
      <c r="H4783" s="29">
        <v>1</v>
      </c>
      <c r="I4783" s="29">
        <v>1</v>
      </c>
      <c r="K4783" s="432"/>
      <c r="L4783" s="432" t="e">
        <f>IF(K4783=0,#REF!,0)</f>
        <v>#REF!</v>
      </c>
      <c r="O4783">
        <v>57543.375670000001</v>
      </c>
      <c r="P4783">
        <v>33</v>
      </c>
    </row>
    <row r="4784" spans="1:16">
      <c r="A4784" s="29">
        <v>4782</v>
      </c>
      <c r="B4784" s="29">
        <v>1790.3920000000001</v>
      </c>
      <c r="C4784" s="29">
        <v>17081.150999999889</v>
      </c>
      <c r="D4784" s="29">
        <v>1</v>
      </c>
      <c r="E4784" s="29">
        <v>1</v>
      </c>
      <c r="F4784" s="29">
        <v>2496.6170000000002</v>
      </c>
      <c r="G4784" s="29">
        <v>1</v>
      </c>
      <c r="H4784" s="29">
        <v>1</v>
      </c>
      <c r="I4784" s="29">
        <v>1</v>
      </c>
      <c r="K4784" s="432"/>
      <c r="L4784" s="432" t="e">
        <f>IF(K4784=0,#REF!,0)</f>
        <v>#REF!</v>
      </c>
      <c r="O4784">
        <v>57745.328522000003</v>
      </c>
      <c r="P4784">
        <v>34</v>
      </c>
    </row>
    <row r="4785" spans="1:16">
      <c r="A4785" s="29">
        <v>4783</v>
      </c>
      <c r="B4785" s="29">
        <v>10212.52399999999</v>
      </c>
      <c r="C4785" s="29">
        <v>17977.58299999989</v>
      </c>
      <c r="D4785" s="29">
        <v>1</v>
      </c>
      <c r="E4785" s="29">
        <v>1</v>
      </c>
      <c r="F4785" s="29">
        <v>6547.8779999999997</v>
      </c>
      <c r="G4785" s="29">
        <v>1</v>
      </c>
      <c r="H4785" s="29">
        <v>1</v>
      </c>
      <c r="I4785" s="29">
        <v>1</v>
      </c>
      <c r="K4785" s="432"/>
      <c r="L4785" s="432" t="e">
        <f>IF(K4785=0,#REF!,0)</f>
        <v>#REF!</v>
      </c>
      <c r="O4785">
        <v>58974.308044999998</v>
      </c>
      <c r="P4785">
        <v>39</v>
      </c>
    </row>
    <row r="4786" spans="1:16">
      <c r="A4786" s="29">
        <v>4784</v>
      </c>
      <c r="B4786" s="29">
        <v>2545.0649999999991</v>
      </c>
      <c r="C4786" s="29">
        <v>64889.564999999893</v>
      </c>
      <c r="D4786" s="29">
        <v>1</v>
      </c>
      <c r="E4786" s="29">
        <v>1</v>
      </c>
      <c r="F4786" s="29">
        <v>5305.3689999999997</v>
      </c>
      <c r="G4786" s="29">
        <v>1</v>
      </c>
      <c r="H4786" s="29">
        <v>1</v>
      </c>
      <c r="I4786" s="29">
        <v>1</v>
      </c>
      <c r="K4786" s="432"/>
      <c r="L4786" s="432" t="e">
        <f>IF(K4786=0,#REF!,0)</f>
        <v>#REF!</v>
      </c>
      <c r="O4786">
        <v>62889.386291000003</v>
      </c>
      <c r="P4786">
        <v>45</v>
      </c>
    </row>
    <row r="4787" spans="1:16">
      <c r="A4787" s="29">
        <v>4785</v>
      </c>
      <c r="B4787" s="29">
        <v>2387.3769999999972</v>
      </c>
      <c r="C4787" s="29">
        <v>109494.836</v>
      </c>
      <c r="D4787" s="29">
        <v>1</v>
      </c>
      <c r="E4787" s="29">
        <v>1</v>
      </c>
      <c r="F4787" s="29">
        <v>4389.7120000000004</v>
      </c>
      <c r="G4787" s="29">
        <v>1</v>
      </c>
      <c r="H4787" s="29">
        <v>1</v>
      </c>
      <c r="I4787" s="29">
        <v>1</v>
      </c>
      <c r="K4787" s="432"/>
      <c r="L4787" s="432" t="e">
        <f>IF(K4787=0,#REF!,0)</f>
        <v>#REF!</v>
      </c>
      <c r="O4787">
        <v>66800.562865999993</v>
      </c>
      <c r="P4787">
        <v>47</v>
      </c>
    </row>
    <row r="4788" spans="1:16">
      <c r="A4788" s="29">
        <v>4786</v>
      </c>
      <c r="B4788" s="29">
        <v>4650.6119999999992</v>
      </c>
      <c r="C4788" s="29">
        <v>130900.8539999998</v>
      </c>
      <c r="D4788" s="29">
        <v>1</v>
      </c>
      <c r="E4788" s="29">
        <v>1</v>
      </c>
      <c r="F4788" s="29">
        <v>3343.9319999999898</v>
      </c>
      <c r="G4788" s="29">
        <v>1</v>
      </c>
      <c r="H4788" s="29">
        <v>1</v>
      </c>
      <c r="I4788" s="29">
        <v>1</v>
      </c>
      <c r="K4788" s="432"/>
      <c r="L4788" s="432" t="e">
        <f>IF(K4788=0,#REF!,0)</f>
        <v>#REF!</v>
      </c>
      <c r="O4788">
        <v>71237.468018</v>
      </c>
      <c r="P4788">
        <v>47</v>
      </c>
    </row>
    <row r="4789" spans="1:16">
      <c r="A4789" s="29">
        <v>4787</v>
      </c>
      <c r="B4789" s="29">
        <v>6680.0579999999982</v>
      </c>
      <c r="C4789" s="29">
        <v>147741.7189999999</v>
      </c>
      <c r="D4789" s="29">
        <v>1</v>
      </c>
      <c r="E4789" s="29">
        <v>1</v>
      </c>
      <c r="F4789" s="29">
        <v>2951.7339999999999</v>
      </c>
      <c r="G4789" s="29">
        <v>1</v>
      </c>
      <c r="H4789" s="29">
        <v>1</v>
      </c>
      <c r="I4789" s="29">
        <v>1</v>
      </c>
      <c r="K4789" s="432"/>
      <c r="L4789" s="432" t="e">
        <f>IF(K4789=0,#REF!,0)</f>
        <v>#REF!</v>
      </c>
      <c r="O4789">
        <v>74034.716186999998</v>
      </c>
      <c r="P4789">
        <v>53</v>
      </c>
    </row>
    <row r="4790" spans="1:16">
      <c r="A4790" s="29">
        <v>4788</v>
      </c>
      <c r="B4790" s="29">
        <v>8007.9749999999995</v>
      </c>
      <c r="C4790" s="29">
        <v>137323.0879999999</v>
      </c>
      <c r="D4790" s="29">
        <v>1</v>
      </c>
      <c r="E4790" s="29">
        <v>1</v>
      </c>
      <c r="F4790" s="29">
        <v>2755.6599999999899</v>
      </c>
      <c r="G4790" s="29">
        <v>1</v>
      </c>
      <c r="H4790" s="29">
        <v>1</v>
      </c>
      <c r="I4790" s="29">
        <v>1</v>
      </c>
      <c r="K4790" s="432"/>
      <c r="L4790" s="432" t="e">
        <f>IF(K4790=0,#REF!,0)</f>
        <v>#REF!</v>
      </c>
      <c r="O4790">
        <v>75638.792725000007</v>
      </c>
      <c r="P4790">
        <v>49</v>
      </c>
    </row>
    <row r="4791" spans="1:16">
      <c r="A4791" s="29">
        <v>4789</v>
      </c>
      <c r="B4791" s="29">
        <v>19250.09</v>
      </c>
      <c r="C4791" s="29">
        <v>108350.4599999998</v>
      </c>
      <c r="D4791" s="29">
        <v>1</v>
      </c>
      <c r="E4791" s="29">
        <v>1</v>
      </c>
      <c r="F4791" s="29">
        <v>4126.6310000000003</v>
      </c>
      <c r="G4791" s="29">
        <v>1</v>
      </c>
      <c r="H4791" s="29">
        <v>1</v>
      </c>
      <c r="I4791" s="29">
        <v>1</v>
      </c>
      <c r="K4791" s="432"/>
      <c r="L4791" s="432" t="e">
        <f>IF(K4791=0,#REF!,0)</f>
        <v>#REF!</v>
      </c>
      <c r="O4791">
        <v>74350.163940999992</v>
      </c>
      <c r="P4791">
        <v>53</v>
      </c>
    </row>
    <row r="4792" spans="1:16">
      <c r="A4792" s="29">
        <v>4790</v>
      </c>
      <c r="B4792" s="29">
        <v>11012.69299999999</v>
      </c>
      <c r="C4792" s="29">
        <v>128833.0799999998</v>
      </c>
      <c r="D4792" s="29">
        <v>1</v>
      </c>
      <c r="E4792" s="29">
        <v>1</v>
      </c>
      <c r="F4792" s="29">
        <v>3669.13</v>
      </c>
      <c r="G4792" s="29">
        <v>1</v>
      </c>
      <c r="H4792" s="29">
        <v>1</v>
      </c>
      <c r="I4792" s="29">
        <v>1</v>
      </c>
      <c r="K4792" s="432"/>
      <c r="L4792" s="432" t="e">
        <f>IF(K4792=0,#REF!,0)</f>
        <v>#REF!</v>
      </c>
      <c r="O4792">
        <v>74384.425413999998</v>
      </c>
      <c r="P4792">
        <v>43</v>
      </c>
    </row>
    <row r="4793" spans="1:16">
      <c r="A4793" s="29">
        <v>4791</v>
      </c>
      <c r="B4793" s="29">
        <v>9463.3509999999969</v>
      </c>
      <c r="C4793" s="29">
        <v>159443.4749999998</v>
      </c>
      <c r="D4793" s="29">
        <v>1</v>
      </c>
      <c r="E4793" s="29">
        <v>1</v>
      </c>
      <c r="F4793" s="29">
        <v>2103.1010000000001</v>
      </c>
      <c r="G4793" s="29">
        <v>1</v>
      </c>
      <c r="H4793" s="29">
        <v>1</v>
      </c>
      <c r="I4793" s="29">
        <v>1</v>
      </c>
      <c r="K4793" s="432"/>
      <c r="L4793" s="432" t="e">
        <f>IF(K4793=0,#REF!,0)</f>
        <v>#REF!</v>
      </c>
      <c r="O4793">
        <v>78006.059875999999</v>
      </c>
      <c r="P4793">
        <v>39</v>
      </c>
    </row>
    <row r="4794" spans="1:16">
      <c r="A4794" s="29">
        <v>4792</v>
      </c>
      <c r="B4794" s="29">
        <v>9774.9289999999983</v>
      </c>
      <c r="C4794" s="29">
        <v>147018.33599999989</v>
      </c>
      <c r="D4794" s="29">
        <v>1</v>
      </c>
      <c r="E4794" s="29">
        <v>1</v>
      </c>
      <c r="F4794" s="29">
        <v>1842.5239999999999</v>
      </c>
      <c r="G4794" s="29">
        <v>1</v>
      </c>
      <c r="H4794" s="29">
        <v>1</v>
      </c>
      <c r="I4794" s="29">
        <v>1</v>
      </c>
      <c r="K4794" s="432"/>
      <c r="L4794" s="432" t="e">
        <f>IF(K4794=0,#REF!,0)</f>
        <v>#REF!</v>
      </c>
      <c r="O4794">
        <v>78351.164185000001</v>
      </c>
      <c r="P4794">
        <v>39</v>
      </c>
    </row>
    <row r="4795" spans="1:16">
      <c r="A4795" s="29">
        <v>4793</v>
      </c>
      <c r="B4795" s="29">
        <v>10378.378999999981</v>
      </c>
      <c r="C4795" s="29">
        <v>135734.04399999979</v>
      </c>
      <c r="D4795" s="29">
        <v>1</v>
      </c>
      <c r="E4795" s="29">
        <v>1</v>
      </c>
      <c r="F4795" s="29">
        <v>2102.99799999999</v>
      </c>
      <c r="G4795" s="29">
        <v>1</v>
      </c>
      <c r="H4795" s="29">
        <v>1</v>
      </c>
      <c r="I4795" s="29">
        <v>1</v>
      </c>
      <c r="K4795" s="432"/>
      <c r="L4795" s="432" t="e">
        <f>IF(K4795=0,#REF!,0)</f>
        <v>#REF!</v>
      </c>
      <c r="O4795">
        <v>78232.796448000008</v>
      </c>
      <c r="P4795">
        <v>40</v>
      </c>
    </row>
    <row r="4796" spans="1:16">
      <c r="A4796" s="29">
        <v>4794</v>
      </c>
      <c r="B4796" s="29">
        <v>11854.476000000001</v>
      </c>
      <c r="C4796" s="29">
        <v>104670.5639999999</v>
      </c>
      <c r="D4796" s="29">
        <v>1</v>
      </c>
      <c r="E4796" s="29">
        <v>1</v>
      </c>
      <c r="F4796" s="29">
        <v>3669.2170000000001</v>
      </c>
      <c r="G4796" s="29">
        <v>1</v>
      </c>
      <c r="H4796" s="29">
        <v>1</v>
      </c>
      <c r="I4796" s="29">
        <v>1</v>
      </c>
      <c r="K4796" s="432"/>
      <c r="L4796" s="432" t="e">
        <f>IF(K4796=0,#REF!,0)</f>
        <v>#REF!</v>
      </c>
      <c r="O4796">
        <v>78043.335693000001</v>
      </c>
      <c r="P4796">
        <v>37</v>
      </c>
    </row>
    <row r="4797" spans="1:16">
      <c r="A4797" s="29">
        <v>4795</v>
      </c>
      <c r="B4797" s="29">
        <v>18710.489000000001</v>
      </c>
      <c r="C4797" s="29">
        <v>46232.476999999897</v>
      </c>
      <c r="D4797" s="29">
        <v>1</v>
      </c>
      <c r="E4797" s="29">
        <v>1</v>
      </c>
      <c r="F4797" s="29">
        <v>5171.8519999999899</v>
      </c>
      <c r="G4797" s="29">
        <v>1</v>
      </c>
      <c r="H4797" s="29">
        <v>1</v>
      </c>
      <c r="I4797" s="29">
        <v>1</v>
      </c>
      <c r="K4797" s="432"/>
      <c r="L4797" s="432" t="e">
        <f>IF(K4797=0,#REF!,0)</f>
        <v>#REF!</v>
      </c>
      <c r="O4797">
        <v>75461.178100000005</v>
      </c>
      <c r="P4797">
        <v>34</v>
      </c>
    </row>
    <row r="4798" spans="1:16">
      <c r="A4798" s="29">
        <v>4796</v>
      </c>
      <c r="B4798" s="29">
        <v>19609.739000000001</v>
      </c>
      <c r="C4798" s="29">
        <v>46853.597999999904</v>
      </c>
      <c r="D4798" s="29">
        <v>1</v>
      </c>
      <c r="E4798" s="29">
        <v>1</v>
      </c>
      <c r="F4798" s="29">
        <v>5237.62499999999</v>
      </c>
      <c r="G4798" s="29">
        <v>1</v>
      </c>
      <c r="H4798" s="29">
        <v>1</v>
      </c>
      <c r="I4798" s="29">
        <v>1</v>
      </c>
      <c r="K4798" s="432"/>
      <c r="L4798" s="432" t="e">
        <f>IF(K4798=0,#REF!,0)</f>
        <v>#REF!</v>
      </c>
      <c r="O4798">
        <v>73890.853271999993</v>
      </c>
      <c r="P4798">
        <v>35</v>
      </c>
    </row>
    <row r="4799" spans="1:16">
      <c r="A4799" s="29">
        <v>4797</v>
      </c>
      <c r="B4799" s="29">
        <v>8674.0219999999899</v>
      </c>
      <c r="C4799" s="29">
        <v>21791.5649999999</v>
      </c>
      <c r="D4799" s="29">
        <v>1</v>
      </c>
      <c r="E4799" s="29">
        <v>1</v>
      </c>
      <c r="F4799" s="29">
        <v>4062.1129999999998</v>
      </c>
      <c r="G4799" s="29">
        <v>1</v>
      </c>
      <c r="H4799" s="29">
        <v>1</v>
      </c>
      <c r="I4799" s="29">
        <v>1</v>
      </c>
      <c r="K4799" s="432"/>
      <c r="L4799" s="432" t="e">
        <f>IF(K4799=0,#REF!,0)</f>
        <v>#REF!</v>
      </c>
      <c r="O4799">
        <v>73325.876464000001</v>
      </c>
      <c r="P4799">
        <v>40</v>
      </c>
    </row>
    <row r="4800" spans="1:16">
      <c r="A4800" s="29">
        <v>4798</v>
      </c>
      <c r="B4800" s="29">
        <v>1859.0429999999999</v>
      </c>
      <c r="C4800" s="29">
        <v>20184.122999999901</v>
      </c>
      <c r="D4800" s="29">
        <v>1</v>
      </c>
      <c r="E4800" s="29">
        <v>1</v>
      </c>
      <c r="F4800" s="29">
        <v>2951.04899999999</v>
      </c>
      <c r="G4800" s="29">
        <v>1</v>
      </c>
      <c r="H4800" s="29">
        <v>1</v>
      </c>
      <c r="I4800" s="29">
        <v>1</v>
      </c>
      <c r="K4800" s="432"/>
      <c r="L4800" s="432" t="e">
        <f>IF(K4800=0,#REF!,0)</f>
        <v>#REF!</v>
      </c>
      <c r="O4800">
        <v>71085.287536999997</v>
      </c>
      <c r="P4800">
        <v>38</v>
      </c>
    </row>
    <row r="4801" spans="1:16">
      <c r="A4801" s="29">
        <v>4799</v>
      </c>
      <c r="B4801" s="29">
        <v>1848.337</v>
      </c>
      <c r="C4801" s="29">
        <v>19184.635999999889</v>
      </c>
      <c r="D4801" s="29">
        <v>1</v>
      </c>
      <c r="E4801" s="29">
        <v>1</v>
      </c>
      <c r="F4801" s="29">
        <v>1647.45199999999</v>
      </c>
      <c r="G4801" s="29">
        <v>1</v>
      </c>
      <c r="H4801" s="29">
        <v>1</v>
      </c>
      <c r="I4801" s="29">
        <v>1</v>
      </c>
      <c r="K4801" s="432"/>
      <c r="L4801" s="432" t="e">
        <f>IF(K4801=0,#REF!,0)</f>
        <v>#REF!</v>
      </c>
      <c r="O4801">
        <v>67805.570617000005</v>
      </c>
      <c r="P4801">
        <v>38</v>
      </c>
    </row>
    <row r="4802" spans="1:16">
      <c r="A4802" s="29">
        <v>4800</v>
      </c>
      <c r="B4802" s="29">
        <v>1102.046999999998</v>
      </c>
      <c r="C4802" s="29">
        <v>18519.600999999901</v>
      </c>
      <c r="D4802" s="29">
        <v>1</v>
      </c>
      <c r="E4802" s="29">
        <v>1</v>
      </c>
      <c r="F4802" s="29">
        <v>1257.88599999999</v>
      </c>
      <c r="G4802" s="29">
        <v>1</v>
      </c>
      <c r="H4802" s="29">
        <v>1</v>
      </c>
      <c r="I4802" s="29">
        <v>1</v>
      </c>
      <c r="K4802" s="432"/>
      <c r="L4802" s="432" t="e">
        <f>IF(K4802=0,#REF!,0)</f>
        <v>#REF!</v>
      </c>
      <c r="O4802">
        <v>64531.611329000007</v>
      </c>
      <c r="P4802">
        <v>34</v>
      </c>
    </row>
    <row r="4803" spans="1:16">
      <c r="A4803" s="29">
        <v>4801</v>
      </c>
      <c r="B4803" s="29">
        <v>1079.496999999998</v>
      </c>
      <c r="C4803" s="29">
        <v>17601.908999999901</v>
      </c>
      <c r="D4803" s="29">
        <v>1</v>
      </c>
      <c r="E4803" s="29">
        <v>1</v>
      </c>
      <c r="F4803" s="29">
        <v>534.08199999999999</v>
      </c>
      <c r="G4803" s="29">
        <v>1</v>
      </c>
      <c r="H4803" s="29">
        <v>1</v>
      </c>
      <c r="I4803" s="29">
        <v>1</v>
      </c>
      <c r="K4803" s="432"/>
      <c r="L4803" s="432" t="e">
        <f>IF(K4803=0,#REF!,0)</f>
        <v>#REF!</v>
      </c>
      <c r="O4803">
        <v>61182.421876</v>
      </c>
      <c r="P4803">
        <v>26</v>
      </c>
    </row>
    <row r="4804" spans="1:16">
      <c r="A4804" s="29">
        <v>4802</v>
      </c>
      <c r="B4804" s="29">
        <v>1042.198999999998</v>
      </c>
      <c r="C4804" s="29">
        <v>16156.316999999901</v>
      </c>
      <c r="D4804" s="29">
        <v>1</v>
      </c>
      <c r="E4804" s="29">
        <v>1</v>
      </c>
      <c r="F4804" s="29">
        <v>588.35799999999904</v>
      </c>
      <c r="G4804" s="29">
        <v>1</v>
      </c>
      <c r="H4804" s="29">
        <v>1</v>
      </c>
      <c r="I4804" s="29">
        <v>1</v>
      </c>
      <c r="K4804" s="432"/>
      <c r="L4804" s="432" t="e">
        <f>IF(K4804=0,#REF!,0)</f>
        <v>#REF!</v>
      </c>
      <c r="O4804">
        <v>59375.363465000002</v>
      </c>
      <c r="P4804">
        <v>25</v>
      </c>
    </row>
    <row r="4805" spans="1:16">
      <c r="A4805" s="29">
        <v>4803</v>
      </c>
      <c r="B4805" s="29">
        <v>1062.5619999999981</v>
      </c>
      <c r="C4805" s="29">
        <v>16915.072999999898</v>
      </c>
      <c r="D4805" s="29">
        <v>1</v>
      </c>
      <c r="E4805" s="29">
        <v>1</v>
      </c>
      <c r="F4805" s="29">
        <v>377.96099999999899</v>
      </c>
      <c r="G4805" s="29">
        <v>1</v>
      </c>
      <c r="H4805" s="29">
        <v>1</v>
      </c>
      <c r="I4805" s="29">
        <v>1</v>
      </c>
      <c r="K4805" s="432"/>
      <c r="L4805" s="432" t="e">
        <f>IF(K4805=0,#REF!,0)</f>
        <v>#REF!</v>
      </c>
      <c r="O4805">
        <v>58989.622436999998</v>
      </c>
      <c r="P4805">
        <v>30</v>
      </c>
    </row>
    <row r="4806" spans="1:16">
      <c r="A4806" s="29">
        <v>4804</v>
      </c>
      <c r="B4806" s="29">
        <v>1050.035999999998</v>
      </c>
      <c r="C4806" s="29">
        <v>16455.3139999999</v>
      </c>
      <c r="D4806" s="29">
        <v>1</v>
      </c>
      <c r="E4806" s="29">
        <v>1</v>
      </c>
      <c r="F4806" s="29">
        <v>221.54999999999899</v>
      </c>
      <c r="G4806" s="29">
        <v>1</v>
      </c>
      <c r="H4806" s="29">
        <v>1</v>
      </c>
      <c r="I4806" s="29">
        <v>1</v>
      </c>
      <c r="K4806" s="432"/>
      <c r="L4806" s="432" t="e">
        <f>IF(K4806=0,#REF!,0)</f>
        <v>#REF!</v>
      </c>
      <c r="O4806">
        <v>57796.495512999987</v>
      </c>
      <c r="P4806">
        <v>30</v>
      </c>
    </row>
    <row r="4807" spans="1:16">
      <c r="A4807" s="29">
        <v>4805</v>
      </c>
      <c r="B4807" s="29">
        <v>1043.055999999998</v>
      </c>
      <c r="C4807" s="29">
        <v>16190.2779999999</v>
      </c>
      <c r="D4807" s="29">
        <v>1</v>
      </c>
      <c r="E4807" s="29">
        <v>1</v>
      </c>
      <c r="F4807" s="29">
        <v>221.72900000000001</v>
      </c>
      <c r="G4807" s="29">
        <v>1</v>
      </c>
      <c r="H4807" s="29">
        <v>1</v>
      </c>
      <c r="I4807" s="29">
        <v>1</v>
      </c>
      <c r="K4807" s="432"/>
      <c r="L4807" s="432" t="e">
        <f>IF(K4807=0,#REF!,0)</f>
        <v>#REF!</v>
      </c>
      <c r="O4807">
        <v>57304.124908999998</v>
      </c>
      <c r="P4807">
        <v>31</v>
      </c>
    </row>
    <row r="4808" spans="1:16">
      <c r="A4808" s="29">
        <v>4806</v>
      </c>
      <c r="B4808" s="29">
        <v>1762.8050000000001</v>
      </c>
      <c r="C4808" s="29">
        <v>15850.993999999901</v>
      </c>
      <c r="D4808" s="29">
        <v>1</v>
      </c>
      <c r="E4808" s="29">
        <v>1</v>
      </c>
      <c r="F4808" s="29">
        <v>696.98499999999899</v>
      </c>
      <c r="G4808" s="29">
        <v>1</v>
      </c>
      <c r="H4808" s="29">
        <v>1</v>
      </c>
      <c r="I4808" s="29">
        <v>1</v>
      </c>
      <c r="K4808" s="432"/>
      <c r="L4808" s="432" t="e">
        <f>IF(K4808=0,#REF!,0)</f>
        <v>#REF!</v>
      </c>
      <c r="O4808">
        <v>57791.943359999997</v>
      </c>
      <c r="P4808">
        <v>32</v>
      </c>
    </row>
    <row r="4809" spans="1:16">
      <c r="A4809" s="29">
        <v>4807</v>
      </c>
      <c r="B4809" s="29">
        <v>11262.455</v>
      </c>
      <c r="C4809" s="29">
        <v>16998.409999999902</v>
      </c>
      <c r="D4809" s="29">
        <v>1</v>
      </c>
      <c r="E4809" s="29">
        <v>1</v>
      </c>
      <c r="F4809" s="29">
        <v>1862.29799999999</v>
      </c>
      <c r="G4809" s="29">
        <v>1</v>
      </c>
      <c r="H4809" s="29">
        <v>1</v>
      </c>
      <c r="I4809" s="29">
        <v>1</v>
      </c>
      <c r="K4809" s="432"/>
      <c r="L4809" s="432" t="e">
        <f>IF(K4809=0,#REF!,0)</f>
        <v>#REF!</v>
      </c>
      <c r="O4809">
        <v>59552.257873000002</v>
      </c>
      <c r="P4809">
        <v>36</v>
      </c>
    </row>
    <row r="4810" spans="1:16">
      <c r="A4810" s="29">
        <v>4808</v>
      </c>
      <c r="B4810" s="29">
        <v>2900.0489999999991</v>
      </c>
      <c r="C4810" s="29">
        <v>40275.822999999888</v>
      </c>
      <c r="D4810" s="29">
        <v>1</v>
      </c>
      <c r="E4810" s="29">
        <v>1</v>
      </c>
      <c r="F4810" s="29">
        <v>3148.4050000000002</v>
      </c>
      <c r="G4810" s="29">
        <v>1</v>
      </c>
      <c r="H4810" s="29">
        <v>1</v>
      </c>
      <c r="I4810" s="29">
        <v>1</v>
      </c>
      <c r="K4810" s="432"/>
      <c r="L4810" s="432" t="e">
        <f>IF(K4810=0,#REF!,0)</f>
        <v>#REF!</v>
      </c>
      <c r="O4810">
        <v>63237.790588000003</v>
      </c>
      <c r="P4810">
        <v>41</v>
      </c>
    </row>
    <row r="4811" spans="1:16">
      <c r="A4811" s="29">
        <v>4809</v>
      </c>
      <c r="B4811" s="29">
        <v>3492.0249999999992</v>
      </c>
      <c r="C4811" s="29">
        <v>42520.058999999797</v>
      </c>
      <c r="D4811" s="29">
        <v>1</v>
      </c>
      <c r="E4811" s="29">
        <v>1</v>
      </c>
      <c r="F4811" s="29">
        <v>5107.5899999999901</v>
      </c>
      <c r="G4811" s="29">
        <v>1</v>
      </c>
      <c r="H4811" s="29">
        <v>1</v>
      </c>
      <c r="I4811" s="29">
        <v>1</v>
      </c>
      <c r="K4811" s="432"/>
      <c r="L4811" s="432" t="e">
        <f>IF(K4811=0,#REF!,0)</f>
        <v>#REF!</v>
      </c>
      <c r="O4811">
        <v>67218.586792999995</v>
      </c>
      <c r="P4811">
        <v>47</v>
      </c>
    </row>
    <row r="4812" spans="1:16">
      <c r="A4812" s="29">
        <v>4810</v>
      </c>
      <c r="B4812" s="29">
        <v>6587.4079999999994</v>
      </c>
      <c r="C4812" s="29">
        <v>45936.313999999802</v>
      </c>
      <c r="D4812" s="29">
        <v>1</v>
      </c>
      <c r="E4812" s="29">
        <v>1</v>
      </c>
      <c r="F4812" s="29">
        <v>5050.6279999999897</v>
      </c>
      <c r="G4812" s="29">
        <v>1</v>
      </c>
      <c r="H4812" s="29">
        <v>1</v>
      </c>
      <c r="I4812" s="29">
        <v>1</v>
      </c>
      <c r="K4812" s="432"/>
      <c r="L4812" s="432" t="e">
        <f>IF(K4812=0,#REF!,0)</f>
        <v>#REF!</v>
      </c>
      <c r="O4812">
        <v>72722.973205000002</v>
      </c>
      <c r="P4812">
        <v>45</v>
      </c>
    </row>
    <row r="4813" spans="1:16">
      <c r="A4813" s="29">
        <v>4811</v>
      </c>
      <c r="B4813" s="29">
        <v>5983.9719999999988</v>
      </c>
      <c r="C4813" s="29">
        <v>46729.469999999783</v>
      </c>
      <c r="D4813" s="29">
        <v>1</v>
      </c>
      <c r="E4813" s="29">
        <v>1</v>
      </c>
      <c r="F4813" s="29">
        <v>4546.5859999999902</v>
      </c>
      <c r="G4813" s="29">
        <v>1</v>
      </c>
      <c r="H4813" s="29">
        <v>1</v>
      </c>
      <c r="I4813" s="29">
        <v>1</v>
      </c>
      <c r="K4813" s="432"/>
      <c r="L4813" s="432" t="e">
        <f>IF(K4813=0,#REF!,0)</f>
        <v>#REF!</v>
      </c>
      <c r="O4813">
        <v>75457.033385000002</v>
      </c>
      <c r="P4813">
        <v>49</v>
      </c>
    </row>
    <row r="4814" spans="1:16">
      <c r="A4814" s="29">
        <v>4812</v>
      </c>
      <c r="B4814" s="29">
        <v>6933.5879999999888</v>
      </c>
      <c r="C4814" s="29">
        <v>46249.079999999798</v>
      </c>
      <c r="D4814" s="29">
        <v>1</v>
      </c>
      <c r="E4814" s="29">
        <v>1</v>
      </c>
      <c r="F4814" s="29">
        <v>4882.2279999999901</v>
      </c>
      <c r="G4814" s="29">
        <v>1</v>
      </c>
      <c r="H4814" s="29">
        <v>1</v>
      </c>
      <c r="I4814" s="29">
        <v>1</v>
      </c>
      <c r="K4814" s="432"/>
      <c r="L4814" s="432" t="e">
        <f>IF(K4814=0,#REF!,0)</f>
        <v>#REF!</v>
      </c>
      <c r="O4814">
        <v>77381.727356000003</v>
      </c>
      <c r="P4814">
        <v>42</v>
      </c>
    </row>
    <row r="4815" spans="1:16">
      <c r="A4815" s="29">
        <v>4813</v>
      </c>
      <c r="B4815" s="29">
        <v>17558.05699999999</v>
      </c>
      <c r="C4815" s="29">
        <v>44268.328999999991</v>
      </c>
      <c r="D4815" s="29">
        <v>1</v>
      </c>
      <c r="E4815" s="29">
        <v>1</v>
      </c>
      <c r="F4815" s="29">
        <v>4937.7959999999903</v>
      </c>
      <c r="G4815" s="29">
        <v>1</v>
      </c>
      <c r="H4815" s="29">
        <v>1</v>
      </c>
      <c r="I4815" s="29">
        <v>1</v>
      </c>
      <c r="K4815" s="432"/>
      <c r="L4815" s="432" t="e">
        <f>IF(K4815=0,#REF!,0)</f>
        <v>#REF!</v>
      </c>
      <c r="O4815">
        <v>76235.717834999989</v>
      </c>
      <c r="P4815">
        <v>45</v>
      </c>
    </row>
    <row r="4816" spans="1:16">
      <c r="A4816" s="29">
        <v>4814</v>
      </c>
      <c r="B4816" s="29">
        <v>9224.9979999999887</v>
      </c>
      <c r="C4816" s="29">
        <v>44411.882999999791</v>
      </c>
      <c r="D4816" s="29">
        <v>1</v>
      </c>
      <c r="E4816" s="29">
        <v>1</v>
      </c>
      <c r="F4816" s="29">
        <v>3929.9779999999901</v>
      </c>
      <c r="G4816" s="29">
        <v>1</v>
      </c>
      <c r="H4816" s="29">
        <v>1</v>
      </c>
      <c r="I4816" s="29">
        <v>1</v>
      </c>
      <c r="K4816" s="432"/>
      <c r="L4816" s="432" t="e">
        <f>IF(K4816=0,#REF!,0)</f>
        <v>#REF!</v>
      </c>
      <c r="O4816">
        <v>76268.704161999995</v>
      </c>
      <c r="P4816">
        <v>39</v>
      </c>
    </row>
    <row r="4817" spans="1:16">
      <c r="A4817" s="29">
        <v>4815</v>
      </c>
      <c r="B4817" s="29">
        <v>8789.6369999999879</v>
      </c>
      <c r="C4817" s="29">
        <v>45981.561999999787</v>
      </c>
      <c r="D4817" s="29">
        <v>1</v>
      </c>
      <c r="E4817" s="29">
        <v>1</v>
      </c>
      <c r="F4817" s="29">
        <v>3146.415</v>
      </c>
      <c r="G4817" s="29">
        <v>1</v>
      </c>
      <c r="H4817" s="29">
        <v>1</v>
      </c>
      <c r="I4817" s="29">
        <v>1</v>
      </c>
      <c r="K4817" s="432"/>
      <c r="L4817" s="432" t="e">
        <f>IF(K4817=0,#REF!,0)</f>
        <v>#REF!</v>
      </c>
      <c r="O4817">
        <v>79603.355712000004</v>
      </c>
      <c r="P4817">
        <v>37</v>
      </c>
    </row>
    <row r="4818" spans="1:16">
      <c r="A4818" s="29">
        <v>4816</v>
      </c>
      <c r="B4818" s="29">
        <v>8614.1739999999882</v>
      </c>
      <c r="C4818" s="29">
        <v>45168.069999999789</v>
      </c>
      <c r="D4818" s="29">
        <v>1</v>
      </c>
      <c r="E4818" s="29">
        <v>1</v>
      </c>
      <c r="F4818" s="29">
        <v>2475.3319999999899</v>
      </c>
      <c r="G4818" s="29">
        <v>1</v>
      </c>
      <c r="H4818" s="29">
        <v>1</v>
      </c>
      <c r="I4818" s="29">
        <v>1</v>
      </c>
      <c r="K4818" s="432"/>
      <c r="L4818" s="432" t="e">
        <f>IF(K4818=0,#REF!,0)</f>
        <v>#REF!</v>
      </c>
      <c r="O4818">
        <v>79816.304504999993</v>
      </c>
      <c r="P4818">
        <v>40</v>
      </c>
    </row>
    <row r="4819" spans="1:16">
      <c r="A4819" s="29">
        <v>4817</v>
      </c>
      <c r="B4819" s="29">
        <v>7681.7959999999885</v>
      </c>
      <c r="C4819" s="29">
        <v>45078.018999999898</v>
      </c>
      <c r="D4819" s="29">
        <v>1</v>
      </c>
      <c r="E4819" s="29">
        <v>1</v>
      </c>
      <c r="F4819" s="29">
        <v>3146.6370000000002</v>
      </c>
      <c r="G4819" s="29">
        <v>1</v>
      </c>
      <c r="H4819" s="29">
        <v>1</v>
      </c>
      <c r="I4819" s="29">
        <v>1</v>
      </c>
      <c r="K4819" s="432"/>
      <c r="L4819" s="432" t="e">
        <f>IF(K4819=0,#REF!,0)</f>
        <v>#REF!</v>
      </c>
      <c r="O4819">
        <v>80206.068602999992</v>
      </c>
      <c r="P4819">
        <v>40</v>
      </c>
    </row>
    <row r="4820" spans="1:16">
      <c r="A4820" s="29">
        <v>4818</v>
      </c>
      <c r="B4820" s="29">
        <v>8594.2979999999989</v>
      </c>
      <c r="C4820" s="29">
        <v>43702.539999999892</v>
      </c>
      <c r="D4820" s="29">
        <v>1</v>
      </c>
      <c r="E4820" s="29">
        <v>1</v>
      </c>
      <c r="F4820" s="29">
        <v>4042.26999999999</v>
      </c>
      <c r="G4820" s="29">
        <v>1</v>
      </c>
      <c r="H4820" s="29">
        <v>1</v>
      </c>
      <c r="I4820" s="29">
        <v>1</v>
      </c>
      <c r="K4820" s="432"/>
      <c r="L4820" s="432" t="e">
        <f>IF(K4820=0,#REF!,0)</f>
        <v>#REF!</v>
      </c>
      <c r="O4820">
        <v>79806.286193000007</v>
      </c>
      <c r="P4820">
        <v>32</v>
      </c>
    </row>
    <row r="4821" spans="1:16">
      <c r="A4821" s="29">
        <v>4819</v>
      </c>
      <c r="B4821" s="29">
        <v>15794.515999999991</v>
      </c>
      <c r="C4821" s="29">
        <v>42290.763999999901</v>
      </c>
      <c r="D4821" s="29">
        <v>1</v>
      </c>
      <c r="E4821" s="29">
        <v>1</v>
      </c>
      <c r="F4821" s="29">
        <v>5610.3969999999899</v>
      </c>
      <c r="G4821" s="29">
        <v>1</v>
      </c>
      <c r="H4821" s="29">
        <v>1</v>
      </c>
      <c r="I4821" s="29">
        <v>1</v>
      </c>
      <c r="K4821" s="432"/>
      <c r="L4821" s="432" t="e">
        <f>IF(K4821=0,#REF!,0)</f>
        <v>#REF!</v>
      </c>
      <c r="O4821">
        <v>78490.572144000005</v>
      </c>
      <c r="P4821">
        <v>34</v>
      </c>
    </row>
    <row r="4822" spans="1:16">
      <c r="A4822" s="29">
        <v>4820</v>
      </c>
      <c r="B4822" s="29">
        <v>16785.657999999989</v>
      </c>
      <c r="C4822" s="29">
        <v>43062.878999999797</v>
      </c>
      <c r="D4822" s="29">
        <v>1</v>
      </c>
      <c r="E4822" s="29">
        <v>1</v>
      </c>
      <c r="F4822" s="29">
        <v>4434.8899999999903</v>
      </c>
      <c r="G4822" s="29">
        <v>1</v>
      </c>
      <c r="H4822" s="29">
        <v>1</v>
      </c>
      <c r="I4822" s="29">
        <v>1</v>
      </c>
      <c r="K4822" s="432"/>
      <c r="L4822" s="432" t="e">
        <f>IF(K4822=0,#REF!,0)</f>
        <v>#REF!</v>
      </c>
      <c r="O4822">
        <v>77481.885924000002</v>
      </c>
      <c r="P4822">
        <v>36</v>
      </c>
    </row>
    <row r="4823" spans="1:16">
      <c r="A4823" s="29">
        <v>4821</v>
      </c>
      <c r="B4823" s="29">
        <v>5890.5549999999976</v>
      </c>
      <c r="C4823" s="29">
        <v>19755.162999999899</v>
      </c>
      <c r="D4823" s="29">
        <v>1</v>
      </c>
      <c r="E4823" s="29">
        <v>1</v>
      </c>
      <c r="F4823" s="29">
        <v>2476.3239999999901</v>
      </c>
      <c r="G4823" s="29">
        <v>1</v>
      </c>
      <c r="H4823" s="29">
        <v>1</v>
      </c>
      <c r="I4823" s="29">
        <v>1</v>
      </c>
      <c r="K4823" s="432"/>
      <c r="L4823" s="432" t="e">
        <f>IF(K4823=0,#REF!,0)</f>
        <v>#REF!</v>
      </c>
      <c r="O4823">
        <v>76894.914856000003</v>
      </c>
      <c r="P4823">
        <v>38</v>
      </c>
    </row>
    <row r="4824" spans="1:16">
      <c r="A4824" s="29">
        <v>4822</v>
      </c>
      <c r="B4824" s="29">
        <v>1815.8689999999999</v>
      </c>
      <c r="C4824" s="29">
        <v>18381.930999999899</v>
      </c>
      <c r="D4824" s="29">
        <v>1</v>
      </c>
      <c r="E4824" s="29">
        <v>1</v>
      </c>
      <c r="F4824" s="29">
        <v>2419.9479999999899</v>
      </c>
      <c r="G4824" s="29">
        <v>1</v>
      </c>
      <c r="H4824" s="29">
        <v>1</v>
      </c>
      <c r="I4824" s="29">
        <v>1</v>
      </c>
      <c r="K4824" s="432"/>
      <c r="L4824" s="432" t="e">
        <f>IF(K4824=0,#REF!,0)</f>
        <v>#REF!</v>
      </c>
      <c r="O4824">
        <v>74499.611510999996</v>
      </c>
      <c r="P4824">
        <v>35</v>
      </c>
    </row>
    <row r="4825" spans="1:16">
      <c r="A4825" s="29">
        <v>4823</v>
      </c>
      <c r="B4825" s="29">
        <v>1808.846</v>
      </c>
      <c r="C4825" s="29">
        <v>17539.798999999901</v>
      </c>
      <c r="D4825" s="29">
        <v>1</v>
      </c>
      <c r="E4825" s="29">
        <v>1</v>
      </c>
      <c r="F4825" s="29">
        <v>1973.1569999999899</v>
      </c>
      <c r="G4825" s="29">
        <v>1</v>
      </c>
      <c r="H4825" s="29">
        <v>1</v>
      </c>
      <c r="I4825" s="29">
        <v>1</v>
      </c>
      <c r="K4825" s="432"/>
      <c r="L4825" s="432" t="e">
        <f>IF(K4825=0,#REF!,0)</f>
        <v>#REF!</v>
      </c>
      <c r="O4825">
        <v>70256.207032000006</v>
      </c>
      <c r="P4825">
        <v>38</v>
      </c>
    </row>
    <row r="4826" spans="1:16">
      <c r="A4826" s="29">
        <v>4824</v>
      </c>
      <c r="B4826" s="29">
        <v>1071.8299999999981</v>
      </c>
      <c r="C4826" s="29">
        <v>17274.611999999888</v>
      </c>
      <c r="D4826" s="29">
        <v>1</v>
      </c>
      <c r="E4826" s="29">
        <v>1</v>
      </c>
      <c r="F4826" s="29">
        <v>1193.11699999999</v>
      </c>
      <c r="G4826" s="29">
        <v>1</v>
      </c>
      <c r="H4826" s="29">
        <v>1</v>
      </c>
      <c r="I4826" s="29">
        <v>1</v>
      </c>
      <c r="K4826" s="432"/>
      <c r="L4826" s="432" t="e">
        <f>IF(K4826=0,#REF!,0)</f>
        <v>#REF!</v>
      </c>
      <c r="O4826">
        <v>66784.684448</v>
      </c>
      <c r="P4826">
        <v>30</v>
      </c>
    </row>
    <row r="4827" spans="1:16">
      <c r="A4827" s="29">
        <v>4825</v>
      </c>
      <c r="B4827" s="29">
        <v>1068.3989999999981</v>
      </c>
      <c r="C4827" s="29">
        <v>17139.077999999899</v>
      </c>
      <c r="D4827" s="29">
        <v>1</v>
      </c>
      <c r="E4827" s="29">
        <v>1</v>
      </c>
      <c r="F4827" s="29">
        <v>704.46299999999997</v>
      </c>
      <c r="G4827" s="29">
        <v>1</v>
      </c>
      <c r="H4827" s="29">
        <v>1</v>
      </c>
      <c r="I4827" s="29">
        <v>1</v>
      </c>
      <c r="K4827" s="432"/>
      <c r="L4827" s="432" t="e">
        <f>IF(K4827=0,#REF!,0)</f>
        <v>#REF!</v>
      </c>
      <c r="O4827">
        <v>63272.913451</v>
      </c>
      <c r="P4827">
        <v>28</v>
      </c>
    </row>
    <row r="4828" spans="1:16">
      <c r="A4828" s="29">
        <v>4826</v>
      </c>
      <c r="B4828" s="29">
        <v>1063.642999999998</v>
      </c>
      <c r="C4828" s="29">
        <v>16868.662999999899</v>
      </c>
      <c r="D4828" s="29">
        <v>1</v>
      </c>
      <c r="E4828" s="29">
        <v>1</v>
      </c>
      <c r="F4828" s="29">
        <v>525.43999999999903</v>
      </c>
      <c r="G4828" s="29">
        <v>1</v>
      </c>
      <c r="H4828" s="29">
        <v>1</v>
      </c>
      <c r="I4828" s="29">
        <v>1</v>
      </c>
      <c r="K4828" s="432"/>
      <c r="L4828" s="432" t="e">
        <f>IF(K4828=0,#REF!,0)</f>
        <v>#REF!</v>
      </c>
      <c r="O4828">
        <v>60000.028992</v>
      </c>
      <c r="P4828">
        <v>25</v>
      </c>
    </row>
    <row r="4829" spans="1:16">
      <c r="A4829" s="29">
        <v>4827</v>
      </c>
      <c r="B4829" s="29">
        <v>1059.1949999999979</v>
      </c>
      <c r="C4829" s="29">
        <v>16688.771999999899</v>
      </c>
      <c r="D4829" s="29">
        <v>1</v>
      </c>
      <c r="E4829" s="29">
        <v>1</v>
      </c>
      <c r="F4829" s="29">
        <v>409.68799999999902</v>
      </c>
      <c r="G4829" s="29">
        <v>1</v>
      </c>
      <c r="H4829" s="29">
        <v>1</v>
      </c>
      <c r="I4829" s="29">
        <v>1</v>
      </c>
      <c r="K4829" s="432"/>
      <c r="L4829" s="432" t="e">
        <f>IF(K4829=0,#REF!,0)</f>
        <v>#REF!</v>
      </c>
      <c r="O4829">
        <v>59072.824218000002</v>
      </c>
      <c r="P4829">
        <v>24</v>
      </c>
    </row>
    <row r="4830" spans="1:16">
      <c r="A4830" s="29">
        <v>4828</v>
      </c>
      <c r="B4830" s="29">
        <v>1058.345999999998</v>
      </c>
      <c r="C4830" s="29">
        <v>16663.497999999901</v>
      </c>
      <c r="D4830" s="29">
        <v>1</v>
      </c>
      <c r="E4830" s="29">
        <v>1</v>
      </c>
      <c r="F4830" s="29">
        <v>223.68</v>
      </c>
      <c r="G4830" s="29">
        <v>1</v>
      </c>
      <c r="H4830" s="29">
        <v>1</v>
      </c>
      <c r="I4830" s="29">
        <v>1</v>
      </c>
      <c r="K4830" s="432"/>
      <c r="L4830" s="432" t="e">
        <f>IF(K4830=0,#REF!,0)</f>
        <v>#REF!</v>
      </c>
      <c r="O4830">
        <v>58407.115723000003</v>
      </c>
      <c r="P4830">
        <v>31</v>
      </c>
    </row>
    <row r="4831" spans="1:16">
      <c r="A4831" s="29">
        <v>4829</v>
      </c>
      <c r="B4831" s="29">
        <v>1056.6289999999981</v>
      </c>
      <c r="C4831" s="29">
        <v>16596.211999999901</v>
      </c>
      <c r="D4831" s="29">
        <v>1</v>
      </c>
      <c r="E4831" s="29">
        <v>1</v>
      </c>
      <c r="F4831" s="29">
        <v>223.733</v>
      </c>
      <c r="G4831" s="29">
        <v>1</v>
      </c>
      <c r="H4831" s="29">
        <v>1</v>
      </c>
      <c r="I4831" s="29">
        <v>1</v>
      </c>
      <c r="K4831" s="432"/>
      <c r="L4831" s="432" t="e">
        <f>IF(K4831=0,#REF!,0)</f>
        <v>#REF!</v>
      </c>
      <c r="O4831">
        <v>57527.994598999998</v>
      </c>
      <c r="P4831">
        <v>29</v>
      </c>
    </row>
    <row r="4832" spans="1:16">
      <c r="A4832" s="29">
        <v>4830</v>
      </c>
      <c r="B4832" s="29">
        <v>1784.5119999999999</v>
      </c>
      <c r="C4832" s="29">
        <v>16520.4009999999</v>
      </c>
      <c r="D4832" s="29">
        <v>1</v>
      </c>
      <c r="E4832" s="29">
        <v>1</v>
      </c>
      <c r="F4832" s="29">
        <v>409.69399999999899</v>
      </c>
      <c r="G4832" s="29">
        <v>1</v>
      </c>
      <c r="H4832" s="29">
        <v>1</v>
      </c>
      <c r="I4832" s="29">
        <v>1</v>
      </c>
      <c r="K4832" s="432"/>
      <c r="L4832" s="432" t="e">
        <f>IF(K4832=0,#REF!,0)</f>
        <v>#REF!</v>
      </c>
      <c r="O4832">
        <v>58188.498780000002</v>
      </c>
      <c r="P4832">
        <v>30</v>
      </c>
    </row>
    <row r="4833" spans="1:16">
      <c r="A4833" s="29">
        <v>4831</v>
      </c>
      <c r="B4833" s="29">
        <v>13179.495000000001</v>
      </c>
      <c r="C4833" s="29">
        <v>17983.02999999989</v>
      </c>
      <c r="D4833" s="29">
        <v>1</v>
      </c>
      <c r="E4833" s="29">
        <v>1</v>
      </c>
      <c r="F4833" s="29">
        <v>1253.3719999999901</v>
      </c>
      <c r="G4833" s="29">
        <v>1</v>
      </c>
      <c r="H4833" s="29">
        <v>1</v>
      </c>
      <c r="I4833" s="29">
        <v>1</v>
      </c>
      <c r="K4833" s="432"/>
      <c r="L4833" s="432" t="e">
        <f>IF(K4833=0,#REF!,0)</f>
        <v>#REF!</v>
      </c>
      <c r="O4833">
        <v>59468.226867999998</v>
      </c>
      <c r="P4833">
        <v>36</v>
      </c>
    </row>
    <row r="4834" spans="1:16">
      <c r="A4834" s="29">
        <v>4832</v>
      </c>
      <c r="B4834" s="29">
        <v>7658.7509999999902</v>
      </c>
      <c r="C4834" s="29">
        <v>19965.328999999889</v>
      </c>
      <c r="D4834" s="29">
        <v>1</v>
      </c>
      <c r="E4834" s="29">
        <v>1</v>
      </c>
      <c r="F4834" s="29">
        <v>2546.9539999999902</v>
      </c>
      <c r="G4834" s="29">
        <v>1</v>
      </c>
      <c r="H4834" s="29">
        <v>1</v>
      </c>
      <c r="I4834" s="29">
        <v>1</v>
      </c>
      <c r="K4834" s="432"/>
      <c r="L4834" s="432" t="e">
        <f>IF(K4834=0,#REF!,0)</f>
        <v>#REF!</v>
      </c>
      <c r="O4834">
        <v>63602.258910999997</v>
      </c>
      <c r="P4834">
        <v>45</v>
      </c>
    </row>
    <row r="4835" spans="1:16">
      <c r="A4835" s="29">
        <v>4833</v>
      </c>
      <c r="B4835" s="29">
        <v>10226.11199999999</v>
      </c>
      <c r="C4835" s="29">
        <v>23044.878999999892</v>
      </c>
      <c r="D4835" s="29">
        <v>1</v>
      </c>
      <c r="E4835" s="29">
        <v>1</v>
      </c>
      <c r="F4835" s="29">
        <v>4028.37499999999</v>
      </c>
      <c r="G4835" s="29">
        <v>1</v>
      </c>
      <c r="H4835" s="29">
        <v>1</v>
      </c>
      <c r="I4835" s="29">
        <v>1</v>
      </c>
      <c r="K4835" s="432"/>
      <c r="L4835" s="432" t="e">
        <f>IF(K4835=0,#REF!,0)</f>
        <v>#REF!</v>
      </c>
      <c r="O4835">
        <v>67975.089171999993</v>
      </c>
      <c r="P4835">
        <v>49</v>
      </c>
    </row>
    <row r="4836" spans="1:16">
      <c r="A4836" s="29">
        <v>4834</v>
      </c>
      <c r="B4836" s="29">
        <v>11493.31799999999</v>
      </c>
      <c r="C4836" s="29">
        <v>24838.5979999999</v>
      </c>
      <c r="D4836" s="29">
        <v>1</v>
      </c>
      <c r="E4836" s="29">
        <v>1</v>
      </c>
      <c r="F4836" s="29">
        <v>5325.1559999999999</v>
      </c>
      <c r="G4836" s="29">
        <v>1</v>
      </c>
      <c r="H4836" s="29">
        <v>1</v>
      </c>
      <c r="I4836" s="29">
        <v>1</v>
      </c>
      <c r="K4836" s="432"/>
      <c r="L4836" s="432" t="e">
        <f>IF(K4836=0,#REF!,0)</f>
        <v>#REF!</v>
      </c>
      <c r="O4836">
        <v>74500.712461999996</v>
      </c>
      <c r="P4836">
        <v>52</v>
      </c>
    </row>
    <row r="4837" spans="1:16">
      <c r="A4837" s="29">
        <v>4835</v>
      </c>
      <c r="B4837" s="29">
        <v>11051.722</v>
      </c>
      <c r="C4837" s="29">
        <v>25723.766999999902</v>
      </c>
      <c r="D4837" s="29">
        <v>1</v>
      </c>
      <c r="E4837" s="29">
        <v>1</v>
      </c>
      <c r="F4837" s="29">
        <v>5881.0150000000003</v>
      </c>
      <c r="G4837" s="29">
        <v>1</v>
      </c>
      <c r="H4837" s="29">
        <v>1</v>
      </c>
      <c r="I4837" s="29">
        <v>1</v>
      </c>
      <c r="K4837" s="432"/>
      <c r="L4837" s="432" t="e">
        <f>IF(K4837=0,#REF!,0)</f>
        <v>#REF!</v>
      </c>
      <c r="O4837">
        <v>76991.360230000006</v>
      </c>
      <c r="P4837">
        <v>50</v>
      </c>
    </row>
    <row r="4838" spans="1:16">
      <c r="A4838" s="29">
        <v>4836</v>
      </c>
      <c r="B4838" s="29">
        <v>12524.476000000001</v>
      </c>
      <c r="C4838" s="29">
        <v>25912.414999999881</v>
      </c>
      <c r="D4838" s="29">
        <v>1</v>
      </c>
      <c r="E4838" s="29">
        <v>1</v>
      </c>
      <c r="F4838" s="29">
        <v>6189.0240000000003</v>
      </c>
      <c r="G4838" s="29">
        <v>1</v>
      </c>
      <c r="H4838" s="29">
        <v>1</v>
      </c>
      <c r="I4838" s="29">
        <v>1</v>
      </c>
      <c r="K4838" s="432"/>
      <c r="L4838" s="432" t="e">
        <f>IF(K4838=0,#REF!,0)</f>
        <v>#REF!</v>
      </c>
      <c r="O4838">
        <v>78913.827086999998</v>
      </c>
      <c r="P4838">
        <v>45</v>
      </c>
    </row>
    <row r="4839" spans="1:16">
      <c r="A4839" s="29">
        <v>4837</v>
      </c>
      <c r="B4839" s="29">
        <v>20682.984999999891</v>
      </c>
      <c r="C4839" s="29">
        <v>23949.647999999888</v>
      </c>
      <c r="D4839" s="29">
        <v>1</v>
      </c>
      <c r="E4839" s="29">
        <v>1</v>
      </c>
      <c r="F4839" s="29">
        <v>5323.0329999999904</v>
      </c>
      <c r="G4839" s="29">
        <v>1</v>
      </c>
      <c r="H4839" s="29">
        <v>1</v>
      </c>
      <c r="I4839" s="29">
        <v>1</v>
      </c>
      <c r="K4839" s="432"/>
      <c r="L4839" s="432" t="e">
        <f>IF(K4839=0,#REF!,0)</f>
        <v>#REF!</v>
      </c>
      <c r="O4839">
        <v>77307.923095999999</v>
      </c>
      <c r="P4839">
        <v>45</v>
      </c>
    </row>
    <row r="4840" spans="1:16">
      <c r="A4840" s="29">
        <v>4838</v>
      </c>
      <c r="B4840" s="29">
        <v>14617.701999999999</v>
      </c>
      <c r="C4840" s="29">
        <v>23768.981999999902</v>
      </c>
      <c r="D4840" s="29">
        <v>1</v>
      </c>
      <c r="E4840" s="29">
        <v>1</v>
      </c>
      <c r="F4840" s="29">
        <v>4581.6270000000004</v>
      </c>
      <c r="G4840" s="29">
        <v>1</v>
      </c>
      <c r="H4840" s="29">
        <v>1</v>
      </c>
      <c r="I4840" s="29">
        <v>1</v>
      </c>
      <c r="K4840" s="432"/>
      <c r="L4840" s="432" t="e">
        <f>IF(K4840=0,#REF!,0)</f>
        <v>#REF!</v>
      </c>
      <c r="O4840">
        <v>77174.878234999996</v>
      </c>
      <c r="P4840">
        <v>40</v>
      </c>
    </row>
    <row r="4841" spans="1:16">
      <c r="A4841" s="29">
        <v>4839</v>
      </c>
      <c r="B4841" s="29">
        <v>13579.527999999889</v>
      </c>
      <c r="C4841" s="29">
        <v>24924.71599999988</v>
      </c>
      <c r="D4841" s="29">
        <v>1</v>
      </c>
      <c r="E4841" s="29">
        <v>1</v>
      </c>
      <c r="F4841" s="29">
        <v>3593.4839999999899</v>
      </c>
      <c r="G4841" s="29">
        <v>1</v>
      </c>
      <c r="H4841" s="29">
        <v>1</v>
      </c>
      <c r="I4841" s="29">
        <v>1</v>
      </c>
      <c r="K4841" s="432"/>
      <c r="L4841" s="432" t="e">
        <f>IF(K4841=0,#REF!,0)</f>
        <v>#REF!</v>
      </c>
      <c r="O4841">
        <v>79775.792174000002</v>
      </c>
      <c r="P4841">
        <v>39</v>
      </c>
    </row>
    <row r="4842" spans="1:16">
      <c r="A4842" s="29">
        <v>4840</v>
      </c>
      <c r="B4842" s="29">
        <v>14202.562999999889</v>
      </c>
      <c r="C4842" s="29">
        <v>25162.804999999891</v>
      </c>
      <c r="D4842" s="29">
        <v>1</v>
      </c>
      <c r="E4842" s="29">
        <v>1</v>
      </c>
      <c r="F4842" s="29">
        <v>3161.808</v>
      </c>
      <c r="G4842" s="29">
        <v>1</v>
      </c>
      <c r="H4842" s="29">
        <v>1</v>
      </c>
      <c r="I4842" s="29">
        <v>1</v>
      </c>
      <c r="K4842" s="432"/>
      <c r="L4842" s="432" t="e">
        <f>IF(K4842=0,#REF!,0)</f>
        <v>#REF!</v>
      </c>
      <c r="O4842">
        <v>79475.109681000002</v>
      </c>
      <c r="P4842">
        <v>35</v>
      </c>
    </row>
    <row r="4843" spans="1:16">
      <c r="A4843" s="29">
        <v>4841</v>
      </c>
      <c r="B4843" s="29">
        <v>11759.05699999999</v>
      </c>
      <c r="C4843" s="29">
        <v>23227.5469999999</v>
      </c>
      <c r="D4843" s="29">
        <v>1</v>
      </c>
      <c r="E4843" s="29">
        <v>1</v>
      </c>
      <c r="F4843" s="29">
        <v>1805.1869999999899</v>
      </c>
      <c r="G4843" s="29">
        <v>1</v>
      </c>
      <c r="H4843" s="29">
        <v>1</v>
      </c>
      <c r="I4843" s="29">
        <v>1</v>
      </c>
      <c r="K4843" s="432"/>
      <c r="L4843" s="432" t="e">
        <f>IF(K4843=0,#REF!,0)</f>
        <v>#REF!</v>
      </c>
      <c r="O4843">
        <v>80200.754394999996</v>
      </c>
      <c r="P4843">
        <v>42</v>
      </c>
    </row>
    <row r="4844" spans="1:16">
      <c r="A4844" s="29">
        <v>4842</v>
      </c>
      <c r="B4844" s="29">
        <v>11960.184999999979</v>
      </c>
      <c r="C4844" s="29">
        <v>21748.868999999901</v>
      </c>
      <c r="D4844" s="29">
        <v>1</v>
      </c>
      <c r="E4844" s="29">
        <v>1</v>
      </c>
      <c r="F4844" s="29">
        <v>3409.8499999999899</v>
      </c>
      <c r="G4844" s="29">
        <v>1</v>
      </c>
      <c r="H4844" s="29">
        <v>1</v>
      </c>
      <c r="I4844" s="29">
        <v>1</v>
      </c>
      <c r="K4844" s="432"/>
      <c r="L4844" s="432" t="e">
        <f>IF(K4844=0,#REF!,0)</f>
        <v>#REF!</v>
      </c>
      <c r="O4844">
        <v>79740.793885000006</v>
      </c>
      <c r="P4844">
        <v>33</v>
      </c>
    </row>
    <row r="4845" spans="1:16">
      <c r="A4845" s="29">
        <v>4843</v>
      </c>
      <c r="B4845" s="29">
        <v>17452.91699999999</v>
      </c>
      <c r="C4845" s="29">
        <v>21045.626999999899</v>
      </c>
      <c r="D4845" s="29">
        <v>1</v>
      </c>
      <c r="E4845" s="29">
        <v>1</v>
      </c>
      <c r="F4845" s="29">
        <v>4460.7690000000002</v>
      </c>
      <c r="G4845" s="29">
        <v>1</v>
      </c>
      <c r="H4845" s="29">
        <v>1</v>
      </c>
      <c r="I4845" s="29">
        <v>1</v>
      </c>
      <c r="K4845" s="432"/>
      <c r="L4845" s="432" t="e">
        <f>IF(K4845=0,#REF!,0)</f>
        <v>#REF!</v>
      </c>
      <c r="O4845">
        <v>78735.113280999998</v>
      </c>
      <c r="P4845">
        <v>34</v>
      </c>
    </row>
    <row r="4846" spans="1:16">
      <c r="A4846" s="29">
        <v>4844</v>
      </c>
      <c r="B4846" s="29">
        <v>19286.101999999981</v>
      </c>
      <c r="C4846" s="29">
        <v>22483.387999999901</v>
      </c>
      <c r="D4846" s="29">
        <v>1</v>
      </c>
      <c r="E4846" s="29">
        <v>1</v>
      </c>
      <c r="F4846" s="29">
        <v>4832.09</v>
      </c>
      <c r="G4846" s="29">
        <v>1</v>
      </c>
      <c r="H4846" s="29">
        <v>1</v>
      </c>
      <c r="I4846" s="29">
        <v>1</v>
      </c>
      <c r="K4846" s="432"/>
      <c r="L4846" s="432" t="e">
        <f>IF(K4846=0,#REF!,0)</f>
        <v>#REF!</v>
      </c>
      <c r="O4846">
        <v>77488.615845000008</v>
      </c>
      <c r="P4846">
        <v>32</v>
      </c>
    </row>
    <row r="4847" spans="1:16">
      <c r="A4847" s="29">
        <v>4845</v>
      </c>
      <c r="B4847" s="29">
        <v>10258.227999999999</v>
      </c>
      <c r="C4847" s="29">
        <v>21634.772999999899</v>
      </c>
      <c r="D4847" s="29">
        <v>1</v>
      </c>
      <c r="E4847" s="29">
        <v>1</v>
      </c>
      <c r="F4847" s="29">
        <v>2484.5700000000002</v>
      </c>
      <c r="G4847" s="29">
        <v>1</v>
      </c>
      <c r="H4847" s="29">
        <v>1</v>
      </c>
      <c r="I4847" s="29">
        <v>1</v>
      </c>
      <c r="K4847" s="432"/>
      <c r="L4847" s="432" t="e">
        <f>IF(K4847=0,#REF!,0)</f>
        <v>#REF!</v>
      </c>
      <c r="O4847">
        <v>76475.740600999998</v>
      </c>
      <c r="P4847">
        <v>31</v>
      </c>
    </row>
    <row r="4848" spans="1:16">
      <c r="A4848" s="29">
        <v>4846</v>
      </c>
      <c r="B4848" s="29">
        <v>1856.0830000000001</v>
      </c>
      <c r="C4848" s="29">
        <v>19903.5789999999</v>
      </c>
      <c r="D4848" s="29">
        <v>1</v>
      </c>
      <c r="E4848" s="29">
        <v>1</v>
      </c>
      <c r="F4848" s="29">
        <v>2298.12299999999</v>
      </c>
      <c r="G4848" s="29">
        <v>1</v>
      </c>
      <c r="H4848" s="29">
        <v>1</v>
      </c>
      <c r="I4848" s="29">
        <v>1</v>
      </c>
      <c r="K4848" s="432"/>
      <c r="L4848" s="432" t="e">
        <f>IF(K4848=0,#REF!,0)</f>
        <v>#REF!</v>
      </c>
      <c r="O4848">
        <v>74421.761230999997</v>
      </c>
      <c r="P4848">
        <v>34</v>
      </c>
    </row>
    <row r="4849" spans="1:16">
      <c r="A4849" s="29">
        <v>4847</v>
      </c>
      <c r="B4849" s="29">
        <v>1843.577</v>
      </c>
      <c r="C4849" s="29">
        <v>18854.1509999999</v>
      </c>
      <c r="D4849" s="29">
        <v>1</v>
      </c>
      <c r="E4849" s="29">
        <v>1</v>
      </c>
      <c r="F4849" s="29">
        <v>2113.49799999999</v>
      </c>
      <c r="G4849" s="29">
        <v>1</v>
      </c>
      <c r="H4849" s="29">
        <v>1</v>
      </c>
      <c r="I4849" s="29">
        <v>1</v>
      </c>
      <c r="K4849" s="432"/>
      <c r="L4849" s="432" t="e">
        <f>IF(K4849=0,#REF!,0)</f>
        <v>#REF!</v>
      </c>
      <c r="O4849">
        <v>70689.816344999999</v>
      </c>
      <c r="P4849">
        <v>32</v>
      </c>
    </row>
    <row r="4850" spans="1:16">
      <c r="A4850" s="29">
        <v>4848</v>
      </c>
      <c r="B4850" s="29">
        <v>1126.9719999999979</v>
      </c>
      <c r="C4850" s="29">
        <v>19446.879999999899</v>
      </c>
      <c r="D4850" s="29">
        <v>1</v>
      </c>
      <c r="E4850" s="29">
        <v>1</v>
      </c>
      <c r="F4850" s="29">
        <v>1190.6479999999899</v>
      </c>
      <c r="G4850" s="29">
        <v>1</v>
      </c>
      <c r="H4850" s="29">
        <v>1</v>
      </c>
      <c r="I4850" s="29">
        <v>1</v>
      </c>
      <c r="K4850" s="432"/>
      <c r="L4850" s="432" t="e">
        <f>IF(K4850=0,#REF!,0)</f>
        <v>#REF!</v>
      </c>
      <c r="O4850">
        <v>67431.076598999993</v>
      </c>
      <c r="P4850">
        <v>29</v>
      </c>
    </row>
    <row r="4851" spans="1:16">
      <c r="A4851" s="29">
        <v>4849</v>
      </c>
      <c r="B4851" s="29">
        <v>1120.822999999998</v>
      </c>
      <c r="C4851" s="29">
        <v>19178.085999999901</v>
      </c>
      <c r="D4851" s="29">
        <v>1</v>
      </c>
      <c r="E4851" s="29">
        <v>1</v>
      </c>
      <c r="F4851" s="29">
        <v>551.298</v>
      </c>
      <c r="G4851" s="29">
        <v>1</v>
      </c>
      <c r="H4851" s="29">
        <v>1</v>
      </c>
      <c r="I4851" s="29">
        <v>1</v>
      </c>
      <c r="K4851" s="432"/>
      <c r="L4851" s="432" t="e">
        <f>IF(K4851=0,#REF!,0)</f>
        <v>#REF!</v>
      </c>
      <c r="O4851">
        <v>63481.480711999997</v>
      </c>
      <c r="P4851">
        <v>32</v>
      </c>
    </row>
    <row r="4852" spans="1:16">
      <c r="A4852" s="29">
        <v>4850</v>
      </c>
      <c r="B4852" s="29">
        <v>1112.6949999999979</v>
      </c>
      <c r="C4852" s="29">
        <v>18802.2039999999</v>
      </c>
      <c r="D4852" s="29">
        <v>1</v>
      </c>
      <c r="E4852" s="29">
        <v>1</v>
      </c>
      <c r="F4852" s="29">
        <v>312.08599999999899</v>
      </c>
      <c r="G4852" s="29">
        <v>1</v>
      </c>
      <c r="H4852" s="29">
        <v>1</v>
      </c>
      <c r="I4852" s="29">
        <v>1</v>
      </c>
      <c r="K4852" s="432"/>
      <c r="L4852" s="432" t="e">
        <f>IF(K4852=0,#REF!,0)</f>
        <v>#REF!</v>
      </c>
      <c r="O4852">
        <v>59004.854857999999</v>
      </c>
      <c r="P4852">
        <v>35</v>
      </c>
    </row>
    <row r="4853" spans="1:16">
      <c r="A4853" s="29">
        <v>4851</v>
      </c>
      <c r="B4853" s="29">
        <v>1099.476999999998</v>
      </c>
      <c r="C4853" s="29">
        <v>18257.878999999899</v>
      </c>
      <c r="D4853" s="29">
        <v>1</v>
      </c>
      <c r="E4853" s="29">
        <v>1</v>
      </c>
      <c r="F4853" s="29">
        <v>238.86099999999999</v>
      </c>
      <c r="G4853" s="29">
        <v>1</v>
      </c>
      <c r="H4853" s="29">
        <v>1</v>
      </c>
      <c r="I4853" s="29">
        <v>1</v>
      </c>
      <c r="K4853" s="432"/>
      <c r="L4853" s="432" t="e">
        <f>IF(K4853=0,#REF!,0)</f>
        <v>#REF!</v>
      </c>
      <c r="O4853">
        <v>57549.139893</v>
      </c>
      <c r="P4853">
        <v>34</v>
      </c>
    </row>
    <row r="4854" spans="1:16">
      <c r="A4854" s="29">
        <v>4852</v>
      </c>
      <c r="B4854" s="29">
        <v>1085.7999999999979</v>
      </c>
      <c r="C4854" s="29">
        <v>17738.287999999899</v>
      </c>
      <c r="D4854" s="29">
        <v>1</v>
      </c>
      <c r="E4854" s="29">
        <v>1</v>
      </c>
      <c r="F4854" s="29">
        <v>239.494</v>
      </c>
      <c r="G4854" s="29">
        <v>1</v>
      </c>
      <c r="H4854" s="29">
        <v>1</v>
      </c>
      <c r="I4854" s="29">
        <v>1</v>
      </c>
      <c r="K4854" s="432"/>
      <c r="L4854" s="432" t="e">
        <f>IF(K4854=0,#REF!,0)</f>
        <v>#REF!</v>
      </c>
      <c r="O4854">
        <v>56545.765656000003</v>
      </c>
      <c r="P4854">
        <v>35</v>
      </c>
    </row>
    <row r="4855" spans="1:16">
      <c r="A4855" s="29">
        <v>4853</v>
      </c>
      <c r="B4855" s="29">
        <v>1097.497999999998</v>
      </c>
      <c r="C4855" s="29">
        <v>18182.0109999999</v>
      </c>
      <c r="D4855" s="29">
        <v>1</v>
      </c>
      <c r="E4855" s="29">
        <v>1</v>
      </c>
      <c r="F4855" s="29">
        <v>224.43599999999901</v>
      </c>
      <c r="G4855" s="29">
        <v>1</v>
      </c>
      <c r="H4855" s="29">
        <v>1</v>
      </c>
      <c r="I4855" s="29">
        <v>1</v>
      </c>
      <c r="K4855" s="432"/>
      <c r="L4855" s="432" t="e">
        <f>IF(K4855=0,#REF!,0)</f>
        <v>#REF!</v>
      </c>
      <c r="O4855">
        <v>56015.421600000001</v>
      </c>
      <c r="P4855">
        <v>34</v>
      </c>
    </row>
    <row r="4856" spans="1:16">
      <c r="A4856" s="29">
        <v>4854</v>
      </c>
      <c r="B4856" s="29">
        <v>1826.7</v>
      </c>
      <c r="C4856" s="29">
        <v>18150.31699999989</v>
      </c>
      <c r="D4856" s="29">
        <v>1</v>
      </c>
      <c r="E4856" s="29">
        <v>1</v>
      </c>
      <c r="F4856" s="29">
        <v>2494.6979999999999</v>
      </c>
      <c r="G4856" s="29">
        <v>1</v>
      </c>
      <c r="H4856" s="29">
        <v>1</v>
      </c>
      <c r="I4856" s="29">
        <v>1</v>
      </c>
      <c r="K4856" s="432"/>
      <c r="L4856" s="432" t="e">
        <f>IF(K4856=0,#REF!,0)</f>
        <v>#REF!</v>
      </c>
      <c r="O4856">
        <v>55705.142030000003</v>
      </c>
      <c r="P4856">
        <v>33</v>
      </c>
    </row>
    <row r="4857" spans="1:16">
      <c r="A4857" s="29">
        <v>4855</v>
      </c>
      <c r="B4857" s="29">
        <v>19810.327999999889</v>
      </c>
      <c r="C4857" s="29">
        <v>19856.2239999999</v>
      </c>
      <c r="D4857" s="29">
        <v>1</v>
      </c>
      <c r="E4857" s="29">
        <v>1</v>
      </c>
      <c r="F4857" s="29">
        <v>6546.5389999999898</v>
      </c>
      <c r="G4857" s="29">
        <v>1</v>
      </c>
      <c r="H4857" s="29">
        <v>1</v>
      </c>
      <c r="I4857" s="29">
        <v>1</v>
      </c>
      <c r="K4857" s="432"/>
      <c r="L4857" s="432" t="e">
        <f>IF(K4857=0,#REF!,0)</f>
        <v>#REF!</v>
      </c>
      <c r="O4857">
        <v>56344.423155999997</v>
      </c>
      <c r="P4857">
        <v>37</v>
      </c>
    </row>
    <row r="4858" spans="1:16">
      <c r="A4858" s="29">
        <v>4856</v>
      </c>
      <c r="B4858" s="29">
        <v>10849.726000000001</v>
      </c>
      <c r="C4858" s="29">
        <v>126295.94899999991</v>
      </c>
      <c r="D4858" s="29">
        <v>1</v>
      </c>
      <c r="E4858" s="29">
        <v>1</v>
      </c>
      <c r="F4858" s="29">
        <v>5303.9650000000001</v>
      </c>
      <c r="G4858" s="29">
        <v>1</v>
      </c>
      <c r="H4858" s="29">
        <v>1</v>
      </c>
      <c r="I4858" s="29">
        <v>1</v>
      </c>
      <c r="K4858" s="432"/>
      <c r="L4858" s="432" t="e">
        <f>IF(K4858=0,#REF!,0)</f>
        <v>#REF!</v>
      </c>
      <c r="O4858">
        <v>57506.208739999987</v>
      </c>
      <c r="P4858">
        <v>41</v>
      </c>
    </row>
    <row r="4859" spans="1:16">
      <c r="A4859" s="29">
        <v>4857</v>
      </c>
      <c r="B4859" s="29">
        <v>10976.688999999989</v>
      </c>
      <c r="C4859" s="29">
        <v>150494.50299999991</v>
      </c>
      <c r="D4859" s="29">
        <v>1</v>
      </c>
      <c r="E4859" s="29">
        <v>1</v>
      </c>
      <c r="F4859" s="29">
        <v>4388.3829999999998</v>
      </c>
      <c r="G4859" s="29">
        <v>1</v>
      </c>
      <c r="H4859" s="29">
        <v>1</v>
      </c>
      <c r="I4859" s="29">
        <v>1</v>
      </c>
      <c r="K4859" s="432"/>
      <c r="L4859" s="432" t="e">
        <f>IF(K4859=0,#REF!,0)</f>
        <v>#REF!</v>
      </c>
      <c r="O4859">
        <v>60628.337647</v>
      </c>
      <c r="P4859">
        <v>39</v>
      </c>
    </row>
    <row r="4860" spans="1:16">
      <c r="A4860" s="29">
        <v>4858</v>
      </c>
      <c r="B4860" s="29">
        <v>12612.89699999999</v>
      </c>
      <c r="C4860" s="29">
        <v>174906.5879999999</v>
      </c>
      <c r="D4860" s="29">
        <v>1</v>
      </c>
      <c r="E4860" s="29">
        <v>1</v>
      </c>
      <c r="F4860" s="29">
        <v>3342.8069999999898</v>
      </c>
      <c r="G4860" s="29">
        <v>1</v>
      </c>
      <c r="H4860" s="29">
        <v>1</v>
      </c>
      <c r="I4860" s="29">
        <v>1</v>
      </c>
      <c r="K4860" s="432"/>
      <c r="L4860" s="432" t="e">
        <f>IF(K4860=0,#REF!,0)</f>
        <v>#REF!</v>
      </c>
      <c r="O4860">
        <v>65565.946410999997</v>
      </c>
      <c r="P4860">
        <v>46</v>
      </c>
    </row>
    <row r="4861" spans="1:16">
      <c r="A4861" s="29">
        <v>4859</v>
      </c>
      <c r="B4861" s="29">
        <v>12655.715999999989</v>
      </c>
      <c r="C4861" s="29">
        <v>190007.3089999998</v>
      </c>
      <c r="D4861" s="29">
        <v>1</v>
      </c>
      <c r="E4861" s="29">
        <v>1</v>
      </c>
      <c r="F4861" s="29">
        <v>2950.6509999999898</v>
      </c>
      <c r="G4861" s="29">
        <v>1</v>
      </c>
      <c r="H4861" s="29">
        <v>1</v>
      </c>
      <c r="I4861" s="29">
        <v>1</v>
      </c>
      <c r="K4861" s="432"/>
      <c r="L4861" s="432" t="e">
        <f>IF(K4861=0,#REF!,0)</f>
        <v>#REF!</v>
      </c>
      <c r="O4861">
        <v>68538.313475999996</v>
      </c>
      <c r="P4861">
        <v>42</v>
      </c>
    </row>
    <row r="4862" spans="1:16">
      <c r="A4862" s="29">
        <v>4860</v>
      </c>
      <c r="B4862" s="29">
        <v>13318.24799999989</v>
      </c>
      <c r="C4862" s="29">
        <v>179591.58399999971</v>
      </c>
      <c r="D4862" s="29">
        <v>1</v>
      </c>
      <c r="E4862" s="29">
        <v>1</v>
      </c>
      <c r="F4862" s="29">
        <v>2754.5059999999999</v>
      </c>
      <c r="G4862" s="29">
        <v>1</v>
      </c>
      <c r="H4862" s="29">
        <v>1</v>
      </c>
      <c r="I4862" s="29">
        <v>1</v>
      </c>
      <c r="K4862" s="432"/>
      <c r="L4862" s="432" t="e">
        <f>IF(K4862=0,#REF!,0)</f>
        <v>#REF!</v>
      </c>
      <c r="O4862">
        <v>70480.808411000005</v>
      </c>
      <c r="P4862">
        <v>34</v>
      </c>
    </row>
    <row r="4863" spans="1:16">
      <c r="A4863" s="29">
        <v>4861</v>
      </c>
      <c r="B4863" s="29">
        <v>20997.654999999901</v>
      </c>
      <c r="C4863" s="29">
        <v>149235.74399999989</v>
      </c>
      <c r="D4863" s="29">
        <v>1</v>
      </c>
      <c r="E4863" s="29">
        <v>1</v>
      </c>
      <c r="F4863" s="29">
        <v>4124.8379999999997</v>
      </c>
      <c r="G4863" s="29">
        <v>1</v>
      </c>
      <c r="H4863" s="29">
        <v>1</v>
      </c>
      <c r="I4863" s="29">
        <v>1</v>
      </c>
      <c r="K4863" s="432"/>
      <c r="L4863" s="432" t="e">
        <f>IF(K4863=0,#REF!,0)</f>
        <v>#REF!</v>
      </c>
      <c r="O4863">
        <v>70048.932189999992</v>
      </c>
      <c r="P4863">
        <v>33</v>
      </c>
    </row>
    <row r="4864" spans="1:16">
      <c r="A4864" s="29">
        <v>4862</v>
      </c>
      <c r="B4864" s="29">
        <v>14862.142</v>
      </c>
      <c r="C4864" s="29">
        <v>162148.86499999979</v>
      </c>
      <c r="D4864" s="29">
        <v>1</v>
      </c>
      <c r="E4864" s="29">
        <v>1</v>
      </c>
      <c r="F4864" s="29">
        <v>3667.5920000000001</v>
      </c>
      <c r="G4864" s="29">
        <v>1</v>
      </c>
      <c r="H4864" s="29">
        <v>1</v>
      </c>
      <c r="I4864" s="29">
        <v>1</v>
      </c>
      <c r="K4864" s="432"/>
      <c r="L4864" s="432" t="e">
        <f>IF(K4864=0,#REF!,0)</f>
        <v>#REF!</v>
      </c>
      <c r="O4864">
        <v>69613.342101000002</v>
      </c>
      <c r="P4864">
        <v>33</v>
      </c>
    </row>
    <row r="4865" spans="1:16">
      <c r="A4865" s="29">
        <v>4863</v>
      </c>
      <c r="B4865" s="29">
        <v>13509.8589999999</v>
      </c>
      <c r="C4865" s="29">
        <v>191737.15899999969</v>
      </c>
      <c r="D4865" s="29">
        <v>1</v>
      </c>
      <c r="E4865" s="29">
        <v>1</v>
      </c>
      <c r="F4865" s="29">
        <v>2101.96</v>
      </c>
      <c r="G4865" s="29">
        <v>1</v>
      </c>
      <c r="H4865" s="29">
        <v>1</v>
      </c>
      <c r="I4865" s="29">
        <v>1</v>
      </c>
      <c r="K4865" s="432"/>
      <c r="L4865" s="432" t="e">
        <f>IF(K4865=0,#REF!,0)</f>
        <v>#REF!</v>
      </c>
      <c r="O4865">
        <v>71259.499144999994</v>
      </c>
      <c r="P4865">
        <v>42</v>
      </c>
    </row>
    <row r="4866" spans="1:16">
      <c r="A4866" s="29">
        <v>4864</v>
      </c>
      <c r="B4866" s="29">
        <v>13529.807999999901</v>
      </c>
      <c r="C4866" s="29">
        <v>177846.70399999971</v>
      </c>
      <c r="D4866" s="29">
        <v>1</v>
      </c>
      <c r="E4866" s="29">
        <v>1</v>
      </c>
      <c r="F4866" s="29">
        <v>1841.3969999999999</v>
      </c>
      <c r="G4866" s="29">
        <v>1</v>
      </c>
      <c r="H4866" s="29">
        <v>1</v>
      </c>
      <c r="I4866" s="29">
        <v>1</v>
      </c>
      <c r="K4866" s="432"/>
      <c r="L4866" s="432" t="e">
        <f>IF(K4866=0,#REF!,0)</f>
        <v>#REF!</v>
      </c>
      <c r="O4866">
        <v>70609.845643000008</v>
      </c>
      <c r="P4866">
        <v>34</v>
      </c>
    </row>
    <row r="4867" spans="1:16">
      <c r="A4867" s="29">
        <v>4865</v>
      </c>
      <c r="B4867" s="29">
        <v>13824.789000000001</v>
      </c>
      <c r="C4867" s="29">
        <v>164943.38199999969</v>
      </c>
      <c r="D4867" s="29">
        <v>1</v>
      </c>
      <c r="E4867" s="29">
        <v>1</v>
      </c>
      <c r="F4867" s="29">
        <v>2101.96</v>
      </c>
      <c r="G4867" s="29">
        <v>1</v>
      </c>
      <c r="H4867" s="29">
        <v>1</v>
      </c>
      <c r="I4867" s="29">
        <v>1</v>
      </c>
      <c r="K4867" s="432"/>
      <c r="L4867" s="432" t="e">
        <f>IF(K4867=0,#REF!,0)</f>
        <v>#REF!</v>
      </c>
      <c r="O4867">
        <v>70446.863586000007</v>
      </c>
      <c r="P4867">
        <v>32</v>
      </c>
    </row>
    <row r="4868" spans="1:16">
      <c r="A4868" s="29">
        <v>4866</v>
      </c>
      <c r="B4868" s="29">
        <v>14752.0739999999</v>
      </c>
      <c r="C4868" s="29">
        <v>132944.34799999979</v>
      </c>
      <c r="D4868" s="29">
        <v>1</v>
      </c>
      <c r="E4868" s="29">
        <v>1</v>
      </c>
      <c r="F4868" s="29">
        <v>3667.7599999999902</v>
      </c>
      <c r="G4868" s="29">
        <v>1</v>
      </c>
      <c r="H4868" s="29">
        <v>1</v>
      </c>
      <c r="I4868" s="29">
        <v>1</v>
      </c>
      <c r="K4868" s="432"/>
      <c r="L4868" s="432" t="e">
        <f>IF(K4868=0,#REF!,0)</f>
        <v>#REF!</v>
      </c>
      <c r="O4868">
        <v>68654.027281999995</v>
      </c>
      <c r="P4868">
        <v>31</v>
      </c>
    </row>
    <row r="4869" spans="1:16">
      <c r="A4869" s="29">
        <v>4867</v>
      </c>
      <c r="B4869" s="29">
        <v>20298.973000000002</v>
      </c>
      <c r="C4869" s="29">
        <v>47805.150999999787</v>
      </c>
      <c r="D4869" s="29">
        <v>1</v>
      </c>
      <c r="E4869" s="29">
        <v>1</v>
      </c>
      <c r="F4869" s="29">
        <v>5170.00899999999</v>
      </c>
      <c r="G4869" s="29">
        <v>1</v>
      </c>
      <c r="H4869" s="29">
        <v>1</v>
      </c>
      <c r="I4869" s="29">
        <v>1</v>
      </c>
      <c r="K4869" s="432"/>
      <c r="L4869" s="432" t="e">
        <f>IF(K4869=0,#REF!,0)</f>
        <v>#REF!</v>
      </c>
      <c r="O4869">
        <v>67712.077208999995</v>
      </c>
      <c r="P4869">
        <v>32</v>
      </c>
    </row>
    <row r="4870" spans="1:16">
      <c r="A4870" s="29">
        <v>4868</v>
      </c>
      <c r="B4870" s="29">
        <v>21910.019999999891</v>
      </c>
      <c r="C4870" s="29">
        <v>48596.206999999893</v>
      </c>
      <c r="D4870" s="29">
        <v>1</v>
      </c>
      <c r="E4870" s="29">
        <v>1</v>
      </c>
      <c r="F4870" s="29">
        <v>5235.8670000000002</v>
      </c>
      <c r="G4870" s="29">
        <v>1</v>
      </c>
      <c r="H4870" s="29">
        <v>1</v>
      </c>
      <c r="I4870" s="29">
        <v>1</v>
      </c>
      <c r="K4870" s="432"/>
      <c r="L4870" s="432" t="e">
        <f>IF(K4870=0,#REF!,0)</f>
        <v>#REF!</v>
      </c>
      <c r="O4870">
        <v>67581.48840300001</v>
      </c>
      <c r="P4870">
        <v>31</v>
      </c>
    </row>
    <row r="4871" spans="1:16">
      <c r="A4871" s="29">
        <v>4869</v>
      </c>
      <c r="B4871" s="29">
        <v>12798.33599999999</v>
      </c>
      <c r="C4871" s="29">
        <v>22567.215999999898</v>
      </c>
      <c r="D4871" s="29">
        <v>1</v>
      </c>
      <c r="E4871" s="29">
        <v>1</v>
      </c>
      <c r="F4871" s="29">
        <v>4060.79</v>
      </c>
      <c r="G4871" s="29">
        <v>1</v>
      </c>
      <c r="H4871" s="29">
        <v>1</v>
      </c>
      <c r="I4871" s="29">
        <v>1</v>
      </c>
      <c r="K4871" s="432"/>
      <c r="L4871" s="432" t="e">
        <f>IF(K4871=0,#REF!,0)</f>
        <v>#REF!</v>
      </c>
      <c r="O4871">
        <v>67608.275085000001</v>
      </c>
      <c r="P4871">
        <v>35</v>
      </c>
    </row>
    <row r="4872" spans="1:16">
      <c r="A4872" s="29">
        <v>4870</v>
      </c>
      <c r="B4872" s="29">
        <v>1876.74</v>
      </c>
      <c r="C4872" s="29">
        <v>20701.558999999899</v>
      </c>
      <c r="D4872" s="29">
        <v>1</v>
      </c>
      <c r="E4872" s="29">
        <v>1</v>
      </c>
      <c r="F4872" s="29">
        <v>2948.99</v>
      </c>
      <c r="G4872" s="29">
        <v>1</v>
      </c>
      <c r="H4872" s="29">
        <v>1</v>
      </c>
      <c r="I4872" s="29">
        <v>1</v>
      </c>
      <c r="K4872" s="432"/>
      <c r="L4872" s="432" t="e">
        <f>IF(K4872=0,#REF!,0)</f>
        <v>#REF!</v>
      </c>
      <c r="O4872">
        <v>66900.911867000003</v>
      </c>
      <c r="P4872">
        <v>45</v>
      </c>
    </row>
    <row r="4873" spans="1:16">
      <c r="A4873" s="29">
        <v>4871</v>
      </c>
      <c r="B4873" s="29">
        <v>1862.1980000000001</v>
      </c>
      <c r="C4873" s="29">
        <v>19549.125999999891</v>
      </c>
      <c r="D4873" s="29">
        <v>1</v>
      </c>
      <c r="E4873" s="29">
        <v>1</v>
      </c>
      <c r="F4873" s="29">
        <v>1646.271</v>
      </c>
      <c r="G4873" s="29">
        <v>1</v>
      </c>
      <c r="H4873" s="29">
        <v>1</v>
      </c>
      <c r="I4873" s="29">
        <v>1</v>
      </c>
      <c r="K4873" s="432"/>
      <c r="L4873" s="432" t="e">
        <f>IF(K4873=0,#REF!,0)</f>
        <v>#REF!</v>
      </c>
      <c r="O4873">
        <v>64235.908385000002</v>
      </c>
      <c r="P4873">
        <v>32</v>
      </c>
    </row>
    <row r="4874" spans="1:16">
      <c r="A4874" s="29">
        <v>4872</v>
      </c>
      <c r="B4874" s="29">
        <v>1118.3299999999981</v>
      </c>
      <c r="C4874" s="29">
        <v>18988.9379999999</v>
      </c>
      <c r="D4874" s="29">
        <v>1</v>
      </c>
      <c r="E4874" s="29">
        <v>1</v>
      </c>
      <c r="F4874" s="29">
        <v>1256.93199999999</v>
      </c>
      <c r="G4874" s="29">
        <v>1</v>
      </c>
      <c r="H4874" s="29">
        <v>1</v>
      </c>
      <c r="I4874" s="29">
        <v>1</v>
      </c>
      <c r="K4874" s="432"/>
      <c r="L4874" s="432" t="e">
        <f>IF(K4874=0,#REF!,0)</f>
        <v>#REF!</v>
      </c>
      <c r="O4874">
        <v>61287.934508999999</v>
      </c>
      <c r="P4874">
        <v>31</v>
      </c>
    </row>
    <row r="4875" spans="1:16">
      <c r="A4875" s="29">
        <v>4873</v>
      </c>
      <c r="B4875" s="29">
        <v>1105.5619999999981</v>
      </c>
      <c r="C4875" s="29">
        <v>18484.481999999902</v>
      </c>
      <c r="D4875" s="29">
        <v>1</v>
      </c>
      <c r="E4875" s="29">
        <v>1</v>
      </c>
      <c r="F4875" s="29">
        <v>551.31600000000003</v>
      </c>
      <c r="G4875" s="29">
        <v>1</v>
      </c>
      <c r="H4875" s="29">
        <v>1</v>
      </c>
      <c r="I4875" s="29">
        <v>1</v>
      </c>
      <c r="K4875" s="432"/>
      <c r="L4875" s="432" t="e">
        <f>IF(K4875=0,#REF!,0)</f>
        <v>#REF!</v>
      </c>
      <c r="O4875">
        <v>58555.294249999999</v>
      </c>
      <c r="P4875">
        <v>28</v>
      </c>
    </row>
    <row r="4876" spans="1:16">
      <c r="A4876" s="29">
        <v>4874</v>
      </c>
      <c r="B4876" s="29">
        <v>1095.824999999998</v>
      </c>
      <c r="C4876" s="29">
        <v>18040.9749999999</v>
      </c>
      <c r="D4876" s="29">
        <v>1</v>
      </c>
      <c r="E4876" s="29">
        <v>1</v>
      </c>
      <c r="F4876" s="29">
        <v>312.10799999999898</v>
      </c>
      <c r="G4876" s="29">
        <v>1</v>
      </c>
      <c r="H4876" s="29">
        <v>1</v>
      </c>
      <c r="I4876" s="29">
        <v>1</v>
      </c>
      <c r="K4876" s="432"/>
      <c r="L4876" s="432" t="e">
        <f>IF(K4876=0,#REF!,0)</f>
        <v>#REF!</v>
      </c>
      <c r="O4876">
        <v>56296.527037</v>
      </c>
      <c r="P4876">
        <v>24</v>
      </c>
    </row>
    <row r="4877" spans="1:16">
      <c r="A4877" s="29">
        <v>4875</v>
      </c>
      <c r="B4877" s="29">
        <v>1090.1869999999981</v>
      </c>
      <c r="C4877" s="29">
        <v>17826.479999999901</v>
      </c>
      <c r="D4877" s="29">
        <v>1</v>
      </c>
      <c r="E4877" s="29">
        <v>1</v>
      </c>
      <c r="F4877" s="29">
        <v>238.659999999999</v>
      </c>
      <c r="G4877" s="29">
        <v>1</v>
      </c>
      <c r="H4877" s="29">
        <v>1</v>
      </c>
      <c r="I4877" s="29">
        <v>1</v>
      </c>
      <c r="K4877" s="432"/>
      <c r="L4877" s="432" t="e">
        <f>IF(K4877=0,#REF!,0)</f>
        <v>#REF!</v>
      </c>
      <c r="O4877">
        <v>54791.283203000014</v>
      </c>
      <c r="P4877">
        <v>24</v>
      </c>
    </row>
    <row r="4878" spans="1:16">
      <c r="A4878" s="29">
        <v>4876</v>
      </c>
      <c r="B4878" s="29">
        <v>1079.149999999998</v>
      </c>
      <c r="C4878" s="29">
        <v>17381.641999999891</v>
      </c>
      <c r="D4878" s="29">
        <v>1</v>
      </c>
      <c r="E4878" s="29">
        <v>1</v>
      </c>
      <c r="F4878" s="29">
        <v>239.104999999999</v>
      </c>
      <c r="G4878" s="29">
        <v>1</v>
      </c>
      <c r="H4878" s="29">
        <v>1</v>
      </c>
      <c r="I4878" s="29">
        <v>1</v>
      </c>
      <c r="K4878" s="432"/>
      <c r="L4878" s="432" t="e">
        <f>IF(K4878=0,#REF!,0)</f>
        <v>#REF!</v>
      </c>
      <c r="O4878">
        <v>55068.444276000002</v>
      </c>
      <c r="P4878">
        <v>27</v>
      </c>
    </row>
    <row r="4879" spans="1:16">
      <c r="A4879" s="29">
        <v>4877</v>
      </c>
      <c r="B4879" s="29">
        <v>1073.4159999999979</v>
      </c>
      <c r="C4879" s="29">
        <v>17156.844999999899</v>
      </c>
      <c r="D4879" s="29">
        <v>1</v>
      </c>
      <c r="E4879" s="29">
        <v>1</v>
      </c>
      <c r="F4879" s="29">
        <v>224.724999999999</v>
      </c>
      <c r="G4879" s="29">
        <v>1</v>
      </c>
      <c r="H4879" s="29">
        <v>1</v>
      </c>
      <c r="I4879" s="29">
        <v>1</v>
      </c>
      <c r="K4879" s="432"/>
      <c r="L4879" s="432" t="e">
        <f>IF(K4879=0,#REF!,0)</f>
        <v>#REF!</v>
      </c>
      <c r="O4879">
        <v>54379.320495</v>
      </c>
      <c r="P4879">
        <v>32</v>
      </c>
    </row>
    <row r="4880" spans="1:16">
      <c r="A4880" s="29">
        <v>4878</v>
      </c>
      <c r="B4880" s="29">
        <v>1802.3420000000001</v>
      </c>
      <c r="C4880" s="29">
        <v>17133.139999999901</v>
      </c>
      <c r="D4880" s="29">
        <v>1</v>
      </c>
      <c r="E4880" s="29">
        <v>1</v>
      </c>
      <c r="F4880" s="29">
        <v>2495.3969999999899</v>
      </c>
      <c r="G4880" s="29">
        <v>1</v>
      </c>
      <c r="H4880" s="29">
        <v>1</v>
      </c>
      <c r="I4880" s="29">
        <v>1</v>
      </c>
      <c r="K4880" s="432"/>
      <c r="L4880" s="432" t="e">
        <f>IF(K4880=0,#REF!,0)</f>
        <v>#REF!</v>
      </c>
      <c r="O4880">
        <v>53827.239562000002</v>
      </c>
      <c r="P4880">
        <v>30</v>
      </c>
    </row>
    <row r="4881" spans="1:16">
      <c r="A4881" s="29">
        <v>4879</v>
      </c>
      <c r="B4881" s="29">
        <v>18163.806</v>
      </c>
      <c r="C4881" s="29">
        <v>18753.035999999891</v>
      </c>
      <c r="D4881" s="29">
        <v>1</v>
      </c>
      <c r="E4881" s="29">
        <v>1</v>
      </c>
      <c r="F4881" s="29">
        <v>6547.6129999999903</v>
      </c>
      <c r="G4881" s="29">
        <v>1</v>
      </c>
      <c r="H4881" s="29">
        <v>1</v>
      </c>
      <c r="I4881" s="29">
        <v>1</v>
      </c>
      <c r="K4881" s="432"/>
      <c r="L4881" s="432" t="e">
        <f>IF(K4881=0,#REF!,0)</f>
        <v>#REF!</v>
      </c>
      <c r="O4881">
        <v>54565.397614000001</v>
      </c>
      <c r="P4881">
        <v>29</v>
      </c>
    </row>
    <row r="4882" spans="1:16">
      <c r="A4882" s="29">
        <v>4880</v>
      </c>
      <c r="B4882" s="29">
        <v>11074.665000000001</v>
      </c>
      <c r="C4882" s="29">
        <v>112908.7189999999</v>
      </c>
      <c r="D4882" s="29">
        <v>1</v>
      </c>
      <c r="E4882" s="29">
        <v>1</v>
      </c>
      <c r="F4882" s="29">
        <v>5304.4079999999904</v>
      </c>
      <c r="G4882" s="29">
        <v>1</v>
      </c>
      <c r="H4882" s="29">
        <v>1</v>
      </c>
      <c r="I4882" s="29">
        <v>1</v>
      </c>
      <c r="K4882" s="432"/>
      <c r="L4882" s="432" t="e">
        <f>IF(K4882=0,#REF!,0)</f>
        <v>#REF!</v>
      </c>
      <c r="O4882">
        <v>56678.612000000001</v>
      </c>
      <c r="P4882">
        <v>33</v>
      </c>
    </row>
    <row r="4883" spans="1:16">
      <c r="A4883" s="29">
        <v>4881</v>
      </c>
      <c r="B4883" s="29">
        <v>11492.306</v>
      </c>
      <c r="C4883" s="29">
        <v>143699.89199999991</v>
      </c>
      <c r="D4883" s="29">
        <v>1</v>
      </c>
      <c r="E4883" s="29">
        <v>1</v>
      </c>
      <c r="F4883" s="29">
        <v>4388.3829999999998</v>
      </c>
      <c r="G4883" s="29">
        <v>1</v>
      </c>
      <c r="H4883" s="29">
        <v>1</v>
      </c>
      <c r="I4883" s="29">
        <v>1</v>
      </c>
      <c r="K4883" s="432"/>
      <c r="L4883" s="432" t="e">
        <f>IF(K4883=0,#REF!,0)</f>
        <v>#REF!</v>
      </c>
      <c r="O4883">
        <v>56129.868897</v>
      </c>
      <c r="P4883">
        <v>36</v>
      </c>
    </row>
    <row r="4884" spans="1:16">
      <c r="A4884" s="29">
        <v>4882</v>
      </c>
      <c r="B4884" s="29">
        <v>12925.852000000001</v>
      </c>
      <c r="C4884" s="29">
        <v>170730.30499999991</v>
      </c>
      <c r="D4884" s="29">
        <v>1</v>
      </c>
      <c r="E4884" s="29">
        <v>1</v>
      </c>
      <c r="F4884" s="29">
        <v>3342.5070000000001</v>
      </c>
      <c r="G4884" s="29">
        <v>1</v>
      </c>
      <c r="H4884" s="29">
        <v>1</v>
      </c>
      <c r="I4884" s="29">
        <v>1</v>
      </c>
      <c r="K4884" s="432"/>
      <c r="L4884" s="432" t="e">
        <f>IF(K4884=0,#REF!,0)</f>
        <v>#REF!</v>
      </c>
      <c r="O4884">
        <v>58170.400633999998</v>
      </c>
      <c r="P4884">
        <v>37</v>
      </c>
    </row>
    <row r="4885" spans="1:16">
      <c r="A4885" s="29">
        <v>4883</v>
      </c>
      <c r="B4885" s="29">
        <v>13907.8149999999</v>
      </c>
      <c r="C4885" s="29">
        <v>192325.976</v>
      </c>
      <c r="D4885" s="29">
        <v>1</v>
      </c>
      <c r="E4885" s="29">
        <v>1</v>
      </c>
      <c r="F4885" s="29">
        <v>2950.0479999999998</v>
      </c>
      <c r="G4885" s="29">
        <v>1</v>
      </c>
      <c r="H4885" s="29">
        <v>1</v>
      </c>
      <c r="I4885" s="29">
        <v>1</v>
      </c>
      <c r="K4885" s="432"/>
      <c r="L4885" s="432" t="e">
        <f>IF(K4885=0,#REF!,0)</f>
        <v>#REF!</v>
      </c>
      <c r="O4885">
        <v>60142.841797000001</v>
      </c>
      <c r="P4885">
        <v>36</v>
      </c>
    </row>
    <row r="4886" spans="1:16">
      <c r="A4886" s="29">
        <v>4884</v>
      </c>
      <c r="B4886" s="29">
        <v>15266.415999999999</v>
      </c>
      <c r="C4886" s="29">
        <v>185790.9709999997</v>
      </c>
      <c r="D4886" s="29">
        <v>1</v>
      </c>
      <c r="E4886" s="29">
        <v>1</v>
      </c>
      <c r="F4886" s="29">
        <v>2753.6109999999999</v>
      </c>
      <c r="G4886" s="29">
        <v>1</v>
      </c>
      <c r="H4886" s="29">
        <v>1</v>
      </c>
      <c r="I4886" s="29">
        <v>1</v>
      </c>
      <c r="K4886" s="432"/>
      <c r="L4886" s="432" t="e">
        <f>IF(K4886=0,#REF!,0)</f>
        <v>#REF!</v>
      </c>
      <c r="O4886">
        <v>61759.391174999997</v>
      </c>
      <c r="P4886">
        <v>36</v>
      </c>
    </row>
    <row r="4887" spans="1:16">
      <c r="A4887" s="29">
        <v>4885</v>
      </c>
      <c r="B4887" s="29">
        <v>23031.866999999991</v>
      </c>
      <c r="C4887" s="29">
        <v>156236.3619999997</v>
      </c>
      <c r="D4887" s="29">
        <v>1</v>
      </c>
      <c r="E4887" s="29">
        <v>1</v>
      </c>
      <c r="F4887" s="29">
        <v>4123.3320000000003</v>
      </c>
      <c r="G4887" s="29">
        <v>1</v>
      </c>
      <c r="H4887" s="29">
        <v>1</v>
      </c>
      <c r="I4887" s="29">
        <v>1</v>
      </c>
      <c r="K4887" s="432"/>
      <c r="L4887" s="432" t="e">
        <f>IF(K4887=0,#REF!,0)</f>
        <v>#REF!</v>
      </c>
      <c r="O4887">
        <v>61463.583251999997</v>
      </c>
      <c r="P4887">
        <v>33</v>
      </c>
    </row>
    <row r="4888" spans="1:16">
      <c r="A4888" s="29">
        <v>4886</v>
      </c>
      <c r="B4888" s="29">
        <v>17856.226999999999</v>
      </c>
      <c r="C4888" s="29">
        <v>175616.65899999981</v>
      </c>
      <c r="D4888" s="29">
        <v>1</v>
      </c>
      <c r="E4888" s="29">
        <v>1</v>
      </c>
      <c r="F4888" s="29">
        <v>3666.0659999999998</v>
      </c>
      <c r="G4888" s="29">
        <v>1</v>
      </c>
      <c r="H4888" s="29">
        <v>1</v>
      </c>
      <c r="I4888" s="29">
        <v>1</v>
      </c>
      <c r="K4888" s="432"/>
      <c r="L4888" s="432" t="e">
        <f>IF(K4888=0,#REF!,0)</f>
        <v>#REF!</v>
      </c>
      <c r="O4888">
        <v>62201.817320999988</v>
      </c>
      <c r="P4888">
        <v>38</v>
      </c>
    </row>
    <row r="4889" spans="1:16">
      <c r="A4889" s="29">
        <v>4887</v>
      </c>
      <c r="B4889" s="29">
        <v>16741.629000000001</v>
      </c>
      <c r="C4889" s="29">
        <v>206253.08399999989</v>
      </c>
      <c r="D4889" s="29">
        <v>1</v>
      </c>
      <c r="E4889" s="29">
        <v>1</v>
      </c>
      <c r="F4889" s="29">
        <v>2100.8609999999999</v>
      </c>
      <c r="G4889" s="29">
        <v>1</v>
      </c>
      <c r="H4889" s="29">
        <v>1</v>
      </c>
      <c r="I4889" s="29">
        <v>1</v>
      </c>
      <c r="K4889" s="432"/>
      <c r="L4889" s="432" t="e">
        <f>IF(K4889=0,#REF!,0)</f>
        <v>#REF!</v>
      </c>
      <c r="O4889">
        <v>62894.889648999997</v>
      </c>
      <c r="P4889">
        <v>37</v>
      </c>
    </row>
    <row r="4890" spans="1:16">
      <c r="A4890" s="29">
        <v>4888</v>
      </c>
      <c r="B4890" s="29">
        <v>16969.524000000001</v>
      </c>
      <c r="C4890" s="29">
        <v>193815.81499999971</v>
      </c>
      <c r="D4890" s="29">
        <v>1</v>
      </c>
      <c r="E4890" s="29">
        <v>1</v>
      </c>
      <c r="F4890" s="29">
        <v>1840.4459999999999</v>
      </c>
      <c r="G4890" s="29">
        <v>1</v>
      </c>
      <c r="H4890" s="29">
        <v>1</v>
      </c>
      <c r="I4890" s="29">
        <v>1</v>
      </c>
      <c r="K4890" s="432"/>
      <c r="L4890" s="432" t="e">
        <f>IF(K4890=0,#REF!,0)</f>
        <v>#REF!</v>
      </c>
      <c r="O4890">
        <v>62224.840638000001</v>
      </c>
      <c r="P4890">
        <v>36</v>
      </c>
    </row>
    <row r="4891" spans="1:16">
      <c r="A4891" s="29">
        <v>4889</v>
      </c>
      <c r="B4891" s="29">
        <v>16838.321999999891</v>
      </c>
      <c r="C4891" s="29">
        <v>178541.92699999971</v>
      </c>
      <c r="D4891" s="29">
        <v>1</v>
      </c>
      <c r="E4891" s="29">
        <v>1</v>
      </c>
      <c r="F4891" s="29">
        <v>2101.0140000000001</v>
      </c>
      <c r="G4891" s="29">
        <v>1</v>
      </c>
      <c r="H4891" s="29">
        <v>1</v>
      </c>
      <c r="I4891" s="29">
        <v>1</v>
      </c>
      <c r="K4891" s="432"/>
      <c r="L4891" s="432" t="e">
        <f>IF(K4891=0,#REF!,0)</f>
        <v>#REF!</v>
      </c>
      <c r="O4891">
        <v>62342.341124999999</v>
      </c>
      <c r="P4891">
        <v>32</v>
      </c>
    </row>
    <row r="4892" spans="1:16">
      <c r="A4892" s="29">
        <v>4890</v>
      </c>
      <c r="B4892" s="29">
        <v>16947.708999999901</v>
      </c>
      <c r="C4892" s="29">
        <v>141654.74099999981</v>
      </c>
      <c r="D4892" s="29">
        <v>1</v>
      </c>
      <c r="E4892" s="29">
        <v>1</v>
      </c>
      <c r="F4892" s="29">
        <v>3666.6259999999902</v>
      </c>
      <c r="G4892" s="29">
        <v>1</v>
      </c>
      <c r="H4892" s="29">
        <v>1</v>
      </c>
      <c r="I4892" s="29">
        <v>1</v>
      </c>
      <c r="K4892" s="432"/>
      <c r="L4892" s="432" t="e">
        <f>IF(K4892=0,#REF!,0)</f>
        <v>#REF!</v>
      </c>
      <c r="O4892">
        <v>62528.184569999998</v>
      </c>
      <c r="P4892">
        <v>34</v>
      </c>
    </row>
    <row r="4893" spans="1:16">
      <c r="A4893" s="29">
        <v>4891</v>
      </c>
      <c r="B4893" s="29">
        <v>22037.158999999989</v>
      </c>
      <c r="C4893" s="29">
        <v>48940.828999999801</v>
      </c>
      <c r="D4893" s="29">
        <v>1</v>
      </c>
      <c r="E4893" s="29">
        <v>1</v>
      </c>
      <c r="F4893" s="29">
        <v>5168.9279999999899</v>
      </c>
      <c r="G4893" s="29">
        <v>1</v>
      </c>
      <c r="H4893" s="29">
        <v>1</v>
      </c>
      <c r="I4893" s="29">
        <v>1</v>
      </c>
      <c r="K4893" s="432"/>
      <c r="L4893" s="432" t="e">
        <f>IF(K4893=0,#REF!,0)</f>
        <v>#REF!</v>
      </c>
      <c r="O4893">
        <v>63288.943237000007</v>
      </c>
      <c r="P4893">
        <v>32</v>
      </c>
    </row>
    <row r="4894" spans="1:16">
      <c r="A4894" s="29">
        <v>4892</v>
      </c>
      <c r="B4894" s="29">
        <v>23547.933000000001</v>
      </c>
      <c r="C4894" s="29">
        <v>49692.513999999886</v>
      </c>
      <c r="D4894" s="29">
        <v>1</v>
      </c>
      <c r="E4894" s="29">
        <v>1</v>
      </c>
      <c r="F4894" s="29">
        <v>5235.20999999999</v>
      </c>
      <c r="G4894" s="29">
        <v>1</v>
      </c>
      <c r="H4894" s="29">
        <v>1</v>
      </c>
      <c r="I4894" s="29">
        <v>1</v>
      </c>
      <c r="K4894" s="432"/>
      <c r="L4894" s="432" t="e">
        <f>IF(K4894=0,#REF!,0)</f>
        <v>#REF!</v>
      </c>
      <c r="O4894">
        <v>64621.975097000002</v>
      </c>
      <c r="P4894">
        <v>43</v>
      </c>
    </row>
    <row r="4895" spans="1:16">
      <c r="A4895" s="29">
        <v>4893</v>
      </c>
      <c r="B4895" s="29">
        <v>15293.9179999999</v>
      </c>
      <c r="C4895" s="29">
        <v>23690.002999999891</v>
      </c>
      <c r="D4895" s="29">
        <v>1</v>
      </c>
      <c r="E4895" s="29">
        <v>1</v>
      </c>
      <c r="F4895" s="29">
        <v>4060.0830000000001</v>
      </c>
      <c r="G4895" s="29">
        <v>1</v>
      </c>
      <c r="H4895" s="29">
        <v>1</v>
      </c>
      <c r="I4895" s="29">
        <v>1</v>
      </c>
      <c r="K4895" s="432"/>
      <c r="L4895" s="432" t="e">
        <f>IF(K4895=0,#REF!,0)</f>
        <v>#REF!</v>
      </c>
      <c r="O4895">
        <v>65618.823302999997</v>
      </c>
      <c r="P4895">
        <v>33</v>
      </c>
    </row>
    <row r="4896" spans="1:16">
      <c r="A4896" s="29">
        <v>4894</v>
      </c>
      <c r="B4896" s="29">
        <v>2126.2640000000001</v>
      </c>
      <c r="C4896" s="29">
        <v>22164.951999999899</v>
      </c>
      <c r="D4896" s="29">
        <v>1</v>
      </c>
      <c r="E4896" s="29">
        <v>1</v>
      </c>
      <c r="F4896" s="29">
        <v>2947.607</v>
      </c>
      <c r="G4896" s="29">
        <v>1</v>
      </c>
      <c r="H4896" s="29">
        <v>1</v>
      </c>
      <c r="I4896" s="29">
        <v>1</v>
      </c>
      <c r="K4896" s="432"/>
      <c r="L4896" s="432" t="e">
        <f>IF(K4896=0,#REF!,0)</f>
        <v>#REF!</v>
      </c>
      <c r="O4896">
        <v>64313.866332999998</v>
      </c>
      <c r="P4896">
        <v>36</v>
      </c>
    </row>
    <row r="4897" spans="1:16">
      <c r="A4897" s="29">
        <v>4895</v>
      </c>
      <c r="B4897" s="29">
        <v>2074.2979999999998</v>
      </c>
      <c r="C4897" s="29">
        <v>21726.283999999891</v>
      </c>
      <c r="D4897" s="29">
        <v>1</v>
      </c>
      <c r="E4897" s="29">
        <v>1</v>
      </c>
      <c r="F4897" s="29">
        <v>1645.1790000000001</v>
      </c>
      <c r="G4897" s="29">
        <v>1</v>
      </c>
      <c r="H4897" s="29">
        <v>1</v>
      </c>
      <c r="I4897" s="29">
        <v>1</v>
      </c>
      <c r="K4897" s="432"/>
      <c r="L4897" s="432" t="e">
        <f>IF(K4897=0,#REF!,0)</f>
        <v>#REF!</v>
      </c>
      <c r="O4897">
        <v>61914.069883999997</v>
      </c>
      <c r="P4897">
        <v>37</v>
      </c>
    </row>
    <row r="4898" spans="1:16">
      <c r="A4898" s="29">
        <v>4896</v>
      </c>
      <c r="B4898" s="29">
        <v>1246.486999999998</v>
      </c>
      <c r="C4898" s="29">
        <v>21108.54699999989</v>
      </c>
      <c r="D4898" s="29">
        <v>1</v>
      </c>
      <c r="E4898" s="29">
        <v>1</v>
      </c>
      <c r="F4898" s="29">
        <v>1255.93399999999</v>
      </c>
      <c r="G4898" s="29">
        <v>1</v>
      </c>
      <c r="H4898" s="29">
        <v>1</v>
      </c>
      <c r="I4898" s="29">
        <v>1</v>
      </c>
      <c r="K4898" s="432"/>
      <c r="L4898" s="432" t="e">
        <f>IF(K4898=0,#REF!,0)</f>
        <v>#REF!</v>
      </c>
      <c r="O4898">
        <v>59527.768616000001</v>
      </c>
      <c r="P4898">
        <v>33</v>
      </c>
    </row>
    <row r="4899" spans="1:16">
      <c r="A4899" s="29">
        <v>4897</v>
      </c>
      <c r="B4899" s="29">
        <v>1242.6399999999981</v>
      </c>
      <c r="C4899" s="29">
        <v>21112.136999999901</v>
      </c>
      <c r="D4899" s="29">
        <v>1</v>
      </c>
      <c r="E4899" s="29">
        <v>1</v>
      </c>
      <c r="F4899" s="29">
        <v>550.33399999999995</v>
      </c>
      <c r="G4899" s="29">
        <v>1</v>
      </c>
      <c r="H4899" s="29">
        <v>1</v>
      </c>
      <c r="I4899" s="29">
        <v>1</v>
      </c>
      <c r="K4899" s="432"/>
      <c r="L4899" s="432" t="e">
        <f>IF(K4899=0,#REF!,0)</f>
        <v>#REF!</v>
      </c>
      <c r="O4899">
        <v>56971.893616000001</v>
      </c>
      <c r="P4899">
        <v>30</v>
      </c>
    </row>
    <row r="4900" spans="1:16">
      <c r="A4900" s="29">
        <v>4898</v>
      </c>
      <c r="B4900" s="29">
        <v>1213.048999999997</v>
      </c>
      <c r="C4900" s="29">
        <v>20803.1709999999</v>
      </c>
      <c r="D4900" s="29">
        <v>1</v>
      </c>
      <c r="E4900" s="29">
        <v>1</v>
      </c>
      <c r="F4900" s="29">
        <v>310.79700000000003</v>
      </c>
      <c r="G4900" s="29">
        <v>1</v>
      </c>
      <c r="H4900" s="29">
        <v>1</v>
      </c>
      <c r="I4900" s="29">
        <v>1</v>
      </c>
      <c r="K4900" s="432"/>
      <c r="L4900" s="432" t="e">
        <f>IF(K4900=0,#REF!,0)</f>
        <v>#REF!</v>
      </c>
      <c r="O4900">
        <v>55916.375245000003</v>
      </c>
      <c r="P4900">
        <v>25</v>
      </c>
    </row>
    <row r="4901" spans="1:16">
      <c r="A4901" s="29">
        <v>4899</v>
      </c>
      <c r="B4901" s="29">
        <v>1204.479999999998</v>
      </c>
      <c r="C4901" s="29">
        <v>20904.033999999901</v>
      </c>
      <c r="D4901" s="29">
        <v>1</v>
      </c>
      <c r="E4901" s="29">
        <v>1</v>
      </c>
      <c r="F4901" s="29">
        <v>235.01299999999901</v>
      </c>
      <c r="G4901" s="29">
        <v>1</v>
      </c>
      <c r="H4901" s="29">
        <v>1</v>
      </c>
      <c r="I4901" s="29">
        <v>1</v>
      </c>
      <c r="K4901" s="432"/>
      <c r="L4901" s="432" t="e">
        <f>IF(K4901=0,#REF!,0)</f>
        <v>#REF!</v>
      </c>
      <c r="O4901">
        <v>54299.817777999997</v>
      </c>
      <c r="P4901">
        <v>26</v>
      </c>
    </row>
    <row r="4902" spans="1:16">
      <c r="A4902" s="29">
        <v>4900</v>
      </c>
      <c r="B4902" s="29">
        <v>1201.0729999999969</v>
      </c>
      <c r="C4902" s="29">
        <v>20722.306999999899</v>
      </c>
      <c r="D4902" s="29">
        <v>1</v>
      </c>
      <c r="E4902" s="29">
        <v>1</v>
      </c>
      <c r="F4902" s="29">
        <v>234.90600000000001</v>
      </c>
      <c r="G4902" s="29">
        <v>1</v>
      </c>
      <c r="H4902" s="29">
        <v>1</v>
      </c>
      <c r="I4902" s="29">
        <v>1</v>
      </c>
      <c r="K4902" s="432"/>
      <c r="L4902" s="432" t="e">
        <f>IF(K4902=0,#REF!,0)</f>
        <v>#REF!</v>
      </c>
      <c r="O4902">
        <v>53429.778564</v>
      </c>
      <c r="P4902">
        <v>25</v>
      </c>
    </row>
    <row r="4903" spans="1:16">
      <c r="A4903" s="29">
        <v>4901</v>
      </c>
      <c r="B4903" s="29">
        <v>1205.425999999997</v>
      </c>
      <c r="C4903" s="29">
        <v>20923.353999999901</v>
      </c>
      <c r="D4903" s="29">
        <v>1</v>
      </c>
      <c r="E4903" s="29">
        <v>1</v>
      </c>
      <c r="F4903" s="29">
        <v>222.03800000000001</v>
      </c>
      <c r="G4903" s="29">
        <v>1</v>
      </c>
      <c r="H4903" s="29">
        <v>1</v>
      </c>
      <c r="I4903" s="29">
        <v>1</v>
      </c>
      <c r="K4903" s="432"/>
      <c r="L4903" s="432" t="e">
        <f>IF(K4903=0,#REF!,0)</f>
        <v>#REF!</v>
      </c>
      <c r="O4903">
        <v>54217.696137000014</v>
      </c>
      <c r="P4903">
        <v>28</v>
      </c>
    </row>
    <row r="4904" spans="1:16">
      <c r="A4904" s="29">
        <v>4902</v>
      </c>
      <c r="B4904" s="29">
        <v>1976.8179999999991</v>
      </c>
      <c r="C4904" s="29">
        <v>21059.2049999999</v>
      </c>
      <c r="D4904" s="29">
        <v>1</v>
      </c>
      <c r="E4904" s="29">
        <v>1</v>
      </c>
      <c r="F4904" s="29">
        <v>2491.982</v>
      </c>
      <c r="G4904" s="29">
        <v>1</v>
      </c>
      <c r="H4904" s="29">
        <v>1</v>
      </c>
      <c r="I4904" s="29">
        <v>1</v>
      </c>
      <c r="K4904" s="432"/>
      <c r="L4904" s="432" t="e">
        <f>IF(K4904=0,#REF!,0)</f>
        <v>#REF!</v>
      </c>
      <c r="O4904">
        <v>54984.890991</v>
      </c>
      <c r="P4904">
        <v>30</v>
      </c>
    </row>
    <row r="4905" spans="1:16">
      <c r="A4905" s="29">
        <v>4903</v>
      </c>
      <c r="B4905" s="29">
        <v>28261.8669999999</v>
      </c>
      <c r="C4905" s="29">
        <v>23952.9029999999</v>
      </c>
      <c r="D4905" s="29">
        <v>1</v>
      </c>
      <c r="E4905" s="29">
        <v>1</v>
      </c>
      <c r="F4905" s="29">
        <v>6543.5940000000001</v>
      </c>
      <c r="G4905" s="29">
        <v>1</v>
      </c>
      <c r="H4905" s="29">
        <v>1</v>
      </c>
      <c r="I4905" s="29">
        <v>1</v>
      </c>
      <c r="K4905" s="432"/>
      <c r="L4905" s="432" t="e">
        <f>IF(K4905=0,#REF!,0)</f>
        <v>#REF!</v>
      </c>
      <c r="O4905">
        <v>56699.662108999997</v>
      </c>
      <c r="P4905">
        <v>36</v>
      </c>
    </row>
    <row r="4906" spans="1:16">
      <c r="A4906" s="29">
        <v>4904</v>
      </c>
      <c r="B4906" s="29">
        <v>18453.32</v>
      </c>
      <c r="C4906" s="29">
        <v>182756.46199999991</v>
      </c>
      <c r="D4906" s="29">
        <v>1</v>
      </c>
      <c r="E4906" s="29">
        <v>1</v>
      </c>
      <c r="F4906" s="29">
        <v>5301.4159999999902</v>
      </c>
      <c r="G4906" s="29">
        <v>1</v>
      </c>
      <c r="H4906" s="29">
        <v>1</v>
      </c>
      <c r="I4906" s="29">
        <v>1</v>
      </c>
      <c r="K4906" s="432"/>
      <c r="L4906" s="432" t="e">
        <f>IF(K4906=0,#REF!,0)</f>
        <v>#REF!</v>
      </c>
      <c r="O4906">
        <v>60811.259399000002</v>
      </c>
      <c r="P4906">
        <v>49</v>
      </c>
    </row>
    <row r="4907" spans="1:16">
      <c r="A4907" s="29">
        <v>4905</v>
      </c>
      <c r="B4907" s="29">
        <v>17659.154999999999</v>
      </c>
      <c r="C4907" s="29">
        <v>188340.82599999901</v>
      </c>
      <c r="D4907" s="29">
        <v>1</v>
      </c>
      <c r="E4907" s="29">
        <v>1</v>
      </c>
      <c r="F4907" s="29">
        <v>4386.13</v>
      </c>
      <c r="G4907" s="29">
        <v>1</v>
      </c>
      <c r="H4907" s="29">
        <v>1</v>
      </c>
      <c r="I4907" s="29">
        <v>1</v>
      </c>
      <c r="K4907" s="432"/>
      <c r="L4907" s="432" t="e">
        <f>IF(K4907=0,#REF!,0)</f>
        <v>#REF!</v>
      </c>
      <c r="O4907">
        <v>66708.251646999997</v>
      </c>
      <c r="P4907">
        <v>44</v>
      </c>
    </row>
    <row r="4908" spans="1:16">
      <c r="A4908" s="29">
        <v>4906</v>
      </c>
      <c r="B4908" s="29">
        <v>18216.981999999989</v>
      </c>
      <c r="C4908" s="29">
        <v>207710.16299999881</v>
      </c>
      <c r="D4908" s="29">
        <v>1</v>
      </c>
      <c r="E4908" s="29">
        <v>1</v>
      </c>
      <c r="F4908" s="29">
        <v>3341.0160000000001</v>
      </c>
      <c r="G4908" s="29">
        <v>1</v>
      </c>
      <c r="H4908" s="29">
        <v>1</v>
      </c>
      <c r="I4908" s="29">
        <v>1</v>
      </c>
      <c r="K4908" s="432"/>
      <c r="L4908" s="432" t="e">
        <f>IF(K4908=0,#REF!,0)</f>
        <v>#REF!</v>
      </c>
      <c r="O4908">
        <v>72373.647216999991</v>
      </c>
      <c r="P4908">
        <v>57</v>
      </c>
    </row>
    <row r="4909" spans="1:16">
      <c r="A4909" s="29">
        <v>4907</v>
      </c>
      <c r="B4909" s="29">
        <v>17579.188999999889</v>
      </c>
      <c r="C4909" s="29">
        <v>220623.78699999981</v>
      </c>
      <c r="D4909" s="29">
        <v>1</v>
      </c>
      <c r="E4909" s="29">
        <v>1</v>
      </c>
      <c r="F4909" s="29">
        <v>2949.6469999999999</v>
      </c>
      <c r="G4909" s="29">
        <v>1</v>
      </c>
      <c r="H4909" s="29">
        <v>1</v>
      </c>
      <c r="I4909" s="29">
        <v>1</v>
      </c>
      <c r="K4909" s="432"/>
      <c r="L4909" s="432" t="e">
        <f>IF(K4909=0,#REF!,0)</f>
        <v>#REF!</v>
      </c>
      <c r="O4909">
        <v>75789.837524000002</v>
      </c>
      <c r="P4909">
        <v>56</v>
      </c>
    </row>
    <row r="4910" spans="1:16">
      <c r="A4910" s="29">
        <v>4908</v>
      </c>
      <c r="B4910" s="29">
        <v>18085.585999999988</v>
      </c>
      <c r="C4910" s="29">
        <v>207376.0599999988</v>
      </c>
      <c r="D4910" s="29">
        <v>1</v>
      </c>
      <c r="E4910" s="29">
        <v>1</v>
      </c>
      <c r="F4910" s="29">
        <v>2753.6109999999999</v>
      </c>
      <c r="G4910" s="29">
        <v>1</v>
      </c>
      <c r="H4910" s="29">
        <v>1</v>
      </c>
      <c r="I4910" s="29">
        <v>1</v>
      </c>
      <c r="K4910" s="432"/>
      <c r="L4910" s="432" t="e">
        <f>IF(K4910=0,#REF!,0)</f>
        <v>#REF!</v>
      </c>
      <c r="O4910">
        <v>77781.974913999991</v>
      </c>
      <c r="P4910">
        <v>47</v>
      </c>
    </row>
    <row r="4911" spans="1:16">
      <c r="A4911" s="29">
        <v>4909</v>
      </c>
      <c r="B4911" s="29">
        <v>26333.580999999998</v>
      </c>
      <c r="C4911" s="29">
        <v>178762.25499999989</v>
      </c>
      <c r="D4911" s="29">
        <v>1</v>
      </c>
      <c r="E4911" s="29">
        <v>1</v>
      </c>
      <c r="F4911" s="29">
        <v>4122.799</v>
      </c>
      <c r="G4911" s="29">
        <v>1</v>
      </c>
      <c r="H4911" s="29">
        <v>1</v>
      </c>
      <c r="I4911" s="29">
        <v>1</v>
      </c>
      <c r="K4911" s="432"/>
      <c r="L4911" s="432" t="e">
        <f>IF(K4911=0,#REF!,0)</f>
        <v>#REF!</v>
      </c>
      <c r="O4911">
        <v>75785.459716999991</v>
      </c>
      <c r="P4911">
        <v>47</v>
      </c>
    </row>
    <row r="4912" spans="1:16">
      <c r="A4912" s="29">
        <v>4910</v>
      </c>
      <c r="B4912" s="29">
        <v>22003.669999999889</v>
      </c>
      <c r="C4912" s="29">
        <v>203219.79499999891</v>
      </c>
      <c r="D4912" s="29">
        <v>1</v>
      </c>
      <c r="E4912" s="29">
        <v>1</v>
      </c>
      <c r="F4912" s="29">
        <v>3664.8519999999999</v>
      </c>
      <c r="G4912" s="29">
        <v>1</v>
      </c>
      <c r="H4912" s="29">
        <v>1</v>
      </c>
      <c r="I4912" s="29">
        <v>1</v>
      </c>
      <c r="K4912" s="432"/>
      <c r="L4912" s="432" t="e">
        <f>IF(K4912=0,#REF!,0)</f>
        <v>#REF!</v>
      </c>
      <c r="O4912">
        <v>75217.436157000004</v>
      </c>
      <c r="P4912">
        <v>45</v>
      </c>
    </row>
    <row r="4913" spans="1:16">
      <c r="A4913" s="29">
        <v>4911</v>
      </c>
      <c r="B4913" s="29">
        <v>21328.755999999899</v>
      </c>
      <c r="C4913" s="29">
        <v>237194.00399999879</v>
      </c>
      <c r="D4913" s="29">
        <v>1</v>
      </c>
      <c r="E4913" s="29">
        <v>1</v>
      </c>
      <c r="F4913" s="29">
        <v>2099.8759999999902</v>
      </c>
      <c r="G4913" s="29">
        <v>1</v>
      </c>
      <c r="H4913" s="29">
        <v>1</v>
      </c>
      <c r="I4913" s="29">
        <v>1</v>
      </c>
      <c r="K4913" s="432"/>
      <c r="L4913" s="432" t="e">
        <f>IF(K4913=0,#REF!,0)</f>
        <v>#REF!</v>
      </c>
      <c r="O4913">
        <v>77807.160340999995</v>
      </c>
      <c r="P4913">
        <v>42</v>
      </c>
    </row>
    <row r="4914" spans="1:16">
      <c r="A4914" s="29">
        <v>4912</v>
      </c>
      <c r="B4914" s="29">
        <v>22054.22</v>
      </c>
      <c r="C4914" s="29">
        <v>226399.54099999991</v>
      </c>
      <c r="D4914" s="29">
        <v>1</v>
      </c>
      <c r="E4914" s="29">
        <v>1</v>
      </c>
      <c r="F4914" s="29">
        <v>1839.221</v>
      </c>
      <c r="G4914" s="29">
        <v>1</v>
      </c>
      <c r="H4914" s="29">
        <v>1</v>
      </c>
      <c r="I4914" s="29">
        <v>1</v>
      </c>
      <c r="K4914" s="432"/>
      <c r="L4914" s="432" t="e">
        <f>IF(K4914=0,#REF!,0)</f>
        <v>#REF!</v>
      </c>
      <c r="O4914">
        <v>76478.801696999988</v>
      </c>
      <c r="P4914">
        <v>36</v>
      </c>
    </row>
    <row r="4915" spans="1:16">
      <c r="A4915" s="29">
        <v>4913</v>
      </c>
      <c r="B4915" s="29">
        <v>21276.7069999999</v>
      </c>
      <c r="C4915" s="29">
        <v>207492.09299999991</v>
      </c>
      <c r="D4915" s="29">
        <v>1</v>
      </c>
      <c r="E4915" s="29">
        <v>1</v>
      </c>
      <c r="F4915" s="29">
        <v>2099.5169999999998</v>
      </c>
      <c r="G4915" s="29">
        <v>1</v>
      </c>
      <c r="H4915" s="29">
        <v>1</v>
      </c>
      <c r="I4915" s="29">
        <v>1</v>
      </c>
      <c r="K4915" s="432"/>
      <c r="L4915" s="432" t="e">
        <f>IF(K4915=0,#REF!,0)</f>
        <v>#REF!</v>
      </c>
      <c r="O4915">
        <v>76048.870727999994</v>
      </c>
      <c r="P4915">
        <v>38</v>
      </c>
    </row>
    <row r="4916" spans="1:16">
      <c r="A4916" s="29">
        <v>4914</v>
      </c>
      <c r="B4916" s="29">
        <v>20376.905999999901</v>
      </c>
      <c r="C4916" s="29">
        <v>165847.62599999891</v>
      </c>
      <c r="D4916" s="29">
        <v>1</v>
      </c>
      <c r="E4916" s="29">
        <v>1</v>
      </c>
      <c r="F4916" s="29">
        <v>3664.3669999999902</v>
      </c>
      <c r="G4916" s="29">
        <v>1</v>
      </c>
      <c r="H4916" s="29">
        <v>1</v>
      </c>
      <c r="I4916" s="29">
        <v>1</v>
      </c>
      <c r="K4916" s="432"/>
      <c r="L4916" s="432" t="e">
        <f>IF(K4916=0,#REF!,0)</f>
        <v>#REF!</v>
      </c>
      <c r="O4916">
        <v>75453.307006999996</v>
      </c>
      <c r="P4916">
        <v>34</v>
      </c>
    </row>
    <row r="4917" spans="1:16">
      <c r="A4917" s="29">
        <v>4915</v>
      </c>
      <c r="B4917" s="29">
        <v>25999.80899999999</v>
      </c>
      <c r="C4917" s="29">
        <v>53166.135999999897</v>
      </c>
      <c r="D4917" s="29">
        <v>1</v>
      </c>
      <c r="E4917" s="29">
        <v>1</v>
      </c>
      <c r="F4917" s="29">
        <v>5165.78</v>
      </c>
      <c r="G4917" s="29">
        <v>1</v>
      </c>
      <c r="H4917" s="29">
        <v>1</v>
      </c>
      <c r="I4917" s="29">
        <v>1</v>
      </c>
      <c r="K4917" s="432"/>
      <c r="L4917" s="432" t="e">
        <f>IF(K4917=0,#REF!,0)</f>
        <v>#REF!</v>
      </c>
      <c r="O4917">
        <v>74805.316344999999</v>
      </c>
      <c r="P4917">
        <v>34</v>
      </c>
    </row>
    <row r="4918" spans="1:16">
      <c r="A4918" s="29">
        <v>4916</v>
      </c>
      <c r="B4918" s="29">
        <v>26722.19999999999</v>
      </c>
      <c r="C4918" s="29">
        <v>52823.6139999999</v>
      </c>
      <c r="D4918" s="29">
        <v>1</v>
      </c>
      <c r="E4918" s="29">
        <v>1</v>
      </c>
      <c r="F4918" s="29">
        <v>5231.8089999999902</v>
      </c>
      <c r="G4918" s="29">
        <v>1</v>
      </c>
      <c r="H4918" s="29">
        <v>1</v>
      </c>
      <c r="I4918" s="29">
        <v>1</v>
      </c>
      <c r="K4918" s="432"/>
      <c r="L4918" s="432" t="e">
        <f>IF(K4918=0,#REF!,0)</f>
        <v>#REF!</v>
      </c>
      <c r="O4918">
        <v>73351.605712999997</v>
      </c>
      <c r="P4918">
        <v>35</v>
      </c>
    </row>
    <row r="4919" spans="1:16">
      <c r="A4919" s="29">
        <v>4917</v>
      </c>
      <c r="B4919" s="29">
        <v>17779.414999999899</v>
      </c>
      <c r="C4919" s="29">
        <v>24754.674999999901</v>
      </c>
      <c r="D4919" s="29">
        <v>1</v>
      </c>
      <c r="E4919" s="29">
        <v>1</v>
      </c>
      <c r="F4919" s="29">
        <v>4057.71</v>
      </c>
      <c r="G4919" s="29">
        <v>1</v>
      </c>
      <c r="H4919" s="29">
        <v>1</v>
      </c>
      <c r="I4919" s="29">
        <v>1</v>
      </c>
      <c r="K4919" s="432"/>
      <c r="L4919" s="432" t="e">
        <f>IF(K4919=0,#REF!,0)</f>
        <v>#REF!</v>
      </c>
      <c r="O4919">
        <v>73337.352539</v>
      </c>
      <c r="P4919">
        <v>35</v>
      </c>
    </row>
    <row r="4920" spans="1:16">
      <c r="A4920" s="29">
        <v>4918</v>
      </c>
      <c r="B4920" s="29">
        <v>2850.7869999999998</v>
      </c>
      <c r="C4920" s="29">
        <v>22520.769999999899</v>
      </c>
      <c r="D4920" s="29">
        <v>1</v>
      </c>
      <c r="E4920" s="29">
        <v>1</v>
      </c>
      <c r="F4920" s="29">
        <v>2944.9389999999999</v>
      </c>
      <c r="G4920" s="29">
        <v>1</v>
      </c>
      <c r="H4920" s="29">
        <v>1</v>
      </c>
      <c r="I4920" s="29">
        <v>1</v>
      </c>
      <c r="K4920" s="432"/>
      <c r="L4920" s="432" t="e">
        <f>IF(K4920=0,#REF!,0)</f>
        <v>#REF!</v>
      </c>
      <c r="O4920">
        <v>70438.899352000008</v>
      </c>
      <c r="P4920">
        <v>39</v>
      </c>
    </row>
    <row r="4921" spans="1:16">
      <c r="A4921" s="29">
        <v>4919</v>
      </c>
      <c r="B4921" s="29">
        <v>2537.873</v>
      </c>
      <c r="C4921" s="29">
        <v>21402.5969999999</v>
      </c>
      <c r="D4921" s="29">
        <v>1</v>
      </c>
      <c r="E4921" s="29">
        <v>1</v>
      </c>
      <c r="F4921" s="29">
        <v>1643.77899999999</v>
      </c>
      <c r="G4921" s="29">
        <v>1</v>
      </c>
      <c r="H4921" s="29">
        <v>1</v>
      </c>
      <c r="I4921" s="29">
        <v>1</v>
      </c>
      <c r="K4921" s="432"/>
      <c r="L4921" s="432" t="e">
        <f>IF(K4921=0,#REF!,0)</f>
        <v>#REF!</v>
      </c>
      <c r="O4921">
        <v>67755.522217000005</v>
      </c>
      <c r="P4921">
        <v>40</v>
      </c>
    </row>
    <row r="4922" spans="1:16">
      <c r="A4922" s="29">
        <v>4920</v>
      </c>
      <c r="B4922" s="29">
        <v>1571.7369999999969</v>
      </c>
      <c r="C4922" s="29">
        <v>21067.411999999898</v>
      </c>
      <c r="D4922" s="29">
        <v>1</v>
      </c>
      <c r="E4922" s="29">
        <v>1</v>
      </c>
      <c r="F4922" s="29">
        <v>1254.962</v>
      </c>
      <c r="G4922" s="29">
        <v>1</v>
      </c>
      <c r="H4922" s="29">
        <v>1</v>
      </c>
      <c r="I4922" s="29">
        <v>1</v>
      </c>
      <c r="K4922" s="432"/>
      <c r="L4922" s="432" t="e">
        <f>IF(K4922=0,#REF!,0)</f>
        <v>#REF!</v>
      </c>
      <c r="O4922">
        <v>64510.385986000001</v>
      </c>
      <c r="P4922">
        <v>30</v>
      </c>
    </row>
    <row r="4923" spans="1:16">
      <c r="A4923" s="29">
        <v>4921</v>
      </c>
      <c r="B4923" s="29">
        <v>1333.5399999999979</v>
      </c>
      <c r="C4923" s="29">
        <v>20370.9899999999</v>
      </c>
      <c r="D4923" s="29">
        <v>1</v>
      </c>
      <c r="E4923" s="29">
        <v>1</v>
      </c>
      <c r="F4923" s="29">
        <v>549.98699999999997</v>
      </c>
      <c r="G4923" s="29">
        <v>1</v>
      </c>
      <c r="H4923" s="29">
        <v>1</v>
      </c>
      <c r="I4923" s="29">
        <v>1</v>
      </c>
      <c r="K4923" s="432"/>
      <c r="L4923" s="432" t="e">
        <f>IF(K4923=0,#REF!,0)</f>
        <v>#REF!</v>
      </c>
      <c r="O4923">
        <v>61605.394958999997</v>
      </c>
      <c r="P4923">
        <v>25</v>
      </c>
    </row>
    <row r="4924" spans="1:16">
      <c r="A4924" s="29">
        <v>4922</v>
      </c>
      <c r="B4924" s="29">
        <v>1162.829999999997</v>
      </c>
      <c r="C4924" s="29">
        <v>19514.476999999901</v>
      </c>
      <c r="D4924" s="29">
        <v>1</v>
      </c>
      <c r="E4924" s="29">
        <v>1</v>
      </c>
      <c r="F4924" s="29">
        <v>310.82400000000001</v>
      </c>
      <c r="G4924" s="29">
        <v>1</v>
      </c>
      <c r="H4924" s="29">
        <v>1</v>
      </c>
      <c r="I4924" s="29">
        <v>1</v>
      </c>
      <c r="K4924" s="432"/>
      <c r="L4924" s="432" t="e">
        <f>IF(K4924=0,#REF!,0)</f>
        <v>#REF!</v>
      </c>
      <c r="O4924">
        <v>59563.815429000002</v>
      </c>
      <c r="P4924">
        <v>23</v>
      </c>
    </row>
    <row r="4925" spans="1:16">
      <c r="A4925" s="29">
        <v>4923</v>
      </c>
      <c r="B4925" s="29">
        <v>1122.1879999999981</v>
      </c>
      <c r="C4925" s="29">
        <v>18974.7609999999</v>
      </c>
      <c r="D4925" s="29">
        <v>1</v>
      </c>
      <c r="E4925" s="29">
        <v>1</v>
      </c>
      <c r="F4925" s="29">
        <v>235.41300000000001</v>
      </c>
      <c r="G4925" s="29">
        <v>1</v>
      </c>
      <c r="H4925" s="29">
        <v>1</v>
      </c>
      <c r="I4925" s="29">
        <v>1</v>
      </c>
      <c r="K4925" s="432"/>
      <c r="L4925" s="432" t="e">
        <f>IF(K4925=0,#REF!,0)</f>
        <v>#REF!</v>
      </c>
      <c r="O4925">
        <v>58137.549073000002</v>
      </c>
      <c r="P4925">
        <v>27</v>
      </c>
    </row>
    <row r="4926" spans="1:16">
      <c r="A4926" s="29">
        <v>4924</v>
      </c>
      <c r="B4926" s="29">
        <v>1105.2599999999979</v>
      </c>
      <c r="C4926" s="29">
        <v>18332.5289999999</v>
      </c>
      <c r="D4926" s="29">
        <v>1</v>
      </c>
      <c r="E4926" s="29">
        <v>1</v>
      </c>
      <c r="F4926" s="29">
        <v>236.16200000000001</v>
      </c>
      <c r="G4926" s="29">
        <v>1</v>
      </c>
      <c r="H4926" s="29">
        <v>1</v>
      </c>
      <c r="I4926" s="29">
        <v>1</v>
      </c>
      <c r="K4926" s="432"/>
      <c r="L4926" s="432" t="e">
        <f>IF(K4926=0,#REF!,0)</f>
        <v>#REF!</v>
      </c>
      <c r="O4926">
        <v>57967.679473999997</v>
      </c>
      <c r="P4926">
        <v>27</v>
      </c>
    </row>
    <row r="4927" spans="1:16">
      <c r="A4927" s="29">
        <v>4925</v>
      </c>
      <c r="B4927" s="29">
        <v>1094.6649999999979</v>
      </c>
      <c r="C4927" s="29">
        <v>17912.540999999899</v>
      </c>
      <c r="D4927" s="29">
        <v>1</v>
      </c>
      <c r="E4927" s="29">
        <v>1</v>
      </c>
      <c r="F4927" s="29">
        <v>223.17699999999999</v>
      </c>
      <c r="G4927" s="29">
        <v>1</v>
      </c>
      <c r="H4927" s="29">
        <v>1</v>
      </c>
      <c r="I4927" s="29">
        <v>1</v>
      </c>
      <c r="K4927" s="432"/>
      <c r="L4927" s="432" t="e">
        <f>IF(K4927=0,#REF!,0)</f>
        <v>#REF!</v>
      </c>
      <c r="O4927">
        <v>57967.531889999998</v>
      </c>
      <c r="P4927">
        <v>27</v>
      </c>
    </row>
    <row r="4928" spans="1:16">
      <c r="A4928" s="29">
        <v>4926</v>
      </c>
      <c r="B4928" s="29">
        <v>1822.296</v>
      </c>
      <c r="C4928" s="29">
        <v>17843.484999999899</v>
      </c>
      <c r="D4928" s="29">
        <v>1</v>
      </c>
      <c r="E4928" s="29">
        <v>1</v>
      </c>
      <c r="F4928" s="29">
        <v>2493.9720000000002</v>
      </c>
      <c r="G4928" s="29">
        <v>1</v>
      </c>
      <c r="H4928" s="29">
        <v>1</v>
      </c>
      <c r="I4928" s="29">
        <v>1</v>
      </c>
      <c r="K4928" s="432"/>
      <c r="L4928" s="432" t="e">
        <f>IF(K4928=0,#REF!,0)</f>
        <v>#REF!</v>
      </c>
      <c r="O4928">
        <v>58452.617737</v>
      </c>
      <c r="P4928">
        <v>27</v>
      </c>
    </row>
    <row r="4929" spans="1:16">
      <c r="A4929" s="29">
        <v>4927</v>
      </c>
      <c r="B4929" s="29">
        <v>21703.838999999989</v>
      </c>
      <c r="C4929" s="29">
        <v>20090.120999999901</v>
      </c>
      <c r="D4929" s="29">
        <v>1</v>
      </c>
      <c r="E4929" s="29">
        <v>1</v>
      </c>
      <c r="F4929" s="29">
        <v>6546.5389999999898</v>
      </c>
      <c r="G4929" s="29">
        <v>1</v>
      </c>
      <c r="H4929" s="29">
        <v>1</v>
      </c>
      <c r="I4929" s="29">
        <v>1</v>
      </c>
      <c r="K4929" s="432"/>
      <c r="L4929" s="432" t="e">
        <f>IF(K4929=0,#REF!,0)</f>
        <v>#REF!</v>
      </c>
      <c r="O4929">
        <v>59570.633881000002</v>
      </c>
      <c r="P4929">
        <v>32</v>
      </c>
    </row>
    <row r="4930" spans="1:16">
      <c r="A4930" s="29">
        <v>4928</v>
      </c>
      <c r="B4930" s="29">
        <v>14663.97599999989</v>
      </c>
      <c r="C4930" s="29">
        <v>138995.94699999981</v>
      </c>
      <c r="D4930" s="29">
        <v>1</v>
      </c>
      <c r="E4930" s="29">
        <v>1</v>
      </c>
      <c r="F4930" s="29">
        <v>5303.2960000000003</v>
      </c>
      <c r="G4930" s="29">
        <v>1</v>
      </c>
      <c r="H4930" s="29">
        <v>1</v>
      </c>
      <c r="I4930" s="29">
        <v>1</v>
      </c>
      <c r="K4930" s="432"/>
      <c r="L4930" s="432" t="e">
        <f>IF(K4930=0,#REF!,0)</f>
        <v>#REF!</v>
      </c>
      <c r="O4930">
        <v>61734.236937999987</v>
      </c>
      <c r="P4930">
        <v>40</v>
      </c>
    </row>
    <row r="4931" spans="1:16">
      <c r="A4931" s="29">
        <v>4929</v>
      </c>
      <c r="B4931" s="29">
        <v>14904.803999999889</v>
      </c>
      <c r="C4931" s="29">
        <v>165981.4239999998</v>
      </c>
      <c r="D4931" s="29">
        <v>1</v>
      </c>
      <c r="E4931" s="29">
        <v>1</v>
      </c>
      <c r="F4931" s="29">
        <v>4387.3499999999904</v>
      </c>
      <c r="G4931" s="29">
        <v>1</v>
      </c>
      <c r="H4931" s="29">
        <v>1</v>
      </c>
      <c r="I4931" s="29">
        <v>1</v>
      </c>
      <c r="K4931" s="432"/>
      <c r="L4931" s="432" t="e">
        <f>IF(K4931=0,#REF!,0)</f>
        <v>#REF!</v>
      </c>
      <c r="O4931">
        <v>66934.783081000001</v>
      </c>
      <c r="P4931">
        <v>35</v>
      </c>
    </row>
    <row r="4932" spans="1:16">
      <c r="A4932" s="29">
        <v>4930</v>
      </c>
      <c r="B4932" s="29">
        <v>16606.49499999989</v>
      </c>
      <c r="C4932" s="29">
        <v>192254.5039999999</v>
      </c>
      <c r="D4932" s="29">
        <v>1</v>
      </c>
      <c r="E4932" s="29">
        <v>1</v>
      </c>
      <c r="F4932" s="29">
        <v>3341.5390000000002</v>
      </c>
      <c r="G4932" s="29">
        <v>1</v>
      </c>
      <c r="H4932" s="29">
        <v>1</v>
      </c>
      <c r="I4932" s="29">
        <v>1</v>
      </c>
      <c r="K4932" s="432"/>
      <c r="L4932" s="432" t="e">
        <f>IF(K4932=0,#REF!,0)</f>
        <v>#REF!</v>
      </c>
      <c r="O4932">
        <v>72538.556335000001</v>
      </c>
      <c r="P4932">
        <v>48</v>
      </c>
    </row>
    <row r="4933" spans="1:16">
      <c r="A4933" s="29">
        <v>4931</v>
      </c>
      <c r="B4933" s="29">
        <v>17366.913</v>
      </c>
      <c r="C4933" s="29">
        <v>211381.6199999988</v>
      </c>
      <c r="D4933" s="29">
        <v>1</v>
      </c>
      <c r="E4933" s="29">
        <v>1</v>
      </c>
      <c r="F4933" s="29">
        <v>2949.10699999999</v>
      </c>
      <c r="G4933" s="29">
        <v>1</v>
      </c>
      <c r="H4933" s="29">
        <v>1</v>
      </c>
      <c r="I4933" s="29">
        <v>1</v>
      </c>
      <c r="K4933" s="432"/>
      <c r="L4933" s="432" t="e">
        <f>IF(K4933=0,#REF!,0)</f>
        <v>#REF!</v>
      </c>
      <c r="O4933">
        <v>75755.174620999998</v>
      </c>
      <c r="P4933">
        <v>43</v>
      </c>
    </row>
    <row r="4934" spans="1:16">
      <c r="A4934" s="29">
        <v>4932</v>
      </c>
      <c r="B4934" s="29">
        <v>18474.683999999899</v>
      </c>
      <c r="C4934" s="29">
        <v>203618.75999999981</v>
      </c>
      <c r="D4934" s="29">
        <v>1</v>
      </c>
      <c r="E4934" s="29">
        <v>1</v>
      </c>
      <c r="F4934" s="29">
        <v>2752.6570000000002</v>
      </c>
      <c r="G4934" s="29">
        <v>1</v>
      </c>
      <c r="H4934" s="29">
        <v>1</v>
      </c>
      <c r="I4934" s="29">
        <v>1</v>
      </c>
      <c r="K4934" s="432"/>
      <c r="L4934" s="432" t="e">
        <f>IF(K4934=0,#REF!,0)</f>
        <v>#REF!</v>
      </c>
      <c r="O4934">
        <v>77477.091797000001</v>
      </c>
      <c r="P4934">
        <v>46</v>
      </c>
    </row>
    <row r="4935" spans="1:16">
      <c r="A4935" s="29">
        <v>4933</v>
      </c>
      <c r="B4935" s="29">
        <v>26545.376999999891</v>
      </c>
      <c r="C4935" s="29">
        <v>176664.33899999989</v>
      </c>
      <c r="D4935" s="29">
        <v>1</v>
      </c>
      <c r="E4935" s="29">
        <v>1</v>
      </c>
      <c r="F4935" s="29">
        <v>4121.9979999999996</v>
      </c>
      <c r="G4935" s="29">
        <v>1</v>
      </c>
      <c r="H4935" s="29">
        <v>1</v>
      </c>
      <c r="I4935" s="29">
        <v>1</v>
      </c>
      <c r="K4935" s="432"/>
      <c r="L4935" s="432" t="e">
        <f>IF(K4935=0,#REF!,0)</f>
        <v>#REF!</v>
      </c>
      <c r="O4935">
        <v>75685.169127999994</v>
      </c>
      <c r="P4935">
        <v>38</v>
      </c>
    </row>
    <row r="4936" spans="1:16">
      <c r="A4936" s="29">
        <v>4934</v>
      </c>
      <c r="B4936" s="29">
        <v>20966.949999999899</v>
      </c>
      <c r="C4936" s="29">
        <v>192867.22999999989</v>
      </c>
      <c r="D4936" s="29">
        <v>1</v>
      </c>
      <c r="E4936" s="29">
        <v>1</v>
      </c>
      <c r="F4936" s="29">
        <v>3664.7719999999999</v>
      </c>
      <c r="G4936" s="29">
        <v>1</v>
      </c>
      <c r="H4936" s="29">
        <v>1</v>
      </c>
      <c r="I4936" s="29">
        <v>1</v>
      </c>
      <c r="K4936" s="432"/>
      <c r="L4936" s="432" t="e">
        <f>IF(K4936=0,#REF!,0)</f>
        <v>#REF!</v>
      </c>
      <c r="O4936">
        <v>75009.532288000002</v>
      </c>
      <c r="P4936">
        <v>48</v>
      </c>
    </row>
    <row r="4937" spans="1:16">
      <c r="A4937" s="29">
        <v>4935</v>
      </c>
      <c r="B4937" s="29">
        <v>20146.23</v>
      </c>
      <c r="C4937" s="29">
        <v>225098.73099999881</v>
      </c>
      <c r="D4937" s="29">
        <v>1</v>
      </c>
      <c r="E4937" s="29">
        <v>1</v>
      </c>
      <c r="F4937" s="29">
        <v>2099.9829999999902</v>
      </c>
      <c r="G4937" s="29">
        <v>1</v>
      </c>
      <c r="H4937" s="29">
        <v>1</v>
      </c>
      <c r="I4937" s="29">
        <v>1</v>
      </c>
      <c r="K4937" s="432"/>
      <c r="L4937" s="432" t="e">
        <f>IF(K4937=0,#REF!,0)</f>
        <v>#REF!</v>
      </c>
      <c r="O4937">
        <v>78901.041505000001</v>
      </c>
      <c r="P4937">
        <v>37</v>
      </c>
    </row>
    <row r="4938" spans="1:16">
      <c r="A4938" s="29">
        <v>4936</v>
      </c>
      <c r="B4938" s="29">
        <v>20252.617999999999</v>
      </c>
      <c r="C4938" s="29">
        <v>211105.34799999979</v>
      </c>
      <c r="D4938" s="29">
        <v>1</v>
      </c>
      <c r="E4938" s="29">
        <v>1</v>
      </c>
      <c r="F4938" s="29">
        <v>1839.5989999999899</v>
      </c>
      <c r="G4938" s="29">
        <v>1</v>
      </c>
      <c r="H4938" s="29">
        <v>1</v>
      </c>
      <c r="I4938" s="29">
        <v>1</v>
      </c>
      <c r="K4938" s="432"/>
      <c r="L4938" s="432" t="e">
        <f>IF(K4938=0,#REF!,0)</f>
        <v>#REF!</v>
      </c>
      <c r="O4938">
        <v>78659.259338999997</v>
      </c>
      <c r="P4938">
        <v>43</v>
      </c>
    </row>
    <row r="4939" spans="1:16">
      <c r="A4939" s="29">
        <v>4937</v>
      </c>
      <c r="B4939" s="29">
        <v>19754.62</v>
      </c>
      <c r="C4939" s="29">
        <v>192483.9859999989</v>
      </c>
      <c r="D4939" s="29">
        <v>1</v>
      </c>
      <c r="E4939" s="29">
        <v>1</v>
      </c>
      <c r="F4939" s="29">
        <v>2100.08699999999</v>
      </c>
      <c r="G4939" s="29">
        <v>1</v>
      </c>
      <c r="H4939" s="29">
        <v>1</v>
      </c>
      <c r="I4939" s="29">
        <v>1</v>
      </c>
      <c r="K4939" s="432"/>
      <c r="L4939" s="432" t="e">
        <f>IF(K4939=0,#REF!,0)</f>
        <v>#REF!</v>
      </c>
      <c r="O4939">
        <v>78104.832580999995</v>
      </c>
      <c r="P4939">
        <v>39</v>
      </c>
    </row>
    <row r="4940" spans="1:16">
      <c r="A4940" s="29">
        <v>4938</v>
      </c>
      <c r="B4940" s="29">
        <v>20164.905999999999</v>
      </c>
      <c r="C4940" s="29">
        <v>158112.18099999981</v>
      </c>
      <c r="D4940" s="29">
        <v>1</v>
      </c>
      <c r="E4940" s="29">
        <v>1</v>
      </c>
      <c r="F4940" s="29">
        <v>3665.0989999999902</v>
      </c>
      <c r="G4940" s="29">
        <v>1</v>
      </c>
      <c r="H4940" s="29">
        <v>1</v>
      </c>
      <c r="I4940" s="29">
        <v>1</v>
      </c>
      <c r="K4940" s="432"/>
      <c r="L4940" s="432" t="e">
        <f>IF(K4940=0,#REF!,0)</f>
        <v>#REF!</v>
      </c>
      <c r="O4940">
        <v>77643.101073999991</v>
      </c>
      <c r="P4940">
        <v>37</v>
      </c>
    </row>
    <row r="4941" spans="1:16">
      <c r="A4941" s="29">
        <v>4939</v>
      </c>
      <c r="B4941" s="29">
        <v>25075.797999999992</v>
      </c>
      <c r="C4941" s="29">
        <v>51105.766999999913</v>
      </c>
      <c r="D4941" s="29">
        <v>1</v>
      </c>
      <c r="E4941" s="29">
        <v>1</v>
      </c>
      <c r="F4941" s="29">
        <v>5167.07599999999</v>
      </c>
      <c r="G4941" s="29">
        <v>1</v>
      </c>
      <c r="H4941" s="29">
        <v>1</v>
      </c>
      <c r="I4941" s="29">
        <v>1</v>
      </c>
      <c r="K4941" s="432"/>
      <c r="L4941" s="432" t="e">
        <f>IF(K4941=0,#REF!,0)</f>
        <v>#REF!</v>
      </c>
      <c r="O4941">
        <v>75877.425414999991</v>
      </c>
      <c r="P4941">
        <v>34</v>
      </c>
    </row>
    <row r="4942" spans="1:16">
      <c r="A4942" s="29">
        <v>4940</v>
      </c>
      <c r="B4942" s="29">
        <v>25644.22099999999</v>
      </c>
      <c r="C4942" s="29">
        <v>51007.554999999797</v>
      </c>
      <c r="D4942" s="29">
        <v>1</v>
      </c>
      <c r="E4942" s="29">
        <v>1</v>
      </c>
      <c r="F4942" s="29">
        <v>5233.56699999999</v>
      </c>
      <c r="G4942" s="29">
        <v>1</v>
      </c>
      <c r="H4942" s="29">
        <v>1</v>
      </c>
      <c r="I4942" s="29">
        <v>1</v>
      </c>
      <c r="K4942" s="432"/>
      <c r="L4942" s="432" t="e">
        <f>IF(K4942=0,#REF!,0)</f>
        <v>#REF!</v>
      </c>
      <c r="O4942">
        <v>74206.417725000007</v>
      </c>
      <c r="P4942">
        <v>39</v>
      </c>
    </row>
    <row r="4943" spans="1:16">
      <c r="A4943" s="29">
        <v>4941</v>
      </c>
      <c r="B4943" s="29">
        <v>16565.599999999999</v>
      </c>
      <c r="C4943" s="29">
        <v>23753.01199999989</v>
      </c>
      <c r="D4943" s="29">
        <v>1</v>
      </c>
      <c r="E4943" s="29">
        <v>1</v>
      </c>
      <c r="F4943" s="29">
        <v>4059.1179999999999</v>
      </c>
      <c r="G4943" s="29">
        <v>1</v>
      </c>
      <c r="H4943" s="29">
        <v>1</v>
      </c>
      <c r="I4943" s="29">
        <v>1</v>
      </c>
      <c r="K4943" s="432"/>
      <c r="L4943" s="432" t="e">
        <f>IF(K4943=0,#REF!,0)</f>
        <v>#REF!</v>
      </c>
      <c r="O4943">
        <v>73233.082641999994</v>
      </c>
      <c r="P4943">
        <v>38</v>
      </c>
    </row>
    <row r="4944" spans="1:16">
      <c r="A4944" s="29">
        <v>4942</v>
      </c>
      <c r="B4944" s="29">
        <v>2588.8979999999979</v>
      </c>
      <c r="C4944" s="29">
        <v>21804.634999999889</v>
      </c>
      <c r="D4944" s="29">
        <v>1</v>
      </c>
      <c r="E4944" s="29">
        <v>1</v>
      </c>
      <c r="F4944" s="29">
        <v>2946.2489999999998</v>
      </c>
      <c r="G4944" s="29">
        <v>1</v>
      </c>
      <c r="H4944" s="29">
        <v>1</v>
      </c>
      <c r="I4944" s="29">
        <v>1</v>
      </c>
      <c r="K4944" s="432"/>
      <c r="L4944" s="432" t="e">
        <f>IF(K4944=0,#REF!,0)</f>
        <v>#REF!</v>
      </c>
      <c r="O4944">
        <v>70992.661254999999</v>
      </c>
      <c r="P4944">
        <v>37</v>
      </c>
    </row>
    <row r="4945" spans="1:16">
      <c r="A4945" s="29">
        <v>4943</v>
      </c>
      <c r="B4945" s="29">
        <v>2325.1959999999999</v>
      </c>
      <c r="C4945" s="29">
        <v>20812.787999999891</v>
      </c>
      <c r="D4945" s="29">
        <v>1</v>
      </c>
      <c r="E4945" s="29">
        <v>1</v>
      </c>
      <c r="F4945" s="29">
        <v>1644.636</v>
      </c>
      <c r="G4945" s="29">
        <v>1</v>
      </c>
      <c r="H4945" s="29">
        <v>1</v>
      </c>
      <c r="I4945" s="29">
        <v>1</v>
      </c>
      <c r="K4945" s="432"/>
      <c r="L4945" s="432" t="e">
        <f>IF(K4945=0,#REF!,0)</f>
        <v>#REF!</v>
      </c>
      <c r="O4945">
        <v>66984.206969999999</v>
      </c>
      <c r="P4945">
        <v>36</v>
      </c>
    </row>
    <row r="4946" spans="1:16">
      <c r="A4946" s="29">
        <v>4944</v>
      </c>
      <c r="B4946" s="29">
        <v>1364.2809999999979</v>
      </c>
      <c r="C4946" s="29">
        <v>20221.051999999901</v>
      </c>
      <c r="D4946" s="29">
        <v>1</v>
      </c>
      <c r="E4946" s="29">
        <v>1</v>
      </c>
      <c r="F4946" s="29">
        <v>1255.654</v>
      </c>
      <c r="G4946" s="29">
        <v>1</v>
      </c>
      <c r="H4946" s="29">
        <v>1</v>
      </c>
      <c r="I4946" s="29">
        <v>1</v>
      </c>
      <c r="K4946" s="432"/>
      <c r="L4946" s="432" t="e">
        <f>IF(K4946=0,#REF!,0)</f>
        <v>#REF!</v>
      </c>
      <c r="O4946">
        <v>64060.135010000013</v>
      </c>
      <c r="P4946">
        <v>32</v>
      </c>
    </row>
    <row r="4947" spans="1:16">
      <c r="A4947" s="29">
        <v>4945</v>
      </c>
      <c r="B4947" s="29">
        <v>1281.2219999999979</v>
      </c>
      <c r="C4947" s="29">
        <v>19893.166999999899</v>
      </c>
      <c r="D4947" s="29">
        <v>1</v>
      </c>
      <c r="E4947" s="29">
        <v>1</v>
      </c>
      <c r="F4947" s="29">
        <v>550.21699999999896</v>
      </c>
      <c r="G4947" s="29">
        <v>1</v>
      </c>
      <c r="H4947" s="29">
        <v>1</v>
      </c>
      <c r="I4947" s="29">
        <v>1</v>
      </c>
      <c r="K4947" s="432"/>
      <c r="L4947" s="432" t="e">
        <f>IF(K4947=0,#REF!,0)</f>
        <v>#REF!</v>
      </c>
      <c r="O4947">
        <v>60909.269957999997</v>
      </c>
      <c r="P4947">
        <v>28</v>
      </c>
    </row>
    <row r="4948" spans="1:16">
      <c r="A4948" s="29">
        <v>4946</v>
      </c>
      <c r="B4948" s="29">
        <v>1216.172999999997</v>
      </c>
      <c r="C4948" s="29">
        <v>19479.856999999902</v>
      </c>
      <c r="D4948" s="29">
        <v>1</v>
      </c>
      <c r="E4948" s="29">
        <v>1</v>
      </c>
      <c r="F4948" s="29">
        <v>310.707999999999</v>
      </c>
      <c r="G4948" s="29">
        <v>1</v>
      </c>
      <c r="H4948" s="29">
        <v>1</v>
      </c>
      <c r="I4948" s="29">
        <v>1</v>
      </c>
      <c r="K4948" s="432"/>
      <c r="L4948" s="432" t="e">
        <f>IF(K4948=0,#REF!,0)</f>
        <v>#REF!</v>
      </c>
      <c r="O4948">
        <v>58681.093505999997</v>
      </c>
      <c r="P4948">
        <v>25</v>
      </c>
    </row>
    <row r="4949" spans="1:16">
      <c r="A4949" s="29">
        <v>4947</v>
      </c>
      <c r="B4949" s="29">
        <v>1175.576999999997</v>
      </c>
      <c r="C4949" s="29">
        <v>19202.272999999899</v>
      </c>
      <c r="D4949" s="29">
        <v>1</v>
      </c>
      <c r="E4949" s="29">
        <v>1</v>
      </c>
      <c r="F4949" s="29">
        <v>234.69699999999901</v>
      </c>
      <c r="G4949" s="29">
        <v>1</v>
      </c>
      <c r="H4949" s="29">
        <v>1</v>
      </c>
      <c r="I4949" s="29">
        <v>1</v>
      </c>
      <c r="K4949" s="432"/>
      <c r="L4949" s="432" t="e">
        <f>IF(K4949=0,#REF!,0)</f>
        <v>#REF!</v>
      </c>
      <c r="O4949">
        <v>58045.204131999999</v>
      </c>
      <c r="P4949">
        <v>28</v>
      </c>
    </row>
    <row r="4950" spans="1:16">
      <c r="A4950" s="29">
        <v>4948</v>
      </c>
      <c r="B4950" s="29">
        <v>1152.941999999998</v>
      </c>
      <c r="C4950" s="29">
        <v>19038.399999999889</v>
      </c>
      <c r="D4950" s="29">
        <v>1</v>
      </c>
      <c r="E4950" s="29">
        <v>1</v>
      </c>
      <c r="F4950" s="29">
        <v>234.84100000000001</v>
      </c>
      <c r="G4950" s="29">
        <v>1</v>
      </c>
      <c r="H4950" s="29">
        <v>1</v>
      </c>
      <c r="I4950" s="29">
        <v>1</v>
      </c>
      <c r="K4950" s="432"/>
      <c r="L4950" s="432" t="e">
        <f>IF(K4950=0,#REF!,0)</f>
        <v>#REF!</v>
      </c>
      <c r="O4950">
        <v>57660.329681000003</v>
      </c>
      <c r="P4950">
        <v>26</v>
      </c>
    </row>
    <row r="4951" spans="1:16">
      <c r="A4951" s="29">
        <v>4949</v>
      </c>
      <c r="B4951" s="29">
        <v>1137.2929999999981</v>
      </c>
      <c r="C4951" s="29">
        <v>18901.449999999892</v>
      </c>
      <c r="D4951" s="29">
        <v>1</v>
      </c>
      <c r="E4951" s="29">
        <v>1</v>
      </c>
      <c r="F4951" s="29">
        <v>222.159999999999</v>
      </c>
      <c r="G4951" s="29">
        <v>1</v>
      </c>
      <c r="H4951" s="29">
        <v>1</v>
      </c>
      <c r="I4951" s="29">
        <v>1</v>
      </c>
      <c r="K4951" s="432"/>
      <c r="L4951" s="432" t="e">
        <f>IF(K4951=0,#REF!,0)</f>
        <v>#REF!</v>
      </c>
      <c r="O4951">
        <v>57174.777892999999</v>
      </c>
      <c r="P4951">
        <v>22</v>
      </c>
    </row>
    <row r="4952" spans="1:16">
      <c r="A4952" s="29">
        <v>4950</v>
      </c>
      <c r="B4952" s="29">
        <v>1876.0820000000001</v>
      </c>
      <c r="C4952" s="29">
        <v>18905.7769999999</v>
      </c>
      <c r="D4952" s="29">
        <v>1</v>
      </c>
      <c r="E4952" s="29">
        <v>1</v>
      </c>
      <c r="F4952" s="29">
        <v>2492.54899999999</v>
      </c>
      <c r="G4952" s="29">
        <v>1</v>
      </c>
      <c r="H4952" s="29">
        <v>1</v>
      </c>
      <c r="I4952" s="29">
        <v>1</v>
      </c>
      <c r="K4952" s="432"/>
      <c r="L4952" s="432" t="e">
        <f>IF(K4952=0,#REF!,0)</f>
        <v>#REF!</v>
      </c>
      <c r="O4952">
        <v>57722.033630000013</v>
      </c>
      <c r="P4952">
        <v>30</v>
      </c>
    </row>
    <row r="4953" spans="1:16">
      <c r="A4953" s="29">
        <v>4951</v>
      </c>
      <c r="B4953" s="29">
        <v>22015.515999999989</v>
      </c>
      <c r="C4953" s="29">
        <v>20506.334999999901</v>
      </c>
      <c r="D4953" s="29">
        <v>1</v>
      </c>
      <c r="E4953" s="29">
        <v>1</v>
      </c>
      <c r="F4953" s="29">
        <v>6545.2030000000004</v>
      </c>
      <c r="G4953" s="29">
        <v>1</v>
      </c>
      <c r="H4953" s="29">
        <v>1</v>
      </c>
      <c r="I4953" s="29">
        <v>1</v>
      </c>
      <c r="K4953" s="432"/>
      <c r="L4953" s="432" t="e">
        <f>IF(K4953=0,#REF!,0)</f>
        <v>#REF!</v>
      </c>
      <c r="O4953">
        <v>59310.93219</v>
      </c>
      <c r="P4953">
        <v>31</v>
      </c>
    </row>
    <row r="4954" spans="1:16">
      <c r="A4954" s="29">
        <v>4952</v>
      </c>
      <c r="B4954" s="29">
        <v>13768.783999999991</v>
      </c>
      <c r="C4954" s="29">
        <v>132428.68099999969</v>
      </c>
      <c r="D4954" s="29">
        <v>1</v>
      </c>
      <c r="E4954" s="29">
        <v>1</v>
      </c>
      <c r="F4954" s="29">
        <v>5302.8580000000002</v>
      </c>
      <c r="G4954" s="29">
        <v>1</v>
      </c>
      <c r="H4954" s="29">
        <v>1</v>
      </c>
      <c r="I4954" s="29">
        <v>1</v>
      </c>
      <c r="K4954" s="432"/>
      <c r="L4954" s="432" t="e">
        <f>IF(K4954=0,#REF!,0)</f>
        <v>#REF!</v>
      </c>
      <c r="O4954">
        <v>61684.872589999999</v>
      </c>
      <c r="P4954">
        <v>40</v>
      </c>
    </row>
    <row r="4955" spans="1:16">
      <c r="A4955" s="29">
        <v>4953</v>
      </c>
      <c r="B4955" s="29">
        <v>12906.11299999999</v>
      </c>
      <c r="C4955" s="29">
        <v>153647.37399999989</v>
      </c>
      <c r="D4955" s="29">
        <v>1</v>
      </c>
      <c r="E4955" s="29">
        <v>1</v>
      </c>
      <c r="F4955" s="29">
        <v>4387.7209999999905</v>
      </c>
      <c r="G4955" s="29">
        <v>1</v>
      </c>
      <c r="H4955" s="29">
        <v>1</v>
      </c>
      <c r="I4955" s="29">
        <v>1</v>
      </c>
      <c r="K4955" s="432"/>
      <c r="L4955" s="432" t="e">
        <f>IF(K4955=0,#REF!,0)</f>
        <v>#REF!</v>
      </c>
      <c r="O4955">
        <v>64832.285827</v>
      </c>
      <c r="P4955">
        <v>42</v>
      </c>
    </row>
    <row r="4956" spans="1:16">
      <c r="A4956" s="29">
        <v>4954</v>
      </c>
      <c r="B4956" s="29">
        <v>15264.433999999899</v>
      </c>
      <c r="C4956" s="29">
        <v>186901.74899999969</v>
      </c>
      <c r="D4956" s="29">
        <v>1</v>
      </c>
      <c r="E4956" s="29">
        <v>1</v>
      </c>
      <c r="F4956" s="29">
        <v>3342.2890000000002</v>
      </c>
      <c r="G4956" s="29">
        <v>1</v>
      </c>
      <c r="H4956" s="29">
        <v>1</v>
      </c>
      <c r="I4956" s="29">
        <v>1</v>
      </c>
      <c r="K4956" s="432"/>
      <c r="L4956" s="432" t="e">
        <f>IF(K4956=0,#REF!,0)</f>
        <v>#REF!</v>
      </c>
      <c r="O4956">
        <v>69647.197082999992</v>
      </c>
      <c r="P4956">
        <v>50</v>
      </c>
    </row>
    <row r="4957" spans="1:16">
      <c r="A4957" s="29">
        <v>4955</v>
      </c>
      <c r="B4957" s="29">
        <v>14417.950999999901</v>
      </c>
      <c r="C4957" s="29">
        <v>194228.89099999971</v>
      </c>
      <c r="D4957" s="29">
        <v>1</v>
      </c>
      <c r="E4957" s="29">
        <v>1</v>
      </c>
      <c r="F4957" s="29">
        <v>2950.1770000000001</v>
      </c>
      <c r="G4957" s="29">
        <v>1</v>
      </c>
      <c r="H4957" s="29">
        <v>1</v>
      </c>
      <c r="I4957" s="29">
        <v>1</v>
      </c>
      <c r="K4957" s="432"/>
      <c r="L4957" s="432" t="e">
        <f>IF(K4957=0,#REF!,0)</f>
        <v>#REF!</v>
      </c>
      <c r="O4957">
        <v>71964.349915000013</v>
      </c>
      <c r="P4957">
        <v>40</v>
      </c>
    </row>
    <row r="4958" spans="1:16">
      <c r="A4958" s="29">
        <v>4956</v>
      </c>
      <c r="B4958" s="29">
        <v>14301.17299999999</v>
      </c>
      <c r="C4958" s="29">
        <v>177907.04099999971</v>
      </c>
      <c r="D4958" s="29">
        <v>1</v>
      </c>
      <c r="E4958" s="29">
        <v>1</v>
      </c>
      <c r="F4958" s="29">
        <v>2754.0549999999998</v>
      </c>
      <c r="G4958" s="29">
        <v>1</v>
      </c>
      <c r="H4958" s="29">
        <v>1</v>
      </c>
      <c r="I4958" s="29">
        <v>1</v>
      </c>
      <c r="K4958" s="432"/>
      <c r="L4958" s="432" t="e">
        <f>IF(K4958=0,#REF!,0)</f>
        <v>#REF!</v>
      </c>
      <c r="O4958">
        <v>74017.982118</v>
      </c>
      <c r="P4958">
        <v>40</v>
      </c>
    </row>
    <row r="4959" spans="1:16">
      <c r="A4959" s="29">
        <v>4957</v>
      </c>
      <c r="B4959" s="29">
        <v>21939.819</v>
      </c>
      <c r="C4959" s="29">
        <v>148015.57399999991</v>
      </c>
      <c r="D4959" s="29">
        <v>1</v>
      </c>
      <c r="E4959" s="29">
        <v>1</v>
      </c>
      <c r="F4959" s="29">
        <v>4124.2250000000004</v>
      </c>
      <c r="G4959" s="29">
        <v>1</v>
      </c>
      <c r="H4959" s="29">
        <v>1</v>
      </c>
      <c r="I4959" s="29">
        <v>1</v>
      </c>
      <c r="K4959" s="432"/>
      <c r="L4959" s="432" t="e">
        <f>IF(K4959=0,#REF!,0)</f>
        <v>#REF!</v>
      </c>
      <c r="O4959">
        <v>71996.674071999994</v>
      </c>
      <c r="P4959">
        <v>39</v>
      </c>
    </row>
    <row r="4960" spans="1:16">
      <c r="A4960" s="29">
        <v>4958</v>
      </c>
      <c r="B4960" s="29">
        <v>16085.91299999989</v>
      </c>
      <c r="C4960" s="29">
        <v>163171.28299999979</v>
      </c>
      <c r="D4960" s="29">
        <v>1</v>
      </c>
      <c r="E4960" s="29">
        <v>1</v>
      </c>
      <c r="F4960" s="29">
        <v>3667.0369999999898</v>
      </c>
      <c r="G4960" s="29">
        <v>1</v>
      </c>
      <c r="H4960" s="29">
        <v>1</v>
      </c>
      <c r="I4960" s="29">
        <v>1</v>
      </c>
      <c r="K4960" s="432"/>
      <c r="L4960" s="432" t="e">
        <f>IF(K4960=0,#REF!,0)</f>
        <v>#REF!</v>
      </c>
      <c r="O4960">
        <v>71715.098631999994</v>
      </c>
      <c r="P4960">
        <v>43</v>
      </c>
    </row>
    <row r="4961" spans="1:16">
      <c r="A4961" s="29">
        <v>4959</v>
      </c>
      <c r="B4961" s="29">
        <v>16096.54999999999</v>
      </c>
      <c r="C4961" s="29">
        <v>203187.609</v>
      </c>
      <c r="D4961" s="29">
        <v>1</v>
      </c>
      <c r="E4961" s="29">
        <v>1</v>
      </c>
      <c r="F4961" s="29">
        <v>2101.797</v>
      </c>
      <c r="G4961" s="29">
        <v>1</v>
      </c>
      <c r="H4961" s="29">
        <v>1</v>
      </c>
      <c r="I4961" s="29">
        <v>1</v>
      </c>
      <c r="K4961" s="432"/>
      <c r="L4961" s="432" t="e">
        <f>IF(K4961=0,#REF!,0)</f>
        <v>#REF!</v>
      </c>
      <c r="O4961">
        <v>76252.317932000005</v>
      </c>
      <c r="P4961">
        <v>38</v>
      </c>
    </row>
    <row r="4962" spans="1:16">
      <c r="A4962" s="29">
        <v>4960</v>
      </c>
      <c r="B4962" s="29">
        <v>17949.450999999899</v>
      </c>
      <c r="C4962" s="29">
        <v>203264.61599999989</v>
      </c>
      <c r="D4962" s="29">
        <v>1</v>
      </c>
      <c r="E4962" s="29">
        <v>1</v>
      </c>
      <c r="F4962" s="29">
        <v>1841.11</v>
      </c>
      <c r="G4962" s="29">
        <v>1</v>
      </c>
      <c r="H4962" s="29">
        <v>1</v>
      </c>
      <c r="I4962" s="29">
        <v>1</v>
      </c>
      <c r="K4962" s="432"/>
      <c r="L4962" s="432" t="e">
        <f>IF(K4962=0,#REF!,0)</f>
        <v>#REF!</v>
      </c>
      <c r="O4962">
        <v>76169.428710000007</v>
      </c>
      <c r="P4962">
        <v>38</v>
      </c>
    </row>
    <row r="4963" spans="1:16">
      <c r="A4963" s="29">
        <v>4961</v>
      </c>
      <c r="B4963" s="29">
        <v>19258.002999999891</v>
      </c>
      <c r="C4963" s="29">
        <v>197873.93699999989</v>
      </c>
      <c r="D4963" s="29">
        <v>1</v>
      </c>
      <c r="E4963" s="29">
        <v>1</v>
      </c>
      <c r="F4963" s="29">
        <v>2101.5419999999899</v>
      </c>
      <c r="G4963" s="29">
        <v>1</v>
      </c>
      <c r="H4963" s="29">
        <v>1</v>
      </c>
      <c r="I4963" s="29">
        <v>1</v>
      </c>
      <c r="K4963" s="432"/>
      <c r="L4963" s="432" t="e">
        <f>IF(K4963=0,#REF!,0)</f>
        <v>#REF!</v>
      </c>
      <c r="O4963">
        <v>76447.766479999991</v>
      </c>
      <c r="P4963">
        <v>41</v>
      </c>
    </row>
    <row r="4964" spans="1:16">
      <c r="A4964" s="29">
        <v>4962</v>
      </c>
      <c r="B4964" s="29">
        <v>20086.61399999999</v>
      </c>
      <c r="C4964" s="29">
        <v>166075.90199999991</v>
      </c>
      <c r="D4964" s="29">
        <v>1</v>
      </c>
      <c r="E4964" s="29">
        <v>1</v>
      </c>
      <c r="F4964" s="29">
        <v>3667.0369999999898</v>
      </c>
      <c r="G4964" s="29">
        <v>1</v>
      </c>
      <c r="H4964" s="29">
        <v>1</v>
      </c>
      <c r="I4964" s="29">
        <v>1</v>
      </c>
      <c r="K4964" s="432"/>
      <c r="L4964" s="432" t="e">
        <f>IF(K4964=0,#REF!,0)</f>
        <v>#REF!</v>
      </c>
      <c r="O4964">
        <v>75601.6391</v>
      </c>
      <c r="P4964">
        <v>37</v>
      </c>
    </row>
    <row r="4965" spans="1:16">
      <c r="A4965" s="29">
        <v>4963</v>
      </c>
      <c r="B4965" s="29">
        <v>25672.532999999999</v>
      </c>
      <c r="C4965" s="29">
        <v>52981.801999999901</v>
      </c>
      <c r="D4965" s="29">
        <v>1</v>
      </c>
      <c r="E4965" s="29">
        <v>1</v>
      </c>
      <c r="F4965" s="29">
        <v>5169.0309999999999</v>
      </c>
      <c r="G4965" s="29">
        <v>1</v>
      </c>
      <c r="H4965" s="29">
        <v>1</v>
      </c>
      <c r="I4965" s="29">
        <v>1</v>
      </c>
      <c r="K4965" s="432"/>
      <c r="L4965" s="432" t="e">
        <f>IF(K4965=0,#REF!,0)</f>
        <v>#REF!</v>
      </c>
      <c r="O4965">
        <v>73209.432312000004</v>
      </c>
      <c r="P4965">
        <v>36</v>
      </c>
    </row>
    <row r="4966" spans="1:16">
      <c r="A4966" s="29">
        <v>4964</v>
      </c>
      <c r="B4966" s="29">
        <v>26750.701999999888</v>
      </c>
      <c r="C4966" s="29">
        <v>53208.533999999912</v>
      </c>
      <c r="D4966" s="29">
        <v>1</v>
      </c>
      <c r="E4966" s="29">
        <v>1</v>
      </c>
      <c r="F4966" s="29">
        <v>5234.8879999999899</v>
      </c>
      <c r="G4966" s="29">
        <v>1</v>
      </c>
      <c r="H4966" s="29">
        <v>1</v>
      </c>
      <c r="I4966" s="29">
        <v>1</v>
      </c>
      <c r="K4966" s="432"/>
      <c r="L4966" s="432" t="e">
        <f>IF(K4966=0,#REF!,0)</f>
        <v>#REF!</v>
      </c>
      <c r="O4966">
        <v>71306.603086999996</v>
      </c>
      <c r="P4966">
        <v>37</v>
      </c>
    </row>
    <row r="4967" spans="1:16">
      <c r="A4967" s="29">
        <v>4965</v>
      </c>
      <c r="B4967" s="29">
        <v>15889.884999999989</v>
      </c>
      <c r="C4967" s="29">
        <v>23746.378999999899</v>
      </c>
      <c r="D4967" s="29">
        <v>1</v>
      </c>
      <c r="E4967" s="29">
        <v>1</v>
      </c>
      <c r="F4967" s="29">
        <v>4060.17399999999</v>
      </c>
      <c r="G4967" s="29">
        <v>1</v>
      </c>
      <c r="H4967" s="29">
        <v>1</v>
      </c>
      <c r="I4967" s="29">
        <v>1</v>
      </c>
      <c r="K4967" s="432"/>
      <c r="L4967" s="432" t="e">
        <f>IF(K4967=0,#REF!,0)</f>
        <v>#REF!</v>
      </c>
      <c r="O4967">
        <v>70829.556091000006</v>
      </c>
      <c r="P4967">
        <v>40</v>
      </c>
    </row>
    <row r="4968" spans="1:16">
      <c r="A4968" s="29">
        <v>4966</v>
      </c>
      <c r="B4968" s="29">
        <v>2016.0540000000001</v>
      </c>
      <c r="C4968" s="29">
        <v>21074.2079999999</v>
      </c>
      <c r="D4968" s="29">
        <v>1</v>
      </c>
      <c r="E4968" s="29">
        <v>1</v>
      </c>
      <c r="F4968" s="29">
        <v>2947.8109999999901</v>
      </c>
      <c r="G4968" s="29">
        <v>1</v>
      </c>
      <c r="H4968" s="29">
        <v>1</v>
      </c>
      <c r="I4968" s="29">
        <v>1</v>
      </c>
      <c r="K4968" s="432"/>
      <c r="L4968" s="432" t="e">
        <f>IF(K4968=0,#REF!,0)</f>
        <v>#REF!</v>
      </c>
      <c r="O4968">
        <v>68565.603514999995</v>
      </c>
      <c r="P4968">
        <v>39</v>
      </c>
    </row>
    <row r="4969" spans="1:16">
      <c r="A4969" s="29">
        <v>4967</v>
      </c>
      <c r="B4969" s="29">
        <v>1909.3030000000001</v>
      </c>
      <c r="C4969" s="29">
        <v>19931.197999999898</v>
      </c>
      <c r="D4969" s="29">
        <v>1</v>
      </c>
      <c r="E4969" s="29">
        <v>1</v>
      </c>
      <c r="F4969" s="29">
        <v>1645.578</v>
      </c>
      <c r="G4969" s="29">
        <v>1</v>
      </c>
      <c r="H4969" s="29">
        <v>1</v>
      </c>
      <c r="I4969" s="29">
        <v>1</v>
      </c>
      <c r="K4969" s="432"/>
      <c r="L4969" s="432" t="e">
        <f>IF(K4969=0,#REF!,0)</f>
        <v>#REF!</v>
      </c>
      <c r="O4969">
        <v>65322.769776000001</v>
      </c>
      <c r="P4969">
        <v>38</v>
      </c>
    </row>
    <row r="4970" spans="1:16">
      <c r="A4970" s="29">
        <v>4968</v>
      </c>
      <c r="B4970" s="29">
        <v>1122.017999999998</v>
      </c>
      <c r="C4970" s="29">
        <v>19085.162999999899</v>
      </c>
      <c r="D4970" s="29">
        <v>1</v>
      </c>
      <c r="E4970" s="29">
        <v>1</v>
      </c>
      <c r="F4970" s="29">
        <v>1256.5229999999899</v>
      </c>
      <c r="G4970" s="29">
        <v>1</v>
      </c>
      <c r="H4970" s="29">
        <v>1</v>
      </c>
      <c r="I4970" s="29">
        <v>1</v>
      </c>
      <c r="K4970" s="432"/>
      <c r="L4970" s="432" t="e">
        <f>IF(K4970=0,#REF!,0)</f>
        <v>#REF!</v>
      </c>
      <c r="O4970">
        <v>62502.324095999997</v>
      </c>
      <c r="P4970">
        <v>31</v>
      </c>
    </row>
    <row r="4971" spans="1:16">
      <c r="A4971" s="29">
        <v>4969</v>
      </c>
      <c r="B4971" s="29">
        <v>1108.748999999998</v>
      </c>
      <c r="C4971" s="29">
        <v>18569.093999999899</v>
      </c>
      <c r="D4971" s="29">
        <v>1</v>
      </c>
      <c r="E4971" s="29">
        <v>1</v>
      </c>
      <c r="F4971" s="29">
        <v>532.97900000000004</v>
      </c>
      <c r="G4971" s="29">
        <v>1</v>
      </c>
      <c r="H4971" s="29">
        <v>1</v>
      </c>
      <c r="I4971" s="29">
        <v>1</v>
      </c>
      <c r="K4971" s="432"/>
      <c r="L4971" s="432" t="e">
        <f>IF(K4971=0,#REF!,0)</f>
        <v>#REF!</v>
      </c>
      <c r="O4971">
        <v>59828.811522999997</v>
      </c>
      <c r="P4971">
        <v>27</v>
      </c>
    </row>
    <row r="4972" spans="1:16">
      <c r="A4972" s="29">
        <v>4970</v>
      </c>
      <c r="B4972" s="29">
        <v>1095.180999999998</v>
      </c>
      <c r="C4972" s="29">
        <v>17969.334999999901</v>
      </c>
      <c r="D4972" s="29">
        <v>1</v>
      </c>
      <c r="E4972" s="29">
        <v>1</v>
      </c>
      <c r="F4972" s="29">
        <v>586.95699999999999</v>
      </c>
      <c r="G4972" s="29">
        <v>1</v>
      </c>
      <c r="H4972" s="29">
        <v>1</v>
      </c>
      <c r="I4972" s="29">
        <v>1</v>
      </c>
      <c r="K4972" s="432"/>
      <c r="L4972" s="432" t="e">
        <f>IF(K4972=0,#REF!,0)</f>
        <v>#REF!</v>
      </c>
      <c r="O4972">
        <v>57839.876129999997</v>
      </c>
      <c r="P4972">
        <v>24</v>
      </c>
    </row>
    <row r="4973" spans="1:16">
      <c r="A4973" s="29">
        <v>4971</v>
      </c>
      <c r="B4973" s="29">
        <v>1086.8029999999981</v>
      </c>
      <c r="C4973" s="29">
        <v>17641.3119999999</v>
      </c>
      <c r="D4973" s="29">
        <v>1</v>
      </c>
      <c r="E4973" s="29">
        <v>1</v>
      </c>
      <c r="F4973" s="29">
        <v>376.86599999999902</v>
      </c>
      <c r="G4973" s="29">
        <v>1</v>
      </c>
      <c r="H4973" s="29">
        <v>1</v>
      </c>
      <c r="I4973" s="29">
        <v>1</v>
      </c>
      <c r="K4973" s="432"/>
      <c r="L4973" s="432" t="e">
        <f>IF(K4973=0,#REF!,0)</f>
        <v>#REF!</v>
      </c>
      <c r="O4973">
        <v>56787.541016000003</v>
      </c>
      <c r="P4973">
        <v>27</v>
      </c>
    </row>
    <row r="4974" spans="1:16">
      <c r="A4974" s="29">
        <v>4972</v>
      </c>
      <c r="B4974" s="29">
        <v>1074.5499999999979</v>
      </c>
      <c r="C4974" s="29">
        <v>17159.016999999891</v>
      </c>
      <c r="D4974" s="29">
        <v>1</v>
      </c>
      <c r="E4974" s="29">
        <v>1</v>
      </c>
      <c r="F4974" s="29">
        <v>219.29299999999901</v>
      </c>
      <c r="G4974" s="29">
        <v>1</v>
      </c>
      <c r="H4974" s="29">
        <v>1</v>
      </c>
      <c r="I4974" s="29">
        <v>1</v>
      </c>
      <c r="K4974" s="432"/>
      <c r="L4974" s="432" t="e">
        <f>IF(K4974=0,#REF!,0)</f>
        <v>#REF!</v>
      </c>
      <c r="O4974">
        <v>56644.440398999999</v>
      </c>
      <c r="P4974">
        <v>23</v>
      </c>
    </row>
    <row r="4975" spans="1:16">
      <c r="A4975" s="29">
        <v>4973</v>
      </c>
      <c r="B4975" s="29">
        <v>1066.5319999999981</v>
      </c>
      <c r="C4975" s="29">
        <v>16849.540999999899</v>
      </c>
      <c r="D4975" s="29">
        <v>1</v>
      </c>
      <c r="E4975" s="29">
        <v>1</v>
      </c>
      <c r="F4975" s="29">
        <v>219.56099999999901</v>
      </c>
      <c r="G4975" s="29">
        <v>1</v>
      </c>
      <c r="H4975" s="29">
        <v>1</v>
      </c>
      <c r="I4975" s="29">
        <v>1</v>
      </c>
      <c r="K4975" s="432"/>
      <c r="L4975" s="432" t="e">
        <f>IF(K4975=0,#REF!,0)</f>
        <v>#REF!</v>
      </c>
      <c r="O4975">
        <v>56861.358095000003</v>
      </c>
      <c r="P4975">
        <v>24</v>
      </c>
    </row>
    <row r="4976" spans="1:16">
      <c r="A4976" s="29">
        <v>4974</v>
      </c>
      <c r="B4976" s="29">
        <v>1794.9680000000001</v>
      </c>
      <c r="C4976" s="29">
        <v>16805.6879999999</v>
      </c>
      <c r="D4976" s="29">
        <v>1</v>
      </c>
      <c r="E4976" s="29">
        <v>1</v>
      </c>
      <c r="F4976" s="29">
        <v>695.98900000000003</v>
      </c>
      <c r="G4976" s="29">
        <v>1</v>
      </c>
      <c r="H4976" s="29">
        <v>1</v>
      </c>
      <c r="I4976" s="29">
        <v>1</v>
      </c>
      <c r="K4976" s="432"/>
      <c r="L4976" s="432" t="e">
        <f>IF(K4976=0,#REF!,0)</f>
        <v>#REF!</v>
      </c>
      <c r="O4976">
        <v>56970.454619999997</v>
      </c>
      <c r="P4976">
        <v>27</v>
      </c>
    </row>
    <row r="4977" spans="1:16">
      <c r="A4977" s="29">
        <v>4975</v>
      </c>
      <c r="B4977" s="29">
        <v>19245.938999999991</v>
      </c>
      <c r="C4977" s="29">
        <v>18662.005999999899</v>
      </c>
      <c r="D4977" s="29">
        <v>1</v>
      </c>
      <c r="E4977" s="29">
        <v>1</v>
      </c>
      <c r="F4977" s="29">
        <v>1861.829</v>
      </c>
      <c r="G4977" s="29">
        <v>1</v>
      </c>
      <c r="H4977" s="29">
        <v>1</v>
      </c>
      <c r="I4977" s="29">
        <v>1</v>
      </c>
      <c r="K4977" s="432"/>
      <c r="L4977" s="432" t="e">
        <f>IF(K4977=0,#REF!,0)</f>
        <v>#REF!</v>
      </c>
      <c r="O4977">
        <v>58790.613311999987</v>
      </c>
      <c r="P4977">
        <v>31</v>
      </c>
    </row>
    <row r="4978" spans="1:16">
      <c r="A4978" s="29">
        <v>4976</v>
      </c>
      <c r="B4978" s="29">
        <v>11746.323</v>
      </c>
      <c r="C4978" s="29">
        <v>44245.817999999803</v>
      </c>
      <c r="D4978" s="29">
        <v>1</v>
      </c>
      <c r="E4978" s="29">
        <v>1</v>
      </c>
      <c r="F4978" s="29">
        <v>3147.2709999999902</v>
      </c>
      <c r="G4978" s="29">
        <v>1</v>
      </c>
      <c r="H4978" s="29">
        <v>1</v>
      </c>
      <c r="I4978" s="29">
        <v>1</v>
      </c>
      <c r="K4978" s="432"/>
      <c r="L4978" s="432" t="e">
        <f>IF(K4978=0,#REF!,0)</f>
        <v>#REF!</v>
      </c>
      <c r="O4978">
        <v>61458.40567</v>
      </c>
      <c r="P4978">
        <v>35</v>
      </c>
    </row>
    <row r="4979" spans="1:16">
      <c r="A4979" s="29">
        <v>4977</v>
      </c>
      <c r="B4979" s="29">
        <v>11692.15</v>
      </c>
      <c r="C4979" s="29">
        <v>46029.486999999892</v>
      </c>
      <c r="D4979" s="29">
        <v>1</v>
      </c>
      <c r="E4979" s="29">
        <v>1</v>
      </c>
      <c r="F4979" s="29">
        <v>5105.5539999999901</v>
      </c>
      <c r="G4979" s="29">
        <v>1</v>
      </c>
      <c r="H4979" s="29">
        <v>1</v>
      </c>
      <c r="I4979" s="29">
        <v>1</v>
      </c>
      <c r="K4979" s="432"/>
      <c r="L4979" s="432" t="e">
        <f>IF(K4979=0,#REF!,0)</f>
        <v>#REF!</v>
      </c>
      <c r="O4979">
        <v>64311.531495000003</v>
      </c>
      <c r="P4979">
        <v>38</v>
      </c>
    </row>
    <row r="4980" spans="1:16">
      <c r="A4980" s="29">
        <v>4978</v>
      </c>
      <c r="B4980" s="29">
        <v>12908.831999999989</v>
      </c>
      <c r="C4980" s="29">
        <v>48856.309999999787</v>
      </c>
      <c r="D4980" s="29">
        <v>1</v>
      </c>
      <c r="E4980" s="29">
        <v>1</v>
      </c>
      <c r="F4980" s="29">
        <v>5048.4009999999898</v>
      </c>
      <c r="G4980" s="29">
        <v>1</v>
      </c>
      <c r="H4980" s="29">
        <v>1</v>
      </c>
      <c r="I4980" s="29">
        <v>1</v>
      </c>
      <c r="K4980" s="432"/>
      <c r="L4980" s="432" t="e">
        <f>IF(K4980=0,#REF!,0)</f>
        <v>#REF!</v>
      </c>
      <c r="O4980">
        <v>67354.931456000006</v>
      </c>
      <c r="P4980">
        <v>41</v>
      </c>
    </row>
    <row r="4981" spans="1:16">
      <c r="A4981" s="29">
        <v>4979</v>
      </c>
      <c r="B4981" s="29">
        <v>13278.56199999998</v>
      </c>
      <c r="C4981" s="29">
        <v>50106.948999999899</v>
      </c>
      <c r="D4981" s="29">
        <v>1</v>
      </c>
      <c r="E4981" s="29">
        <v>1</v>
      </c>
      <c r="F4981" s="29">
        <v>4543.7740000000003</v>
      </c>
      <c r="G4981" s="29">
        <v>1</v>
      </c>
      <c r="H4981" s="29">
        <v>1</v>
      </c>
      <c r="I4981" s="29">
        <v>1</v>
      </c>
      <c r="K4981" s="432"/>
      <c r="L4981" s="432" t="e">
        <f>IF(K4981=0,#REF!,0)</f>
        <v>#REF!</v>
      </c>
      <c r="O4981">
        <v>69815.316955999995</v>
      </c>
      <c r="P4981">
        <v>40</v>
      </c>
    </row>
    <row r="4982" spans="1:16">
      <c r="A4982" s="29">
        <v>4980</v>
      </c>
      <c r="B4982" s="29">
        <v>13916.191999999999</v>
      </c>
      <c r="C4982" s="29">
        <v>50532.711999999898</v>
      </c>
      <c r="D4982" s="29">
        <v>1</v>
      </c>
      <c r="E4982" s="29">
        <v>1</v>
      </c>
      <c r="F4982" s="29">
        <v>4878.7219999999998</v>
      </c>
      <c r="G4982" s="29">
        <v>1</v>
      </c>
      <c r="H4982" s="29">
        <v>1</v>
      </c>
      <c r="I4982" s="29">
        <v>1</v>
      </c>
      <c r="K4982" s="432"/>
      <c r="L4982" s="432" t="e">
        <f>IF(K4982=0,#REF!,0)</f>
        <v>#REF!</v>
      </c>
      <c r="O4982">
        <v>72243.330382999993</v>
      </c>
      <c r="P4982">
        <v>39</v>
      </c>
    </row>
    <row r="4983" spans="1:16">
      <c r="A4983" s="29">
        <v>4981</v>
      </c>
      <c r="B4983" s="29">
        <v>22106.965</v>
      </c>
      <c r="C4983" s="29">
        <v>49238.096999999907</v>
      </c>
      <c r="D4983" s="29">
        <v>1</v>
      </c>
      <c r="E4983" s="29">
        <v>1</v>
      </c>
      <c r="F4983" s="29">
        <v>4933.9489999999996</v>
      </c>
      <c r="G4983" s="29">
        <v>1</v>
      </c>
      <c r="H4983" s="29">
        <v>1</v>
      </c>
      <c r="I4983" s="29">
        <v>1</v>
      </c>
      <c r="K4983" s="432"/>
      <c r="L4983" s="432" t="e">
        <f>IF(K4983=0,#REF!,0)</f>
        <v>#REF!</v>
      </c>
      <c r="O4983">
        <v>70638.329161999995</v>
      </c>
      <c r="P4983">
        <v>38</v>
      </c>
    </row>
    <row r="4984" spans="1:16">
      <c r="A4984" s="29">
        <v>4982</v>
      </c>
      <c r="B4984" s="29">
        <v>16277.0719999999</v>
      </c>
      <c r="C4984" s="29">
        <v>49342.487999999903</v>
      </c>
      <c r="D4984" s="29">
        <v>1</v>
      </c>
      <c r="E4984" s="29">
        <v>1</v>
      </c>
      <c r="F4984" s="29">
        <v>3926.6469999999999</v>
      </c>
      <c r="G4984" s="29">
        <v>1</v>
      </c>
      <c r="H4984" s="29">
        <v>1</v>
      </c>
      <c r="I4984" s="29">
        <v>1</v>
      </c>
      <c r="K4984" s="432"/>
      <c r="L4984" s="432" t="e">
        <f>IF(K4984=0,#REF!,0)</f>
        <v>#REF!</v>
      </c>
      <c r="O4984">
        <v>70276.422423000011</v>
      </c>
      <c r="P4984">
        <v>41</v>
      </c>
    </row>
    <row r="4985" spans="1:16">
      <c r="A4985" s="29">
        <v>4983</v>
      </c>
      <c r="B4985" s="29">
        <v>14813.236999999999</v>
      </c>
      <c r="C4985" s="29">
        <v>49845.325999999797</v>
      </c>
      <c r="D4985" s="29">
        <v>1</v>
      </c>
      <c r="E4985" s="29">
        <v>1</v>
      </c>
      <c r="F4985" s="29">
        <v>3143.5699999999902</v>
      </c>
      <c r="G4985" s="29">
        <v>1</v>
      </c>
      <c r="H4985" s="29">
        <v>1</v>
      </c>
      <c r="I4985" s="29">
        <v>1</v>
      </c>
      <c r="K4985" s="432"/>
      <c r="L4985" s="432" t="e">
        <f>IF(K4985=0,#REF!,0)</f>
        <v>#REF!</v>
      </c>
      <c r="O4985">
        <v>74120.979980999997</v>
      </c>
      <c r="P4985">
        <v>42</v>
      </c>
    </row>
    <row r="4986" spans="1:16">
      <c r="A4986" s="29">
        <v>4984</v>
      </c>
      <c r="B4986" s="29">
        <v>15070.328</v>
      </c>
      <c r="C4986" s="29">
        <v>49707.276999999798</v>
      </c>
      <c r="D4986" s="29">
        <v>1</v>
      </c>
      <c r="E4986" s="29">
        <v>1</v>
      </c>
      <c r="F4986" s="29">
        <v>2472.9160000000002</v>
      </c>
      <c r="G4986" s="29">
        <v>1</v>
      </c>
      <c r="H4986" s="29">
        <v>1</v>
      </c>
      <c r="I4986" s="29">
        <v>1</v>
      </c>
      <c r="K4986" s="432"/>
      <c r="L4986" s="432" t="e">
        <f>IF(K4986=0,#REF!,0)</f>
        <v>#REF!</v>
      </c>
      <c r="O4986">
        <v>74194.513609999995</v>
      </c>
      <c r="P4986">
        <v>38</v>
      </c>
    </row>
    <row r="4987" spans="1:16">
      <c r="A4987" s="29">
        <v>4985</v>
      </c>
      <c r="B4987" s="29">
        <v>14725.499999999891</v>
      </c>
      <c r="C4987" s="29">
        <v>49023.917999999801</v>
      </c>
      <c r="D4987" s="29">
        <v>1</v>
      </c>
      <c r="E4987" s="29">
        <v>1</v>
      </c>
      <c r="F4987" s="29">
        <v>3143.5699999999902</v>
      </c>
      <c r="G4987" s="29">
        <v>1</v>
      </c>
      <c r="H4987" s="29">
        <v>1</v>
      </c>
      <c r="I4987" s="29">
        <v>1</v>
      </c>
      <c r="K4987" s="432"/>
      <c r="L4987" s="432" t="e">
        <f>IF(K4987=0,#REF!,0)</f>
        <v>#REF!</v>
      </c>
      <c r="O4987">
        <v>74517.914306000006</v>
      </c>
      <c r="P4987">
        <v>44</v>
      </c>
    </row>
    <row r="4988" spans="1:16">
      <c r="A4988" s="29">
        <v>4986</v>
      </c>
      <c r="B4988" s="29">
        <v>15749.72099999999</v>
      </c>
      <c r="C4988" s="29">
        <v>48606.841999999902</v>
      </c>
      <c r="D4988" s="29">
        <v>1</v>
      </c>
      <c r="E4988" s="29">
        <v>1</v>
      </c>
      <c r="F4988" s="29">
        <v>4038.5019999999899</v>
      </c>
      <c r="G4988" s="29">
        <v>1</v>
      </c>
      <c r="H4988" s="29">
        <v>1</v>
      </c>
      <c r="I4988" s="29">
        <v>1</v>
      </c>
      <c r="K4988" s="432"/>
      <c r="L4988" s="432" t="e">
        <f>IF(K4988=0,#REF!,0)</f>
        <v>#REF!</v>
      </c>
      <c r="O4988">
        <v>74016.332336000007</v>
      </c>
      <c r="P4988">
        <v>38</v>
      </c>
    </row>
    <row r="4989" spans="1:16">
      <c r="A4989" s="29">
        <v>4987</v>
      </c>
      <c r="B4989" s="29">
        <v>21300.177</v>
      </c>
      <c r="C4989" s="29">
        <v>47631.377999999801</v>
      </c>
      <c r="D4989" s="29">
        <v>1</v>
      </c>
      <c r="E4989" s="29">
        <v>1</v>
      </c>
      <c r="F4989" s="29">
        <v>5605.61599999999</v>
      </c>
      <c r="G4989" s="29">
        <v>1</v>
      </c>
      <c r="H4989" s="29">
        <v>1</v>
      </c>
      <c r="I4989" s="29">
        <v>1</v>
      </c>
      <c r="K4989" s="432"/>
      <c r="L4989" s="432" t="e">
        <f>IF(K4989=0,#REF!,0)</f>
        <v>#REF!</v>
      </c>
      <c r="O4989">
        <v>72363.209776999996</v>
      </c>
      <c r="P4989">
        <v>40</v>
      </c>
    </row>
    <row r="4990" spans="1:16">
      <c r="A4990" s="29">
        <v>4988</v>
      </c>
      <c r="B4990" s="29">
        <v>22590.525999999991</v>
      </c>
      <c r="C4990" s="29">
        <v>48244.909999999887</v>
      </c>
      <c r="D4990" s="29">
        <v>1</v>
      </c>
      <c r="E4990" s="29">
        <v>1</v>
      </c>
      <c r="F4990" s="29">
        <v>4431.47</v>
      </c>
      <c r="G4990" s="29">
        <v>1</v>
      </c>
      <c r="H4990" s="29">
        <v>1</v>
      </c>
      <c r="I4990" s="29">
        <v>1</v>
      </c>
      <c r="K4990" s="432"/>
      <c r="L4990" s="432" t="e">
        <f>IF(K4990=0,#REF!,0)</f>
        <v>#REF!</v>
      </c>
      <c r="O4990">
        <v>71505.54937600001</v>
      </c>
      <c r="P4990">
        <v>40</v>
      </c>
    </row>
    <row r="4991" spans="1:16">
      <c r="A4991" s="29">
        <v>4989</v>
      </c>
      <c r="B4991" s="29">
        <v>13786.998</v>
      </c>
      <c r="C4991" s="29">
        <v>22579.303999999898</v>
      </c>
      <c r="D4991" s="29">
        <v>1</v>
      </c>
      <c r="E4991" s="29">
        <v>1</v>
      </c>
      <c r="F4991" s="29">
        <v>2474.6179999999999</v>
      </c>
      <c r="G4991" s="29">
        <v>1</v>
      </c>
      <c r="H4991" s="29">
        <v>1</v>
      </c>
      <c r="I4991" s="29">
        <v>1</v>
      </c>
      <c r="K4991" s="432"/>
      <c r="L4991" s="432" t="e">
        <f>IF(K4991=0,#REF!,0)</f>
        <v>#REF!</v>
      </c>
      <c r="O4991">
        <v>69840.717407000004</v>
      </c>
      <c r="P4991">
        <v>38</v>
      </c>
    </row>
    <row r="4992" spans="1:16">
      <c r="A4992" s="29">
        <v>4990</v>
      </c>
      <c r="B4992" s="29">
        <v>1882.4369999999999</v>
      </c>
      <c r="C4992" s="29">
        <v>20460.0619999999</v>
      </c>
      <c r="D4992" s="29">
        <v>1</v>
      </c>
      <c r="E4992" s="29">
        <v>1</v>
      </c>
      <c r="F4992" s="29">
        <v>2417.2379999999998</v>
      </c>
      <c r="G4992" s="29">
        <v>1</v>
      </c>
      <c r="H4992" s="29">
        <v>1</v>
      </c>
      <c r="I4992" s="29">
        <v>1</v>
      </c>
      <c r="K4992" s="432"/>
      <c r="L4992" s="432" t="e">
        <f>IF(K4992=0,#REF!,0)</f>
        <v>#REF!</v>
      </c>
      <c r="O4992">
        <v>67884.515809000004</v>
      </c>
      <c r="P4992">
        <v>37</v>
      </c>
    </row>
    <row r="4993" spans="1:16">
      <c r="A4993" s="29">
        <v>4991</v>
      </c>
      <c r="B4993" s="29">
        <v>1844.0219999999999</v>
      </c>
      <c r="C4993" s="29">
        <v>18786.803999999891</v>
      </c>
      <c r="D4993" s="29">
        <v>1</v>
      </c>
      <c r="E4993" s="29">
        <v>1</v>
      </c>
      <c r="F4993" s="29">
        <v>1971.42</v>
      </c>
      <c r="G4993" s="29">
        <v>1</v>
      </c>
      <c r="H4993" s="29">
        <v>1</v>
      </c>
      <c r="I4993" s="29">
        <v>1</v>
      </c>
      <c r="K4993" s="432"/>
      <c r="L4993" s="432" t="e">
        <f>IF(K4993=0,#REF!,0)</f>
        <v>#REF!</v>
      </c>
      <c r="O4993">
        <v>64722.210143999997</v>
      </c>
      <c r="P4993">
        <v>35</v>
      </c>
    </row>
    <row r="4994" spans="1:16">
      <c r="A4994" s="29">
        <v>4992</v>
      </c>
      <c r="B4994" s="29">
        <v>1093.893999999998</v>
      </c>
      <c r="C4994" s="29">
        <v>17999.903999999889</v>
      </c>
      <c r="D4994" s="29">
        <v>1</v>
      </c>
      <c r="E4994" s="29">
        <v>1</v>
      </c>
      <c r="F4994" s="29">
        <v>1192.242</v>
      </c>
      <c r="G4994" s="29">
        <v>1</v>
      </c>
      <c r="H4994" s="29">
        <v>1</v>
      </c>
      <c r="I4994" s="29">
        <v>1</v>
      </c>
      <c r="K4994" s="432"/>
      <c r="L4994" s="432" t="e">
        <f>IF(K4994=0,#REF!,0)</f>
        <v>#REF!</v>
      </c>
      <c r="O4994">
        <v>61544.909913000003</v>
      </c>
      <c r="P4994">
        <v>30</v>
      </c>
    </row>
    <row r="4995" spans="1:16">
      <c r="A4995" s="29">
        <v>4993</v>
      </c>
      <c r="B4995" s="29">
        <v>1073.2989999999979</v>
      </c>
      <c r="C4995" s="29">
        <v>17183.6319999999</v>
      </c>
      <c r="D4995" s="29">
        <v>1</v>
      </c>
      <c r="E4995" s="29">
        <v>1</v>
      </c>
      <c r="F4995" s="29">
        <v>704.03499999999894</v>
      </c>
      <c r="G4995" s="29">
        <v>1</v>
      </c>
      <c r="H4995" s="29">
        <v>1</v>
      </c>
      <c r="I4995" s="29">
        <v>1</v>
      </c>
      <c r="K4995" s="432"/>
      <c r="L4995" s="432" t="e">
        <f>IF(K4995=0,#REF!,0)</f>
        <v>#REF!</v>
      </c>
      <c r="O4995">
        <v>60395.960021999999</v>
      </c>
      <c r="P4995">
        <v>26</v>
      </c>
    </row>
    <row r="4996" spans="1:16">
      <c r="A4996" s="29">
        <v>4994</v>
      </c>
      <c r="B4996" s="29">
        <v>1053.102999999998</v>
      </c>
      <c r="C4996" s="29">
        <v>16372.907999999899</v>
      </c>
      <c r="D4996" s="29">
        <v>1</v>
      </c>
      <c r="E4996" s="29">
        <v>1</v>
      </c>
      <c r="F4996" s="29">
        <v>525.29300000000001</v>
      </c>
      <c r="G4996" s="29">
        <v>1</v>
      </c>
      <c r="H4996" s="29">
        <v>1</v>
      </c>
      <c r="I4996" s="29">
        <v>1</v>
      </c>
      <c r="K4996" s="432"/>
      <c r="L4996" s="432" t="e">
        <f>IF(K4996=0,#REF!,0)</f>
        <v>#REF!</v>
      </c>
      <c r="O4996">
        <v>57899.994507000003</v>
      </c>
      <c r="P4996">
        <v>26</v>
      </c>
    </row>
    <row r="4997" spans="1:16">
      <c r="A4997" s="29">
        <v>4995</v>
      </c>
      <c r="B4997" s="29">
        <v>1041.7449999999981</v>
      </c>
      <c r="C4997" s="29">
        <v>15977.148999999899</v>
      </c>
      <c r="D4997" s="29">
        <v>1</v>
      </c>
      <c r="E4997" s="29">
        <v>1</v>
      </c>
      <c r="F4997" s="29">
        <v>409.63499999999902</v>
      </c>
      <c r="G4997" s="29">
        <v>1</v>
      </c>
      <c r="H4997" s="29">
        <v>1</v>
      </c>
      <c r="I4997" s="29">
        <v>1</v>
      </c>
      <c r="K4997" s="432"/>
      <c r="L4997" s="432" t="e">
        <f>IF(K4997=0,#REF!,0)</f>
        <v>#REF!</v>
      </c>
      <c r="O4997">
        <v>56966.950318000003</v>
      </c>
      <c r="P4997">
        <v>29</v>
      </c>
    </row>
    <row r="4998" spans="1:16">
      <c r="A4998" s="29">
        <v>4996</v>
      </c>
      <c r="B4998" s="29">
        <v>1032.623999999998</v>
      </c>
      <c r="C4998" s="29">
        <v>15575.9929999999</v>
      </c>
      <c r="D4998" s="29">
        <v>1</v>
      </c>
      <c r="E4998" s="29">
        <v>1</v>
      </c>
      <c r="F4998" s="29">
        <v>223.6</v>
      </c>
      <c r="G4998" s="29">
        <v>1</v>
      </c>
      <c r="H4998" s="29">
        <v>1</v>
      </c>
      <c r="I4998" s="29">
        <v>1</v>
      </c>
      <c r="K4998" s="432"/>
      <c r="L4998" s="432" t="e">
        <f>IF(K4998=0,#REF!,0)</f>
        <v>#REF!</v>
      </c>
      <c r="O4998">
        <v>56249.429197999998</v>
      </c>
      <c r="P4998">
        <v>23</v>
      </c>
    </row>
    <row r="4999" spans="1:16">
      <c r="A4999" s="29">
        <v>4997</v>
      </c>
      <c r="B4999" s="29">
        <v>1032.623999999998</v>
      </c>
      <c r="C4999" s="29">
        <v>15352.0559999999</v>
      </c>
      <c r="D4999" s="29">
        <v>1</v>
      </c>
      <c r="E4999" s="29">
        <v>1</v>
      </c>
      <c r="F4999" s="29">
        <v>223.91300000000001</v>
      </c>
      <c r="G4999" s="29">
        <v>1</v>
      </c>
      <c r="H4999" s="29">
        <v>1</v>
      </c>
      <c r="I4999" s="29">
        <v>1</v>
      </c>
      <c r="K4999" s="432"/>
      <c r="L4999" s="432" t="e">
        <f>IF(K4999=0,#REF!,0)</f>
        <v>#REF!</v>
      </c>
      <c r="O4999">
        <v>56573.128448000003</v>
      </c>
      <c r="P4999">
        <v>28</v>
      </c>
    </row>
    <row r="5000" spans="1:16">
      <c r="A5000" s="29">
        <v>4998</v>
      </c>
      <c r="B5000" s="29">
        <v>1762.222</v>
      </c>
      <c r="C5000" s="29">
        <v>15267.181999999901</v>
      </c>
      <c r="D5000" s="29">
        <v>1</v>
      </c>
      <c r="E5000" s="29">
        <v>1</v>
      </c>
      <c r="F5000" s="29">
        <v>410.053</v>
      </c>
      <c r="G5000" s="29">
        <v>1</v>
      </c>
      <c r="H5000" s="29">
        <v>1</v>
      </c>
      <c r="I5000" s="29">
        <v>1</v>
      </c>
      <c r="K5000" s="432"/>
      <c r="L5000" s="432" t="e">
        <f>IF(K5000=0,#REF!,0)</f>
        <v>#REF!</v>
      </c>
      <c r="O5000">
        <v>56667.664185000001</v>
      </c>
      <c r="P5000">
        <v>28</v>
      </c>
    </row>
    <row r="5001" spans="1:16">
      <c r="A5001" s="29">
        <v>4999</v>
      </c>
      <c r="B5001" s="29">
        <v>12373.19999999999</v>
      </c>
      <c r="C5001" s="29">
        <v>16082.0189999999</v>
      </c>
      <c r="D5001" s="29">
        <v>1</v>
      </c>
      <c r="E5001" s="29">
        <v>1</v>
      </c>
      <c r="F5001" s="29">
        <v>1254.106</v>
      </c>
      <c r="G5001" s="29">
        <v>1</v>
      </c>
      <c r="H5001" s="29">
        <v>1</v>
      </c>
      <c r="I5001" s="29">
        <v>1</v>
      </c>
      <c r="K5001" s="432"/>
      <c r="L5001" s="432" t="e">
        <f>IF(K5001=0,#REF!,0)</f>
        <v>#REF!</v>
      </c>
      <c r="O5001">
        <v>57698.341003000001</v>
      </c>
      <c r="P5001">
        <v>32</v>
      </c>
    </row>
    <row r="5002" spans="1:16">
      <c r="A5002" s="29">
        <v>5000</v>
      </c>
      <c r="B5002" s="29">
        <v>6277.8509999999987</v>
      </c>
      <c r="C5002" s="29">
        <v>17710.994999999901</v>
      </c>
      <c r="D5002" s="29">
        <v>1</v>
      </c>
      <c r="E5002" s="29">
        <v>1</v>
      </c>
      <c r="F5002" s="29">
        <v>2548.2779999999998</v>
      </c>
      <c r="G5002" s="29">
        <v>1</v>
      </c>
      <c r="H5002" s="29">
        <v>1</v>
      </c>
      <c r="I5002" s="29">
        <v>1</v>
      </c>
      <c r="K5002" s="432"/>
      <c r="L5002" s="432" t="e">
        <f>IF(K5002=0,#REF!,0)</f>
        <v>#REF!</v>
      </c>
      <c r="O5002">
        <v>60410.575073</v>
      </c>
      <c r="P5002">
        <v>38</v>
      </c>
    </row>
    <row r="5003" spans="1:16">
      <c r="A5003" s="29">
        <v>5001</v>
      </c>
      <c r="B5003" s="29">
        <v>7897.4659999999876</v>
      </c>
      <c r="C5003" s="29">
        <v>20861.305999999891</v>
      </c>
      <c r="D5003" s="29">
        <v>1</v>
      </c>
      <c r="E5003" s="29">
        <v>1</v>
      </c>
      <c r="F5003" s="29">
        <v>4030.4749999999899</v>
      </c>
      <c r="G5003" s="29">
        <v>1</v>
      </c>
      <c r="H5003" s="29">
        <v>1</v>
      </c>
      <c r="I5003" s="29">
        <v>1</v>
      </c>
      <c r="K5003" s="432"/>
      <c r="L5003" s="432" t="e">
        <f>IF(K5003=0,#REF!,0)</f>
        <v>#REF!</v>
      </c>
      <c r="O5003">
        <v>64072.836061000002</v>
      </c>
      <c r="P5003">
        <v>45</v>
      </c>
    </row>
    <row r="5004" spans="1:16">
      <c r="A5004" s="29">
        <v>5002</v>
      </c>
      <c r="B5004" s="29">
        <v>10290.890999999991</v>
      </c>
      <c r="C5004" s="29">
        <v>23378.824999999899</v>
      </c>
      <c r="D5004" s="29">
        <v>1</v>
      </c>
      <c r="E5004" s="29">
        <v>1</v>
      </c>
      <c r="F5004" s="29">
        <v>5327.3819999999996</v>
      </c>
      <c r="G5004" s="29">
        <v>1</v>
      </c>
      <c r="H5004" s="29">
        <v>1</v>
      </c>
      <c r="I5004" s="29">
        <v>1</v>
      </c>
      <c r="K5004" s="432"/>
      <c r="L5004" s="432" t="e">
        <f>IF(K5004=0,#REF!,0)</f>
        <v>#REF!</v>
      </c>
      <c r="O5004">
        <v>67838.750977000003</v>
      </c>
      <c r="P5004">
        <v>48</v>
      </c>
    </row>
    <row r="5005" spans="1:16">
      <c r="A5005" s="29">
        <v>5003</v>
      </c>
      <c r="B5005" s="29">
        <v>10943.93399999999</v>
      </c>
      <c r="C5005" s="29">
        <v>24797.991999999889</v>
      </c>
      <c r="D5005" s="29">
        <v>1</v>
      </c>
      <c r="E5005" s="29">
        <v>1</v>
      </c>
      <c r="F5005" s="29">
        <v>5882.2380000000003</v>
      </c>
      <c r="G5005" s="29">
        <v>1</v>
      </c>
      <c r="H5005" s="29">
        <v>1</v>
      </c>
      <c r="I5005" s="29">
        <v>1</v>
      </c>
      <c r="K5005" s="432"/>
      <c r="L5005" s="432" t="e">
        <f>IF(K5005=0,#REF!,0)</f>
        <v>#REF!</v>
      </c>
      <c r="O5005">
        <v>70456.04815599999</v>
      </c>
      <c r="P5005">
        <v>47</v>
      </c>
    </row>
    <row r="5006" spans="1:16">
      <c r="A5006" s="29">
        <v>5004</v>
      </c>
      <c r="B5006" s="29">
        <v>11986.046</v>
      </c>
      <c r="C5006" s="29">
        <v>24899.704999999889</v>
      </c>
      <c r="D5006" s="29">
        <v>1</v>
      </c>
      <c r="E5006" s="29">
        <v>1</v>
      </c>
      <c r="F5006" s="29">
        <v>6190.0419999999904</v>
      </c>
      <c r="G5006" s="29">
        <v>1</v>
      </c>
      <c r="H5006" s="29">
        <v>1</v>
      </c>
      <c r="I5006" s="29">
        <v>1</v>
      </c>
      <c r="K5006" s="432"/>
      <c r="L5006" s="432" t="e">
        <f>IF(K5006=0,#REF!,0)</f>
        <v>#REF!</v>
      </c>
      <c r="O5006">
        <v>72526.002990999987</v>
      </c>
      <c r="P5006">
        <v>44</v>
      </c>
    </row>
    <row r="5007" spans="1:16">
      <c r="A5007" s="29">
        <v>5005</v>
      </c>
      <c r="B5007" s="29">
        <v>20351.805</v>
      </c>
      <c r="C5007" s="29">
        <v>23090.82199999988</v>
      </c>
      <c r="D5007" s="29">
        <v>1</v>
      </c>
      <c r="E5007" s="29">
        <v>1</v>
      </c>
      <c r="F5007" s="29">
        <v>5323.9259999999904</v>
      </c>
      <c r="G5007" s="29">
        <v>1</v>
      </c>
      <c r="H5007" s="29">
        <v>1</v>
      </c>
      <c r="I5007" s="29">
        <v>1</v>
      </c>
      <c r="K5007" s="432"/>
      <c r="L5007" s="432" t="e">
        <f>IF(K5007=0,#REF!,0)</f>
        <v>#REF!</v>
      </c>
      <c r="O5007">
        <v>70583.277771000008</v>
      </c>
      <c r="P5007">
        <v>45</v>
      </c>
    </row>
    <row r="5008" spans="1:16">
      <c r="A5008" s="29">
        <v>5006</v>
      </c>
      <c r="B5008" s="29">
        <v>14974.517999999891</v>
      </c>
      <c r="C5008" s="29">
        <v>23273.69099999989</v>
      </c>
      <c r="D5008" s="29">
        <v>1</v>
      </c>
      <c r="E5008" s="29">
        <v>1</v>
      </c>
      <c r="F5008" s="29">
        <v>4582.0230000000001</v>
      </c>
      <c r="G5008" s="29">
        <v>1</v>
      </c>
      <c r="H5008" s="29">
        <v>1</v>
      </c>
      <c r="I5008" s="29">
        <v>1</v>
      </c>
      <c r="K5008" s="432"/>
      <c r="L5008" s="432" t="e">
        <f>IF(K5008=0,#REF!,0)</f>
        <v>#REF!</v>
      </c>
      <c r="O5008">
        <v>70414.946777999998</v>
      </c>
      <c r="P5008">
        <v>48</v>
      </c>
    </row>
    <row r="5009" spans="1:16">
      <c r="A5009" s="29">
        <v>5007</v>
      </c>
      <c r="B5009" s="29">
        <v>13468.960999999999</v>
      </c>
      <c r="C5009" s="29">
        <v>24161.0959999999</v>
      </c>
      <c r="D5009" s="29">
        <v>1</v>
      </c>
      <c r="E5009" s="29">
        <v>1</v>
      </c>
      <c r="F5009" s="29">
        <v>3593.7249999999999</v>
      </c>
      <c r="G5009" s="29">
        <v>1</v>
      </c>
      <c r="H5009" s="29">
        <v>1</v>
      </c>
      <c r="I5009" s="29">
        <v>1</v>
      </c>
      <c r="K5009" s="432"/>
      <c r="L5009" s="432" t="e">
        <f>IF(K5009=0,#REF!,0)</f>
        <v>#REF!</v>
      </c>
      <c r="O5009">
        <v>73544.838988000003</v>
      </c>
      <c r="P5009">
        <v>44</v>
      </c>
    </row>
    <row r="5010" spans="1:16">
      <c r="A5010" s="29">
        <v>5008</v>
      </c>
      <c r="B5010" s="29">
        <v>13426.65399999999</v>
      </c>
      <c r="C5010" s="29">
        <v>23655.22899999989</v>
      </c>
      <c r="D5010" s="29">
        <v>1</v>
      </c>
      <c r="E5010" s="29">
        <v>1</v>
      </c>
      <c r="F5010" s="29">
        <v>3161.5309999999899</v>
      </c>
      <c r="G5010" s="29">
        <v>1</v>
      </c>
      <c r="H5010" s="29">
        <v>1</v>
      </c>
      <c r="I5010" s="29">
        <v>1</v>
      </c>
      <c r="K5010" s="432"/>
      <c r="L5010" s="432" t="e">
        <f>IF(K5010=0,#REF!,0)</f>
        <v>#REF!</v>
      </c>
      <c r="O5010">
        <v>73216.230285999991</v>
      </c>
      <c r="P5010">
        <v>44</v>
      </c>
    </row>
    <row r="5011" spans="1:16">
      <c r="A5011" s="29">
        <v>5009</v>
      </c>
      <c r="B5011" s="29">
        <v>12999.13599999999</v>
      </c>
      <c r="C5011" s="29">
        <v>22971.27999999989</v>
      </c>
      <c r="D5011" s="29">
        <v>1</v>
      </c>
      <c r="E5011" s="29">
        <v>1</v>
      </c>
      <c r="F5011" s="29">
        <v>1804.7750000000001</v>
      </c>
      <c r="G5011" s="29">
        <v>1</v>
      </c>
      <c r="H5011" s="29">
        <v>1</v>
      </c>
      <c r="I5011" s="29">
        <v>1</v>
      </c>
      <c r="K5011" s="432"/>
      <c r="L5011" s="432" t="e">
        <f>IF(K5011=0,#REF!,0)</f>
        <v>#REF!</v>
      </c>
      <c r="O5011">
        <v>73110.999878999995</v>
      </c>
      <c r="P5011">
        <v>41</v>
      </c>
    </row>
    <row r="5012" spans="1:16">
      <c r="A5012" s="29">
        <v>5010</v>
      </c>
      <c r="B5012" s="29">
        <v>13740.779</v>
      </c>
      <c r="C5012" s="29">
        <v>21897.211999999901</v>
      </c>
      <c r="D5012" s="29">
        <v>1</v>
      </c>
      <c r="E5012" s="29">
        <v>1</v>
      </c>
      <c r="F5012" s="29">
        <v>3409.1699999999901</v>
      </c>
      <c r="G5012" s="29">
        <v>1</v>
      </c>
      <c r="H5012" s="29">
        <v>1</v>
      </c>
      <c r="I5012" s="29">
        <v>1</v>
      </c>
      <c r="K5012" s="432"/>
      <c r="L5012" s="432" t="e">
        <f>IF(K5012=0,#REF!,0)</f>
        <v>#REF!</v>
      </c>
      <c r="O5012">
        <v>72301.462645000007</v>
      </c>
      <c r="P5012">
        <v>35</v>
      </c>
    </row>
    <row r="5013" spans="1:16">
      <c r="A5013" s="29">
        <v>5011</v>
      </c>
      <c r="B5013" s="29">
        <v>18761.14799999999</v>
      </c>
      <c r="C5013" s="29">
        <v>21166.976999999879</v>
      </c>
      <c r="D5013" s="29">
        <v>1</v>
      </c>
      <c r="E5013" s="29">
        <v>1</v>
      </c>
      <c r="F5013" s="29">
        <v>4460.1029999999901</v>
      </c>
      <c r="G5013" s="29">
        <v>1</v>
      </c>
      <c r="H5013" s="29">
        <v>1</v>
      </c>
      <c r="I5013" s="29">
        <v>1</v>
      </c>
      <c r="K5013" s="432"/>
      <c r="L5013" s="432" t="e">
        <f>IF(K5013=0,#REF!,0)</f>
        <v>#REF!</v>
      </c>
      <c r="O5013">
        <v>70328.994934000002</v>
      </c>
      <c r="P5013">
        <v>38</v>
      </c>
    </row>
    <row r="5014" spans="1:16">
      <c r="A5014" s="29">
        <v>5012</v>
      </c>
      <c r="B5014" s="29">
        <v>19173.371999999999</v>
      </c>
      <c r="C5014" s="29">
        <v>21811.4899999999</v>
      </c>
      <c r="D5014" s="29">
        <v>1</v>
      </c>
      <c r="E5014" s="29">
        <v>1</v>
      </c>
      <c r="F5014" s="29">
        <v>4831.8850000000002</v>
      </c>
      <c r="G5014" s="29">
        <v>1</v>
      </c>
      <c r="H5014" s="29">
        <v>1</v>
      </c>
      <c r="I5014" s="29">
        <v>1</v>
      </c>
      <c r="K5014" s="432"/>
      <c r="L5014" s="432" t="e">
        <f>IF(K5014=0,#REF!,0)</f>
        <v>#REF!</v>
      </c>
      <c r="O5014">
        <v>69108.358947000001</v>
      </c>
      <c r="P5014">
        <v>37</v>
      </c>
    </row>
    <row r="5015" spans="1:16">
      <c r="A5015" s="29">
        <v>5013</v>
      </c>
      <c r="B5015" s="29">
        <v>10228.006999999991</v>
      </c>
      <c r="C5015" s="29">
        <v>20678.10399999989</v>
      </c>
      <c r="D5015" s="29">
        <v>1</v>
      </c>
      <c r="E5015" s="29">
        <v>1</v>
      </c>
      <c r="F5015" s="29">
        <v>2484.7429999999899</v>
      </c>
      <c r="G5015" s="29">
        <v>1</v>
      </c>
      <c r="H5015" s="29">
        <v>1</v>
      </c>
      <c r="I5015" s="29">
        <v>1</v>
      </c>
      <c r="K5015" s="432"/>
      <c r="L5015" s="432" t="e">
        <f>IF(K5015=0,#REF!,0)</f>
        <v>#REF!</v>
      </c>
      <c r="O5015">
        <v>68248.388793999999</v>
      </c>
      <c r="P5015">
        <v>39</v>
      </c>
    </row>
    <row r="5016" spans="1:16">
      <c r="A5016" s="29">
        <v>5014</v>
      </c>
      <c r="B5016" s="29">
        <v>1835.28</v>
      </c>
      <c r="C5016" s="29">
        <v>19020.7609999999</v>
      </c>
      <c r="D5016" s="29">
        <v>1</v>
      </c>
      <c r="E5016" s="29">
        <v>1</v>
      </c>
      <c r="F5016" s="29">
        <v>2298.4159999999902</v>
      </c>
      <c r="G5016" s="29">
        <v>1</v>
      </c>
      <c r="H5016" s="29">
        <v>1</v>
      </c>
      <c r="I5016" s="29">
        <v>1</v>
      </c>
      <c r="K5016" s="432"/>
      <c r="L5016" s="432" t="e">
        <f>IF(K5016=0,#REF!,0)</f>
        <v>#REF!</v>
      </c>
      <c r="O5016">
        <v>65843.467529999994</v>
      </c>
      <c r="P5016">
        <v>37</v>
      </c>
    </row>
    <row r="5017" spans="1:16">
      <c r="A5017" s="29">
        <v>5015</v>
      </c>
      <c r="B5017" s="29">
        <v>1822.9849999999999</v>
      </c>
      <c r="C5017" s="29">
        <v>17983.1319999999</v>
      </c>
      <c r="D5017" s="29">
        <v>1</v>
      </c>
      <c r="E5017" s="29">
        <v>1</v>
      </c>
      <c r="F5017" s="29">
        <v>2113.9540000000002</v>
      </c>
      <c r="G5017" s="29">
        <v>1</v>
      </c>
      <c r="H5017" s="29">
        <v>1</v>
      </c>
      <c r="I5017" s="29">
        <v>1</v>
      </c>
      <c r="K5017" s="432"/>
      <c r="L5017" s="432" t="e">
        <f>IF(K5017=0,#REF!,0)</f>
        <v>#REF!</v>
      </c>
      <c r="O5017">
        <v>63471.234681000002</v>
      </c>
      <c r="P5017">
        <v>33</v>
      </c>
    </row>
    <row r="5018" spans="1:16">
      <c r="A5018" s="29">
        <v>5016</v>
      </c>
      <c r="B5018" s="29">
        <v>1079.5299999999979</v>
      </c>
      <c r="C5018" s="29">
        <v>17449.248999999891</v>
      </c>
      <c r="D5018" s="29">
        <v>1</v>
      </c>
      <c r="E5018" s="29">
        <v>1</v>
      </c>
      <c r="F5018" s="29">
        <v>1191.3629999999901</v>
      </c>
      <c r="G5018" s="29">
        <v>1</v>
      </c>
      <c r="H5018" s="29">
        <v>1</v>
      </c>
      <c r="I5018" s="29">
        <v>1</v>
      </c>
      <c r="K5018" s="432"/>
      <c r="L5018" s="432" t="e">
        <f>IF(K5018=0,#REF!,0)</f>
        <v>#REF!</v>
      </c>
      <c r="O5018">
        <v>60864.310790000003</v>
      </c>
      <c r="P5018">
        <v>30</v>
      </c>
    </row>
    <row r="5019" spans="1:16">
      <c r="A5019" s="29">
        <v>5017</v>
      </c>
      <c r="B5019" s="29">
        <v>1069.400999999998</v>
      </c>
      <c r="C5019" s="29">
        <v>17041.909999999902</v>
      </c>
      <c r="D5019" s="29">
        <v>1</v>
      </c>
      <c r="E5019" s="29">
        <v>1</v>
      </c>
      <c r="F5019" s="29">
        <v>551.93100000000004</v>
      </c>
      <c r="G5019" s="29">
        <v>1</v>
      </c>
      <c r="H5019" s="29">
        <v>1</v>
      </c>
      <c r="I5019" s="29">
        <v>1</v>
      </c>
      <c r="K5019" s="432"/>
      <c r="L5019" s="432" t="e">
        <f>IF(K5019=0,#REF!,0)</f>
        <v>#REF!</v>
      </c>
      <c r="O5019">
        <v>59046.242796999999</v>
      </c>
      <c r="P5019">
        <v>28</v>
      </c>
    </row>
    <row r="5020" spans="1:16">
      <c r="A5020" s="29">
        <v>5018</v>
      </c>
      <c r="B5020" s="29">
        <v>1062.228999999998</v>
      </c>
      <c r="C5020" s="29">
        <v>16691.038999999892</v>
      </c>
      <c r="D5020" s="29">
        <v>1</v>
      </c>
      <c r="E5020" s="29">
        <v>1</v>
      </c>
      <c r="F5020" s="29">
        <v>312.72699999999998</v>
      </c>
      <c r="G5020" s="29">
        <v>1</v>
      </c>
      <c r="H5020" s="29">
        <v>1</v>
      </c>
      <c r="I5020" s="29">
        <v>1</v>
      </c>
      <c r="K5020" s="432"/>
      <c r="L5020" s="432" t="e">
        <f>IF(K5020=0,#REF!,0)</f>
        <v>#REF!</v>
      </c>
      <c r="O5020">
        <v>56555.058471999997</v>
      </c>
      <c r="P5020">
        <v>26</v>
      </c>
    </row>
    <row r="5021" spans="1:16">
      <c r="A5021" s="29">
        <v>5019</v>
      </c>
      <c r="B5021" s="29">
        <v>1056.3389999999979</v>
      </c>
      <c r="C5021" s="29">
        <v>16465.6509999999</v>
      </c>
      <c r="D5021" s="29">
        <v>1</v>
      </c>
      <c r="E5021" s="29">
        <v>1</v>
      </c>
      <c r="F5021" s="29">
        <v>240.114</v>
      </c>
      <c r="G5021" s="29">
        <v>1</v>
      </c>
      <c r="H5021" s="29">
        <v>1</v>
      </c>
      <c r="I5021" s="29">
        <v>1</v>
      </c>
      <c r="K5021" s="432"/>
      <c r="L5021" s="432" t="e">
        <f>IF(K5021=0,#REF!,0)</f>
        <v>#REF!</v>
      </c>
      <c r="O5021">
        <v>55561.660522000013</v>
      </c>
      <c r="P5021">
        <v>24</v>
      </c>
    </row>
    <row r="5022" spans="1:16">
      <c r="A5022" s="29">
        <v>5020</v>
      </c>
      <c r="B5022" s="29">
        <v>1051.459999999998</v>
      </c>
      <c r="C5022" s="29">
        <v>16298.281999999899</v>
      </c>
      <c r="D5022" s="29">
        <v>1</v>
      </c>
      <c r="E5022" s="29">
        <v>1</v>
      </c>
      <c r="F5022" s="29">
        <v>240.428</v>
      </c>
      <c r="G5022" s="29">
        <v>1</v>
      </c>
      <c r="H5022" s="29">
        <v>1</v>
      </c>
      <c r="I5022" s="29">
        <v>1</v>
      </c>
      <c r="K5022" s="432"/>
      <c r="L5022" s="432" t="e">
        <f>IF(K5022=0,#REF!,0)</f>
        <v>#REF!</v>
      </c>
      <c r="O5022">
        <v>55915.175506</v>
      </c>
      <c r="P5022">
        <v>28</v>
      </c>
    </row>
    <row r="5023" spans="1:16">
      <c r="A5023" s="29">
        <v>5021</v>
      </c>
      <c r="B5023" s="29">
        <v>1046.5979999999979</v>
      </c>
      <c r="C5023" s="29">
        <v>16133.211999999899</v>
      </c>
      <c r="D5023" s="29">
        <v>1</v>
      </c>
      <c r="E5023" s="29">
        <v>1</v>
      </c>
      <c r="F5023" s="29">
        <v>225.542</v>
      </c>
      <c r="G5023" s="29">
        <v>1</v>
      </c>
      <c r="H5023" s="29">
        <v>1</v>
      </c>
      <c r="I5023" s="29">
        <v>1</v>
      </c>
      <c r="K5023" s="432"/>
      <c r="L5023" s="432" t="e">
        <f>IF(K5023=0,#REF!,0)</f>
        <v>#REF!</v>
      </c>
      <c r="O5023">
        <v>55189.763335000003</v>
      </c>
      <c r="P5023">
        <v>25</v>
      </c>
    </row>
    <row r="5024" spans="1:16">
      <c r="A5024" s="29">
        <v>5022</v>
      </c>
      <c r="B5024" s="29">
        <v>1775.021</v>
      </c>
      <c r="C5024" s="29">
        <v>16089.1419999999</v>
      </c>
      <c r="D5024" s="29">
        <v>1</v>
      </c>
      <c r="E5024" s="29">
        <v>1</v>
      </c>
      <c r="F5024" s="29">
        <v>2496.4519999999902</v>
      </c>
      <c r="G5024" s="29">
        <v>1</v>
      </c>
      <c r="H5024" s="29">
        <v>1</v>
      </c>
      <c r="I5024" s="29">
        <v>1</v>
      </c>
      <c r="K5024" s="432"/>
      <c r="L5024" s="432" t="e">
        <f>IF(K5024=0,#REF!,0)</f>
        <v>#REF!</v>
      </c>
      <c r="O5024">
        <v>55286.304931999999</v>
      </c>
      <c r="P5024">
        <v>27</v>
      </c>
    </row>
    <row r="5025" spans="1:16">
      <c r="A5025" s="29">
        <v>5023</v>
      </c>
      <c r="B5025" s="29">
        <v>13056.355</v>
      </c>
      <c r="C5025" s="29">
        <v>16936.466999999891</v>
      </c>
      <c r="D5025" s="29">
        <v>1</v>
      </c>
      <c r="E5025" s="29">
        <v>1</v>
      </c>
      <c r="F5025" s="29">
        <v>6549.2159999999903</v>
      </c>
      <c r="G5025" s="29">
        <v>1</v>
      </c>
      <c r="H5025" s="29">
        <v>1</v>
      </c>
      <c r="I5025" s="29">
        <v>1</v>
      </c>
      <c r="K5025" s="432"/>
      <c r="L5025" s="432" t="e">
        <f>IF(K5025=0,#REF!,0)</f>
        <v>#REF!</v>
      </c>
      <c r="O5025">
        <v>55576.368347000003</v>
      </c>
      <c r="P5025">
        <v>32</v>
      </c>
    </row>
    <row r="5026" spans="1:16">
      <c r="A5026" s="29">
        <v>5024</v>
      </c>
      <c r="B5026" s="29">
        <v>7106.5259999999898</v>
      </c>
      <c r="C5026" s="29">
        <v>107761.5039999999</v>
      </c>
      <c r="D5026" s="29">
        <v>1</v>
      </c>
      <c r="E5026" s="29">
        <v>1</v>
      </c>
      <c r="F5026" s="29">
        <v>5305.7430000000004</v>
      </c>
      <c r="G5026" s="29">
        <v>1</v>
      </c>
      <c r="H5026" s="29">
        <v>1</v>
      </c>
      <c r="I5026" s="29">
        <v>1</v>
      </c>
      <c r="K5026" s="432"/>
      <c r="L5026" s="432" t="e">
        <f>IF(K5026=0,#REF!,0)</f>
        <v>#REF!</v>
      </c>
      <c r="O5026">
        <v>56795.835508999997</v>
      </c>
      <c r="P5026">
        <v>32</v>
      </c>
    </row>
    <row r="5027" spans="1:16">
      <c r="A5027" s="29">
        <v>5025</v>
      </c>
      <c r="B5027" s="29">
        <v>7607.1859999999779</v>
      </c>
      <c r="C5027" s="29">
        <v>138915.47099999979</v>
      </c>
      <c r="D5027" s="29">
        <v>1</v>
      </c>
      <c r="E5027" s="29">
        <v>1</v>
      </c>
      <c r="F5027" s="29">
        <v>4389.6040000000003</v>
      </c>
      <c r="G5027" s="29">
        <v>1</v>
      </c>
      <c r="H5027" s="29">
        <v>1</v>
      </c>
      <c r="I5027" s="29">
        <v>1</v>
      </c>
      <c r="K5027" s="432"/>
      <c r="L5027" s="432" t="e">
        <f>IF(K5027=0,#REF!,0)</f>
        <v>#REF!</v>
      </c>
      <c r="O5027">
        <v>56869.688843000004</v>
      </c>
      <c r="P5027">
        <v>38</v>
      </c>
    </row>
    <row r="5028" spans="1:16">
      <c r="A5028" s="29">
        <v>5026</v>
      </c>
      <c r="B5028" s="29">
        <v>9381.4969999999903</v>
      </c>
      <c r="C5028" s="29">
        <v>163821.5839999998</v>
      </c>
      <c r="D5028" s="29">
        <v>1</v>
      </c>
      <c r="E5028" s="29">
        <v>1</v>
      </c>
      <c r="F5028" s="29">
        <v>3343.6399999999899</v>
      </c>
      <c r="G5028" s="29">
        <v>1</v>
      </c>
      <c r="H5028" s="29">
        <v>1</v>
      </c>
      <c r="I5028" s="29">
        <v>1</v>
      </c>
      <c r="K5028" s="432"/>
      <c r="L5028" s="432" t="e">
        <f>IF(K5028=0,#REF!,0)</f>
        <v>#REF!</v>
      </c>
      <c r="O5028">
        <v>58206.570739000003</v>
      </c>
      <c r="P5028">
        <v>39</v>
      </c>
    </row>
    <row r="5029" spans="1:16">
      <c r="A5029" s="29">
        <v>5027</v>
      </c>
      <c r="B5029" s="29">
        <v>10856.808999999999</v>
      </c>
      <c r="C5029" s="29">
        <v>185725.22399999981</v>
      </c>
      <c r="D5029" s="29">
        <v>1</v>
      </c>
      <c r="E5029" s="29">
        <v>1</v>
      </c>
      <c r="F5029" s="29">
        <v>2951.1979999999999</v>
      </c>
      <c r="G5029" s="29">
        <v>1</v>
      </c>
      <c r="H5029" s="29">
        <v>1</v>
      </c>
      <c r="I5029" s="29">
        <v>1</v>
      </c>
      <c r="K5029" s="432"/>
      <c r="L5029" s="432" t="e">
        <f>IF(K5029=0,#REF!,0)</f>
        <v>#REF!</v>
      </c>
      <c r="O5029">
        <v>60637.224730999988</v>
      </c>
      <c r="P5029">
        <v>43</v>
      </c>
    </row>
    <row r="5030" spans="1:16">
      <c r="A5030" s="29">
        <v>5028</v>
      </c>
      <c r="B5030" s="29">
        <v>11515.819999999991</v>
      </c>
      <c r="C5030" s="29">
        <v>174114.0989999999</v>
      </c>
      <c r="D5030" s="29">
        <v>1</v>
      </c>
      <c r="E5030" s="29">
        <v>1</v>
      </c>
      <c r="F5030" s="29">
        <v>2754.77</v>
      </c>
      <c r="G5030" s="29">
        <v>1</v>
      </c>
      <c r="H5030" s="29">
        <v>1</v>
      </c>
      <c r="I5030" s="29">
        <v>1</v>
      </c>
      <c r="K5030" s="432"/>
      <c r="L5030" s="432" t="e">
        <f>IF(K5030=0,#REF!,0)</f>
        <v>#REF!</v>
      </c>
      <c r="O5030">
        <v>61963.060606999999</v>
      </c>
      <c r="P5030">
        <v>40</v>
      </c>
    </row>
    <row r="5031" spans="1:16">
      <c r="A5031" s="29">
        <v>5029</v>
      </c>
      <c r="B5031" s="29">
        <v>19478.2389999999</v>
      </c>
      <c r="C5031" s="29">
        <v>145572.56199999989</v>
      </c>
      <c r="D5031" s="29">
        <v>1</v>
      </c>
      <c r="E5031" s="29">
        <v>1</v>
      </c>
      <c r="F5031" s="29">
        <v>4125.1139999999896</v>
      </c>
      <c r="G5031" s="29">
        <v>1</v>
      </c>
      <c r="H5031" s="29">
        <v>1</v>
      </c>
      <c r="I5031" s="29">
        <v>1</v>
      </c>
      <c r="K5031" s="432"/>
      <c r="L5031" s="432" t="e">
        <f>IF(K5031=0,#REF!,0)</f>
        <v>#REF!</v>
      </c>
      <c r="O5031">
        <v>62042.924926</v>
      </c>
      <c r="P5031">
        <v>40</v>
      </c>
    </row>
    <row r="5032" spans="1:16">
      <c r="A5032" s="29">
        <v>5030</v>
      </c>
      <c r="B5032" s="29">
        <v>14008.20999999999</v>
      </c>
      <c r="C5032" s="29">
        <v>162565.00399999981</v>
      </c>
      <c r="D5032" s="29">
        <v>1</v>
      </c>
      <c r="E5032" s="29">
        <v>1</v>
      </c>
      <c r="F5032" s="29">
        <v>3667.7599999999902</v>
      </c>
      <c r="G5032" s="29">
        <v>1</v>
      </c>
      <c r="H5032" s="29">
        <v>1</v>
      </c>
      <c r="I5032" s="29">
        <v>1</v>
      </c>
      <c r="K5032" s="432"/>
      <c r="L5032" s="432" t="e">
        <f>IF(K5032=0,#REF!,0)</f>
        <v>#REF!</v>
      </c>
      <c r="O5032">
        <v>61331.559205000012</v>
      </c>
      <c r="P5032">
        <v>37</v>
      </c>
    </row>
    <row r="5033" spans="1:16">
      <c r="A5033" s="29">
        <v>5031</v>
      </c>
      <c r="B5033" s="29">
        <v>13473.80099999999</v>
      </c>
      <c r="C5033" s="29">
        <v>196528.5249999997</v>
      </c>
      <c r="D5033" s="29">
        <v>1</v>
      </c>
      <c r="E5033" s="29">
        <v>1</v>
      </c>
      <c r="F5033" s="29">
        <v>2101.96</v>
      </c>
      <c r="G5033" s="29">
        <v>1</v>
      </c>
      <c r="H5033" s="29">
        <v>1</v>
      </c>
      <c r="I5033" s="29">
        <v>1</v>
      </c>
      <c r="K5033" s="432"/>
      <c r="L5033" s="432" t="e">
        <f>IF(K5033=0,#REF!,0)</f>
        <v>#REF!</v>
      </c>
      <c r="O5033">
        <v>62575.106627999987</v>
      </c>
      <c r="P5033">
        <v>37</v>
      </c>
    </row>
    <row r="5034" spans="1:16">
      <c r="A5034" s="29">
        <v>5032</v>
      </c>
      <c r="B5034" s="29">
        <v>15220.6049999999</v>
      </c>
      <c r="C5034" s="29">
        <v>194659.6729999989</v>
      </c>
      <c r="D5034" s="29">
        <v>1</v>
      </c>
      <c r="E5034" s="29">
        <v>1</v>
      </c>
      <c r="F5034" s="29">
        <v>1841.3969999999999</v>
      </c>
      <c r="G5034" s="29">
        <v>1</v>
      </c>
      <c r="H5034" s="29">
        <v>1</v>
      </c>
      <c r="I5034" s="29">
        <v>1</v>
      </c>
      <c r="K5034" s="432"/>
      <c r="L5034" s="432" t="e">
        <f>IF(K5034=0,#REF!,0)</f>
        <v>#REF!</v>
      </c>
      <c r="O5034">
        <v>61822.695555999999</v>
      </c>
      <c r="P5034">
        <v>36</v>
      </c>
    </row>
    <row r="5035" spans="1:16">
      <c r="A5035" s="29">
        <v>5033</v>
      </c>
      <c r="B5035" s="29">
        <v>16878.086999999901</v>
      </c>
      <c r="C5035" s="29">
        <v>191936.26099999889</v>
      </c>
      <c r="D5035" s="29">
        <v>1</v>
      </c>
      <c r="E5035" s="29">
        <v>1</v>
      </c>
      <c r="F5035" s="29">
        <v>2101.96</v>
      </c>
      <c r="G5035" s="29">
        <v>1</v>
      </c>
      <c r="H5035" s="29">
        <v>1</v>
      </c>
      <c r="I5035" s="29">
        <v>1</v>
      </c>
      <c r="K5035" s="432"/>
      <c r="L5035" s="432" t="e">
        <f>IF(K5035=0,#REF!,0)</f>
        <v>#REF!</v>
      </c>
      <c r="O5035">
        <v>61329.299621999999</v>
      </c>
      <c r="P5035">
        <v>34</v>
      </c>
    </row>
    <row r="5036" spans="1:16">
      <c r="A5036" s="29">
        <v>5034</v>
      </c>
      <c r="B5036" s="29">
        <v>15740.514999999999</v>
      </c>
      <c r="C5036" s="29">
        <v>144698.40799999979</v>
      </c>
      <c r="D5036" s="29">
        <v>1</v>
      </c>
      <c r="E5036" s="29">
        <v>1</v>
      </c>
      <c r="F5036" s="29">
        <v>3667.7599999999902</v>
      </c>
      <c r="G5036" s="29">
        <v>1</v>
      </c>
      <c r="H5036" s="29">
        <v>1</v>
      </c>
      <c r="I5036" s="29">
        <v>1</v>
      </c>
      <c r="K5036" s="432"/>
      <c r="L5036" s="432" t="e">
        <f>IF(K5036=0,#REF!,0)</f>
        <v>#REF!</v>
      </c>
      <c r="O5036">
        <v>60655.024231000003</v>
      </c>
      <c r="P5036">
        <v>35</v>
      </c>
    </row>
    <row r="5037" spans="1:16">
      <c r="A5037" s="29">
        <v>5035</v>
      </c>
      <c r="B5037" s="29">
        <v>19509.605</v>
      </c>
      <c r="C5037" s="29">
        <v>46568.316999999901</v>
      </c>
      <c r="D5037" s="29">
        <v>1</v>
      </c>
      <c r="E5037" s="29">
        <v>1</v>
      </c>
      <c r="F5037" s="29">
        <v>5170.2249999999904</v>
      </c>
      <c r="G5037" s="29">
        <v>1</v>
      </c>
      <c r="H5037" s="29">
        <v>1</v>
      </c>
      <c r="I5037" s="29">
        <v>1</v>
      </c>
      <c r="K5037" s="432"/>
      <c r="L5037" s="432" t="e">
        <f>IF(K5037=0,#REF!,0)</f>
        <v>#REF!</v>
      </c>
      <c r="O5037">
        <v>60153.374022000004</v>
      </c>
      <c r="P5037">
        <v>36</v>
      </c>
    </row>
    <row r="5038" spans="1:16">
      <c r="A5038" s="29">
        <v>5036</v>
      </c>
      <c r="B5038" s="29">
        <v>20586.999</v>
      </c>
      <c r="C5038" s="29">
        <v>46794.883999999787</v>
      </c>
      <c r="D5038" s="29">
        <v>1</v>
      </c>
      <c r="E5038" s="29">
        <v>1</v>
      </c>
      <c r="F5038" s="29">
        <v>5236.4160000000002</v>
      </c>
      <c r="G5038" s="29">
        <v>1</v>
      </c>
      <c r="H5038" s="29">
        <v>1</v>
      </c>
      <c r="I5038" s="29">
        <v>1</v>
      </c>
      <c r="K5038" s="432"/>
      <c r="L5038" s="432" t="e">
        <f>IF(K5038=0,#REF!,0)</f>
        <v>#REF!</v>
      </c>
      <c r="O5038">
        <v>60203.940430000002</v>
      </c>
      <c r="P5038">
        <v>34</v>
      </c>
    </row>
    <row r="5039" spans="1:16">
      <c r="A5039" s="29">
        <v>5037</v>
      </c>
      <c r="B5039" s="29">
        <v>11409.079999999991</v>
      </c>
      <c r="C5039" s="29">
        <v>21552.877999999899</v>
      </c>
      <c r="D5039" s="29">
        <v>1</v>
      </c>
      <c r="E5039" s="29">
        <v>1</v>
      </c>
      <c r="F5039" s="29">
        <v>4061.4959999999901</v>
      </c>
      <c r="G5039" s="29">
        <v>1</v>
      </c>
      <c r="H5039" s="29">
        <v>1</v>
      </c>
      <c r="I5039" s="29">
        <v>1</v>
      </c>
      <c r="K5039" s="432"/>
      <c r="L5039" s="432" t="e">
        <f>IF(K5039=0,#REF!,0)</f>
        <v>#REF!</v>
      </c>
      <c r="O5039">
        <v>60708.021483999997</v>
      </c>
      <c r="P5039">
        <v>38</v>
      </c>
    </row>
    <row r="5040" spans="1:16">
      <c r="A5040" s="29">
        <v>5038</v>
      </c>
      <c r="B5040" s="29">
        <v>1850.8</v>
      </c>
      <c r="C5040" s="29">
        <v>19649.875999999898</v>
      </c>
      <c r="D5040" s="29">
        <v>1</v>
      </c>
      <c r="E5040" s="29">
        <v>1</v>
      </c>
      <c r="F5040" s="29">
        <v>2950.0540000000001</v>
      </c>
      <c r="G5040" s="29">
        <v>1</v>
      </c>
      <c r="H5040" s="29">
        <v>1</v>
      </c>
      <c r="I5040" s="29">
        <v>1</v>
      </c>
      <c r="K5040" s="432"/>
      <c r="L5040" s="432" t="e">
        <f>IF(K5040=0,#REF!,0)</f>
        <v>#REF!</v>
      </c>
      <c r="O5040">
        <v>59156.180724999998</v>
      </c>
      <c r="P5040">
        <v>36</v>
      </c>
    </row>
    <row r="5041" spans="1:16">
      <c r="A5041" s="29">
        <v>5039</v>
      </c>
      <c r="B5041" s="29">
        <v>1835.4449999999999</v>
      </c>
      <c r="C5041" s="29">
        <v>18476.1699999999</v>
      </c>
      <c r="D5041" s="29">
        <v>1</v>
      </c>
      <c r="E5041" s="29">
        <v>1</v>
      </c>
      <c r="F5041" s="29">
        <v>1647.104</v>
      </c>
      <c r="G5041" s="29">
        <v>1</v>
      </c>
      <c r="H5041" s="29">
        <v>1</v>
      </c>
      <c r="I5041" s="29">
        <v>1</v>
      </c>
      <c r="K5041" s="432"/>
      <c r="L5041" s="432" t="e">
        <f>IF(K5041=0,#REF!,0)</f>
        <v>#REF!</v>
      </c>
      <c r="O5041">
        <v>57926.345397999998</v>
      </c>
      <c r="P5041">
        <v>31</v>
      </c>
    </row>
    <row r="5042" spans="1:16">
      <c r="A5042" s="29">
        <v>5040</v>
      </c>
      <c r="B5042" s="29">
        <v>1085.690999999998</v>
      </c>
      <c r="C5042" s="29">
        <v>17695.600999999901</v>
      </c>
      <c r="D5042" s="29">
        <v>1</v>
      </c>
      <c r="E5042" s="29">
        <v>1</v>
      </c>
      <c r="F5042" s="29">
        <v>1257.87599999999</v>
      </c>
      <c r="G5042" s="29">
        <v>1</v>
      </c>
      <c r="H5042" s="29">
        <v>1</v>
      </c>
      <c r="I5042" s="29">
        <v>1</v>
      </c>
      <c r="K5042" s="432"/>
      <c r="L5042" s="432" t="e">
        <f>IF(K5042=0,#REF!,0)</f>
        <v>#REF!</v>
      </c>
      <c r="O5042">
        <v>55902.286865999988</v>
      </c>
      <c r="P5042">
        <v>30</v>
      </c>
    </row>
    <row r="5043" spans="1:16">
      <c r="A5043" s="29">
        <v>5041</v>
      </c>
      <c r="B5043" s="29">
        <v>1066.998999999998</v>
      </c>
      <c r="C5043" s="29">
        <v>16965.137999999901</v>
      </c>
      <c r="D5043" s="29">
        <v>1</v>
      </c>
      <c r="E5043" s="29">
        <v>1</v>
      </c>
      <c r="F5043" s="29">
        <v>552.13099999999997</v>
      </c>
      <c r="G5043" s="29">
        <v>1</v>
      </c>
      <c r="H5043" s="29">
        <v>1</v>
      </c>
      <c r="I5043" s="29">
        <v>1</v>
      </c>
      <c r="K5043" s="432"/>
      <c r="L5043" s="432" t="e">
        <f>IF(K5043=0,#REF!,0)</f>
        <v>#REF!</v>
      </c>
      <c r="O5043">
        <v>54395.757812000003</v>
      </c>
      <c r="P5043">
        <v>27</v>
      </c>
    </row>
    <row r="5044" spans="1:16">
      <c r="A5044" s="29">
        <v>5042</v>
      </c>
      <c r="B5044" s="29">
        <v>1043.9759999999981</v>
      </c>
      <c r="C5044" s="29">
        <v>16056.593999999899</v>
      </c>
      <c r="D5044" s="29">
        <v>1</v>
      </c>
      <c r="E5044" s="29">
        <v>1</v>
      </c>
      <c r="F5044" s="29">
        <v>313.24399999999901</v>
      </c>
      <c r="G5044" s="29">
        <v>1</v>
      </c>
      <c r="H5044" s="29">
        <v>1</v>
      </c>
      <c r="I5044" s="29">
        <v>1</v>
      </c>
      <c r="K5044" s="432"/>
      <c r="L5044" s="432" t="e">
        <f>IF(K5044=0,#REF!,0)</f>
        <v>#REF!</v>
      </c>
      <c r="O5044">
        <v>51487.823547</v>
      </c>
      <c r="P5044">
        <v>27</v>
      </c>
    </row>
    <row r="5045" spans="1:16">
      <c r="A5045" s="29">
        <v>5043</v>
      </c>
      <c r="B5045" s="29">
        <v>1032.623999999998</v>
      </c>
      <c r="C5045" s="29">
        <v>15590.032999999899</v>
      </c>
      <c r="D5045" s="29">
        <v>1</v>
      </c>
      <c r="E5045" s="29">
        <v>1</v>
      </c>
      <c r="F5045" s="29">
        <v>241.72299999999899</v>
      </c>
      <c r="G5045" s="29">
        <v>1</v>
      </c>
      <c r="H5045" s="29">
        <v>1</v>
      </c>
      <c r="I5045" s="29">
        <v>1</v>
      </c>
      <c r="K5045" s="432"/>
      <c r="L5045" s="432" t="e">
        <f>IF(K5045=0,#REF!,0)</f>
        <v>#REF!</v>
      </c>
      <c r="O5045">
        <v>50388.316590000002</v>
      </c>
      <c r="P5045">
        <v>30</v>
      </c>
    </row>
    <row r="5046" spans="1:16">
      <c r="A5046" s="29">
        <v>5044</v>
      </c>
      <c r="B5046" s="29">
        <v>1032.623999999998</v>
      </c>
      <c r="C5046" s="29">
        <v>15277.702999999899</v>
      </c>
      <c r="D5046" s="29">
        <v>1</v>
      </c>
      <c r="E5046" s="29">
        <v>1</v>
      </c>
      <c r="F5046" s="29">
        <v>242.435</v>
      </c>
      <c r="G5046" s="29">
        <v>1</v>
      </c>
      <c r="H5046" s="29">
        <v>1</v>
      </c>
      <c r="I5046" s="29">
        <v>1</v>
      </c>
      <c r="K5046" s="432"/>
      <c r="L5046" s="432" t="e">
        <f>IF(K5046=0,#REF!,0)</f>
        <v>#REF!</v>
      </c>
      <c r="O5046">
        <v>50552.076506999998</v>
      </c>
      <c r="P5046">
        <v>25</v>
      </c>
    </row>
    <row r="5047" spans="1:16">
      <c r="A5047" s="29">
        <v>5045</v>
      </c>
      <c r="B5047" s="29">
        <v>1032.623999999998</v>
      </c>
      <c r="C5047" s="29">
        <v>15245.6229999999</v>
      </c>
      <c r="D5047" s="29">
        <v>1</v>
      </c>
      <c r="E5047" s="29">
        <v>1</v>
      </c>
      <c r="F5047" s="29">
        <v>226.92599999999899</v>
      </c>
      <c r="G5047" s="29">
        <v>1</v>
      </c>
      <c r="H5047" s="29">
        <v>1</v>
      </c>
      <c r="I5047" s="29">
        <v>1</v>
      </c>
      <c r="K5047" s="432"/>
      <c r="L5047" s="432" t="e">
        <f>IF(K5047=0,#REF!,0)</f>
        <v>#REF!</v>
      </c>
      <c r="O5047">
        <v>49768.225525000002</v>
      </c>
      <c r="P5047">
        <v>25</v>
      </c>
    </row>
    <row r="5048" spans="1:16">
      <c r="A5048" s="29">
        <v>5046</v>
      </c>
      <c r="B5048" s="29">
        <v>1762.222</v>
      </c>
      <c r="C5048" s="29">
        <v>15241.3859999999</v>
      </c>
      <c r="D5048" s="29">
        <v>1</v>
      </c>
      <c r="E5048" s="29">
        <v>1</v>
      </c>
      <c r="F5048" s="29">
        <v>2498.357</v>
      </c>
      <c r="G5048" s="29">
        <v>1</v>
      </c>
      <c r="H5048" s="29">
        <v>1</v>
      </c>
      <c r="I5048" s="29">
        <v>1</v>
      </c>
      <c r="K5048" s="432"/>
      <c r="L5048" s="432" t="e">
        <f>IF(K5048=0,#REF!,0)</f>
        <v>#REF!</v>
      </c>
      <c r="O5048">
        <v>49962.244108999999</v>
      </c>
      <c r="P5048">
        <v>30</v>
      </c>
    </row>
    <row r="5049" spans="1:16">
      <c r="A5049" s="29">
        <v>5047</v>
      </c>
      <c r="B5049" s="29">
        <v>10322.881999999991</v>
      </c>
      <c r="C5049" s="29">
        <v>15482.824999999901</v>
      </c>
      <c r="D5049" s="29">
        <v>1</v>
      </c>
      <c r="E5049" s="29">
        <v>1</v>
      </c>
      <c r="F5049" s="29">
        <v>6551.4919999999902</v>
      </c>
      <c r="G5049" s="29">
        <v>1</v>
      </c>
      <c r="H5049" s="29">
        <v>1</v>
      </c>
      <c r="I5049" s="29">
        <v>1</v>
      </c>
      <c r="K5049" s="432"/>
      <c r="L5049" s="432" t="e">
        <f>IF(K5049=0,#REF!,0)</f>
        <v>#REF!</v>
      </c>
      <c r="O5049">
        <v>50389.525389000002</v>
      </c>
      <c r="P5049">
        <v>25</v>
      </c>
    </row>
    <row r="5050" spans="1:16">
      <c r="A5050" s="29">
        <v>5048</v>
      </c>
      <c r="B5050" s="29">
        <v>4335.6129999999994</v>
      </c>
      <c r="C5050" s="29">
        <v>77378.314999999886</v>
      </c>
      <c r="D5050" s="29">
        <v>1</v>
      </c>
      <c r="E5050" s="29">
        <v>1</v>
      </c>
      <c r="F5050" s="29">
        <v>5307.6270000000004</v>
      </c>
      <c r="G5050" s="29">
        <v>1</v>
      </c>
      <c r="H5050" s="29">
        <v>1</v>
      </c>
      <c r="I5050" s="29">
        <v>1</v>
      </c>
      <c r="K5050" s="432"/>
      <c r="L5050" s="432" t="e">
        <f>IF(K5050=0,#REF!,0)</f>
        <v>#REF!</v>
      </c>
      <c r="O5050">
        <v>51621.353759999998</v>
      </c>
      <c r="P5050">
        <v>30</v>
      </c>
    </row>
    <row r="5051" spans="1:16">
      <c r="A5051" s="29">
        <v>5049</v>
      </c>
      <c r="B5051" s="29">
        <v>6210.0679999999966</v>
      </c>
      <c r="C5051" s="29">
        <v>122834.0499999999</v>
      </c>
      <c r="D5051" s="29">
        <v>1</v>
      </c>
      <c r="E5051" s="29">
        <v>1</v>
      </c>
      <c r="F5051" s="29">
        <v>4391.018</v>
      </c>
      <c r="G5051" s="29">
        <v>1</v>
      </c>
      <c r="H5051" s="29">
        <v>1</v>
      </c>
      <c r="I5051" s="29">
        <v>1</v>
      </c>
      <c r="K5051" s="432"/>
      <c r="L5051" s="432" t="e">
        <f>IF(K5051=0,#REF!,0)</f>
        <v>#REF!</v>
      </c>
      <c r="O5051">
        <v>51446.463929000012</v>
      </c>
      <c r="P5051">
        <v>39</v>
      </c>
    </row>
    <row r="5052" spans="1:16">
      <c r="A5052" s="29">
        <v>5050</v>
      </c>
      <c r="B5052" s="29">
        <v>9314.8549999999886</v>
      </c>
      <c r="C5052" s="29">
        <v>150385.02799999979</v>
      </c>
      <c r="D5052" s="29">
        <v>1</v>
      </c>
      <c r="E5052" s="29">
        <v>1</v>
      </c>
      <c r="F5052" s="29">
        <v>3344.5299999999902</v>
      </c>
      <c r="G5052" s="29">
        <v>1</v>
      </c>
      <c r="H5052" s="29">
        <v>1</v>
      </c>
      <c r="I5052" s="29">
        <v>1</v>
      </c>
      <c r="K5052" s="432"/>
      <c r="L5052" s="432" t="e">
        <f>IF(K5052=0,#REF!,0)</f>
        <v>#REF!</v>
      </c>
      <c r="O5052">
        <v>52710.571044999997</v>
      </c>
      <c r="P5052">
        <v>40</v>
      </c>
    </row>
    <row r="5053" spans="1:16">
      <c r="A5053" s="29">
        <v>5051</v>
      </c>
      <c r="B5053" s="29">
        <v>10936.885</v>
      </c>
      <c r="C5053" s="29">
        <v>172029.42299999981</v>
      </c>
      <c r="D5053" s="29">
        <v>1</v>
      </c>
      <c r="E5053" s="29">
        <v>1</v>
      </c>
      <c r="F5053" s="29">
        <v>2951.8690000000001</v>
      </c>
      <c r="G5053" s="29">
        <v>1</v>
      </c>
      <c r="H5053" s="29">
        <v>1</v>
      </c>
      <c r="I5053" s="29">
        <v>1</v>
      </c>
      <c r="K5053" s="432"/>
      <c r="L5053" s="432" t="e">
        <f>IF(K5053=0,#REF!,0)</f>
        <v>#REF!</v>
      </c>
      <c r="O5053">
        <v>53856.063719999998</v>
      </c>
      <c r="P5053">
        <v>42</v>
      </c>
    </row>
    <row r="5054" spans="1:16">
      <c r="A5054" s="29">
        <v>5052</v>
      </c>
      <c r="B5054" s="29">
        <v>11992.02799999998</v>
      </c>
      <c r="C5054" s="29">
        <v>165269.39899999989</v>
      </c>
      <c r="D5054" s="29">
        <v>1</v>
      </c>
      <c r="E5054" s="29">
        <v>1</v>
      </c>
      <c r="F5054" s="29">
        <v>2755.3339999999998</v>
      </c>
      <c r="G5054" s="29">
        <v>1</v>
      </c>
      <c r="H5054" s="29">
        <v>1</v>
      </c>
      <c r="I5054" s="29">
        <v>1</v>
      </c>
      <c r="K5054" s="432"/>
      <c r="L5054" s="432" t="e">
        <f>IF(K5054=0,#REF!,0)</f>
        <v>#REF!</v>
      </c>
      <c r="O5054">
        <v>55599.892638999998</v>
      </c>
      <c r="P5054">
        <v>39</v>
      </c>
    </row>
    <row r="5055" spans="1:16">
      <c r="A5055" s="29">
        <v>5053</v>
      </c>
      <c r="B5055" s="29">
        <v>20386.9039999999</v>
      </c>
      <c r="C5055" s="29">
        <v>141434.78999999969</v>
      </c>
      <c r="D5055" s="29">
        <v>1</v>
      </c>
      <c r="E5055" s="29">
        <v>1</v>
      </c>
      <c r="F5055" s="29">
        <v>4125.7370000000001</v>
      </c>
      <c r="G5055" s="29">
        <v>1</v>
      </c>
      <c r="H5055" s="29">
        <v>1</v>
      </c>
      <c r="I5055" s="29">
        <v>1</v>
      </c>
      <c r="K5055" s="432"/>
      <c r="L5055" s="432" t="e">
        <f>IF(K5055=0,#REF!,0)</f>
        <v>#REF!</v>
      </c>
      <c r="O5055">
        <v>55661.277161999998</v>
      </c>
      <c r="P5055">
        <v>38</v>
      </c>
    </row>
    <row r="5056" spans="1:16">
      <c r="A5056" s="29">
        <v>5054</v>
      </c>
      <c r="B5056" s="29">
        <v>15182.367</v>
      </c>
      <c r="C5056" s="29">
        <v>161206.39299999989</v>
      </c>
      <c r="D5056" s="29">
        <v>1</v>
      </c>
      <c r="E5056" s="29">
        <v>1</v>
      </c>
      <c r="F5056" s="29">
        <v>3668.0799999999899</v>
      </c>
      <c r="G5056" s="29">
        <v>1</v>
      </c>
      <c r="H5056" s="29">
        <v>1</v>
      </c>
      <c r="I5056" s="29">
        <v>1</v>
      </c>
      <c r="K5056" s="432"/>
      <c r="L5056" s="432" t="e">
        <f>IF(K5056=0,#REF!,0)</f>
        <v>#REF!</v>
      </c>
      <c r="O5056">
        <v>56692.174072000002</v>
      </c>
      <c r="P5056">
        <v>35</v>
      </c>
    </row>
    <row r="5057" spans="1:16">
      <c r="A5057" s="29">
        <v>5055</v>
      </c>
      <c r="B5057" s="29">
        <v>14498.61899999989</v>
      </c>
      <c r="C5057" s="29">
        <v>194586.9559999998</v>
      </c>
      <c r="D5057" s="29">
        <v>1</v>
      </c>
      <c r="E5057" s="29">
        <v>1</v>
      </c>
      <c r="F5057" s="29">
        <v>2102.0590000000002</v>
      </c>
      <c r="G5057" s="29">
        <v>1</v>
      </c>
      <c r="H5057" s="29">
        <v>1</v>
      </c>
      <c r="I5057" s="29">
        <v>1</v>
      </c>
      <c r="K5057" s="432"/>
      <c r="L5057" s="432" t="e">
        <f>IF(K5057=0,#REF!,0)</f>
        <v>#REF!</v>
      </c>
      <c r="O5057">
        <v>57146.432495000001</v>
      </c>
      <c r="P5057">
        <v>34</v>
      </c>
    </row>
    <row r="5058" spans="1:16">
      <c r="A5058" s="29">
        <v>5056</v>
      </c>
      <c r="B5058" s="29">
        <v>14700.611999999899</v>
      </c>
      <c r="C5058" s="29">
        <v>181267.5009999999</v>
      </c>
      <c r="D5058" s="29">
        <v>1</v>
      </c>
      <c r="E5058" s="29">
        <v>1</v>
      </c>
      <c r="F5058" s="29">
        <v>1841.4839999999999</v>
      </c>
      <c r="G5058" s="29">
        <v>1</v>
      </c>
      <c r="H5058" s="29">
        <v>1</v>
      </c>
      <c r="I5058" s="29">
        <v>1</v>
      </c>
      <c r="K5058" s="432"/>
      <c r="L5058" s="432" t="e">
        <f>IF(K5058=0,#REF!,0)</f>
        <v>#REF!</v>
      </c>
      <c r="O5058">
        <v>57584.502992000002</v>
      </c>
      <c r="P5058">
        <v>32</v>
      </c>
    </row>
    <row r="5059" spans="1:16">
      <c r="A5059" s="29">
        <v>5057</v>
      </c>
      <c r="B5059" s="29">
        <v>14185.769</v>
      </c>
      <c r="C5059" s="29">
        <v>161780.0339999999</v>
      </c>
      <c r="D5059" s="29">
        <v>1</v>
      </c>
      <c r="E5059" s="29">
        <v>1</v>
      </c>
      <c r="F5059" s="29">
        <v>2102.12</v>
      </c>
      <c r="G5059" s="29">
        <v>1</v>
      </c>
      <c r="H5059" s="29">
        <v>1</v>
      </c>
      <c r="I5059" s="29">
        <v>1</v>
      </c>
      <c r="K5059" s="432"/>
      <c r="L5059" s="432" t="e">
        <f>IF(K5059=0,#REF!,0)</f>
        <v>#REF!</v>
      </c>
      <c r="O5059">
        <v>58238.246765000004</v>
      </c>
      <c r="P5059">
        <v>35</v>
      </c>
    </row>
    <row r="5060" spans="1:16">
      <c r="A5060" s="29">
        <v>5058</v>
      </c>
      <c r="B5060" s="29">
        <v>14698.47799999999</v>
      </c>
      <c r="C5060" s="29">
        <v>126822.4399999999</v>
      </c>
      <c r="D5060" s="29">
        <v>1</v>
      </c>
      <c r="E5060" s="29">
        <v>1</v>
      </c>
      <c r="F5060" s="29">
        <v>3668.1669999999999</v>
      </c>
      <c r="G5060" s="29">
        <v>1</v>
      </c>
      <c r="H5060" s="29">
        <v>1</v>
      </c>
      <c r="I5060" s="29">
        <v>1</v>
      </c>
      <c r="K5060" s="432"/>
      <c r="L5060" s="432" t="e">
        <f>IF(K5060=0,#REF!,0)</f>
        <v>#REF!</v>
      </c>
      <c r="O5060">
        <v>58897.193299000013</v>
      </c>
      <c r="P5060">
        <v>35</v>
      </c>
    </row>
    <row r="5061" spans="1:16">
      <c r="A5061" s="29">
        <v>5059</v>
      </c>
      <c r="B5061" s="29">
        <v>19580.802999999902</v>
      </c>
      <c r="C5061" s="29">
        <v>46155.263999999792</v>
      </c>
      <c r="D5061" s="29">
        <v>1</v>
      </c>
      <c r="E5061" s="29">
        <v>1</v>
      </c>
      <c r="F5061" s="29">
        <v>5171.0919999999996</v>
      </c>
      <c r="G5061" s="29">
        <v>1</v>
      </c>
      <c r="H5061" s="29">
        <v>1</v>
      </c>
      <c r="I5061" s="29">
        <v>1</v>
      </c>
      <c r="K5061" s="432"/>
      <c r="L5061" s="432" t="e">
        <f>IF(K5061=0,#REF!,0)</f>
        <v>#REF!</v>
      </c>
      <c r="O5061">
        <v>59684.641236000003</v>
      </c>
      <c r="P5061">
        <v>35</v>
      </c>
    </row>
    <row r="5062" spans="1:16">
      <c r="A5062" s="29">
        <v>5060</v>
      </c>
      <c r="B5062" s="29">
        <v>20568.874</v>
      </c>
      <c r="C5062" s="29">
        <v>46279.475999999893</v>
      </c>
      <c r="D5062" s="29">
        <v>1</v>
      </c>
      <c r="E5062" s="29">
        <v>1</v>
      </c>
      <c r="F5062" s="29">
        <v>5237.5189999999902</v>
      </c>
      <c r="G5062" s="29">
        <v>1</v>
      </c>
      <c r="H5062" s="29">
        <v>1</v>
      </c>
      <c r="I5062" s="29">
        <v>1</v>
      </c>
      <c r="K5062" s="432"/>
      <c r="L5062" s="432" t="e">
        <f>IF(K5062=0,#REF!,0)</f>
        <v>#REF!</v>
      </c>
      <c r="O5062">
        <v>60157.936888999997</v>
      </c>
      <c r="P5062">
        <v>37</v>
      </c>
    </row>
    <row r="5063" spans="1:16">
      <c r="A5063" s="29">
        <v>5061</v>
      </c>
      <c r="B5063" s="29">
        <v>11069.34899999998</v>
      </c>
      <c r="C5063" s="29">
        <v>21341.290999999888</v>
      </c>
      <c r="D5063" s="29">
        <v>1</v>
      </c>
      <c r="E5063" s="29">
        <v>1</v>
      </c>
      <c r="F5063" s="29">
        <v>4062.20099999999</v>
      </c>
      <c r="G5063" s="29">
        <v>1</v>
      </c>
      <c r="H5063" s="29">
        <v>1</v>
      </c>
      <c r="I5063" s="29">
        <v>1</v>
      </c>
      <c r="K5063" s="432"/>
      <c r="L5063" s="432" t="e">
        <f>IF(K5063=0,#REF!,0)</f>
        <v>#REF!</v>
      </c>
      <c r="O5063">
        <v>61256.061218000003</v>
      </c>
      <c r="P5063">
        <v>40</v>
      </c>
    </row>
    <row r="5064" spans="1:16">
      <c r="A5064" s="29">
        <v>5062</v>
      </c>
      <c r="B5064" s="29">
        <v>1846.856</v>
      </c>
      <c r="C5064" s="29">
        <v>19525.592999999899</v>
      </c>
      <c r="D5064" s="29">
        <v>1</v>
      </c>
      <c r="E5064" s="29">
        <v>1</v>
      </c>
      <c r="F5064" s="29">
        <v>2950.6039999999998</v>
      </c>
      <c r="G5064" s="29">
        <v>1</v>
      </c>
      <c r="H5064" s="29">
        <v>1</v>
      </c>
      <c r="I5064" s="29">
        <v>1</v>
      </c>
      <c r="K5064" s="432"/>
      <c r="L5064" s="432" t="e">
        <f>IF(K5064=0,#REF!,0)</f>
        <v>#REF!</v>
      </c>
      <c r="O5064">
        <v>60200.913940000013</v>
      </c>
      <c r="P5064">
        <v>39</v>
      </c>
    </row>
    <row r="5065" spans="1:16">
      <c r="A5065" s="29">
        <v>5063</v>
      </c>
      <c r="B5065" s="29">
        <v>1831.684</v>
      </c>
      <c r="C5065" s="29">
        <v>18366.045999999889</v>
      </c>
      <c r="D5065" s="29">
        <v>1</v>
      </c>
      <c r="E5065" s="29">
        <v>1</v>
      </c>
      <c r="F5065" s="29">
        <v>1647.3409999999899</v>
      </c>
      <c r="G5065" s="29">
        <v>1</v>
      </c>
      <c r="H5065" s="29">
        <v>1</v>
      </c>
      <c r="I5065" s="29">
        <v>1</v>
      </c>
      <c r="K5065" s="432"/>
      <c r="L5065" s="432" t="e">
        <f>IF(K5065=0,#REF!,0)</f>
        <v>#REF!</v>
      </c>
      <c r="O5065">
        <v>57822.597960999999</v>
      </c>
      <c r="P5065">
        <v>35</v>
      </c>
    </row>
    <row r="5066" spans="1:16">
      <c r="A5066" s="29">
        <v>5064</v>
      </c>
      <c r="B5066" s="29">
        <v>1084.815999999998</v>
      </c>
      <c r="C5066" s="29">
        <v>17696.3849999999</v>
      </c>
      <c r="D5066" s="29">
        <v>1</v>
      </c>
      <c r="E5066" s="29">
        <v>1</v>
      </c>
      <c r="F5066" s="29">
        <v>1257.914</v>
      </c>
      <c r="G5066" s="29">
        <v>1</v>
      </c>
      <c r="H5066" s="29">
        <v>1</v>
      </c>
      <c r="I5066" s="29">
        <v>1</v>
      </c>
      <c r="K5066" s="432"/>
      <c r="L5066" s="432" t="e">
        <f>IF(K5066=0,#REF!,0)</f>
        <v>#REF!</v>
      </c>
      <c r="O5066">
        <v>56457.244078999996</v>
      </c>
      <c r="P5066">
        <v>32</v>
      </c>
    </row>
    <row r="5067" spans="1:16">
      <c r="A5067" s="29">
        <v>5065</v>
      </c>
      <c r="B5067" s="29">
        <v>1078.9279999999981</v>
      </c>
      <c r="C5067" s="29">
        <v>17495.95999999989</v>
      </c>
      <c r="D5067" s="29">
        <v>1</v>
      </c>
      <c r="E5067" s="29">
        <v>1</v>
      </c>
      <c r="F5067" s="29">
        <v>551.97299999999996</v>
      </c>
      <c r="G5067" s="29">
        <v>1</v>
      </c>
      <c r="H5067" s="29">
        <v>1</v>
      </c>
      <c r="I5067" s="29">
        <v>1</v>
      </c>
      <c r="K5067" s="432"/>
      <c r="L5067" s="432" t="e">
        <f>IF(K5067=0,#REF!,0)</f>
        <v>#REF!</v>
      </c>
      <c r="O5067">
        <v>53114.994201000001</v>
      </c>
      <c r="P5067">
        <v>28</v>
      </c>
    </row>
    <row r="5068" spans="1:16">
      <c r="A5068" s="29">
        <v>5066</v>
      </c>
      <c r="B5068" s="29">
        <v>1067.987999999998</v>
      </c>
      <c r="C5068" s="29">
        <v>16998.622999999901</v>
      </c>
      <c r="D5068" s="29">
        <v>1</v>
      </c>
      <c r="E5068" s="29">
        <v>1</v>
      </c>
      <c r="F5068" s="29">
        <v>312.83699999999999</v>
      </c>
      <c r="G5068" s="29">
        <v>1</v>
      </c>
      <c r="H5068" s="29">
        <v>1</v>
      </c>
      <c r="I5068" s="29">
        <v>1</v>
      </c>
      <c r="K5068" s="432"/>
      <c r="L5068" s="432" t="e">
        <f>IF(K5068=0,#REF!,0)</f>
        <v>#REF!</v>
      </c>
      <c r="O5068">
        <v>51905.035400000001</v>
      </c>
      <c r="P5068">
        <v>23</v>
      </c>
    </row>
    <row r="5069" spans="1:16">
      <c r="A5069" s="29">
        <v>5067</v>
      </c>
      <c r="B5069" s="29">
        <v>1064.832999999998</v>
      </c>
      <c r="C5069" s="29">
        <v>16905.953999999889</v>
      </c>
      <c r="D5069" s="29">
        <v>1</v>
      </c>
      <c r="E5069" s="29">
        <v>1</v>
      </c>
      <c r="F5069" s="29">
        <v>240.367999999999</v>
      </c>
      <c r="G5069" s="29">
        <v>1</v>
      </c>
      <c r="H5069" s="29">
        <v>1</v>
      </c>
      <c r="I5069" s="29">
        <v>1</v>
      </c>
      <c r="K5069" s="432"/>
      <c r="L5069" s="432" t="e">
        <f>IF(K5069=0,#REF!,0)</f>
        <v>#REF!</v>
      </c>
      <c r="O5069">
        <v>51478.235595999999</v>
      </c>
      <c r="P5069">
        <v>27</v>
      </c>
    </row>
    <row r="5070" spans="1:16">
      <c r="A5070" s="29">
        <v>5068</v>
      </c>
      <c r="B5070" s="29">
        <v>1056.8509999999981</v>
      </c>
      <c r="C5070" s="29">
        <v>16602.337999999902</v>
      </c>
      <c r="D5070" s="29">
        <v>1</v>
      </c>
      <c r="E5070" s="29">
        <v>1</v>
      </c>
      <c r="F5070" s="29">
        <v>240.70399999999901</v>
      </c>
      <c r="G5070" s="29">
        <v>1</v>
      </c>
      <c r="H5070" s="29">
        <v>1</v>
      </c>
      <c r="I5070" s="29">
        <v>1</v>
      </c>
      <c r="K5070" s="432"/>
      <c r="L5070" s="432" t="e">
        <f>IF(K5070=0,#REF!,0)</f>
        <v>#REF!</v>
      </c>
      <c r="O5070">
        <v>51262.047669</v>
      </c>
      <c r="P5070">
        <v>26</v>
      </c>
    </row>
    <row r="5071" spans="1:16">
      <c r="A5071" s="29">
        <v>5069</v>
      </c>
      <c r="B5071" s="29">
        <v>1049.5719999999981</v>
      </c>
      <c r="C5071" s="29">
        <v>16333.091999999901</v>
      </c>
      <c r="D5071" s="29">
        <v>1</v>
      </c>
      <c r="E5071" s="29">
        <v>1</v>
      </c>
      <c r="F5071" s="29">
        <v>225.696</v>
      </c>
      <c r="G5071" s="29">
        <v>1</v>
      </c>
      <c r="H5071" s="29">
        <v>1</v>
      </c>
      <c r="I5071" s="29">
        <v>1</v>
      </c>
      <c r="K5071" s="432"/>
      <c r="L5071" s="432" t="e">
        <f>IF(K5071=0,#REF!,0)</f>
        <v>#REF!</v>
      </c>
      <c r="O5071">
        <v>51109.021026000002</v>
      </c>
      <c r="P5071">
        <v>24</v>
      </c>
    </row>
    <row r="5072" spans="1:16">
      <c r="A5072" s="29">
        <v>5070</v>
      </c>
      <c r="B5072" s="29">
        <v>1777.7670000000001</v>
      </c>
      <c r="C5072" s="29">
        <v>16281.610999999901</v>
      </c>
      <c r="D5072" s="29">
        <v>1</v>
      </c>
      <c r="E5072" s="29">
        <v>1</v>
      </c>
      <c r="F5072" s="29">
        <v>2496.5299999999902</v>
      </c>
      <c r="G5072" s="29">
        <v>1</v>
      </c>
      <c r="H5072" s="29">
        <v>1</v>
      </c>
      <c r="I5072" s="29">
        <v>1</v>
      </c>
      <c r="K5072" s="432"/>
      <c r="L5072" s="432" t="e">
        <f>IF(K5072=0,#REF!,0)</f>
        <v>#REF!</v>
      </c>
      <c r="O5072">
        <v>51054.677307000013</v>
      </c>
      <c r="P5072">
        <v>28</v>
      </c>
    </row>
    <row r="5073" spans="1:16">
      <c r="A5073" s="29">
        <v>5071</v>
      </c>
      <c r="B5073" s="29">
        <v>15127.99899999998</v>
      </c>
      <c r="C5073" s="29">
        <v>17762.767999999902</v>
      </c>
      <c r="D5073" s="29">
        <v>1</v>
      </c>
      <c r="E5073" s="29">
        <v>1</v>
      </c>
      <c r="F5073" s="29">
        <v>6548.6809999999896</v>
      </c>
      <c r="G5073" s="29">
        <v>1</v>
      </c>
      <c r="H5073" s="29">
        <v>1</v>
      </c>
      <c r="I5073" s="29">
        <v>1</v>
      </c>
      <c r="K5073" s="432"/>
      <c r="L5073" s="432" t="e">
        <f>IF(K5073=0,#REF!,0)</f>
        <v>#REF!</v>
      </c>
      <c r="O5073">
        <v>52870.567382999987</v>
      </c>
      <c r="P5073">
        <v>35</v>
      </c>
    </row>
    <row r="5074" spans="1:16">
      <c r="A5074" s="29">
        <v>5072</v>
      </c>
      <c r="B5074" s="29">
        <v>9832.8559999999907</v>
      </c>
      <c r="C5074" s="29">
        <v>100183.4469999999</v>
      </c>
      <c r="D5074" s="29">
        <v>1</v>
      </c>
      <c r="E5074" s="29">
        <v>1</v>
      </c>
      <c r="F5074" s="29">
        <v>5304.8519999999999</v>
      </c>
      <c r="G5074" s="29">
        <v>1</v>
      </c>
      <c r="H5074" s="29">
        <v>1</v>
      </c>
      <c r="I5074" s="29">
        <v>1</v>
      </c>
      <c r="K5074" s="432"/>
      <c r="L5074" s="432" t="e">
        <f>IF(K5074=0,#REF!,0)</f>
        <v>#REF!</v>
      </c>
      <c r="O5074">
        <v>55685.049224000002</v>
      </c>
      <c r="P5074">
        <v>39</v>
      </c>
    </row>
    <row r="5075" spans="1:16">
      <c r="A5075" s="29">
        <v>5073</v>
      </c>
      <c r="B5075" s="29">
        <v>10464.581999999989</v>
      </c>
      <c r="C5075" s="29">
        <v>136588.39099999989</v>
      </c>
      <c r="D5075" s="29">
        <v>1</v>
      </c>
      <c r="E5075" s="29">
        <v>1</v>
      </c>
      <c r="F5075" s="29">
        <v>4388.7549999999901</v>
      </c>
      <c r="G5075" s="29">
        <v>1</v>
      </c>
      <c r="H5075" s="29">
        <v>1</v>
      </c>
      <c r="I5075" s="29">
        <v>1</v>
      </c>
      <c r="K5075" s="432"/>
      <c r="L5075" s="432" t="e">
        <f>IF(K5075=0,#REF!,0)</f>
        <v>#REF!</v>
      </c>
      <c r="O5075">
        <v>57871.518798999998</v>
      </c>
      <c r="P5075">
        <v>40</v>
      </c>
    </row>
    <row r="5076" spans="1:16">
      <c r="A5076" s="29">
        <v>5074</v>
      </c>
      <c r="B5076" s="29">
        <v>12162.420999999989</v>
      </c>
      <c r="C5076" s="29">
        <v>162072.77099999969</v>
      </c>
      <c r="D5076" s="29">
        <v>1</v>
      </c>
      <c r="E5076" s="29">
        <v>1</v>
      </c>
      <c r="F5076" s="29">
        <v>3342.8069999999898</v>
      </c>
      <c r="G5076" s="29">
        <v>1</v>
      </c>
      <c r="H5076" s="29">
        <v>1</v>
      </c>
      <c r="I5076" s="29">
        <v>1</v>
      </c>
      <c r="K5076" s="432"/>
      <c r="L5076" s="432" t="e">
        <f>IF(K5076=0,#REF!,0)</f>
        <v>#REF!</v>
      </c>
      <c r="O5076">
        <v>61305.645264999999</v>
      </c>
      <c r="P5076">
        <v>48</v>
      </c>
    </row>
    <row r="5077" spans="1:16">
      <c r="A5077" s="29">
        <v>5075</v>
      </c>
      <c r="B5077" s="29">
        <v>12848.52099999999</v>
      </c>
      <c r="C5077" s="29">
        <v>183773.3679999999</v>
      </c>
      <c r="D5077" s="29">
        <v>1</v>
      </c>
      <c r="E5077" s="29">
        <v>1</v>
      </c>
      <c r="F5077" s="29">
        <v>2950.3829999999898</v>
      </c>
      <c r="G5077" s="29">
        <v>1</v>
      </c>
      <c r="H5077" s="29">
        <v>1</v>
      </c>
      <c r="I5077" s="29">
        <v>1</v>
      </c>
      <c r="K5077" s="432"/>
      <c r="L5077" s="432" t="e">
        <f>IF(K5077=0,#REF!,0)</f>
        <v>#REF!</v>
      </c>
      <c r="O5077">
        <v>63699.480408000003</v>
      </c>
      <c r="P5077">
        <v>45</v>
      </c>
    </row>
    <row r="5078" spans="1:16">
      <c r="A5078" s="29">
        <v>5076</v>
      </c>
      <c r="B5078" s="29">
        <v>13693.63</v>
      </c>
      <c r="C5078" s="29">
        <v>174755.2329999998</v>
      </c>
      <c r="D5078" s="29">
        <v>1</v>
      </c>
      <c r="E5078" s="29">
        <v>1</v>
      </c>
      <c r="F5078" s="29">
        <v>2753.9270000000001</v>
      </c>
      <c r="G5078" s="29">
        <v>1</v>
      </c>
      <c r="H5078" s="29">
        <v>1</v>
      </c>
      <c r="I5078" s="29">
        <v>1</v>
      </c>
      <c r="K5078" s="432"/>
      <c r="L5078" s="432" t="e">
        <f>IF(K5078=0,#REF!,0)</f>
        <v>#REF!</v>
      </c>
      <c r="O5078">
        <v>64518.536619999999</v>
      </c>
      <c r="P5078">
        <v>46</v>
      </c>
    </row>
    <row r="5079" spans="1:16">
      <c r="A5079" s="29">
        <v>5077</v>
      </c>
      <c r="B5079" s="29">
        <v>22244.884999999889</v>
      </c>
      <c r="C5079" s="29">
        <v>150560.1749999999</v>
      </c>
      <c r="D5079" s="29">
        <v>1</v>
      </c>
      <c r="E5079" s="29">
        <v>1</v>
      </c>
      <c r="F5079" s="29">
        <v>4123.6939999999904</v>
      </c>
      <c r="G5079" s="29">
        <v>1</v>
      </c>
      <c r="H5079" s="29">
        <v>1</v>
      </c>
      <c r="I5079" s="29">
        <v>1</v>
      </c>
      <c r="K5079" s="432"/>
      <c r="L5079" s="432" t="e">
        <f>IF(K5079=0,#REF!,0)</f>
        <v>#REF!</v>
      </c>
      <c r="O5079">
        <v>63423.966612999997</v>
      </c>
      <c r="P5079">
        <v>43</v>
      </c>
    </row>
    <row r="5080" spans="1:16">
      <c r="A5080" s="29">
        <v>5078</v>
      </c>
      <c r="B5080" s="29">
        <v>16789.968999999888</v>
      </c>
      <c r="C5080" s="29">
        <v>167847.6949999998</v>
      </c>
      <c r="D5080" s="29">
        <v>1</v>
      </c>
      <c r="E5080" s="29">
        <v>1</v>
      </c>
      <c r="F5080" s="29">
        <v>3666.3040000000001</v>
      </c>
      <c r="G5080" s="29">
        <v>1</v>
      </c>
      <c r="H5080" s="29">
        <v>1</v>
      </c>
      <c r="I5080" s="29">
        <v>1</v>
      </c>
      <c r="K5080" s="432"/>
      <c r="L5080" s="432" t="e">
        <f>IF(K5080=0,#REF!,0)</f>
        <v>#REF!</v>
      </c>
      <c r="O5080">
        <v>63222.446532999988</v>
      </c>
      <c r="P5080">
        <v>44</v>
      </c>
    </row>
    <row r="5081" spans="1:16">
      <c r="A5081" s="29">
        <v>5079</v>
      </c>
      <c r="B5081" s="29">
        <v>15187.74699999999</v>
      </c>
      <c r="C5081" s="29">
        <v>197221.45999999979</v>
      </c>
      <c r="D5081" s="29">
        <v>1</v>
      </c>
      <c r="E5081" s="29">
        <v>1</v>
      </c>
      <c r="F5081" s="29">
        <v>2101.2829999999999</v>
      </c>
      <c r="G5081" s="29">
        <v>1</v>
      </c>
      <c r="H5081" s="29">
        <v>1</v>
      </c>
      <c r="I5081" s="29">
        <v>1</v>
      </c>
      <c r="K5081" s="432"/>
      <c r="L5081" s="432" t="e">
        <f>IF(K5081=0,#REF!,0)</f>
        <v>#REF!</v>
      </c>
      <c r="O5081">
        <v>64996.550170000002</v>
      </c>
      <c r="P5081">
        <v>38</v>
      </c>
    </row>
    <row r="5082" spans="1:16">
      <c r="A5082" s="29">
        <v>5080</v>
      </c>
      <c r="B5082" s="29">
        <v>15454.539000000001</v>
      </c>
      <c r="C5082" s="29">
        <v>184635.9149999998</v>
      </c>
      <c r="D5082" s="29">
        <v>1</v>
      </c>
      <c r="E5082" s="29">
        <v>1</v>
      </c>
      <c r="F5082" s="29">
        <v>1840.9159999999999</v>
      </c>
      <c r="G5082" s="29">
        <v>1</v>
      </c>
      <c r="H5082" s="29">
        <v>1</v>
      </c>
      <c r="I5082" s="29">
        <v>1</v>
      </c>
      <c r="K5082" s="432"/>
      <c r="L5082" s="432" t="e">
        <f>IF(K5082=0,#REF!,0)</f>
        <v>#REF!</v>
      </c>
      <c r="O5082">
        <v>64465.385926000003</v>
      </c>
      <c r="P5082">
        <v>41</v>
      </c>
    </row>
    <row r="5083" spans="1:16">
      <c r="A5083" s="29">
        <v>5081</v>
      </c>
      <c r="B5083" s="29">
        <v>15447.860999999901</v>
      </c>
      <c r="C5083" s="29">
        <v>168553.90199999959</v>
      </c>
      <c r="D5083" s="29">
        <v>1</v>
      </c>
      <c r="E5083" s="29">
        <v>1</v>
      </c>
      <c r="F5083" s="29">
        <v>2101.4409999999898</v>
      </c>
      <c r="G5083" s="29">
        <v>1</v>
      </c>
      <c r="H5083" s="29">
        <v>1</v>
      </c>
      <c r="I5083" s="29">
        <v>1</v>
      </c>
      <c r="K5083" s="432"/>
      <c r="L5083" s="432" t="e">
        <f>IF(K5083=0,#REF!,0)</f>
        <v>#REF!</v>
      </c>
      <c r="O5083">
        <v>64141.869017999998</v>
      </c>
      <c r="P5083">
        <v>37</v>
      </c>
    </row>
    <row r="5084" spans="1:16">
      <c r="A5084" s="29">
        <v>5082</v>
      </c>
      <c r="B5084" s="29">
        <v>16016.489</v>
      </c>
      <c r="C5084" s="29">
        <v>135497.4969999998</v>
      </c>
      <c r="D5084" s="29">
        <v>1</v>
      </c>
      <c r="E5084" s="29">
        <v>1</v>
      </c>
      <c r="F5084" s="29">
        <v>3667.1119999999901</v>
      </c>
      <c r="G5084" s="29">
        <v>1</v>
      </c>
      <c r="H5084" s="29">
        <v>1</v>
      </c>
      <c r="I5084" s="29">
        <v>1</v>
      </c>
      <c r="K5084" s="432"/>
      <c r="L5084" s="432" t="e">
        <f>IF(K5084=0,#REF!,0)</f>
        <v>#REF!</v>
      </c>
      <c r="O5084">
        <v>63780.288938999998</v>
      </c>
      <c r="P5084">
        <v>36</v>
      </c>
    </row>
    <row r="5085" spans="1:16">
      <c r="A5085" s="29">
        <v>5083</v>
      </c>
      <c r="B5085" s="29">
        <v>21896.906999999901</v>
      </c>
      <c r="C5085" s="29">
        <v>48964.196999999898</v>
      </c>
      <c r="D5085" s="29">
        <v>1</v>
      </c>
      <c r="E5085" s="29">
        <v>1</v>
      </c>
      <c r="F5085" s="29">
        <v>5169.5749999999998</v>
      </c>
      <c r="G5085" s="29">
        <v>1</v>
      </c>
      <c r="H5085" s="29">
        <v>1</v>
      </c>
      <c r="I5085" s="29">
        <v>1</v>
      </c>
      <c r="K5085" s="432"/>
      <c r="L5085" s="432" t="e">
        <f>IF(K5085=0,#REF!,0)</f>
        <v>#REF!</v>
      </c>
      <c r="O5085">
        <v>62722.988158</v>
      </c>
      <c r="P5085">
        <v>33</v>
      </c>
    </row>
    <row r="5086" spans="1:16">
      <c r="A5086" s="29">
        <v>5084</v>
      </c>
      <c r="B5086" s="29">
        <v>23339.866999999889</v>
      </c>
      <c r="C5086" s="29">
        <v>49621.220999999903</v>
      </c>
      <c r="D5086" s="29">
        <v>1</v>
      </c>
      <c r="E5086" s="29">
        <v>1</v>
      </c>
      <c r="F5086" s="29">
        <v>5235.8670000000002</v>
      </c>
      <c r="G5086" s="29">
        <v>1</v>
      </c>
      <c r="H5086" s="29">
        <v>1</v>
      </c>
      <c r="I5086" s="29">
        <v>1</v>
      </c>
      <c r="K5086" s="432"/>
      <c r="L5086" s="432" t="e">
        <f>IF(K5086=0,#REF!,0)</f>
        <v>#REF!</v>
      </c>
      <c r="O5086">
        <v>61983.548462999999</v>
      </c>
      <c r="P5086">
        <v>32</v>
      </c>
    </row>
    <row r="5087" spans="1:16">
      <c r="A5087" s="29">
        <v>5085</v>
      </c>
      <c r="B5087" s="29">
        <v>14934.138999999999</v>
      </c>
      <c r="C5087" s="29">
        <v>23691.1339999999</v>
      </c>
      <c r="D5087" s="29">
        <v>1</v>
      </c>
      <c r="E5087" s="29">
        <v>1</v>
      </c>
      <c r="F5087" s="29">
        <v>4060.7</v>
      </c>
      <c r="G5087" s="29">
        <v>1</v>
      </c>
      <c r="H5087" s="29">
        <v>1</v>
      </c>
      <c r="I5087" s="29">
        <v>1</v>
      </c>
      <c r="K5087" s="432"/>
      <c r="L5087" s="432" t="e">
        <f>IF(K5087=0,#REF!,0)</f>
        <v>#REF!</v>
      </c>
      <c r="O5087">
        <v>62413.670288000001</v>
      </c>
      <c r="P5087">
        <v>35</v>
      </c>
    </row>
    <row r="5088" spans="1:16">
      <c r="A5088" s="29">
        <v>5086</v>
      </c>
      <c r="B5088" s="29">
        <v>1961.021</v>
      </c>
      <c r="C5088" s="29">
        <v>22027.850999999901</v>
      </c>
      <c r="D5088" s="29">
        <v>1</v>
      </c>
      <c r="E5088" s="29">
        <v>1</v>
      </c>
      <c r="F5088" s="29">
        <v>2948.6260000000002</v>
      </c>
      <c r="G5088" s="29">
        <v>1</v>
      </c>
      <c r="H5088" s="29">
        <v>1</v>
      </c>
      <c r="I5088" s="29">
        <v>1</v>
      </c>
      <c r="K5088" s="432"/>
      <c r="L5088" s="432" t="e">
        <f>IF(K5088=0,#REF!,0)</f>
        <v>#REF!</v>
      </c>
      <c r="O5088">
        <v>60217.381042000001</v>
      </c>
      <c r="P5088">
        <v>38</v>
      </c>
    </row>
    <row r="5089" spans="1:16">
      <c r="A5089" s="29">
        <v>5087</v>
      </c>
      <c r="B5089" s="29">
        <v>1909.0219999999999</v>
      </c>
      <c r="C5089" s="29">
        <v>20940.88999999989</v>
      </c>
      <c r="D5089" s="29">
        <v>1</v>
      </c>
      <c r="E5089" s="29">
        <v>1</v>
      </c>
      <c r="F5089" s="29">
        <v>1645.90199999999</v>
      </c>
      <c r="G5089" s="29">
        <v>1</v>
      </c>
      <c r="H5089" s="29">
        <v>1</v>
      </c>
      <c r="I5089" s="29">
        <v>1</v>
      </c>
      <c r="K5089" s="432"/>
      <c r="L5089" s="432" t="e">
        <f>IF(K5089=0,#REF!,0)</f>
        <v>#REF!</v>
      </c>
      <c r="O5089">
        <v>58577.635255000001</v>
      </c>
      <c r="P5089">
        <v>33</v>
      </c>
    </row>
    <row r="5090" spans="1:16">
      <c r="A5090" s="29">
        <v>5088</v>
      </c>
      <c r="B5090" s="29">
        <v>1154.815999999998</v>
      </c>
      <c r="C5090" s="29">
        <v>20441.067999999901</v>
      </c>
      <c r="D5090" s="29">
        <v>1</v>
      </c>
      <c r="E5090" s="29">
        <v>1</v>
      </c>
      <c r="F5090" s="29">
        <v>1256.569</v>
      </c>
      <c r="G5090" s="29">
        <v>1</v>
      </c>
      <c r="H5090" s="29">
        <v>1</v>
      </c>
      <c r="I5090" s="29">
        <v>1</v>
      </c>
      <c r="K5090" s="432"/>
      <c r="L5090" s="432" t="e">
        <f>IF(K5090=0,#REF!,0)</f>
        <v>#REF!</v>
      </c>
      <c r="O5090">
        <v>56802.047301999999</v>
      </c>
      <c r="P5090">
        <v>32</v>
      </c>
    </row>
    <row r="5091" spans="1:16">
      <c r="A5091" s="29">
        <v>5089</v>
      </c>
      <c r="B5091" s="29">
        <v>1143.7809999999979</v>
      </c>
      <c r="C5091" s="29">
        <v>20053.576999999899</v>
      </c>
      <c r="D5091" s="29">
        <v>1</v>
      </c>
      <c r="E5091" s="29">
        <v>1</v>
      </c>
      <c r="F5091" s="29">
        <v>550.94999999999902</v>
      </c>
      <c r="G5091" s="29">
        <v>1</v>
      </c>
      <c r="H5091" s="29">
        <v>1</v>
      </c>
      <c r="I5091" s="29">
        <v>1</v>
      </c>
      <c r="K5091" s="432"/>
      <c r="L5091" s="432" t="e">
        <f>IF(K5091=0,#REF!,0)</f>
        <v>#REF!</v>
      </c>
      <c r="O5091">
        <v>54714.579651</v>
      </c>
      <c r="P5091">
        <v>24</v>
      </c>
    </row>
    <row r="5092" spans="1:16">
      <c r="A5092" s="29">
        <v>5090</v>
      </c>
      <c r="B5092" s="29">
        <v>1130.6769999999981</v>
      </c>
      <c r="C5092" s="29">
        <v>19475.81899999989</v>
      </c>
      <c r="D5092" s="29">
        <v>1</v>
      </c>
      <c r="E5092" s="29">
        <v>1</v>
      </c>
      <c r="F5092" s="29">
        <v>311.67399999999901</v>
      </c>
      <c r="G5092" s="29">
        <v>1</v>
      </c>
      <c r="H5092" s="29">
        <v>1</v>
      </c>
      <c r="I5092" s="29">
        <v>1</v>
      </c>
      <c r="K5092" s="432"/>
      <c r="L5092" s="432" t="e">
        <f>IF(K5092=0,#REF!,0)</f>
        <v>#REF!</v>
      </c>
      <c r="O5092">
        <v>52775.203277000001</v>
      </c>
      <c r="P5092">
        <v>22</v>
      </c>
    </row>
    <row r="5093" spans="1:16">
      <c r="A5093" s="29">
        <v>5091</v>
      </c>
      <c r="B5093" s="29">
        <v>1127.354999999998</v>
      </c>
      <c r="C5093" s="29">
        <v>19355.741999999889</v>
      </c>
      <c r="D5093" s="29">
        <v>1</v>
      </c>
      <c r="E5093" s="29">
        <v>1</v>
      </c>
      <c r="F5093" s="29">
        <v>237.41899999999899</v>
      </c>
      <c r="G5093" s="29">
        <v>1</v>
      </c>
      <c r="H5093" s="29">
        <v>1</v>
      </c>
      <c r="I5093" s="29">
        <v>1</v>
      </c>
      <c r="K5093" s="432"/>
      <c r="L5093" s="432" t="e">
        <f>IF(K5093=0,#REF!,0)</f>
        <v>#REF!</v>
      </c>
      <c r="O5093">
        <v>51266.499329000013</v>
      </c>
      <c r="P5093">
        <v>36</v>
      </c>
    </row>
    <row r="5094" spans="1:16">
      <c r="A5094" s="29">
        <v>5092</v>
      </c>
      <c r="B5094" s="29">
        <v>1123.728999999998</v>
      </c>
      <c r="C5094" s="29">
        <v>19208.694999999891</v>
      </c>
      <c r="D5094" s="29">
        <v>1</v>
      </c>
      <c r="E5094" s="29">
        <v>1</v>
      </c>
      <c r="F5094" s="29">
        <v>237.51499999999999</v>
      </c>
      <c r="G5094" s="29">
        <v>1</v>
      </c>
      <c r="H5094" s="29">
        <v>1</v>
      </c>
      <c r="I5094" s="29">
        <v>1</v>
      </c>
      <c r="K5094" s="432"/>
      <c r="L5094" s="432" t="e">
        <f>IF(K5094=0,#REF!,0)</f>
        <v>#REF!</v>
      </c>
      <c r="O5094">
        <v>51332.929624999997</v>
      </c>
      <c r="P5094">
        <v>34</v>
      </c>
    </row>
    <row r="5095" spans="1:16">
      <c r="A5095" s="29">
        <v>5093</v>
      </c>
      <c r="B5095" s="29">
        <v>1117.5789999999979</v>
      </c>
      <c r="C5095" s="29">
        <v>18975.79699999989</v>
      </c>
      <c r="D5095" s="29">
        <v>1</v>
      </c>
      <c r="E5095" s="29">
        <v>1</v>
      </c>
      <c r="F5095" s="29">
        <v>223.76999999999899</v>
      </c>
      <c r="G5095" s="29">
        <v>1</v>
      </c>
      <c r="H5095" s="29">
        <v>1</v>
      </c>
      <c r="I5095" s="29">
        <v>1</v>
      </c>
      <c r="K5095" s="432"/>
      <c r="L5095" s="432" t="e">
        <f>IF(K5095=0,#REF!,0)</f>
        <v>#REF!</v>
      </c>
      <c r="O5095">
        <v>50725.250671000002</v>
      </c>
      <c r="P5095">
        <v>19</v>
      </c>
    </row>
    <row r="5096" spans="1:16">
      <c r="A5096" s="29">
        <v>5094</v>
      </c>
      <c r="B5096" s="29">
        <v>1846.606</v>
      </c>
      <c r="C5096" s="29">
        <v>18948.365999999889</v>
      </c>
      <c r="D5096" s="29">
        <v>1</v>
      </c>
      <c r="E5096" s="29">
        <v>1</v>
      </c>
      <c r="F5096" s="29">
        <v>2494.1929999999902</v>
      </c>
      <c r="G5096" s="29">
        <v>1</v>
      </c>
      <c r="H5096" s="29">
        <v>1</v>
      </c>
      <c r="I5096" s="29">
        <v>1</v>
      </c>
      <c r="K5096" s="432"/>
      <c r="L5096" s="432" t="e">
        <f>IF(K5096=0,#REF!,0)</f>
        <v>#REF!</v>
      </c>
      <c r="O5096">
        <v>51077.075470000003</v>
      </c>
      <c r="P5096">
        <v>50</v>
      </c>
    </row>
    <row r="5097" spans="1:16">
      <c r="A5097" s="29">
        <v>5095</v>
      </c>
      <c r="B5097" s="29">
        <v>24350.55</v>
      </c>
      <c r="C5097" s="29">
        <v>21468.7229999999</v>
      </c>
      <c r="D5097" s="29">
        <v>1</v>
      </c>
      <c r="E5097" s="29">
        <v>1</v>
      </c>
      <c r="F5097" s="29">
        <v>6545.99999999999</v>
      </c>
      <c r="G5097" s="29">
        <v>1</v>
      </c>
      <c r="H5097" s="29">
        <v>1</v>
      </c>
      <c r="I5097" s="29">
        <v>1</v>
      </c>
      <c r="K5097" s="432"/>
      <c r="L5097" s="432" t="e">
        <f>IF(K5097=0,#REF!,0)</f>
        <v>#REF!</v>
      </c>
      <c r="O5097">
        <v>52069.009705999997</v>
      </c>
      <c r="P5097">
        <v>40</v>
      </c>
    </row>
    <row r="5098" spans="1:16">
      <c r="A5098" s="29">
        <v>5096</v>
      </c>
      <c r="B5098" s="29">
        <v>15259.296</v>
      </c>
      <c r="C5098" s="29">
        <v>165753.1219999989</v>
      </c>
      <c r="D5098" s="29">
        <v>1</v>
      </c>
      <c r="E5098" s="29">
        <v>1</v>
      </c>
      <c r="F5098" s="29">
        <v>5303.2960000000003</v>
      </c>
      <c r="G5098" s="29">
        <v>1</v>
      </c>
      <c r="H5098" s="29">
        <v>1</v>
      </c>
      <c r="I5098" s="29">
        <v>1</v>
      </c>
      <c r="K5098" s="432"/>
      <c r="L5098" s="432" t="e">
        <f>IF(K5098=0,#REF!,0)</f>
        <v>#REF!</v>
      </c>
      <c r="O5098">
        <v>53911.442199999998</v>
      </c>
      <c r="P5098">
        <v>61</v>
      </c>
    </row>
    <row r="5099" spans="1:16">
      <c r="A5099" s="29">
        <v>5097</v>
      </c>
      <c r="B5099" s="29">
        <v>16047.775</v>
      </c>
      <c r="C5099" s="29">
        <v>193842.84499999881</v>
      </c>
      <c r="D5099" s="29">
        <v>1</v>
      </c>
      <c r="E5099" s="29">
        <v>1</v>
      </c>
      <c r="F5099" s="29">
        <v>4387.2479999999896</v>
      </c>
      <c r="G5099" s="29">
        <v>1</v>
      </c>
      <c r="H5099" s="29">
        <v>1</v>
      </c>
      <c r="I5099" s="29">
        <v>1</v>
      </c>
      <c r="K5099" s="432"/>
      <c r="L5099" s="432" t="e">
        <f>IF(K5099=0,#REF!,0)</f>
        <v>#REF!</v>
      </c>
      <c r="O5099">
        <v>56666.588623000003</v>
      </c>
      <c r="P5099">
        <v>45</v>
      </c>
    </row>
    <row r="5100" spans="1:16">
      <c r="A5100" s="29">
        <v>5098</v>
      </c>
      <c r="B5100" s="29">
        <v>15277.757999999891</v>
      </c>
      <c r="C5100" s="29">
        <v>215025.77299999891</v>
      </c>
      <c r="D5100" s="29">
        <v>1</v>
      </c>
      <c r="E5100" s="29">
        <v>1</v>
      </c>
      <c r="F5100" s="29">
        <v>3342.2890000000002</v>
      </c>
      <c r="G5100" s="29">
        <v>1</v>
      </c>
      <c r="H5100" s="29">
        <v>1</v>
      </c>
      <c r="I5100" s="29">
        <v>1</v>
      </c>
      <c r="K5100" s="432"/>
      <c r="L5100" s="432" t="e">
        <f>IF(K5100=0,#REF!,0)</f>
        <v>#REF!</v>
      </c>
      <c r="O5100">
        <v>60169.265319999999</v>
      </c>
      <c r="P5100">
        <v>65</v>
      </c>
    </row>
    <row r="5101" spans="1:16">
      <c r="A5101" s="29">
        <v>5099</v>
      </c>
      <c r="B5101" s="29">
        <v>15968.286</v>
      </c>
      <c r="C5101" s="29">
        <v>240504.05999999971</v>
      </c>
      <c r="D5101" s="29">
        <v>1</v>
      </c>
      <c r="E5101" s="29">
        <v>1</v>
      </c>
      <c r="F5101" s="29">
        <v>2950.1770000000001</v>
      </c>
      <c r="G5101" s="29">
        <v>1</v>
      </c>
      <c r="H5101" s="29">
        <v>1</v>
      </c>
      <c r="I5101" s="29">
        <v>1</v>
      </c>
      <c r="K5101" s="432"/>
      <c r="L5101" s="432" t="e">
        <f>IF(K5101=0,#REF!,0)</f>
        <v>#REF!</v>
      </c>
      <c r="O5101">
        <v>62540.288818000001</v>
      </c>
      <c r="P5101">
        <v>63</v>
      </c>
    </row>
    <row r="5102" spans="1:16">
      <c r="A5102" s="29">
        <v>5100</v>
      </c>
      <c r="B5102" s="29">
        <v>15643.333000000001</v>
      </c>
      <c r="C5102" s="29">
        <v>215730.6569999989</v>
      </c>
      <c r="D5102" s="29">
        <v>1</v>
      </c>
      <c r="E5102" s="29">
        <v>1</v>
      </c>
      <c r="F5102" s="29">
        <v>2754.0010000000002</v>
      </c>
      <c r="G5102" s="29">
        <v>1</v>
      </c>
      <c r="H5102" s="29">
        <v>1</v>
      </c>
      <c r="I5102" s="29">
        <v>1</v>
      </c>
      <c r="K5102" s="432"/>
      <c r="L5102" s="432" t="e">
        <f>IF(K5102=0,#REF!,0)</f>
        <v>#REF!</v>
      </c>
      <c r="O5102">
        <v>63538.002625000001</v>
      </c>
      <c r="P5102">
        <v>62</v>
      </c>
    </row>
    <row r="5103" spans="1:16">
      <c r="A5103" s="29">
        <v>5101</v>
      </c>
      <c r="B5103" s="29">
        <v>21904.007000000001</v>
      </c>
      <c r="C5103" s="29">
        <v>158533.6339999999</v>
      </c>
      <c r="D5103" s="29">
        <v>1</v>
      </c>
      <c r="E5103" s="29">
        <v>1</v>
      </c>
      <c r="F5103" s="29">
        <v>4124.9390000000003</v>
      </c>
      <c r="G5103" s="29">
        <v>1</v>
      </c>
      <c r="H5103" s="29">
        <v>1</v>
      </c>
      <c r="I5103" s="29">
        <v>1</v>
      </c>
      <c r="K5103" s="432"/>
      <c r="L5103" s="432" t="e">
        <f>IF(K5103=0,#REF!,0)</f>
        <v>#REF!</v>
      </c>
      <c r="O5103">
        <v>63158.151244000001</v>
      </c>
      <c r="P5103">
        <v>59</v>
      </c>
    </row>
    <row r="5104" spans="1:16">
      <c r="A5104" s="29">
        <v>5102</v>
      </c>
      <c r="B5104" s="29">
        <v>15099.3239999999</v>
      </c>
      <c r="C5104" s="29">
        <v>180493.51599999989</v>
      </c>
      <c r="D5104" s="29">
        <v>1</v>
      </c>
      <c r="E5104" s="29">
        <v>1</v>
      </c>
      <c r="F5104" s="29">
        <v>3668.5639999999999</v>
      </c>
      <c r="G5104" s="29">
        <v>1</v>
      </c>
      <c r="H5104" s="29">
        <v>1</v>
      </c>
      <c r="I5104" s="29">
        <v>1</v>
      </c>
      <c r="K5104" s="432"/>
      <c r="L5104" s="432" t="e">
        <f>IF(K5104=0,#REF!,0)</f>
        <v>#REF!</v>
      </c>
      <c r="O5104">
        <v>62761.073058000002</v>
      </c>
      <c r="P5104">
        <v>28</v>
      </c>
    </row>
    <row r="5105" spans="1:16">
      <c r="A5105" s="29">
        <v>5103</v>
      </c>
      <c r="B5105" s="29">
        <v>16115.092999999901</v>
      </c>
      <c r="C5105" s="29">
        <v>238967.4339999987</v>
      </c>
      <c r="D5105" s="29">
        <v>1</v>
      </c>
      <c r="E5105" s="29">
        <v>1</v>
      </c>
      <c r="F5105" s="29">
        <v>2102.319</v>
      </c>
      <c r="G5105" s="29">
        <v>1</v>
      </c>
      <c r="H5105" s="29">
        <v>1</v>
      </c>
      <c r="I5105" s="29">
        <v>1</v>
      </c>
      <c r="K5105" s="432"/>
      <c r="L5105" s="432" t="e">
        <f>IF(K5105=0,#REF!,0)</f>
        <v>#REF!</v>
      </c>
      <c r="O5105">
        <v>65600.144409</v>
      </c>
      <c r="P5105">
        <v>47</v>
      </c>
    </row>
    <row r="5106" spans="1:16">
      <c r="A5106" s="29">
        <v>5104</v>
      </c>
      <c r="B5106" s="29">
        <v>16275.05099999999</v>
      </c>
      <c r="C5106" s="29">
        <v>222013.1399999999</v>
      </c>
      <c r="D5106" s="29">
        <v>1</v>
      </c>
      <c r="E5106" s="29">
        <v>1</v>
      </c>
      <c r="F5106" s="29">
        <v>1841.7239999999899</v>
      </c>
      <c r="G5106" s="29">
        <v>1</v>
      </c>
      <c r="H5106" s="29">
        <v>1</v>
      </c>
      <c r="I5106" s="29">
        <v>1</v>
      </c>
      <c r="K5106" s="432"/>
      <c r="L5106" s="432" t="e">
        <f>IF(K5106=0,#REF!,0)</f>
        <v>#REF!</v>
      </c>
      <c r="O5106">
        <v>66007.336121</v>
      </c>
      <c r="P5106">
        <v>26</v>
      </c>
    </row>
    <row r="5107" spans="1:16">
      <c r="A5107" s="29">
        <v>5105</v>
      </c>
      <c r="B5107" s="29">
        <v>16326.0719999999</v>
      </c>
      <c r="C5107" s="29">
        <v>206789.13699999981</v>
      </c>
      <c r="D5107" s="29">
        <v>1</v>
      </c>
      <c r="E5107" s="29">
        <v>1</v>
      </c>
      <c r="F5107" s="29">
        <v>2102.2689999999898</v>
      </c>
      <c r="G5107" s="29">
        <v>1</v>
      </c>
      <c r="H5107" s="29">
        <v>1</v>
      </c>
      <c r="I5107" s="29">
        <v>1</v>
      </c>
      <c r="K5107" s="432"/>
      <c r="L5107" s="432" t="e">
        <f>IF(K5107=0,#REF!,0)</f>
        <v>#REF!</v>
      </c>
      <c r="O5107">
        <v>66285.696595000001</v>
      </c>
      <c r="P5107">
        <v>24</v>
      </c>
    </row>
    <row r="5108" spans="1:16">
      <c r="A5108" s="29">
        <v>5106</v>
      </c>
      <c r="B5108" s="29">
        <v>15481.45199999989</v>
      </c>
      <c r="C5108" s="29">
        <v>150282.2439999998</v>
      </c>
      <c r="D5108" s="29">
        <v>1</v>
      </c>
      <c r="E5108" s="29">
        <v>1</v>
      </c>
      <c r="F5108" s="29">
        <v>3668.2440000000001</v>
      </c>
      <c r="G5108" s="29">
        <v>1</v>
      </c>
      <c r="H5108" s="29">
        <v>1</v>
      </c>
      <c r="I5108" s="29">
        <v>1</v>
      </c>
      <c r="K5108" s="432"/>
      <c r="L5108" s="432" t="e">
        <f>IF(K5108=0,#REF!,0)</f>
        <v>#REF!</v>
      </c>
      <c r="O5108">
        <v>66636.758971999996</v>
      </c>
      <c r="P5108">
        <v>23</v>
      </c>
    </row>
    <row r="5109" spans="1:16">
      <c r="A5109" s="29">
        <v>5107</v>
      </c>
      <c r="B5109" s="29">
        <v>22660.65</v>
      </c>
      <c r="C5109" s="29">
        <v>49923.40499999989</v>
      </c>
      <c r="D5109" s="29">
        <v>1</v>
      </c>
      <c r="E5109" s="29">
        <v>1</v>
      </c>
      <c r="F5109" s="29">
        <v>5170.5529999999999</v>
      </c>
      <c r="G5109" s="29">
        <v>1</v>
      </c>
      <c r="H5109" s="29">
        <v>1</v>
      </c>
      <c r="I5109" s="29">
        <v>1</v>
      </c>
      <c r="K5109" s="432"/>
      <c r="L5109" s="432" t="e">
        <f>IF(K5109=0,#REF!,0)</f>
        <v>#REF!</v>
      </c>
      <c r="O5109">
        <v>66211.614866999997</v>
      </c>
      <c r="P5109">
        <v>24</v>
      </c>
    </row>
    <row r="5110" spans="1:16">
      <c r="A5110" s="29">
        <v>5108</v>
      </c>
      <c r="B5110" s="29">
        <v>22339.72999999989</v>
      </c>
      <c r="C5110" s="29">
        <v>48513.100999999799</v>
      </c>
      <c r="D5110" s="29">
        <v>1</v>
      </c>
      <c r="E5110" s="29">
        <v>1</v>
      </c>
      <c r="F5110" s="29">
        <v>5236.4160000000002</v>
      </c>
      <c r="G5110" s="29">
        <v>1</v>
      </c>
      <c r="H5110" s="29">
        <v>1</v>
      </c>
      <c r="I5110" s="29">
        <v>1</v>
      </c>
      <c r="K5110" s="432"/>
      <c r="L5110" s="432" t="e">
        <f>IF(K5110=0,#REF!,0)</f>
        <v>#REF!</v>
      </c>
      <c r="O5110">
        <v>65934.696716999999</v>
      </c>
      <c r="P5110">
        <v>33</v>
      </c>
    </row>
    <row r="5111" spans="1:16">
      <c r="A5111" s="29">
        <v>5109</v>
      </c>
      <c r="B5111" s="29">
        <v>13659.272000000001</v>
      </c>
      <c r="C5111" s="29">
        <v>22796.9909999999</v>
      </c>
      <c r="D5111" s="29">
        <v>1</v>
      </c>
      <c r="E5111" s="29">
        <v>1</v>
      </c>
      <c r="F5111" s="29">
        <v>4061.2269999999899</v>
      </c>
      <c r="G5111" s="29">
        <v>1</v>
      </c>
      <c r="H5111" s="29">
        <v>1</v>
      </c>
      <c r="I5111" s="29">
        <v>1</v>
      </c>
      <c r="K5111" s="432"/>
      <c r="L5111" s="432" t="e">
        <f>IF(K5111=0,#REF!,0)</f>
        <v>#REF!</v>
      </c>
      <c r="O5111">
        <v>65660.790527000005</v>
      </c>
      <c r="P5111">
        <v>24</v>
      </c>
    </row>
    <row r="5112" spans="1:16">
      <c r="A5112" s="29">
        <v>5110</v>
      </c>
      <c r="B5112" s="29">
        <v>1877.9939999999999</v>
      </c>
      <c r="C5112" s="29">
        <v>20833.356999999902</v>
      </c>
      <c r="D5112" s="29">
        <v>1</v>
      </c>
      <c r="E5112" s="29">
        <v>1</v>
      </c>
      <c r="F5112" s="29">
        <v>2949.4519999999902</v>
      </c>
      <c r="G5112" s="29">
        <v>1</v>
      </c>
      <c r="H5112" s="29">
        <v>1</v>
      </c>
      <c r="I5112" s="29">
        <v>1</v>
      </c>
      <c r="K5112" s="432"/>
      <c r="L5112" s="432" t="e">
        <f>IF(K5112=0,#REF!,0)</f>
        <v>#REF!</v>
      </c>
      <c r="O5112">
        <v>63816.717406999996</v>
      </c>
      <c r="P5112">
        <v>38</v>
      </c>
    </row>
    <row r="5113" spans="1:16">
      <c r="A5113" s="29">
        <v>5111</v>
      </c>
      <c r="B5113" s="29">
        <v>1863.9449999999999</v>
      </c>
      <c r="C5113" s="29">
        <v>19690.487999999888</v>
      </c>
      <c r="D5113" s="29">
        <v>1</v>
      </c>
      <c r="E5113" s="29">
        <v>1</v>
      </c>
      <c r="F5113" s="29">
        <v>1646.7090000000001</v>
      </c>
      <c r="G5113" s="29">
        <v>1</v>
      </c>
      <c r="H5113" s="29">
        <v>1</v>
      </c>
      <c r="I5113" s="29">
        <v>1</v>
      </c>
      <c r="K5113" s="432"/>
      <c r="L5113" s="432" t="e">
        <f>IF(K5113=0,#REF!,0)</f>
        <v>#REF!</v>
      </c>
      <c r="O5113">
        <v>60940.284912000003</v>
      </c>
      <c r="P5113">
        <v>32</v>
      </c>
    </row>
    <row r="5114" spans="1:16">
      <c r="A5114" s="29">
        <v>5112</v>
      </c>
      <c r="B5114" s="29">
        <v>1131.555999999998</v>
      </c>
      <c r="C5114" s="29">
        <v>19589.6719999999</v>
      </c>
      <c r="D5114" s="29">
        <v>1</v>
      </c>
      <c r="E5114" s="29">
        <v>1</v>
      </c>
      <c r="F5114" s="29">
        <v>1257.0440000000001</v>
      </c>
      <c r="G5114" s="29">
        <v>1</v>
      </c>
      <c r="H5114" s="29">
        <v>1</v>
      </c>
      <c r="I5114" s="29">
        <v>1</v>
      </c>
      <c r="K5114" s="432"/>
      <c r="L5114" s="432" t="e">
        <f>IF(K5114=0,#REF!,0)</f>
        <v>#REF!</v>
      </c>
      <c r="O5114">
        <v>58426.073548</v>
      </c>
      <c r="P5114">
        <v>17</v>
      </c>
    </row>
    <row r="5115" spans="1:16">
      <c r="A5115" s="29">
        <v>5113</v>
      </c>
      <c r="B5115" s="29">
        <v>1122.296999999998</v>
      </c>
      <c r="C5115" s="29">
        <v>19223.130999999899</v>
      </c>
      <c r="D5115" s="29">
        <v>1</v>
      </c>
      <c r="E5115" s="29">
        <v>1</v>
      </c>
      <c r="F5115" s="29">
        <v>551.28599999999994</v>
      </c>
      <c r="G5115" s="29">
        <v>1</v>
      </c>
      <c r="H5115" s="29">
        <v>1</v>
      </c>
      <c r="I5115" s="29">
        <v>1</v>
      </c>
      <c r="K5115" s="432"/>
      <c r="L5115" s="432" t="e">
        <f>IF(K5115=0,#REF!,0)</f>
        <v>#REF!</v>
      </c>
      <c r="O5115">
        <v>55865.537291999994</v>
      </c>
      <c r="P5115">
        <v>25</v>
      </c>
    </row>
    <row r="5116" spans="1:16">
      <c r="A5116" s="29">
        <v>5114</v>
      </c>
      <c r="B5116" s="29">
        <v>1111.3469999999979</v>
      </c>
      <c r="C5116" s="29">
        <v>18729.5619999999</v>
      </c>
      <c r="D5116" s="29">
        <v>1</v>
      </c>
      <c r="E5116" s="29">
        <v>1</v>
      </c>
      <c r="F5116" s="29">
        <v>312.02</v>
      </c>
      <c r="G5116" s="29">
        <v>1</v>
      </c>
      <c r="H5116" s="29">
        <v>1</v>
      </c>
      <c r="I5116" s="29">
        <v>1</v>
      </c>
      <c r="K5116" s="432"/>
      <c r="L5116" s="432" t="e">
        <f>IF(K5116=0,#REF!,0)</f>
        <v>#REF!</v>
      </c>
      <c r="O5116">
        <v>54551.403381999997</v>
      </c>
      <c r="P5116">
        <v>18</v>
      </c>
    </row>
    <row r="5117" spans="1:16">
      <c r="A5117" s="29">
        <v>5115</v>
      </c>
      <c r="B5117" s="29">
        <v>1105.7039999999979</v>
      </c>
      <c r="C5117" s="29">
        <v>18503.375999999898</v>
      </c>
      <c r="D5117" s="29">
        <v>1</v>
      </c>
      <c r="E5117" s="29">
        <v>1</v>
      </c>
      <c r="F5117" s="29">
        <v>238.27699999999999</v>
      </c>
      <c r="G5117" s="29">
        <v>1</v>
      </c>
      <c r="H5117" s="29">
        <v>1</v>
      </c>
      <c r="I5117" s="29">
        <v>1</v>
      </c>
      <c r="K5117" s="432"/>
      <c r="L5117" s="432" t="e">
        <f>IF(K5117=0,#REF!,0)</f>
        <v>#REF!</v>
      </c>
      <c r="O5117">
        <v>52679.484772000003</v>
      </c>
      <c r="P5117">
        <v>26</v>
      </c>
    </row>
    <row r="5118" spans="1:16">
      <c r="A5118" s="29">
        <v>5116</v>
      </c>
      <c r="B5118" s="29">
        <v>1100.140999999998</v>
      </c>
      <c r="C5118" s="29">
        <v>18288.326999999899</v>
      </c>
      <c r="D5118" s="29">
        <v>1</v>
      </c>
      <c r="E5118" s="29">
        <v>1</v>
      </c>
      <c r="F5118" s="29">
        <v>238.481999999999</v>
      </c>
      <c r="G5118" s="29">
        <v>1</v>
      </c>
      <c r="H5118" s="29">
        <v>1</v>
      </c>
      <c r="I5118" s="29">
        <v>1</v>
      </c>
      <c r="K5118" s="432"/>
      <c r="L5118" s="432" t="e">
        <f>IF(K5118=0,#REF!,0)</f>
        <v>#REF!</v>
      </c>
      <c r="O5118">
        <v>53358.228364000002</v>
      </c>
      <c r="P5118">
        <v>28</v>
      </c>
    </row>
    <row r="5119" spans="1:16">
      <c r="A5119" s="29">
        <v>5117</v>
      </c>
      <c r="B5119" s="29">
        <v>1094.4729999999979</v>
      </c>
      <c r="C5119" s="29">
        <v>18076.2419999999</v>
      </c>
      <c r="D5119" s="29">
        <v>1</v>
      </c>
      <c r="E5119" s="29">
        <v>1</v>
      </c>
      <c r="F5119" s="29">
        <v>224.35599999999999</v>
      </c>
      <c r="G5119" s="29">
        <v>1</v>
      </c>
      <c r="H5119" s="29">
        <v>1</v>
      </c>
      <c r="I5119" s="29">
        <v>1</v>
      </c>
      <c r="K5119" s="432"/>
      <c r="L5119" s="432" t="e">
        <f>IF(K5119=0,#REF!,0)</f>
        <v>#REF!</v>
      </c>
      <c r="O5119">
        <v>53522.481172</v>
      </c>
      <c r="P5119">
        <v>38</v>
      </c>
    </row>
    <row r="5120" spans="1:16">
      <c r="A5120" s="29">
        <v>5118</v>
      </c>
      <c r="B5120" s="29">
        <v>1823.289</v>
      </c>
      <c r="C5120" s="29">
        <v>18044.06699999989</v>
      </c>
      <c r="D5120" s="29">
        <v>1</v>
      </c>
      <c r="E5120" s="29">
        <v>1</v>
      </c>
      <c r="F5120" s="29">
        <v>2494.9470000000001</v>
      </c>
      <c r="G5120" s="29">
        <v>1</v>
      </c>
      <c r="H5120" s="29">
        <v>1</v>
      </c>
      <c r="I5120" s="29">
        <v>1</v>
      </c>
      <c r="K5120" s="432"/>
      <c r="L5120" s="432" t="e">
        <f>IF(K5120=0,#REF!,0)</f>
        <v>#REF!</v>
      </c>
      <c r="O5120">
        <v>54079.294890999998</v>
      </c>
      <c r="P5120">
        <v>29</v>
      </c>
    </row>
    <row r="5121" spans="1:16">
      <c r="A5121" s="29">
        <v>5119</v>
      </c>
      <c r="B5121" s="29">
        <v>21792.79199999999</v>
      </c>
      <c r="C5121" s="29">
        <v>19860.625999999891</v>
      </c>
      <c r="D5121" s="29">
        <v>1</v>
      </c>
      <c r="E5121" s="29">
        <v>1</v>
      </c>
      <c r="F5121" s="29">
        <v>6547.2129999999897</v>
      </c>
      <c r="G5121" s="29">
        <v>1</v>
      </c>
      <c r="H5121" s="29">
        <v>1</v>
      </c>
      <c r="I5121" s="29">
        <v>1</v>
      </c>
      <c r="K5121" s="432"/>
      <c r="L5121" s="432" t="e">
        <f>IF(K5121=0,#REF!,0)</f>
        <v>#REF!</v>
      </c>
      <c r="O5121">
        <v>54255.667968999987</v>
      </c>
      <c r="P5121">
        <v>33</v>
      </c>
    </row>
    <row r="5122" spans="1:16">
      <c r="A5122" s="29">
        <v>5120</v>
      </c>
      <c r="B5122" s="29">
        <v>12717.638999999999</v>
      </c>
      <c r="C5122" s="29">
        <v>150915.09899999981</v>
      </c>
      <c r="D5122" s="29">
        <v>1</v>
      </c>
      <c r="E5122" s="29">
        <v>1</v>
      </c>
      <c r="F5122" s="29">
        <v>5304.1859999999997</v>
      </c>
      <c r="G5122" s="29">
        <v>1</v>
      </c>
      <c r="H5122" s="29">
        <v>1</v>
      </c>
      <c r="I5122" s="29">
        <v>1</v>
      </c>
      <c r="K5122" s="432"/>
      <c r="L5122" s="432" t="e">
        <f>IF(K5122=0,#REF!,0)</f>
        <v>#REF!</v>
      </c>
      <c r="O5122">
        <v>56778.292602999987</v>
      </c>
      <c r="P5122">
        <v>35</v>
      </c>
    </row>
    <row r="5123" spans="1:16">
      <c r="A5123" s="29">
        <v>5121</v>
      </c>
      <c r="B5123" s="29">
        <v>12921.5699999999</v>
      </c>
      <c r="C5123" s="29">
        <v>176140.9259999998</v>
      </c>
      <c r="D5123" s="29">
        <v>1</v>
      </c>
      <c r="E5123" s="29">
        <v>1</v>
      </c>
      <c r="F5123" s="29">
        <v>4388.2839999999896</v>
      </c>
      <c r="G5123" s="29">
        <v>1</v>
      </c>
      <c r="H5123" s="29">
        <v>1</v>
      </c>
      <c r="I5123" s="29">
        <v>1</v>
      </c>
      <c r="K5123" s="432"/>
      <c r="L5123" s="432" t="e">
        <f>IF(K5123=0,#REF!,0)</f>
        <v>#REF!</v>
      </c>
      <c r="O5123">
        <v>58091.317260000003</v>
      </c>
      <c r="P5123">
        <v>39</v>
      </c>
    </row>
    <row r="5124" spans="1:16">
      <c r="A5124" s="29">
        <v>5122</v>
      </c>
      <c r="B5124" s="29">
        <v>14287.79</v>
      </c>
      <c r="C5124" s="29">
        <v>208861.30899999989</v>
      </c>
      <c r="D5124" s="29">
        <v>1</v>
      </c>
      <c r="E5124" s="29">
        <v>1</v>
      </c>
      <c r="F5124" s="29">
        <v>3342.2890000000002</v>
      </c>
      <c r="G5124" s="29">
        <v>1</v>
      </c>
      <c r="H5124" s="29">
        <v>1</v>
      </c>
      <c r="I5124" s="29">
        <v>1</v>
      </c>
      <c r="K5124" s="432"/>
      <c r="L5124" s="432" t="e">
        <f>IF(K5124=0,#REF!,0)</f>
        <v>#REF!</v>
      </c>
      <c r="O5124">
        <v>62252.239929000003</v>
      </c>
      <c r="P5124">
        <v>52</v>
      </c>
    </row>
    <row r="5125" spans="1:16">
      <c r="A5125" s="29">
        <v>5123</v>
      </c>
      <c r="B5125" s="29">
        <v>15325.843999999899</v>
      </c>
      <c r="C5125" s="29">
        <v>236962.17299999969</v>
      </c>
      <c r="D5125" s="29">
        <v>1</v>
      </c>
      <c r="E5125" s="29">
        <v>1</v>
      </c>
      <c r="F5125" s="29">
        <v>2949.91</v>
      </c>
      <c r="G5125" s="29">
        <v>1</v>
      </c>
      <c r="H5125" s="29">
        <v>1</v>
      </c>
      <c r="I5125" s="29">
        <v>1</v>
      </c>
      <c r="K5125" s="432"/>
      <c r="L5125" s="432" t="e">
        <f>IF(K5125=0,#REF!,0)</f>
        <v>#REF!</v>
      </c>
      <c r="O5125">
        <v>64480.041505000001</v>
      </c>
      <c r="P5125">
        <v>59</v>
      </c>
    </row>
    <row r="5126" spans="1:16">
      <c r="A5126" s="29">
        <v>5124</v>
      </c>
      <c r="B5126" s="29">
        <v>16507.096000000001</v>
      </c>
      <c r="C5126" s="29">
        <v>223679.8899999999</v>
      </c>
      <c r="D5126" s="29">
        <v>1</v>
      </c>
      <c r="E5126" s="29">
        <v>1</v>
      </c>
      <c r="F5126" s="29">
        <v>2753.6109999999999</v>
      </c>
      <c r="G5126" s="29">
        <v>1</v>
      </c>
      <c r="H5126" s="29">
        <v>1</v>
      </c>
      <c r="I5126" s="29">
        <v>1</v>
      </c>
      <c r="K5126" s="432"/>
      <c r="L5126" s="432" t="e">
        <f>IF(K5126=0,#REF!,0)</f>
        <v>#REF!</v>
      </c>
      <c r="O5126">
        <v>66158.259155000007</v>
      </c>
      <c r="P5126">
        <v>60</v>
      </c>
    </row>
    <row r="5127" spans="1:16">
      <c r="A5127" s="29">
        <v>5125</v>
      </c>
      <c r="B5127" s="29">
        <v>24900.30699999999</v>
      </c>
      <c r="C5127" s="29">
        <v>178436.7009999998</v>
      </c>
      <c r="D5127" s="29">
        <v>1</v>
      </c>
      <c r="E5127" s="29">
        <v>1</v>
      </c>
      <c r="F5127" s="29">
        <v>4123.2449999999899</v>
      </c>
      <c r="G5127" s="29">
        <v>1</v>
      </c>
      <c r="H5127" s="29">
        <v>1</v>
      </c>
      <c r="I5127" s="29">
        <v>1</v>
      </c>
      <c r="K5127" s="432"/>
      <c r="L5127" s="432" t="e">
        <f>IF(K5127=0,#REF!,0)</f>
        <v>#REF!</v>
      </c>
      <c r="O5127">
        <v>65497.574095999997</v>
      </c>
      <c r="P5127">
        <v>24</v>
      </c>
    </row>
    <row r="5128" spans="1:16">
      <c r="A5128" s="29">
        <v>5126</v>
      </c>
      <c r="B5128" s="29">
        <v>19762.209999999988</v>
      </c>
      <c r="C5128" s="29">
        <v>209264.3869999999</v>
      </c>
      <c r="D5128" s="29">
        <v>1</v>
      </c>
      <c r="E5128" s="29">
        <v>1</v>
      </c>
      <c r="F5128" s="29">
        <v>3665.8220000000001</v>
      </c>
      <c r="G5128" s="29">
        <v>1</v>
      </c>
      <c r="H5128" s="29">
        <v>1</v>
      </c>
      <c r="I5128" s="29">
        <v>1</v>
      </c>
      <c r="K5128" s="432"/>
      <c r="L5128" s="432" t="e">
        <f>IF(K5128=0,#REF!,0)</f>
        <v>#REF!</v>
      </c>
      <c r="O5128">
        <v>66046.164063999997</v>
      </c>
      <c r="P5128">
        <v>30</v>
      </c>
    </row>
    <row r="5129" spans="1:16">
      <c r="A5129" s="29">
        <v>5127</v>
      </c>
      <c r="B5129" s="29">
        <v>19220.70099999999</v>
      </c>
      <c r="C5129" s="29">
        <v>258945.61599999969</v>
      </c>
      <c r="D5129" s="29">
        <v>1</v>
      </c>
      <c r="E5129" s="29">
        <v>1</v>
      </c>
      <c r="F5129" s="29">
        <v>2100.712</v>
      </c>
      <c r="G5129" s="29">
        <v>1</v>
      </c>
      <c r="H5129" s="29">
        <v>1</v>
      </c>
      <c r="I5129" s="29">
        <v>1</v>
      </c>
      <c r="K5129" s="432"/>
      <c r="L5129" s="432" t="e">
        <f>IF(K5129=0,#REF!,0)</f>
        <v>#REF!</v>
      </c>
      <c r="O5129">
        <v>67712.485107999993</v>
      </c>
      <c r="P5129">
        <v>26</v>
      </c>
    </row>
    <row r="5130" spans="1:16">
      <c r="A5130" s="29">
        <v>5128</v>
      </c>
      <c r="B5130" s="29">
        <v>19781.170999999991</v>
      </c>
      <c r="C5130" s="29">
        <v>242811.4559999989</v>
      </c>
      <c r="D5130" s="29">
        <v>1</v>
      </c>
      <c r="E5130" s="29">
        <v>1</v>
      </c>
      <c r="F5130" s="29">
        <v>1840.163</v>
      </c>
      <c r="G5130" s="29">
        <v>1</v>
      </c>
      <c r="H5130" s="29">
        <v>1</v>
      </c>
      <c r="I5130" s="29">
        <v>1</v>
      </c>
      <c r="K5130" s="432"/>
      <c r="L5130" s="432" t="e">
        <f>IF(K5130=0,#REF!,0)</f>
        <v>#REF!</v>
      </c>
      <c r="O5130">
        <v>67835.329652999993</v>
      </c>
      <c r="P5130">
        <v>33</v>
      </c>
    </row>
    <row r="5131" spans="1:16">
      <c r="A5131" s="29">
        <v>5129</v>
      </c>
      <c r="B5131" s="29">
        <v>19919.743999999901</v>
      </c>
      <c r="C5131" s="29">
        <v>228620.7999999999</v>
      </c>
      <c r="D5131" s="29">
        <v>1</v>
      </c>
      <c r="E5131" s="29">
        <v>1</v>
      </c>
      <c r="F5131" s="29">
        <v>2100.6109999999999</v>
      </c>
      <c r="G5131" s="29">
        <v>1</v>
      </c>
      <c r="H5131" s="29">
        <v>1</v>
      </c>
      <c r="I5131" s="29">
        <v>1</v>
      </c>
      <c r="K5131" s="432"/>
      <c r="L5131" s="432" t="e">
        <f>IF(K5131=0,#REF!,0)</f>
        <v>#REF!</v>
      </c>
      <c r="O5131">
        <v>68476.881531999999</v>
      </c>
      <c r="P5131">
        <v>29</v>
      </c>
    </row>
    <row r="5132" spans="1:16">
      <c r="A5132" s="29">
        <v>5130</v>
      </c>
      <c r="B5132" s="29">
        <v>20496.2409999999</v>
      </c>
      <c r="C5132" s="29">
        <v>182039.8379999988</v>
      </c>
      <c r="D5132" s="29">
        <v>1</v>
      </c>
      <c r="E5132" s="29">
        <v>1</v>
      </c>
      <c r="F5132" s="29">
        <v>3665.74099999999</v>
      </c>
      <c r="G5132" s="29">
        <v>1</v>
      </c>
      <c r="H5132" s="29">
        <v>1</v>
      </c>
      <c r="I5132" s="29">
        <v>1</v>
      </c>
      <c r="K5132" s="432"/>
      <c r="L5132" s="432" t="e">
        <f>IF(K5132=0,#REF!,0)</f>
        <v>#REF!</v>
      </c>
      <c r="O5132">
        <v>68815.798094999991</v>
      </c>
      <c r="P5132">
        <v>27</v>
      </c>
    </row>
    <row r="5133" spans="1:16">
      <c r="A5133" s="29">
        <v>5131</v>
      </c>
      <c r="B5133" s="29">
        <v>26280.721999999991</v>
      </c>
      <c r="C5133" s="29">
        <v>53574.277999999787</v>
      </c>
      <c r="D5133" s="29">
        <v>1</v>
      </c>
      <c r="E5133" s="29">
        <v>1</v>
      </c>
      <c r="F5133" s="29">
        <v>5167.7280000000001</v>
      </c>
      <c r="G5133" s="29">
        <v>1</v>
      </c>
      <c r="H5133" s="29">
        <v>1</v>
      </c>
      <c r="I5133" s="29">
        <v>1</v>
      </c>
      <c r="K5133" s="432"/>
      <c r="L5133" s="432" t="e">
        <f>IF(K5133=0,#REF!,0)</f>
        <v>#REF!</v>
      </c>
      <c r="O5133">
        <v>67659.600707999998</v>
      </c>
      <c r="P5133">
        <v>26</v>
      </c>
    </row>
    <row r="5134" spans="1:16">
      <c r="A5134" s="29">
        <v>5132</v>
      </c>
      <c r="B5134" s="29">
        <v>27051.465999999989</v>
      </c>
      <c r="C5134" s="29">
        <v>53566.475999999879</v>
      </c>
      <c r="D5134" s="29">
        <v>1</v>
      </c>
      <c r="E5134" s="29">
        <v>1</v>
      </c>
      <c r="F5134" s="29">
        <v>5233.8979999999901</v>
      </c>
      <c r="G5134" s="29">
        <v>1</v>
      </c>
      <c r="H5134" s="29">
        <v>1</v>
      </c>
      <c r="I5134" s="29">
        <v>1</v>
      </c>
      <c r="K5134" s="432"/>
      <c r="L5134" s="432" t="e">
        <f>IF(K5134=0,#REF!,0)</f>
        <v>#REF!</v>
      </c>
      <c r="O5134">
        <v>66740.02233800001</v>
      </c>
      <c r="P5134">
        <v>24</v>
      </c>
    </row>
    <row r="5135" spans="1:16">
      <c r="A5135" s="29">
        <v>5133</v>
      </c>
      <c r="B5135" s="29">
        <v>18343.998999999989</v>
      </c>
      <c r="C5135" s="29">
        <v>25447.483999999891</v>
      </c>
      <c r="D5135" s="29">
        <v>1</v>
      </c>
      <c r="E5135" s="29">
        <v>1</v>
      </c>
      <c r="F5135" s="29">
        <v>4059.2939999999899</v>
      </c>
      <c r="G5135" s="29">
        <v>1</v>
      </c>
      <c r="H5135" s="29">
        <v>1</v>
      </c>
      <c r="I5135" s="29">
        <v>1</v>
      </c>
      <c r="K5135" s="432"/>
      <c r="L5135" s="432" t="e">
        <f>IF(K5135=0,#REF!,0)</f>
        <v>#REF!</v>
      </c>
      <c r="O5135">
        <v>66906.976379</v>
      </c>
      <c r="P5135">
        <v>28</v>
      </c>
    </row>
    <row r="5136" spans="1:16">
      <c r="A5136" s="29">
        <v>5134</v>
      </c>
      <c r="B5136" s="29">
        <v>2432.6660000000002</v>
      </c>
      <c r="C5136" s="29">
        <v>23503.476999999901</v>
      </c>
      <c r="D5136" s="29">
        <v>1</v>
      </c>
      <c r="E5136" s="29">
        <v>1</v>
      </c>
      <c r="F5136" s="29">
        <v>2946.79</v>
      </c>
      <c r="G5136" s="29">
        <v>1</v>
      </c>
      <c r="H5136" s="29">
        <v>1</v>
      </c>
      <c r="I5136" s="29">
        <v>1</v>
      </c>
      <c r="K5136" s="432"/>
      <c r="L5136" s="432" t="e">
        <f>IF(K5136=0,#REF!,0)</f>
        <v>#REF!</v>
      </c>
      <c r="O5136">
        <v>64490.518370999998</v>
      </c>
      <c r="P5136">
        <v>41</v>
      </c>
    </row>
    <row r="5137" spans="1:16">
      <c r="A5137" s="29">
        <v>5135</v>
      </c>
      <c r="B5137" s="29">
        <v>2242.9069999999988</v>
      </c>
      <c r="C5137" s="29">
        <v>22605.28199999989</v>
      </c>
      <c r="D5137" s="29">
        <v>1</v>
      </c>
      <c r="E5137" s="29">
        <v>1</v>
      </c>
      <c r="F5137" s="29">
        <v>1644.8509999999901</v>
      </c>
      <c r="G5137" s="29">
        <v>1</v>
      </c>
      <c r="H5137" s="29">
        <v>1</v>
      </c>
      <c r="I5137" s="29">
        <v>1</v>
      </c>
      <c r="K5137" s="432"/>
      <c r="L5137" s="432" t="e">
        <f>IF(K5137=0,#REF!,0)</f>
        <v>#REF!</v>
      </c>
      <c r="O5137">
        <v>61640.521911000003</v>
      </c>
      <c r="P5137">
        <v>23</v>
      </c>
    </row>
    <row r="5138" spans="1:16">
      <c r="A5138" s="29">
        <v>5136</v>
      </c>
      <c r="B5138" s="29">
        <v>1333.5509999999981</v>
      </c>
      <c r="C5138" s="29">
        <v>22048.138999999901</v>
      </c>
      <c r="D5138" s="29">
        <v>1</v>
      </c>
      <c r="E5138" s="29">
        <v>1</v>
      </c>
      <c r="F5138" s="29">
        <v>1255.7739999999999</v>
      </c>
      <c r="G5138" s="29">
        <v>1</v>
      </c>
      <c r="H5138" s="29">
        <v>1</v>
      </c>
      <c r="I5138" s="29">
        <v>1</v>
      </c>
      <c r="K5138" s="432"/>
      <c r="L5138" s="432" t="e">
        <f>IF(K5138=0,#REF!,0)</f>
        <v>#REF!</v>
      </c>
      <c r="O5138">
        <v>58973.821595000001</v>
      </c>
      <c r="P5138">
        <v>18</v>
      </c>
    </row>
    <row r="5139" spans="1:16">
      <c r="A5139" s="29">
        <v>5137</v>
      </c>
      <c r="B5139" s="29">
        <v>1238.257999999998</v>
      </c>
      <c r="C5139" s="29">
        <v>21195.980999999902</v>
      </c>
      <c r="D5139" s="29">
        <v>1</v>
      </c>
      <c r="E5139" s="29">
        <v>1</v>
      </c>
      <c r="F5139" s="29">
        <v>532.351</v>
      </c>
      <c r="G5139" s="29">
        <v>1</v>
      </c>
      <c r="H5139" s="29">
        <v>1</v>
      </c>
      <c r="I5139" s="29">
        <v>1</v>
      </c>
      <c r="K5139" s="432"/>
      <c r="L5139" s="432" t="e">
        <f>IF(K5139=0,#REF!,0)</f>
        <v>#REF!</v>
      </c>
      <c r="O5139">
        <v>57416.991028999997</v>
      </c>
      <c r="P5139">
        <v>15</v>
      </c>
    </row>
    <row r="5140" spans="1:16">
      <c r="A5140" s="29">
        <v>5138</v>
      </c>
      <c r="B5140" s="29">
        <v>1159.987999999998</v>
      </c>
      <c r="C5140" s="29">
        <v>20267.377999999899</v>
      </c>
      <c r="D5140" s="29">
        <v>1</v>
      </c>
      <c r="E5140" s="29">
        <v>1</v>
      </c>
      <c r="F5140" s="29">
        <v>586.26699999999903</v>
      </c>
      <c r="G5140" s="29">
        <v>1</v>
      </c>
      <c r="H5140" s="29">
        <v>1</v>
      </c>
      <c r="I5140" s="29">
        <v>1</v>
      </c>
      <c r="K5140" s="432"/>
      <c r="L5140" s="432" t="e">
        <f>IF(K5140=0,#REF!,0)</f>
        <v>#REF!</v>
      </c>
      <c r="O5140">
        <v>55286.751190000003</v>
      </c>
      <c r="P5140">
        <v>16</v>
      </c>
    </row>
    <row r="5141" spans="1:16">
      <c r="A5141" s="29">
        <v>5139</v>
      </c>
      <c r="B5141" s="29">
        <v>1153.370999999998</v>
      </c>
      <c r="C5141" s="29">
        <v>20208.746999999901</v>
      </c>
      <c r="D5141" s="29">
        <v>1</v>
      </c>
      <c r="E5141" s="29">
        <v>1</v>
      </c>
      <c r="F5141" s="29">
        <v>376.101</v>
      </c>
      <c r="G5141" s="29">
        <v>1</v>
      </c>
      <c r="H5141" s="29">
        <v>1</v>
      </c>
      <c r="I5141" s="29">
        <v>1</v>
      </c>
      <c r="K5141" s="432"/>
      <c r="L5141" s="432" t="e">
        <f>IF(K5141=0,#REF!,0)</f>
        <v>#REF!</v>
      </c>
      <c r="O5141">
        <v>53962.148528999998</v>
      </c>
      <c r="P5141">
        <v>31</v>
      </c>
    </row>
    <row r="5142" spans="1:16">
      <c r="A5142" s="29">
        <v>5140</v>
      </c>
      <c r="B5142" s="29">
        <v>1140.6769999999981</v>
      </c>
      <c r="C5142" s="29">
        <v>19795.7609999999</v>
      </c>
      <c r="D5142" s="29">
        <v>1</v>
      </c>
      <c r="E5142" s="29">
        <v>1</v>
      </c>
      <c r="F5142" s="29">
        <v>217.779</v>
      </c>
      <c r="G5142" s="29">
        <v>1</v>
      </c>
      <c r="H5142" s="29">
        <v>1</v>
      </c>
      <c r="I5142" s="29">
        <v>1</v>
      </c>
      <c r="K5142" s="432"/>
      <c r="L5142" s="432" t="e">
        <f>IF(K5142=0,#REF!,0)</f>
        <v>#REF!</v>
      </c>
      <c r="O5142">
        <v>53263.538819000001</v>
      </c>
      <c r="P5142">
        <v>32</v>
      </c>
    </row>
    <row r="5143" spans="1:16">
      <c r="A5143" s="29">
        <v>5141</v>
      </c>
      <c r="B5143" s="29">
        <v>1134.248999999998</v>
      </c>
      <c r="C5143" s="29">
        <v>19574.333999999901</v>
      </c>
      <c r="D5143" s="29">
        <v>1</v>
      </c>
      <c r="E5143" s="29">
        <v>1</v>
      </c>
      <c r="F5143" s="29">
        <v>217.920999999999</v>
      </c>
      <c r="G5143" s="29">
        <v>1</v>
      </c>
      <c r="H5143" s="29">
        <v>1</v>
      </c>
      <c r="I5143" s="29">
        <v>1</v>
      </c>
      <c r="K5143" s="432"/>
      <c r="L5143" s="432" t="e">
        <f>IF(K5143=0,#REF!,0)</f>
        <v>#REF!</v>
      </c>
      <c r="O5143">
        <v>53276.111848</v>
      </c>
      <c r="P5143">
        <v>27</v>
      </c>
    </row>
    <row r="5144" spans="1:16">
      <c r="A5144" s="29">
        <v>5142</v>
      </c>
      <c r="B5144" s="29">
        <v>1859.2909999999999</v>
      </c>
      <c r="C5144" s="29">
        <v>19389.944999999901</v>
      </c>
      <c r="D5144" s="29">
        <v>1</v>
      </c>
      <c r="E5144" s="29">
        <v>1</v>
      </c>
      <c r="F5144" s="29">
        <v>695.08399999999995</v>
      </c>
      <c r="G5144" s="29">
        <v>1</v>
      </c>
      <c r="H5144" s="29">
        <v>1</v>
      </c>
      <c r="I5144" s="29">
        <v>1</v>
      </c>
      <c r="K5144" s="432"/>
      <c r="L5144" s="432" t="e">
        <f>IF(K5144=0,#REF!,0)</f>
        <v>#REF!</v>
      </c>
      <c r="O5144">
        <v>53916.870024999997</v>
      </c>
      <c r="P5144">
        <v>34</v>
      </c>
    </row>
    <row r="5145" spans="1:16">
      <c r="A5145" s="29">
        <v>5143</v>
      </c>
      <c r="B5145" s="29">
        <v>25533.742999999999</v>
      </c>
      <c r="C5145" s="29">
        <v>21777.588999999891</v>
      </c>
      <c r="D5145" s="29">
        <v>1</v>
      </c>
      <c r="E5145" s="29">
        <v>1</v>
      </c>
      <c r="F5145" s="29">
        <v>1861.0709999999999</v>
      </c>
      <c r="G5145" s="29">
        <v>1</v>
      </c>
      <c r="H5145" s="29">
        <v>1</v>
      </c>
      <c r="I5145" s="29">
        <v>1</v>
      </c>
      <c r="K5145" s="432"/>
      <c r="L5145" s="432" t="e">
        <f>IF(K5145=0,#REF!,0)</f>
        <v>#REF!</v>
      </c>
      <c r="O5145">
        <v>55314.96933</v>
      </c>
      <c r="P5145">
        <v>20</v>
      </c>
    </row>
    <row r="5146" spans="1:16">
      <c r="A5146" s="29">
        <v>5144</v>
      </c>
      <c r="B5146" s="29">
        <v>16385.908999999901</v>
      </c>
      <c r="C5146" s="29">
        <v>50494.551999999792</v>
      </c>
      <c r="D5146" s="29">
        <v>1</v>
      </c>
      <c r="E5146" s="29">
        <v>1</v>
      </c>
      <c r="F5146" s="29">
        <v>3146.2020000000002</v>
      </c>
      <c r="G5146" s="29">
        <v>1</v>
      </c>
      <c r="H5146" s="29">
        <v>1</v>
      </c>
      <c r="I5146" s="29">
        <v>1</v>
      </c>
      <c r="K5146" s="432"/>
      <c r="L5146" s="432" t="e">
        <f>IF(K5146=0,#REF!,0)</f>
        <v>#REF!</v>
      </c>
      <c r="O5146">
        <v>57269.935975</v>
      </c>
      <c r="P5146">
        <v>34</v>
      </c>
    </row>
    <row r="5147" spans="1:16">
      <c r="A5147" s="29">
        <v>5145</v>
      </c>
      <c r="B5147" s="29">
        <v>15192.8309999999</v>
      </c>
      <c r="C5147" s="29">
        <v>49881.517999999887</v>
      </c>
      <c r="D5147" s="29">
        <v>1</v>
      </c>
      <c r="E5147" s="29">
        <v>1</v>
      </c>
      <c r="F5147" s="29">
        <v>5104.049</v>
      </c>
      <c r="G5147" s="29">
        <v>1</v>
      </c>
      <c r="H5147" s="29">
        <v>1</v>
      </c>
      <c r="I5147" s="29">
        <v>1</v>
      </c>
      <c r="K5147" s="432"/>
      <c r="L5147" s="432" t="e">
        <f>IF(K5147=0,#REF!,0)</f>
        <v>#REF!</v>
      </c>
      <c r="O5147">
        <v>60801.118592000013</v>
      </c>
      <c r="P5147">
        <v>20</v>
      </c>
    </row>
    <row r="5148" spans="1:16">
      <c r="A5148" s="29">
        <v>5146</v>
      </c>
      <c r="B5148" s="29">
        <v>16420.14</v>
      </c>
      <c r="C5148" s="29">
        <v>52556.377999999793</v>
      </c>
      <c r="D5148" s="29">
        <v>1</v>
      </c>
      <c r="E5148" s="29">
        <v>1</v>
      </c>
      <c r="F5148" s="29">
        <v>5047.1239999999998</v>
      </c>
      <c r="G5148" s="29">
        <v>1</v>
      </c>
      <c r="H5148" s="29">
        <v>1</v>
      </c>
      <c r="I5148" s="29">
        <v>1</v>
      </c>
      <c r="K5148" s="432"/>
      <c r="L5148" s="432" t="e">
        <f>IF(K5148=0,#REF!,0)</f>
        <v>#REF!</v>
      </c>
      <c r="O5148">
        <v>62973.055786999998</v>
      </c>
      <c r="P5148">
        <v>60</v>
      </c>
    </row>
    <row r="5149" spans="1:16">
      <c r="A5149" s="29">
        <v>5147</v>
      </c>
      <c r="B5149" s="29">
        <v>17639.686999999991</v>
      </c>
      <c r="C5149" s="29">
        <v>54868.033999999883</v>
      </c>
      <c r="D5149" s="29">
        <v>1</v>
      </c>
      <c r="E5149" s="29">
        <v>1</v>
      </c>
      <c r="F5149" s="29">
        <v>4542.6120000000001</v>
      </c>
      <c r="G5149" s="29">
        <v>1</v>
      </c>
      <c r="H5149" s="29">
        <v>1</v>
      </c>
      <c r="I5149" s="29">
        <v>1</v>
      </c>
      <c r="K5149" s="432"/>
      <c r="L5149" s="432" t="e">
        <f>IF(K5149=0,#REF!,0)</f>
        <v>#REF!</v>
      </c>
      <c r="O5149">
        <v>65249.323120000001</v>
      </c>
      <c r="P5149">
        <v>58</v>
      </c>
    </row>
    <row r="5150" spans="1:16">
      <c r="A5150" s="29">
        <v>5148</v>
      </c>
      <c r="B5150" s="29">
        <v>16516.27199999999</v>
      </c>
      <c r="C5150" s="29">
        <v>53184.421999999788</v>
      </c>
      <c r="D5150" s="29">
        <v>1</v>
      </c>
      <c r="E5150" s="29">
        <v>1</v>
      </c>
      <c r="F5150" s="29">
        <v>4877.6869999999899</v>
      </c>
      <c r="G5150" s="29">
        <v>1</v>
      </c>
      <c r="H5150" s="29">
        <v>1</v>
      </c>
      <c r="I5150" s="29">
        <v>1</v>
      </c>
      <c r="K5150" s="432"/>
      <c r="L5150" s="432" t="e">
        <f>IF(K5150=0,#REF!,0)</f>
        <v>#REF!</v>
      </c>
      <c r="O5150">
        <v>67190.107239000004</v>
      </c>
      <c r="P5150">
        <v>53</v>
      </c>
    </row>
    <row r="5151" spans="1:16">
      <c r="A5151" s="29">
        <v>5149</v>
      </c>
      <c r="B5151" s="29">
        <v>24145.16299999999</v>
      </c>
      <c r="C5151" s="29">
        <v>51283.574000000001</v>
      </c>
      <c r="D5151" s="29">
        <v>1</v>
      </c>
      <c r="E5151" s="29">
        <v>1</v>
      </c>
      <c r="F5151" s="29">
        <v>4933.1149999999998</v>
      </c>
      <c r="G5151" s="29">
        <v>1</v>
      </c>
      <c r="H5151" s="29">
        <v>1</v>
      </c>
      <c r="I5151" s="29">
        <v>1</v>
      </c>
      <c r="K5151" s="432"/>
      <c r="L5151" s="432" t="e">
        <f>IF(K5151=0,#REF!,0)</f>
        <v>#REF!</v>
      </c>
      <c r="O5151">
        <v>66171.499450999996</v>
      </c>
      <c r="P5151">
        <v>52</v>
      </c>
    </row>
    <row r="5152" spans="1:16">
      <c r="A5152" s="29">
        <v>5150</v>
      </c>
      <c r="B5152" s="29">
        <v>20252.376</v>
      </c>
      <c r="C5152" s="29">
        <v>53748.406999999803</v>
      </c>
      <c r="D5152" s="29">
        <v>1</v>
      </c>
      <c r="E5152" s="29">
        <v>1</v>
      </c>
      <c r="F5152" s="29">
        <v>3926.0479999999902</v>
      </c>
      <c r="G5152" s="29">
        <v>1</v>
      </c>
      <c r="H5152" s="29">
        <v>1</v>
      </c>
      <c r="I5152" s="29">
        <v>1</v>
      </c>
      <c r="K5152" s="432"/>
      <c r="L5152" s="432" t="e">
        <f>IF(K5152=0,#REF!,0)</f>
        <v>#REF!</v>
      </c>
      <c r="O5152">
        <v>66430.157898999998</v>
      </c>
      <c r="P5152">
        <v>27</v>
      </c>
    </row>
    <row r="5153" spans="1:16">
      <c r="A5153" s="29">
        <v>5151</v>
      </c>
      <c r="B5153" s="29">
        <v>17275.868999999999</v>
      </c>
      <c r="C5153" s="29">
        <v>52516.820999999902</v>
      </c>
      <c r="D5153" s="29">
        <v>1</v>
      </c>
      <c r="E5153" s="29">
        <v>1</v>
      </c>
      <c r="F5153" s="29">
        <v>3143.1409999999901</v>
      </c>
      <c r="G5153" s="29">
        <v>1</v>
      </c>
      <c r="H5153" s="29">
        <v>1</v>
      </c>
      <c r="I5153" s="29">
        <v>1</v>
      </c>
      <c r="K5153" s="432"/>
      <c r="L5153" s="432" t="e">
        <f>IF(K5153=0,#REF!,0)</f>
        <v>#REF!</v>
      </c>
      <c r="O5153">
        <v>69243.994263000001</v>
      </c>
      <c r="P5153">
        <v>31</v>
      </c>
    </row>
    <row r="5154" spans="1:16">
      <c r="A5154" s="29">
        <v>5152</v>
      </c>
      <c r="B5154" s="29">
        <v>16816.582999999991</v>
      </c>
      <c r="C5154" s="29">
        <v>51552.046999999788</v>
      </c>
      <c r="D5154" s="29">
        <v>1</v>
      </c>
      <c r="E5154" s="29">
        <v>1</v>
      </c>
      <c r="F5154" s="29">
        <v>2472.6259999999902</v>
      </c>
      <c r="G5154" s="29">
        <v>1</v>
      </c>
      <c r="H5154" s="29">
        <v>1</v>
      </c>
      <c r="I5154" s="29">
        <v>1</v>
      </c>
      <c r="K5154" s="432"/>
      <c r="L5154" s="432" t="e">
        <f>IF(K5154=0,#REF!,0)</f>
        <v>#REF!</v>
      </c>
      <c r="O5154">
        <v>69156.845031999997</v>
      </c>
      <c r="P5154">
        <v>29</v>
      </c>
    </row>
    <row r="5155" spans="1:16">
      <c r="A5155" s="29">
        <v>5153</v>
      </c>
      <c r="B5155" s="29">
        <v>16901.635999999999</v>
      </c>
      <c r="C5155" s="29">
        <v>51482.108999999909</v>
      </c>
      <c r="D5155" s="29">
        <v>1</v>
      </c>
      <c r="E5155" s="29">
        <v>1</v>
      </c>
      <c r="F5155" s="29">
        <v>3143.2159999999999</v>
      </c>
      <c r="G5155" s="29">
        <v>1</v>
      </c>
      <c r="H5155" s="29">
        <v>1</v>
      </c>
      <c r="I5155" s="29">
        <v>1</v>
      </c>
      <c r="K5155" s="432"/>
      <c r="L5155" s="432" t="e">
        <f>IF(K5155=0,#REF!,0)</f>
        <v>#REF!</v>
      </c>
      <c r="O5155">
        <v>69518.453368999995</v>
      </c>
      <c r="P5155">
        <v>27</v>
      </c>
    </row>
    <row r="5156" spans="1:16">
      <c r="A5156" s="29">
        <v>5154</v>
      </c>
      <c r="B5156" s="29">
        <v>17020.145</v>
      </c>
      <c r="C5156" s="29">
        <v>50220.183999999892</v>
      </c>
      <c r="D5156" s="29">
        <v>1</v>
      </c>
      <c r="E5156" s="29">
        <v>1</v>
      </c>
      <c r="F5156" s="29">
        <v>4038.23899999999</v>
      </c>
      <c r="G5156" s="29">
        <v>1</v>
      </c>
      <c r="H5156" s="29">
        <v>1</v>
      </c>
      <c r="I5156" s="29">
        <v>1</v>
      </c>
      <c r="K5156" s="432"/>
      <c r="L5156" s="432" t="e">
        <f>IF(K5156=0,#REF!,0)</f>
        <v>#REF!</v>
      </c>
      <c r="O5156">
        <v>69459.163878000007</v>
      </c>
      <c r="P5156">
        <v>25</v>
      </c>
    </row>
    <row r="5157" spans="1:16">
      <c r="A5157" s="29">
        <v>5155</v>
      </c>
      <c r="B5157" s="29">
        <v>22549.791000000001</v>
      </c>
      <c r="C5157" s="29">
        <v>49138.902999999897</v>
      </c>
      <c r="D5157" s="29">
        <v>1</v>
      </c>
      <c r="E5157" s="29">
        <v>1</v>
      </c>
      <c r="F5157" s="29">
        <v>5605.27</v>
      </c>
      <c r="G5157" s="29">
        <v>1</v>
      </c>
      <c r="H5157" s="29">
        <v>1</v>
      </c>
      <c r="I5157" s="29">
        <v>1</v>
      </c>
      <c r="K5157" s="432"/>
      <c r="L5157" s="432" t="e">
        <f>IF(K5157=0,#REF!,0)</f>
        <v>#REF!</v>
      </c>
      <c r="O5157">
        <v>68869.963317999995</v>
      </c>
      <c r="P5157">
        <v>37</v>
      </c>
    </row>
    <row r="5158" spans="1:16">
      <c r="A5158" s="29">
        <v>5156</v>
      </c>
      <c r="B5158" s="29">
        <v>23881.881999999889</v>
      </c>
      <c r="C5158" s="29">
        <v>49659.101999999803</v>
      </c>
      <c r="D5158" s="29">
        <v>1</v>
      </c>
      <c r="E5158" s="29">
        <v>1</v>
      </c>
      <c r="F5158" s="29">
        <v>4431.1859999999897</v>
      </c>
      <c r="G5158" s="29">
        <v>1</v>
      </c>
      <c r="H5158" s="29">
        <v>1</v>
      </c>
      <c r="I5158" s="29">
        <v>1</v>
      </c>
      <c r="K5158" s="432"/>
      <c r="L5158" s="432" t="e">
        <f>IF(K5158=0,#REF!,0)</f>
        <v>#REF!</v>
      </c>
      <c r="O5158">
        <v>67402.873351999995</v>
      </c>
      <c r="P5158">
        <v>24</v>
      </c>
    </row>
    <row r="5159" spans="1:16">
      <c r="A5159" s="29">
        <v>5157</v>
      </c>
      <c r="B5159" s="29">
        <v>17055.679</v>
      </c>
      <c r="C5159" s="29">
        <v>24499.1529999999</v>
      </c>
      <c r="D5159" s="29">
        <v>1</v>
      </c>
      <c r="E5159" s="29">
        <v>1</v>
      </c>
      <c r="F5159" s="29">
        <v>2474.212</v>
      </c>
      <c r="G5159" s="29">
        <v>1</v>
      </c>
      <c r="H5159" s="29">
        <v>1</v>
      </c>
      <c r="I5159" s="29">
        <v>1</v>
      </c>
      <c r="K5159" s="432"/>
      <c r="L5159" s="432" t="e">
        <f>IF(K5159=0,#REF!,0)</f>
        <v>#REF!</v>
      </c>
      <c r="O5159">
        <v>67059.542663999993</v>
      </c>
      <c r="P5159">
        <v>24</v>
      </c>
    </row>
    <row r="5160" spans="1:16">
      <c r="A5160" s="29">
        <v>5158</v>
      </c>
      <c r="B5160" s="29">
        <v>2107.0039999999999</v>
      </c>
      <c r="C5160" s="29">
        <v>22208.070999999902</v>
      </c>
      <c r="D5160" s="29">
        <v>1</v>
      </c>
      <c r="E5160" s="29">
        <v>1</v>
      </c>
      <c r="F5160" s="29">
        <v>2416.35699999999</v>
      </c>
      <c r="G5160" s="29">
        <v>1</v>
      </c>
      <c r="H5160" s="29">
        <v>1</v>
      </c>
      <c r="I5160" s="29">
        <v>1</v>
      </c>
      <c r="K5160" s="432"/>
      <c r="L5160" s="432" t="e">
        <f>IF(K5160=0,#REF!,0)</f>
        <v>#REF!</v>
      </c>
      <c r="O5160">
        <v>64864.097046000003</v>
      </c>
      <c r="P5160">
        <v>27</v>
      </c>
    </row>
    <row r="5161" spans="1:16">
      <c r="A5161" s="29">
        <v>5159</v>
      </c>
      <c r="B5161" s="29">
        <v>1948.605</v>
      </c>
      <c r="C5161" s="29">
        <v>20587.571999999891</v>
      </c>
      <c r="D5161" s="29">
        <v>1</v>
      </c>
      <c r="E5161" s="29">
        <v>1</v>
      </c>
      <c r="F5161" s="29">
        <v>1970.501</v>
      </c>
      <c r="G5161" s="29">
        <v>1</v>
      </c>
      <c r="H5161" s="29">
        <v>1</v>
      </c>
      <c r="I5161" s="29">
        <v>1</v>
      </c>
      <c r="K5161" s="432"/>
      <c r="L5161" s="432" t="e">
        <f>IF(K5161=0,#REF!,0)</f>
        <v>#REF!</v>
      </c>
      <c r="O5161">
        <v>62103.171020000002</v>
      </c>
      <c r="P5161">
        <v>23</v>
      </c>
    </row>
    <row r="5162" spans="1:16">
      <c r="A5162" s="29">
        <v>5160</v>
      </c>
      <c r="B5162" s="29">
        <v>1137.1279999999981</v>
      </c>
      <c r="C5162" s="29">
        <v>19673.841999999891</v>
      </c>
      <c r="D5162" s="29">
        <v>1</v>
      </c>
      <c r="E5162" s="29">
        <v>1</v>
      </c>
      <c r="F5162" s="29">
        <v>1191.4590000000001</v>
      </c>
      <c r="G5162" s="29">
        <v>1</v>
      </c>
      <c r="H5162" s="29">
        <v>1</v>
      </c>
      <c r="I5162" s="29">
        <v>1</v>
      </c>
      <c r="K5162" s="432"/>
      <c r="L5162" s="432" t="e">
        <f>IF(K5162=0,#REF!,0)</f>
        <v>#REF!</v>
      </c>
      <c r="O5162">
        <v>59669.858397999997</v>
      </c>
      <c r="P5162">
        <v>17</v>
      </c>
    </row>
    <row r="5163" spans="1:16">
      <c r="A5163" s="29">
        <v>5161</v>
      </c>
      <c r="B5163" s="29">
        <v>1116.073999999998</v>
      </c>
      <c r="C5163" s="29">
        <v>18885.070999999891</v>
      </c>
      <c r="D5163" s="29">
        <v>1</v>
      </c>
      <c r="E5163" s="29">
        <v>1</v>
      </c>
      <c r="F5163" s="29">
        <v>703.34299999999996</v>
      </c>
      <c r="G5163" s="29">
        <v>1</v>
      </c>
      <c r="H5163" s="29">
        <v>1</v>
      </c>
      <c r="I5163" s="29">
        <v>1</v>
      </c>
      <c r="K5163" s="432"/>
      <c r="L5163" s="432" t="e">
        <f>IF(K5163=0,#REF!,0)</f>
        <v>#REF!</v>
      </c>
      <c r="O5163">
        <v>57435.741212000001</v>
      </c>
      <c r="P5163">
        <v>16</v>
      </c>
    </row>
    <row r="5164" spans="1:16">
      <c r="A5164" s="29">
        <v>5162</v>
      </c>
      <c r="B5164" s="29">
        <v>1095.439999999998</v>
      </c>
      <c r="C5164" s="29">
        <v>18014.4029999999</v>
      </c>
      <c r="D5164" s="29">
        <v>1</v>
      </c>
      <c r="E5164" s="29">
        <v>1</v>
      </c>
      <c r="F5164" s="29">
        <v>524.604999999999</v>
      </c>
      <c r="G5164" s="29">
        <v>1</v>
      </c>
      <c r="H5164" s="29">
        <v>1</v>
      </c>
      <c r="I5164" s="29">
        <v>1</v>
      </c>
      <c r="K5164" s="432"/>
      <c r="L5164" s="432" t="e">
        <f>IF(K5164=0,#REF!,0)</f>
        <v>#REF!</v>
      </c>
      <c r="O5164">
        <v>55718.590880999996</v>
      </c>
      <c r="P5164">
        <v>16</v>
      </c>
    </row>
    <row r="5165" spans="1:16">
      <c r="A5165" s="29">
        <v>5163</v>
      </c>
      <c r="B5165" s="29">
        <v>1087.2629999999981</v>
      </c>
      <c r="C5165" s="29">
        <v>17696.3489999999</v>
      </c>
      <c r="D5165" s="29">
        <v>1</v>
      </c>
      <c r="E5165" s="29">
        <v>1</v>
      </c>
      <c r="F5165" s="29">
        <v>408.858</v>
      </c>
      <c r="G5165" s="29">
        <v>1</v>
      </c>
      <c r="H5165" s="29">
        <v>1</v>
      </c>
      <c r="I5165" s="29">
        <v>1</v>
      </c>
      <c r="K5165" s="432"/>
      <c r="L5165" s="432" t="e">
        <f>IF(K5165=0,#REF!,0)</f>
        <v>#REF!</v>
      </c>
      <c r="O5165">
        <v>54407.390256999999</v>
      </c>
      <c r="P5165">
        <v>28</v>
      </c>
    </row>
    <row r="5166" spans="1:16">
      <c r="A5166" s="29">
        <v>5164</v>
      </c>
      <c r="B5166" s="29">
        <v>1076.284999999998</v>
      </c>
      <c r="C5166" s="29">
        <v>17274.927999999902</v>
      </c>
      <c r="D5166" s="29">
        <v>1</v>
      </c>
      <c r="E5166" s="29">
        <v>1</v>
      </c>
      <c r="F5166" s="29">
        <v>222.176999999999</v>
      </c>
      <c r="G5166" s="29">
        <v>1</v>
      </c>
      <c r="H5166" s="29">
        <v>1</v>
      </c>
      <c r="I5166" s="29">
        <v>1</v>
      </c>
      <c r="K5166" s="432"/>
      <c r="L5166" s="432" t="e">
        <f>IF(K5166=0,#REF!,0)</f>
        <v>#REF!</v>
      </c>
      <c r="O5166">
        <v>54105.981964999999</v>
      </c>
      <c r="P5166">
        <v>29</v>
      </c>
    </row>
    <row r="5167" spans="1:16">
      <c r="A5167" s="29">
        <v>5165</v>
      </c>
      <c r="B5167" s="29">
        <v>1066.201999999998</v>
      </c>
      <c r="C5167" s="29">
        <v>16905.177999999902</v>
      </c>
      <c r="D5167" s="29">
        <v>1</v>
      </c>
      <c r="E5167" s="29">
        <v>1</v>
      </c>
      <c r="F5167" s="29">
        <v>222.45500000000001</v>
      </c>
      <c r="G5167" s="29">
        <v>1</v>
      </c>
      <c r="H5167" s="29">
        <v>1</v>
      </c>
      <c r="I5167" s="29">
        <v>1</v>
      </c>
      <c r="K5167" s="432"/>
      <c r="L5167" s="432" t="e">
        <f>IF(K5167=0,#REF!,0)</f>
        <v>#REF!</v>
      </c>
      <c r="O5167">
        <v>53884.924134000001</v>
      </c>
      <c r="P5167">
        <v>26</v>
      </c>
    </row>
    <row r="5168" spans="1:16">
      <c r="A5168" s="29">
        <v>5166</v>
      </c>
      <c r="B5168" s="29">
        <v>1791.221</v>
      </c>
      <c r="C5168" s="29">
        <v>16744.339999999898</v>
      </c>
      <c r="D5168" s="29">
        <v>1</v>
      </c>
      <c r="E5168" s="29">
        <v>1</v>
      </c>
      <c r="F5168" s="29">
        <v>409.2</v>
      </c>
      <c r="G5168" s="29">
        <v>1</v>
      </c>
      <c r="H5168" s="29">
        <v>1</v>
      </c>
      <c r="I5168" s="29">
        <v>1</v>
      </c>
      <c r="K5168" s="432"/>
      <c r="L5168" s="432" t="e">
        <f>IF(K5168=0,#REF!,0)</f>
        <v>#REF!</v>
      </c>
      <c r="O5168">
        <v>54154.423341000002</v>
      </c>
      <c r="P5168">
        <v>43</v>
      </c>
    </row>
    <row r="5169" spans="1:16">
      <c r="A5169" s="29">
        <v>5167</v>
      </c>
      <c r="B5169" s="29">
        <v>19833.801999999891</v>
      </c>
      <c r="C5169" s="29">
        <v>18347.396999999899</v>
      </c>
      <c r="D5169" s="29">
        <v>1</v>
      </c>
      <c r="E5169" s="29">
        <v>1</v>
      </c>
      <c r="F5169" s="29">
        <v>1253.5930000000001</v>
      </c>
      <c r="G5169" s="29">
        <v>1</v>
      </c>
      <c r="H5169" s="29">
        <v>1</v>
      </c>
      <c r="I5169" s="29">
        <v>1</v>
      </c>
      <c r="K5169" s="432"/>
      <c r="L5169" s="432" t="e">
        <f>IF(K5169=0,#REF!,0)</f>
        <v>#REF!</v>
      </c>
      <c r="O5169">
        <v>55153.340912</v>
      </c>
      <c r="P5169">
        <v>30</v>
      </c>
    </row>
    <row r="5170" spans="1:16">
      <c r="A5170" s="29">
        <v>5168</v>
      </c>
      <c r="B5170" s="29">
        <v>10766.63299999998</v>
      </c>
      <c r="C5170" s="29">
        <v>19795.4919999999</v>
      </c>
      <c r="D5170" s="29">
        <v>1</v>
      </c>
      <c r="E5170" s="29">
        <v>1</v>
      </c>
      <c r="F5170" s="29">
        <v>2547.5</v>
      </c>
      <c r="G5170" s="29">
        <v>1</v>
      </c>
      <c r="H5170" s="29">
        <v>1</v>
      </c>
      <c r="I5170" s="29">
        <v>1</v>
      </c>
      <c r="K5170" s="432"/>
      <c r="L5170" s="432" t="e">
        <f>IF(K5170=0,#REF!,0)</f>
        <v>#REF!</v>
      </c>
      <c r="O5170">
        <v>57117.692383000001</v>
      </c>
      <c r="P5170">
        <v>25</v>
      </c>
    </row>
    <row r="5171" spans="1:16">
      <c r="A5171" s="29">
        <v>5169</v>
      </c>
      <c r="B5171" s="29">
        <v>11575.51999999999</v>
      </c>
      <c r="C5171" s="29">
        <v>22601.342999999899</v>
      </c>
      <c r="D5171" s="29">
        <v>1</v>
      </c>
      <c r="E5171" s="29">
        <v>1</v>
      </c>
      <c r="F5171" s="29">
        <v>4029.52</v>
      </c>
      <c r="G5171" s="29">
        <v>1</v>
      </c>
      <c r="H5171" s="29">
        <v>1</v>
      </c>
      <c r="I5171" s="29">
        <v>1</v>
      </c>
      <c r="K5171" s="432"/>
      <c r="L5171" s="432" t="e">
        <f>IF(K5171=0,#REF!,0)</f>
        <v>#REF!</v>
      </c>
      <c r="O5171">
        <v>60670.202210000003</v>
      </c>
      <c r="P5171">
        <v>42</v>
      </c>
    </row>
    <row r="5172" spans="1:16">
      <c r="A5172" s="29">
        <v>5170</v>
      </c>
      <c r="B5172" s="29">
        <v>13342.01399999999</v>
      </c>
      <c r="C5172" s="29">
        <v>25007.466999999891</v>
      </c>
      <c r="D5172" s="29">
        <v>1</v>
      </c>
      <c r="E5172" s="29">
        <v>1</v>
      </c>
      <c r="F5172" s="29">
        <v>5326.4889999999996</v>
      </c>
      <c r="G5172" s="29">
        <v>1</v>
      </c>
      <c r="H5172" s="29">
        <v>1</v>
      </c>
      <c r="I5172" s="29">
        <v>1</v>
      </c>
      <c r="K5172" s="432"/>
      <c r="L5172" s="432" t="e">
        <f>IF(K5172=0,#REF!,0)</f>
        <v>#REF!</v>
      </c>
      <c r="O5172">
        <v>63959.637573</v>
      </c>
      <c r="P5172">
        <v>62</v>
      </c>
    </row>
    <row r="5173" spans="1:16">
      <c r="A5173" s="29">
        <v>5171</v>
      </c>
      <c r="B5173" s="29">
        <v>13763.423999999901</v>
      </c>
      <c r="C5173" s="29">
        <v>26162.803999999891</v>
      </c>
      <c r="D5173" s="29">
        <v>1</v>
      </c>
      <c r="E5173" s="29">
        <v>1</v>
      </c>
      <c r="F5173" s="29">
        <v>5881.509</v>
      </c>
      <c r="G5173" s="29">
        <v>1</v>
      </c>
      <c r="H5173" s="29">
        <v>1</v>
      </c>
      <c r="I5173" s="29">
        <v>1</v>
      </c>
      <c r="K5173" s="432"/>
      <c r="L5173" s="432" t="e">
        <f>IF(K5173=0,#REF!,0)</f>
        <v>#REF!</v>
      </c>
      <c r="O5173">
        <v>67002.656799999997</v>
      </c>
      <c r="P5173">
        <v>60</v>
      </c>
    </row>
    <row r="5174" spans="1:16">
      <c r="A5174" s="29">
        <v>5172</v>
      </c>
      <c r="B5174" s="29">
        <v>14613.44099999999</v>
      </c>
      <c r="C5174" s="29">
        <v>26094.668999999889</v>
      </c>
      <c r="D5174" s="29">
        <v>1</v>
      </c>
      <c r="E5174" s="29">
        <v>1</v>
      </c>
      <c r="F5174" s="29">
        <v>6189.2809999999899</v>
      </c>
      <c r="G5174" s="29">
        <v>1</v>
      </c>
      <c r="H5174" s="29">
        <v>1</v>
      </c>
      <c r="I5174" s="29">
        <v>1</v>
      </c>
      <c r="K5174" s="432"/>
      <c r="L5174" s="432" t="e">
        <f>IF(K5174=0,#REF!,0)</f>
        <v>#REF!</v>
      </c>
      <c r="O5174">
        <v>69021.919859999995</v>
      </c>
      <c r="P5174">
        <v>54</v>
      </c>
    </row>
    <row r="5175" spans="1:16">
      <c r="A5175" s="29">
        <v>5173</v>
      </c>
      <c r="B5175" s="29">
        <v>22641.806999999899</v>
      </c>
      <c r="C5175" s="29">
        <v>24083.613999999889</v>
      </c>
      <c r="D5175" s="29">
        <v>1</v>
      </c>
      <c r="E5175" s="29">
        <v>1</v>
      </c>
      <c r="F5175" s="29">
        <v>5323.1440000000002</v>
      </c>
      <c r="G5175" s="29">
        <v>1</v>
      </c>
      <c r="H5175" s="29">
        <v>1</v>
      </c>
      <c r="I5175" s="29">
        <v>1</v>
      </c>
      <c r="K5175" s="432"/>
      <c r="L5175" s="432" t="e">
        <f>IF(K5175=0,#REF!,0)</f>
        <v>#REF!</v>
      </c>
      <c r="O5175">
        <v>68142.131286000003</v>
      </c>
      <c r="P5175">
        <v>53</v>
      </c>
    </row>
    <row r="5176" spans="1:16">
      <c r="A5176" s="29">
        <v>5174</v>
      </c>
      <c r="B5176" s="29">
        <v>16890.55999999999</v>
      </c>
      <c r="C5176" s="29">
        <v>24033.760999999889</v>
      </c>
      <c r="D5176" s="29">
        <v>1</v>
      </c>
      <c r="E5176" s="29">
        <v>1</v>
      </c>
      <c r="F5176" s="29">
        <v>4581.2460000000001</v>
      </c>
      <c r="G5176" s="29">
        <v>1</v>
      </c>
      <c r="H5176" s="29">
        <v>1</v>
      </c>
      <c r="I5176" s="29">
        <v>1</v>
      </c>
      <c r="K5176" s="432"/>
      <c r="L5176" s="432" t="e">
        <f>IF(K5176=0,#REF!,0)</f>
        <v>#REF!</v>
      </c>
      <c r="O5176">
        <v>68676.971495000005</v>
      </c>
      <c r="P5176">
        <v>32</v>
      </c>
    </row>
    <row r="5177" spans="1:16">
      <c r="A5177" s="29">
        <v>5175</v>
      </c>
      <c r="B5177" s="29">
        <v>16688.163</v>
      </c>
      <c r="C5177" s="29">
        <v>25628.677999999902</v>
      </c>
      <c r="D5177" s="29">
        <v>1</v>
      </c>
      <c r="E5177" s="29">
        <v>1</v>
      </c>
      <c r="F5177" s="29">
        <v>3592.8449999999898</v>
      </c>
      <c r="G5177" s="29">
        <v>1</v>
      </c>
      <c r="H5177" s="29">
        <v>1</v>
      </c>
      <c r="I5177" s="29">
        <v>1</v>
      </c>
      <c r="K5177" s="432"/>
      <c r="L5177" s="432" t="e">
        <f>IF(K5177=0,#REF!,0)</f>
        <v>#REF!</v>
      </c>
      <c r="O5177">
        <v>70878.640686999992</v>
      </c>
      <c r="P5177">
        <v>30</v>
      </c>
    </row>
    <row r="5178" spans="1:16">
      <c r="A5178" s="29">
        <v>5176</v>
      </c>
      <c r="B5178" s="29">
        <v>16737.687999999889</v>
      </c>
      <c r="C5178" s="29">
        <v>25227.592999999899</v>
      </c>
      <c r="D5178" s="29">
        <v>1</v>
      </c>
      <c r="E5178" s="29">
        <v>1</v>
      </c>
      <c r="F5178" s="29">
        <v>3160.6729999999998</v>
      </c>
      <c r="G5178" s="29">
        <v>1</v>
      </c>
      <c r="H5178" s="29">
        <v>1</v>
      </c>
      <c r="I5178" s="29">
        <v>1</v>
      </c>
      <c r="K5178" s="432"/>
      <c r="L5178" s="432" t="e">
        <f>IF(K5178=0,#REF!,0)</f>
        <v>#REF!</v>
      </c>
      <c r="O5178">
        <v>71265.877197000009</v>
      </c>
      <c r="P5178">
        <v>30</v>
      </c>
    </row>
    <row r="5179" spans="1:16">
      <c r="A5179" s="29">
        <v>5177</v>
      </c>
      <c r="B5179" s="29">
        <v>16610.0639999999</v>
      </c>
      <c r="C5179" s="29">
        <v>24677.719999999899</v>
      </c>
      <c r="D5179" s="29">
        <v>1</v>
      </c>
      <c r="E5179" s="29">
        <v>1</v>
      </c>
      <c r="F5179" s="29">
        <v>1804.126</v>
      </c>
      <c r="G5179" s="29">
        <v>1</v>
      </c>
      <c r="H5179" s="29">
        <v>1</v>
      </c>
      <c r="I5179" s="29">
        <v>1</v>
      </c>
      <c r="K5179" s="432"/>
      <c r="L5179" s="432" t="e">
        <f>IF(K5179=0,#REF!,0)</f>
        <v>#REF!</v>
      </c>
      <c r="O5179">
        <v>71646.464598999999</v>
      </c>
      <c r="P5179">
        <v>31</v>
      </c>
    </row>
    <row r="5180" spans="1:16">
      <c r="A5180" s="29">
        <v>5178</v>
      </c>
      <c r="B5180" s="29">
        <v>17413.697999999898</v>
      </c>
      <c r="C5180" s="29">
        <v>23628.947999999898</v>
      </c>
      <c r="D5180" s="29">
        <v>1</v>
      </c>
      <c r="E5180" s="29">
        <v>1</v>
      </c>
      <c r="F5180" s="29">
        <v>3408.027</v>
      </c>
      <c r="G5180" s="29">
        <v>1</v>
      </c>
      <c r="H5180" s="29">
        <v>1</v>
      </c>
      <c r="I5180" s="29">
        <v>1</v>
      </c>
      <c r="K5180" s="432"/>
      <c r="L5180" s="432" t="e">
        <f>IF(K5180=0,#REF!,0)</f>
        <v>#REF!</v>
      </c>
      <c r="O5180">
        <v>72248.551512999999</v>
      </c>
      <c r="P5180">
        <v>25</v>
      </c>
    </row>
    <row r="5181" spans="1:16">
      <c r="A5181" s="29">
        <v>5179</v>
      </c>
      <c r="B5181" s="29">
        <v>22780.24799999989</v>
      </c>
      <c r="C5181" s="29">
        <v>23210.076999999899</v>
      </c>
      <c r="D5181" s="29">
        <v>1</v>
      </c>
      <c r="E5181" s="29">
        <v>1</v>
      </c>
      <c r="F5181" s="29">
        <v>4458.5749999999998</v>
      </c>
      <c r="G5181" s="29">
        <v>1</v>
      </c>
      <c r="H5181" s="29">
        <v>1</v>
      </c>
      <c r="I5181" s="29">
        <v>1</v>
      </c>
      <c r="K5181" s="432"/>
      <c r="L5181" s="432" t="e">
        <f>IF(K5181=0,#REF!,0)</f>
        <v>#REF!</v>
      </c>
      <c r="O5181">
        <v>70941.016906999997</v>
      </c>
      <c r="P5181">
        <v>25</v>
      </c>
    </row>
    <row r="5182" spans="1:16">
      <c r="A5182" s="29">
        <v>5180</v>
      </c>
      <c r="B5182" s="29">
        <v>23489.48499999999</v>
      </c>
      <c r="C5182" s="29">
        <v>24189.198999999891</v>
      </c>
      <c r="D5182" s="29">
        <v>1</v>
      </c>
      <c r="E5182" s="29">
        <v>1</v>
      </c>
      <c r="F5182" s="29">
        <v>4830.1549999999997</v>
      </c>
      <c r="G5182" s="29">
        <v>1</v>
      </c>
      <c r="H5182" s="29">
        <v>1</v>
      </c>
      <c r="I5182" s="29">
        <v>1</v>
      </c>
      <c r="K5182" s="432"/>
      <c r="L5182" s="432" t="e">
        <f>IF(K5182=0,#REF!,0)</f>
        <v>#REF!</v>
      </c>
      <c r="O5182">
        <v>70026.086915000007</v>
      </c>
      <c r="P5182">
        <v>25</v>
      </c>
    </row>
    <row r="5183" spans="1:16">
      <c r="A5183" s="29">
        <v>5181</v>
      </c>
      <c r="B5183" s="29">
        <v>15155.621999999999</v>
      </c>
      <c r="C5183" s="29">
        <v>23415.802999999891</v>
      </c>
      <c r="D5183" s="29">
        <v>1</v>
      </c>
      <c r="E5183" s="29">
        <v>1</v>
      </c>
      <c r="F5183" s="29">
        <v>2483.7440000000001</v>
      </c>
      <c r="G5183" s="29">
        <v>1</v>
      </c>
      <c r="H5183" s="29">
        <v>1</v>
      </c>
      <c r="I5183" s="29">
        <v>1</v>
      </c>
      <c r="K5183" s="432"/>
      <c r="L5183" s="432" t="e">
        <f>IF(K5183=0,#REF!,0)</f>
        <v>#REF!</v>
      </c>
      <c r="O5183">
        <v>69949.22381499999</v>
      </c>
      <c r="P5183">
        <v>26</v>
      </c>
    </row>
    <row r="5184" spans="1:16">
      <c r="A5184" s="29">
        <v>5182</v>
      </c>
      <c r="B5184" s="29">
        <v>2061.0630000000001</v>
      </c>
      <c r="C5184" s="29">
        <v>21516.419999999889</v>
      </c>
      <c r="D5184" s="29">
        <v>1</v>
      </c>
      <c r="E5184" s="29">
        <v>1</v>
      </c>
      <c r="F5184" s="29">
        <v>2296.6509999999998</v>
      </c>
      <c r="G5184" s="29">
        <v>1</v>
      </c>
      <c r="H5184" s="29">
        <v>1</v>
      </c>
      <c r="I5184" s="29">
        <v>1</v>
      </c>
      <c r="K5184" s="432"/>
      <c r="L5184" s="432" t="e">
        <f>IF(K5184=0,#REF!,0)</f>
        <v>#REF!</v>
      </c>
      <c r="O5184">
        <v>67757.847289999991</v>
      </c>
      <c r="P5184">
        <v>27</v>
      </c>
    </row>
    <row r="5185" spans="1:16">
      <c r="A5185" s="29">
        <v>5183</v>
      </c>
      <c r="B5185" s="29">
        <v>1961.838999999999</v>
      </c>
      <c r="C5185" s="29">
        <v>20440.860999999892</v>
      </c>
      <c r="D5185" s="29">
        <v>1</v>
      </c>
      <c r="E5185" s="29">
        <v>1</v>
      </c>
      <c r="F5185" s="29">
        <v>2112.1989999999901</v>
      </c>
      <c r="G5185" s="29">
        <v>1</v>
      </c>
      <c r="H5185" s="29">
        <v>1</v>
      </c>
      <c r="I5185" s="29">
        <v>1</v>
      </c>
      <c r="K5185" s="432"/>
      <c r="L5185" s="432" t="e">
        <f>IF(K5185=0,#REF!,0)</f>
        <v>#REF!</v>
      </c>
      <c r="O5185">
        <v>64428.314818999999</v>
      </c>
      <c r="P5185">
        <v>37</v>
      </c>
    </row>
    <row r="5186" spans="1:16">
      <c r="A5186" s="29">
        <v>5184</v>
      </c>
      <c r="B5186" s="29">
        <v>1149.893999999998</v>
      </c>
      <c r="C5186" s="29">
        <v>19875.64099999989</v>
      </c>
      <c r="D5186" s="29">
        <v>1</v>
      </c>
      <c r="E5186" s="29">
        <v>1</v>
      </c>
      <c r="F5186" s="29">
        <v>1190.0999999999899</v>
      </c>
      <c r="G5186" s="29">
        <v>1</v>
      </c>
      <c r="H5186" s="29">
        <v>1</v>
      </c>
      <c r="I5186" s="29">
        <v>1</v>
      </c>
      <c r="K5186" s="432"/>
      <c r="L5186" s="432" t="e">
        <f>IF(K5186=0,#REF!,0)</f>
        <v>#REF!</v>
      </c>
      <c r="O5186">
        <v>60638.209962000001</v>
      </c>
      <c r="P5186">
        <v>19</v>
      </c>
    </row>
    <row r="5187" spans="1:16">
      <c r="A5187" s="29">
        <v>5185</v>
      </c>
      <c r="B5187" s="29">
        <v>1140.2889999999979</v>
      </c>
      <c r="C5187" s="29">
        <v>19716.287999999899</v>
      </c>
      <c r="D5187" s="29">
        <v>1</v>
      </c>
      <c r="E5187" s="29">
        <v>1</v>
      </c>
      <c r="F5187" s="29">
        <v>550.87299999999902</v>
      </c>
      <c r="G5187" s="29">
        <v>1</v>
      </c>
      <c r="H5187" s="29">
        <v>1</v>
      </c>
      <c r="I5187" s="29">
        <v>1</v>
      </c>
      <c r="K5187" s="432"/>
      <c r="L5187" s="432" t="e">
        <f>IF(K5187=0,#REF!,0)</f>
        <v>#REF!</v>
      </c>
      <c r="O5187">
        <v>58975.233337999998</v>
      </c>
      <c r="P5187">
        <v>17</v>
      </c>
    </row>
    <row r="5188" spans="1:16">
      <c r="A5188" s="29">
        <v>5186</v>
      </c>
      <c r="B5188" s="29">
        <v>1129.0329999999981</v>
      </c>
      <c r="C5188" s="29">
        <v>19271.933999999899</v>
      </c>
      <c r="D5188" s="29">
        <v>1</v>
      </c>
      <c r="E5188" s="29">
        <v>1</v>
      </c>
      <c r="F5188" s="29">
        <v>311.45999999999998</v>
      </c>
      <c r="G5188" s="29">
        <v>1</v>
      </c>
      <c r="H5188" s="29">
        <v>1</v>
      </c>
      <c r="I5188" s="29">
        <v>1</v>
      </c>
      <c r="K5188" s="432"/>
      <c r="L5188" s="432" t="e">
        <f>IF(K5188=0,#REF!,0)</f>
        <v>#REF!</v>
      </c>
      <c r="O5188">
        <v>56656.176756999987</v>
      </c>
      <c r="P5188">
        <v>16</v>
      </c>
    </row>
    <row r="5189" spans="1:16">
      <c r="A5189" s="29">
        <v>5187</v>
      </c>
      <c r="B5189" s="29">
        <v>1123.489999999998</v>
      </c>
      <c r="C5189" s="29">
        <v>19113.450999999899</v>
      </c>
      <c r="D5189" s="29">
        <v>1</v>
      </c>
      <c r="E5189" s="29">
        <v>1</v>
      </c>
      <c r="F5189" s="29">
        <v>236.77799999999999</v>
      </c>
      <c r="G5189" s="29">
        <v>1</v>
      </c>
      <c r="H5189" s="29">
        <v>1</v>
      </c>
      <c r="I5189" s="29">
        <v>1</v>
      </c>
      <c r="K5189" s="432"/>
      <c r="L5189" s="432" t="e">
        <f>IF(K5189=0,#REF!,0)</f>
        <v>#REF!</v>
      </c>
      <c r="O5189">
        <v>55356.246947</v>
      </c>
      <c r="P5189">
        <v>31</v>
      </c>
    </row>
    <row r="5190" spans="1:16">
      <c r="A5190" s="29">
        <v>5188</v>
      </c>
      <c r="B5190" s="29">
        <v>1122.0219999999979</v>
      </c>
      <c r="C5190" s="29">
        <v>19063.378999999899</v>
      </c>
      <c r="D5190" s="29">
        <v>1</v>
      </c>
      <c r="E5190" s="29">
        <v>1</v>
      </c>
      <c r="F5190" s="29">
        <v>236.87100000000001</v>
      </c>
      <c r="G5190" s="29">
        <v>1</v>
      </c>
      <c r="H5190" s="29">
        <v>1</v>
      </c>
      <c r="I5190" s="29">
        <v>1</v>
      </c>
      <c r="K5190" s="432"/>
      <c r="L5190" s="432" t="e">
        <f>IF(K5190=0,#REF!,0)</f>
        <v>#REF!</v>
      </c>
      <c r="O5190">
        <v>54115.993713000003</v>
      </c>
      <c r="P5190">
        <v>41</v>
      </c>
    </row>
    <row r="5191" spans="1:16">
      <c r="A5191" s="29">
        <v>5189</v>
      </c>
      <c r="B5191" s="29">
        <v>1114.4279999999981</v>
      </c>
      <c r="C5191" s="29">
        <v>18758.618999999901</v>
      </c>
      <c r="D5191" s="29">
        <v>1</v>
      </c>
      <c r="E5191" s="29">
        <v>1</v>
      </c>
      <c r="F5191" s="29">
        <v>223.402999999999</v>
      </c>
      <c r="G5191" s="29">
        <v>1</v>
      </c>
      <c r="H5191" s="29">
        <v>1</v>
      </c>
      <c r="I5191" s="29">
        <v>1</v>
      </c>
      <c r="K5191" s="432"/>
      <c r="L5191" s="432" t="e">
        <f>IF(K5191=0,#REF!,0)</f>
        <v>#REF!</v>
      </c>
      <c r="O5191">
        <v>53385.302184</v>
      </c>
      <c r="P5191">
        <v>24</v>
      </c>
    </row>
    <row r="5192" spans="1:16">
      <c r="A5192" s="29">
        <v>5190</v>
      </c>
      <c r="B5192" s="29">
        <v>1842.9739999999999</v>
      </c>
      <c r="C5192" s="29">
        <v>18715.7079999999</v>
      </c>
      <c r="D5192" s="29">
        <v>1</v>
      </c>
      <c r="E5192" s="29">
        <v>1</v>
      </c>
      <c r="F5192" s="29">
        <v>2493.8619999999901</v>
      </c>
      <c r="G5192" s="29">
        <v>1</v>
      </c>
      <c r="H5192" s="29">
        <v>1</v>
      </c>
      <c r="I5192" s="29">
        <v>1</v>
      </c>
      <c r="K5192" s="432"/>
      <c r="L5192" s="432" t="e">
        <f>IF(K5192=0,#REF!,0)</f>
        <v>#REF!</v>
      </c>
      <c r="O5192">
        <v>54256.455779999997</v>
      </c>
      <c r="P5192">
        <v>29</v>
      </c>
    </row>
    <row r="5193" spans="1:16">
      <c r="A5193" s="29">
        <v>5191</v>
      </c>
      <c r="B5193" s="29">
        <v>23135.806999999892</v>
      </c>
      <c r="C5193" s="29">
        <v>20695.261999999901</v>
      </c>
      <c r="D5193" s="29">
        <v>1</v>
      </c>
      <c r="E5193" s="29">
        <v>1</v>
      </c>
      <c r="F5193" s="29">
        <v>6546.4059999999999</v>
      </c>
      <c r="G5193" s="29">
        <v>1</v>
      </c>
      <c r="H5193" s="29">
        <v>1</v>
      </c>
      <c r="I5193" s="29">
        <v>1</v>
      </c>
      <c r="K5193" s="432"/>
      <c r="L5193" s="432" t="e">
        <f>IF(K5193=0,#REF!,0)</f>
        <v>#REF!</v>
      </c>
      <c r="O5193">
        <v>54555.999816000003</v>
      </c>
      <c r="P5193">
        <v>19</v>
      </c>
    </row>
    <row r="5194" spans="1:16">
      <c r="A5194" s="29">
        <v>5192</v>
      </c>
      <c r="B5194" s="29">
        <v>14006.9399999999</v>
      </c>
      <c r="C5194" s="29">
        <v>184484.38199999891</v>
      </c>
      <c r="D5194" s="29">
        <v>1</v>
      </c>
      <c r="E5194" s="29">
        <v>1</v>
      </c>
      <c r="F5194" s="29">
        <v>5303.9650000000001</v>
      </c>
      <c r="G5194" s="29">
        <v>1</v>
      </c>
      <c r="H5194" s="29">
        <v>1</v>
      </c>
      <c r="I5194" s="29">
        <v>1</v>
      </c>
      <c r="K5194" s="432"/>
      <c r="L5194" s="432" t="e">
        <f>IF(K5194=0,#REF!,0)</f>
        <v>#REF!</v>
      </c>
      <c r="O5194">
        <v>55384.671326999996</v>
      </c>
      <c r="P5194">
        <v>31</v>
      </c>
    </row>
    <row r="5195" spans="1:16">
      <c r="A5195" s="29">
        <v>5193</v>
      </c>
      <c r="B5195" s="29">
        <v>13794.173000000001</v>
      </c>
      <c r="C5195" s="29">
        <v>206151.73499999981</v>
      </c>
      <c r="D5195" s="29">
        <v>1</v>
      </c>
      <c r="E5195" s="29">
        <v>1</v>
      </c>
      <c r="F5195" s="29">
        <v>4388.3829999999998</v>
      </c>
      <c r="G5195" s="29">
        <v>1</v>
      </c>
      <c r="H5195" s="29">
        <v>1</v>
      </c>
      <c r="I5195" s="29">
        <v>1</v>
      </c>
      <c r="K5195" s="432"/>
      <c r="L5195" s="432" t="e">
        <f>IF(K5195=0,#REF!,0)</f>
        <v>#REF!</v>
      </c>
      <c r="O5195">
        <v>57449.56781</v>
      </c>
      <c r="P5195">
        <v>38</v>
      </c>
    </row>
    <row r="5196" spans="1:16">
      <c r="A5196" s="29">
        <v>5194</v>
      </c>
      <c r="B5196" s="29">
        <v>14771.177999999891</v>
      </c>
      <c r="C5196" s="29">
        <v>236503.09299999991</v>
      </c>
      <c r="D5196" s="29">
        <v>1</v>
      </c>
      <c r="E5196" s="29">
        <v>1</v>
      </c>
      <c r="F5196" s="29">
        <v>3342.8069999999898</v>
      </c>
      <c r="G5196" s="29">
        <v>1</v>
      </c>
      <c r="H5196" s="29">
        <v>1</v>
      </c>
      <c r="I5196" s="29">
        <v>1</v>
      </c>
      <c r="K5196" s="432"/>
      <c r="L5196" s="432" t="e">
        <f>IF(K5196=0,#REF!,0)</f>
        <v>#REF!</v>
      </c>
      <c r="O5196">
        <v>60540.011962999997</v>
      </c>
      <c r="P5196">
        <v>52</v>
      </c>
    </row>
    <row r="5197" spans="1:16">
      <c r="A5197" s="29">
        <v>5195</v>
      </c>
      <c r="B5197" s="29">
        <v>15786.25299999999</v>
      </c>
      <c r="C5197" s="29">
        <v>262772.30899999978</v>
      </c>
      <c r="D5197" s="29">
        <v>1</v>
      </c>
      <c r="E5197" s="29">
        <v>1</v>
      </c>
      <c r="F5197" s="29">
        <v>2950.5929999999898</v>
      </c>
      <c r="G5197" s="29">
        <v>1</v>
      </c>
      <c r="H5197" s="29">
        <v>1</v>
      </c>
      <c r="I5197" s="29">
        <v>1</v>
      </c>
      <c r="K5197" s="432"/>
      <c r="L5197" s="432" t="e">
        <f>IF(K5197=0,#REF!,0)</f>
        <v>#REF!</v>
      </c>
      <c r="O5197">
        <v>64519.516419</v>
      </c>
      <c r="P5197">
        <v>40</v>
      </c>
    </row>
    <row r="5198" spans="1:16">
      <c r="A5198" s="29">
        <v>5196</v>
      </c>
      <c r="B5198" s="29">
        <v>16573.051999999891</v>
      </c>
      <c r="C5198" s="29">
        <v>244765.4399999998</v>
      </c>
      <c r="D5198" s="29">
        <v>1</v>
      </c>
      <c r="E5198" s="29">
        <v>1</v>
      </c>
      <c r="F5198" s="29">
        <v>2754.4429999999902</v>
      </c>
      <c r="G5198" s="29">
        <v>1</v>
      </c>
      <c r="H5198" s="29">
        <v>1</v>
      </c>
      <c r="I5198" s="29">
        <v>1</v>
      </c>
      <c r="K5198" s="432"/>
      <c r="L5198" s="432" t="e">
        <f>IF(K5198=0,#REF!,0)</f>
        <v>#REF!</v>
      </c>
      <c r="O5198">
        <v>66493.286865000002</v>
      </c>
      <c r="P5198">
        <v>51</v>
      </c>
    </row>
    <row r="5199" spans="1:16">
      <c r="A5199" s="29">
        <v>5197</v>
      </c>
      <c r="B5199" s="29">
        <v>24420.233999999899</v>
      </c>
      <c r="C5199" s="29">
        <v>195553.5919999989</v>
      </c>
      <c r="D5199" s="29">
        <v>1</v>
      </c>
      <c r="E5199" s="29">
        <v>1</v>
      </c>
      <c r="F5199" s="29">
        <v>4124.8379999999997</v>
      </c>
      <c r="G5199" s="29">
        <v>1</v>
      </c>
      <c r="H5199" s="29">
        <v>1</v>
      </c>
      <c r="I5199" s="29">
        <v>1</v>
      </c>
      <c r="K5199" s="432"/>
      <c r="L5199" s="432" t="e">
        <f>IF(K5199=0,#REF!,0)</f>
        <v>#REF!</v>
      </c>
      <c r="O5199">
        <v>66737.043455999999</v>
      </c>
      <c r="P5199">
        <v>50</v>
      </c>
    </row>
    <row r="5200" spans="1:16">
      <c r="A5200" s="29">
        <v>5198</v>
      </c>
      <c r="B5200" s="29">
        <v>18492.70899999989</v>
      </c>
      <c r="C5200" s="29">
        <v>220466.57899999889</v>
      </c>
      <c r="D5200" s="29">
        <v>1</v>
      </c>
      <c r="E5200" s="29">
        <v>1</v>
      </c>
      <c r="F5200" s="29">
        <v>3667.9209999999998</v>
      </c>
      <c r="G5200" s="29">
        <v>1</v>
      </c>
      <c r="H5200" s="29">
        <v>1</v>
      </c>
      <c r="I5200" s="29">
        <v>1</v>
      </c>
      <c r="K5200" s="432"/>
      <c r="L5200" s="432" t="e">
        <f>IF(K5200=0,#REF!,0)</f>
        <v>#REF!</v>
      </c>
      <c r="O5200">
        <v>66573.947388999994</v>
      </c>
      <c r="P5200">
        <v>32</v>
      </c>
    </row>
    <row r="5201" spans="1:16">
      <c r="A5201" s="29">
        <v>5199</v>
      </c>
      <c r="B5201" s="29">
        <v>18296.328999999991</v>
      </c>
      <c r="C5201" s="29">
        <v>271745.88899999869</v>
      </c>
      <c r="D5201" s="29">
        <v>1</v>
      </c>
      <c r="E5201" s="29">
        <v>1</v>
      </c>
      <c r="F5201" s="29">
        <v>2101.8580000000002</v>
      </c>
      <c r="G5201" s="29">
        <v>1</v>
      </c>
      <c r="H5201" s="29">
        <v>1</v>
      </c>
      <c r="I5201" s="29">
        <v>1</v>
      </c>
      <c r="K5201" s="432"/>
      <c r="L5201" s="432" t="e">
        <f>IF(K5201=0,#REF!,0)</f>
        <v>#REF!</v>
      </c>
      <c r="O5201">
        <v>68138.526672000007</v>
      </c>
      <c r="P5201">
        <v>23</v>
      </c>
    </row>
    <row r="5202" spans="1:16">
      <c r="A5202" s="29">
        <v>5200</v>
      </c>
      <c r="B5202" s="29">
        <v>18369.676999999891</v>
      </c>
      <c r="C5202" s="29">
        <v>251632.84099999891</v>
      </c>
      <c r="D5202" s="29">
        <v>1</v>
      </c>
      <c r="E5202" s="29">
        <v>1</v>
      </c>
      <c r="F5202" s="29">
        <v>1841.2469999999901</v>
      </c>
      <c r="G5202" s="29">
        <v>1</v>
      </c>
      <c r="H5202" s="29">
        <v>1</v>
      </c>
      <c r="I5202" s="29">
        <v>1</v>
      </c>
      <c r="K5202" s="432"/>
      <c r="L5202" s="432" t="e">
        <f>IF(K5202=0,#REF!,0)</f>
        <v>#REF!</v>
      </c>
      <c r="O5202">
        <v>67556.986388999998</v>
      </c>
      <c r="P5202">
        <v>22</v>
      </c>
    </row>
    <row r="5203" spans="1:16">
      <c r="A5203" s="29">
        <v>5201</v>
      </c>
      <c r="B5203" s="29">
        <v>18153.699000000001</v>
      </c>
      <c r="C5203" s="29">
        <v>234631.6629999998</v>
      </c>
      <c r="D5203" s="29">
        <v>1</v>
      </c>
      <c r="E5203" s="29">
        <v>1</v>
      </c>
      <c r="F5203" s="29">
        <v>2101.797</v>
      </c>
      <c r="G5203" s="29">
        <v>1</v>
      </c>
      <c r="H5203" s="29">
        <v>1</v>
      </c>
      <c r="I5203" s="29">
        <v>1</v>
      </c>
      <c r="K5203" s="432"/>
      <c r="L5203" s="432" t="e">
        <f>IF(K5203=0,#REF!,0)</f>
        <v>#REF!</v>
      </c>
      <c r="O5203">
        <v>68001.739319</v>
      </c>
      <c r="P5203">
        <v>21</v>
      </c>
    </row>
    <row r="5204" spans="1:16">
      <c r="A5204" s="29">
        <v>5202</v>
      </c>
      <c r="B5204" s="29">
        <v>16548.849999999991</v>
      </c>
      <c r="C5204" s="29">
        <v>171603.5349999989</v>
      </c>
      <c r="D5204" s="29">
        <v>1</v>
      </c>
      <c r="E5204" s="29">
        <v>1</v>
      </c>
      <c r="F5204" s="29">
        <v>3667.5920000000001</v>
      </c>
      <c r="G5204" s="29">
        <v>1</v>
      </c>
      <c r="H5204" s="29">
        <v>1</v>
      </c>
      <c r="I5204" s="29">
        <v>1</v>
      </c>
      <c r="K5204" s="432"/>
      <c r="L5204" s="432" t="e">
        <f>IF(K5204=0,#REF!,0)</f>
        <v>#REF!</v>
      </c>
      <c r="O5204">
        <v>67488.821168000009</v>
      </c>
      <c r="P5204">
        <v>24</v>
      </c>
    </row>
    <row r="5205" spans="1:16">
      <c r="A5205" s="29">
        <v>5203</v>
      </c>
      <c r="B5205" s="29">
        <v>21511.23</v>
      </c>
      <c r="C5205" s="29">
        <v>49013.733999999808</v>
      </c>
      <c r="D5205" s="29">
        <v>1</v>
      </c>
      <c r="E5205" s="29">
        <v>1</v>
      </c>
      <c r="F5205" s="29">
        <v>5169.8959999999897</v>
      </c>
      <c r="G5205" s="29">
        <v>1</v>
      </c>
      <c r="H5205" s="29">
        <v>1</v>
      </c>
      <c r="I5205" s="29">
        <v>1</v>
      </c>
      <c r="K5205" s="432"/>
      <c r="L5205" s="432" t="e">
        <f>IF(K5205=0,#REF!,0)</f>
        <v>#REF!</v>
      </c>
      <c r="O5205">
        <v>67166.744751999999</v>
      </c>
      <c r="P5205">
        <v>23</v>
      </c>
    </row>
    <row r="5206" spans="1:16">
      <c r="A5206" s="29">
        <v>5204</v>
      </c>
      <c r="B5206" s="29">
        <v>24600.636999999901</v>
      </c>
      <c r="C5206" s="29">
        <v>51582.192999999788</v>
      </c>
      <c r="D5206" s="29">
        <v>1</v>
      </c>
      <c r="E5206" s="29">
        <v>1</v>
      </c>
      <c r="F5206" s="29">
        <v>5235.9779999999901</v>
      </c>
      <c r="G5206" s="29">
        <v>1</v>
      </c>
      <c r="H5206" s="29">
        <v>1</v>
      </c>
      <c r="I5206" s="29">
        <v>1</v>
      </c>
      <c r="K5206" s="432"/>
      <c r="L5206" s="432" t="e">
        <f>IF(K5206=0,#REF!,0)</f>
        <v>#REF!</v>
      </c>
      <c r="O5206">
        <v>67433.90991300001</v>
      </c>
      <c r="P5206">
        <v>23</v>
      </c>
    </row>
    <row r="5207" spans="1:16">
      <c r="A5207" s="29">
        <v>5205</v>
      </c>
      <c r="B5207" s="29">
        <v>16484.8329999999</v>
      </c>
      <c r="C5207" s="29">
        <v>24379.913999999899</v>
      </c>
      <c r="D5207" s="29">
        <v>1</v>
      </c>
      <c r="E5207" s="29">
        <v>1</v>
      </c>
      <c r="F5207" s="29">
        <v>4060.7</v>
      </c>
      <c r="G5207" s="29">
        <v>1</v>
      </c>
      <c r="H5207" s="29">
        <v>1</v>
      </c>
      <c r="I5207" s="29">
        <v>1</v>
      </c>
      <c r="K5207" s="432"/>
      <c r="L5207" s="432" t="e">
        <f>IF(K5207=0,#REF!,0)</f>
        <v>#REF!</v>
      </c>
      <c r="O5207">
        <v>68058.655761000002</v>
      </c>
      <c r="P5207">
        <v>25</v>
      </c>
    </row>
    <row r="5208" spans="1:16">
      <c r="A5208" s="29">
        <v>5206</v>
      </c>
      <c r="B5208" s="29">
        <v>1980.4909999999991</v>
      </c>
      <c r="C5208" s="29">
        <v>22020.7779999999</v>
      </c>
      <c r="D5208" s="29">
        <v>1</v>
      </c>
      <c r="E5208" s="29">
        <v>1</v>
      </c>
      <c r="F5208" s="29">
        <v>2948.45</v>
      </c>
      <c r="G5208" s="29">
        <v>1</v>
      </c>
      <c r="H5208" s="29">
        <v>1</v>
      </c>
      <c r="I5208" s="29">
        <v>1</v>
      </c>
      <c r="K5208" s="432"/>
      <c r="L5208" s="432" t="e">
        <f>IF(K5208=0,#REF!,0)</f>
        <v>#REF!</v>
      </c>
      <c r="O5208">
        <v>66836.751158999992</v>
      </c>
      <c r="P5208">
        <v>24</v>
      </c>
    </row>
    <row r="5209" spans="1:16">
      <c r="A5209" s="29">
        <v>5207</v>
      </c>
      <c r="B5209" s="29">
        <v>1902.875</v>
      </c>
      <c r="C5209" s="29">
        <v>20765.237999999899</v>
      </c>
      <c r="D5209" s="29">
        <v>1</v>
      </c>
      <c r="E5209" s="29">
        <v>1</v>
      </c>
      <c r="F5209" s="29">
        <v>1645.8679999999999</v>
      </c>
      <c r="G5209" s="29">
        <v>1</v>
      </c>
      <c r="H5209" s="29">
        <v>1</v>
      </c>
      <c r="I5209" s="29">
        <v>1</v>
      </c>
      <c r="K5209" s="432"/>
      <c r="L5209" s="432" t="e">
        <f>IF(K5209=0,#REF!,0)</f>
        <v>#REF!</v>
      </c>
      <c r="O5209">
        <v>64222.274231000003</v>
      </c>
      <c r="P5209">
        <v>23</v>
      </c>
    </row>
    <row r="5210" spans="1:16">
      <c r="A5210" s="29">
        <v>5208</v>
      </c>
      <c r="B5210" s="29">
        <v>1143.593999999998</v>
      </c>
      <c r="C5210" s="29">
        <v>19986.896999999899</v>
      </c>
      <c r="D5210" s="29">
        <v>1</v>
      </c>
      <c r="E5210" s="29">
        <v>1</v>
      </c>
      <c r="F5210" s="29">
        <v>1256.6479999999999</v>
      </c>
      <c r="G5210" s="29">
        <v>1</v>
      </c>
      <c r="H5210" s="29">
        <v>1</v>
      </c>
      <c r="I5210" s="29">
        <v>1</v>
      </c>
      <c r="K5210" s="432"/>
      <c r="L5210" s="432" t="e">
        <f>IF(K5210=0,#REF!,0)</f>
        <v>#REF!</v>
      </c>
      <c r="O5210">
        <v>61806.335327000001</v>
      </c>
      <c r="P5210">
        <v>38</v>
      </c>
    </row>
    <row r="5211" spans="1:16">
      <c r="A5211" s="29">
        <v>5209</v>
      </c>
      <c r="B5211" s="29">
        <v>1128.835999999998</v>
      </c>
      <c r="C5211" s="29">
        <v>19403.2429999999</v>
      </c>
      <c r="D5211" s="29">
        <v>1</v>
      </c>
      <c r="E5211" s="29">
        <v>1</v>
      </c>
      <c r="F5211" s="29">
        <v>551.04899999999895</v>
      </c>
      <c r="G5211" s="29">
        <v>1</v>
      </c>
      <c r="H5211" s="29">
        <v>1</v>
      </c>
      <c r="I5211" s="29">
        <v>1</v>
      </c>
      <c r="K5211" s="432"/>
      <c r="L5211" s="432" t="e">
        <f>IF(K5211=0,#REF!,0)</f>
        <v>#REF!</v>
      </c>
      <c r="O5211">
        <v>59013.682250000013</v>
      </c>
      <c r="P5211">
        <v>28</v>
      </c>
    </row>
    <row r="5212" spans="1:16">
      <c r="A5212" s="29">
        <v>5210</v>
      </c>
      <c r="B5212" s="29">
        <v>1114.4739999999979</v>
      </c>
      <c r="C5212" s="29">
        <v>18765.116999999889</v>
      </c>
      <c r="D5212" s="29">
        <v>1</v>
      </c>
      <c r="E5212" s="29">
        <v>1</v>
      </c>
      <c r="F5212" s="29">
        <v>311.77099999999899</v>
      </c>
      <c r="G5212" s="29">
        <v>1</v>
      </c>
      <c r="H5212" s="29">
        <v>1</v>
      </c>
      <c r="I5212" s="29">
        <v>1</v>
      </c>
      <c r="K5212" s="432"/>
      <c r="L5212" s="432" t="e">
        <f>IF(K5212=0,#REF!,0)</f>
        <v>#REF!</v>
      </c>
      <c r="O5212">
        <v>56492.680053999997</v>
      </c>
      <c r="P5212">
        <v>41</v>
      </c>
    </row>
    <row r="5213" spans="1:16">
      <c r="A5213" s="29">
        <v>5211</v>
      </c>
      <c r="B5213" s="29">
        <v>1105.200999999998</v>
      </c>
      <c r="C5213" s="29">
        <v>18398.1149999999</v>
      </c>
      <c r="D5213" s="29">
        <v>1</v>
      </c>
      <c r="E5213" s="29">
        <v>1</v>
      </c>
      <c r="F5213" s="29">
        <v>237.70099999999999</v>
      </c>
      <c r="G5213" s="29">
        <v>1</v>
      </c>
      <c r="H5213" s="29">
        <v>1</v>
      </c>
      <c r="I5213" s="29">
        <v>1</v>
      </c>
      <c r="K5213" s="432"/>
      <c r="L5213" s="432" t="e">
        <f>IF(K5213=0,#REF!,0)</f>
        <v>#REF!</v>
      </c>
      <c r="O5213">
        <v>55713.374327999998</v>
      </c>
      <c r="P5213">
        <v>44</v>
      </c>
    </row>
    <row r="5214" spans="1:16">
      <c r="A5214" s="29">
        <v>5212</v>
      </c>
      <c r="B5214" s="29">
        <v>1097.140999999998</v>
      </c>
      <c r="C5214" s="29">
        <v>18086.374999999891</v>
      </c>
      <c r="D5214" s="29">
        <v>1</v>
      </c>
      <c r="E5214" s="29">
        <v>1</v>
      </c>
      <c r="F5214" s="29">
        <v>238.04299999999901</v>
      </c>
      <c r="G5214" s="29">
        <v>1</v>
      </c>
      <c r="H5214" s="29">
        <v>1</v>
      </c>
      <c r="I5214" s="29">
        <v>1</v>
      </c>
      <c r="K5214" s="432"/>
      <c r="L5214" s="432" t="e">
        <f>IF(K5214=0,#REF!,0)</f>
        <v>#REF!</v>
      </c>
      <c r="O5214">
        <v>54738.88379</v>
      </c>
      <c r="P5214">
        <v>43</v>
      </c>
    </row>
    <row r="5215" spans="1:16">
      <c r="A5215" s="29">
        <v>5213</v>
      </c>
      <c r="B5215" s="29">
        <v>1088.363999999998</v>
      </c>
      <c r="C5215" s="29">
        <v>17744.9889999999</v>
      </c>
      <c r="D5215" s="29">
        <v>1</v>
      </c>
      <c r="E5215" s="29">
        <v>1</v>
      </c>
      <c r="F5215" s="29">
        <v>224.19</v>
      </c>
      <c r="G5215" s="29">
        <v>1</v>
      </c>
      <c r="H5215" s="29">
        <v>1</v>
      </c>
      <c r="I5215" s="29">
        <v>1</v>
      </c>
      <c r="K5215" s="432"/>
      <c r="L5215" s="432" t="e">
        <f>IF(K5215=0,#REF!,0)</f>
        <v>#REF!</v>
      </c>
      <c r="O5215">
        <v>54101.479277999999</v>
      </c>
      <c r="P5215">
        <v>43</v>
      </c>
    </row>
    <row r="5216" spans="1:16">
      <c r="A5216" s="29">
        <v>5214</v>
      </c>
      <c r="B5216" s="29">
        <v>1816.5219999999999</v>
      </c>
      <c r="C5216" s="29">
        <v>17690.678999999898</v>
      </c>
      <c r="D5216" s="29">
        <v>1</v>
      </c>
      <c r="E5216" s="29">
        <v>1</v>
      </c>
      <c r="F5216" s="29">
        <v>2494.87</v>
      </c>
      <c r="G5216" s="29">
        <v>1</v>
      </c>
      <c r="H5216" s="29">
        <v>1</v>
      </c>
      <c r="I5216" s="29">
        <v>1</v>
      </c>
      <c r="K5216" s="432"/>
      <c r="L5216" s="432" t="e">
        <f>IF(K5216=0,#REF!,0)</f>
        <v>#REF!</v>
      </c>
      <c r="O5216">
        <v>54233.622924000003</v>
      </c>
      <c r="P5216">
        <v>40</v>
      </c>
    </row>
    <row r="5217" spans="1:16">
      <c r="A5217" s="29">
        <v>5215</v>
      </c>
      <c r="B5217" s="29">
        <v>20703.20299999999</v>
      </c>
      <c r="C5217" s="29">
        <v>19433.022999999899</v>
      </c>
      <c r="D5217" s="29">
        <v>1</v>
      </c>
      <c r="E5217" s="29">
        <v>1</v>
      </c>
      <c r="F5217" s="29">
        <v>6547.3469999999998</v>
      </c>
      <c r="G5217" s="29">
        <v>1</v>
      </c>
      <c r="H5217" s="29">
        <v>1</v>
      </c>
      <c r="I5217" s="29">
        <v>1</v>
      </c>
      <c r="K5217" s="432"/>
      <c r="L5217" s="432" t="e">
        <f>IF(K5217=0,#REF!,0)</f>
        <v>#REF!</v>
      </c>
      <c r="O5217">
        <v>54629.166442000002</v>
      </c>
      <c r="P5217">
        <v>43</v>
      </c>
    </row>
    <row r="5218" spans="1:16">
      <c r="A5218" s="29">
        <v>5216</v>
      </c>
      <c r="B5218" s="29">
        <v>11000.993</v>
      </c>
      <c r="C5218" s="29">
        <v>147280.89999999991</v>
      </c>
      <c r="D5218" s="29">
        <v>1</v>
      </c>
      <c r="E5218" s="29">
        <v>1</v>
      </c>
      <c r="F5218" s="29">
        <v>5304.4079999999904</v>
      </c>
      <c r="G5218" s="29">
        <v>1</v>
      </c>
      <c r="H5218" s="29">
        <v>1</v>
      </c>
      <c r="I5218" s="29">
        <v>1</v>
      </c>
      <c r="K5218" s="432"/>
      <c r="L5218" s="432" t="e">
        <f>IF(K5218=0,#REF!,0)</f>
        <v>#REF!</v>
      </c>
      <c r="O5218">
        <v>54843.919892000013</v>
      </c>
      <c r="P5218">
        <v>48</v>
      </c>
    </row>
    <row r="5219" spans="1:16">
      <c r="A5219" s="29">
        <v>5217</v>
      </c>
      <c r="B5219" s="29">
        <v>11274.01699999998</v>
      </c>
      <c r="C5219" s="29">
        <v>173318.51299999989</v>
      </c>
      <c r="D5219" s="29">
        <v>1</v>
      </c>
      <c r="E5219" s="29">
        <v>1</v>
      </c>
      <c r="F5219" s="29">
        <v>4388.5679999999902</v>
      </c>
      <c r="G5219" s="29">
        <v>1</v>
      </c>
      <c r="H5219" s="29">
        <v>1</v>
      </c>
      <c r="I5219" s="29">
        <v>1</v>
      </c>
      <c r="K5219" s="432"/>
      <c r="L5219" s="432" t="e">
        <f>IF(K5219=0,#REF!,0)</f>
        <v>#REF!</v>
      </c>
      <c r="O5219">
        <v>56189.798767</v>
      </c>
      <c r="P5219">
        <v>34</v>
      </c>
    </row>
    <row r="5220" spans="1:16">
      <c r="A5220" s="29">
        <v>5218</v>
      </c>
      <c r="B5220" s="29">
        <v>12763.60999999999</v>
      </c>
      <c r="C5220" s="29">
        <v>207857.61599999981</v>
      </c>
      <c r="D5220" s="29">
        <v>1</v>
      </c>
      <c r="E5220" s="29">
        <v>1</v>
      </c>
      <c r="F5220" s="29">
        <v>3342.6660000000002</v>
      </c>
      <c r="G5220" s="29">
        <v>1</v>
      </c>
      <c r="H5220" s="29">
        <v>1</v>
      </c>
      <c r="I5220" s="29">
        <v>1</v>
      </c>
      <c r="K5220" s="432"/>
      <c r="L5220" s="432" t="e">
        <f>IF(K5220=0,#REF!,0)</f>
        <v>#REF!</v>
      </c>
      <c r="O5220">
        <v>57845.503844999999</v>
      </c>
      <c r="P5220">
        <v>36</v>
      </c>
    </row>
    <row r="5221" spans="1:16">
      <c r="A5221" s="29">
        <v>5219</v>
      </c>
      <c r="B5221" s="29">
        <v>13886.52</v>
      </c>
      <c r="C5221" s="29">
        <v>235319.73799999969</v>
      </c>
      <c r="D5221" s="29">
        <v>1</v>
      </c>
      <c r="E5221" s="29">
        <v>1</v>
      </c>
      <c r="F5221" s="29">
        <v>2950.3139999999898</v>
      </c>
      <c r="G5221" s="29">
        <v>1</v>
      </c>
      <c r="H5221" s="29">
        <v>1</v>
      </c>
      <c r="I5221" s="29">
        <v>1</v>
      </c>
      <c r="K5221" s="432"/>
      <c r="L5221" s="432" t="e">
        <f>IF(K5221=0,#REF!,0)</f>
        <v>#REF!</v>
      </c>
      <c r="O5221">
        <v>60457.566040999998</v>
      </c>
      <c r="P5221">
        <v>43</v>
      </c>
    </row>
    <row r="5222" spans="1:16">
      <c r="A5222" s="29">
        <v>5220</v>
      </c>
      <c r="B5222" s="29">
        <v>14664.59399999999</v>
      </c>
      <c r="C5222" s="29">
        <v>217596.16199999989</v>
      </c>
      <c r="D5222" s="29">
        <v>1</v>
      </c>
      <c r="E5222" s="29">
        <v>1</v>
      </c>
      <c r="F5222" s="29">
        <v>2753.9270000000001</v>
      </c>
      <c r="G5222" s="29">
        <v>1</v>
      </c>
      <c r="H5222" s="29">
        <v>1</v>
      </c>
      <c r="I5222" s="29">
        <v>1</v>
      </c>
      <c r="K5222" s="432"/>
      <c r="L5222" s="432" t="e">
        <f>IF(K5222=0,#REF!,0)</f>
        <v>#REF!</v>
      </c>
      <c r="O5222">
        <v>62029.473570999988</v>
      </c>
      <c r="P5222">
        <v>35</v>
      </c>
    </row>
    <row r="5223" spans="1:16">
      <c r="A5223" s="29">
        <v>5221</v>
      </c>
      <c r="B5223" s="29">
        <v>23137.511999999992</v>
      </c>
      <c r="C5223" s="29">
        <v>172195.07699999979</v>
      </c>
      <c r="D5223" s="29">
        <v>1</v>
      </c>
      <c r="E5223" s="29">
        <v>1</v>
      </c>
      <c r="F5223" s="29">
        <v>4123.6939999999904</v>
      </c>
      <c r="G5223" s="29">
        <v>1</v>
      </c>
      <c r="H5223" s="29">
        <v>1</v>
      </c>
      <c r="I5223" s="29">
        <v>1</v>
      </c>
      <c r="K5223" s="432"/>
      <c r="L5223" s="432" t="e">
        <f>IF(K5223=0,#REF!,0)</f>
        <v>#REF!</v>
      </c>
      <c r="O5223">
        <v>62063.455137999998</v>
      </c>
      <c r="P5223">
        <v>34</v>
      </c>
    </row>
    <row r="5224" spans="1:16">
      <c r="A5224" s="29">
        <v>5222</v>
      </c>
      <c r="B5224" s="29">
        <v>17375.7789999999</v>
      </c>
      <c r="C5224" s="29">
        <v>198375.05799999979</v>
      </c>
      <c r="D5224" s="29">
        <v>1</v>
      </c>
      <c r="E5224" s="29">
        <v>1</v>
      </c>
      <c r="F5224" s="29">
        <v>3666.39</v>
      </c>
      <c r="G5224" s="29">
        <v>1</v>
      </c>
      <c r="H5224" s="29">
        <v>1</v>
      </c>
      <c r="I5224" s="29">
        <v>1</v>
      </c>
      <c r="K5224" s="432"/>
      <c r="L5224" s="432" t="e">
        <f>IF(K5224=0,#REF!,0)</f>
        <v>#REF!</v>
      </c>
      <c r="O5224">
        <v>62873.316652000001</v>
      </c>
      <c r="P5224">
        <v>23</v>
      </c>
    </row>
    <row r="5225" spans="1:16">
      <c r="A5225" s="29">
        <v>5223</v>
      </c>
      <c r="B5225" s="29">
        <v>16096.506999999991</v>
      </c>
      <c r="C5225" s="29">
        <v>242008.35299999971</v>
      </c>
      <c r="D5225" s="29">
        <v>1</v>
      </c>
      <c r="E5225" s="29">
        <v>1</v>
      </c>
      <c r="F5225" s="29">
        <v>2101.0769999999902</v>
      </c>
      <c r="G5225" s="29">
        <v>1</v>
      </c>
      <c r="H5225" s="29">
        <v>1</v>
      </c>
      <c r="I5225" s="29">
        <v>1</v>
      </c>
      <c r="K5225" s="432"/>
      <c r="L5225" s="432" t="e">
        <f>IF(K5225=0,#REF!,0)</f>
        <v>#REF!</v>
      </c>
      <c r="O5225">
        <v>63867.036988</v>
      </c>
      <c r="P5225">
        <v>21</v>
      </c>
    </row>
    <row r="5226" spans="1:16">
      <c r="A5226" s="29">
        <v>5224</v>
      </c>
      <c r="B5226" s="29">
        <v>16118.913999999901</v>
      </c>
      <c r="C5226" s="29">
        <v>223385.5899999988</v>
      </c>
      <c r="D5226" s="29">
        <v>1</v>
      </c>
      <c r="E5226" s="29">
        <v>1</v>
      </c>
      <c r="F5226" s="29">
        <v>1840.636</v>
      </c>
      <c r="G5226" s="29">
        <v>1</v>
      </c>
      <c r="H5226" s="29">
        <v>1</v>
      </c>
      <c r="I5226" s="29">
        <v>1</v>
      </c>
      <c r="K5226" s="432"/>
      <c r="L5226" s="432" t="e">
        <f>IF(K5226=0,#REF!,0)</f>
        <v>#REF!</v>
      </c>
      <c r="O5226">
        <v>64325.374755999997</v>
      </c>
      <c r="P5226">
        <v>38</v>
      </c>
    </row>
    <row r="5227" spans="1:16">
      <c r="A5227" s="29">
        <v>5225</v>
      </c>
      <c r="B5227" s="29">
        <v>15522.15499999989</v>
      </c>
      <c r="C5227" s="29">
        <v>204309.49499999889</v>
      </c>
      <c r="D5227" s="29">
        <v>1</v>
      </c>
      <c r="E5227" s="29">
        <v>1</v>
      </c>
      <c r="F5227" s="29">
        <v>2101.2829999999999</v>
      </c>
      <c r="G5227" s="29">
        <v>1</v>
      </c>
      <c r="H5227" s="29">
        <v>1</v>
      </c>
      <c r="I5227" s="29">
        <v>1</v>
      </c>
      <c r="K5227" s="432"/>
      <c r="L5227" s="432" t="e">
        <f>IF(K5227=0,#REF!,0)</f>
        <v>#REF!</v>
      </c>
      <c r="O5227">
        <v>64904.465270999986</v>
      </c>
      <c r="P5227">
        <v>20</v>
      </c>
    </row>
    <row r="5228" spans="1:16">
      <c r="A5228" s="29">
        <v>5226</v>
      </c>
      <c r="B5228" s="29">
        <v>15507.999999999891</v>
      </c>
      <c r="C5228" s="29">
        <v>153199.92299999989</v>
      </c>
      <c r="D5228" s="29">
        <v>1</v>
      </c>
      <c r="E5228" s="29">
        <v>1</v>
      </c>
      <c r="F5228" s="29">
        <v>3666.95099999999</v>
      </c>
      <c r="G5228" s="29">
        <v>1</v>
      </c>
      <c r="H5228" s="29">
        <v>1</v>
      </c>
      <c r="I5228" s="29">
        <v>1</v>
      </c>
      <c r="K5228" s="432"/>
      <c r="L5228" s="432" t="e">
        <f>IF(K5228=0,#REF!,0)</f>
        <v>#REF!</v>
      </c>
      <c r="O5228">
        <v>66019.119323999999</v>
      </c>
      <c r="P5228">
        <v>22</v>
      </c>
    </row>
    <row r="5229" spans="1:16">
      <c r="A5229" s="29">
        <v>5227</v>
      </c>
      <c r="B5229" s="29">
        <v>20842.980999999891</v>
      </c>
      <c r="C5229" s="29">
        <v>47449.636999999799</v>
      </c>
      <c r="D5229" s="29">
        <v>1</v>
      </c>
      <c r="E5229" s="29">
        <v>1</v>
      </c>
      <c r="F5229" s="29">
        <v>5169.2519999999904</v>
      </c>
      <c r="G5229" s="29">
        <v>1</v>
      </c>
      <c r="H5229" s="29">
        <v>1</v>
      </c>
      <c r="I5229" s="29">
        <v>1</v>
      </c>
      <c r="K5229" s="432"/>
      <c r="L5229" s="432" t="e">
        <f>IF(K5229=0,#REF!,0)</f>
        <v>#REF!</v>
      </c>
      <c r="O5229">
        <v>66660.837157999995</v>
      </c>
      <c r="P5229">
        <v>35</v>
      </c>
    </row>
    <row r="5230" spans="1:16">
      <c r="A5230" s="29">
        <v>5228</v>
      </c>
      <c r="B5230" s="29">
        <v>22220.773999999888</v>
      </c>
      <c r="C5230" s="29">
        <v>48038.178999999887</v>
      </c>
      <c r="D5230" s="29">
        <v>1</v>
      </c>
      <c r="E5230" s="29">
        <v>1</v>
      </c>
      <c r="F5230" s="29">
        <v>5235.4369999999999</v>
      </c>
      <c r="G5230" s="29">
        <v>1</v>
      </c>
      <c r="H5230" s="29">
        <v>1</v>
      </c>
      <c r="I5230" s="29">
        <v>1</v>
      </c>
      <c r="K5230" s="432"/>
      <c r="L5230" s="432" t="e">
        <f>IF(K5230=0,#REF!,0)</f>
        <v>#REF!</v>
      </c>
      <c r="O5230">
        <v>67259.271424000006</v>
      </c>
      <c r="P5230">
        <v>24</v>
      </c>
    </row>
    <row r="5231" spans="1:16">
      <c r="A5231" s="29">
        <v>5229</v>
      </c>
      <c r="B5231" s="29">
        <v>13624.969999999979</v>
      </c>
      <c r="C5231" s="29">
        <v>22543.017999999902</v>
      </c>
      <c r="D5231" s="29">
        <v>1</v>
      </c>
      <c r="E5231" s="29">
        <v>1</v>
      </c>
      <c r="F5231" s="29">
        <v>4060.4369999999999</v>
      </c>
      <c r="G5231" s="29">
        <v>1</v>
      </c>
      <c r="H5231" s="29">
        <v>1</v>
      </c>
      <c r="I5231" s="29">
        <v>1</v>
      </c>
      <c r="K5231" s="432"/>
      <c r="L5231" s="432" t="e">
        <f>IF(K5231=0,#REF!,0)</f>
        <v>#REF!</v>
      </c>
      <c r="O5231">
        <v>68322.59515400001</v>
      </c>
      <c r="P5231">
        <v>28</v>
      </c>
    </row>
    <row r="5232" spans="1:16">
      <c r="A5232" s="29">
        <v>5230</v>
      </c>
      <c r="B5232" s="29">
        <v>2047.635</v>
      </c>
      <c r="C5232" s="29">
        <v>20827.181999999899</v>
      </c>
      <c r="D5232" s="29">
        <v>1</v>
      </c>
      <c r="E5232" s="29">
        <v>1</v>
      </c>
      <c r="F5232" s="29">
        <v>2948.0459999999998</v>
      </c>
      <c r="G5232" s="29">
        <v>1</v>
      </c>
      <c r="H5232" s="29">
        <v>1</v>
      </c>
      <c r="I5232" s="29">
        <v>1</v>
      </c>
      <c r="K5232" s="432"/>
      <c r="L5232" s="432" t="e">
        <f>IF(K5232=0,#REF!,0)</f>
        <v>#REF!</v>
      </c>
      <c r="O5232">
        <v>67165.294068000003</v>
      </c>
      <c r="P5232">
        <v>30</v>
      </c>
    </row>
    <row r="5233" spans="1:16">
      <c r="A5233" s="29">
        <v>5231</v>
      </c>
      <c r="B5233" s="29">
        <v>1957.307</v>
      </c>
      <c r="C5233" s="29">
        <v>19884.0099999999</v>
      </c>
      <c r="D5233" s="29">
        <v>1</v>
      </c>
      <c r="E5233" s="29">
        <v>1</v>
      </c>
      <c r="F5233" s="29">
        <v>1645.66</v>
      </c>
      <c r="G5233" s="29">
        <v>1</v>
      </c>
      <c r="H5233" s="29">
        <v>1</v>
      </c>
      <c r="I5233" s="29">
        <v>1</v>
      </c>
      <c r="K5233" s="432"/>
      <c r="L5233" s="432" t="e">
        <f>IF(K5233=0,#REF!,0)</f>
        <v>#REF!</v>
      </c>
      <c r="O5233">
        <v>64815.372742</v>
      </c>
      <c r="P5233">
        <v>37</v>
      </c>
    </row>
    <row r="5234" spans="1:16">
      <c r="A5234" s="29">
        <v>5232</v>
      </c>
      <c r="B5234" s="29">
        <v>1177.228999999998</v>
      </c>
      <c r="C5234" s="29">
        <v>20209.1499999999</v>
      </c>
      <c r="D5234" s="29">
        <v>1</v>
      </c>
      <c r="E5234" s="29">
        <v>1</v>
      </c>
      <c r="F5234" s="29">
        <v>1256.355</v>
      </c>
      <c r="G5234" s="29">
        <v>1</v>
      </c>
      <c r="H5234" s="29">
        <v>1</v>
      </c>
      <c r="I5234" s="29">
        <v>1</v>
      </c>
      <c r="K5234" s="432"/>
      <c r="L5234" s="432" t="e">
        <f>IF(K5234=0,#REF!,0)</f>
        <v>#REF!</v>
      </c>
      <c r="O5234">
        <v>61794.456665000012</v>
      </c>
      <c r="P5234">
        <v>25</v>
      </c>
    </row>
    <row r="5235" spans="1:16">
      <c r="A5235" s="29">
        <v>5233</v>
      </c>
      <c r="B5235" s="29">
        <v>1147.9969999999969</v>
      </c>
      <c r="C5235" s="29">
        <v>20001.441999999901</v>
      </c>
      <c r="D5235" s="29">
        <v>1</v>
      </c>
      <c r="E5235" s="29">
        <v>1</v>
      </c>
      <c r="F5235" s="29">
        <v>550.774</v>
      </c>
      <c r="G5235" s="29">
        <v>1</v>
      </c>
      <c r="H5235" s="29">
        <v>1</v>
      </c>
      <c r="I5235" s="29">
        <v>1</v>
      </c>
      <c r="K5235" s="432"/>
      <c r="L5235" s="432" t="e">
        <f>IF(K5235=0,#REF!,0)</f>
        <v>#REF!</v>
      </c>
      <c r="O5235">
        <v>57877.738708999997</v>
      </c>
      <c r="P5235">
        <v>16</v>
      </c>
    </row>
    <row r="5236" spans="1:16">
      <c r="A5236" s="29">
        <v>5234</v>
      </c>
      <c r="B5236" s="29">
        <v>1133.4469999999981</v>
      </c>
      <c r="C5236" s="29">
        <v>19488.511999999901</v>
      </c>
      <c r="D5236" s="29">
        <v>1</v>
      </c>
      <c r="E5236" s="29">
        <v>1</v>
      </c>
      <c r="F5236" s="29">
        <v>311.39400000000001</v>
      </c>
      <c r="G5236" s="29">
        <v>1</v>
      </c>
      <c r="H5236" s="29">
        <v>1</v>
      </c>
      <c r="I5236" s="29">
        <v>1</v>
      </c>
      <c r="K5236" s="432"/>
      <c r="L5236" s="432" t="e">
        <f>IF(K5236=0,#REF!,0)</f>
        <v>#REF!</v>
      </c>
      <c r="O5236">
        <v>55532.557464999998</v>
      </c>
      <c r="P5236">
        <v>18</v>
      </c>
    </row>
    <row r="5237" spans="1:16">
      <c r="A5237" s="29">
        <v>5235</v>
      </c>
      <c r="B5237" s="29">
        <v>1126.258999999998</v>
      </c>
      <c r="C5237" s="29">
        <v>19219.376999999899</v>
      </c>
      <c r="D5237" s="29">
        <v>1</v>
      </c>
      <c r="E5237" s="29">
        <v>1</v>
      </c>
      <c r="F5237" s="29">
        <v>236.587999999999</v>
      </c>
      <c r="G5237" s="29">
        <v>1</v>
      </c>
      <c r="H5237" s="29">
        <v>1</v>
      </c>
      <c r="I5237" s="29">
        <v>1</v>
      </c>
      <c r="K5237" s="432"/>
      <c r="L5237" s="432" t="e">
        <f>IF(K5237=0,#REF!,0)</f>
        <v>#REF!</v>
      </c>
      <c r="O5237">
        <v>54026.785828</v>
      </c>
      <c r="P5237">
        <v>17</v>
      </c>
    </row>
    <row r="5238" spans="1:16">
      <c r="A5238" s="29">
        <v>5236</v>
      </c>
      <c r="B5238" s="29">
        <v>1114.7989999999979</v>
      </c>
      <c r="C5238" s="29">
        <v>18765.858999999899</v>
      </c>
      <c r="D5238" s="29">
        <v>1</v>
      </c>
      <c r="E5238" s="29">
        <v>1</v>
      </c>
      <c r="F5238" s="29">
        <v>237</v>
      </c>
      <c r="G5238" s="29">
        <v>1</v>
      </c>
      <c r="H5238" s="29">
        <v>1</v>
      </c>
      <c r="I5238" s="29">
        <v>1</v>
      </c>
      <c r="K5238" s="432"/>
      <c r="L5238" s="432" t="e">
        <f>IF(K5238=0,#REF!,0)</f>
        <v>#REF!</v>
      </c>
      <c r="O5238">
        <v>54647.616638</v>
      </c>
      <c r="P5238">
        <v>17</v>
      </c>
    </row>
    <row r="5239" spans="1:16">
      <c r="A5239" s="29">
        <v>5237</v>
      </c>
      <c r="B5239" s="29">
        <v>1110.748999999998</v>
      </c>
      <c r="C5239" s="29">
        <v>18592.450999999892</v>
      </c>
      <c r="D5239" s="29">
        <v>1</v>
      </c>
      <c r="E5239" s="29">
        <v>1</v>
      </c>
      <c r="F5239" s="29">
        <v>223.33499999999901</v>
      </c>
      <c r="G5239" s="29">
        <v>1</v>
      </c>
      <c r="H5239" s="29">
        <v>1</v>
      </c>
      <c r="I5239" s="29">
        <v>1</v>
      </c>
      <c r="K5239" s="432"/>
      <c r="L5239" s="432" t="e">
        <f>IF(K5239=0,#REF!,0)</f>
        <v>#REF!</v>
      </c>
      <c r="O5239">
        <v>54013.359772000003</v>
      </c>
      <c r="P5239">
        <v>25</v>
      </c>
    </row>
    <row r="5240" spans="1:16">
      <c r="A5240" s="29">
        <v>5238</v>
      </c>
      <c r="B5240" s="29">
        <v>1843.8589999999999</v>
      </c>
      <c r="C5240" s="29">
        <v>18758.076999999899</v>
      </c>
      <c r="D5240" s="29">
        <v>1</v>
      </c>
      <c r="E5240" s="29">
        <v>1</v>
      </c>
      <c r="F5240" s="29">
        <v>2493.8359999999998</v>
      </c>
      <c r="G5240" s="29">
        <v>1</v>
      </c>
      <c r="H5240" s="29">
        <v>1</v>
      </c>
      <c r="I5240" s="29">
        <v>1</v>
      </c>
      <c r="K5240" s="432"/>
      <c r="L5240" s="432" t="e">
        <f>IF(K5240=0,#REF!,0)</f>
        <v>#REF!</v>
      </c>
      <c r="O5240">
        <v>54777.356324</v>
      </c>
      <c r="P5240">
        <v>31</v>
      </c>
    </row>
    <row r="5241" spans="1:16">
      <c r="A5241" s="29">
        <v>5239</v>
      </c>
      <c r="B5241" s="29">
        <v>23522.0789999999</v>
      </c>
      <c r="C5241" s="29">
        <v>20963.055999999899</v>
      </c>
      <c r="D5241" s="29">
        <v>1</v>
      </c>
      <c r="E5241" s="29">
        <v>1</v>
      </c>
      <c r="F5241" s="29">
        <v>6546.2749999999896</v>
      </c>
      <c r="G5241" s="29">
        <v>1</v>
      </c>
      <c r="H5241" s="29">
        <v>1</v>
      </c>
      <c r="I5241" s="29">
        <v>1</v>
      </c>
      <c r="K5241" s="432"/>
      <c r="L5241" s="432" t="e">
        <f>IF(K5241=0,#REF!,0)</f>
        <v>#REF!</v>
      </c>
      <c r="O5241">
        <v>56529.120422</v>
      </c>
      <c r="P5241">
        <v>33</v>
      </c>
    </row>
    <row r="5242" spans="1:16">
      <c r="A5242" s="29">
        <v>5240</v>
      </c>
      <c r="B5242" s="29">
        <v>14946.043999999991</v>
      </c>
      <c r="C5242" s="29">
        <v>172015.00799999881</v>
      </c>
      <c r="D5242" s="29">
        <v>1</v>
      </c>
      <c r="E5242" s="29">
        <v>1</v>
      </c>
      <c r="F5242" s="29">
        <v>5303.7430000000004</v>
      </c>
      <c r="G5242" s="29">
        <v>1</v>
      </c>
      <c r="H5242" s="29">
        <v>1</v>
      </c>
      <c r="I5242" s="29">
        <v>1</v>
      </c>
      <c r="K5242" s="432"/>
      <c r="L5242" s="432" t="e">
        <f>IF(K5242=0,#REF!,0)</f>
        <v>#REF!</v>
      </c>
      <c r="O5242">
        <v>61385.519927000001</v>
      </c>
      <c r="P5242">
        <v>54</v>
      </c>
    </row>
    <row r="5243" spans="1:16">
      <c r="A5243" s="29">
        <v>5241</v>
      </c>
      <c r="B5243" s="29">
        <v>13185.3649999999</v>
      </c>
      <c r="C5243" s="29">
        <v>183787.9599999999</v>
      </c>
      <c r="D5243" s="29">
        <v>1</v>
      </c>
      <c r="E5243" s="29">
        <v>1</v>
      </c>
      <c r="F5243" s="29">
        <v>4388.5679999999902</v>
      </c>
      <c r="G5243" s="29">
        <v>1</v>
      </c>
      <c r="H5243" s="29">
        <v>1</v>
      </c>
      <c r="I5243" s="29">
        <v>1</v>
      </c>
      <c r="K5243" s="432"/>
      <c r="L5243" s="432" t="e">
        <f>IF(K5243=0,#REF!,0)</f>
        <v>#REF!</v>
      </c>
      <c r="O5243">
        <v>66260.553406000006</v>
      </c>
      <c r="P5243">
        <v>57</v>
      </c>
    </row>
    <row r="5244" spans="1:16">
      <c r="A5244" s="29">
        <v>5242</v>
      </c>
      <c r="B5244" s="29">
        <v>14289.873</v>
      </c>
      <c r="C5244" s="29">
        <v>215283.6509999999</v>
      </c>
      <c r="D5244" s="29">
        <v>1</v>
      </c>
      <c r="E5244" s="29">
        <v>1</v>
      </c>
      <c r="F5244" s="29">
        <v>3342.8069999999898</v>
      </c>
      <c r="G5244" s="29">
        <v>1</v>
      </c>
      <c r="H5244" s="29">
        <v>1</v>
      </c>
      <c r="I5244" s="29">
        <v>1</v>
      </c>
      <c r="K5244" s="432"/>
      <c r="L5244" s="432" t="e">
        <f>IF(K5244=0,#REF!,0)</f>
        <v>#REF!</v>
      </c>
      <c r="O5244">
        <v>71060.251282000012</v>
      </c>
      <c r="P5244">
        <v>61</v>
      </c>
    </row>
    <row r="5245" spans="1:16">
      <c r="A5245" s="29">
        <v>5243</v>
      </c>
      <c r="B5245" s="29">
        <v>15332.014999999999</v>
      </c>
      <c r="C5245" s="29">
        <v>241469.25799999881</v>
      </c>
      <c r="D5245" s="29">
        <v>1</v>
      </c>
      <c r="E5245" s="29">
        <v>1</v>
      </c>
      <c r="F5245" s="29">
        <v>2950.2509999999902</v>
      </c>
      <c r="G5245" s="29">
        <v>1</v>
      </c>
      <c r="H5245" s="29">
        <v>1</v>
      </c>
      <c r="I5245" s="29">
        <v>1</v>
      </c>
      <c r="K5245" s="432"/>
      <c r="L5245" s="432" t="e">
        <f>IF(K5245=0,#REF!,0)</f>
        <v>#REF!</v>
      </c>
      <c r="O5245">
        <v>74854.286865000002</v>
      </c>
      <c r="P5245">
        <v>58</v>
      </c>
    </row>
    <row r="5246" spans="1:16">
      <c r="A5246" s="29">
        <v>5244</v>
      </c>
      <c r="B5246" s="29">
        <v>16128.824999999901</v>
      </c>
      <c r="C5246" s="29">
        <v>225333.9189999988</v>
      </c>
      <c r="D5246" s="29">
        <v>1</v>
      </c>
      <c r="E5246" s="29">
        <v>1</v>
      </c>
      <c r="F5246" s="29">
        <v>2753.9270000000001</v>
      </c>
      <c r="G5246" s="29">
        <v>1</v>
      </c>
      <c r="H5246" s="29">
        <v>1</v>
      </c>
      <c r="I5246" s="29">
        <v>1</v>
      </c>
      <c r="K5246" s="432"/>
      <c r="L5246" s="432" t="e">
        <f>IF(K5246=0,#REF!,0)</f>
        <v>#REF!</v>
      </c>
      <c r="O5246">
        <v>77270.193113999994</v>
      </c>
      <c r="P5246">
        <v>57</v>
      </c>
    </row>
    <row r="5247" spans="1:16">
      <c r="A5247" s="29">
        <v>5245</v>
      </c>
      <c r="B5247" s="29">
        <v>23881.331999999999</v>
      </c>
      <c r="C5247" s="29">
        <v>175267.54999999981</v>
      </c>
      <c r="D5247" s="29">
        <v>1</v>
      </c>
      <c r="E5247" s="29">
        <v>1</v>
      </c>
      <c r="F5247" s="29">
        <v>4123.866</v>
      </c>
      <c r="G5247" s="29">
        <v>1</v>
      </c>
      <c r="H5247" s="29">
        <v>1</v>
      </c>
      <c r="I5247" s="29">
        <v>1</v>
      </c>
      <c r="K5247" s="432"/>
      <c r="L5247" s="432" t="e">
        <f>IF(K5247=0,#REF!,0)</f>
        <v>#REF!</v>
      </c>
      <c r="O5247">
        <v>76377.035644000003</v>
      </c>
      <c r="P5247">
        <v>43</v>
      </c>
    </row>
    <row r="5248" spans="1:16">
      <c r="A5248" s="29">
        <v>5246</v>
      </c>
      <c r="B5248" s="29">
        <v>19119.328999999991</v>
      </c>
      <c r="C5248" s="29">
        <v>207090.63899999979</v>
      </c>
      <c r="D5248" s="29">
        <v>1</v>
      </c>
      <c r="E5248" s="29">
        <v>1</v>
      </c>
      <c r="F5248" s="29">
        <v>3666.1439999999998</v>
      </c>
      <c r="G5248" s="29">
        <v>1</v>
      </c>
      <c r="H5248" s="29">
        <v>1</v>
      </c>
      <c r="I5248" s="29">
        <v>1</v>
      </c>
      <c r="K5248" s="432"/>
      <c r="L5248" s="432" t="e">
        <f>IF(K5248=0,#REF!,0)</f>
        <v>#REF!</v>
      </c>
      <c r="O5248">
        <v>76026.630676999994</v>
      </c>
      <c r="P5248">
        <v>30</v>
      </c>
    </row>
    <row r="5249" spans="1:16">
      <c r="A5249" s="29">
        <v>5247</v>
      </c>
      <c r="B5249" s="29">
        <v>19031.966999999891</v>
      </c>
      <c r="C5249" s="29">
        <v>259173.28199999969</v>
      </c>
      <c r="D5249" s="29">
        <v>1</v>
      </c>
      <c r="E5249" s="29">
        <v>1</v>
      </c>
      <c r="F5249" s="29">
        <v>2100.6589999999901</v>
      </c>
      <c r="G5249" s="29">
        <v>1</v>
      </c>
      <c r="H5249" s="29">
        <v>1</v>
      </c>
      <c r="I5249" s="29">
        <v>1</v>
      </c>
      <c r="K5249" s="432"/>
      <c r="L5249" s="432" t="e">
        <f>IF(K5249=0,#REF!,0)</f>
        <v>#REF!</v>
      </c>
      <c r="O5249">
        <v>79158.076172999994</v>
      </c>
      <c r="P5249">
        <v>30</v>
      </c>
    </row>
    <row r="5250" spans="1:16">
      <c r="A5250" s="29">
        <v>5248</v>
      </c>
      <c r="B5250" s="29">
        <v>19253.1349999999</v>
      </c>
      <c r="C5250" s="29">
        <v>241450.69499999989</v>
      </c>
      <c r="D5250" s="29">
        <v>1</v>
      </c>
      <c r="E5250" s="29">
        <v>1</v>
      </c>
      <c r="F5250" s="29">
        <v>1840.1189999999999</v>
      </c>
      <c r="G5250" s="29">
        <v>1</v>
      </c>
      <c r="H5250" s="29">
        <v>1</v>
      </c>
      <c r="I5250" s="29">
        <v>1</v>
      </c>
      <c r="K5250" s="432"/>
      <c r="L5250" s="432" t="e">
        <f>IF(K5250=0,#REF!,0)</f>
        <v>#REF!</v>
      </c>
      <c r="O5250">
        <v>78814.642151000007</v>
      </c>
      <c r="P5250">
        <v>26</v>
      </c>
    </row>
    <row r="5251" spans="1:16">
      <c r="A5251" s="29">
        <v>5249</v>
      </c>
      <c r="B5251" s="29">
        <v>19063.682999999892</v>
      </c>
      <c r="C5251" s="29">
        <v>225310.1709999998</v>
      </c>
      <c r="D5251" s="29">
        <v>1</v>
      </c>
      <c r="E5251" s="29">
        <v>1</v>
      </c>
      <c r="F5251" s="29">
        <v>2100.5540000000001</v>
      </c>
      <c r="G5251" s="29">
        <v>1</v>
      </c>
      <c r="H5251" s="29">
        <v>1</v>
      </c>
      <c r="I5251" s="29">
        <v>1</v>
      </c>
      <c r="K5251" s="432"/>
      <c r="L5251" s="432" t="e">
        <f>IF(K5251=0,#REF!,0)</f>
        <v>#REF!</v>
      </c>
      <c r="O5251">
        <v>79375.832335000014</v>
      </c>
      <c r="P5251">
        <v>30</v>
      </c>
    </row>
    <row r="5252" spans="1:16">
      <c r="A5252" s="29">
        <v>5250</v>
      </c>
      <c r="B5252" s="29">
        <v>19643.432000000001</v>
      </c>
      <c r="C5252" s="29">
        <v>178029.76199999891</v>
      </c>
      <c r="D5252" s="29">
        <v>1</v>
      </c>
      <c r="E5252" s="29">
        <v>1</v>
      </c>
      <c r="F5252" s="29">
        <v>3665.5819999999999</v>
      </c>
      <c r="G5252" s="29">
        <v>1</v>
      </c>
      <c r="H5252" s="29">
        <v>1</v>
      </c>
      <c r="I5252" s="29">
        <v>1</v>
      </c>
      <c r="K5252" s="432"/>
      <c r="L5252" s="432" t="e">
        <f>IF(K5252=0,#REF!,0)</f>
        <v>#REF!</v>
      </c>
      <c r="O5252">
        <v>78769.834594999993</v>
      </c>
      <c r="P5252">
        <v>23</v>
      </c>
    </row>
    <row r="5253" spans="1:16">
      <c r="A5253" s="29">
        <v>5251</v>
      </c>
      <c r="B5253" s="29">
        <v>24960.870999999901</v>
      </c>
      <c r="C5253" s="29">
        <v>51844.951999999786</v>
      </c>
      <c r="D5253" s="29">
        <v>1</v>
      </c>
      <c r="E5253" s="29">
        <v>1</v>
      </c>
      <c r="F5253" s="29">
        <v>5167.3040000000001</v>
      </c>
      <c r="G5253" s="29">
        <v>1</v>
      </c>
      <c r="H5253" s="29">
        <v>1</v>
      </c>
      <c r="I5253" s="29">
        <v>1</v>
      </c>
      <c r="K5253" s="432"/>
      <c r="L5253" s="432" t="e">
        <f>IF(K5253=0,#REF!,0)</f>
        <v>#REF!</v>
      </c>
      <c r="O5253">
        <v>76345.82074000001</v>
      </c>
      <c r="P5253">
        <v>17</v>
      </c>
    </row>
    <row r="5254" spans="1:16">
      <c r="A5254" s="29">
        <v>5252</v>
      </c>
      <c r="B5254" s="29">
        <v>25888.455999999991</v>
      </c>
      <c r="C5254" s="29">
        <v>52038.851999999803</v>
      </c>
      <c r="D5254" s="29">
        <v>1</v>
      </c>
      <c r="E5254" s="29">
        <v>1</v>
      </c>
      <c r="F5254" s="29">
        <v>5233.4529999999904</v>
      </c>
      <c r="G5254" s="29">
        <v>1</v>
      </c>
      <c r="H5254" s="29">
        <v>1</v>
      </c>
      <c r="I5254" s="29">
        <v>1</v>
      </c>
      <c r="K5254" s="432"/>
      <c r="L5254" s="432" t="e">
        <f>IF(K5254=0,#REF!,0)</f>
        <v>#REF!</v>
      </c>
      <c r="O5254">
        <v>74558.206909</v>
      </c>
      <c r="P5254">
        <v>21</v>
      </c>
    </row>
    <row r="5255" spans="1:16">
      <c r="A5255" s="29">
        <v>5253</v>
      </c>
      <c r="B5255" s="29">
        <v>16954.092000000001</v>
      </c>
      <c r="C5255" s="29">
        <v>24406.945999999902</v>
      </c>
      <c r="D5255" s="29">
        <v>1</v>
      </c>
      <c r="E5255" s="29">
        <v>1</v>
      </c>
      <c r="F5255" s="29">
        <v>4059.0259999999898</v>
      </c>
      <c r="G5255" s="29">
        <v>1</v>
      </c>
      <c r="H5255" s="29">
        <v>1</v>
      </c>
      <c r="I5255" s="29">
        <v>1</v>
      </c>
      <c r="K5255" s="432"/>
      <c r="L5255" s="432" t="e">
        <f>IF(K5255=0,#REF!,0)</f>
        <v>#REF!</v>
      </c>
      <c r="O5255">
        <v>73988.424071999994</v>
      </c>
      <c r="P5255">
        <v>23</v>
      </c>
    </row>
    <row r="5256" spans="1:16">
      <c r="A5256" s="29">
        <v>5254</v>
      </c>
      <c r="B5256" s="29">
        <v>2473.7189999999991</v>
      </c>
      <c r="C5256" s="29">
        <v>22514.206999999889</v>
      </c>
      <c r="D5256" s="29">
        <v>1</v>
      </c>
      <c r="E5256" s="29">
        <v>1</v>
      </c>
      <c r="F5256" s="29">
        <v>2946.4749999999999</v>
      </c>
      <c r="G5256" s="29">
        <v>1</v>
      </c>
      <c r="H5256" s="29">
        <v>1</v>
      </c>
      <c r="I5256" s="29">
        <v>1</v>
      </c>
      <c r="K5256" s="432"/>
      <c r="L5256" s="432" t="e">
        <f>IF(K5256=0,#REF!,0)</f>
        <v>#REF!</v>
      </c>
      <c r="O5256">
        <v>71013.035828000007</v>
      </c>
      <c r="P5256">
        <v>24</v>
      </c>
    </row>
    <row r="5257" spans="1:16">
      <c r="A5257" s="29">
        <v>5255</v>
      </c>
      <c r="B5257" s="29">
        <v>2283.5109999999991</v>
      </c>
      <c r="C5257" s="29">
        <v>21476.183999999899</v>
      </c>
      <c r="D5257" s="29">
        <v>1</v>
      </c>
      <c r="E5257" s="29">
        <v>1</v>
      </c>
      <c r="F5257" s="29">
        <v>1644.6949999999999</v>
      </c>
      <c r="G5257" s="29">
        <v>1</v>
      </c>
      <c r="H5257" s="29">
        <v>1</v>
      </c>
      <c r="I5257" s="29">
        <v>1</v>
      </c>
      <c r="K5257" s="432"/>
      <c r="L5257" s="432" t="e">
        <f>IF(K5257=0,#REF!,0)</f>
        <v>#REF!</v>
      </c>
      <c r="O5257">
        <v>67655.175048999998</v>
      </c>
      <c r="P5257">
        <v>22</v>
      </c>
    </row>
    <row r="5258" spans="1:16">
      <c r="A5258" s="29">
        <v>5256</v>
      </c>
      <c r="B5258" s="29">
        <v>1376.180999999998</v>
      </c>
      <c r="C5258" s="29">
        <v>21135.880999999888</v>
      </c>
      <c r="D5258" s="29">
        <v>1</v>
      </c>
      <c r="E5258" s="29">
        <v>1</v>
      </c>
      <c r="F5258" s="29">
        <v>1255.6389999999999</v>
      </c>
      <c r="G5258" s="29">
        <v>1</v>
      </c>
      <c r="H5258" s="29">
        <v>1</v>
      </c>
      <c r="I5258" s="29">
        <v>1</v>
      </c>
      <c r="K5258" s="432"/>
      <c r="L5258" s="432" t="e">
        <f>IF(K5258=0,#REF!,0)</f>
        <v>#REF!</v>
      </c>
      <c r="O5258">
        <v>63802.961180999999</v>
      </c>
      <c r="P5258">
        <v>19</v>
      </c>
    </row>
    <row r="5259" spans="1:16">
      <c r="A5259" s="29">
        <v>5257</v>
      </c>
      <c r="B5259" s="29">
        <v>1244.7989999999979</v>
      </c>
      <c r="C5259" s="29">
        <v>20551.003999999899</v>
      </c>
      <c r="D5259" s="29">
        <v>1</v>
      </c>
      <c r="E5259" s="29">
        <v>1</v>
      </c>
      <c r="F5259" s="29">
        <v>550.39099999999996</v>
      </c>
      <c r="G5259" s="29">
        <v>1</v>
      </c>
      <c r="H5259" s="29">
        <v>1</v>
      </c>
      <c r="I5259" s="29">
        <v>1</v>
      </c>
      <c r="K5259" s="432"/>
      <c r="L5259" s="432" t="e">
        <f>IF(K5259=0,#REF!,0)</f>
        <v>#REF!</v>
      </c>
      <c r="O5259">
        <v>60422.479796</v>
      </c>
      <c r="P5259">
        <v>17</v>
      </c>
    </row>
    <row r="5260" spans="1:16">
      <c r="A5260" s="29">
        <v>5258</v>
      </c>
      <c r="B5260" s="29">
        <v>1151.9949999999969</v>
      </c>
      <c r="C5260" s="29">
        <v>19656.280999999901</v>
      </c>
      <c r="D5260" s="29">
        <v>1</v>
      </c>
      <c r="E5260" s="29">
        <v>1</v>
      </c>
      <c r="F5260" s="29">
        <v>311.077</v>
      </c>
      <c r="G5260" s="29">
        <v>1</v>
      </c>
      <c r="H5260" s="29">
        <v>1</v>
      </c>
      <c r="I5260" s="29">
        <v>1</v>
      </c>
      <c r="K5260" s="432"/>
      <c r="L5260" s="432" t="e">
        <f>IF(K5260=0,#REF!,0)</f>
        <v>#REF!</v>
      </c>
      <c r="O5260">
        <v>56817.283814000002</v>
      </c>
      <c r="P5260">
        <v>25</v>
      </c>
    </row>
    <row r="5261" spans="1:16">
      <c r="A5261" s="29">
        <v>5259</v>
      </c>
      <c r="B5261" s="29">
        <v>1127.5489999999979</v>
      </c>
      <c r="C5261" s="29">
        <v>19206.569999999891</v>
      </c>
      <c r="D5261" s="29">
        <v>1</v>
      </c>
      <c r="E5261" s="29">
        <v>1</v>
      </c>
      <c r="F5261" s="29">
        <v>236.078</v>
      </c>
      <c r="G5261" s="29">
        <v>1</v>
      </c>
      <c r="H5261" s="29">
        <v>1</v>
      </c>
      <c r="I5261" s="29">
        <v>1</v>
      </c>
      <c r="K5261" s="432"/>
      <c r="L5261" s="432" t="e">
        <f>IF(K5261=0,#REF!,0)</f>
        <v>#REF!</v>
      </c>
      <c r="O5261">
        <v>56644.121428999999</v>
      </c>
      <c r="P5261">
        <v>31</v>
      </c>
    </row>
    <row r="5262" spans="1:16">
      <c r="A5262" s="29">
        <v>5260</v>
      </c>
      <c r="B5262" s="29">
        <v>1116.4249999999979</v>
      </c>
      <c r="C5262" s="29">
        <v>18795.587999999902</v>
      </c>
      <c r="D5262" s="29">
        <v>1</v>
      </c>
      <c r="E5262" s="29">
        <v>1</v>
      </c>
      <c r="F5262" s="29">
        <v>236.480999999999</v>
      </c>
      <c r="G5262" s="29">
        <v>1</v>
      </c>
      <c r="H5262" s="29">
        <v>1</v>
      </c>
      <c r="I5262" s="29">
        <v>1</v>
      </c>
      <c r="K5262" s="432"/>
      <c r="L5262" s="432" t="e">
        <f>IF(K5262=0,#REF!,0)</f>
        <v>#REF!</v>
      </c>
      <c r="O5262">
        <v>56282.036926000001</v>
      </c>
      <c r="P5262">
        <v>31</v>
      </c>
    </row>
    <row r="5263" spans="1:16">
      <c r="A5263" s="29">
        <v>5261</v>
      </c>
      <c r="B5263" s="29">
        <v>1112.092999999998</v>
      </c>
      <c r="C5263" s="29">
        <v>18656.5809999999</v>
      </c>
      <c r="D5263" s="29">
        <v>1</v>
      </c>
      <c r="E5263" s="29">
        <v>1</v>
      </c>
      <c r="F5263" s="29">
        <v>223.325999999999</v>
      </c>
      <c r="G5263" s="29">
        <v>1</v>
      </c>
      <c r="H5263" s="29">
        <v>1</v>
      </c>
      <c r="I5263" s="29">
        <v>1</v>
      </c>
      <c r="K5263" s="432"/>
      <c r="L5263" s="432" t="e">
        <f>IF(K5263=0,#REF!,0)</f>
        <v>#REF!</v>
      </c>
      <c r="O5263">
        <v>56251.224394999997</v>
      </c>
      <c r="P5263">
        <v>25</v>
      </c>
    </row>
    <row r="5264" spans="1:16">
      <c r="A5264" s="29">
        <v>5262</v>
      </c>
      <c r="B5264" s="29">
        <v>1840.421</v>
      </c>
      <c r="C5264" s="29">
        <v>18605.067999999901</v>
      </c>
      <c r="D5264" s="29">
        <v>1</v>
      </c>
      <c r="E5264" s="29">
        <v>1</v>
      </c>
      <c r="F5264" s="29">
        <v>2493.9180000000001</v>
      </c>
      <c r="G5264" s="29">
        <v>1</v>
      </c>
      <c r="H5264" s="29">
        <v>1</v>
      </c>
      <c r="I5264" s="29">
        <v>1</v>
      </c>
      <c r="K5264" s="432"/>
      <c r="L5264" s="432" t="e">
        <f>IF(K5264=0,#REF!,0)</f>
        <v>#REF!</v>
      </c>
      <c r="O5264">
        <v>56788.969175999999</v>
      </c>
      <c r="P5264">
        <v>42</v>
      </c>
    </row>
    <row r="5265" spans="1:16">
      <c r="A5265" s="29">
        <v>5263</v>
      </c>
      <c r="B5265" s="29">
        <v>24172.58699999989</v>
      </c>
      <c r="C5265" s="29">
        <v>21066.109999999899</v>
      </c>
      <c r="D5265" s="29">
        <v>1</v>
      </c>
      <c r="E5265" s="29">
        <v>1</v>
      </c>
      <c r="F5265" s="29">
        <v>6546.4059999999999</v>
      </c>
      <c r="G5265" s="29">
        <v>1</v>
      </c>
      <c r="H5265" s="29">
        <v>1</v>
      </c>
      <c r="I5265" s="29">
        <v>1</v>
      </c>
      <c r="K5265" s="432"/>
      <c r="L5265" s="432" t="e">
        <f>IF(K5265=0,#REF!,0)</f>
        <v>#REF!</v>
      </c>
      <c r="O5265">
        <v>57396.472778000003</v>
      </c>
      <c r="P5265">
        <v>32</v>
      </c>
    </row>
    <row r="5266" spans="1:16">
      <c r="A5266" s="29">
        <v>5264</v>
      </c>
      <c r="B5266" s="29">
        <v>15678.217999999901</v>
      </c>
      <c r="C5266" s="29">
        <v>174824.1829999999</v>
      </c>
      <c r="D5266" s="29">
        <v>1</v>
      </c>
      <c r="E5266" s="29">
        <v>1</v>
      </c>
      <c r="F5266" s="29">
        <v>5303.4070000000002</v>
      </c>
      <c r="G5266" s="29">
        <v>1</v>
      </c>
      <c r="H5266" s="29">
        <v>1</v>
      </c>
      <c r="I5266" s="29">
        <v>1</v>
      </c>
      <c r="K5266" s="432"/>
      <c r="L5266" s="432" t="e">
        <f>IF(K5266=0,#REF!,0)</f>
        <v>#REF!</v>
      </c>
      <c r="O5266">
        <v>60457.587586000001</v>
      </c>
      <c r="P5266">
        <v>36</v>
      </c>
    </row>
    <row r="5267" spans="1:16">
      <c r="A5267" s="29">
        <v>5265</v>
      </c>
      <c r="B5267" s="29">
        <v>15565.947</v>
      </c>
      <c r="C5267" s="29">
        <v>194640.64699999889</v>
      </c>
      <c r="D5267" s="29">
        <v>1</v>
      </c>
      <c r="E5267" s="29">
        <v>1</v>
      </c>
      <c r="F5267" s="29">
        <v>4387.5410000000002</v>
      </c>
      <c r="G5267" s="29">
        <v>1</v>
      </c>
      <c r="H5267" s="29">
        <v>1</v>
      </c>
      <c r="I5267" s="29">
        <v>1</v>
      </c>
      <c r="K5267" s="432"/>
      <c r="L5267" s="432" t="e">
        <f>IF(K5267=0,#REF!,0)</f>
        <v>#REF!</v>
      </c>
      <c r="O5267">
        <v>65221.711792999988</v>
      </c>
      <c r="P5267">
        <v>26</v>
      </c>
    </row>
    <row r="5268" spans="1:16">
      <c r="A5268" s="29">
        <v>5266</v>
      </c>
      <c r="B5268" s="29">
        <v>17102.627</v>
      </c>
      <c r="C5268" s="29">
        <v>229789.11699999979</v>
      </c>
      <c r="D5268" s="29">
        <v>1</v>
      </c>
      <c r="E5268" s="29">
        <v>1</v>
      </c>
      <c r="F5268" s="29">
        <v>3341.6169999999902</v>
      </c>
      <c r="G5268" s="29">
        <v>1</v>
      </c>
      <c r="H5268" s="29">
        <v>1</v>
      </c>
      <c r="I5268" s="29">
        <v>1</v>
      </c>
      <c r="K5268" s="432"/>
      <c r="L5268" s="432" t="e">
        <f>IF(K5268=0,#REF!,0)</f>
        <v>#REF!</v>
      </c>
      <c r="O5268">
        <v>71864.252563999995</v>
      </c>
      <c r="P5268">
        <v>45</v>
      </c>
    </row>
    <row r="5269" spans="1:16">
      <c r="A5269" s="29">
        <v>5267</v>
      </c>
      <c r="B5269" s="29">
        <v>17688.846999999889</v>
      </c>
      <c r="C5269" s="29">
        <v>253874.94199999969</v>
      </c>
      <c r="D5269" s="29">
        <v>1</v>
      </c>
      <c r="E5269" s="29">
        <v>1</v>
      </c>
      <c r="F5269" s="29">
        <v>2949.2379999999998</v>
      </c>
      <c r="G5269" s="29">
        <v>1</v>
      </c>
      <c r="H5269" s="29">
        <v>1</v>
      </c>
      <c r="I5269" s="29">
        <v>1</v>
      </c>
      <c r="K5269" s="432"/>
      <c r="L5269" s="432" t="e">
        <f>IF(K5269=0,#REF!,0)</f>
        <v>#REF!</v>
      </c>
      <c r="O5269">
        <v>74132.029783999998</v>
      </c>
      <c r="P5269">
        <v>39</v>
      </c>
    </row>
    <row r="5270" spans="1:16">
      <c r="A5270" s="29">
        <v>5268</v>
      </c>
      <c r="B5270" s="29">
        <v>18826.1339999999</v>
      </c>
      <c r="C5270" s="29">
        <v>239612.91999999879</v>
      </c>
      <c r="D5270" s="29">
        <v>1</v>
      </c>
      <c r="E5270" s="29">
        <v>1</v>
      </c>
      <c r="F5270" s="29">
        <v>2752.8440000000001</v>
      </c>
      <c r="G5270" s="29">
        <v>1</v>
      </c>
      <c r="H5270" s="29">
        <v>1</v>
      </c>
      <c r="I5270" s="29">
        <v>1</v>
      </c>
      <c r="K5270" s="432"/>
      <c r="L5270" s="432" t="e">
        <f>IF(K5270=0,#REF!,0)</f>
        <v>#REF!</v>
      </c>
      <c r="O5270">
        <v>76273.425352999999</v>
      </c>
      <c r="P5270">
        <v>56</v>
      </c>
    </row>
    <row r="5271" spans="1:16">
      <c r="A5271" s="29">
        <v>5269</v>
      </c>
      <c r="B5271" s="29">
        <v>26527.42199999989</v>
      </c>
      <c r="C5271" s="29">
        <v>189334.6429999989</v>
      </c>
      <c r="D5271" s="29">
        <v>1</v>
      </c>
      <c r="E5271" s="29">
        <v>1</v>
      </c>
      <c r="F5271" s="29">
        <v>4122.2609999999904</v>
      </c>
      <c r="G5271" s="29">
        <v>1</v>
      </c>
      <c r="H5271" s="29">
        <v>1</v>
      </c>
      <c r="I5271" s="29">
        <v>1</v>
      </c>
      <c r="K5271" s="432"/>
      <c r="L5271" s="432" t="e">
        <f>IF(K5271=0,#REF!,0)</f>
        <v>#REF!</v>
      </c>
      <c r="O5271">
        <v>74611.82531700001</v>
      </c>
      <c r="P5271">
        <v>24</v>
      </c>
    </row>
    <row r="5272" spans="1:16">
      <c r="A5272" s="29">
        <v>5270</v>
      </c>
      <c r="B5272" s="29">
        <v>21070.493999999999</v>
      </c>
      <c r="C5272" s="29">
        <v>217664.9399999989</v>
      </c>
      <c r="D5272" s="29">
        <v>1</v>
      </c>
      <c r="E5272" s="29">
        <v>1</v>
      </c>
      <c r="F5272" s="29">
        <v>3664.9359999999901</v>
      </c>
      <c r="G5272" s="29">
        <v>1</v>
      </c>
      <c r="H5272" s="29">
        <v>1</v>
      </c>
      <c r="I5272" s="29">
        <v>1</v>
      </c>
      <c r="K5272" s="432"/>
      <c r="L5272" s="432" t="e">
        <f>IF(K5272=0,#REF!,0)</f>
        <v>#REF!</v>
      </c>
      <c r="O5272">
        <v>74612.876342999996</v>
      </c>
      <c r="P5272">
        <v>33</v>
      </c>
    </row>
    <row r="5273" spans="1:16">
      <c r="A5273" s="29">
        <v>5271</v>
      </c>
      <c r="B5273" s="29">
        <v>20186.62999999999</v>
      </c>
      <c r="C5273" s="29">
        <v>264382.96099999978</v>
      </c>
      <c r="D5273" s="29">
        <v>1</v>
      </c>
      <c r="E5273" s="29">
        <v>1</v>
      </c>
      <c r="F5273" s="29">
        <v>2100.1399999999899</v>
      </c>
      <c r="G5273" s="29">
        <v>1</v>
      </c>
      <c r="H5273" s="29">
        <v>1</v>
      </c>
      <c r="I5273" s="29">
        <v>1</v>
      </c>
      <c r="K5273" s="432"/>
      <c r="L5273" s="432" t="e">
        <f>IF(K5273=0,#REF!,0)</f>
        <v>#REF!</v>
      </c>
      <c r="O5273">
        <v>78072.155578000005</v>
      </c>
      <c r="P5273">
        <v>27</v>
      </c>
    </row>
    <row r="5274" spans="1:16">
      <c r="A5274" s="29">
        <v>5272</v>
      </c>
      <c r="B5274" s="29">
        <v>20370.626999999899</v>
      </c>
      <c r="C5274" s="29">
        <v>246150.4149999989</v>
      </c>
      <c r="D5274" s="29">
        <v>1</v>
      </c>
      <c r="E5274" s="29">
        <v>1</v>
      </c>
      <c r="F5274" s="29">
        <v>1839.74199999999</v>
      </c>
      <c r="G5274" s="29">
        <v>1</v>
      </c>
      <c r="H5274" s="29">
        <v>1</v>
      </c>
      <c r="I5274" s="29">
        <v>1</v>
      </c>
      <c r="K5274" s="432"/>
      <c r="L5274" s="432" t="e">
        <f>IF(K5274=0,#REF!,0)</f>
        <v>#REF!</v>
      </c>
      <c r="O5274">
        <v>77530.775573000006</v>
      </c>
      <c r="P5274">
        <v>27</v>
      </c>
    </row>
    <row r="5275" spans="1:16">
      <c r="A5275" s="29">
        <v>5273</v>
      </c>
      <c r="B5275" s="29">
        <v>20635.672999999901</v>
      </c>
      <c r="C5275" s="29">
        <v>232663.2439999989</v>
      </c>
      <c r="D5275" s="29">
        <v>1</v>
      </c>
      <c r="E5275" s="29">
        <v>1</v>
      </c>
      <c r="F5275" s="29">
        <v>2100.1930000000002</v>
      </c>
      <c r="G5275" s="29">
        <v>1</v>
      </c>
      <c r="H5275" s="29">
        <v>1</v>
      </c>
      <c r="I5275" s="29">
        <v>1</v>
      </c>
      <c r="K5275" s="432"/>
      <c r="L5275" s="432" t="e">
        <f>IF(K5275=0,#REF!,0)</f>
        <v>#REF!</v>
      </c>
      <c r="O5275">
        <v>76748.700133999999</v>
      </c>
      <c r="P5275">
        <v>31</v>
      </c>
    </row>
    <row r="5276" spans="1:16">
      <c r="A5276" s="29">
        <v>5274</v>
      </c>
      <c r="B5276" s="29">
        <v>20869.89899999999</v>
      </c>
      <c r="C5276" s="29">
        <v>183201.91599999991</v>
      </c>
      <c r="D5276" s="29">
        <v>1</v>
      </c>
      <c r="E5276" s="29">
        <v>1</v>
      </c>
      <c r="F5276" s="29">
        <v>3665.259</v>
      </c>
      <c r="G5276" s="29">
        <v>1</v>
      </c>
      <c r="H5276" s="29">
        <v>1</v>
      </c>
      <c r="I5276" s="29">
        <v>1</v>
      </c>
      <c r="K5276" s="432"/>
      <c r="L5276" s="432" t="e">
        <f>IF(K5276=0,#REF!,0)</f>
        <v>#REF!</v>
      </c>
      <c r="O5276">
        <v>76048.085755000007</v>
      </c>
      <c r="P5276">
        <v>23</v>
      </c>
    </row>
    <row r="5277" spans="1:16">
      <c r="A5277" s="29">
        <v>5275</v>
      </c>
      <c r="B5277" s="29">
        <v>26449.713</v>
      </c>
      <c r="C5277" s="29">
        <v>53072.204999999791</v>
      </c>
      <c r="D5277" s="29">
        <v>1</v>
      </c>
      <c r="E5277" s="29">
        <v>1</v>
      </c>
      <c r="F5277" s="29">
        <v>5167.07599999999</v>
      </c>
      <c r="G5277" s="29">
        <v>1</v>
      </c>
      <c r="H5277" s="29">
        <v>1</v>
      </c>
      <c r="I5277" s="29">
        <v>1</v>
      </c>
      <c r="K5277" s="432"/>
      <c r="L5277" s="432" t="e">
        <f>IF(K5277=0,#REF!,0)</f>
        <v>#REF!</v>
      </c>
      <c r="O5277">
        <v>74616.102417000002</v>
      </c>
      <c r="P5277">
        <v>23</v>
      </c>
    </row>
    <row r="5278" spans="1:16">
      <c r="A5278" s="29">
        <v>5276</v>
      </c>
      <c r="B5278" s="29">
        <v>27082.223999999991</v>
      </c>
      <c r="C5278" s="29">
        <v>52942.987999999903</v>
      </c>
      <c r="D5278" s="29">
        <v>1</v>
      </c>
      <c r="E5278" s="29">
        <v>1</v>
      </c>
      <c r="F5278" s="29">
        <v>5233.4529999999904</v>
      </c>
      <c r="G5278" s="29">
        <v>1</v>
      </c>
      <c r="H5278" s="29">
        <v>1</v>
      </c>
      <c r="I5278" s="29">
        <v>1</v>
      </c>
      <c r="K5278" s="432"/>
      <c r="L5278" s="432" t="e">
        <f>IF(K5278=0,#REF!,0)</f>
        <v>#REF!</v>
      </c>
      <c r="O5278">
        <v>73471.619691</v>
      </c>
      <c r="P5278">
        <v>27</v>
      </c>
    </row>
    <row r="5279" spans="1:16">
      <c r="A5279" s="29">
        <v>5277</v>
      </c>
      <c r="B5279" s="29">
        <v>18635.688999999991</v>
      </c>
      <c r="C5279" s="29">
        <v>25135.114999999889</v>
      </c>
      <c r="D5279" s="29">
        <v>1</v>
      </c>
      <c r="E5279" s="29">
        <v>1</v>
      </c>
      <c r="F5279" s="29">
        <v>4059.1179999999999</v>
      </c>
      <c r="G5279" s="29">
        <v>1</v>
      </c>
      <c r="H5279" s="29">
        <v>1</v>
      </c>
      <c r="I5279" s="29">
        <v>1</v>
      </c>
      <c r="K5279" s="432"/>
      <c r="L5279" s="432" t="e">
        <f>IF(K5279=0,#REF!,0)</f>
        <v>#REF!</v>
      </c>
      <c r="O5279">
        <v>72727.558594000002</v>
      </c>
      <c r="P5279">
        <v>27</v>
      </c>
    </row>
    <row r="5280" spans="1:16">
      <c r="A5280" s="29">
        <v>5278</v>
      </c>
      <c r="B5280" s="29">
        <v>2739.1550000000002</v>
      </c>
      <c r="C5280" s="29">
        <v>23362.028999999889</v>
      </c>
      <c r="D5280" s="29">
        <v>1</v>
      </c>
      <c r="E5280" s="29">
        <v>1</v>
      </c>
      <c r="F5280" s="29">
        <v>2946.4349999999999</v>
      </c>
      <c r="G5280" s="29">
        <v>1</v>
      </c>
      <c r="H5280" s="29">
        <v>1</v>
      </c>
      <c r="I5280" s="29">
        <v>1</v>
      </c>
      <c r="K5280" s="432"/>
      <c r="L5280" s="432" t="e">
        <f>IF(K5280=0,#REF!,0)</f>
        <v>#REF!</v>
      </c>
      <c r="O5280">
        <v>69483.614013999992</v>
      </c>
      <c r="P5280">
        <v>26</v>
      </c>
    </row>
    <row r="5281" spans="1:16">
      <c r="A5281" s="29">
        <v>5279</v>
      </c>
      <c r="B5281" s="29">
        <v>2414.2330000000002</v>
      </c>
      <c r="C5281" s="29">
        <v>22252.65799999989</v>
      </c>
      <c r="D5281" s="29">
        <v>1</v>
      </c>
      <c r="E5281" s="29">
        <v>1</v>
      </c>
      <c r="F5281" s="29">
        <v>1644.7569999999901</v>
      </c>
      <c r="G5281" s="29">
        <v>1</v>
      </c>
      <c r="H5281" s="29">
        <v>1</v>
      </c>
      <c r="I5281" s="29">
        <v>1</v>
      </c>
      <c r="K5281" s="432"/>
      <c r="L5281" s="432" t="e">
        <f>IF(K5281=0,#REF!,0)</f>
        <v>#REF!</v>
      </c>
      <c r="O5281">
        <v>66338.366028000004</v>
      </c>
      <c r="P5281">
        <v>24</v>
      </c>
    </row>
    <row r="5282" spans="1:16">
      <c r="A5282" s="29">
        <v>5280</v>
      </c>
      <c r="B5282" s="29">
        <v>1383.9029999999971</v>
      </c>
      <c r="C5282" s="29">
        <v>21391.502999999891</v>
      </c>
      <c r="D5282" s="29">
        <v>1</v>
      </c>
      <c r="E5282" s="29">
        <v>1</v>
      </c>
      <c r="F5282" s="29">
        <v>1255.8119999999999</v>
      </c>
      <c r="G5282" s="29">
        <v>1</v>
      </c>
      <c r="H5282" s="29">
        <v>1</v>
      </c>
      <c r="I5282" s="29">
        <v>1</v>
      </c>
      <c r="K5282" s="432"/>
      <c r="L5282" s="432" t="e">
        <f>IF(K5282=0,#REF!,0)</f>
        <v>#REF!</v>
      </c>
      <c r="O5282">
        <v>63206.480224999999</v>
      </c>
      <c r="P5282">
        <v>20</v>
      </c>
    </row>
    <row r="5283" spans="1:16">
      <c r="A5283" s="29">
        <v>5281</v>
      </c>
      <c r="B5283" s="29">
        <v>1266.3499999999981</v>
      </c>
      <c r="C5283" s="29">
        <v>20435.211999999901</v>
      </c>
      <c r="D5283" s="29">
        <v>1</v>
      </c>
      <c r="E5283" s="29">
        <v>1</v>
      </c>
      <c r="F5283" s="29">
        <v>550.42099999999903</v>
      </c>
      <c r="G5283" s="29">
        <v>1</v>
      </c>
      <c r="H5283" s="29">
        <v>1</v>
      </c>
      <c r="I5283" s="29">
        <v>1</v>
      </c>
      <c r="K5283" s="432"/>
      <c r="L5283" s="432" t="e">
        <f>IF(K5283=0,#REF!,0)</f>
        <v>#REF!</v>
      </c>
      <c r="O5283">
        <v>60473.577026999999</v>
      </c>
      <c r="P5283">
        <v>16</v>
      </c>
    </row>
    <row r="5284" spans="1:16">
      <c r="A5284" s="29">
        <v>5282</v>
      </c>
      <c r="B5284" s="29">
        <v>1171.602999999998</v>
      </c>
      <c r="C5284" s="29">
        <v>19766.881999999889</v>
      </c>
      <c r="D5284" s="29">
        <v>1</v>
      </c>
      <c r="E5284" s="29">
        <v>1</v>
      </c>
      <c r="F5284" s="29">
        <v>311.07899999999898</v>
      </c>
      <c r="G5284" s="29">
        <v>1</v>
      </c>
      <c r="H5284" s="29">
        <v>1</v>
      </c>
      <c r="I5284" s="29">
        <v>1</v>
      </c>
      <c r="K5284" s="432"/>
      <c r="L5284" s="432" t="e">
        <f>IF(K5284=0,#REF!,0)</f>
        <v>#REF!</v>
      </c>
      <c r="O5284">
        <v>57696.207520000004</v>
      </c>
      <c r="P5284">
        <v>33</v>
      </c>
    </row>
    <row r="5285" spans="1:16">
      <c r="A5285" s="29">
        <v>5283</v>
      </c>
      <c r="B5285" s="29">
        <v>1152.393999999997</v>
      </c>
      <c r="C5285" s="29">
        <v>19680.1509999999</v>
      </c>
      <c r="D5285" s="29">
        <v>1</v>
      </c>
      <c r="E5285" s="29">
        <v>1</v>
      </c>
      <c r="F5285" s="29">
        <v>235.736999999999</v>
      </c>
      <c r="G5285" s="29">
        <v>1</v>
      </c>
      <c r="H5285" s="29">
        <v>1</v>
      </c>
      <c r="I5285" s="29">
        <v>1</v>
      </c>
      <c r="K5285" s="432"/>
      <c r="L5285" s="432" t="e">
        <f>IF(K5285=0,#REF!,0)</f>
        <v>#REF!</v>
      </c>
      <c r="O5285">
        <v>57068.607575000002</v>
      </c>
      <c r="P5285">
        <v>31</v>
      </c>
    </row>
    <row r="5286" spans="1:16">
      <c r="A5286" s="29">
        <v>5284</v>
      </c>
      <c r="B5286" s="29">
        <v>1128.7799999999979</v>
      </c>
      <c r="C5286" s="29">
        <v>19209.836999999901</v>
      </c>
      <c r="D5286" s="29">
        <v>1</v>
      </c>
      <c r="E5286" s="29">
        <v>1</v>
      </c>
      <c r="F5286" s="29">
        <v>236.14400000000001</v>
      </c>
      <c r="G5286" s="29">
        <v>1</v>
      </c>
      <c r="H5286" s="29">
        <v>1</v>
      </c>
      <c r="I5286" s="29">
        <v>1</v>
      </c>
      <c r="K5286" s="432"/>
      <c r="L5286" s="432" t="e">
        <f>IF(K5286=0,#REF!,0)</f>
        <v>#REF!</v>
      </c>
      <c r="O5286">
        <v>56645.881561000002</v>
      </c>
      <c r="P5286">
        <v>26</v>
      </c>
    </row>
    <row r="5287" spans="1:16">
      <c r="A5287" s="29">
        <v>5285</v>
      </c>
      <c r="B5287" s="29">
        <v>1118.842999999998</v>
      </c>
      <c r="C5287" s="29">
        <v>18891.101999999901</v>
      </c>
      <c r="D5287" s="29">
        <v>1</v>
      </c>
      <c r="E5287" s="29">
        <v>1</v>
      </c>
      <c r="F5287" s="29">
        <v>223.03299999999999</v>
      </c>
      <c r="G5287" s="29">
        <v>1</v>
      </c>
      <c r="H5287" s="29">
        <v>1</v>
      </c>
      <c r="I5287" s="29">
        <v>1</v>
      </c>
      <c r="K5287" s="432"/>
      <c r="L5287" s="432" t="e">
        <f>IF(K5287=0,#REF!,0)</f>
        <v>#REF!</v>
      </c>
      <c r="O5287">
        <v>56384.581420000002</v>
      </c>
      <c r="P5287">
        <v>28</v>
      </c>
    </row>
    <row r="5288" spans="1:16">
      <c r="A5288" s="29">
        <v>5286</v>
      </c>
      <c r="B5288" s="29">
        <v>1841.135</v>
      </c>
      <c r="C5288" s="29">
        <v>18618.129999999899</v>
      </c>
      <c r="D5288" s="29">
        <v>1</v>
      </c>
      <c r="E5288" s="29">
        <v>1</v>
      </c>
      <c r="F5288" s="29">
        <v>2493.8009999999899</v>
      </c>
      <c r="G5288" s="29">
        <v>1</v>
      </c>
      <c r="H5288" s="29">
        <v>1</v>
      </c>
      <c r="I5288" s="29">
        <v>1</v>
      </c>
      <c r="K5288" s="432"/>
      <c r="L5288" s="432" t="e">
        <f>IF(K5288=0,#REF!,0)</f>
        <v>#REF!</v>
      </c>
      <c r="O5288">
        <v>56839.070495</v>
      </c>
      <c r="P5288">
        <v>31</v>
      </c>
    </row>
    <row r="5289" spans="1:16">
      <c r="A5289" s="29">
        <v>5287</v>
      </c>
      <c r="B5289" s="29">
        <v>24179.136999999999</v>
      </c>
      <c r="C5289" s="29">
        <v>20853.356999999902</v>
      </c>
      <c r="D5289" s="29">
        <v>1</v>
      </c>
      <c r="E5289" s="29">
        <v>1</v>
      </c>
      <c r="F5289" s="29">
        <v>6546.5389999999898</v>
      </c>
      <c r="G5289" s="29">
        <v>1</v>
      </c>
      <c r="H5289" s="29">
        <v>1</v>
      </c>
      <c r="I5289" s="29">
        <v>1</v>
      </c>
      <c r="K5289" s="432"/>
      <c r="L5289" s="432" t="e">
        <f>IF(K5289=0,#REF!,0)</f>
        <v>#REF!</v>
      </c>
      <c r="O5289">
        <v>58328.652738999997</v>
      </c>
      <c r="P5289">
        <v>32</v>
      </c>
    </row>
    <row r="5290" spans="1:16">
      <c r="A5290" s="29">
        <v>5288</v>
      </c>
      <c r="B5290" s="29">
        <v>14782.8239999999</v>
      </c>
      <c r="C5290" s="29">
        <v>165076.17199999891</v>
      </c>
      <c r="D5290" s="29">
        <v>1</v>
      </c>
      <c r="E5290" s="29">
        <v>1</v>
      </c>
      <c r="F5290" s="29">
        <v>5303.5209999999897</v>
      </c>
      <c r="G5290" s="29">
        <v>1</v>
      </c>
      <c r="H5290" s="29">
        <v>1</v>
      </c>
      <c r="I5290" s="29">
        <v>1</v>
      </c>
      <c r="K5290" s="432"/>
      <c r="L5290" s="432" t="e">
        <f>IF(K5290=0,#REF!,0)</f>
        <v>#REF!</v>
      </c>
      <c r="O5290">
        <v>60826.398254</v>
      </c>
      <c r="P5290">
        <v>36</v>
      </c>
    </row>
    <row r="5291" spans="1:16">
      <c r="A5291" s="29">
        <v>5289</v>
      </c>
      <c r="B5291" s="29">
        <v>15056.025999999991</v>
      </c>
      <c r="C5291" s="29">
        <v>189473.81499999989</v>
      </c>
      <c r="D5291" s="29">
        <v>1</v>
      </c>
      <c r="E5291" s="29">
        <v>1</v>
      </c>
      <c r="F5291" s="29">
        <v>4387.7209999999905</v>
      </c>
      <c r="G5291" s="29">
        <v>1</v>
      </c>
      <c r="H5291" s="29">
        <v>1</v>
      </c>
      <c r="I5291" s="29">
        <v>1</v>
      </c>
      <c r="K5291" s="432"/>
      <c r="L5291" s="432" t="e">
        <f>IF(K5291=0,#REF!,0)</f>
        <v>#REF!</v>
      </c>
      <c r="O5291">
        <v>66252.990233999997</v>
      </c>
      <c r="P5291">
        <v>23</v>
      </c>
    </row>
    <row r="5292" spans="1:16">
      <c r="A5292" s="29">
        <v>5290</v>
      </c>
      <c r="B5292" s="29">
        <v>16413.003999999899</v>
      </c>
      <c r="C5292" s="29">
        <v>223693.32099999889</v>
      </c>
      <c r="D5292" s="29">
        <v>1</v>
      </c>
      <c r="E5292" s="29">
        <v>1</v>
      </c>
      <c r="F5292" s="29">
        <v>3341.9169999999899</v>
      </c>
      <c r="G5292" s="29">
        <v>1</v>
      </c>
      <c r="H5292" s="29">
        <v>1</v>
      </c>
      <c r="I5292" s="29">
        <v>1</v>
      </c>
      <c r="K5292" s="432"/>
      <c r="L5292" s="432" t="e">
        <f>IF(K5292=0,#REF!,0)</f>
        <v>#REF!</v>
      </c>
      <c r="O5292">
        <v>70939.583740000002</v>
      </c>
      <c r="P5292">
        <v>53</v>
      </c>
    </row>
    <row r="5293" spans="1:16">
      <c r="A5293" s="29">
        <v>5291</v>
      </c>
      <c r="B5293" s="29">
        <v>17811.433999999899</v>
      </c>
      <c r="C5293" s="29">
        <v>253739.41699999871</v>
      </c>
      <c r="D5293" s="29">
        <v>1</v>
      </c>
      <c r="E5293" s="29">
        <v>1</v>
      </c>
      <c r="F5293" s="29">
        <v>2949.5719999999901</v>
      </c>
      <c r="G5293" s="29">
        <v>1</v>
      </c>
      <c r="H5293" s="29">
        <v>1</v>
      </c>
      <c r="I5293" s="29">
        <v>1</v>
      </c>
      <c r="K5293" s="432"/>
      <c r="L5293" s="432" t="e">
        <f>IF(K5293=0,#REF!,0)</f>
        <v>#REF!</v>
      </c>
      <c r="O5293">
        <v>73111.756592999998</v>
      </c>
      <c r="P5293">
        <v>39</v>
      </c>
    </row>
    <row r="5294" spans="1:16">
      <c r="A5294" s="29">
        <v>5292</v>
      </c>
      <c r="B5294" s="29">
        <v>18642.5109999999</v>
      </c>
      <c r="C5294" s="29">
        <v>237611.39999999991</v>
      </c>
      <c r="D5294" s="29">
        <v>1</v>
      </c>
      <c r="E5294" s="29">
        <v>1</v>
      </c>
      <c r="F5294" s="29">
        <v>2753.2280000000001</v>
      </c>
      <c r="G5294" s="29">
        <v>1</v>
      </c>
      <c r="H5294" s="29">
        <v>1</v>
      </c>
      <c r="I5294" s="29">
        <v>1</v>
      </c>
      <c r="K5294" s="432"/>
      <c r="L5294" s="432" t="e">
        <f>IF(K5294=0,#REF!,0)</f>
        <v>#REF!</v>
      </c>
      <c r="O5294">
        <v>74678.301085999992</v>
      </c>
      <c r="P5294">
        <v>52</v>
      </c>
    </row>
    <row r="5295" spans="1:16">
      <c r="A5295" s="29">
        <v>5293</v>
      </c>
      <c r="B5295" s="29">
        <v>26888.494999999999</v>
      </c>
      <c r="C5295" s="29">
        <v>191072.49999999889</v>
      </c>
      <c r="D5295" s="29">
        <v>1</v>
      </c>
      <c r="E5295" s="29">
        <v>1</v>
      </c>
      <c r="F5295" s="29">
        <v>4122.7059999999901</v>
      </c>
      <c r="G5295" s="29">
        <v>1</v>
      </c>
      <c r="H5295" s="29">
        <v>1</v>
      </c>
      <c r="I5295" s="29">
        <v>1</v>
      </c>
      <c r="K5295" s="432"/>
      <c r="L5295" s="432" t="e">
        <f>IF(K5295=0,#REF!,0)</f>
        <v>#REF!</v>
      </c>
      <c r="O5295">
        <v>73045.677611999999</v>
      </c>
      <c r="P5295">
        <v>36</v>
      </c>
    </row>
    <row r="5296" spans="1:16">
      <c r="A5296" s="29">
        <v>5294</v>
      </c>
      <c r="B5296" s="29">
        <v>21779.881000000001</v>
      </c>
      <c r="C5296" s="29">
        <v>222213.71099999879</v>
      </c>
      <c r="D5296" s="29">
        <v>1</v>
      </c>
      <c r="E5296" s="29">
        <v>1</v>
      </c>
      <c r="F5296" s="29">
        <v>3665.3389999999999</v>
      </c>
      <c r="G5296" s="29">
        <v>1</v>
      </c>
      <c r="H5296" s="29">
        <v>1</v>
      </c>
      <c r="I5296" s="29">
        <v>1</v>
      </c>
      <c r="K5296" s="432"/>
      <c r="L5296" s="432" t="e">
        <f>IF(K5296=0,#REF!,0)</f>
        <v>#REF!</v>
      </c>
      <c r="O5296">
        <v>72604.423951000004</v>
      </c>
      <c r="P5296">
        <v>30</v>
      </c>
    </row>
    <row r="5297" spans="1:16">
      <c r="A5297" s="29">
        <v>5295</v>
      </c>
      <c r="B5297" s="29">
        <v>21023.509999999889</v>
      </c>
      <c r="C5297" s="29">
        <v>270253.69599999877</v>
      </c>
      <c r="D5297" s="29">
        <v>1</v>
      </c>
      <c r="E5297" s="29">
        <v>1</v>
      </c>
      <c r="F5297" s="29">
        <v>2100.4009999999998</v>
      </c>
      <c r="G5297" s="29">
        <v>1</v>
      </c>
      <c r="H5297" s="29">
        <v>1</v>
      </c>
      <c r="I5297" s="29">
        <v>1</v>
      </c>
      <c r="K5297" s="432"/>
      <c r="L5297" s="432" t="e">
        <f>IF(K5297=0,#REF!,0)</f>
        <v>#REF!</v>
      </c>
      <c r="O5297">
        <v>75506.823120999994</v>
      </c>
      <c r="P5297">
        <v>28</v>
      </c>
    </row>
    <row r="5298" spans="1:16">
      <c r="A5298" s="29">
        <v>5296</v>
      </c>
      <c r="B5298" s="29">
        <v>20742.26199999989</v>
      </c>
      <c r="C5298" s="29">
        <v>248651.31799999991</v>
      </c>
      <c r="D5298" s="29">
        <v>1</v>
      </c>
      <c r="E5298" s="29">
        <v>1</v>
      </c>
      <c r="F5298" s="29">
        <v>1839.9739999999999</v>
      </c>
      <c r="G5298" s="29">
        <v>1</v>
      </c>
      <c r="H5298" s="29">
        <v>1</v>
      </c>
      <c r="I5298" s="29">
        <v>1</v>
      </c>
      <c r="K5298" s="432"/>
      <c r="L5298" s="432" t="e">
        <f>IF(K5298=0,#REF!,0)</f>
        <v>#REF!</v>
      </c>
      <c r="O5298">
        <v>75290.001587000006</v>
      </c>
      <c r="P5298">
        <v>30</v>
      </c>
    </row>
    <row r="5299" spans="1:16">
      <c r="A5299" s="29">
        <v>5297</v>
      </c>
      <c r="B5299" s="29">
        <v>20354.017999999891</v>
      </c>
      <c r="C5299" s="29">
        <v>230403.27699999991</v>
      </c>
      <c r="D5299" s="29">
        <v>1</v>
      </c>
      <c r="E5299" s="29">
        <v>1</v>
      </c>
      <c r="F5299" s="29">
        <v>2100.444</v>
      </c>
      <c r="G5299" s="29">
        <v>1</v>
      </c>
      <c r="H5299" s="29">
        <v>1</v>
      </c>
      <c r="I5299" s="29">
        <v>1</v>
      </c>
      <c r="K5299" s="432"/>
      <c r="L5299" s="432" t="e">
        <f>IF(K5299=0,#REF!,0)</f>
        <v>#REF!</v>
      </c>
      <c r="O5299">
        <v>75274.945680000004</v>
      </c>
      <c r="P5299">
        <v>28</v>
      </c>
    </row>
    <row r="5300" spans="1:16">
      <c r="A5300" s="29">
        <v>5298</v>
      </c>
      <c r="B5300" s="29">
        <v>21401.383999999991</v>
      </c>
      <c r="C5300" s="29">
        <v>187161.0879999999</v>
      </c>
      <c r="D5300" s="29">
        <v>1</v>
      </c>
      <c r="E5300" s="29">
        <v>1</v>
      </c>
      <c r="F5300" s="29">
        <v>3665.5819999999999</v>
      </c>
      <c r="G5300" s="29">
        <v>1</v>
      </c>
      <c r="H5300" s="29">
        <v>1</v>
      </c>
      <c r="I5300" s="29">
        <v>1</v>
      </c>
      <c r="K5300" s="432"/>
      <c r="L5300" s="432" t="e">
        <f>IF(K5300=0,#REF!,0)</f>
        <v>#REF!</v>
      </c>
      <c r="O5300">
        <v>74644.504942999993</v>
      </c>
      <c r="P5300">
        <v>23</v>
      </c>
    </row>
    <row r="5301" spans="1:16">
      <c r="A5301" s="29">
        <v>5299</v>
      </c>
      <c r="B5301" s="29">
        <v>26603.190999999992</v>
      </c>
      <c r="C5301" s="29">
        <v>53341.294999999787</v>
      </c>
      <c r="D5301" s="29">
        <v>1</v>
      </c>
      <c r="E5301" s="29">
        <v>1</v>
      </c>
      <c r="F5301" s="29">
        <v>5167.5139999999901</v>
      </c>
      <c r="G5301" s="29">
        <v>1</v>
      </c>
      <c r="H5301" s="29">
        <v>1</v>
      </c>
      <c r="I5301" s="29">
        <v>1</v>
      </c>
      <c r="K5301" s="432"/>
      <c r="L5301" s="432" t="e">
        <f>IF(K5301=0,#REF!,0)</f>
        <v>#REF!</v>
      </c>
      <c r="O5301">
        <v>72316.168151000005</v>
      </c>
      <c r="P5301">
        <v>23</v>
      </c>
    </row>
    <row r="5302" spans="1:16">
      <c r="A5302" s="29">
        <v>5300</v>
      </c>
      <c r="B5302" s="29">
        <v>27314.424999999988</v>
      </c>
      <c r="C5302" s="29">
        <v>53270.408999999883</v>
      </c>
      <c r="D5302" s="29">
        <v>1</v>
      </c>
      <c r="E5302" s="29">
        <v>1</v>
      </c>
      <c r="F5302" s="29">
        <v>5233.7830000000004</v>
      </c>
      <c r="G5302" s="29">
        <v>1</v>
      </c>
      <c r="H5302" s="29">
        <v>1</v>
      </c>
      <c r="I5302" s="29">
        <v>1</v>
      </c>
      <c r="K5302" s="432"/>
      <c r="L5302" s="432" t="e">
        <f>IF(K5302=0,#REF!,0)</f>
        <v>#REF!</v>
      </c>
      <c r="O5302">
        <v>70554.339722000004</v>
      </c>
      <c r="P5302">
        <v>28</v>
      </c>
    </row>
    <row r="5303" spans="1:16">
      <c r="A5303" s="29">
        <v>5301</v>
      </c>
      <c r="B5303" s="29">
        <v>18442.445999999891</v>
      </c>
      <c r="C5303" s="29">
        <v>25051.179999999891</v>
      </c>
      <c r="D5303" s="29">
        <v>1</v>
      </c>
      <c r="E5303" s="29">
        <v>1</v>
      </c>
      <c r="F5303" s="29">
        <v>4059.2079999999901</v>
      </c>
      <c r="G5303" s="29">
        <v>1</v>
      </c>
      <c r="H5303" s="29">
        <v>1</v>
      </c>
      <c r="I5303" s="29">
        <v>1</v>
      </c>
      <c r="K5303" s="432"/>
      <c r="L5303" s="432" t="e">
        <f>IF(K5303=0,#REF!,0)</f>
        <v>#REF!</v>
      </c>
      <c r="O5303">
        <v>70297.947569999989</v>
      </c>
      <c r="P5303">
        <v>27</v>
      </c>
    </row>
    <row r="5304" spans="1:16">
      <c r="A5304" s="29">
        <v>5302</v>
      </c>
      <c r="B5304" s="29">
        <v>2680.6609999999978</v>
      </c>
      <c r="C5304" s="29">
        <v>23378.1339999999</v>
      </c>
      <c r="D5304" s="29">
        <v>1</v>
      </c>
      <c r="E5304" s="29">
        <v>1</v>
      </c>
      <c r="F5304" s="29">
        <v>2946.4679999999998</v>
      </c>
      <c r="G5304" s="29">
        <v>1</v>
      </c>
      <c r="H5304" s="29">
        <v>1</v>
      </c>
      <c r="I5304" s="29">
        <v>1</v>
      </c>
      <c r="K5304" s="432"/>
      <c r="L5304" s="432" t="e">
        <f>IF(K5304=0,#REF!,0)</f>
        <v>#REF!</v>
      </c>
      <c r="O5304">
        <v>68163.374084999989</v>
      </c>
      <c r="P5304">
        <v>28</v>
      </c>
    </row>
    <row r="5305" spans="1:16">
      <c r="A5305" s="29">
        <v>5303</v>
      </c>
      <c r="B5305" s="29">
        <v>2416.2139999999999</v>
      </c>
      <c r="C5305" s="29">
        <v>22321.852999999901</v>
      </c>
      <c r="D5305" s="29">
        <v>1</v>
      </c>
      <c r="E5305" s="29">
        <v>1</v>
      </c>
      <c r="F5305" s="29">
        <v>1644.6510000000001</v>
      </c>
      <c r="G5305" s="29">
        <v>1</v>
      </c>
      <c r="H5305" s="29">
        <v>1</v>
      </c>
      <c r="I5305" s="29">
        <v>1</v>
      </c>
      <c r="K5305" s="432"/>
      <c r="L5305" s="432" t="e">
        <f>IF(K5305=0,#REF!,0)</f>
        <v>#REF!</v>
      </c>
      <c r="O5305">
        <v>65383.913453000001</v>
      </c>
      <c r="P5305">
        <v>33</v>
      </c>
    </row>
    <row r="5306" spans="1:16">
      <c r="A5306" s="29">
        <v>5304</v>
      </c>
      <c r="B5306" s="29">
        <v>1427.288999999997</v>
      </c>
      <c r="C5306" s="29">
        <v>21556.874999999902</v>
      </c>
      <c r="D5306" s="29">
        <v>1</v>
      </c>
      <c r="E5306" s="29">
        <v>1</v>
      </c>
      <c r="F5306" s="29">
        <v>1255.617</v>
      </c>
      <c r="G5306" s="29">
        <v>1</v>
      </c>
      <c r="H5306" s="29">
        <v>1</v>
      </c>
      <c r="I5306" s="29">
        <v>1</v>
      </c>
      <c r="K5306" s="432"/>
      <c r="L5306" s="432" t="e">
        <f>IF(K5306=0,#REF!,0)</f>
        <v>#REF!</v>
      </c>
      <c r="O5306">
        <v>61789.468263000002</v>
      </c>
      <c r="P5306">
        <v>26</v>
      </c>
    </row>
    <row r="5307" spans="1:16">
      <c r="A5307" s="29">
        <v>5305</v>
      </c>
      <c r="B5307" s="29">
        <v>1319.5759999999971</v>
      </c>
      <c r="C5307" s="29">
        <v>21229.5819999999</v>
      </c>
      <c r="D5307" s="29">
        <v>1</v>
      </c>
      <c r="E5307" s="29">
        <v>1</v>
      </c>
      <c r="F5307" s="29">
        <v>532.19099999999901</v>
      </c>
      <c r="G5307" s="29">
        <v>1</v>
      </c>
      <c r="H5307" s="29">
        <v>1</v>
      </c>
      <c r="I5307" s="29">
        <v>1</v>
      </c>
      <c r="K5307" s="432"/>
      <c r="L5307" s="432" t="e">
        <f>IF(K5307=0,#REF!,0)</f>
        <v>#REF!</v>
      </c>
      <c r="O5307">
        <v>59318.098510999997</v>
      </c>
      <c r="P5307">
        <v>22</v>
      </c>
    </row>
    <row r="5308" spans="1:16">
      <c r="A5308" s="29">
        <v>5306</v>
      </c>
      <c r="B5308" s="29">
        <v>1226.3789999999981</v>
      </c>
      <c r="C5308" s="29">
        <v>20596.477999999901</v>
      </c>
      <c r="D5308" s="29">
        <v>1</v>
      </c>
      <c r="E5308" s="29">
        <v>1</v>
      </c>
      <c r="F5308" s="29">
        <v>586.07100000000003</v>
      </c>
      <c r="G5308" s="29">
        <v>1</v>
      </c>
      <c r="H5308" s="29">
        <v>1</v>
      </c>
      <c r="I5308" s="29">
        <v>1</v>
      </c>
      <c r="K5308" s="432"/>
      <c r="L5308" s="432" t="e">
        <f>IF(K5308=0,#REF!,0)</f>
        <v>#REF!</v>
      </c>
      <c r="O5308">
        <v>56405.203553000007</v>
      </c>
      <c r="P5308">
        <v>33</v>
      </c>
    </row>
    <row r="5309" spans="1:16">
      <c r="A5309" s="29">
        <v>5307</v>
      </c>
      <c r="B5309" s="29">
        <v>1184.322999999998</v>
      </c>
      <c r="C5309" s="29">
        <v>20337.62099999989</v>
      </c>
      <c r="D5309" s="29">
        <v>1</v>
      </c>
      <c r="E5309" s="29">
        <v>1</v>
      </c>
      <c r="F5309" s="29">
        <v>375.88299999999998</v>
      </c>
      <c r="G5309" s="29">
        <v>1</v>
      </c>
      <c r="H5309" s="29">
        <v>1</v>
      </c>
      <c r="I5309" s="29">
        <v>1</v>
      </c>
      <c r="K5309" s="432"/>
      <c r="L5309" s="432" t="e">
        <f>IF(K5309=0,#REF!,0)</f>
        <v>#REF!</v>
      </c>
      <c r="O5309">
        <v>56504.239165999999</v>
      </c>
      <c r="P5309">
        <v>47</v>
      </c>
    </row>
    <row r="5310" spans="1:16">
      <c r="A5310" s="29">
        <v>5308</v>
      </c>
      <c r="B5310" s="29">
        <v>1163.2939999999969</v>
      </c>
      <c r="C5310" s="29">
        <v>20069.334999999901</v>
      </c>
      <c r="D5310" s="29">
        <v>1</v>
      </c>
      <c r="E5310" s="29">
        <v>1</v>
      </c>
      <c r="F5310" s="29">
        <v>217.23400000000001</v>
      </c>
      <c r="G5310" s="29">
        <v>1</v>
      </c>
      <c r="H5310" s="29">
        <v>1</v>
      </c>
      <c r="I5310" s="29">
        <v>1</v>
      </c>
      <c r="K5310" s="432"/>
      <c r="L5310" s="432" t="e">
        <f>IF(K5310=0,#REF!,0)</f>
        <v>#REF!</v>
      </c>
      <c r="O5310">
        <v>56190.308043999998</v>
      </c>
      <c r="P5310">
        <v>31</v>
      </c>
    </row>
    <row r="5311" spans="1:16">
      <c r="A5311" s="29">
        <v>5309</v>
      </c>
      <c r="B5311" s="29">
        <v>1151.2549999999969</v>
      </c>
      <c r="C5311" s="29">
        <v>19925.106999999891</v>
      </c>
      <c r="D5311" s="29">
        <v>1</v>
      </c>
      <c r="E5311" s="29">
        <v>1</v>
      </c>
      <c r="F5311" s="29">
        <v>217.34299999999899</v>
      </c>
      <c r="G5311" s="29">
        <v>1</v>
      </c>
      <c r="H5311" s="29">
        <v>1</v>
      </c>
      <c r="I5311" s="29">
        <v>1</v>
      </c>
      <c r="K5311" s="432"/>
      <c r="L5311" s="432" t="e">
        <f>IF(K5311=0,#REF!,0)</f>
        <v>#REF!</v>
      </c>
      <c r="O5311">
        <v>55614.601134999997</v>
      </c>
      <c r="P5311">
        <v>32</v>
      </c>
    </row>
    <row r="5312" spans="1:16">
      <c r="A5312" s="29">
        <v>5310</v>
      </c>
      <c r="B5312" s="29">
        <v>1893.1880000000001</v>
      </c>
      <c r="C5312" s="29">
        <v>20065.982999999898</v>
      </c>
      <c r="D5312" s="29">
        <v>1</v>
      </c>
      <c r="E5312" s="29">
        <v>1</v>
      </c>
      <c r="F5312" s="29">
        <v>694.78699999999901</v>
      </c>
      <c r="G5312" s="29">
        <v>1</v>
      </c>
      <c r="H5312" s="29">
        <v>1</v>
      </c>
      <c r="I5312" s="29">
        <v>1</v>
      </c>
      <c r="K5312" s="432"/>
      <c r="L5312" s="432" t="e">
        <f>IF(K5312=0,#REF!,0)</f>
        <v>#REF!</v>
      </c>
      <c r="O5312">
        <v>56061.828155000003</v>
      </c>
      <c r="P5312">
        <v>51</v>
      </c>
    </row>
    <row r="5313" spans="1:16">
      <c r="A5313" s="29">
        <v>5311</v>
      </c>
      <c r="B5313" s="29">
        <v>27214.282999999989</v>
      </c>
      <c r="C5313" s="29">
        <v>22497.842999999899</v>
      </c>
      <c r="D5313" s="29">
        <v>1</v>
      </c>
      <c r="E5313" s="29">
        <v>1</v>
      </c>
      <c r="F5313" s="29">
        <v>1860.88</v>
      </c>
      <c r="G5313" s="29">
        <v>1</v>
      </c>
      <c r="H5313" s="29">
        <v>1</v>
      </c>
      <c r="I5313" s="29">
        <v>1</v>
      </c>
      <c r="K5313" s="432"/>
      <c r="L5313" s="432" t="e">
        <f>IF(K5313=0,#REF!,0)</f>
        <v>#REF!</v>
      </c>
      <c r="O5313">
        <v>58172.436095999998</v>
      </c>
      <c r="P5313">
        <v>35</v>
      </c>
    </row>
    <row r="5314" spans="1:16">
      <c r="A5314" s="29">
        <v>5312</v>
      </c>
      <c r="B5314" s="29">
        <v>17863.327999999889</v>
      </c>
      <c r="C5314" s="29">
        <v>52140.834999999897</v>
      </c>
      <c r="D5314" s="29">
        <v>1</v>
      </c>
      <c r="E5314" s="29">
        <v>1</v>
      </c>
      <c r="F5314" s="29">
        <v>3145.7759999999898</v>
      </c>
      <c r="G5314" s="29">
        <v>1</v>
      </c>
      <c r="H5314" s="29">
        <v>1</v>
      </c>
      <c r="I5314" s="29">
        <v>1</v>
      </c>
      <c r="K5314" s="432"/>
      <c r="L5314" s="432" t="e">
        <f>IF(K5314=0,#REF!,0)</f>
        <v>#REF!</v>
      </c>
      <c r="O5314">
        <v>60783.249512000002</v>
      </c>
      <c r="P5314">
        <v>39</v>
      </c>
    </row>
    <row r="5315" spans="1:16">
      <c r="A5315" s="29">
        <v>5313</v>
      </c>
      <c r="B5315" s="29">
        <v>18192.581999999991</v>
      </c>
      <c r="C5315" s="29">
        <v>52960.574999999801</v>
      </c>
      <c r="D5315" s="29">
        <v>1</v>
      </c>
      <c r="E5315" s="29">
        <v>1</v>
      </c>
      <c r="F5315" s="29">
        <v>5103.201</v>
      </c>
      <c r="G5315" s="29">
        <v>1</v>
      </c>
      <c r="H5315" s="29">
        <v>1</v>
      </c>
      <c r="I5315" s="29">
        <v>1</v>
      </c>
      <c r="K5315" s="432"/>
      <c r="L5315" s="432" t="e">
        <f>IF(K5315=0,#REF!,0)</f>
        <v>#REF!</v>
      </c>
      <c r="O5315">
        <v>64991.641479999998</v>
      </c>
      <c r="P5315">
        <v>44</v>
      </c>
    </row>
    <row r="5316" spans="1:16">
      <c r="A5316" s="29">
        <v>5314</v>
      </c>
      <c r="B5316" s="29">
        <v>19641.386999999901</v>
      </c>
      <c r="C5316" s="29">
        <v>55812.391999999891</v>
      </c>
      <c r="D5316" s="29">
        <v>1</v>
      </c>
      <c r="E5316" s="29">
        <v>1</v>
      </c>
      <c r="F5316" s="29">
        <v>5045.8459999999995</v>
      </c>
      <c r="G5316" s="29">
        <v>1</v>
      </c>
      <c r="H5316" s="29">
        <v>1</v>
      </c>
      <c r="I5316" s="29">
        <v>1</v>
      </c>
      <c r="K5316" s="432"/>
      <c r="L5316" s="432" t="e">
        <f>IF(K5316=0,#REF!,0)</f>
        <v>#REF!</v>
      </c>
      <c r="O5316">
        <v>70538.030639000004</v>
      </c>
      <c r="P5316">
        <v>61</v>
      </c>
    </row>
    <row r="5317" spans="1:16">
      <c r="A5317" s="29">
        <v>5315</v>
      </c>
      <c r="B5317" s="29">
        <v>20350.933999999888</v>
      </c>
      <c r="C5317" s="29">
        <v>57476.788999999888</v>
      </c>
      <c r="D5317" s="29">
        <v>1</v>
      </c>
      <c r="E5317" s="29">
        <v>1</v>
      </c>
      <c r="F5317" s="29">
        <v>4541.0590000000002</v>
      </c>
      <c r="G5317" s="29">
        <v>1</v>
      </c>
      <c r="H5317" s="29">
        <v>1</v>
      </c>
      <c r="I5317" s="29">
        <v>1</v>
      </c>
      <c r="K5317" s="432"/>
      <c r="L5317" s="432" t="e">
        <f>IF(K5317=0,#REF!,0)</f>
        <v>#REF!</v>
      </c>
      <c r="O5317">
        <v>72164.800537000003</v>
      </c>
      <c r="P5317">
        <v>39</v>
      </c>
    </row>
    <row r="5318" spans="1:16">
      <c r="A5318" s="29">
        <v>5316</v>
      </c>
      <c r="B5318" s="29">
        <v>21392.965</v>
      </c>
      <c r="C5318" s="29">
        <v>58363.562999999791</v>
      </c>
      <c r="D5318" s="29">
        <v>1</v>
      </c>
      <c r="E5318" s="29">
        <v>1</v>
      </c>
      <c r="F5318" s="29">
        <v>4875.6260000000002</v>
      </c>
      <c r="G5318" s="29">
        <v>1</v>
      </c>
      <c r="H5318" s="29">
        <v>1</v>
      </c>
      <c r="I5318" s="29">
        <v>1</v>
      </c>
      <c r="K5318" s="432"/>
      <c r="L5318" s="432" t="e">
        <f>IF(K5318=0,#REF!,0)</f>
        <v>#REF!</v>
      </c>
      <c r="O5318">
        <v>73567.261962000004</v>
      </c>
      <c r="P5318">
        <v>43</v>
      </c>
    </row>
    <row r="5319" spans="1:16">
      <c r="A5319" s="29">
        <v>5317</v>
      </c>
      <c r="B5319" s="29">
        <v>29289.120999999988</v>
      </c>
      <c r="C5319" s="29">
        <v>56765.478999999999</v>
      </c>
      <c r="D5319" s="29">
        <v>1</v>
      </c>
      <c r="E5319" s="29">
        <v>1</v>
      </c>
      <c r="F5319" s="29">
        <v>4930.6170000000002</v>
      </c>
      <c r="G5319" s="29">
        <v>1</v>
      </c>
      <c r="H5319" s="29">
        <v>1</v>
      </c>
      <c r="I5319" s="29">
        <v>1</v>
      </c>
      <c r="K5319" s="432"/>
      <c r="L5319" s="432" t="e">
        <f>IF(K5319=0,#REF!,0)</f>
        <v>#REF!</v>
      </c>
      <c r="O5319">
        <v>72229.612915000005</v>
      </c>
      <c r="P5319">
        <v>27</v>
      </c>
    </row>
    <row r="5320" spans="1:16">
      <c r="A5320" s="29">
        <v>5318</v>
      </c>
      <c r="B5320" s="29">
        <v>23852.839999999898</v>
      </c>
      <c r="C5320" s="29">
        <v>57259.333999999893</v>
      </c>
      <c r="D5320" s="29">
        <v>1</v>
      </c>
      <c r="E5320" s="29">
        <v>1</v>
      </c>
      <c r="F5320" s="29">
        <v>3923.7339999999899</v>
      </c>
      <c r="G5320" s="29">
        <v>1</v>
      </c>
      <c r="H5320" s="29">
        <v>1</v>
      </c>
      <c r="I5320" s="29">
        <v>1</v>
      </c>
      <c r="K5320" s="432"/>
      <c r="L5320" s="432" t="e">
        <f>IF(K5320=0,#REF!,0)</f>
        <v>#REF!</v>
      </c>
      <c r="O5320">
        <v>71357.368407999995</v>
      </c>
      <c r="P5320">
        <v>36</v>
      </c>
    </row>
    <row r="5321" spans="1:16">
      <c r="A5321" s="29">
        <v>5319</v>
      </c>
      <c r="B5321" s="29">
        <v>22842.6519999999</v>
      </c>
      <c r="C5321" s="29">
        <v>58299.81799999989</v>
      </c>
      <c r="D5321" s="29">
        <v>1</v>
      </c>
      <c r="E5321" s="29">
        <v>1</v>
      </c>
      <c r="F5321" s="29">
        <v>3141.085</v>
      </c>
      <c r="G5321" s="29">
        <v>1</v>
      </c>
      <c r="H5321" s="29">
        <v>1</v>
      </c>
      <c r="I5321" s="29">
        <v>1</v>
      </c>
      <c r="K5321" s="432"/>
      <c r="L5321" s="432" t="e">
        <f>IF(K5321=0,#REF!,0)</f>
        <v>#REF!</v>
      </c>
      <c r="O5321">
        <v>74645.547118999995</v>
      </c>
      <c r="P5321">
        <v>34</v>
      </c>
    </row>
    <row r="5322" spans="1:16">
      <c r="A5322" s="29">
        <v>5320</v>
      </c>
      <c r="B5322" s="29">
        <v>22088.335999999999</v>
      </c>
      <c r="C5322" s="29">
        <v>56902.0159999998</v>
      </c>
      <c r="D5322" s="29">
        <v>1</v>
      </c>
      <c r="E5322" s="29">
        <v>1</v>
      </c>
      <c r="F5322" s="29">
        <v>2470.8649999999998</v>
      </c>
      <c r="G5322" s="29">
        <v>1</v>
      </c>
      <c r="H5322" s="29">
        <v>1</v>
      </c>
      <c r="I5322" s="29">
        <v>1</v>
      </c>
      <c r="K5322" s="432"/>
      <c r="L5322" s="432" t="e">
        <f>IF(K5322=0,#REF!,0)</f>
        <v>#REF!</v>
      </c>
      <c r="O5322">
        <v>73860.976806999999</v>
      </c>
      <c r="P5322">
        <v>32</v>
      </c>
    </row>
    <row r="5323" spans="1:16">
      <c r="A5323" s="29">
        <v>5321</v>
      </c>
      <c r="B5323" s="29">
        <v>21628.835999999901</v>
      </c>
      <c r="C5323" s="29">
        <v>56209.950999999914</v>
      </c>
      <c r="D5323" s="29">
        <v>1</v>
      </c>
      <c r="E5323" s="29">
        <v>1</v>
      </c>
      <c r="F5323" s="29">
        <v>3141.1529999999998</v>
      </c>
      <c r="G5323" s="29">
        <v>1</v>
      </c>
      <c r="H5323" s="29">
        <v>1</v>
      </c>
      <c r="I5323" s="29">
        <v>1</v>
      </c>
      <c r="K5323" s="432"/>
      <c r="L5323" s="432" t="e">
        <f>IF(K5323=0,#REF!,0)</f>
        <v>#REF!</v>
      </c>
      <c r="O5323">
        <v>73902.040160999997</v>
      </c>
      <c r="P5323">
        <v>32</v>
      </c>
    </row>
    <row r="5324" spans="1:16">
      <c r="A5324" s="29">
        <v>5322</v>
      </c>
      <c r="B5324" s="29">
        <v>22258.414999999892</v>
      </c>
      <c r="C5324" s="29">
        <v>55457.009999999791</v>
      </c>
      <c r="D5324" s="29">
        <v>1</v>
      </c>
      <c r="E5324" s="29">
        <v>1</v>
      </c>
      <c r="F5324" s="29">
        <v>4035.78999999999</v>
      </c>
      <c r="G5324" s="29">
        <v>1</v>
      </c>
      <c r="H5324" s="29">
        <v>1</v>
      </c>
      <c r="I5324" s="29">
        <v>1</v>
      </c>
      <c r="K5324" s="432"/>
      <c r="L5324" s="432" t="e">
        <f>IF(K5324=0,#REF!,0)</f>
        <v>#REF!</v>
      </c>
      <c r="O5324">
        <v>73569.239379999999</v>
      </c>
      <c r="P5324">
        <v>26</v>
      </c>
    </row>
    <row r="5325" spans="1:16">
      <c r="A5325" s="29">
        <v>5323</v>
      </c>
      <c r="B5325" s="29">
        <v>28065.264999999999</v>
      </c>
      <c r="C5325" s="29">
        <v>54878.72699999989</v>
      </c>
      <c r="D5325" s="29">
        <v>1</v>
      </c>
      <c r="E5325" s="29">
        <v>1</v>
      </c>
      <c r="F5325" s="29">
        <v>5602.2389999999996</v>
      </c>
      <c r="G5325" s="29">
        <v>1</v>
      </c>
      <c r="H5325" s="29">
        <v>1</v>
      </c>
      <c r="I5325" s="29">
        <v>1</v>
      </c>
      <c r="K5325" s="432"/>
      <c r="L5325" s="432" t="e">
        <f>IF(K5325=0,#REF!,0)</f>
        <v>#REF!</v>
      </c>
      <c r="O5325">
        <v>72652.910278999989</v>
      </c>
      <c r="P5325">
        <v>25</v>
      </c>
    </row>
    <row r="5326" spans="1:16">
      <c r="A5326" s="29">
        <v>5324</v>
      </c>
      <c r="B5326" s="29">
        <v>28212.5429999999</v>
      </c>
      <c r="C5326" s="29">
        <v>54090.659999999887</v>
      </c>
      <c r="D5326" s="29">
        <v>1</v>
      </c>
      <c r="E5326" s="29">
        <v>1</v>
      </c>
      <c r="F5326" s="29">
        <v>4428.7219999999998</v>
      </c>
      <c r="G5326" s="29">
        <v>1</v>
      </c>
      <c r="H5326" s="29">
        <v>1</v>
      </c>
      <c r="I5326" s="29">
        <v>1</v>
      </c>
      <c r="K5326" s="432"/>
      <c r="L5326" s="432" t="e">
        <f>IF(K5326=0,#REF!,0)</f>
        <v>#REF!</v>
      </c>
      <c r="O5326">
        <v>70643.188658999992</v>
      </c>
      <c r="P5326">
        <v>23</v>
      </c>
    </row>
    <row r="5327" spans="1:16">
      <c r="A5327" s="29">
        <v>5325</v>
      </c>
      <c r="B5327" s="29">
        <v>18775.794999999889</v>
      </c>
      <c r="C5327" s="29">
        <v>25062.747999999901</v>
      </c>
      <c r="D5327" s="29">
        <v>1</v>
      </c>
      <c r="E5327" s="29">
        <v>1</v>
      </c>
      <c r="F5327" s="29">
        <v>2472.8029999999899</v>
      </c>
      <c r="G5327" s="29">
        <v>1</v>
      </c>
      <c r="H5327" s="29">
        <v>1</v>
      </c>
      <c r="I5327" s="29">
        <v>1</v>
      </c>
      <c r="K5327" s="432"/>
      <c r="L5327" s="432" t="e">
        <f>IF(K5327=0,#REF!,0)</f>
        <v>#REF!</v>
      </c>
      <c r="O5327">
        <v>70085.021668000001</v>
      </c>
      <c r="P5327">
        <v>29</v>
      </c>
    </row>
    <row r="5328" spans="1:16">
      <c r="A5328" s="29">
        <v>5326</v>
      </c>
      <c r="B5328" s="29">
        <v>3151.445999999999</v>
      </c>
      <c r="C5328" s="29">
        <v>23219.120999999901</v>
      </c>
      <c r="D5328" s="29">
        <v>1</v>
      </c>
      <c r="E5328" s="29">
        <v>1</v>
      </c>
      <c r="F5328" s="29">
        <v>2413.8710000000001</v>
      </c>
      <c r="G5328" s="29">
        <v>1</v>
      </c>
      <c r="H5328" s="29">
        <v>1</v>
      </c>
      <c r="I5328" s="29">
        <v>1</v>
      </c>
      <c r="K5328" s="432"/>
      <c r="L5328" s="432" t="e">
        <f>IF(K5328=0,#REF!,0)</f>
        <v>#REF!</v>
      </c>
      <c r="O5328">
        <v>67559.394469000006</v>
      </c>
      <c r="P5328">
        <v>32</v>
      </c>
    </row>
    <row r="5329" spans="1:16">
      <c r="A5329" s="29">
        <v>5327</v>
      </c>
      <c r="B5329" s="29">
        <v>2866.9719999999988</v>
      </c>
      <c r="C5329" s="29">
        <v>22511.528999999889</v>
      </c>
      <c r="D5329" s="29">
        <v>1</v>
      </c>
      <c r="E5329" s="29">
        <v>1</v>
      </c>
      <c r="F5329" s="29">
        <v>1968.1889999999901</v>
      </c>
      <c r="G5329" s="29">
        <v>1</v>
      </c>
      <c r="H5329" s="29">
        <v>1</v>
      </c>
      <c r="I5329" s="29">
        <v>1</v>
      </c>
      <c r="K5329" s="432"/>
      <c r="L5329" s="432" t="e">
        <f>IF(K5329=0,#REF!,0)</f>
        <v>#REF!</v>
      </c>
      <c r="O5329">
        <v>64416.318603</v>
      </c>
      <c r="P5329">
        <v>23</v>
      </c>
    </row>
    <row r="5330" spans="1:16">
      <c r="A5330" s="29">
        <v>5328</v>
      </c>
      <c r="B5330" s="29">
        <v>1830.2029999999979</v>
      </c>
      <c r="C5330" s="29">
        <v>22048.9189999999</v>
      </c>
      <c r="D5330" s="29">
        <v>1</v>
      </c>
      <c r="E5330" s="29">
        <v>1</v>
      </c>
      <c r="F5330" s="29">
        <v>1189.7519999999899</v>
      </c>
      <c r="G5330" s="29">
        <v>1</v>
      </c>
      <c r="H5330" s="29">
        <v>1</v>
      </c>
      <c r="I5330" s="29">
        <v>1</v>
      </c>
      <c r="K5330" s="432"/>
      <c r="L5330" s="432" t="e">
        <f>IF(K5330=0,#REF!,0)</f>
        <v>#REF!</v>
      </c>
      <c r="O5330">
        <v>61457.245300000002</v>
      </c>
      <c r="P5330">
        <v>21</v>
      </c>
    </row>
    <row r="5331" spans="1:16">
      <c r="A5331" s="29">
        <v>5329</v>
      </c>
      <c r="B5331" s="29">
        <v>1666.7139999999979</v>
      </c>
      <c r="C5331" s="29">
        <v>21837.6339999999</v>
      </c>
      <c r="D5331" s="29">
        <v>1</v>
      </c>
      <c r="E5331" s="29">
        <v>1</v>
      </c>
      <c r="F5331" s="29">
        <v>701.88199999999995</v>
      </c>
      <c r="G5331" s="29">
        <v>1</v>
      </c>
      <c r="H5331" s="29">
        <v>1</v>
      </c>
      <c r="I5331" s="29">
        <v>1</v>
      </c>
      <c r="K5331" s="432"/>
      <c r="L5331" s="432" t="e">
        <f>IF(K5331=0,#REF!,0)</f>
        <v>#REF!</v>
      </c>
      <c r="O5331">
        <v>59144.423155999997</v>
      </c>
      <c r="P5331">
        <v>29</v>
      </c>
    </row>
    <row r="5332" spans="1:16">
      <c r="A5332" s="29">
        <v>5330</v>
      </c>
      <c r="B5332" s="29">
        <v>1450.2659999999969</v>
      </c>
      <c r="C5332" s="29">
        <v>21421.325999999899</v>
      </c>
      <c r="D5332" s="29">
        <v>1</v>
      </c>
      <c r="E5332" s="29">
        <v>1</v>
      </c>
      <c r="F5332" s="29">
        <v>523.12499999999898</v>
      </c>
      <c r="G5332" s="29">
        <v>1</v>
      </c>
      <c r="H5332" s="29">
        <v>1</v>
      </c>
      <c r="I5332" s="29">
        <v>1</v>
      </c>
      <c r="K5332" s="432"/>
      <c r="L5332" s="432" t="e">
        <f>IF(K5332=0,#REF!,0)</f>
        <v>#REF!</v>
      </c>
      <c r="O5332">
        <v>57658.472290999998</v>
      </c>
      <c r="P5332">
        <v>26</v>
      </c>
    </row>
    <row r="5333" spans="1:16">
      <c r="A5333" s="29">
        <v>5331</v>
      </c>
      <c r="B5333" s="29">
        <v>1369.650999999998</v>
      </c>
      <c r="C5333" s="29">
        <v>21011.5429999999</v>
      </c>
      <c r="D5333" s="29">
        <v>1</v>
      </c>
      <c r="E5333" s="29">
        <v>1</v>
      </c>
      <c r="F5333" s="29">
        <v>407.28599999999898</v>
      </c>
      <c r="G5333" s="29">
        <v>1</v>
      </c>
      <c r="H5333" s="29">
        <v>1</v>
      </c>
      <c r="I5333" s="29">
        <v>1</v>
      </c>
      <c r="K5333" s="432"/>
      <c r="L5333" s="432" t="e">
        <f>IF(K5333=0,#REF!,0)</f>
        <v>#REF!</v>
      </c>
      <c r="O5333">
        <v>56662.428925</v>
      </c>
      <c r="P5333">
        <v>23</v>
      </c>
    </row>
    <row r="5334" spans="1:16">
      <c r="A5334" s="29">
        <v>5332</v>
      </c>
      <c r="B5334" s="29">
        <v>1277.3379999999979</v>
      </c>
      <c r="C5334" s="29">
        <v>20528.566999999901</v>
      </c>
      <c r="D5334" s="29">
        <v>1</v>
      </c>
      <c r="E5334" s="29">
        <v>1</v>
      </c>
      <c r="F5334" s="29">
        <v>219.33499999999901</v>
      </c>
      <c r="G5334" s="29">
        <v>1</v>
      </c>
      <c r="H5334" s="29">
        <v>1</v>
      </c>
      <c r="I5334" s="29">
        <v>1</v>
      </c>
      <c r="K5334" s="432"/>
      <c r="L5334" s="432" t="e">
        <f>IF(K5334=0,#REF!,0)</f>
        <v>#REF!</v>
      </c>
      <c r="O5334">
        <v>56735.454772999998</v>
      </c>
      <c r="P5334">
        <v>27</v>
      </c>
    </row>
    <row r="5335" spans="1:16">
      <c r="A5335" s="29">
        <v>5333</v>
      </c>
      <c r="B5335" s="29">
        <v>1234.7829999999969</v>
      </c>
      <c r="C5335" s="29">
        <v>20382.716999999891</v>
      </c>
      <c r="D5335" s="29">
        <v>1</v>
      </c>
      <c r="E5335" s="29">
        <v>1</v>
      </c>
      <c r="F5335" s="29">
        <v>219.43499999999901</v>
      </c>
      <c r="G5335" s="29">
        <v>1</v>
      </c>
      <c r="H5335" s="29">
        <v>1</v>
      </c>
      <c r="I5335" s="29">
        <v>1</v>
      </c>
      <c r="K5335" s="432"/>
      <c r="L5335" s="432" t="e">
        <f>IF(K5335=0,#REF!,0)</f>
        <v>#REF!</v>
      </c>
      <c r="O5335">
        <v>57067.545654000001</v>
      </c>
      <c r="P5335">
        <v>29</v>
      </c>
    </row>
    <row r="5336" spans="1:16">
      <c r="A5336" s="29">
        <v>5334</v>
      </c>
      <c r="B5336" s="29">
        <v>1949.461</v>
      </c>
      <c r="C5336" s="29">
        <v>20251.0789999999</v>
      </c>
      <c r="D5336" s="29">
        <v>1</v>
      </c>
      <c r="E5336" s="29">
        <v>1</v>
      </c>
      <c r="F5336" s="29">
        <v>407.48099999999903</v>
      </c>
      <c r="G5336" s="29">
        <v>1</v>
      </c>
      <c r="H5336" s="29">
        <v>1</v>
      </c>
      <c r="I5336" s="29">
        <v>1</v>
      </c>
      <c r="K5336" s="432"/>
      <c r="L5336" s="432" t="e">
        <f>IF(K5336=0,#REF!,0)</f>
        <v>#REF!</v>
      </c>
      <c r="O5336">
        <v>57307.869721000003</v>
      </c>
      <c r="P5336">
        <v>42</v>
      </c>
    </row>
    <row r="5337" spans="1:16">
      <c r="A5337" s="29">
        <v>5335</v>
      </c>
      <c r="B5337" s="29">
        <v>27752.757999999889</v>
      </c>
      <c r="C5337" s="29">
        <v>22871.2249999999</v>
      </c>
      <c r="D5337" s="29">
        <v>1</v>
      </c>
      <c r="E5337" s="29">
        <v>1</v>
      </c>
      <c r="F5337" s="29">
        <v>1252.462</v>
      </c>
      <c r="G5337" s="29">
        <v>1</v>
      </c>
      <c r="H5337" s="29">
        <v>1</v>
      </c>
      <c r="I5337" s="29">
        <v>1</v>
      </c>
      <c r="K5337" s="432"/>
      <c r="L5337" s="432" t="e">
        <f>IF(K5337=0,#REF!,0)</f>
        <v>#REF!</v>
      </c>
      <c r="O5337">
        <v>58599.689026</v>
      </c>
      <c r="P5337">
        <v>31</v>
      </c>
    </row>
    <row r="5338" spans="1:16">
      <c r="A5338" s="29">
        <v>5336</v>
      </c>
      <c r="B5338" s="29">
        <v>18411.631000000001</v>
      </c>
      <c r="C5338" s="29">
        <v>23816.462999999902</v>
      </c>
      <c r="D5338" s="29">
        <v>1</v>
      </c>
      <c r="E5338" s="29">
        <v>1</v>
      </c>
      <c r="F5338" s="29">
        <v>2545.5739999999901</v>
      </c>
      <c r="G5338" s="29">
        <v>1</v>
      </c>
      <c r="H5338" s="29">
        <v>1</v>
      </c>
      <c r="I5338" s="29">
        <v>1</v>
      </c>
      <c r="K5338" s="432"/>
      <c r="L5338" s="432" t="e">
        <f>IF(K5338=0,#REF!,0)</f>
        <v>#REF!</v>
      </c>
      <c r="O5338">
        <v>61503.514220999998</v>
      </c>
      <c r="P5338">
        <v>42</v>
      </c>
    </row>
    <row r="5339" spans="1:16">
      <c r="A5339" s="29">
        <v>5337</v>
      </c>
      <c r="B5339" s="29">
        <v>18386.025999999889</v>
      </c>
      <c r="C5339" s="29">
        <v>25650.88699999989</v>
      </c>
      <c r="D5339" s="29">
        <v>1</v>
      </c>
      <c r="E5339" s="29">
        <v>1</v>
      </c>
      <c r="F5339" s="29">
        <v>4026.7199999999898</v>
      </c>
      <c r="G5339" s="29">
        <v>1</v>
      </c>
      <c r="H5339" s="29">
        <v>1</v>
      </c>
      <c r="I5339" s="29">
        <v>1</v>
      </c>
      <c r="K5339" s="432"/>
      <c r="L5339" s="432" t="e">
        <f>IF(K5339=0,#REF!,0)</f>
        <v>#REF!</v>
      </c>
      <c r="O5339">
        <v>63553.514281999996</v>
      </c>
      <c r="P5339">
        <v>56</v>
      </c>
    </row>
    <row r="5340" spans="1:16">
      <c r="A5340" s="29">
        <v>5338</v>
      </c>
      <c r="B5340" s="29">
        <v>19417.933999999899</v>
      </c>
      <c r="C5340" s="29">
        <v>27512.5999999999</v>
      </c>
      <c r="D5340" s="29">
        <v>1</v>
      </c>
      <c r="E5340" s="29">
        <v>1</v>
      </c>
      <c r="F5340" s="29">
        <v>5322.7020000000002</v>
      </c>
      <c r="G5340" s="29">
        <v>1</v>
      </c>
      <c r="H5340" s="29">
        <v>1</v>
      </c>
      <c r="I5340" s="29">
        <v>1</v>
      </c>
      <c r="K5340" s="432"/>
      <c r="L5340" s="432" t="e">
        <f>IF(K5340=0,#REF!,0)</f>
        <v>#REF!</v>
      </c>
      <c r="O5340">
        <v>69535.581726000004</v>
      </c>
      <c r="P5340">
        <v>62</v>
      </c>
    </row>
    <row r="5341" spans="1:16">
      <c r="A5341" s="29">
        <v>5339</v>
      </c>
      <c r="B5341" s="29">
        <v>19974.006000000001</v>
      </c>
      <c r="C5341" s="29">
        <v>28838.663999999899</v>
      </c>
      <c r="D5341" s="29">
        <v>1</v>
      </c>
      <c r="E5341" s="29">
        <v>1</v>
      </c>
      <c r="F5341" s="29">
        <v>5877.2529999999997</v>
      </c>
      <c r="G5341" s="29">
        <v>1</v>
      </c>
      <c r="H5341" s="29">
        <v>1</v>
      </c>
      <c r="I5341" s="29">
        <v>1</v>
      </c>
      <c r="K5341" s="432"/>
      <c r="L5341" s="432" t="e">
        <f>IF(K5341=0,#REF!,0)</f>
        <v>#REF!</v>
      </c>
      <c r="O5341">
        <v>72071.28143399999</v>
      </c>
      <c r="P5341">
        <v>59</v>
      </c>
    </row>
    <row r="5342" spans="1:16">
      <c r="A5342" s="29">
        <v>5340</v>
      </c>
      <c r="B5342" s="29">
        <v>20844.77</v>
      </c>
      <c r="C5342" s="29">
        <v>28845.7249999999</v>
      </c>
      <c r="D5342" s="29">
        <v>1</v>
      </c>
      <c r="E5342" s="29">
        <v>1</v>
      </c>
      <c r="F5342" s="29">
        <v>6184.6879999999901</v>
      </c>
      <c r="G5342" s="29">
        <v>1</v>
      </c>
      <c r="H5342" s="29">
        <v>1</v>
      </c>
      <c r="I5342" s="29">
        <v>1</v>
      </c>
      <c r="K5342" s="432"/>
      <c r="L5342" s="432" t="e">
        <f>IF(K5342=0,#REF!,0)</f>
        <v>#REF!</v>
      </c>
      <c r="O5342">
        <v>73822.59314099999</v>
      </c>
      <c r="P5342">
        <v>54</v>
      </c>
    </row>
    <row r="5343" spans="1:16">
      <c r="A5343" s="29">
        <v>5341</v>
      </c>
      <c r="B5343" s="29">
        <v>28685.839999999989</v>
      </c>
      <c r="C5343" s="29">
        <v>26795.92999999988</v>
      </c>
      <c r="D5343" s="29">
        <v>1</v>
      </c>
      <c r="E5343" s="29">
        <v>1</v>
      </c>
      <c r="F5343" s="29">
        <v>5319.1419999999998</v>
      </c>
      <c r="G5343" s="29">
        <v>1</v>
      </c>
      <c r="H5343" s="29">
        <v>1</v>
      </c>
      <c r="I5343" s="29">
        <v>1</v>
      </c>
      <c r="K5343" s="432"/>
      <c r="L5343" s="432" t="e">
        <f>IF(K5343=0,#REF!,0)</f>
        <v>#REF!</v>
      </c>
      <c r="O5343">
        <v>72055.900635000013</v>
      </c>
      <c r="P5343">
        <v>59</v>
      </c>
    </row>
    <row r="5344" spans="1:16">
      <c r="A5344" s="29">
        <v>5342</v>
      </c>
      <c r="B5344" s="29">
        <v>22903.25</v>
      </c>
      <c r="C5344" s="29">
        <v>26719.003999999899</v>
      </c>
      <c r="D5344" s="29">
        <v>1</v>
      </c>
      <c r="E5344" s="29">
        <v>1</v>
      </c>
      <c r="F5344" s="29">
        <v>4577.6319999999996</v>
      </c>
      <c r="G5344" s="29">
        <v>1</v>
      </c>
      <c r="H5344" s="29">
        <v>1</v>
      </c>
      <c r="I5344" s="29">
        <v>1</v>
      </c>
      <c r="K5344" s="432"/>
      <c r="L5344" s="432" t="e">
        <f>IF(K5344=0,#REF!,0)</f>
        <v>#REF!</v>
      </c>
      <c r="O5344">
        <v>71821.435117999994</v>
      </c>
      <c r="P5344">
        <v>60</v>
      </c>
    </row>
    <row r="5345" spans="1:16">
      <c r="A5345" s="29">
        <v>5343</v>
      </c>
      <c r="B5345" s="29">
        <v>21900.766999999902</v>
      </c>
      <c r="C5345" s="29">
        <v>27856.723999999878</v>
      </c>
      <c r="D5345" s="29">
        <v>1</v>
      </c>
      <c r="E5345" s="29">
        <v>1</v>
      </c>
      <c r="F5345" s="29">
        <v>3589.9119999999998</v>
      </c>
      <c r="G5345" s="29">
        <v>1</v>
      </c>
      <c r="H5345" s="29">
        <v>1</v>
      </c>
      <c r="I5345" s="29">
        <v>1</v>
      </c>
      <c r="K5345" s="432"/>
      <c r="L5345" s="432" t="e">
        <f>IF(K5345=0,#REF!,0)</f>
        <v>#REF!</v>
      </c>
      <c r="O5345">
        <v>75197.305603000001</v>
      </c>
      <c r="P5345">
        <v>63</v>
      </c>
    </row>
    <row r="5346" spans="1:16">
      <c r="A5346" s="29">
        <v>5344</v>
      </c>
      <c r="B5346" s="29">
        <v>21697.213999999989</v>
      </c>
      <c r="C5346" s="29">
        <v>27332.824999999899</v>
      </c>
      <c r="D5346" s="29">
        <v>1</v>
      </c>
      <c r="E5346" s="29">
        <v>1</v>
      </c>
      <c r="F5346" s="29">
        <v>3158.02699999999</v>
      </c>
      <c r="G5346" s="29">
        <v>1</v>
      </c>
      <c r="H5346" s="29">
        <v>1</v>
      </c>
      <c r="I5346" s="29">
        <v>1</v>
      </c>
      <c r="K5346" s="432"/>
      <c r="L5346" s="432" t="e">
        <f>IF(K5346=0,#REF!,0)</f>
        <v>#REF!</v>
      </c>
      <c r="O5346">
        <v>74699.146118999997</v>
      </c>
      <c r="P5346">
        <v>54</v>
      </c>
    </row>
    <row r="5347" spans="1:16">
      <c r="A5347" s="29">
        <v>5345</v>
      </c>
      <c r="B5347" s="29">
        <v>21427.48</v>
      </c>
      <c r="C5347" s="29">
        <v>26730.591999999899</v>
      </c>
      <c r="D5347" s="29">
        <v>1</v>
      </c>
      <c r="E5347" s="29">
        <v>1</v>
      </c>
      <c r="F5347" s="29">
        <v>1802.4480000000001</v>
      </c>
      <c r="G5347" s="29">
        <v>1</v>
      </c>
      <c r="H5347" s="29">
        <v>1</v>
      </c>
      <c r="I5347" s="29">
        <v>1</v>
      </c>
      <c r="K5347" s="432"/>
      <c r="L5347" s="432" t="e">
        <f>IF(K5347=0,#REF!,0)</f>
        <v>#REF!</v>
      </c>
      <c r="O5347">
        <v>74975.253905999998</v>
      </c>
      <c r="P5347">
        <v>40</v>
      </c>
    </row>
    <row r="5348" spans="1:16">
      <c r="A5348" s="29">
        <v>5346</v>
      </c>
      <c r="B5348" s="29">
        <v>21862.332999999999</v>
      </c>
      <c r="C5348" s="29">
        <v>25540.684999999881</v>
      </c>
      <c r="D5348" s="29">
        <v>1</v>
      </c>
      <c r="E5348" s="29">
        <v>1</v>
      </c>
      <c r="F5348" s="29">
        <v>3405.3649999999998</v>
      </c>
      <c r="G5348" s="29">
        <v>1</v>
      </c>
      <c r="H5348" s="29">
        <v>1</v>
      </c>
      <c r="I5348" s="29">
        <v>1</v>
      </c>
      <c r="K5348" s="432"/>
      <c r="L5348" s="432" t="e">
        <f>IF(K5348=0,#REF!,0)</f>
        <v>#REF!</v>
      </c>
      <c r="O5348">
        <v>73857.08361999999</v>
      </c>
      <c r="P5348">
        <v>25</v>
      </c>
    </row>
    <row r="5349" spans="1:16">
      <c r="A5349" s="29">
        <v>5347</v>
      </c>
      <c r="B5349" s="29">
        <v>27179.098999999889</v>
      </c>
      <c r="C5349" s="29">
        <v>25090.316999999879</v>
      </c>
      <c r="D5349" s="29">
        <v>1</v>
      </c>
      <c r="E5349" s="29">
        <v>1</v>
      </c>
      <c r="F5349" s="29">
        <v>4455.2439999999997</v>
      </c>
      <c r="G5349" s="29">
        <v>1</v>
      </c>
      <c r="H5349" s="29">
        <v>1</v>
      </c>
      <c r="I5349" s="29">
        <v>1</v>
      </c>
      <c r="K5349" s="432"/>
      <c r="L5349" s="432" t="e">
        <f>IF(K5349=0,#REF!,0)</f>
        <v>#REF!</v>
      </c>
      <c r="O5349">
        <v>71348.97802699999</v>
      </c>
      <c r="P5349">
        <v>24</v>
      </c>
    </row>
    <row r="5350" spans="1:16">
      <c r="A5350" s="29">
        <v>5348</v>
      </c>
      <c r="B5350" s="29">
        <v>28216.64599999999</v>
      </c>
      <c r="C5350" s="29">
        <v>26279.326999999888</v>
      </c>
      <c r="D5350" s="29">
        <v>1</v>
      </c>
      <c r="E5350" s="29">
        <v>1</v>
      </c>
      <c r="F5350" s="29">
        <v>4826.67399999999</v>
      </c>
      <c r="G5350" s="29">
        <v>1</v>
      </c>
      <c r="H5350" s="29">
        <v>1</v>
      </c>
      <c r="I5350" s="29">
        <v>1</v>
      </c>
      <c r="K5350" s="432"/>
      <c r="L5350" s="432" t="e">
        <f>IF(K5350=0,#REF!,0)</f>
        <v>#REF!</v>
      </c>
      <c r="O5350">
        <v>70056.577514999997</v>
      </c>
      <c r="P5350">
        <v>24</v>
      </c>
    </row>
    <row r="5351" spans="1:16">
      <c r="A5351" s="29">
        <v>5349</v>
      </c>
      <c r="B5351" s="29">
        <v>19342.9199999999</v>
      </c>
      <c r="C5351" s="29">
        <v>25204.9749999999</v>
      </c>
      <c r="D5351" s="29">
        <v>1</v>
      </c>
      <c r="E5351" s="29">
        <v>1</v>
      </c>
      <c r="F5351" s="29">
        <v>2481.9229999999902</v>
      </c>
      <c r="G5351" s="29">
        <v>1</v>
      </c>
      <c r="H5351" s="29">
        <v>1</v>
      </c>
      <c r="I5351" s="29">
        <v>1</v>
      </c>
      <c r="K5351" s="432"/>
      <c r="L5351" s="432" t="e">
        <f>IF(K5351=0,#REF!,0)</f>
        <v>#REF!</v>
      </c>
      <c r="O5351">
        <v>69038.184448</v>
      </c>
      <c r="P5351">
        <v>26</v>
      </c>
    </row>
    <row r="5352" spans="1:16">
      <c r="A5352" s="29">
        <v>5350</v>
      </c>
      <c r="B5352" s="29">
        <v>3386.8620000000001</v>
      </c>
      <c r="C5352" s="29">
        <v>22815.393999999898</v>
      </c>
      <c r="D5352" s="29">
        <v>1</v>
      </c>
      <c r="E5352" s="29">
        <v>1</v>
      </c>
      <c r="F5352" s="29">
        <v>2293.8429999999898</v>
      </c>
      <c r="G5352" s="29">
        <v>1</v>
      </c>
      <c r="H5352" s="29">
        <v>1</v>
      </c>
      <c r="I5352" s="29">
        <v>1</v>
      </c>
      <c r="K5352" s="432"/>
      <c r="L5352" s="432" t="e">
        <f>IF(K5352=0,#REF!,0)</f>
        <v>#REF!</v>
      </c>
      <c r="O5352">
        <v>67036.757689999999</v>
      </c>
      <c r="P5352">
        <v>26</v>
      </c>
    </row>
    <row r="5353" spans="1:16">
      <c r="A5353" s="29">
        <v>5351</v>
      </c>
      <c r="B5353" s="29">
        <v>2973.6759999999999</v>
      </c>
      <c r="C5353" s="29">
        <v>22067.545999999889</v>
      </c>
      <c r="D5353" s="29">
        <v>1</v>
      </c>
      <c r="E5353" s="29">
        <v>1</v>
      </c>
      <c r="F5353" s="29">
        <v>2109.7959999999998</v>
      </c>
      <c r="G5353" s="29">
        <v>1</v>
      </c>
      <c r="H5353" s="29">
        <v>1</v>
      </c>
      <c r="I5353" s="29">
        <v>1</v>
      </c>
      <c r="K5353" s="432"/>
      <c r="L5353" s="432" t="e">
        <f>IF(K5353=0,#REF!,0)</f>
        <v>#REF!</v>
      </c>
      <c r="O5353">
        <v>63826.616212000001</v>
      </c>
      <c r="P5353">
        <v>23</v>
      </c>
    </row>
    <row r="5354" spans="1:16">
      <c r="A5354" s="29">
        <v>5352</v>
      </c>
      <c r="B5354" s="29">
        <v>1887.828999999997</v>
      </c>
      <c r="C5354" s="29">
        <v>21571.323999999899</v>
      </c>
      <c r="D5354" s="29">
        <v>1</v>
      </c>
      <c r="E5354" s="29">
        <v>1</v>
      </c>
      <c r="F5354" s="29">
        <v>1188.57799999999</v>
      </c>
      <c r="G5354" s="29">
        <v>1</v>
      </c>
      <c r="H5354" s="29">
        <v>1</v>
      </c>
      <c r="I5354" s="29">
        <v>1</v>
      </c>
      <c r="K5354" s="432"/>
      <c r="L5354" s="432" t="e">
        <f>IF(K5354=0,#REF!,0)</f>
        <v>#REF!</v>
      </c>
      <c r="O5354">
        <v>60692.983702999998</v>
      </c>
      <c r="P5354">
        <v>18</v>
      </c>
    </row>
    <row r="5355" spans="1:16">
      <c r="A5355" s="29">
        <v>5353</v>
      </c>
      <c r="B5355" s="29">
        <v>1577.957999999998</v>
      </c>
      <c r="C5355" s="29">
        <v>20897.080999999889</v>
      </c>
      <c r="D5355" s="29">
        <v>1</v>
      </c>
      <c r="E5355" s="29">
        <v>1</v>
      </c>
      <c r="F5355" s="29">
        <v>549.85</v>
      </c>
      <c r="G5355" s="29">
        <v>1</v>
      </c>
      <c r="H5355" s="29">
        <v>1</v>
      </c>
      <c r="I5355" s="29">
        <v>1</v>
      </c>
      <c r="K5355" s="432"/>
      <c r="L5355" s="432" t="e">
        <f>IF(K5355=0,#REF!,0)</f>
        <v>#REF!</v>
      </c>
      <c r="O5355">
        <v>58388.239990999988</v>
      </c>
      <c r="P5355">
        <v>16</v>
      </c>
    </row>
    <row r="5356" spans="1:16">
      <c r="A5356" s="29">
        <v>5354</v>
      </c>
      <c r="B5356" s="29">
        <v>1337.5619999999981</v>
      </c>
      <c r="C5356" s="29">
        <v>20180.818999999901</v>
      </c>
      <c r="D5356" s="29">
        <v>1</v>
      </c>
      <c r="E5356" s="29">
        <v>1</v>
      </c>
      <c r="F5356" s="29">
        <v>310.44899999999899</v>
      </c>
      <c r="G5356" s="29">
        <v>1</v>
      </c>
      <c r="H5356" s="29">
        <v>1</v>
      </c>
      <c r="I5356" s="29">
        <v>1</v>
      </c>
      <c r="K5356" s="432"/>
      <c r="L5356" s="432" t="e">
        <f>IF(K5356=0,#REF!,0)</f>
        <v>#REF!</v>
      </c>
      <c r="O5356">
        <v>56383.483825000003</v>
      </c>
      <c r="P5356">
        <v>19</v>
      </c>
    </row>
    <row r="5357" spans="1:16">
      <c r="A5357" s="29">
        <v>5355</v>
      </c>
      <c r="B5357" s="29">
        <v>1255.276999999998</v>
      </c>
      <c r="C5357" s="29">
        <v>19797.467999999892</v>
      </c>
      <c r="D5357" s="29">
        <v>1</v>
      </c>
      <c r="E5357" s="29">
        <v>1</v>
      </c>
      <c r="F5357" s="29">
        <v>234.16200000000001</v>
      </c>
      <c r="G5357" s="29">
        <v>1</v>
      </c>
      <c r="H5357" s="29">
        <v>1</v>
      </c>
      <c r="I5357" s="29">
        <v>1</v>
      </c>
      <c r="K5357" s="432"/>
      <c r="L5357" s="432" t="e">
        <f>IF(K5357=0,#REF!,0)</f>
        <v>#REF!</v>
      </c>
      <c r="O5357">
        <v>55311.126861999997</v>
      </c>
      <c r="P5357">
        <v>16</v>
      </c>
    </row>
    <row r="5358" spans="1:16">
      <c r="A5358" s="29">
        <v>5356</v>
      </c>
      <c r="B5358" s="29">
        <v>1175.7859999999971</v>
      </c>
      <c r="C5358" s="29">
        <v>19395.163999999899</v>
      </c>
      <c r="D5358" s="29">
        <v>1</v>
      </c>
      <c r="E5358" s="29">
        <v>1</v>
      </c>
      <c r="F5358" s="29">
        <v>234.60199999999901</v>
      </c>
      <c r="G5358" s="29">
        <v>1</v>
      </c>
      <c r="H5358" s="29">
        <v>1</v>
      </c>
      <c r="I5358" s="29">
        <v>1</v>
      </c>
      <c r="K5358" s="432"/>
      <c r="L5358" s="432" t="e">
        <f>IF(K5358=0,#REF!,0)</f>
        <v>#REF!</v>
      </c>
      <c r="O5358">
        <v>55237.892822000002</v>
      </c>
      <c r="P5358">
        <v>29</v>
      </c>
    </row>
    <row r="5359" spans="1:16">
      <c r="A5359" s="29">
        <v>5357</v>
      </c>
      <c r="B5359" s="29">
        <v>1149.7859999999971</v>
      </c>
      <c r="C5359" s="29">
        <v>19241.087999999891</v>
      </c>
      <c r="D5359" s="29">
        <v>1</v>
      </c>
      <c r="E5359" s="29">
        <v>1</v>
      </c>
      <c r="F5359" s="29">
        <v>222.17699999999999</v>
      </c>
      <c r="G5359" s="29">
        <v>1</v>
      </c>
      <c r="H5359" s="29">
        <v>1</v>
      </c>
      <c r="I5359" s="29">
        <v>1</v>
      </c>
      <c r="K5359" s="432"/>
      <c r="L5359" s="432" t="e">
        <f>IF(K5359=0,#REF!,0)</f>
        <v>#REF!</v>
      </c>
      <c r="O5359">
        <v>54832.746917999997</v>
      </c>
      <c r="P5359">
        <v>24</v>
      </c>
    </row>
    <row r="5360" spans="1:16">
      <c r="A5360" s="29">
        <v>5358</v>
      </c>
      <c r="B5360" s="29">
        <v>1873.0450000000001</v>
      </c>
      <c r="C5360" s="29">
        <v>19113.967999999899</v>
      </c>
      <c r="D5360" s="29">
        <v>1</v>
      </c>
      <c r="E5360" s="29">
        <v>1</v>
      </c>
      <c r="F5360" s="29">
        <v>2492.8539999999998</v>
      </c>
      <c r="G5360" s="29">
        <v>1</v>
      </c>
      <c r="H5360" s="29">
        <v>1</v>
      </c>
      <c r="I5360" s="29">
        <v>1</v>
      </c>
      <c r="K5360" s="432"/>
      <c r="L5360" s="432" t="e">
        <f>IF(K5360=0,#REF!,0)</f>
        <v>#REF!</v>
      </c>
      <c r="O5360">
        <v>55308.675416000013</v>
      </c>
      <c r="P5360">
        <v>27</v>
      </c>
    </row>
    <row r="5361" spans="1:16">
      <c r="A5361" s="29">
        <v>5359</v>
      </c>
      <c r="B5361" s="29">
        <v>24734.62299999989</v>
      </c>
      <c r="C5361" s="29">
        <v>21239.797999999901</v>
      </c>
      <c r="D5361" s="29">
        <v>1</v>
      </c>
      <c r="E5361" s="29">
        <v>1</v>
      </c>
      <c r="F5361" s="29">
        <v>6545.7349999999997</v>
      </c>
      <c r="G5361" s="29">
        <v>1</v>
      </c>
      <c r="H5361" s="29">
        <v>1</v>
      </c>
      <c r="I5361" s="29">
        <v>1</v>
      </c>
      <c r="K5361" s="432"/>
      <c r="L5361" s="432" t="e">
        <f>IF(K5361=0,#REF!,0)</f>
        <v>#REF!</v>
      </c>
      <c r="O5361">
        <v>55908.683655000001</v>
      </c>
      <c r="P5361">
        <v>28</v>
      </c>
    </row>
    <row r="5362" spans="1:16">
      <c r="A5362" s="29">
        <v>5360</v>
      </c>
      <c r="B5362" s="29">
        <v>16459.952999999899</v>
      </c>
      <c r="C5362" s="29">
        <v>211341.13399999891</v>
      </c>
      <c r="D5362" s="29">
        <v>1</v>
      </c>
      <c r="E5362" s="29">
        <v>1</v>
      </c>
      <c r="F5362" s="29">
        <v>5302.9639999999999</v>
      </c>
      <c r="G5362" s="29">
        <v>1</v>
      </c>
      <c r="H5362" s="29">
        <v>1</v>
      </c>
      <c r="I5362" s="29">
        <v>1</v>
      </c>
      <c r="K5362" s="432"/>
      <c r="L5362" s="432" t="e">
        <f>IF(K5362=0,#REF!,0)</f>
        <v>#REF!</v>
      </c>
      <c r="O5362">
        <v>56881.279723</v>
      </c>
      <c r="P5362">
        <v>31</v>
      </c>
    </row>
    <row r="5363" spans="1:16">
      <c r="A5363" s="29">
        <v>5361</v>
      </c>
      <c r="B5363" s="29">
        <v>16491.96</v>
      </c>
      <c r="C5363" s="29">
        <v>237536.88099999991</v>
      </c>
      <c r="D5363" s="29">
        <v>1</v>
      </c>
      <c r="E5363" s="29">
        <v>1</v>
      </c>
      <c r="F5363" s="29">
        <v>4387.1580000000004</v>
      </c>
      <c r="G5363" s="29">
        <v>1</v>
      </c>
      <c r="H5363" s="29">
        <v>1</v>
      </c>
      <c r="I5363" s="29">
        <v>1</v>
      </c>
      <c r="K5363" s="432"/>
      <c r="L5363" s="432" t="e">
        <f>IF(K5363=0,#REF!,0)</f>
        <v>#REF!</v>
      </c>
      <c r="O5363">
        <v>57589.816038999998</v>
      </c>
      <c r="P5363">
        <v>35</v>
      </c>
    </row>
    <row r="5364" spans="1:16">
      <c r="A5364" s="29">
        <v>5362</v>
      </c>
      <c r="B5364" s="29">
        <v>18452.86399999999</v>
      </c>
      <c r="C5364" s="29">
        <v>273324.46899999888</v>
      </c>
      <c r="D5364" s="29">
        <v>1</v>
      </c>
      <c r="E5364" s="29">
        <v>1</v>
      </c>
      <c r="F5364" s="29">
        <v>3341.386</v>
      </c>
      <c r="G5364" s="29">
        <v>1</v>
      </c>
      <c r="H5364" s="29">
        <v>1</v>
      </c>
      <c r="I5364" s="29">
        <v>1</v>
      </c>
      <c r="K5364" s="432"/>
      <c r="L5364" s="432" t="e">
        <f>IF(K5364=0,#REF!,0)</f>
        <v>#REF!</v>
      </c>
      <c r="O5364">
        <v>58802.616151000002</v>
      </c>
      <c r="P5364">
        <v>51</v>
      </c>
    </row>
    <row r="5365" spans="1:16">
      <c r="A5365" s="29">
        <v>5363</v>
      </c>
      <c r="B5365" s="29">
        <v>18934.829999999991</v>
      </c>
      <c r="C5365" s="29">
        <v>294402.40599999973</v>
      </c>
      <c r="D5365" s="29">
        <v>1</v>
      </c>
      <c r="E5365" s="29">
        <v>1</v>
      </c>
      <c r="F5365" s="29">
        <v>2949.10699999999</v>
      </c>
      <c r="G5365" s="29">
        <v>1</v>
      </c>
      <c r="H5365" s="29">
        <v>1</v>
      </c>
      <c r="I5365" s="29">
        <v>1</v>
      </c>
      <c r="K5365" s="432"/>
      <c r="L5365" s="432" t="e">
        <f>IF(K5365=0,#REF!,0)</f>
        <v>#REF!</v>
      </c>
      <c r="O5365">
        <v>61459.444641000002</v>
      </c>
      <c r="P5365">
        <v>38</v>
      </c>
    </row>
    <row r="5366" spans="1:16">
      <c r="A5366" s="29">
        <v>5364</v>
      </c>
      <c r="B5366" s="29">
        <v>19789.124999999902</v>
      </c>
      <c r="C5366" s="29">
        <v>276381.34999999893</v>
      </c>
      <c r="D5366" s="29">
        <v>1</v>
      </c>
      <c r="E5366" s="29">
        <v>1</v>
      </c>
      <c r="F5366" s="29">
        <v>2752.77699999999</v>
      </c>
      <c r="G5366" s="29">
        <v>1</v>
      </c>
      <c r="H5366" s="29">
        <v>1</v>
      </c>
      <c r="I5366" s="29">
        <v>1</v>
      </c>
      <c r="K5366" s="432"/>
      <c r="L5366" s="432" t="e">
        <f>IF(K5366=0,#REF!,0)</f>
        <v>#REF!</v>
      </c>
      <c r="O5366">
        <v>63388.597289999998</v>
      </c>
      <c r="P5366">
        <v>51</v>
      </c>
    </row>
    <row r="5367" spans="1:16">
      <c r="A5367" s="29">
        <v>5365</v>
      </c>
      <c r="B5367" s="29">
        <v>27540.856</v>
      </c>
      <c r="C5367" s="29">
        <v>224455.00399999891</v>
      </c>
      <c r="D5367" s="29">
        <v>1</v>
      </c>
      <c r="E5367" s="29">
        <v>1</v>
      </c>
      <c r="F5367" s="29">
        <v>4122.1769999999997</v>
      </c>
      <c r="G5367" s="29">
        <v>1</v>
      </c>
      <c r="H5367" s="29">
        <v>1</v>
      </c>
      <c r="I5367" s="29">
        <v>1</v>
      </c>
      <c r="K5367" s="432"/>
      <c r="L5367" s="432" t="e">
        <f>IF(K5367=0,#REF!,0)</f>
        <v>#REF!</v>
      </c>
      <c r="O5367">
        <v>62867.090576000002</v>
      </c>
      <c r="P5367">
        <v>49</v>
      </c>
    </row>
    <row r="5368" spans="1:16">
      <c r="A5368" s="29">
        <v>5366</v>
      </c>
      <c r="B5368" s="29">
        <v>22195.255000000001</v>
      </c>
      <c r="C5368" s="29">
        <v>251847.7389999989</v>
      </c>
      <c r="D5368" s="29">
        <v>1</v>
      </c>
      <c r="E5368" s="29">
        <v>1</v>
      </c>
      <c r="F5368" s="29">
        <v>3665.0189999999998</v>
      </c>
      <c r="G5368" s="29">
        <v>1</v>
      </c>
      <c r="H5368" s="29">
        <v>1</v>
      </c>
      <c r="I5368" s="29">
        <v>1</v>
      </c>
      <c r="K5368" s="432"/>
      <c r="L5368" s="432" t="e">
        <f>IF(K5368=0,#REF!,0)</f>
        <v>#REF!</v>
      </c>
      <c r="O5368">
        <v>62701.489073999997</v>
      </c>
      <c r="P5368">
        <v>48</v>
      </c>
    </row>
    <row r="5369" spans="1:16">
      <c r="A5369" s="29">
        <v>5367</v>
      </c>
      <c r="B5369" s="29">
        <v>20611.38999999989</v>
      </c>
      <c r="C5369" s="29">
        <v>291788.66299999971</v>
      </c>
      <c r="D5369" s="29">
        <v>1</v>
      </c>
      <c r="E5369" s="29">
        <v>1</v>
      </c>
      <c r="F5369" s="29">
        <v>2100.1399999999899</v>
      </c>
      <c r="G5369" s="29">
        <v>1</v>
      </c>
      <c r="H5369" s="29">
        <v>1</v>
      </c>
      <c r="I5369" s="29">
        <v>1</v>
      </c>
      <c r="K5369" s="432"/>
      <c r="L5369" s="432" t="e">
        <f>IF(K5369=0,#REF!,0)</f>
        <v>#REF!</v>
      </c>
      <c r="O5369">
        <v>64646.247559000003</v>
      </c>
      <c r="P5369">
        <v>46</v>
      </c>
    </row>
    <row r="5370" spans="1:16">
      <c r="A5370" s="29">
        <v>5368</v>
      </c>
      <c r="B5370" s="29">
        <v>21122.788999999899</v>
      </c>
      <c r="C5370" s="29">
        <v>274459.87599999987</v>
      </c>
      <c r="D5370" s="29">
        <v>1</v>
      </c>
      <c r="E5370" s="29">
        <v>1</v>
      </c>
      <c r="F5370" s="29">
        <v>1839.74199999999</v>
      </c>
      <c r="G5370" s="29">
        <v>1</v>
      </c>
      <c r="H5370" s="29">
        <v>1</v>
      </c>
      <c r="I5370" s="29">
        <v>1</v>
      </c>
      <c r="K5370" s="432"/>
      <c r="L5370" s="432" t="e">
        <f>IF(K5370=0,#REF!,0)</f>
        <v>#REF!</v>
      </c>
      <c r="O5370">
        <v>64219.690673999998</v>
      </c>
      <c r="P5370">
        <v>49</v>
      </c>
    </row>
    <row r="5371" spans="1:16">
      <c r="A5371" s="29">
        <v>5369</v>
      </c>
      <c r="B5371" s="29">
        <v>20449.412</v>
      </c>
      <c r="C5371" s="29">
        <v>253576.1969999999</v>
      </c>
      <c r="D5371" s="29">
        <v>1</v>
      </c>
      <c r="E5371" s="29">
        <v>1</v>
      </c>
      <c r="F5371" s="29">
        <v>2100.2449999999999</v>
      </c>
      <c r="G5371" s="29">
        <v>1</v>
      </c>
      <c r="H5371" s="29">
        <v>1</v>
      </c>
      <c r="I5371" s="29">
        <v>1</v>
      </c>
      <c r="K5371" s="432"/>
      <c r="L5371" s="432" t="e">
        <f>IF(K5371=0,#REF!,0)</f>
        <v>#REF!</v>
      </c>
      <c r="O5371">
        <v>63775.719603999998</v>
      </c>
      <c r="P5371">
        <v>48</v>
      </c>
    </row>
    <row r="5372" spans="1:16">
      <c r="A5372" s="29">
        <v>5370</v>
      </c>
      <c r="B5372" s="29">
        <v>20817.962</v>
      </c>
      <c r="C5372" s="29">
        <v>204936.00299999889</v>
      </c>
      <c r="D5372" s="29">
        <v>1</v>
      </c>
      <c r="E5372" s="29">
        <v>1</v>
      </c>
      <c r="F5372" s="29">
        <v>3665.4189999999999</v>
      </c>
      <c r="G5372" s="29">
        <v>1</v>
      </c>
      <c r="H5372" s="29">
        <v>1</v>
      </c>
      <c r="I5372" s="29">
        <v>1</v>
      </c>
      <c r="K5372" s="432"/>
      <c r="L5372" s="432" t="e">
        <f>IF(K5372=0,#REF!,0)</f>
        <v>#REF!</v>
      </c>
      <c r="O5372">
        <v>62441.085874999997</v>
      </c>
      <c r="P5372">
        <v>51</v>
      </c>
    </row>
    <row r="5373" spans="1:16">
      <c r="A5373" s="29">
        <v>5371</v>
      </c>
      <c r="B5373" s="29">
        <v>25667.005000000001</v>
      </c>
      <c r="C5373" s="29">
        <v>53168.828999999903</v>
      </c>
      <c r="D5373" s="29">
        <v>1</v>
      </c>
      <c r="E5373" s="29">
        <v>1</v>
      </c>
      <c r="F5373" s="29">
        <v>5167.3040000000001</v>
      </c>
      <c r="G5373" s="29">
        <v>1</v>
      </c>
      <c r="H5373" s="29">
        <v>1</v>
      </c>
      <c r="I5373" s="29">
        <v>1</v>
      </c>
      <c r="K5373" s="432"/>
      <c r="L5373" s="432" t="e">
        <f>IF(K5373=0,#REF!,0)</f>
        <v>#REF!</v>
      </c>
      <c r="O5373">
        <v>61254.875795</v>
      </c>
      <c r="P5373">
        <v>49</v>
      </c>
    </row>
    <row r="5374" spans="1:16">
      <c r="A5374" s="29">
        <v>5372</v>
      </c>
      <c r="B5374" s="29">
        <v>26960.319999999989</v>
      </c>
      <c r="C5374" s="29">
        <v>53682.701999999903</v>
      </c>
      <c r="D5374" s="29">
        <v>1</v>
      </c>
      <c r="E5374" s="29">
        <v>1</v>
      </c>
      <c r="F5374" s="29">
        <v>5233.56699999999</v>
      </c>
      <c r="G5374" s="29">
        <v>1</v>
      </c>
      <c r="H5374" s="29">
        <v>1</v>
      </c>
      <c r="I5374" s="29">
        <v>1</v>
      </c>
      <c r="K5374" s="432"/>
      <c r="L5374" s="432" t="e">
        <f>IF(K5374=0,#REF!,0)</f>
        <v>#REF!</v>
      </c>
      <c r="O5374">
        <v>61122.708802000001</v>
      </c>
      <c r="P5374">
        <v>41</v>
      </c>
    </row>
    <row r="5375" spans="1:16">
      <c r="A5375" s="29">
        <v>5373</v>
      </c>
      <c r="B5375" s="29">
        <v>18098.544999999998</v>
      </c>
      <c r="C5375" s="29">
        <v>24554.747999999901</v>
      </c>
      <c r="D5375" s="29">
        <v>1</v>
      </c>
      <c r="E5375" s="29">
        <v>1</v>
      </c>
      <c r="F5375" s="29">
        <v>4059.1179999999999</v>
      </c>
      <c r="G5375" s="29">
        <v>1</v>
      </c>
      <c r="H5375" s="29">
        <v>1</v>
      </c>
      <c r="I5375" s="29">
        <v>1</v>
      </c>
      <c r="K5375" s="432"/>
      <c r="L5375" s="432" t="e">
        <f>IF(K5375=0,#REF!,0)</f>
        <v>#REF!</v>
      </c>
      <c r="O5375">
        <v>61824.446289</v>
      </c>
      <c r="P5375">
        <v>42</v>
      </c>
    </row>
    <row r="5376" spans="1:16">
      <c r="A5376" s="29">
        <v>5374</v>
      </c>
      <c r="B5376" s="29">
        <v>2839.1559999999999</v>
      </c>
      <c r="C5376" s="29">
        <v>22871.0829999999</v>
      </c>
      <c r="D5376" s="29">
        <v>1</v>
      </c>
      <c r="E5376" s="29">
        <v>1</v>
      </c>
      <c r="F5376" s="29">
        <v>2946.1329999999898</v>
      </c>
      <c r="G5376" s="29">
        <v>1</v>
      </c>
      <c r="H5376" s="29">
        <v>1</v>
      </c>
      <c r="I5376" s="29">
        <v>1</v>
      </c>
      <c r="K5376" s="432"/>
      <c r="L5376" s="432" t="e">
        <f>IF(K5376=0,#REF!,0)</f>
        <v>#REF!</v>
      </c>
      <c r="O5376">
        <v>60739.366700000013</v>
      </c>
      <c r="P5376">
        <v>24</v>
      </c>
    </row>
    <row r="5377" spans="1:16">
      <c r="A5377" s="29">
        <v>5375</v>
      </c>
      <c r="B5377" s="29">
        <v>2494</v>
      </c>
      <c r="C5377" s="29">
        <v>21883.996999999901</v>
      </c>
      <c r="D5377" s="29">
        <v>1</v>
      </c>
      <c r="E5377" s="29">
        <v>1</v>
      </c>
      <c r="F5377" s="29">
        <v>1644.569</v>
      </c>
      <c r="G5377" s="29">
        <v>1</v>
      </c>
      <c r="H5377" s="29">
        <v>1</v>
      </c>
      <c r="I5377" s="29">
        <v>1</v>
      </c>
      <c r="K5377" s="432"/>
      <c r="L5377" s="432" t="e">
        <f>IF(K5377=0,#REF!,0)</f>
        <v>#REF!</v>
      </c>
      <c r="O5377">
        <v>58885.152526999998</v>
      </c>
      <c r="P5377">
        <v>22</v>
      </c>
    </row>
    <row r="5378" spans="1:16">
      <c r="A5378" s="29">
        <v>5376</v>
      </c>
      <c r="B5378" s="29">
        <v>1474.521999999997</v>
      </c>
      <c r="C5378" s="29">
        <v>21155.609999999899</v>
      </c>
      <c r="D5378" s="29">
        <v>1</v>
      </c>
      <c r="E5378" s="29">
        <v>1</v>
      </c>
      <c r="F5378" s="29">
        <v>1255.5889999999999</v>
      </c>
      <c r="G5378" s="29">
        <v>1</v>
      </c>
      <c r="H5378" s="29">
        <v>1</v>
      </c>
      <c r="I5378" s="29">
        <v>1</v>
      </c>
      <c r="K5378" s="432"/>
      <c r="L5378" s="432" t="e">
        <f>IF(K5378=0,#REF!,0)</f>
        <v>#REF!</v>
      </c>
      <c r="O5378">
        <v>56379.490538999999</v>
      </c>
      <c r="P5378">
        <v>30</v>
      </c>
    </row>
    <row r="5379" spans="1:16">
      <c r="A5379" s="29">
        <v>5377</v>
      </c>
      <c r="B5379" s="29">
        <v>1327.882999999998</v>
      </c>
      <c r="C5379" s="29">
        <v>20511.285999999891</v>
      </c>
      <c r="D5379" s="29">
        <v>1</v>
      </c>
      <c r="E5379" s="29">
        <v>1</v>
      </c>
      <c r="F5379" s="29">
        <v>550.23899999999901</v>
      </c>
      <c r="G5379" s="29">
        <v>1</v>
      </c>
      <c r="H5379" s="29">
        <v>1</v>
      </c>
      <c r="I5379" s="29">
        <v>1</v>
      </c>
      <c r="K5379" s="432"/>
      <c r="L5379" s="432" t="e">
        <f>IF(K5379=0,#REF!,0)</f>
        <v>#REF!</v>
      </c>
      <c r="O5379">
        <v>55024.848022999999</v>
      </c>
      <c r="P5379">
        <v>43</v>
      </c>
    </row>
    <row r="5380" spans="1:16">
      <c r="A5380" s="29">
        <v>5378</v>
      </c>
      <c r="B5380" s="29">
        <v>1215.6669999999981</v>
      </c>
      <c r="C5380" s="29">
        <v>19913.941999999901</v>
      </c>
      <c r="D5380" s="29">
        <v>1</v>
      </c>
      <c r="E5380" s="29">
        <v>1</v>
      </c>
      <c r="F5380" s="29">
        <v>310.81699999999898</v>
      </c>
      <c r="G5380" s="29">
        <v>1</v>
      </c>
      <c r="H5380" s="29">
        <v>1</v>
      </c>
      <c r="I5380" s="29">
        <v>1</v>
      </c>
      <c r="K5380" s="432"/>
      <c r="L5380" s="432" t="e">
        <f>IF(K5380=0,#REF!,0)</f>
        <v>#REF!</v>
      </c>
      <c r="O5380">
        <v>53649.316650000001</v>
      </c>
      <c r="P5380">
        <v>45</v>
      </c>
    </row>
    <row r="5381" spans="1:16">
      <c r="A5381" s="29">
        <v>5379</v>
      </c>
      <c r="B5381" s="29">
        <v>1173.457999999998</v>
      </c>
      <c r="C5381" s="29">
        <v>19630.914999999899</v>
      </c>
      <c r="D5381" s="29">
        <v>1</v>
      </c>
      <c r="E5381" s="29">
        <v>1</v>
      </c>
      <c r="F5381" s="29">
        <v>234.994</v>
      </c>
      <c r="G5381" s="29">
        <v>1</v>
      </c>
      <c r="H5381" s="29">
        <v>1</v>
      </c>
      <c r="I5381" s="29">
        <v>1</v>
      </c>
      <c r="K5381" s="432"/>
      <c r="L5381" s="432" t="e">
        <f>IF(K5381=0,#REF!,0)</f>
        <v>#REF!</v>
      </c>
      <c r="O5381">
        <v>53126.036985999999</v>
      </c>
      <c r="P5381">
        <v>43</v>
      </c>
    </row>
    <row r="5382" spans="1:16">
      <c r="A5382" s="29">
        <v>5380</v>
      </c>
      <c r="B5382" s="29">
        <v>1143.8419999999981</v>
      </c>
      <c r="C5382" s="29">
        <v>19370.9539999999</v>
      </c>
      <c r="D5382" s="29">
        <v>1</v>
      </c>
      <c r="E5382" s="29">
        <v>1</v>
      </c>
      <c r="F5382" s="29">
        <v>235.33499999999901</v>
      </c>
      <c r="G5382" s="29">
        <v>1</v>
      </c>
      <c r="H5382" s="29">
        <v>1</v>
      </c>
      <c r="I5382" s="29">
        <v>1</v>
      </c>
      <c r="K5382" s="432"/>
      <c r="L5382" s="432" t="e">
        <f>IF(K5382=0,#REF!,0)</f>
        <v>#REF!</v>
      </c>
      <c r="O5382">
        <v>52700.096038999996</v>
      </c>
      <c r="P5382">
        <v>44</v>
      </c>
    </row>
    <row r="5383" spans="1:16">
      <c r="A5383" s="29">
        <v>5381</v>
      </c>
      <c r="B5383" s="29">
        <v>1129.4429999999979</v>
      </c>
      <c r="C5383" s="29">
        <v>19243.339999999891</v>
      </c>
      <c r="D5383" s="29">
        <v>1</v>
      </c>
      <c r="E5383" s="29">
        <v>1</v>
      </c>
      <c r="F5383" s="29">
        <v>222.54799999999901</v>
      </c>
      <c r="G5383" s="29">
        <v>1</v>
      </c>
      <c r="H5383" s="29">
        <v>1</v>
      </c>
      <c r="I5383" s="29">
        <v>1</v>
      </c>
      <c r="K5383" s="432"/>
      <c r="L5383" s="432" t="e">
        <f>IF(K5383=0,#REF!,0)</f>
        <v>#REF!</v>
      </c>
      <c r="O5383">
        <v>52412.265717000002</v>
      </c>
      <c r="P5383">
        <v>43</v>
      </c>
    </row>
    <row r="5384" spans="1:16">
      <c r="A5384" s="29">
        <v>5382</v>
      </c>
      <c r="B5384" s="29">
        <v>1857.4939999999999</v>
      </c>
      <c r="C5384" s="29">
        <v>19157.515999999901</v>
      </c>
      <c r="D5384" s="29">
        <v>1</v>
      </c>
      <c r="E5384" s="29">
        <v>1</v>
      </c>
      <c r="F5384" s="29">
        <v>2493.2460000000001</v>
      </c>
      <c r="G5384" s="29">
        <v>1</v>
      </c>
      <c r="H5384" s="29">
        <v>1</v>
      </c>
      <c r="I5384" s="29">
        <v>1</v>
      </c>
      <c r="K5384" s="432"/>
      <c r="L5384" s="432" t="e">
        <f>IF(K5384=0,#REF!,0)</f>
        <v>#REF!</v>
      </c>
      <c r="O5384">
        <v>52511.053251999998</v>
      </c>
      <c r="P5384">
        <v>44</v>
      </c>
    </row>
    <row r="5385" spans="1:16">
      <c r="A5385" s="29">
        <v>5383</v>
      </c>
      <c r="B5385" s="29">
        <v>25382.839</v>
      </c>
      <c r="C5385" s="29">
        <v>21292.717999999899</v>
      </c>
      <c r="D5385" s="29">
        <v>1</v>
      </c>
      <c r="E5385" s="29">
        <v>1</v>
      </c>
      <c r="F5385" s="29">
        <v>6546.2749999999896</v>
      </c>
      <c r="G5385" s="29">
        <v>1</v>
      </c>
      <c r="H5385" s="29">
        <v>1</v>
      </c>
      <c r="I5385" s="29">
        <v>1</v>
      </c>
      <c r="K5385" s="432"/>
      <c r="L5385" s="432" t="e">
        <f>IF(K5385=0,#REF!,0)</f>
        <v>#REF!</v>
      </c>
      <c r="O5385">
        <v>52210.231994000002</v>
      </c>
      <c r="P5385">
        <v>44</v>
      </c>
    </row>
    <row r="5386" spans="1:16">
      <c r="A5386" s="29">
        <v>5384</v>
      </c>
      <c r="B5386" s="29">
        <v>15628.17399999989</v>
      </c>
      <c r="C5386" s="29">
        <v>189080.11599999989</v>
      </c>
      <c r="D5386" s="29">
        <v>1</v>
      </c>
      <c r="E5386" s="29">
        <v>1</v>
      </c>
      <c r="F5386" s="29">
        <v>5303.6349999999902</v>
      </c>
      <c r="G5386" s="29">
        <v>1</v>
      </c>
      <c r="H5386" s="29">
        <v>1</v>
      </c>
      <c r="I5386" s="29">
        <v>1</v>
      </c>
      <c r="K5386" s="432"/>
      <c r="L5386" s="432" t="e">
        <f>IF(K5386=0,#REF!,0)</f>
        <v>#REF!</v>
      </c>
      <c r="O5386">
        <v>52248.904936999999</v>
      </c>
      <c r="P5386">
        <v>30</v>
      </c>
    </row>
    <row r="5387" spans="1:16">
      <c r="A5387" s="29">
        <v>5385</v>
      </c>
      <c r="B5387" s="29">
        <v>15292.767</v>
      </c>
      <c r="C5387" s="29">
        <v>208732.65699999881</v>
      </c>
      <c r="D5387" s="29">
        <v>1</v>
      </c>
      <c r="E5387" s="29">
        <v>1</v>
      </c>
      <c r="F5387" s="29">
        <v>4388.0049999999901</v>
      </c>
      <c r="G5387" s="29">
        <v>1</v>
      </c>
      <c r="H5387" s="29">
        <v>1</v>
      </c>
      <c r="I5387" s="29">
        <v>1</v>
      </c>
      <c r="K5387" s="432"/>
      <c r="L5387" s="432" t="e">
        <f>IF(K5387=0,#REF!,0)</f>
        <v>#REF!</v>
      </c>
      <c r="O5387">
        <v>53225.358673000002</v>
      </c>
      <c r="P5387">
        <v>34</v>
      </c>
    </row>
    <row r="5388" spans="1:16">
      <c r="A5388" s="29">
        <v>5386</v>
      </c>
      <c r="B5388" s="29">
        <v>16129.397999999999</v>
      </c>
      <c r="C5388" s="29">
        <v>238475.14399999991</v>
      </c>
      <c r="D5388" s="29">
        <v>1</v>
      </c>
      <c r="E5388" s="29">
        <v>1</v>
      </c>
      <c r="F5388" s="29">
        <v>3342.37</v>
      </c>
      <c r="G5388" s="29">
        <v>1</v>
      </c>
      <c r="H5388" s="29">
        <v>1</v>
      </c>
      <c r="I5388" s="29">
        <v>1</v>
      </c>
      <c r="K5388" s="432"/>
      <c r="L5388" s="432" t="e">
        <f>IF(K5388=0,#REF!,0)</f>
        <v>#REF!</v>
      </c>
      <c r="O5388">
        <v>53369.587373000002</v>
      </c>
      <c r="P5388">
        <v>34</v>
      </c>
    </row>
    <row r="5389" spans="1:16">
      <c r="A5389" s="29">
        <v>5387</v>
      </c>
      <c r="B5389" s="29">
        <v>16807.831999999991</v>
      </c>
      <c r="C5389" s="29">
        <v>262564.72799999983</v>
      </c>
      <c r="D5389" s="29">
        <v>1</v>
      </c>
      <c r="E5389" s="29">
        <v>1</v>
      </c>
      <c r="F5389" s="29">
        <v>2950.1770000000001</v>
      </c>
      <c r="G5389" s="29">
        <v>1</v>
      </c>
      <c r="H5389" s="29">
        <v>1</v>
      </c>
      <c r="I5389" s="29">
        <v>1</v>
      </c>
      <c r="K5389" s="432"/>
      <c r="L5389" s="432" t="e">
        <f>IF(K5389=0,#REF!,0)</f>
        <v>#REF!</v>
      </c>
      <c r="O5389">
        <v>53814.341737000002</v>
      </c>
      <c r="P5389">
        <v>48</v>
      </c>
    </row>
    <row r="5390" spans="1:16">
      <c r="A5390" s="29">
        <v>5388</v>
      </c>
      <c r="B5390" s="29">
        <v>17234.914999999899</v>
      </c>
      <c r="C5390" s="29">
        <v>242579.35399999979</v>
      </c>
      <c r="D5390" s="29">
        <v>1</v>
      </c>
      <c r="E5390" s="29">
        <v>1</v>
      </c>
      <c r="F5390" s="29">
        <v>2754.0010000000002</v>
      </c>
      <c r="G5390" s="29">
        <v>1</v>
      </c>
      <c r="H5390" s="29">
        <v>1</v>
      </c>
      <c r="I5390" s="29">
        <v>1</v>
      </c>
      <c r="K5390" s="432"/>
      <c r="L5390" s="432" t="e">
        <f>IF(K5390=0,#REF!,0)</f>
        <v>#REF!</v>
      </c>
      <c r="O5390">
        <v>55181.967773999997</v>
      </c>
      <c r="P5390">
        <v>45</v>
      </c>
    </row>
    <row r="5391" spans="1:16">
      <c r="A5391" s="29">
        <v>5389</v>
      </c>
      <c r="B5391" s="29">
        <v>25206.418999999889</v>
      </c>
      <c r="C5391" s="29">
        <v>193879.97799999989</v>
      </c>
      <c r="D5391" s="29">
        <v>1</v>
      </c>
      <c r="E5391" s="29">
        <v>1</v>
      </c>
      <c r="F5391" s="29">
        <v>4124.0479999999998</v>
      </c>
      <c r="G5391" s="29">
        <v>1</v>
      </c>
      <c r="H5391" s="29">
        <v>1</v>
      </c>
      <c r="I5391" s="29">
        <v>1</v>
      </c>
      <c r="K5391" s="432"/>
      <c r="L5391" s="432" t="e">
        <f>IF(K5391=0,#REF!,0)</f>
        <v>#REF!</v>
      </c>
      <c r="O5391">
        <v>55215.189940999997</v>
      </c>
      <c r="P5391">
        <v>49</v>
      </c>
    </row>
    <row r="5392" spans="1:16">
      <c r="A5392" s="29">
        <v>5390</v>
      </c>
      <c r="B5392" s="29">
        <v>18894.329000000002</v>
      </c>
      <c r="C5392" s="29">
        <v>215331.45399999991</v>
      </c>
      <c r="D5392" s="29">
        <v>1</v>
      </c>
      <c r="E5392" s="29">
        <v>1</v>
      </c>
      <c r="F5392" s="29">
        <v>3666.79</v>
      </c>
      <c r="G5392" s="29">
        <v>1</v>
      </c>
      <c r="H5392" s="29">
        <v>1</v>
      </c>
      <c r="I5392" s="29">
        <v>1</v>
      </c>
      <c r="K5392" s="432"/>
      <c r="L5392" s="432" t="e">
        <f>IF(K5392=0,#REF!,0)</f>
        <v>#REF!</v>
      </c>
      <c r="O5392">
        <v>55816.021667000001</v>
      </c>
      <c r="P5392">
        <v>45</v>
      </c>
    </row>
    <row r="5393" spans="1:16">
      <c r="A5393" s="29">
        <v>5391</v>
      </c>
      <c r="B5393" s="29">
        <v>17643.903999999999</v>
      </c>
      <c r="C5393" s="29">
        <v>259472.2859999988</v>
      </c>
      <c r="D5393" s="29">
        <v>1</v>
      </c>
      <c r="E5393" s="29">
        <v>1</v>
      </c>
      <c r="F5393" s="29">
        <v>2101.3889999999901</v>
      </c>
      <c r="G5393" s="29">
        <v>1</v>
      </c>
      <c r="H5393" s="29">
        <v>1</v>
      </c>
      <c r="I5393" s="29">
        <v>1</v>
      </c>
      <c r="K5393" s="432"/>
      <c r="L5393" s="432" t="e">
        <f>IF(K5393=0,#REF!,0)</f>
        <v>#REF!</v>
      </c>
      <c r="O5393">
        <v>56584.312866</v>
      </c>
      <c r="P5393">
        <v>49</v>
      </c>
    </row>
    <row r="5394" spans="1:16">
      <c r="A5394" s="29">
        <v>5392</v>
      </c>
      <c r="B5394" s="29">
        <v>17518.251999999989</v>
      </c>
      <c r="C5394" s="29">
        <v>239131.52799999891</v>
      </c>
      <c r="D5394" s="29">
        <v>1</v>
      </c>
      <c r="E5394" s="29">
        <v>1</v>
      </c>
      <c r="F5394" s="29">
        <v>1840.9159999999999</v>
      </c>
      <c r="G5394" s="29">
        <v>1</v>
      </c>
      <c r="H5394" s="29">
        <v>1</v>
      </c>
      <c r="I5394" s="29">
        <v>1</v>
      </c>
      <c r="K5394" s="432"/>
      <c r="L5394" s="432" t="e">
        <f>IF(K5394=0,#REF!,0)</f>
        <v>#REF!</v>
      </c>
      <c r="O5394">
        <v>56190.819457999998</v>
      </c>
      <c r="P5394">
        <v>50</v>
      </c>
    </row>
    <row r="5395" spans="1:16">
      <c r="A5395" s="29">
        <v>5393</v>
      </c>
      <c r="B5395" s="29">
        <v>17358.930999999899</v>
      </c>
      <c r="C5395" s="29">
        <v>222408.27599999879</v>
      </c>
      <c r="D5395" s="29">
        <v>1</v>
      </c>
      <c r="E5395" s="29">
        <v>1</v>
      </c>
      <c r="F5395" s="29">
        <v>2101.4409999999898</v>
      </c>
      <c r="G5395" s="29">
        <v>1</v>
      </c>
      <c r="H5395" s="29">
        <v>1</v>
      </c>
      <c r="I5395" s="29">
        <v>1</v>
      </c>
      <c r="K5395" s="432"/>
      <c r="L5395" s="432" t="e">
        <f>IF(K5395=0,#REF!,0)</f>
        <v>#REF!</v>
      </c>
      <c r="O5395">
        <v>56191.013793999999</v>
      </c>
      <c r="P5395">
        <v>49</v>
      </c>
    </row>
    <row r="5396" spans="1:16">
      <c r="A5396" s="29">
        <v>5394</v>
      </c>
      <c r="B5396" s="29">
        <v>17680.967000000001</v>
      </c>
      <c r="C5396" s="29">
        <v>173951.3749999998</v>
      </c>
      <c r="D5396" s="29">
        <v>1</v>
      </c>
      <c r="E5396" s="29">
        <v>1</v>
      </c>
      <c r="F5396" s="29">
        <v>3667.2709999999902</v>
      </c>
      <c r="G5396" s="29">
        <v>1</v>
      </c>
      <c r="H5396" s="29">
        <v>1</v>
      </c>
      <c r="I5396" s="29">
        <v>1</v>
      </c>
      <c r="K5396" s="432"/>
      <c r="L5396" s="432" t="e">
        <f>IF(K5396=0,#REF!,0)</f>
        <v>#REF!</v>
      </c>
      <c r="O5396">
        <v>56146.585021000014</v>
      </c>
      <c r="P5396">
        <v>52</v>
      </c>
    </row>
    <row r="5397" spans="1:16">
      <c r="A5397" s="29">
        <v>5395</v>
      </c>
      <c r="B5397" s="29">
        <v>25180.474999999889</v>
      </c>
      <c r="C5397" s="29">
        <v>52638.285999999891</v>
      </c>
      <c r="D5397" s="29">
        <v>1</v>
      </c>
      <c r="E5397" s="29">
        <v>1</v>
      </c>
      <c r="F5397" s="29">
        <v>5169.3559999999998</v>
      </c>
      <c r="G5397" s="29">
        <v>1</v>
      </c>
      <c r="H5397" s="29">
        <v>1</v>
      </c>
      <c r="I5397" s="29">
        <v>1</v>
      </c>
      <c r="K5397" s="432"/>
      <c r="L5397" s="432" t="e">
        <f>IF(K5397=0,#REF!,0)</f>
        <v>#REF!</v>
      </c>
      <c r="O5397">
        <v>56288.144103999999</v>
      </c>
      <c r="P5397">
        <v>52</v>
      </c>
    </row>
    <row r="5398" spans="1:16">
      <c r="A5398" s="29">
        <v>5396</v>
      </c>
      <c r="B5398" s="29">
        <v>26596.98599999999</v>
      </c>
      <c r="C5398" s="29">
        <v>53249.984999999797</v>
      </c>
      <c r="D5398" s="29">
        <v>1</v>
      </c>
      <c r="E5398" s="29">
        <v>1</v>
      </c>
      <c r="F5398" s="29">
        <v>5235.326</v>
      </c>
      <c r="G5398" s="29">
        <v>1</v>
      </c>
      <c r="H5398" s="29">
        <v>1</v>
      </c>
      <c r="I5398" s="29">
        <v>1</v>
      </c>
      <c r="K5398" s="432"/>
      <c r="L5398" s="432" t="e">
        <f>IF(K5398=0,#REF!,0)</f>
        <v>#REF!</v>
      </c>
      <c r="O5398">
        <v>57033.447021</v>
      </c>
      <c r="P5398">
        <v>55</v>
      </c>
    </row>
    <row r="5399" spans="1:16">
      <c r="A5399" s="29">
        <v>5397</v>
      </c>
      <c r="B5399" s="29">
        <v>17341.6169999999</v>
      </c>
      <c r="C5399" s="29">
        <v>24498.46199999989</v>
      </c>
      <c r="D5399" s="29">
        <v>1</v>
      </c>
      <c r="E5399" s="29">
        <v>1</v>
      </c>
      <c r="F5399" s="29">
        <v>4060.5189999999998</v>
      </c>
      <c r="G5399" s="29">
        <v>1</v>
      </c>
      <c r="H5399" s="29">
        <v>1</v>
      </c>
      <c r="I5399" s="29">
        <v>1</v>
      </c>
      <c r="K5399" s="432"/>
      <c r="L5399" s="432" t="e">
        <f>IF(K5399=0,#REF!,0)</f>
        <v>#REF!</v>
      </c>
      <c r="O5399">
        <v>57795.995605999997</v>
      </c>
      <c r="P5399">
        <v>53</v>
      </c>
    </row>
    <row r="5400" spans="1:16">
      <c r="A5400" s="29">
        <v>5398</v>
      </c>
      <c r="B5400" s="29">
        <v>2136.3290000000002</v>
      </c>
      <c r="C5400" s="29">
        <v>22361.9719999999</v>
      </c>
      <c r="D5400" s="29">
        <v>1</v>
      </c>
      <c r="E5400" s="29">
        <v>1</v>
      </c>
      <c r="F5400" s="29">
        <v>2948.0050000000001</v>
      </c>
      <c r="G5400" s="29">
        <v>1</v>
      </c>
      <c r="H5400" s="29">
        <v>1</v>
      </c>
      <c r="I5400" s="29">
        <v>1</v>
      </c>
      <c r="K5400" s="432"/>
      <c r="L5400" s="432" t="e">
        <f>IF(K5400=0,#REF!,0)</f>
        <v>#REF!</v>
      </c>
      <c r="O5400">
        <v>56643.754485999998</v>
      </c>
      <c r="P5400">
        <v>54</v>
      </c>
    </row>
    <row r="5401" spans="1:16">
      <c r="A5401" s="29">
        <v>5399</v>
      </c>
      <c r="B5401" s="29">
        <v>1985.0969999999991</v>
      </c>
      <c r="C5401" s="29">
        <v>20999.604999999901</v>
      </c>
      <c r="D5401" s="29">
        <v>1</v>
      </c>
      <c r="E5401" s="29">
        <v>1</v>
      </c>
      <c r="F5401" s="29">
        <v>1645.7180000000001</v>
      </c>
      <c r="G5401" s="29">
        <v>1</v>
      </c>
      <c r="H5401" s="29">
        <v>1</v>
      </c>
      <c r="I5401" s="29">
        <v>1</v>
      </c>
      <c r="K5401" s="432"/>
      <c r="L5401" s="432" t="e">
        <f>IF(K5401=0,#REF!,0)</f>
        <v>#REF!</v>
      </c>
      <c r="O5401">
        <v>56313.667114000003</v>
      </c>
      <c r="P5401">
        <v>53</v>
      </c>
    </row>
    <row r="5402" spans="1:16">
      <c r="A5402" s="29">
        <v>5400</v>
      </c>
      <c r="B5402" s="29">
        <v>1148.222999999997</v>
      </c>
      <c r="C5402" s="29">
        <v>20055.948999999891</v>
      </c>
      <c r="D5402" s="29">
        <v>1</v>
      </c>
      <c r="E5402" s="29">
        <v>1</v>
      </c>
      <c r="F5402" s="29">
        <v>1256.578</v>
      </c>
      <c r="G5402" s="29">
        <v>1</v>
      </c>
      <c r="H5402" s="29">
        <v>1</v>
      </c>
      <c r="I5402" s="29">
        <v>1</v>
      </c>
      <c r="K5402" s="432"/>
      <c r="L5402" s="432" t="e">
        <f>IF(K5402=0,#REF!,0)</f>
        <v>#REF!</v>
      </c>
      <c r="O5402">
        <v>54958.952819999999</v>
      </c>
      <c r="P5402">
        <v>51</v>
      </c>
    </row>
    <row r="5403" spans="1:16">
      <c r="A5403" s="29">
        <v>5401</v>
      </c>
      <c r="B5403" s="29">
        <v>1129.323999999998</v>
      </c>
      <c r="C5403" s="29">
        <v>19422.47799999989</v>
      </c>
      <c r="D5403" s="29">
        <v>1</v>
      </c>
      <c r="E5403" s="29">
        <v>1</v>
      </c>
      <c r="F5403" s="29">
        <v>551.01099999999894</v>
      </c>
      <c r="G5403" s="29">
        <v>1</v>
      </c>
      <c r="H5403" s="29">
        <v>1</v>
      </c>
      <c r="I5403" s="29">
        <v>1</v>
      </c>
      <c r="K5403" s="432"/>
      <c r="L5403" s="432" t="e">
        <f>IF(K5403=0,#REF!,0)</f>
        <v>#REF!</v>
      </c>
      <c r="O5403">
        <v>52181.654297000001</v>
      </c>
      <c r="P5403">
        <v>51</v>
      </c>
    </row>
    <row r="5404" spans="1:16">
      <c r="A5404" s="29">
        <v>5402</v>
      </c>
      <c r="B5404" s="29">
        <v>1109.7719999999979</v>
      </c>
      <c r="C5404" s="29">
        <v>18569.273999999899</v>
      </c>
      <c r="D5404" s="29">
        <v>1</v>
      </c>
      <c r="E5404" s="29">
        <v>1</v>
      </c>
      <c r="F5404" s="29">
        <v>311.73399999999901</v>
      </c>
      <c r="G5404" s="29">
        <v>1</v>
      </c>
      <c r="H5404" s="29">
        <v>1</v>
      </c>
      <c r="I5404" s="29">
        <v>1</v>
      </c>
      <c r="K5404" s="432"/>
      <c r="L5404" s="432" t="e">
        <f>IF(K5404=0,#REF!,0)</f>
        <v>#REF!</v>
      </c>
      <c r="O5404">
        <v>51216.373138000003</v>
      </c>
      <c r="P5404">
        <v>47</v>
      </c>
    </row>
    <row r="5405" spans="1:16">
      <c r="A5405" s="29">
        <v>5403</v>
      </c>
      <c r="B5405" s="29">
        <v>1101.938999999998</v>
      </c>
      <c r="C5405" s="29">
        <v>18271.163999999892</v>
      </c>
      <c r="D5405" s="29">
        <v>1</v>
      </c>
      <c r="E5405" s="29">
        <v>1</v>
      </c>
      <c r="F5405" s="29">
        <v>237.44200000000001</v>
      </c>
      <c r="G5405" s="29">
        <v>1</v>
      </c>
      <c r="H5405" s="29">
        <v>1</v>
      </c>
      <c r="I5405" s="29">
        <v>1</v>
      </c>
      <c r="K5405" s="432"/>
      <c r="L5405" s="432" t="e">
        <f>IF(K5405=0,#REF!,0)</f>
        <v>#REF!</v>
      </c>
      <c r="O5405">
        <v>51182.131500000003</v>
      </c>
      <c r="P5405">
        <v>47</v>
      </c>
    </row>
    <row r="5406" spans="1:16">
      <c r="A5406" s="29">
        <v>5404</v>
      </c>
      <c r="B5406" s="29">
        <v>1093.804999999998</v>
      </c>
      <c r="C5406" s="29">
        <v>17959.782999999901</v>
      </c>
      <c r="D5406" s="29">
        <v>1</v>
      </c>
      <c r="E5406" s="29">
        <v>1</v>
      </c>
      <c r="F5406" s="29">
        <v>237.80499999999901</v>
      </c>
      <c r="G5406" s="29">
        <v>1</v>
      </c>
      <c r="H5406" s="29">
        <v>1</v>
      </c>
      <c r="I5406" s="29">
        <v>1</v>
      </c>
      <c r="K5406" s="432"/>
      <c r="L5406" s="432" t="e">
        <f>IF(K5406=0,#REF!,0)</f>
        <v>#REF!</v>
      </c>
      <c r="O5406">
        <v>50585.437407999998</v>
      </c>
      <c r="P5406">
        <v>47</v>
      </c>
    </row>
    <row r="5407" spans="1:16">
      <c r="A5407" s="29">
        <v>5405</v>
      </c>
      <c r="B5407" s="29">
        <v>1087.447999999998</v>
      </c>
      <c r="C5407" s="29">
        <v>17712.583999999901</v>
      </c>
      <c r="D5407" s="29">
        <v>1</v>
      </c>
      <c r="E5407" s="29">
        <v>1</v>
      </c>
      <c r="F5407" s="29">
        <v>224.01199999999901</v>
      </c>
      <c r="G5407" s="29">
        <v>1</v>
      </c>
      <c r="H5407" s="29">
        <v>1</v>
      </c>
      <c r="I5407" s="29">
        <v>1</v>
      </c>
      <c r="K5407" s="432"/>
      <c r="L5407" s="432" t="e">
        <f>IF(K5407=0,#REF!,0)</f>
        <v>#REF!</v>
      </c>
      <c r="O5407">
        <v>50743.606568000003</v>
      </c>
      <c r="P5407">
        <v>44</v>
      </c>
    </row>
    <row r="5408" spans="1:16">
      <c r="A5408" s="29">
        <v>5406</v>
      </c>
      <c r="B5408" s="29">
        <v>1812.982</v>
      </c>
      <c r="C5408" s="29">
        <v>17553.907999999901</v>
      </c>
      <c r="D5408" s="29">
        <v>1</v>
      </c>
      <c r="E5408" s="29">
        <v>1</v>
      </c>
      <c r="F5408" s="29">
        <v>2494.9409999999998</v>
      </c>
      <c r="G5408" s="29">
        <v>1</v>
      </c>
      <c r="H5408" s="29">
        <v>1</v>
      </c>
      <c r="I5408" s="29">
        <v>1</v>
      </c>
      <c r="K5408" s="432"/>
      <c r="L5408" s="432" t="e">
        <f>IF(K5408=0,#REF!,0)</f>
        <v>#REF!</v>
      </c>
      <c r="O5408">
        <v>51545.662200999999</v>
      </c>
      <c r="P5408">
        <v>45</v>
      </c>
    </row>
    <row r="5409" spans="1:16">
      <c r="A5409" s="29">
        <v>5407</v>
      </c>
      <c r="B5409" s="29">
        <v>22161.45999999989</v>
      </c>
      <c r="C5409" s="29">
        <v>19244.5789999999</v>
      </c>
      <c r="D5409" s="29">
        <v>1</v>
      </c>
      <c r="E5409" s="29">
        <v>1</v>
      </c>
      <c r="F5409" s="29">
        <v>6548.1440000000002</v>
      </c>
      <c r="G5409" s="29">
        <v>1</v>
      </c>
      <c r="H5409" s="29">
        <v>1</v>
      </c>
      <c r="I5409" s="29">
        <v>1</v>
      </c>
      <c r="K5409" s="432"/>
      <c r="L5409" s="432" t="e">
        <f>IF(K5409=0,#REF!,0)</f>
        <v>#REF!</v>
      </c>
      <c r="O5409">
        <v>53138.483398999997</v>
      </c>
      <c r="P5409">
        <v>48</v>
      </c>
    </row>
    <row r="5410" spans="1:16">
      <c r="A5410" s="29">
        <v>5408</v>
      </c>
      <c r="B5410" s="29">
        <v>13210.93499999999</v>
      </c>
      <c r="C5410" s="29">
        <v>165665.5619999989</v>
      </c>
      <c r="D5410" s="29">
        <v>1</v>
      </c>
      <c r="E5410" s="29">
        <v>1</v>
      </c>
      <c r="F5410" s="29">
        <v>5305.1909999999998</v>
      </c>
      <c r="G5410" s="29">
        <v>1</v>
      </c>
      <c r="H5410" s="29">
        <v>1</v>
      </c>
      <c r="I5410" s="29">
        <v>1</v>
      </c>
      <c r="K5410" s="432"/>
      <c r="L5410" s="432" t="e">
        <f>IF(K5410=0,#REF!,0)</f>
        <v>#REF!</v>
      </c>
      <c r="O5410">
        <v>56903.935700000002</v>
      </c>
      <c r="P5410">
        <v>36</v>
      </c>
    </row>
    <row r="5411" spans="1:16">
      <c r="A5411" s="29">
        <v>5409</v>
      </c>
      <c r="B5411" s="29">
        <v>11256.57899999998</v>
      </c>
      <c r="C5411" s="29">
        <v>177697.8319999997</v>
      </c>
      <c r="D5411" s="29">
        <v>1</v>
      </c>
      <c r="E5411" s="29">
        <v>1</v>
      </c>
      <c r="F5411" s="29">
        <v>4389.7939999999899</v>
      </c>
      <c r="G5411" s="29">
        <v>1</v>
      </c>
      <c r="H5411" s="29">
        <v>1</v>
      </c>
      <c r="I5411" s="29">
        <v>1</v>
      </c>
      <c r="K5411" s="432"/>
      <c r="L5411" s="432" t="e">
        <f>IF(K5411=0,#REF!,0)</f>
        <v>#REF!</v>
      </c>
      <c r="O5411">
        <v>60561.227843000001</v>
      </c>
      <c r="P5411">
        <v>54</v>
      </c>
    </row>
    <row r="5412" spans="1:16">
      <c r="A5412" s="29">
        <v>5410</v>
      </c>
      <c r="B5412" s="29">
        <v>11384.39499999999</v>
      </c>
      <c r="C5412" s="29">
        <v>202362.0249999997</v>
      </c>
      <c r="D5412" s="29">
        <v>1</v>
      </c>
      <c r="E5412" s="29">
        <v>1</v>
      </c>
      <c r="F5412" s="29">
        <v>3344.23199999999</v>
      </c>
      <c r="G5412" s="29">
        <v>1</v>
      </c>
      <c r="H5412" s="29">
        <v>1</v>
      </c>
      <c r="I5412" s="29">
        <v>1</v>
      </c>
      <c r="K5412" s="432"/>
      <c r="L5412" s="432" t="e">
        <f>IF(K5412=0,#REF!,0)</f>
        <v>#REF!</v>
      </c>
      <c r="O5412">
        <v>63931.782959999997</v>
      </c>
      <c r="P5412">
        <v>54</v>
      </c>
    </row>
    <row r="5413" spans="1:16">
      <c r="A5413" s="29">
        <v>5411</v>
      </c>
      <c r="B5413" s="29">
        <v>11355.235000000001</v>
      </c>
      <c r="C5413" s="29">
        <v>221269.66899999991</v>
      </c>
      <c r="D5413" s="29">
        <v>1</v>
      </c>
      <c r="E5413" s="29">
        <v>1</v>
      </c>
      <c r="F5413" s="29">
        <v>2952.21</v>
      </c>
      <c r="G5413" s="29">
        <v>1</v>
      </c>
      <c r="H5413" s="29">
        <v>1</v>
      </c>
      <c r="I5413" s="29">
        <v>1</v>
      </c>
      <c r="K5413" s="432"/>
      <c r="L5413" s="432" t="e">
        <f>IF(K5413=0,#REF!,0)</f>
        <v>#REF!</v>
      </c>
      <c r="O5413">
        <v>66376.398010000004</v>
      </c>
      <c r="P5413">
        <v>50</v>
      </c>
    </row>
    <row r="5414" spans="1:16">
      <c r="A5414" s="29">
        <v>5412</v>
      </c>
      <c r="B5414" s="29">
        <v>12212.54099999999</v>
      </c>
      <c r="C5414" s="29">
        <v>205749.86299999969</v>
      </c>
      <c r="D5414" s="29">
        <v>1</v>
      </c>
      <c r="E5414" s="29">
        <v>1</v>
      </c>
      <c r="F5414" s="29">
        <v>2756.2959999999998</v>
      </c>
      <c r="G5414" s="29">
        <v>1</v>
      </c>
      <c r="H5414" s="29">
        <v>1</v>
      </c>
      <c r="I5414" s="29">
        <v>1</v>
      </c>
      <c r="K5414" s="432"/>
      <c r="L5414" s="432" t="e">
        <f>IF(K5414=0,#REF!,0)</f>
        <v>#REF!</v>
      </c>
      <c r="O5414">
        <v>67463.214661000005</v>
      </c>
      <c r="P5414">
        <v>53</v>
      </c>
    </row>
    <row r="5415" spans="1:16">
      <c r="A5415" s="29">
        <v>5413</v>
      </c>
      <c r="B5415" s="29">
        <v>21064.242999999999</v>
      </c>
      <c r="C5415" s="29">
        <v>161198.9659999999</v>
      </c>
      <c r="D5415" s="29">
        <v>1</v>
      </c>
      <c r="E5415" s="29">
        <v>1</v>
      </c>
      <c r="F5415" s="29">
        <v>4127.0719999999901</v>
      </c>
      <c r="G5415" s="29">
        <v>1</v>
      </c>
      <c r="H5415" s="29">
        <v>1</v>
      </c>
      <c r="I5415" s="29">
        <v>1</v>
      </c>
      <c r="K5415" s="432"/>
      <c r="L5415" s="432" t="e">
        <f>IF(K5415=0,#REF!,0)</f>
        <v>#REF!</v>
      </c>
      <c r="O5415">
        <v>65781.607055</v>
      </c>
      <c r="P5415">
        <v>57</v>
      </c>
    </row>
    <row r="5416" spans="1:16">
      <c r="A5416" s="29">
        <v>5414</v>
      </c>
      <c r="B5416" s="29">
        <v>15881.214</v>
      </c>
      <c r="C5416" s="29">
        <v>191714.3099999988</v>
      </c>
      <c r="D5416" s="29">
        <v>1</v>
      </c>
      <c r="E5416" s="29">
        <v>1</v>
      </c>
      <c r="F5416" s="29">
        <v>3669.13</v>
      </c>
      <c r="G5416" s="29">
        <v>1</v>
      </c>
      <c r="H5416" s="29">
        <v>1</v>
      </c>
      <c r="I5416" s="29">
        <v>1</v>
      </c>
      <c r="K5416" s="432"/>
      <c r="L5416" s="432" t="e">
        <f>IF(K5416=0,#REF!,0)</f>
        <v>#REF!</v>
      </c>
      <c r="O5416">
        <v>65131.272765999987</v>
      </c>
      <c r="P5416">
        <v>49</v>
      </c>
    </row>
    <row r="5417" spans="1:16">
      <c r="A5417" s="29">
        <v>5415</v>
      </c>
      <c r="B5417" s="29">
        <v>13775.246999999999</v>
      </c>
      <c r="C5417" s="29">
        <v>229512.29599999881</v>
      </c>
      <c r="D5417" s="29">
        <v>1</v>
      </c>
      <c r="E5417" s="29">
        <v>1</v>
      </c>
      <c r="F5417" s="29">
        <v>2102.7379999999998</v>
      </c>
      <c r="G5417" s="29">
        <v>1</v>
      </c>
      <c r="H5417" s="29">
        <v>1</v>
      </c>
      <c r="I5417" s="29">
        <v>1</v>
      </c>
      <c r="K5417" s="432"/>
      <c r="L5417" s="432" t="e">
        <f>IF(K5417=0,#REF!,0)</f>
        <v>#REF!</v>
      </c>
      <c r="O5417">
        <v>67811.295044000013</v>
      </c>
      <c r="P5417">
        <v>47</v>
      </c>
    </row>
    <row r="5418" spans="1:16">
      <c r="A5418" s="29">
        <v>5416</v>
      </c>
      <c r="B5418" s="29">
        <v>13488.781000000001</v>
      </c>
      <c r="C5418" s="29">
        <v>207950.6949999998</v>
      </c>
      <c r="D5418" s="29">
        <v>1</v>
      </c>
      <c r="E5418" s="29">
        <v>1</v>
      </c>
      <c r="F5418" s="29">
        <v>1842.0029999999899</v>
      </c>
      <c r="G5418" s="29">
        <v>1</v>
      </c>
      <c r="H5418" s="29">
        <v>1</v>
      </c>
      <c r="I5418" s="29">
        <v>1</v>
      </c>
      <c r="K5418" s="432"/>
      <c r="L5418" s="432" t="e">
        <f>IF(K5418=0,#REF!,0)</f>
        <v>#REF!</v>
      </c>
      <c r="O5418">
        <v>67812.590393000006</v>
      </c>
      <c r="P5418">
        <v>48</v>
      </c>
    </row>
    <row r="5419" spans="1:16">
      <c r="A5419" s="29">
        <v>5417</v>
      </c>
      <c r="B5419" s="29">
        <v>13402.678</v>
      </c>
      <c r="C5419" s="29">
        <v>192405.7649999999</v>
      </c>
      <c r="D5419" s="29">
        <v>1</v>
      </c>
      <c r="E5419" s="29">
        <v>1</v>
      </c>
      <c r="F5419" s="29">
        <v>2102.6289999999899</v>
      </c>
      <c r="G5419" s="29">
        <v>1</v>
      </c>
      <c r="H5419" s="29">
        <v>1</v>
      </c>
      <c r="I5419" s="29">
        <v>1</v>
      </c>
      <c r="K5419" s="432"/>
      <c r="L5419" s="432" t="e">
        <f>IF(K5419=0,#REF!,0)</f>
        <v>#REF!</v>
      </c>
      <c r="O5419">
        <v>67876.621092000001</v>
      </c>
      <c r="P5419">
        <v>49</v>
      </c>
    </row>
    <row r="5420" spans="1:16">
      <c r="A5420" s="29">
        <v>5418</v>
      </c>
      <c r="B5420" s="29">
        <v>14364.432000000001</v>
      </c>
      <c r="C5420" s="29">
        <v>148138.53099999981</v>
      </c>
      <c r="D5420" s="29">
        <v>1</v>
      </c>
      <c r="E5420" s="29">
        <v>1</v>
      </c>
      <c r="F5420" s="29">
        <v>3668.7239999999902</v>
      </c>
      <c r="G5420" s="29">
        <v>1</v>
      </c>
      <c r="H5420" s="29">
        <v>1</v>
      </c>
      <c r="I5420" s="29">
        <v>1</v>
      </c>
      <c r="K5420" s="432"/>
      <c r="L5420" s="432" t="e">
        <f>IF(K5420=0,#REF!,0)</f>
        <v>#REF!</v>
      </c>
      <c r="O5420">
        <v>67148.423095000006</v>
      </c>
      <c r="P5420">
        <v>49</v>
      </c>
    </row>
    <row r="5421" spans="1:16">
      <c r="A5421" s="29">
        <v>5419</v>
      </c>
      <c r="B5421" s="29">
        <v>20100.603999999999</v>
      </c>
      <c r="C5421" s="29">
        <v>46879.446999999898</v>
      </c>
      <c r="D5421" s="29">
        <v>1</v>
      </c>
      <c r="E5421" s="29">
        <v>1</v>
      </c>
      <c r="F5421" s="29">
        <v>5171.3109999999897</v>
      </c>
      <c r="G5421" s="29">
        <v>1</v>
      </c>
      <c r="H5421" s="29">
        <v>1</v>
      </c>
      <c r="I5421" s="29">
        <v>1</v>
      </c>
      <c r="K5421" s="432"/>
      <c r="L5421" s="432" t="e">
        <f>IF(K5421=0,#REF!,0)</f>
        <v>#REF!</v>
      </c>
      <c r="O5421">
        <v>65790.718382999999</v>
      </c>
      <c r="P5421">
        <v>37</v>
      </c>
    </row>
    <row r="5422" spans="1:16">
      <c r="A5422" s="29">
        <v>5420</v>
      </c>
      <c r="B5422" s="29">
        <v>21038.757999999889</v>
      </c>
      <c r="C5422" s="29">
        <v>46914.169999999896</v>
      </c>
      <c r="D5422" s="29">
        <v>1</v>
      </c>
      <c r="E5422" s="29">
        <v>1</v>
      </c>
      <c r="F5422" s="29">
        <v>5237.2999999999902</v>
      </c>
      <c r="G5422" s="29">
        <v>1</v>
      </c>
      <c r="H5422" s="29">
        <v>1</v>
      </c>
      <c r="I5422" s="29">
        <v>1</v>
      </c>
      <c r="K5422" s="432"/>
      <c r="L5422" s="432" t="e">
        <f>IF(K5422=0,#REF!,0)</f>
        <v>#REF!</v>
      </c>
      <c r="O5422">
        <v>64348.959411000003</v>
      </c>
      <c r="P5422">
        <v>36</v>
      </c>
    </row>
    <row r="5423" spans="1:16">
      <c r="A5423" s="29">
        <v>5421</v>
      </c>
      <c r="B5423" s="29">
        <v>12079.638000000001</v>
      </c>
      <c r="C5423" s="29">
        <v>21671.5989999999</v>
      </c>
      <c r="D5423" s="29">
        <v>1</v>
      </c>
      <c r="E5423" s="29">
        <v>1</v>
      </c>
      <c r="F5423" s="29">
        <v>4061.8359999999998</v>
      </c>
      <c r="G5423" s="29">
        <v>1</v>
      </c>
      <c r="H5423" s="29">
        <v>1</v>
      </c>
      <c r="I5423" s="29">
        <v>1</v>
      </c>
      <c r="K5423" s="432"/>
      <c r="L5423" s="432" t="e">
        <f>IF(K5423=0,#REF!,0)</f>
        <v>#REF!</v>
      </c>
      <c r="O5423">
        <v>63925.222107000001</v>
      </c>
      <c r="P5423">
        <v>40</v>
      </c>
    </row>
    <row r="5424" spans="1:16">
      <c r="A5424" s="29">
        <v>5422</v>
      </c>
      <c r="B5424" s="29">
        <v>1854.0340000000001</v>
      </c>
      <c r="C5424" s="29">
        <v>19749.2249999999</v>
      </c>
      <c r="D5424" s="29">
        <v>1</v>
      </c>
      <c r="E5424" s="29">
        <v>1</v>
      </c>
      <c r="F5424" s="29">
        <v>2949.8870000000002</v>
      </c>
      <c r="G5424" s="29">
        <v>1</v>
      </c>
      <c r="H5424" s="29">
        <v>1</v>
      </c>
      <c r="I5424" s="29">
        <v>1</v>
      </c>
      <c r="K5424" s="432"/>
      <c r="L5424" s="432" t="e">
        <f>IF(K5424=0,#REF!,0)</f>
        <v>#REF!</v>
      </c>
      <c r="O5424">
        <v>61114.521180000003</v>
      </c>
      <c r="P5424">
        <v>24</v>
      </c>
    </row>
    <row r="5425" spans="1:16">
      <c r="A5425" s="29">
        <v>5423</v>
      </c>
      <c r="B5425" s="29">
        <v>1840.673</v>
      </c>
      <c r="C5425" s="29">
        <v>18657.600999999901</v>
      </c>
      <c r="D5425" s="29">
        <v>1</v>
      </c>
      <c r="E5425" s="29">
        <v>1</v>
      </c>
      <c r="F5425" s="29">
        <v>1646.8050000000001</v>
      </c>
      <c r="G5425" s="29">
        <v>1</v>
      </c>
      <c r="H5425" s="29">
        <v>1</v>
      </c>
      <c r="I5425" s="29">
        <v>1</v>
      </c>
      <c r="K5425" s="432"/>
      <c r="L5425" s="432" t="e">
        <f>IF(K5425=0,#REF!,0)</f>
        <v>#REF!</v>
      </c>
      <c r="O5425">
        <v>58968.885436999997</v>
      </c>
      <c r="P5425">
        <v>41</v>
      </c>
    </row>
    <row r="5426" spans="1:16">
      <c r="A5426" s="29">
        <v>5424</v>
      </c>
      <c r="B5426" s="29">
        <v>1104.893999999998</v>
      </c>
      <c r="C5426" s="29">
        <v>18459.556999999899</v>
      </c>
      <c r="D5426" s="29">
        <v>1</v>
      </c>
      <c r="E5426" s="29">
        <v>1</v>
      </c>
      <c r="F5426" s="29">
        <v>1257.39299999999</v>
      </c>
      <c r="G5426" s="29">
        <v>1</v>
      </c>
      <c r="H5426" s="29">
        <v>1</v>
      </c>
      <c r="I5426" s="29">
        <v>1</v>
      </c>
      <c r="K5426" s="432"/>
      <c r="L5426" s="432" t="e">
        <f>IF(K5426=0,#REF!,0)</f>
        <v>#REF!</v>
      </c>
      <c r="O5426">
        <v>57280.992676000002</v>
      </c>
      <c r="P5426">
        <v>49</v>
      </c>
    </row>
    <row r="5427" spans="1:16">
      <c r="A5427" s="29">
        <v>5425</v>
      </c>
      <c r="B5427" s="29">
        <v>1097.015999999998</v>
      </c>
      <c r="C5427" s="29">
        <v>18144.4399999999</v>
      </c>
      <c r="D5427" s="29">
        <v>1</v>
      </c>
      <c r="E5427" s="29">
        <v>1</v>
      </c>
      <c r="F5427" s="29">
        <v>551.54199999999901</v>
      </c>
      <c r="G5427" s="29">
        <v>1</v>
      </c>
      <c r="H5427" s="29">
        <v>1</v>
      </c>
      <c r="I5427" s="29">
        <v>1</v>
      </c>
      <c r="K5427" s="432"/>
      <c r="L5427" s="432" t="e">
        <f>IF(K5427=0,#REF!,0)</f>
        <v>#REF!</v>
      </c>
      <c r="O5427">
        <v>56427.377136000003</v>
      </c>
      <c r="P5427">
        <v>31</v>
      </c>
    </row>
    <row r="5428" spans="1:16">
      <c r="A5428" s="29">
        <v>5426</v>
      </c>
      <c r="B5428" s="29">
        <v>1087.8699999999981</v>
      </c>
      <c r="C5428" s="29">
        <v>17726.946999999891</v>
      </c>
      <c r="D5428" s="29">
        <v>1</v>
      </c>
      <c r="E5428" s="29">
        <v>1</v>
      </c>
      <c r="F5428" s="29">
        <v>312.31599999999901</v>
      </c>
      <c r="G5428" s="29">
        <v>1</v>
      </c>
      <c r="H5428" s="29">
        <v>1</v>
      </c>
      <c r="I5428" s="29">
        <v>1</v>
      </c>
      <c r="K5428" s="432"/>
      <c r="L5428" s="432" t="e">
        <f>IF(K5428=0,#REF!,0)</f>
        <v>#REF!</v>
      </c>
      <c r="O5428">
        <v>54281.657348000001</v>
      </c>
      <c r="P5428">
        <v>36</v>
      </c>
    </row>
    <row r="5429" spans="1:16">
      <c r="A5429" s="29">
        <v>5427</v>
      </c>
      <c r="B5429" s="29">
        <v>1081.8979999999981</v>
      </c>
      <c r="C5429" s="29">
        <v>17489.9369999999</v>
      </c>
      <c r="D5429" s="29">
        <v>1</v>
      </c>
      <c r="E5429" s="29">
        <v>1</v>
      </c>
      <c r="F5429" s="29">
        <v>238.98599999999999</v>
      </c>
      <c r="G5429" s="29">
        <v>1</v>
      </c>
      <c r="H5429" s="29">
        <v>1</v>
      </c>
      <c r="I5429" s="29">
        <v>1</v>
      </c>
      <c r="K5429" s="432"/>
      <c r="L5429" s="432" t="e">
        <f>IF(K5429=0,#REF!,0)</f>
        <v>#REF!</v>
      </c>
      <c r="O5429">
        <v>54768.117615000003</v>
      </c>
      <c r="P5429">
        <v>36</v>
      </c>
    </row>
    <row r="5430" spans="1:16">
      <c r="A5430" s="29">
        <v>5428</v>
      </c>
      <c r="B5430" s="29">
        <v>1076.2799999999979</v>
      </c>
      <c r="C5430" s="29">
        <v>17274.827999999889</v>
      </c>
      <c r="D5430" s="29">
        <v>1</v>
      </c>
      <c r="E5430" s="29">
        <v>1</v>
      </c>
      <c r="F5430" s="29">
        <v>239.24700000000001</v>
      </c>
      <c r="G5430" s="29">
        <v>1</v>
      </c>
      <c r="H5430" s="29">
        <v>1</v>
      </c>
      <c r="I5430" s="29">
        <v>1</v>
      </c>
      <c r="K5430" s="432"/>
      <c r="L5430" s="432" t="e">
        <f>IF(K5430=0,#REF!,0)</f>
        <v>#REF!</v>
      </c>
      <c r="O5430">
        <v>54471.070282000001</v>
      </c>
      <c r="P5430">
        <v>30</v>
      </c>
    </row>
    <row r="5431" spans="1:16">
      <c r="A5431" s="29">
        <v>5429</v>
      </c>
      <c r="B5431" s="29">
        <v>1070.0299999999979</v>
      </c>
      <c r="C5431" s="29">
        <v>17029.897999999888</v>
      </c>
      <c r="D5431" s="29">
        <v>1</v>
      </c>
      <c r="E5431" s="29">
        <v>1</v>
      </c>
      <c r="F5431" s="29">
        <v>224.820999999999</v>
      </c>
      <c r="G5431" s="29">
        <v>1</v>
      </c>
      <c r="H5431" s="29">
        <v>1</v>
      </c>
      <c r="I5431" s="29">
        <v>1</v>
      </c>
      <c r="K5431" s="432"/>
      <c r="L5431" s="432" t="e">
        <f>IF(K5431=0,#REF!,0)</f>
        <v>#REF!</v>
      </c>
      <c r="O5431">
        <v>54397.758575</v>
      </c>
      <c r="P5431">
        <v>43</v>
      </c>
    </row>
    <row r="5432" spans="1:16">
      <c r="A5432" s="29">
        <v>5430</v>
      </c>
      <c r="B5432" s="29">
        <v>1798.7570000000001</v>
      </c>
      <c r="C5432" s="29">
        <v>16995.521999999899</v>
      </c>
      <c r="D5432" s="29">
        <v>1</v>
      </c>
      <c r="E5432" s="29">
        <v>1</v>
      </c>
      <c r="F5432" s="29">
        <v>2495.5879999999902</v>
      </c>
      <c r="G5432" s="29">
        <v>1</v>
      </c>
      <c r="H5432" s="29">
        <v>1</v>
      </c>
      <c r="I5432" s="29">
        <v>1</v>
      </c>
      <c r="K5432" s="432"/>
      <c r="L5432" s="432" t="e">
        <f>IF(K5432=0,#REF!,0)</f>
        <v>#REF!</v>
      </c>
      <c r="O5432">
        <v>54789.531371999998</v>
      </c>
      <c r="P5432">
        <v>44</v>
      </c>
    </row>
    <row r="5433" spans="1:16">
      <c r="A5433" s="29">
        <v>5431</v>
      </c>
      <c r="B5433" s="29">
        <v>18014.147999999899</v>
      </c>
      <c r="C5433" s="29">
        <v>18208.379999999888</v>
      </c>
      <c r="D5433" s="29">
        <v>1</v>
      </c>
      <c r="E5433" s="29">
        <v>1</v>
      </c>
      <c r="F5433" s="29">
        <v>6548.5469999999996</v>
      </c>
      <c r="G5433" s="29">
        <v>1</v>
      </c>
      <c r="H5433" s="29">
        <v>1</v>
      </c>
      <c r="I5433" s="29">
        <v>1</v>
      </c>
      <c r="K5433" s="432"/>
      <c r="L5433" s="432" t="e">
        <f>IF(K5433=0,#REF!,0)</f>
        <v>#REF!</v>
      </c>
      <c r="O5433">
        <v>55181.304169000003</v>
      </c>
      <c r="P5433">
        <v>50</v>
      </c>
    </row>
    <row r="5434" spans="1:16">
      <c r="A5434" s="29">
        <v>5432</v>
      </c>
      <c r="B5434" s="29">
        <v>8902.5319999999883</v>
      </c>
      <c r="C5434" s="29">
        <v>130337.8239999998</v>
      </c>
      <c r="D5434" s="29">
        <v>1</v>
      </c>
      <c r="E5434" s="29">
        <v>1</v>
      </c>
      <c r="F5434" s="29">
        <v>5305.6289999999899</v>
      </c>
      <c r="G5434" s="29">
        <v>1</v>
      </c>
      <c r="H5434" s="29">
        <v>1</v>
      </c>
      <c r="I5434" s="29">
        <v>1</v>
      </c>
      <c r="K5434" s="432"/>
      <c r="L5434" s="432" t="e">
        <f>IF(K5434=0,#REF!,0)</f>
        <v>#REF!</v>
      </c>
      <c r="O5434">
        <v>56471.682007000003</v>
      </c>
      <c r="P5434">
        <v>49</v>
      </c>
    </row>
    <row r="5435" spans="1:16">
      <c r="A5435" s="29">
        <v>5433</v>
      </c>
      <c r="B5435" s="29">
        <v>8674.3269999999975</v>
      </c>
      <c r="C5435" s="29">
        <v>161243.94</v>
      </c>
      <c r="D5435" s="29">
        <v>1</v>
      </c>
      <c r="E5435" s="29">
        <v>1</v>
      </c>
      <c r="F5435" s="29">
        <v>4390.0730000000003</v>
      </c>
      <c r="G5435" s="29">
        <v>1</v>
      </c>
      <c r="H5435" s="29">
        <v>1</v>
      </c>
      <c r="I5435" s="29">
        <v>1</v>
      </c>
      <c r="K5435" s="432"/>
      <c r="L5435" s="432" t="e">
        <f>IF(K5435=0,#REF!,0)</f>
        <v>#REF!</v>
      </c>
      <c r="O5435">
        <v>57512.479063000013</v>
      </c>
      <c r="P5435">
        <v>53</v>
      </c>
    </row>
    <row r="5436" spans="1:16">
      <c r="A5436" s="29">
        <v>5434</v>
      </c>
      <c r="B5436" s="29">
        <v>12030.74599999999</v>
      </c>
      <c r="C5436" s="29">
        <v>198768.9049999998</v>
      </c>
      <c r="D5436" s="29">
        <v>1</v>
      </c>
      <c r="E5436" s="29">
        <v>1</v>
      </c>
      <c r="F5436" s="29">
        <v>3343.70299999999</v>
      </c>
      <c r="G5436" s="29">
        <v>1</v>
      </c>
      <c r="H5436" s="29">
        <v>1</v>
      </c>
      <c r="I5436" s="29">
        <v>1</v>
      </c>
      <c r="K5436" s="432"/>
      <c r="L5436" s="432" t="e">
        <f>IF(K5436=0,#REF!,0)</f>
        <v>#REF!</v>
      </c>
      <c r="O5436">
        <v>58713.998533999998</v>
      </c>
      <c r="P5436">
        <v>51</v>
      </c>
    </row>
    <row r="5437" spans="1:16">
      <c r="A5437" s="29">
        <v>5435</v>
      </c>
      <c r="B5437" s="29">
        <v>12618.26099999999</v>
      </c>
      <c r="C5437" s="29">
        <v>225455.54399999979</v>
      </c>
      <c r="D5437" s="29">
        <v>1</v>
      </c>
      <c r="E5437" s="29">
        <v>1</v>
      </c>
      <c r="F5437" s="29">
        <v>2951.52899999999</v>
      </c>
      <c r="G5437" s="29">
        <v>1</v>
      </c>
      <c r="H5437" s="29">
        <v>1</v>
      </c>
      <c r="I5437" s="29">
        <v>1</v>
      </c>
      <c r="K5437" s="432"/>
      <c r="L5437" s="432" t="e">
        <f>IF(K5437=0,#REF!,0)</f>
        <v>#REF!</v>
      </c>
      <c r="O5437">
        <v>60812.410768000002</v>
      </c>
      <c r="P5437">
        <v>52</v>
      </c>
    </row>
    <row r="5438" spans="1:16">
      <c r="A5438" s="29">
        <v>5436</v>
      </c>
      <c r="B5438" s="29">
        <v>11878.46999999999</v>
      </c>
      <c r="C5438" s="29">
        <v>197615.11699999991</v>
      </c>
      <c r="D5438" s="29">
        <v>1</v>
      </c>
      <c r="E5438" s="29">
        <v>1</v>
      </c>
      <c r="F5438" s="29">
        <v>2755.3339999999998</v>
      </c>
      <c r="G5438" s="29">
        <v>1</v>
      </c>
      <c r="H5438" s="29">
        <v>1</v>
      </c>
      <c r="I5438" s="29">
        <v>1</v>
      </c>
      <c r="K5438" s="432"/>
      <c r="L5438" s="432" t="e">
        <f>IF(K5438=0,#REF!,0)</f>
        <v>#REF!</v>
      </c>
      <c r="O5438">
        <v>62087.822693000002</v>
      </c>
      <c r="P5438">
        <v>49</v>
      </c>
    </row>
    <row r="5439" spans="1:16">
      <c r="A5439" s="29">
        <v>5437</v>
      </c>
      <c r="B5439" s="29">
        <v>19756.878000000001</v>
      </c>
      <c r="C5439" s="29">
        <v>147937.95599999971</v>
      </c>
      <c r="D5439" s="29">
        <v>1</v>
      </c>
      <c r="E5439" s="29">
        <v>1</v>
      </c>
      <c r="F5439" s="29">
        <v>4125.82599999999</v>
      </c>
      <c r="G5439" s="29">
        <v>1</v>
      </c>
      <c r="H5439" s="29">
        <v>1</v>
      </c>
      <c r="I5439" s="29">
        <v>1</v>
      </c>
      <c r="K5439" s="432"/>
      <c r="L5439" s="432" t="e">
        <f>IF(K5439=0,#REF!,0)</f>
        <v>#REF!</v>
      </c>
      <c r="O5439">
        <v>61760.061768000007</v>
      </c>
      <c r="P5439">
        <v>53</v>
      </c>
    </row>
    <row r="5440" spans="1:16">
      <c r="A5440" s="29">
        <v>5438</v>
      </c>
      <c r="B5440" s="29">
        <v>14710.022000000001</v>
      </c>
      <c r="C5440" s="29">
        <v>178886.57199999981</v>
      </c>
      <c r="D5440" s="29">
        <v>1</v>
      </c>
      <c r="E5440" s="29">
        <v>1</v>
      </c>
      <c r="F5440" s="29">
        <v>3668.1669999999999</v>
      </c>
      <c r="G5440" s="29">
        <v>1</v>
      </c>
      <c r="H5440" s="29">
        <v>1</v>
      </c>
      <c r="I5440" s="29">
        <v>1</v>
      </c>
      <c r="K5440" s="432"/>
      <c r="L5440" s="432" t="e">
        <f>IF(K5440=0,#REF!,0)</f>
        <v>#REF!</v>
      </c>
      <c r="O5440">
        <v>61029.013672000001</v>
      </c>
      <c r="P5440">
        <v>51</v>
      </c>
    </row>
    <row r="5441" spans="1:16">
      <c r="A5441" s="29">
        <v>5439</v>
      </c>
      <c r="B5441" s="29">
        <v>13749.92299999989</v>
      </c>
      <c r="C5441" s="29">
        <v>226153.75899999979</v>
      </c>
      <c r="D5441" s="29">
        <v>1</v>
      </c>
      <c r="E5441" s="29">
        <v>1</v>
      </c>
      <c r="F5441" s="29">
        <v>2102.163</v>
      </c>
      <c r="G5441" s="29">
        <v>1</v>
      </c>
      <c r="H5441" s="29">
        <v>1</v>
      </c>
      <c r="I5441" s="29">
        <v>1</v>
      </c>
      <c r="K5441" s="432"/>
      <c r="L5441" s="432" t="e">
        <f>IF(K5441=0,#REF!,0)</f>
        <v>#REF!</v>
      </c>
      <c r="O5441">
        <v>62906.161865999988</v>
      </c>
      <c r="P5441">
        <v>47</v>
      </c>
    </row>
    <row r="5442" spans="1:16">
      <c r="A5442" s="29">
        <v>5440</v>
      </c>
      <c r="B5442" s="29">
        <v>14120.08499999989</v>
      </c>
      <c r="C5442" s="29">
        <v>209004.527</v>
      </c>
      <c r="D5442" s="29">
        <v>1</v>
      </c>
      <c r="E5442" s="29">
        <v>1</v>
      </c>
      <c r="F5442" s="29">
        <v>1841.5329999999999</v>
      </c>
      <c r="G5442" s="29">
        <v>1</v>
      </c>
      <c r="H5442" s="29">
        <v>1</v>
      </c>
      <c r="I5442" s="29">
        <v>1</v>
      </c>
      <c r="K5442" s="432"/>
      <c r="L5442" s="432" t="e">
        <f>IF(K5442=0,#REF!,0)</f>
        <v>#REF!</v>
      </c>
      <c r="O5442">
        <v>62588.076477000002</v>
      </c>
      <c r="P5442">
        <v>33</v>
      </c>
    </row>
    <row r="5443" spans="1:16">
      <c r="A5443" s="29">
        <v>5441</v>
      </c>
      <c r="B5443" s="29">
        <v>14488.347999999991</v>
      </c>
      <c r="C5443" s="29">
        <v>196394.3449999989</v>
      </c>
      <c r="D5443" s="29">
        <v>1</v>
      </c>
      <c r="E5443" s="29">
        <v>1</v>
      </c>
      <c r="F5443" s="29">
        <v>2102.0590000000002</v>
      </c>
      <c r="G5443" s="29">
        <v>1</v>
      </c>
      <c r="H5443" s="29">
        <v>1</v>
      </c>
      <c r="I5443" s="29">
        <v>1</v>
      </c>
      <c r="K5443" s="432"/>
      <c r="L5443" s="432" t="e">
        <f>IF(K5443=0,#REF!,0)</f>
        <v>#REF!</v>
      </c>
      <c r="O5443">
        <v>62223.614259000002</v>
      </c>
      <c r="P5443">
        <v>21</v>
      </c>
    </row>
    <row r="5444" spans="1:16">
      <c r="A5444" s="29">
        <v>5442</v>
      </c>
      <c r="B5444" s="29">
        <v>15734.9829999999</v>
      </c>
      <c r="C5444" s="29">
        <v>153103.10799999969</v>
      </c>
      <c r="D5444" s="29">
        <v>1</v>
      </c>
      <c r="E5444" s="29">
        <v>1</v>
      </c>
      <c r="F5444" s="29">
        <v>3667.7599999999902</v>
      </c>
      <c r="G5444" s="29">
        <v>1</v>
      </c>
      <c r="H5444" s="29">
        <v>1</v>
      </c>
      <c r="I5444" s="29">
        <v>1</v>
      </c>
      <c r="K5444" s="432"/>
      <c r="L5444" s="432" t="e">
        <f>IF(K5444=0,#REF!,0)</f>
        <v>#REF!</v>
      </c>
      <c r="O5444">
        <v>61557.087706999999</v>
      </c>
      <c r="P5444">
        <v>22</v>
      </c>
    </row>
    <row r="5445" spans="1:16">
      <c r="A5445" s="29">
        <v>5443</v>
      </c>
      <c r="B5445" s="29">
        <v>20940.559999999889</v>
      </c>
      <c r="C5445" s="29">
        <v>47865.185999999798</v>
      </c>
      <c r="D5445" s="29">
        <v>1</v>
      </c>
      <c r="E5445" s="29">
        <v>1</v>
      </c>
      <c r="F5445" s="29">
        <v>5170.2249999999904</v>
      </c>
      <c r="G5445" s="29">
        <v>1</v>
      </c>
      <c r="H5445" s="29">
        <v>1</v>
      </c>
      <c r="I5445" s="29">
        <v>1</v>
      </c>
      <c r="K5445" s="432"/>
      <c r="L5445" s="432" t="e">
        <f>IF(K5445=0,#REF!,0)</f>
        <v>#REF!</v>
      </c>
      <c r="O5445">
        <v>60759.864135999997</v>
      </c>
      <c r="P5445">
        <v>35</v>
      </c>
    </row>
    <row r="5446" spans="1:16">
      <c r="A5446" s="29">
        <v>5444</v>
      </c>
      <c r="B5446" s="29">
        <v>22391.928999999989</v>
      </c>
      <c r="C5446" s="29">
        <v>48565.67199999989</v>
      </c>
      <c r="D5446" s="29">
        <v>1</v>
      </c>
      <c r="E5446" s="29">
        <v>1</v>
      </c>
      <c r="F5446" s="29">
        <v>5236.2030000000004</v>
      </c>
      <c r="G5446" s="29">
        <v>1</v>
      </c>
      <c r="H5446" s="29">
        <v>1</v>
      </c>
      <c r="I5446" s="29">
        <v>1</v>
      </c>
      <c r="K5446" s="432"/>
      <c r="L5446" s="432" t="e">
        <f>IF(K5446=0,#REF!,0)</f>
        <v>#REF!</v>
      </c>
      <c r="O5446">
        <v>61080.975891000002</v>
      </c>
      <c r="P5446">
        <v>38</v>
      </c>
    </row>
    <row r="5447" spans="1:16">
      <c r="A5447" s="29">
        <v>5445</v>
      </c>
      <c r="B5447" s="29">
        <v>13812.062</v>
      </c>
      <c r="C5447" s="29">
        <v>22893.606999999902</v>
      </c>
      <c r="D5447" s="29">
        <v>1</v>
      </c>
      <c r="E5447" s="29">
        <v>1</v>
      </c>
      <c r="F5447" s="29">
        <v>4061.1399999999899</v>
      </c>
      <c r="G5447" s="29">
        <v>1</v>
      </c>
      <c r="H5447" s="29">
        <v>1</v>
      </c>
      <c r="I5447" s="29">
        <v>1</v>
      </c>
      <c r="K5447" s="432"/>
      <c r="L5447" s="432" t="e">
        <f>IF(K5447=0,#REF!,0)</f>
        <v>#REF!</v>
      </c>
      <c r="O5447">
        <v>61569.623718000003</v>
      </c>
      <c r="P5447">
        <v>28</v>
      </c>
    </row>
    <row r="5448" spans="1:16">
      <c r="A5448" s="29">
        <v>5446</v>
      </c>
      <c r="B5448" s="29">
        <v>1878.451</v>
      </c>
      <c r="C5448" s="29">
        <v>20764.9549999999</v>
      </c>
      <c r="D5448" s="29">
        <v>1</v>
      </c>
      <c r="E5448" s="29">
        <v>1</v>
      </c>
      <c r="F5448" s="29">
        <v>2949.3229999999999</v>
      </c>
      <c r="G5448" s="29">
        <v>1</v>
      </c>
      <c r="H5448" s="29">
        <v>1</v>
      </c>
      <c r="I5448" s="29">
        <v>1</v>
      </c>
      <c r="K5448" s="432"/>
      <c r="L5448" s="432" t="e">
        <f>IF(K5448=0,#REF!,0)</f>
        <v>#REF!</v>
      </c>
      <c r="O5448">
        <v>60132.938049999997</v>
      </c>
      <c r="P5448">
        <v>42</v>
      </c>
    </row>
    <row r="5449" spans="1:16">
      <c r="A5449" s="29">
        <v>5447</v>
      </c>
      <c r="B5449" s="29">
        <v>1861.616</v>
      </c>
      <c r="C5449" s="29">
        <v>19499.4569999999</v>
      </c>
      <c r="D5449" s="29">
        <v>1</v>
      </c>
      <c r="E5449" s="29">
        <v>1</v>
      </c>
      <c r="F5449" s="29">
        <v>1646.50899999999</v>
      </c>
      <c r="G5449" s="29">
        <v>1</v>
      </c>
      <c r="H5449" s="29">
        <v>1</v>
      </c>
      <c r="I5449" s="29">
        <v>1</v>
      </c>
      <c r="K5449" s="432"/>
      <c r="L5449" s="432" t="e">
        <f>IF(K5449=0,#REF!,0)</f>
        <v>#REF!</v>
      </c>
      <c r="O5449">
        <v>58843.376525</v>
      </c>
      <c r="P5449">
        <v>35</v>
      </c>
    </row>
    <row r="5450" spans="1:16">
      <c r="A5450" s="29">
        <v>5448</v>
      </c>
      <c r="B5450" s="29">
        <v>1116.518999999998</v>
      </c>
      <c r="C5450" s="29">
        <v>18918.074999999899</v>
      </c>
      <c r="D5450" s="29">
        <v>1</v>
      </c>
      <c r="E5450" s="29">
        <v>1</v>
      </c>
      <c r="F5450" s="29">
        <v>1257.213</v>
      </c>
      <c r="G5450" s="29">
        <v>1</v>
      </c>
      <c r="H5450" s="29">
        <v>1</v>
      </c>
      <c r="I5450" s="29">
        <v>1</v>
      </c>
      <c r="K5450" s="432"/>
      <c r="L5450" s="432" t="e">
        <f>IF(K5450=0,#REF!,0)</f>
        <v>#REF!</v>
      </c>
      <c r="O5450">
        <v>57621.918518000013</v>
      </c>
      <c r="P5450">
        <v>20</v>
      </c>
    </row>
    <row r="5451" spans="1:16">
      <c r="A5451" s="29">
        <v>5449</v>
      </c>
      <c r="B5451" s="29">
        <v>1102.390999999998</v>
      </c>
      <c r="C5451" s="29">
        <v>18370.594999999899</v>
      </c>
      <c r="D5451" s="29">
        <v>1</v>
      </c>
      <c r="E5451" s="29">
        <v>1</v>
      </c>
      <c r="F5451" s="29">
        <v>551.54199999999901</v>
      </c>
      <c r="G5451" s="29">
        <v>1</v>
      </c>
      <c r="H5451" s="29">
        <v>1</v>
      </c>
      <c r="I5451" s="29">
        <v>1</v>
      </c>
      <c r="K5451" s="432"/>
      <c r="L5451" s="432" t="e">
        <f>IF(K5451=0,#REF!,0)</f>
        <v>#REF!</v>
      </c>
      <c r="O5451">
        <v>54895.649047999999</v>
      </c>
      <c r="P5451">
        <v>28</v>
      </c>
    </row>
    <row r="5452" spans="1:16">
      <c r="A5452" s="29">
        <v>5450</v>
      </c>
      <c r="B5452" s="29">
        <v>1088.649999999998</v>
      </c>
      <c r="C5452" s="29">
        <v>17775.530999999901</v>
      </c>
      <c r="D5452" s="29">
        <v>1</v>
      </c>
      <c r="E5452" s="29">
        <v>1</v>
      </c>
      <c r="F5452" s="29">
        <v>312.41699999999997</v>
      </c>
      <c r="G5452" s="29">
        <v>1</v>
      </c>
      <c r="H5452" s="29">
        <v>1</v>
      </c>
      <c r="I5452" s="29">
        <v>1</v>
      </c>
      <c r="K5452" s="432"/>
      <c r="L5452" s="432" t="e">
        <f>IF(K5452=0,#REF!,0)</f>
        <v>#REF!</v>
      </c>
      <c r="O5452">
        <v>54486.494355000003</v>
      </c>
      <c r="P5452">
        <v>28</v>
      </c>
    </row>
    <row r="5453" spans="1:16">
      <c r="A5453" s="29">
        <v>5451</v>
      </c>
      <c r="B5453" s="29">
        <v>1078.2249999999981</v>
      </c>
      <c r="C5453" s="29">
        <v>17369.069999999901</v>
      </c>
      <c r="D5453" s="29">
        <v>1</v>
      </c>
      <c r="E5453" s="29">
        <v>1</v>
      </c>
      <c r="F5453" s="29">
        <v>239.47900000000001</v>
      </c>
      <c r="G5453" s="29">
        <v>1</v>
      </c>
      <c r="H5453" s="29">
        <v>1</v>
      </c>
      <c r="I5453" s="29">
        <v>1</v>
      </c>
      <c r="K5453" s="432"/>
      <c r="L5453" s="432" t="e">
        <f>IF(K5453=0,#REF!,0)</f>
        <v>#REF!</v>
      </c>
      <c r="O5453">
        <v>54160.108305999987</v>
      </c>
      <c r="P5453">
        <v>17</v>
      </c>
    </row>
    <row r="5454" spans="1:16">
      <c r="A5454" s="29">
        <v>5452</v>
      </c>
      <c r="B5454" s="29">
        <v>1068.056999999998</v>
      </c>
      <c r="C5454" s="29">
        <v>16978.6319999999</v>
      </c>
      <c r="D5454" s="29">
        <v>1</v>
      </c>
      <c r="E5454" s="29">
        <v>1</v>
      </c>
      <c r="F5454" s="29">
        <v>239.90799999999899</v>
      </c>
      <c r="G5454" s="29">
        <v>1</v>
      </c>
      <c r="H5454" s="29">
        <v>1</v>
      </c>
      <c r="I5454" s="29">
        <v>1</v>
      </c>
      <c r="K5454" s="432"/>
      <c r="L5454" s="432" t="e">
        <f>IF(K5454=0,#REF!,0)</f>
        <v>#REF!</v>
      </c>
      <c r="O5454">
        <v>54180.035279999996</v>
      </c>
      <c r="P5454">
        <v>28</v>
      </c>
    </row>
    <row r="5455" spans="1:16">
      <c r="A5455" s="29">
        <v>5453</v>
      </c>
      <c r="B5455" s="29">
        <v>1061.122999999998</v>
      </c>
      <c r="C5455" s="29">
        <v>16742.6339999999</v>
      </c>
      <c r="D5455" s="29">
        <v>1</v>
      </c>
      <c r="E5455" s="29">
        <v>1</v>
      </c>
      <c r="F5455" s="29">
        <v>225.23899999999901</v>
      </c>
      <c r="G5455" s="29">
        <v>1</v>
      </c>
      <c r="H5455" s="29">
        <v>1</v>
      </c>
      <c r="I5455" s="29">
        <v>1</v>
      </c>
      <c r="K5455" s="432"/>
      <c r="L5455" s="432" t="e">
        <f>IF(K5455=0,#REF!,0)</f>
        <v>#REF!</v>
      </c>
      <c r="O5455">
        <v>54508.769225999997</v>
      </c>
      <c r="P5455">
        <v>27</v>
      </c>
    </row>
    <row r="5456" spans="1:16">
      <c r="A5456" s="29">
        <v>5454</v>
      </c>
      <c r="B5456" s="29">
        <v>1786.3440000000001</v>
      </c>
      <c r="C5456" s="29">
        <v>16589.283999999901</v>
      </c>
      <c r="D5456" s="29">
        <v>1</v>
      </c>
      <c r="E5456" s="29">
        <v>1</v>
      </c>
      <c r="F5456" s="29">
        <v>2496.1880000000001</v>
      </c>
      <c r="G5456" s="29">
        <v>1</v>
      </c>
      <c r="H5456" s="29">
        <v>1</v>
      </c>
      <c r="I5456" s="29">
        <v>1</v>
      </c>
      <c r="K5456" s="432"/>
      <c r="L5456" s="432" t="e">
        <f>IF(K5456=0,#REF!,0)</f>
        <v>#REF!</v>
      </c>
      <c r="O5456">
        <v>54782.039245</v>
      </c>
      <c r="P5456">
        <v>30</v>
      </c>
    </row>
    <row r="5457" spans="1:16">
      <c r="A5457" s="29">
        <v>5455</v>
      </c>
      <c r="B5457" s="29">
        <v>17480.66</v>
      </c>
      <c r="C5457" s="29">
        <v>18002.712999999902</v>
      </c>
      <c r="D5457" s="29">
        <v>1</v>
      </c>
      <c r="E5457" s="29">
        <v>1</v>
      </c>
      <c r="F5457" s="29">
        <v>6548.9570000000003</v>
      </c>
      <c r="G5457" s="29">
        <v>1</v>
      </c>
      <c r="H5457" s="29">
        <v>1</v>
      </c>
      <c r="I5457" s="29">
        <v>1</v>
      </c>
      <c r="K5457" s="432"/>
      <c r="L5457" s="432" t="e">
        <f>IF(K5457=0,#REF!,0)</f>
        <v>#REF!</v>
      </c>
      <c r="O5457">
        <v>56168.832397999999</v>
      </c>
      <c r="P5457">
        <v>35</v>
      </c>
    </row>
    <row r="5458" spans="1:16">
      <c r="A5458" s="29">
        <v>5456</v>
      </c>
      <c r="B5458" s="29">
        <v>10114.580999999989</v>
      </c>
      <c r="C5458" s="29">
        <v>134980.59299999979</v>
      </c>
      <c r="D5458" s="29">
        <v>1</v>
      </c>
      <c r="E5458" s="29">
        <v>1</v>
      </c>
      <c r="F5458" s="29">
        <v>5305.5139999999901</v>
      </c>
      <c r="G5458" s="29">
        <v>1</v>
      </c>
      <c r="H5458" s="29">
        <v>1</v>
      </c>
      <c r="I5458" s="29">
        <v>1</v>
      </c>
      <c r="K5458" s="432"/>
      <c r="L5458" s="432" t="e">
        <f>IF(K5458=0,#REF!,0)</f>
        <v>#REF!</v>
      </c>
      <c r="O5458">
        <v>59344.731629000002</v>
      </c>
      <c r="P5458">
        <v>42</v>
      </c>
    </row>
    <row r="5459" spans="1:16">
      <c r="A5459" s="29">
        <v>5457</v>
      </c>
      <c r="B5459" s="29">
        <v>11493.90699999999</v>
      </c>
      <c r="C5459" s="29">
        <v>172849.81599999979</v>
      </c>
      <c r="D5459" s="29">
        <v>1</v>
      </c>
      <c r="E5459" s="29">
        <v>1</v>
      </c>
      <c r="F5459" s="29">
        <v>4389.3219999999901</v>
      </c>
      <c r="G5459" s="29">
        <v>1</v>
      </c>
      <c r="H5459" s="29">
        <v>1</v>
      </c>
      <c r="I5459" s="29">
        <v>1</v>
      </c>
      <c r="K5459" s="432"/>
      <c r="L5459" s="432" t="e">
        <f>IF(K5459=0,#REF!,0)</f>
        <v>#REF!</v>
      </c>
      <c r="O5459">
        <v>61912.914673000007</v>
      </c>
      <c r="P5459">
        <v>57</v>
      </c>
    </row>
    <row r="5460" spans="1:16">
      <c r="A5460" s="29">
        <v>5458</v>
      </c>
      <c r="B5460" s="29">
        <v>13723.47</v>
      </c>
      <c r="C5460" s="29">
        <v>205632.2899999989</v>
      </c>
      <c r="D5460" s="29">
        <v>1</v>
      </c>
      <c r="E5460" s="29">
        <v>1</v>
      </c>
      <c r="F5460" s="29">
        <v>3343.1849999999999</v>
      </c>
      <c r="G5460" s="29">
        <v>1</v>
      </c>
      <c r="H5460" s="29">
        <v>1</v>
      </c>
      <c r="I5460" s="29">
        <v>1</v>
      </c>
      <c r="K5460" s="432"/>
      <c r="L5460" s="432" t="e">
        <f>IF(K5460=0,#REF!,0)</f>
        <v>#REF!</v>
      </c>
      <c r="O5460">
        <v>65662.674681999997</v>
      </c>
      <c r="P5460">
        <v>37</v>
      </c>
    </row>
    <row r="5461" spans="1:16">
      <c r="A5461" s="29">
        <v>5459</v>
      </c>
      <c r="B5461" s="29">
        <v>13958.255999999899</v>
      </c>
      <c r="C5461" s="29">
        <v>229235.4049999998</v>
      </c>
      <c r="D5461" s="29">
        <v>1</v>
      </c>
      <c r="E5461" s="29">
        <v>1</v>
      </c>
      <c r="F5461" s="29">
        <v>2950.723</v>
      </c>
      <c r="G5461" s="29">
        <v>1</v>
      </c>
      <c r="H5461" s="29">
        <v>1</v>
      </c>
      <c r="I5461" s="29">
        <v>1</v>
      </c>
      <c r="K5461" s="432"/>
      <c r="L5461" s="432" t="e">
        <f>IF(K5461=0,#REF!,0)</f>
        <v>#REF!</v>
      </c>
      <c r="O5461">
        <v>67876.856383999999</v>
      </c>
      <c r="P5461">
        <v>25</v>
      </c>
    </row>
    <row r="5462" spans="1:16">
      <c r="A5462" s="29">
        <v>5460</v>
      </c>
      <c r="B5462" s="29">
        <v>14725.21099999999</v>
      </c>
      <c r="C5462" s="29">
        <v>212294.5689999999</v>
      </c>
      <c r="D5462" s="29">
        <v>1</v>
      </c>
      <c r="E5462" s="29">
        <v>1</v>
      </c>
      <c r="F5462" s="29">
        <v>2754.31899999999</v>
      </c>
      <c r="G5462" s="29">
        <v>1</v>
      </c>
      <c r="H5462" s="29">
        <v>1</v>
      </c>
      <c r="I5462" s="29">
        <v>1</v>
      </c>
      <c r="K5462" s="432"/>
      <c r="L5462" s="432" t="e">
        <f>IF(K5462=0,#REF!,0)</f>
        <v>#REF!</v>
      </c>
      <c r="O5462">
        <v>69064.388305</v>
      </c>
      <c r="P5462">
        <v>57</v>
      </c>
    </row>
    <row r="5463" spans="1:16">
      <c r="A5463" s="29">
        <v>5461</v>
      </c>
      <c r="B5463" s="29">
        <v>23036.999999999891</v>
      </c>
      <c r="C5463" s="29">
        <v>166398.69199999981</v>
      </c>
      <c r="D5463" s="29">
        <v>1</v>
      </c>
      <c r="E5463" s="29">
        <v>1</v>
      </c>
      <c r="F5463" s="29">
        <v>4124.3099999999904</v>
      </c>
      <c r="G5463" s="29">
        <v>1</v>
      </c>
      <c r="H5463" s="29">
        <v>1</v>
      </c>
      <c r="I5463" s="29">
        <v>1</v>
      </c>
      <c r="K5463" s="432"/>
      <c r="L5463" s="432" t="e">
        <f>IF(K5463=0,#REF!,0)</f>
        <v>#REF!</v>
      </c>
      <c r="O5463">
        <v>67599.362427</v>
      </c>
      <c r="P5463">
        <v>51</v>
      </c>
    </row>
    <row r="5464" spans="1:16">
      <c r="A5464" s="29">
        <v>5462</v>
      </c>
      <c r="B5464" s="29">
        <v>18077.994999999992</v>
      </c>
      <c r="C5464" s="29">
        <v>198634.98499999891</v>
      </c>
      <c r="D5464" s="29">
        <v>1</v>
      </c>
      <c r="E5464" s="29">
        <v>1</v>
      </c>
      <c r="F5464" s="29">
        <v>3666.95099999999</v>
      </c>
      <c r="G5464" s="29">
        <v>1</v>
      </c>
      <c r="H5464" s="29">
        <v>1</v>
      </c>
      <c r="I5464" s="29">
        <v>1</v>
      </c>
      <c r="K5464" s="432"/>
      <c r="L5464" s="432" t="e">
        <f>IF(K5464=0,#REF!,0)</f>
        <v>#REF!</v>
      </c>
      <c r="O5464">
        <v>66703.302978000007</v>
      </c>
      <c r="P5464">
        <v>34</v>
      </c>
    </row>
    <row r="5465" spans="1:16">
      <c r="A5465" s="29">
        <v>5463</v>
      </c>
      <c r="B5465" s="29">
        <v>16977.095000000001</v>
      </c>
      <c r="C5465" s="29">
        <v>244007.51099999881</v>
      </c>
      <c r="D5465" s="29">
        <v>1</v>
      </c>
      <c r="E5465" s="29">
        <v>1</v>
      </c>
      <c r="F5465" s="29">
        <v>2101.3889999999901</v>
      </c>
      <c r="G5465" s="29">
        <v>1</v>
      </c>
      <c r="H5465" s="29">
        <v>1</v>
      </c>
      <c r="I5465" s="29">
        <v>1</v>
      </c>
      <c r="K5465" s="432"/>
      <c r="L5465" s="432" t="e">
        <f>IF(K5465=0,#REF!,0)</f>
        <v>#REF!</v>
      </c>
      <c r="O5465">
        <v>70553.269836000007</v>
      </c>
      <c r="P5465">
        <v>25</v>
      </c>
    </row>
    <row r="5466" spans="1:16">
      <c r="A5466" s="29">
        <v>5464</v>
      </c>
      <c r="B5466" s="29">
        <v>16916.84499999999</v>
      </c>
      <c r="C5466" s="29">
        <v>224305.58099999989</v>
      </c>
      <c r="D5466" s="29">
        <v>1</v>
      </c>
      <c r="E5466" s="29">
        <v>1</v>
      </c>
      <c r="F5466" s="29">
        <v>1840.8710000000001</v>
      </c>
      <c r="G5466" s="29">
        <v>1</v>
      </c>
      <c r="H5466" s="29">
        <v>1</v>
      </c>
      <c r="I5466" s="29">
        <v>1</v>
      </c>
      <c r="K5466" s="432"/>
      <c r="L5466" s="432" t="e">
        <f>IF(K5466=0,#REF!,0)</f>
        <v>#REF!</v>
      </c>
      <c r="O5466">
        <v>70300.908629999991</v>
      </c>
      <c r="P5466">
        <v>29</v>
      </c>
    </row>
    <row r="5467" spans="1:16">
      <c r="A5467" s="29">
        <v>5465</v>
      </c>
      <c r="B5467" s="29">
        <v>16442.710999999988</v>
      </c>
      <c r="C5467" s="29">
        <v>205789.95199999979</v>
      </c>
      <c r="D5467" s="29">
        <v>1</v>
      </c>
      <c r="E5467" s="29">
        <v>1</v>
      </c>
      <c r="F5467" s="29">
        <v>2101.48199999999</v>
      </c>
      <c r="G5467" s="29">
        <v>1</v>
      </c>
      <c r="H5467" s="29">
        <v>1</v>
      </c>
      <c r="I5467" s="29">
        <v>1</v>
      </c>
      <c r="K5467" s="432"/>
      <c r="L5467" s="432" t="e">
        <f>IF(K5467=0,#REF!,0)</f>
        <v>#REF!</v>
      </c>
      <c r="O5467">
        <v>70677.628417999993</v>
      </c>
      <c r="P5467">
        <v>29</v>
      </c>
    </row>
    <row r="5468" spans="1:16">
      <c r="A5468" s="29">
        <v>5466</v>
      </c>
      <c r="B5468" s="29">
        <v>16766.150999999889</v>
      </c>
      <c r="C5468" s="29">
        <v>156869.12999999989</v>
      </c>
      <c r="D5468" s="29">
        <v>1</v>
      </c>
      <c r="E5468" s="29">
        <v>1</v>
      </c>
      <c r="F5468" s="29">
        <v>3667.1869999999999</v>
      </c>
      <c r="G5468" s="29">
        <v>1</v>
      </c>
      <c r="H5468" s="29">
        <v>1</v>
      </c>
      <c r="I5468" s="29">
        <v>1</v>
      </c>
      <c r="K5468" s="432"/>
      <c r="L5468" s="432" t="e">
        <f>IF(K5468=0,#REF!,0)</f>
        <v>#REF!</v>
      </c>
      <c r="O5468">
        <v>69837.23156700001</v>
      </c>
      <c r="P5468">
        <v>37</v>
      </c>
    </row>
    <row r="5469" spans="1:16">
      <c r="A5469" s="29">
        <v>5467</v>
      </c>
      <c r="B5469" s="29">
        <v>21461.745999999988</v>
      </c>
      <c r="C5469" s="29">
        <v>48112.585999999908</v>
      </c>
      <c r="D5469" s="29">
        <v>1</v>
      </c>
      <c r="E5469" s="29">
        <v>1</v>
      </c>
      <c r="F5469" s="29">
        <v>5169.683</v>
      </c>
      <c r="G5469" s="29">
        <v>1</v>
      </c>
      <c r="H5469" s="29">
        <v>1</v>
      </c>
      <c r="I5469" s="29">
        <v>1</v>
      </c>
      <c r="K5469" s="432"/>
      <c r="L5469" s="432" t="e">
        <f>IF(K5469=0,#REF!,0)</f>
        <v>#REF!</v>
      </c>
      <c r="O5469">
        <v>68240.032288000002</v>
      </c>
      <c r="P5469">
        <v>23</v>
      </c>
    </row>
    <row r="5470" spans="1:16">
      <c r="A5470" s="29">
        <v>5468</v>
      </c>
      <c r="B5470" s="29">
        <v>23153.800999999999</v>
      </c>
      <c r="C5470" s="29">
        <v>49174.549999999799</v>
      </c>
      <c r="D5470" s="29">
        <v>1</v>
      </c>
      <c r="E5470" s="29">
        <v>1</v>
      </c>
      <c r="F5470" s="29">
        <v>5235.8670000000002</v>
      </c>
      <c r="G5470" s="29">
        <v>1</v>
      </c>
      <c r="H5470" s="29">
        <v>1</v>
      </c>
      <c r="I5470" s="29">
        <v>1</v>
      </c>
      <c r="K5470" s="432"/>
      <c r="L5470" s="432" t="e">
        <f>IF(K5470=0,#REF!,0)</f>
        <v>#REF!</v>
      </c>
      <c r="O5470">
        <v>67248.360533999992</v>
      </c>
      <c r="P5470">
        <v>26</v>
      </c>
    </row>
    <row r="5471" spans="1:16">
      <c r="A5471" s="29">
        <v>5469</v>
      </c>
      <c r="B5471" s="29">
        <v>14537.17</v>
      </c>
      <c r="C5471" s="29">
        <v>23272.161999999898</v>
      </c>
      <c r="D5471" s="29">
        <v>1</v>
      </c>
      <c r="E5471" s="29">
        <v>1</v>
      </c>
      <c r="F5471" s="29">
        <v>4061.05</v>
      </c>
      <c r="G5471" s="29">
        <v>1</v>
      </c>
      <c r="H5471" s="29">
        <v>1</v>
      </c>
      <c r="I5471" s="29">
        <v>1</v>
      </c>
      <c r="K5471" s="432"/>
      <c r="L5471" s="432" t="e">
        <f>IF(K5471=0,#REF!,0)</f>
        <v>#REF!</v>
      </c>
      <c r="O5471">
        <v>66098.137206999992</v>
      </c>
      <c r="P5471">
        <v>28</v>
      </c>
    </row>
    <row r="5472" spans="1:16">
      <c r="A5472" s="29">
        <v>5470</v>
      </c>
      <c r="B5472" s="29">
        <v>1907.5309999999999</v>
      </c>
      <c r="C5472" s="29">
        <v>21045.896999999892</v>
      </c>
      <c r="D5472" s="29">
        <v>1</v>
      </c>
      <c r="E5472" s="29">
        <v>1</v>
      </c>
      <c r="F5472" s="29">
        <v>2949.2219999999902</v>
      </c>
      <c r="G5472" s="29">
        <v>1</v>
      </c>
      <c r="H5472" s="29">
        <v>1</v>
      </c>
      <c r="I5472" s="29">
        <v>1</v>
      </c>
      <c r="K5472" s="432"/>
      <c r="L5472" s="432" t="e">
        <f>IF(K5472=0,#REF!,0)</f>
        <v>#REF!</v>
      </c>
      <c r="O5472">
        <v>63947.873229999997</v>
      </c>
      <c r="P5472">
        <v>29</v>
      </c>
    </row>
    <row r="5473" spans="1:16">
      <c r="A5473" s="29">
        <v>5471</v>
      </c>
      <c r="B5473" s="29">
        <v>1864.779</v>
      </c>
      <c r="C5473" s="29">
        <v>19582.762999999901</v>
      </c>
      <c r="D5473" s="29">
        <v>1</v>
      </c>
      <c r="E5473" s="29">
        <v>1</v>
      </c>
      <c r="F5473" s="29">
        <v>1646.575</v>
      </c>
      <c r="G5473" s="29">
        <v>1</v>
      </c>
      <c r="H5473" s="29">
        <v>1</v>
      </c>
      <c r="I5473" s="29">
        <v>1</v>
      </c>
      <c r="K5473" s="432"/>
      <c r="L5473" s="432" t="e">
        <f>IF(K5473=0,#REF!,0)</f>
        <v>#REF!</v>
      </c>
      <c r="O5473">
        <v>60933.072936999997</v>
      </c>
      <c r="P5473">
        <v>37</v>
      </c>
    </row>
    <row r="5474" spans="1:16">
      <c r="A5474" s="29">
        <v>5472</v>
      </c>
      <c r="B5474" s="29">
        <v>1111.671999999998</v>
      </c>
      <c r="C5474" s="29">
        <v>18742.900999999889</v>
      </c>
      <c r="D5474" s="29">
        <v>1</v>
      </c>
      <c r="E5474" s="29">
        <v>1</v>
      </c>
      <c r="F5474" s="29">
        <v>1257.37599999999</v>
      </c>
      <c r="G5474" s="29">
        <v>1</v>
      </c>
      <c r="H5474" s="29">
        <v>1</v>
      </c>
      <c r="I5474" s="29">
        <v>1</v>
      </c>
      <c r="K5474" s="432"/>
      <c r="L5474" s="432" t="e">
        <f>IF(K5474=0,#REF!,0)</f>
        <v>#REF!</v>
      </c>
      <c r="O5474">
        <v>59563.264770000002</v>
      </c>
      <c r="P5474">
        <v>19</v>
      </c>
    </row>
    <row r="5475" spans="1:16">
      <c r="A5475" s="29">
        <v>5473</v>
      </c>
      <c r="B5475" s="29">
        <v>1097.315999999998</v>
      </c>
      <c r="C5475" s="29">
        <v>18179.619999999901</v>
      </c>
      <c r="D5475" s="29">
        <v>1</v>
      </c>
      <c r="E5475" s="29">
        <v>1</v>
      </c>
      <c r="F5475" s="29">
        <v>533.59199999999998</v>
      </c>
      <c r="G5475" s="29">
        <v>1</v>
      </c>
      <c r="H5475" s="29">
        <v>1</v>
      </c>
      <c r="I5475" s="29">
        <v>1</v>
      </c>
      <c r="K5475" s="432"/>
      <c r="L5475" s="432" t="e">
        <f>IF(K5475=0,#REF!,0)</f>
        <v>#REF!</v>
      </c>
      <c r="O5475">
        <v>58170.835509999997</v>
      </c>
      <c r="P5475">
        <v>28</v>
      </c>
    </row>
    <row r="5476" spans="1:16">
      <c r="A5476" s="29">
        <v>5474</v>
      </c>
      <c r="B5476" s="29">
        <v>1078.1929999999979</v>
      </c>
      <c r="C5476" s="29">
        <v>17361.64099999989</v>
      </c>
      <c r="D5476" s="29">
        <v>1</v>
      </c>
      <c r="E5476" s="29">
        <v>1</v>
      </c>
      <c r="F5476" s="29">
        <v>587.58499999999901</v>
      </c>
      <c r="G5476" s="29">
        <v>1</v>
      </c>
      <c r="H5476" s="29">
        <v>1</v>
      </c>
      <c r="I5476" s="29">
        <v>1</v>
      </c>
      <c r="K5476" s="432"/>
      <c r="L5476" s="432" t="e">
        <f>IF(K5476=0,#REF!,0)</f>
        <v>#REF!</v>
      </c>
      <c r="O5476">
        <v>55445.048583999996</v>
      </c>
      <c r="P5476">
        <v>23</v>
      </c>
    </row>
    <row r="5477" spans="1:16">
      <c r="A5477" s="29">
        <v>5475</v>
      </c>
      <c r="B5477" s="29">
        <v>1067.4459999999981</v>
      </c>
      <c r="C5477" s="29">
        <v>16960.2049999999</v>
      </c>
      <c r="D5477" s="29">
        <v>1</v>
      </c>
      <c r="E5477" s="29">
        <v>1</v>
      </c>
      <c r="F5477" s="29">
        <v>377.56</v>
      </c>
      <c r="G5477" s="29">
        <v>1</v>
      </c>
      <c r="H5477" s="29">
        <v>1</v>
      </c>
      <c r="I5477" s="29">
        <v>1</v>
      </c>
      <c r="K5477" s="432"/>
      <c r="L5477" s="432" t="e">
        <f>IF(K5477=0,#REF!,0)</f>
        <v>#REF!</v>
      </c>
      <c r="O5477">
        <v>56177.005217999998</v>
      </c>
      <c r="P5477">
        <v>22</v>
      </c>
    </row>
    <row r="5478" spans="1:16">
      <c r="A5478" s="29">
        <v>5476</v>
      </c>
      <c r="B5478" s="29">
        <v>1057.717999999998</v>
      </c>
      <c r="C5478" s="29">
        <v>16608.642999999902</v>
      </c>
      <c r="D5478" s="29">
        <v>1</v>
      </c>
      <c r="E5478" s="29">
        <v>1</v>
      </c>
      <c r="F5478" s="29">
        <v>220.47499999999999</v>
      </c>
      <c r="G5478" s="29">
        <v>1</v>
      </c>
      <c r="H5478" s="29">
        <v>1</v>
      </c>
      <c r="I5478" s="29">
        <v>1</v>
      </c>
      <c r="K5478" s="432"/>
      <c r="L5478" s="432" t="e">
        <f>IF(K5478=0,#REF!,0)</f>
        <v>#REF!</v>
      </c>
      <c r="O5478">
        <v>55993.933288</v>
      </c>
      <c r="P5478">
        <v>27</v>
      </c>
    </row>
    <row r="5479" spans="1:16">
      <c r="A5479" s="29">
        <v>5477</v>
      </c>
      <c r="B5479" s="29">
        <v>1047.718999999998</v>
      </c>
      <c r="C5479" s="29">
        <v>16262.031999999899</v>
      </c>
      <c r="D5479" s="29">
        <v>1</v>
      </c>
      <c r="E5479" s="29">
        <v>1</v>
      </c>
      <c r="F5479" s="29">
        <v>220.75799999999899</v>
      </c>
      <c r="G5479" s="29">
        <v>1</v>
      </c>
      <c r="H5479" s="29">
        <v>1</v>
      </c>
      <c r="I5479" s="29">
        <v>1</v>
      </c>
      <c r="K5479" s="432"/>
      <c r="L5479" s="432" t="e">
        <f>IF(K5479=0,#REF!,0)</f>
        <v>#REF!</v>
      </c>
      <c r="O5479">
        <v>55470.435669999999</v>
      </c>
      <c r="P5479">
        <v>18</v>
      </c>
    </row>
    <row r="5480" spans="1:16">
      <c r="A5480" s="29">
        <v>5478</v>
      </c>
      <c r="B5480" s="29">
        <v>1775.606</v>
      </c>
      <c r="C5480" s="29">
        <v>16203.432999999901</v>
      </c>
      <c r="D5480" s="29">
        <v>1</v>
      </c>
      <c r="E5480" s="29">
        <v>1</v>
      </c>
      <c r="F5480" s="29">
        <v>696.57899999999995</v>
      </c>
      <c r="G5480" s="29">
        <v>1</v>
      </c>
      <c r="H5480" s="29">
        <v>1</v>
      </c>
      <c r="I5480" s="29">
        <v>1</v>
      </c>
      <c r="K5480" s="432"/>
      <c r="L5480" s="432" t="e">
        <f>IF(K5480=0,#REF!,0)</f>
        <v>#REF!</v>
      </c>
      <c r="O5480">
        <v>56647.843871999998</v>
      </c>
      <c r="P5480">
        <v>27</v>
      </c>
    </row>
    <row r="5481" spans="1:16">
      <c r="A5481" s="29">
        <v>5479</v>
      </c>
      <c r="B5481" s="29">
        <v>16005.482999999989</v>
      </c>
      <c r="C5481" s="29">
        <v>17129.857999999898</v>
      </c>
      <c r="D5481" s="29">
        <v>1</v>
      </c>
      <c r="E5481" s="29">
        <v>1</v>
      </c>
      <c r="F5481" s="29">
        <v>1862.4879999999901</v>
      </c>
      <c r="G5481" s="29">
        <v>1</v>
      </c>
      <c r="H5481" s="29">
        <v>1</v>
      </c>
      <c r="I5481" s="29">
        <v>1</v>
      </c>
      <c r="K5481" s="432"/>
      <c r="L5481" s="432" t="e">
        <f>IF(K5481=0,#REF!,0)</f>
        <v>#REF!</v>
      </c>
      <c r="O5481">
        <v>57409.474700999999</v>
      </c>
      <c r="P5481">
        <v>20</v>
      </c>
    </row>
    <row r="5482" spans="1:16">
      <c r="A5482" s="29">
        <v>5480</v>
      </c>
      <c r="B5482" s="29">
        <v>8369.8009999999995</v>
      </c>
      <c r="C5482" s="29">
        <v>42393.593999999903</v>
      </c>
      <c r="D5482" s="29">
        <v>1</v>
      </c>
      <c r="E5482" s="29">
        <v>1</v>
      </c>
      <c r="F5482" s="29">
        <v>3148.2649999999999</v>
      </c>
      <c r="G5482" s="29">
        <v>1</v>
      </c>
      <c r="H5482" s="29">
        <v>1</v>
      </c>
      <c r="I5482" s="29">
        <v>1</v>
      </c>
      <c r="K5482" s="432"/>
      <c r="L5482" s="432" t="e">
        <f>IF(K5482=0,#REF!,0)</f>
        <v>#REF!</v>
      </c>
      <c r="O5482">
        <v>60149.274901999997</v>
      </c>
      <c r="P5482">
        <v>32</v>
      </c>
    </row>
    <row r="5483" spans="1:16">
      <c r="A5483" s="29">
        <v>5481</v>
      </c>
      <c r="B5483" s="29">
        <v>9593.743999999997</v>
      </c>
      <c r="C5483" s="29">
        <v>44413.585999999799</v>
      </c>
      <c r="D5483" s="29">
        <v>1</v>
      </c>
      <c r="E5483" s="29">
        <v>1</v>
      </c>
      <c r="F5483" s="29">
        <v>5106.8399999999901</v>
      </c>
      <c r="G5483" s="29">
        <v>1</v>
      </c>
      <c r="H5483" s="29">
        <v>1</v>
      </c>
      <c r="I5483" s="29">
        <v>1</v>
      </c>
      <c r="K5483" s="432"/>
      <c r="L5483" s="432" t="e">
        <f>IF(K5483=0,#REF!,0)</f>
        <v>#REF!</v>
      </c>
      <c r="O5483">
        <v>63310.170776000014</v>
      </c>
      <c r="P5483">
        <v>38</v>
      </c>
    </row>
    <row r="5484" spans="1:16">
      <c r="A5484" s="29">
        <v>5482</v>
      </c>
      <c r="B5484" s="29">
        <v>11654.242999999989</v>
      </c>
      <c r="C5484" s="29">
        <v>47731.502999999902</v>
      </c>
      <c r="D5484" s="29">
        <v>1</v>
      </c>
      <c r="E5484" s="29">
        <v>1</v>
      </c>
      <c r="F5484" s="29">
        <v>5049.8859999999904</v>
      </c>
      <c r="G5484" s="29">
        <v>1</v>
      </c>
      <c r="H5484" s="29">
        <v>1</v>
      </c>
      <c r="I5484" s="29">
        <v>1</v>
      </c>
      <c r="K5484" s="432"/>
      <c r="L5484" s="432" t="e">
        <f>IF(K5484=0,#REF!,0)</f>
        <v>#REF!</v>
      </c>
      <c r="O5484">
        <v>66688.583253000004</v>
      </c>
      <c r="P5484">
        <v>39</v>
      </c>
    </row>
    <row r="5485" spans="1:16">
      <c r="A5485" s="29">
        <v>5483</v>
      </c>
      <c r="B5485" s="29">
        <v>13348.352999999999</v>
      </c>
      <c r="C5485" s="29">
        <v>50370.107999999876</v>
      </c>
      <c r="D5485" s="29">
        <v>1</v>
      </c>
      <c r="E5485" s="29">
        <v>1</v>
      </c>
      <c r="F5485" s="29">
        <v>4545.0309999999899</v>
      </c>
      <c r="G5485" s="29">
        <v>1</v>
      </c>
      <c r="H5485" s="29">
        <v>1</v>
      </c>
      <c r="I5485" s="29">
        <v>1</v>
      </c>
      <c r="K5485" s="432"/>
      <c r="L5485" s="432" t="e">
        <f>IF(K5485=0,#REF!,0)</f>
        <v>#REF!</v>
      </c>
      <c r="O5485">
        <v>69077.82422000001</v>
      </c>
      <c r="P5485">
        <v>52</v>
      </c>
    </row>
    <row r="5486" spans="1:16">
      <c r="A5486" s="29">
        <v>5484</v>
      </c>
      <c r="B5486" s="29">
        <v>13158.294999999989</v>
      </c>
      <c r="C5486" s="29">
        <v>50138.9399999999</v>
      </c>
      <c r="D5486" s="29">
        <v>1</v>
      </c>
      <c r="E5486" s="29">
        <v>1</v>
      </c>
      <c r="F5486" s="29">
        <v>4880.3679999999904</v>
      </c>
      <c r="G5486" s="29">
        <v>1</v>
      </c>
      <c r="H5486" s="29">
        <v>1</v>
      </c>
      <c r="I5486" s="29">
        <v>1</v>
      </c>
      <c r="K5486" s="432"/>
      <c r="L5486" s="432" t="e">
        <f>IF(K5486=0,#REF!,0)</f>
        <v>#REF!</v>
      </c>
      <c r="O5486">
        <v>70355.813477000003</v>
      </c>
      <c r="P5486">
        <v>52</v>
      </c>
    </row>
    <row r="5487" spans="1:16">
      <c r="A5487" s="29">
        <v>5485</v>
      </c>
      <c r="B5487" s="29">
        <v>21371.278999999889</v>
      </c>
      <c r="C5487" s="29">
        <v>48763.647999999906</v>
      </c>
      <c r="D5487" s="29">
        <v>1</v>
      </c>
      <c r="E5487" s="29">
        <v>1</v>
      </c>
      <c r="F5487" s="29">
        <v>4935.7169999999996</v>
      </c>
      <c r="G5487" s="29">
        <v>1</v>
      </c>
      <c r="H5487" s="29">
        <v>1</v>
      </c>
      <c r="I5487" s="29">
        <v>1</v>
      </c>
      <c r="K5487" s="432"/>
      <c r="L5487" s="432" t="e">
        <f>IF(K5487=0,#REF!,0)</f>
        <v>#REF!</v>
      </c>
      <c r="O5487">
        <v>68297.092772999997</v>
      </c>
      <c r="P5487">
        <v>36</v>
      </c>
    </row>
    <row r="5488" spans="1:16">
      <c r="A5488" s="29">
        <v>5486</v>
      </c>
      <c r="B5488" s="29">
        <v>15876.3829999999</v>
      </c>
      <c r="C5488" s="29">
        <v>49098.029999999897</v>
      </c>
      <c r="D5488" s="29">
        <v>1</v>
      </c>
      <c r="E5488" s="29">
        <v>1</v>
      </c>
      <c r="F5488" s="29">
        <v>3927.9259999999999</v>
      </c>
      <c r="G5488" s="29">
        <v>1</v>
      </c>
      <c r="H5488" s="29">
        <v>1</v>
      </c>
      <c r="I5488" s="29">
        <v>1</v>
      </c>
      <c r="K5488" s="432"/>
      <c r="L5488" s="432" t="e">
        <f>IF(K5488=0,#REF!,0)</f>
        <v>#REF!</v>
      </c>
      <c r="O5488">
        <v>67749.033265999999</v>
      </c>
      <c r="P5488">
        <v>41</v>
      </c>
    </row>
    <row r="5489" spans="1:16">
      <c r="A5489" s="29">
        <v>5487</v>
      </c>
      <c r="B5489" s="29">
        <v>15420.78799999999</v>
      </c>
      <c r="C5489" s="29">
        <v>50624.035999999891</v>
      </c>
      <c r="D5489" s="29">
        <v>1</v>
      </c>
      <c r="E5489" s="29">
        <v>1</v>
      </c>
      <c r="F5489" s="29">
        <v>3144.4969999999998</v>
      </c>
      <c r="G5489" s="29">
        <v>1</v>
      </c>
      <c r="H5489" s="29">
        <v>1</v>
      </c>
      <c r="I5489" s="29">
        <v>1</v>
      </c>
      <c r="K5489" s="432"/>
      <c r="L5489" s="432" t="e">
        <f>IF(K5489=0,#REF!,0)</f>
        <v>#REF!</v>
      </c>
      <c r="O5489">
        <v>71489.124756000005</v>
      </c>
      <c r="P5489">
        <v>27</v>
      </c>
    </row>
    <row r="5490" spans="1:16">
      <c r="A5490" s="29">
        <v>5488</v>
      </c>
      <c r="B5490" s="29">
        <v>15536.485000000001</v>
      </c>
      <c r="C5490" s="29">
        <v>50382.986999999797</v>
      </c>
      <c r="D5490" s="29">
        <v>1</v>
      </c>
      <c r="E5490" s="29">
        <v>1</v>
      </c>
      <c r="F5490" s="29">
        <v>2473.6259999999902</v>
      </c>
      <c r="G5490" s="29">
        <v>1</v>
      </c>
      <c r="H5490" s="29">
        <v>1</v>
      </c>
      <c r="I5490" s="29">
        <v>1</v>
      </c>
      <c r="K5490" s="432"/>
      <c r="L5490" s="432" t="e">
        <f>IF(K5490=0,#REF!,0)</f>
        <v>#REF!</v>
      </c>
      <c r="O5490">
        <v>71590.373718000003</v>
      </c>
      <c r="P5490">
        <v>30</v>
      </c>
    </row>
    <row r="5491" spans="1:16">
      <c r="A5491" s="29">
        <v>5489</v>
      </c>
      <c r="B5491" s="29">
        <v>14997.97999999989</v>
      </c>
      <c r="C5491" s="29">
        <v>49633.299999999901</v>
      </c>
      <c r="D5491" s="29">
        <v>1</v>
      </c>
      <c r="E5491" s="29">
        <v>1</v>
      </c>
      <c r="F5491" s="29">
        <v>3144.4969999999998</v>
      </c>
      <c r="G5491" s="29">
        <v>1</v>
      </c>
      <c r="H5491" s="29">
        <v>1</v>
      </c>
      <c r="I5491" s="29">
        <v>1</v>
      </c>
      <c r="K5491" s="432"/>
      <c r="L5491" s="432" t="e">
        <f>IF(K5491=0,#REF!,0)</f>
        <v>#REF!</v>
      </c>
      <c r="O5491">
        <v>71753.177672000005</v>
      </c>
      <c r="P5491">
        <v>41</v>
      </c>
    </row>
    <row r="5492" spans="1:16">
      <c r="A5492" s="29">
        <v>5490</v>
      </c>
      <c r="B5492" s="29">
        <v>15282.685999999891</v>
      </c>
      <c r="C5492" s="29">
        <v>48359.306999999797</v>
      </c>
      <c r="D5492" s="29">
        <v>1</v>
      </c>
      <c r="E5492" s="29">
        <v>1</v>
      </c>
      <c r="F5492" s="29">
        <v>4039.72999999999</v>
      </c>
      <c r="G5492" s="29">
        <v>1</v>
      </c>
      <c r="H5492" s="29">
        <v>1</v>
      </c>
      <c r="I5492" s="29">
        <v>1</v>
      </c>
      <c r="K5492" s="432"/>
      <c r="L5492" s="432" t="e">
        <f>IF(K5492=0,#REF!,0)</f>
        <v>#REF!</v>
      </c>
      <c r="O5492">
        <v>71754.793151999998</v>
      </c>
      <c r="P5492">
        <v>37</v>
      </c>
    </row>
    <row r="5493" spans="1:16">
      <c r="A5493" s="29">
        <v>5491</v>
      </c>
      <c r="B5493" s="29">
        <v>20427.366999999998</v>
      </c>
      <c r="C5493" s="29">
        <v>47009.60399999989</v>
      </c>
      <c r="D5493" s="29">
        <v>1</v>
      </c>
      <c r="E5493" s="29">
        <v>1</v>
      </c>
      <c r="F5493" s="29">
        <v>5607.2510000000002</v>
      </c>
      <c r="G5493" s="29">
        <v>1</v>
      </c>
      <c r="H5493" s="29">
        <v>1</v>
      </c>
      <c r="I5493" s="29">
        <v>1</v>
      </c>
      <c r="K5493" s="432"/>
      <c r="L5493" s="432" t="e">
        <f>IF(K5493=0,#REF!,0)</f>
        <v>#REF!</v>
      </c>
      <c r="O5493">
        <v>70155.717224000007</v>
      </c>
      <c r="P5493">
        <v>25</v>
      </c>
    </row>
    <row r="5494" spans="1:16">
      <c r="A5494" s="29">
        <v>5492</v>
      </c>
      <c r="B5494" s="29">
        <v>21449.845999999889</v>
      </c>
      <c r="C5494" s="29">
        <v>47210.788999999902</v>
      </c>
      <c r="D5494" s="29">
        <v>1</v>
      </c>
      <c r="E5494" s="29">
        <v>1</v>
      </c>
      <c r="F5494" s="29">
        <v>4432.7060000000001</v>
      </c>
      <c r="G5494" s="29">
        <v>1</v>
      </c>
      <c r="H5494" s="29">
        <v>1</v>
      </c>
      <c r="I5494" s="29">
        <v>1</v>
      </c>
      <c r="K5494" s="432"/>
      <c r="L5494" s="432" t="e">
        <f>IF(K5494=0,#REF!,0)</f>
        <v>#REF!</v>
      </c>
      <c r="O5494">
        <v>68786.10235500001</v>
      </c>
      <c r="P5494">
        <v>26</v>
      </c>
    </row>
    <row r="5495" spans="1:16">
      <c r="A5495" s="29">
        <v>5493</v>
      </c>
      <c r="B5495" s="29">
        <v>12410.563</v>
      </c>
      <c r="C5495" s="29">
        <v>22011.9379999999</v>
      </c>
      <c r="D5495" s="29">
        <v>1</v>
      </c>
      <c r="E5495" s="29">
        <v>1</v>
      </c>
      <c r="F5495" s="29">
        <v>2475.3319999999899</v>
      </c>
      <c r="G5495" s="29">
        <v>1</v>
      </c>
      <c r="H5495" s="29">
        <v>1</v>
      </c>
      <c r="I5495" s="29">
        <v>1</v>
      </c>
      <c r="K5495" s="432"/>
      <c r="L5495" s="432" t="e">
        <f>IF(K5495=0,#REF!,0)</f>
        <v>#REF!</v>
      </c>
      <c r="O5495">
        <v>68355.232848999993</v>
      </c>
      <c r="P5495">
        <v>28</v>
      </c>
    </row>
    <row r="5496" spans="1:16">
      <c r="A5496" s="29">
        <v>5494</v>
      </c>
      <c r="B5496" s="29">
        <v>1853.1869999999999</v>
      </c>
      <c r="C5496" s="29">
        <v>19738.748999999891</v>
      </c>
      <c r="D5496" s="29">
        <v>1</v>
      </c>
      <c r="E5496" s="29">
        <v>1</v>
      </c>
      <c r="F5496" s="29">
        <v>2418.37299999999</v>
      </c>
      <c r="G5496" s="29">
        <v>1</v>
      </c>
      <c r="H5496" s="29">
        <v>1</v>
      </c>
      <c r="I5496" s="29">
        <v>1</v>
      </c>
      <c r="K5496" s="432"/>
      <c r="L5496" s="432" t="e">
        <f>IF(K5496=0,#REF!,0)</f>
        <v>#REF!</v>
      </c>
      <c r="O5496">
        <v>65340.119263000001</v>
      </c>
      <c r="P5496">
        <v>29</v>
      </c>
    </row>
    <row r="5497" spans="1:16">
      <c r="A5497" s="29">
        <v>5495</v>
      </c>
      <c r="B5497" s="29">
        <v>1831.1389999999999</v>
      </c>
      <c r="C5497" s="29">
        <v>18301.446999999891</v>
      </c>
      <c r="D5497" s="29">
        <v>1</v>
      </c>
      <c r="E5497" s="29">
        <v>1</v>
      </c>
      <c r="F5497" s="29">
        <v>1972.26699999999</v>
      </c>
      <c r="G5497" s="29">
        <v>1</v>
      </c>
      <c r="H5497" s="29">
        <v>1</v>
      </c>
      <c r="I5497" s="29">
        <v>1</v>
      </c>
      <c r="K5497" s="432"/>
      <c r="L5497" s="432" t="e">
        <f>IF(K5497=0,#REF!,0)</f>
        <v>#REF!</v>
      </c>
      <c r="O5497">
        <v>62127.368165</v>
      </c>
      <c r="P5497">
        <v>24</v>
      </c>
    </row>
    <row r="5498" spans="1:16">
      <c r="A5498" s="29">
        <v>5496</v>
      </c>
      <c r="B5498" s="29">
        <v>1081.044999999998</v>
      </c>
      <c r="C5498" s="29">
        <v>17508.732999999898</v>
      </c>
      <c r="D5498" s="29">
        <v>1</v>
      </c>
      <c r="E5498" s="29">
        <v>1</v>
      </c>
      <c r="F5498" s="29">
        <v>1192.752</v>
      </c>
      <c r="G5498" s="29">
        <v>1</v>
      </c>
      <c r="H5498" s="29">
        <v>1</v>
      </c>
      <c r="I5498" s="29">
        <v>1</v>
      </c>
      <c r="K5498" s="432"/>
      <c r="L5498" s="432" t="e">
        <f>IF(K5498=0,#REF!,0)</f>
        <v>#REF!</v>
      </c>
      <c r="O5498">
        <v>59961.966246999997</v>
      </c>
      <c r="P5498">
        <v>20</v>
      </c>
    </row>
    <row r="5499" spans="1:16">
      <c r="A5499" s="29">
        <v>5497</v>
      </c>
      <c r="B5499" s="29">
        <v>1062.726999999998</v>
      </c>
      <c r="C5499" s="29">
        <v>16811.170999999889</v>
      </c>
      <c r="D5499" s="29">
        <v>1</v>
      </c>
      <c r="E5499" s="29">
        <v>1</v>
      </c>
      <c r="F5499" s="29">
        <v>704.41799999999898</v>
      </c>
      <c r="G5499" s="29">
        <v>1</v>
      </c>
      <c r="H5499" s="29">
        <v>1</v>
      </c>
      <c r="I5499" s="29">
        <v>1</v>
      </c>
      <c r="K5499" s="432"/>
      <c r="L5499" s="432" t="e">
        <f>IF(K5499=0,#REF!,0)</f>
        <v>#REF!</v>
      </c>
      <c r="O5499">
        <v>58352.644928000002</v>
      </c>
      <c r="P5499">
        <v>17</v>
      </c>
    </row>
    <row r="5500" spans="1:16">
      <c r="A5500" s="29">
        <v>5498</v>
      </c>
      <c r="B5500" s="29">
        <v>1043.0919999999981</v>
      </c>
      <c r="C5500" s="29">
        <v>16040.7249999999</v>
      </c>
      <c r="D5500" s="29">
        <v>1</v>
      </c>
      <c r="E5500" s="29">
        <v>1</v>
      </c>
      <c r="F5500" s="29">
        <v>525.61900000000003</v>
      </c>
      <c r="G5500" s="29">
        <v>1</v>
      </c>
      <c r="H5500" s="29">
        <v>1</v>
      </c>
      <c r="I5500" s="29">
        <v>1</v>
      </c>
      <c r="K5500" s="432"/>
      <c r="L5500" s="432" t="e">
        <f>IF(K5500=0,#REF!,0)</f>
        <v>#REF!</v>
      </c>
      <c r="O5500">
        <v>56076.884001999999</v>
      </c>
      <c r="P5500">
        <v>34</v>
      </c>
    </row>
    <row r="5501" spans="1:16">
      <c r="A5501" s="29">
        <v>5499</v>
      </c>
      <c r="B5501" s="29">
        <v>1033.0999999999981</v>
      </c>
      <c r="C5501" s="29">
        <v>15711.9389999999</v>
      </c>
      <c r="D5501" s="29">
        <v>1</v>
      </c>
      <c r="E5501" s="29">
        <v>1</v>
      </c>
      <c r="F5501" s="29">
        <v>409.94200000000001</v>
      </c>
      <c r="G5501" s="29">
        <v>1</v>
      </c>
      <c r="H5501" s="29">
        <v>1</v>
      </c>
      <c r="I5501" s="29">
        <v>1</v>
      </c>
      <c r="K5501" s="432"/>
      <c r="L5501" s="432" t="e">
        <f>IF(K5501=0,#REF!,0)</f>
        <v>#REF!</v>
      </c>
      <c r="O5501">
        <v>55230.725708999998</v>
      </c>
      <c r="P5501">
        <v>42</v>
      </c>
    </row>
    <row r="5502" spans="1:16">
      <c r="A5502" s="29">
        <v>5500</v>
      </c>
      <c r="B5502" s="29">
        <v>1032.623999999998</v>
      </c>
      <c r="C5502" s="29">
        <v>15397.725999999901</v>
      </c>
      <c r="D5502" s="29">
        <v>1</v>
      </c>
      <c r="E5502" s="29">
        <v>1</v>
      </c>
      <c r="F5502" s="29">
        <v>224.21199999999899</v>
      </c>
      <c r="G5502" s="29">
        <v>1</v>
      </c>
      <c r="H5502" s="29">
        <v>1</v>
      </c>
      <c r="I5502" s="29">
        <v>1</v>
      </c>
      <c r="K5502" s="432"/>
      <c r="L5502" s="432" t="e">
        <f>IF(K5502=0,#REF!,0)</f>
        <v>#REF!</v>
      </c>
      <c r="O5502">
        <v>55789.641113999998</v>
      </c>
      <c r="P5502">
        <v>42</v>
      </c>
    </row>
    <row r="5503" spans="1:16">
      <c r="A5503" s="29">
        <v>5501</v>
      </c>
      <c r="B5503" s="29">
        <v>1032.623999999998</v>
      </c>
      <c r="C5503" s="29">
        <v>15260.4809999999</v>
      </c>
      <c r="D5503" s="29">
        <v>1</v>
      </c>
      <c r="E5503" s="29">
        <v>1</v>
      </c>
      <c r="F5503" s="29">
        <v>224.517</v>
      </c>
      <c r="G5503" s="29">
        <v>1</v>
      </c>
      <c r="H5503" s="29">
        <v>1</v>
      </c>
      <c r="I5503" s="29">
        <v>1</v>
      </c>
      <c r="K5503" s="432"/>
      <c r="L5503" s="432" t="e">
        <f>IF(K5503=0,#REF!,0)</f>
        <v>#REF!</v>
      </c>
      <c r="O5503">
        <v>55596.443143999997</v>
      </c>
      <c r="P5503">
        <v>42</v>
      </c>
    </row>
    <row r="5504" spans="1:16">
      <c r="A5504" s="29">
        <v>5502</v>
      </c>
      <c r="B5504" s="29">
        <v>1762.222</v>
      </c>
      <c r="C5504" s="29">
        <v>15257.2749999999</v>
      </c>
      <c r="D5504" s="29">
        <v>1</v>
      </c>
      <c r="E5504" s="29">
        <v>1</v>
      </c>
      <c r="F5504" s="29">
        <v>410.3</v>
      </c>
      <c r="G5504" s="29">
        <v>1</v>
      </c>
      <c r="H5504" s="29">
        <v>1</v>
      </c>
      <c r="I5504" s="29">
        <v>1</v>
      </c>
      <c r="K5504" s="432"/>
      <c r="L5504" s="432" t="e">
        <f>IF(K5504=0,#REF!,0)</f>
        <v>#REF!</v>
      </c>
      <c r="O5504">
        <v>56553.216004000002</v>
      </c>
      <c r="P5504">
        <v>17</v>
      </c>
    </row>
    <row r="5505" spans="1:16">
      <c r="A5505" s="29">
        <v>5503</v>
      </c>
      <c r="B5505" s="29">
        <v>10171.368</v>
      </c>
      <c r="C5505" s="29">
        <v>15475.9469999999</v>
      </c>
      <c r="D5505" s="29">
        <v>1</v>
      </c>
      <c r="E5505" s="29">
        <v>1</v>
      </c>
      <c r="F5505" s="29">
        <v>1254.3199999999899</v>
      </c>
      <c r="G5505" s="29">
        <v>1</v>
      </c>
      <c r="H5505" s="29">
        <v>1</v>
      </c>
      <c r="I5505" s="29">
        <v>1</v>
      </c>
      <c r="K5505" s="432"/>
      <c r="L5505" s="432" t="e">
        <f>IF(K5505=0,#REF!,0)</f>
        <v>#REF!</v>
      </c>
      <c r="O5505">
        <v>57766.112459000004</v>
      </c>
      <c r="P5505">
        <v>22</v>
      </c>
    </row>
    <row r="5506" spans="1:16">
      <c r="A5506" s="29">
        <v>5504</v>
      </c>
      <c r="B5506" s="29">
        <v>3748.5179999999991</v>
      </c>
      <c r="C5506" s="29">
        <v>16937.142999999902</v>
      </c>
      <c r="D5506" s="29">
        <v>1</v>
      </c>
      <c r="E5506" s="29">
        <v>1</v>
      </c>
      <c r="F5506" s="29">
        <v>2548.759</v>
      </c>
      <c r="G5506" s="29">
        <v>1</v>
      </c>
      <c r="H5506" s="29">
        <v>1</v>
      </c>
      <c r="I5506" s="29">
        <v>1</v>
      </c>
      <c r="K5506" s="432"/>
      <c r="L5506" s="432" t="e">
        <f>IF(K5506=0,#REF!,0)</f>
        <v>#REF!</v>
      </c>
      <c r="O5506">
        <v>59669.167847999997</v>
      </c>
      <c r="P5506">
        <v>44</v>
      </c>
    </row>
    <row r="5507" spans="1:16">
      <c r="A5507" s="29">
        <v>5505</v>
      </c>
      <c r="B5507" s="29">
        <v>5259.3869999999988</v>
      </c>
      <c r="C5507" s="29">
        <v>20251.750999999898</v>
      </c>
      <c r="D5507" s="29">
        <v>1</v>
      </c>
      <c r="E5507" s="29">
        <v>1</v>
      </c>
      <c r="F5507" s="29">
        <v>4031.4409999999998</v>
      </c>
      <c r="G5507" s="29">
        <v>1</v>
      </c>
      <c r="H5507" s="29">
        <v>1</v>
      </c>
      <c r="I5507" s="29">
        <v>1</v>
      </c>
      <c r="K5507" s="432"/>
      <c r="L5507" s="432" t="e">
        <f>IF(K5507=0,#REF!,0)</f>
        <v>#REF!</v>
      </c>
      <c r="O5507">
        <v>63106.892519000001</v>
      </c>
      <c r="P5507">
        <v>27</v>
      </c>
    </row>
    <row r="5508" spans="1:16">
      <c r="A5508" s="29">
        <v>5506</v>
      </c>
      <c r="B5508" s="29">
        <v>8880.1339999999909</v>
      </c>
      <c r="C5508" s="29">
        <v>23438.798999999901</v>
      </c>
      <c r="D5508" s="29">
        <v>1</v>
      </c>
      <c r="E5508" s="29">
        <v>1</v>
      </c>
      <c r="F5508" s="29">
        <v>5328.826</v>
      </c>
      <c r="G5508" s="29">
        <v>1</v>
      </c>
      <c r="H5508" s="29">
        <v>1</v>
      </c>
      <c r="I5508" s="29">
        <v>1</v>
      </c>
      <c r="K5508" s="432"/>
      <c r="L5508" s="432" t="e">
        <f>IF(K5508=0,#REF!,0)</f>
        <v>#REF!</v>
      </c>
      <c r="O5508">
        <v>67125.702332000001</v>
      </c>
      <c r="P5508">
        <v>53</v>
      </c>
    </row>
    <row r="5509" spans="1:16">
      <c r="A5509" s="29">
        <v>5507</v>
      </c>
      <c r="B5509" s="29">
        <v>11156.669</v>
      </c>
      <c r="C5509" s="29">
        <v>25372.93999999989</v>
      </c>
      <c r="D5509" s="29">
        <v>1</v>
      </c>
      <c r="E5509" s="29">
        <v>1</v>
      </c>
      <c r="F5509" s="29">
        <v>5884.0659999999998</v>
      </c>
      <c r="G5509" s="29">
        <v>1</v>
      </c>
      <c r="H5509" s="29">
        <v>1</v>
      </c>
      <c r="I5509" s="29">
        <v>1</v>
      </c>
      <c r="K5509" s="432"/>
      <c r="L5509" s="432" t="e">
        <f>IF(K5509=0,#REF!,0)</f>
        <v>#REF!</v>
      </c>
      <c r="O5509">
        <v>68984.625792999999</v>
      </c>
      <c r="P5509">
        <v>53</v>
      </c>
    </row>
    <row r="5510" spans="1:16">
      <c r="A5510" s="29">
        <v>5508</v>
      </c>
      <c r="B5510" s="29">
        <v>12164.928</v>
      </c>
      <c r="C5510" s="29">
        <v>25287.2059999999</v>
      </c>
      <c r="D5510" s="29">
        <v>1</v>
      </c>
      <c r="E5510" s="29">
        <v>1</v>
      </c>
      <c r="F5510" s="29">
        <v>6192.0770000000002</v>
      </c>
      <c r="G5510" s="29">
        <v>1</v>
      </c>
      <c r="H5510" s="29">
        <v>1</v>
      </c>
      <c r="I5510" s="29">
        <v>1</v>
      </c>
      <c r="K5510" s="432"/>
      <c r="L5510" s="432" t="e">
        <f>IF(K5510=0,#REF!,0)</f>
        <v>#REF!</v>
      </c>
      <c r="O5510">
        <v>70671.679564999999</v>
      </c>
      <c r="P5510">
        <v>51</v>
      </c>
    </row>
    <row r="5511" spans="1:16">
      <c r="A5511" s="29">
        <v>5509</v>
      </c>
      <c r="B5511" s="29">
        <v>20165.378000000001</v>
      </c>
      <c r="C5511" s="29">
        <v>23219.522999999881</v>
      </c>
      <c r="D5511" s="29">
        <v>1</v>
      </c>
      <c r="E5511" s="29">
        <v>1</v>
      </c>
      <c r="F5511" s="29">
        <v>5325.8199999999897</v>
      </c>
      <c r="G5511" s="29">
        <v>1</v>
      </c>
      <c r="H5511" s="29">
        <v>1</v>
      </c>
      <c r="I5511" s="29">
        <v>1</v>
      </c>
      <c r="K5511" s="432"/>
      <c r="L5511" s="432" t="e">
        <f>IF(K5511=0,#REF!,0)</f>
        <v>#REF!</v>
      </c>
      <c r="O5511">
        <v>69094.901916999996</v>
      </c>
      <c r="P5511">
        <v>35</v>
      </c>
    </row>
    <row r="5512" spans="1:16">
      <c r="A5512" s="29">
        <v>5510</v>
      </c>
      <c r="B5512" s="29">
        <v>14541.198</v>
      </c>
      <c r="C5512" s="29">
        <v>23310.107999999898</v>
      </c>
      <c r="D5512" s="29">
        <v>1</v>
      </c>
      <c r="E5512" s="29">
        <v>1</v>
      </c>
      <c r="F5512" s="29">
        <v>4583.4920000000002</v>
      </c>
      <c r="G5512" s="29">
        <v>1</v>
      </c>
      <c r="H5512" s="29">
        <v>1</v>
      </c>
      <c r="I5512" s="29">
        <v>1</v>
      </c>
      <c r="K5512" s="432"/>
      <c r="L5512" s="432" t="e">
        <f>IF(K5512=0,#REF!,0)</f>
        <v>#REF!</v>
      </c>
      <c r="O5512">
        <v>68717.718384000007</v>
      </c>
      <c r="P5512">
        <v>30</v>
      </c>
    </row>
    <row r="5513" spans="1:16">
      <c r="A5513" s="29">
        <v>5511</v>
      </c>
      <c r="B5513" s="29">
        <v>13594.6069999999</v>
      </c>
      <c r="C5513" s="29">
        <v>24432.699999999892</v>
      </c>
      <c r="D5513" s="29">
        <v>1</v>
      </c>
      <c r="E5513" s="29">
        <v>1</v>
      </c>
      <c r="F5513" s="29">
        <v>3594.5919999999901</v>
      </c>
      <c r="G5513" s="29">
        <v>1</v>
      </c>
      <c r="H5513" s="29">
        <v>1</v>
      </c>
      <c r="I5513" s="29">
        <v>1</v>
      </c>
      <c r="K5513" s="432"/>
      <c r="L5513" s="432" t="e">
        <f>IF(K5513=0,#REF!,0)</f>
        <v>#REF!</v>
      </c>
      <c r="O5513">
        <v>72144.427001999997</v>
      </c>
      <c r="P5513">
        <v>26</v>
      </c>
    </row>
    <row r="5514" spans="1:16">
      <c r="A5514" s="29">
        <v>5512</v>
      </c>
      <c r="B5514" s="29">
        <v>14059.3649999999</v>
      </c>
      <c r="C5514" s="29">
        <v>24208.95799999989</v>
      </c>
      <c r="D5514" s="29">
        <v>1</v>
      </c>
      <c r="E5514" s="29">
        <v>1</v>
      </c>
      <c r="F5514" s="29">
        <v>3162.172</v>
      </c>
      <c r="G5514" s="29">
        <v>1</v>
      </c>
      <c r="H5514" s="29">
        <v>1</v>
      </c>
      <c r="I5514" s="29">
        <v>1</v>
      </c>
      <c r="K5514" s="432"/>
      <c r="L5514" s="432" t="e">
        <f>IF(K5514=0,#REF!,0)</f>
        <v>#REF!</v>
      </c>
      <c r="O5514">
        <v>71840.037414999999</v>
      </c>
      <c r="P5514">
        <v>29</v>
      </c>
    </row>
    <row r="5515" spans="1:16">
      <c r="A5515" s="29">
        <v>5513</v>
      </c>
      <c r="B5515" s="29">
        <v>14578.85</v>
      </c>
      <c r="C5515" s="29">
        <v>23994.99499999989</v>
      </c>
      <c r="D5515" s="29">
        <v>1</v>
      </c>
      <c r="E5515" s="29">
        <v>1</v>
      </c>
      <c r="F5515" s="29">
        <v>1805.0519999999999</v>
      </c>
      <c r="G5515" s="29">
        <v>1</v>
      </c>
      <c r="H5515" s="29">
        <v>1</v>
      </c>
      <c r="I5515" s="29">
        <v>1</v>
      </c>
      <c r="K5515" s="432"/>
      <c r="L5515" s="432" t="e">
        <f>IF(K5515=0,#REF!,0)</f>
        <v>#REF!</v>
      </c>
      <c r="O5515">
        <v>72188.401306999993</v>
      </c>
      <c r="P5515">
        <v>40</v>
      </c>
    </row>
    <row r="5516" spans="1:16">
      <c r="A5516" s="29">
        <v>5514</v>
      </c>
      <c r="B5516" s="29">
        <v>15595.9269999999</v>
      </c>
      <c r="C5516" s="29">
        <v>23069.9399999999</v>
      </c>
      <c r="D5516" s="29">
        <v>1</v>
      </c>
      <c r="E5516" s="29">
        <v>1</v>
      </c>
      <c r="F5516" s="29">
        <v>3409.4720000000002</v>
      </c>
      <c r="G5516" s="29">
        <v>1</v>
      </c>
      <c r="H5516" s="29">
        <v>1</v>
      </c>
      <c r="I5516" s="29">
        <v>1</v>
      </c>
      <c r="K5516" s="432"/>
      <c r="L5516" s="432" t="e">
        <f>IF(K5516=0,#REF!,0)</f>
        <v>#REF!</v>
      </c>
      <c r="O5516">
        <v>72061.59607</v>
      </c>
      <c r="P5516">
        <v>22</v>
      </c>
    </row>
    <row r="5517" spans="1:16">
      <c r="A5517" s="29">
        <v>5515</v>
      </c>
      <c r="B5517" s="29">
        <v>20680.017999999891</v>
      </c>
      <c r="C5517" s="29">
        <v>22412.714999999891</v>
      </c>
      <c r="D5517" s="29">
        <v>1</v>
      </c>
      <c r="E5517" s="29">
        <v>1</v>
      </c>
      <c r="F5517" s="29">
        <v>4460.3869999999897</v>
      </c>
      <c r="G5517" s="29">
        <v>1</v>
      </c>
      <c r="H5517" s="29">
        <v>1</v>
      </c>
      <c r="I5517" s="29">
        <v>1</v>
      </c>
      <c r="K5517" s="432"/>
      <c r="L5517" s="432" t="e">
        <f>IF(K5517=0,#REF!,0)</f>
        <v>#REF!</v>
      </c>
      <c r="O5517">
        <v>69642.928526999996</v>
      </c>
      <c r="P5517">
        <v>34</v>
      </c>
    </row>
    <row r="5518" spans="1:16">
      <c r="A5518" s="29">
        <v>5516</v>
      </c>
      <c r="B5518" s="29">
        <v>21704.551999999901</v>
      </c>
      <c r="C5518" s="29">
        <v>23344.493999999901</v>
      </c>
      <c r="D5518" s="29">
        <v>1</v>
      </c>
      <c r="E5518" s="29">
        <v>1</v>
      </c>
      <c r="F5518" s="29">
        <v>4832.09</v>
      </c>
      <c r="G5518" s="29">
        <v>1</v>
      </c>
      <c r="H5518" s="29">
        <v>1</v>
      </c>
      <c r="I5518" s="29">
        <v>1</v>
      </c>
      <c r="K5518" s="432"/>
      <c r="L5518" s="432" t="e">
        <f>IF(K5518=0,#REF!,0)</f>
        <v>#REF!</v>
      </c>
      <c r="O5518">
        <v>68542.23950299999</v>
      </c>
      <c r="P5518">
        <v>25</v>
      </c>
    </row>
    <row r="5519" spans="1:16">
      <c r="A5519" s="29">
        <v>5517</v>
      </c>
      <c r="B5519" s="29">
        <v>12440.052</v>
      </c>
      <c r="C5519" s="29">
        <v>22143.8819999999</v>
      </c>
      <c r="D5519" s="29">
        <v>1</v>
      </c>
      <c r="E5519" s="29">
        <v>1</v>
      </c>
      <c r="F5519" s="29">
        <v>2484.8019999999901</v>
      </c>
      <c r="G5519" s="29">
        <v>1</v>
      </c>
      <c r="H5519" s="29">
        <v>1</v>
      </c>
      <c r="I5519" s="29">
        <v>1</v>
      </c>
      <c r="K5519" s="432"/>
      <c r="L5519" s="432" t="e">
        <f>IF(K5519=0,#REF!,0)</f>
        <v>#REF!</v>
      </c>
      <c r="O5519">
        <v>67665.542481000011</v>
      </c>
      <c r="P5519">
        <v>24</v>
      </c>
    </row>
    <row r="5520" spans="1:16">
      <c r="A5520" s="29">
        <v>5518</v>
      </c>
      <c r="B5520" s="29">
        <v>1865.8979999999999</v>
      </c>
      <c r="C5520" s="29">
        <v>20310.4929999999</v>
      </c>
      <c r="D5520" s="29">
        <v>1</v>
      </c>
      <c r="E5520" s="29">
        <v>1</v>
      </c>
      <c r="F5520" s="29">
        <v>2298.5839999999898</v>
      </c>
      <c r="G5520" s="29">
        <v>1</v>
      </c>
      <c r="H5520" s="29">
        <v>1</v>
      </c>
      <c r="I5520" s="29">
        <v>1</v>
      </c>
      <c r="K5520" s="432"/>
      <c r="L5520" s="432" t="e">
        <f>IF(K5520=0,#REF!,0)</f>
        <v>#REF!</v>
      </c>
      <c r="O5520">
        <v>65239.147827000001</v>
      </c>
      <c r="P5520">
        <v>37</v>
      </c>
    </row>
    <row r="5521" spans="1:16">
      <c r="A5521" s="29">
        <v>5519</v>
      </c>
      <c r="B5521" s="29">
        <v>1848.673</v>
      </c>
      <c r="C5521" s="29">
        <v>19032.948999999891</v>
      </c>
      <c r="D5521" s="29">
        <v>1</v>
      </c>
      <c r="E5521" s="29">
        <v>1</v>
      </c>
      <c r="F5521" s="29">
        <v>2114.0329999999999</v>
      </c>
      <c r="G5521" s="29">
        <v>1</v>
      </c>
      <c r="H5521" s="29">
        <v>1</v>
      </c>
      <c r="I5521" s="29">
        <v>1</v>
      </c>
      <c r="K5521" s="432"/>
      <c r="L5521" s="432" t="e">
        <f>IF(K5521=0,#REF!,0)</f>
        <v>#REF!</v>
      </c>
      <c r="O5521">
        <v>61967.491333999998</v>
      </c>
      <c r="P5521">
        <v>21</v>
      </c>
    </row>
    <row r="5522" spans="1:16">
      <c r="A5522" s="29">
        <v>5520</v>
      </c>
      <c r="B5522" s="29">
        <v>1102.861999999998</v>
      </c>
      <c r="C5522" s="29">
        <v>18423.908999999891</v>
      </c>
      <c r="D5522" s="29">
        <v>1</v>
      </c>
      <c r="E5522" s="29">
        <v>1</v>
      </c>
      <c r="F5522" s="29">
        <v>1191.36399999999</v>
      </c>
      <c r="G5522" s="29">
        <v>1</v>
      </c>
      <c r="H5522" s="29">
        <v>1</v>
      </c>
      <c r="I5522" s="29">
        <v>1</v>
      </c>
      <c r="K5522" s="432"/>
      <c r="L5522" s="432" t="e">
        <f>IF(K5522=0,#REF!,0)</f>
        <v>#REF!</v>
      </c>
      <c r="O5522">
        <v>59679.328492999994</v>
      </c>
      <c r="P5522">
        <v>19</v>
      </c>
    </row>
    <row r="5523" spans="1:16">
      <c r="A5523" s="29">
        <v>5521</v>
      </c>
      <c r="B5523" s="29">
        <v>1090.3969999999979</v>
      </c>
      <c r="C5523" s="29">
        <v>17929.504999999899</v>
      </c>
      <c r="D5523" s="29">
        <v>1</v>
      </c>
      <c r="E5523" s="29">
        <v>1</v>
      </c>
      <c r="F5523" s="29">
        <v>551.91</v>
      </c>
      <c r="G5523" s="29">
        <v>1</v>
      </c>
      <c r="H5523" s="29">
        <v>1</v>
      </c>
      <c r="I5523" s="29">
        <v>1</v>
      </c>
      <c r="K5523" s="432"/>
      <c r="L5523" s="432" t="e">
        <f>IF(K5523=0,#REF!,0)</f>
        <v>#REF!</v>
      </c>
      <c r="O5523">
        <v>58145.820740000003</v>
      </c>
      <c r="P5523">
        <v>16</v>
      </c>
    </row>
    <row r="5524" spans="1:16">
      <c r="A5524" s="29">
        <v>5522</v>
      </c>
      <c r="B5524" s="29">
        <v>1076.152999999998</v>
      </c>
      <c r="C5524" s="29">
        <v>17292.811999999889</v>
      </c>
      <c r="D5524" s="29">
        <v>1</v>
      </c>
      <c r="E5524" s="29">
        <v>1</v>
      </c>
      <c r="F5524" s="29">
        <v>312.75799999999998</v>
      </c>
      <c r="G5524" s="29">
        <v>1</v>
      </c>
      <c r="H5524" s="29">
        <v>1</v>
      </c>
      <c r="I5524" s="29">
        <v>1</v>
      </c>
      <c r="K5524" s="432"/>
      <c r="L5524" s="432" t="e">
        <f>IF(K5524=0,#REF!,0)</f>
        <v>#REF!</v>
      </c>
      <c r="O5524">
        <v>56036.511140000002</v>
      </c>
      <c r="P5524">
        <v>45</v>
      </c>
    </row>
    <row r="5525" spans="1:16">
      <c r="A5525" s="29">
        <v>5523</v>
      </c>
      <c r="B5525" s="29">
        <v>1067.919999999998</v>
      </c>
      <c r="C5525" s="29">
        <v>16972.01199999989</v>
      </c>
      <c r="D5525" s="29">
        <v>1</v>
      </c>
      <c r="E5525" s="29">
        <v>1</v>
      </c>
      <c r="F5525" s="29">
        <v>240.19699999999901</v>
      </c>
      <c r="G5525" s="29">
        <v>1</v>
      </c>
      <c r="H5525" s="29">
        <v>1</v>
      </c>
      <c r="I5525" s="29">
        <v>1</v>
      </c>
      <c r="K5525" s="432"/>
      <c r="L5525" s="432" t="e">
        <f>IF(K5525=0,#REF!,0)</f>
        <v>#REF!</v>
      </c>
      <c r="O5525">
        <v>55686.731781000002</v>
      </c>
      <c r="P5525">
        <v>41</v>
      </c>
    </row>
    <row r="5526" spans="1:16">
      <c r="A5526" s="29">
        <v>5524</v>
      </c>
      <c r="B5526" s="29">
        <v>1061.4559999999981</v>
      </c>
      <c r="C5526" s="29">
        <v>16746.591999999899</v>
      </c>
      <c r="D5526" s="29">
        <v>1</v>
      </c>
      <c r="E5526" s="29">
        <v>1</v>
      </c>
      <c r="F5526" s="29">
        <v>240.46199999999999</v>
      </c>
      <c r="G5526" s="29">
        <v>1</v>
      </c>
      <c r="H5526" s="29">
        <v>1</v>
      </c>
      <c r="I5526" s="29">
        <v>1</v>
      </c>
      <c r="K5526" s="432"/>
      <c r="L5526" s="432" t="e">
        <f>IF(K5526=0,#REF!,0)</f>
        <v>#REF!</v>
      </c>
      <c r="O5526">
        <v>55369.185577999997</v>
      </c>
      <c r="P5526">
        <v>39</v>
      </c>
    </row>
    <row r="5527" spans="1:16">
      <c r="A5527" s="29">
        <v>5525</v>
      </c>
      <c r="B5527" s="29">
        <v>1051.3319999999981</v>
      </c>
      <c r="C5527" s="29">
        <v>16377.69399999989</v>
      </c>
      <c r="D5527" s="29">
        <v>1</v>
      </c>
      <c r="E5527" s="29">
        <v>1</v>
      </c>
      <c r="F5527" s="29">
        <v>225.61799999999999</v>
      </c>
      <c r="G5527" s="29">
        <v>1</v>
      </c>
      <c r="H5527" s="29">
        <v>1</v>
      </c>
      <c r="I5527" s="29">
        <v>1</v>
      </c>
      <c r="K5527" s="432"/>
      <c r="L5527" s="432" t="e">
        <f>IF(K5527=0,#REF!,0)</f>
        <v>#REF!</v>
      </c>
      <c r="O5527">
        <v>55700.425261999997</v>
      </c>
      <c r="P5527">
        <v>41</v>
      </c>
    </row>
    <row r="5528" spans="1:16">
      <c r="A5528" s="29">
        <v>5526</v>
      </c>
      <c r="B5528" s="29">
        <v>1782.4570000000001</v>
      </c>
      <c r="C5528" s="29">
        <v>16447.079999999889</v>
      </c>
      <c r="D5528" s="29">
        <v>1</v>
      </c>
      <c r="E5528" s="29">
        <v>1</v>
      </c>
      <c r="F5528" s="29">
        <v>2496.4609999999898</v>
      </c>
      <c r="G5528" s="29">
        <v>1</v>
      </c>
      <c r="H5528" s="29">
        <v>1</v>
      </c>
      <c r="I5528" s="29">
        <v>1</v>
      </c>
      <c r="K5528" s="432"/>
      <c r="L5528" s="432" t="e">
        <f>IF(K5528=0,#REF!,0)</f>
        <v>#REF!</v>
      </c>
      <c r="O5528">
        <v>55816.166870000001</v>
      </c>
      <c r="P5528">
        <v>28</v>
      </c>
    </row>
    <row r="5529" spans="1:16">
      <c r="A5529" s="29">
        <v>5527</v>
      </c>
      <c r="B5529" s="29">
        <v>15849.807000000001</v>
      </c>
      <c r="C5529" s="29">
        <v>17511.574999999892</v>
      </c>
      <c r="D5529" s="29">
        <v>1</v>
      </c>
      <c r="E5529" s="29">
        <v>1</v>
      </c>
      <c r="F5529" s="29">
        <v>6549.35</v>
      </c>
      <c r="G5529" s="29">
        <v>1</v>
      </c>
      <c r="H5529" s="29">
        <v>1</v>
      </c>
      <c r="I5529" s="29">
        <v>1</v>
      </c>
      <c r="K5529" s="432"/>
      <c r="L5529" s="432" t="e">
        <f>IF(K5529=0,#REF!,0)</f>
        <v>#REF!</v>
      </c>
      <c r="O5529">
        <v>56581.995512999987</v>
      </c>
      <c r="P5529">
        <v>46</v>
      </c>
    </row>
    <row r="5530" spans="1:16">
      <c r="A5530" s="29">
        <v>5528</v>
      </c>
      <c r="B5530" s="29">
        <v>7789.6879999999892</v>
      </c>
      <c r="C5530" s="29">
        <v>132799.20299999989</v>
      </c>
      <c r="D5530" s="29">
        <v>1</v>
      </c>
      <c r="E5530" s="29">
        <v>1</v>
      </c>
      <c r="F5530" s="29">
        <v>5306.183</v>
      </c>
      <c r="G5530" s="29">
        <v>1</v>
      </c>
      <c r="H5530" s="29">
        <v>1</v>
      </c>
      <c r="I5530" s="29">
        <v>1</v>
      </c>
      <c r="K5530" s="432"/>
      <c r="L5530" s="432" t="e">
        <f>IF(K5530=0,#REF!,0)</f>
        <v>#REF!</v>
      </c>
      <c r="O5530">
        <v>57048.271758000003</v>
      </c>
      <c r="P5530">
        <v>19</v>
      </c>
    </row>
    <row r="5531" spans="1:16">
      <c r="A5531" s="29">
        <v>5529</v>
      </c>
      <c r="B5531" s="29">
        <v>6715.6009999999978</v>
      </c>
      <c r="C5531" s="29">
        <v>163783.84299999991</v>
      </c>
      <c r="D5531" s="29">
        <v>1</v>
      </c>
      <c r="E5531" s="29">
        <v>1</v>
      </c>
      <c r="F5531" s="29">
        <v>4390.82599999999</v>
      </c>
      <c r="G5531" s="29">
        <v>1</v>
      </c>
      <c r="H5531" s="29">
        <v>1</v>
      </c>
      <c r="I5531" s="29">
        <v>1</v>
      </c>
      <c r="K5531" s="432"/>
      <c r="L5531" s="432" t="e">
        <f>IF(K5531=0,#REF!,0)</f>
        <v>#REF!</v>
      </c>
      <c r="O5531">
        <v>57723.727996000001</v>
      </c>
      <c r="P5531">
        <v>36</v>
      </c>
    </row>
    <row r="5532" spans="1:16">
      <c r="A5532" s="29">
        <v>5530</v>
      </c>
      <c r="B5532" s="29">
        <v>13923.999999999991</v>
      </c>
      <c r="C5532" s="29">
        <v>209753.2389999998</v>
      </c>
      <c r="D5532" s="29">
        <v>1</v>
      </c>
      <c r="E5532" s="29">
        <v>1</v>
      </c>
      <c r="F5532" s="29">
        <v>3343.6399999999899</v>
      </c>
      <c r="G5532" s="29">
        <v>1</v>
      </c>
      <c r="H5532" s="29">
        <v>1</v>
      </c>
      <c r="I5532" s="29">
        <v>1</v>
      </c>
      <c r="K5532" s="432"/>
      <c r="L5532" s="432" t="e">
        <f>IF(K5532=0,#REF!,0)</f>
        <v>#REF!</v>
      </c>
      <c r="O5532">
        <v>59633.838988000003</v>
      </c>
      <c r="P5532">
        <v>52</v>
      </c>
    </row>
    <row r="5533" spans="1:16">
      <c r="A5533" s="29">
        <v>5531</v>
      </c>
      <c r="B5533" s="29">
        <v>14695.192999999899</v>
      </c>
      <c r="C5533" s="29">
        <v>237954.23299999881</v>
      </c>
      <c r="D5533" s="29">
        <v>1</v>
      </c>
      <c r="E5533" s="29">
        <v>1</v>
      </c>
      <c r="F5533" s="29">
        <v>2950.7939999999999</v>
      </c>
      <c r="G5533" s="29">
        <v>1</v>
      </c>
      <c r="H5533" s="29">
        <v>1</v>
      </c>
      <c r="I5533" s="29">
        <v>1</v>
      </c>
      <c r="K5533" s="432"/>
      <c r="L5533" s="432" t="e">
        <f>IF(K5533=0,#REF!,0)</f>
        <v>#REF!</v>
      </c>
      <c r="O5533">
        <v>62056.645874000002</v>
      </c>
      <c r="P5533">
        <v>53</v>
      </c>
    </row>
    <row r="5534" spans="1:16">
      <c r="A5534" s="29">
        <v>5532</v>
      </c>
      <c r="B5534" s="29">
        <v>13766.47599999989</v>
      </c>
      <c r="C5534" s="29">
        <v>214600.8709999999</v>
      </c>
      <c r="D5534" s="29">
        <v>1</v>
      </c>
      <c r="E5534" s="29">
        <v>1</v>
      </c>
      <c r="F5534" s="29">
        <v>2754.9589999999998</v>
      </c>
      <c r="G5534" s="29">
        <v>1</v>
      </c>
      <c r="H5534" s="29">
        <v>1</v>
      </c>
      <c r="I5534" s="29">
        <v>1</v>
      </c>
      <c r="K5534" s="432"/>
      <c r="L5534" s="432" t="e">
        <f>IF(K5534=0,#REF!,0)</f>
        <v>#REF!</v>
      </c>
      <c r="O5534">
        <v>63358.611084999997</v>
      </c>
      <c r="P5534">
        <v>51</v>
      </c>
    </row>
    <row r="5535" spans="1:16">
      <c r="A5535" s="29">
        <v>5533</v>
      </c>
      <c r="B5535" s="29">
        <v>19502.785</v>
      </c>
      <c r="C5535" s="29">
        <v>153274.46099999969</v>
      </c>
      <c r="D5535" s="29">
        <v>1</v>
      </c>
      <c r="E5535" s="29">
        <v>1</v>
      </c>
      <c r="F5535" s="29">
        <v>4126.4539999999897</v>
      </c>
      <c r="G5535" s="29">
        <v>1</v>
      </c>
      <c r="H5535" s="29">
        <v>1</v>
      </c>
      <c r="I5535" s="29">
        <v>1</v>
      </c>
      <c r="K5535" s="432"/>
      <c r="L5535" s="432" t="e">
        <f>IF(K5535=0,#REF!,0)</f>
        <v>#REF!</v>
      </c>
      <c r="O5535">
        <v>61832.683104999996</v>
      </c>
      <c r="P5535">
        <v>49</v>
      </c>
    </row>
    <row r="5536" spans="1:16">
      <c r="A5536" s="29">
        <v>5534</v>
      </c>
      <c r="B5536" s="29">
        <v>14175.056999999901</v>
      </c>
      <c r="C5536" s="29">
        <v>183172.9489999997</v>
      </c>
      <c r="D5536" s="29">
        <v>1</v>
      </c>
      <c r="E5536" s="29">
        <v>1</v>
      </c>
      <c r="F5536" s="29">
        <v>3669.453</v>
      </c>
      <c r="G5536" s="29">
        <v>1</v>
      </c>
      <c r="H5536" s="29">
        <v>1</v>
      </c>
      <c r="I5536" s="29">
        <v>1</v>
      </c>
      <c r="K5536" s="432"/>
      <c r="L5536" s="432" t="e">
        <f>IF(K5536=0,#REF!,0)</f>
        <v>#REF!</v>
      </c>
      <c r="O5536">
        <v>61554.058532000003</v>
      </c>
      <c r="P5536">
        <v>47</v>
      </c>
    </row>
    <row r="5537" spans="1:16">
      <c r="A5537" s="29">
        <v>5535</v>
      </c>
      <c r="B5537" s="29">
        <v>14175.036999999989</v>
      </c>
      <c r="C5537" s="29">
        <v>233039.21599999871</v>
      </c>
      <c r="D5537" s="29">
        <v>1</v>
      </c>
      <c r="E5537" s="29">
        <v>1</v>
      </c>
      <c r="F5537" s="29">
        <v>2102.895</v>
      </c>
      <c r="G5537" s="29">
        <v>1</v>
      </c>
      <c r="H5537" s="29">
        <v>1</v>
      </c>
      <c r="I5537" s="29">
        <v>1</v>
      </c>
      <c r="K5537" s="432"/>
      <c r="L5537" s="432" t="e">
        <f>IF(K5537=0,#REF!,0)</f>
        <v>#REF!</v>
      </c>
      <c r="O5537">
        <v>63764.094542999999</v>
      </c>
      <c r="P5537">
        <v>22</v>
      </c>
    </row>
    <row r="5538" spans="1:16">
      <c r="A5538" s="29">
        <v>5536</v>
      </c>
      <c r="B5538" s="29">
        <v>13144.647999999999</v>
      </c>
      <c r="C5538" s="29">
        <v>206690.1449999999</v>
      </c>
      <c r="D5538" s="29">
        <v>1</v>
      </c>
      <c r="E5538" s="29">
        <v>1</v>
      </c>
      <c r="F5538" s="29">
        <v>1842.241</v>
      </c>
      <c r="G5538" s="29">
        <v>1</v>
      </c>
      <c r="H5538" s="29">
        <v>1</v>
      </c>
      <c r="I5538" s="29">
        <v>1</v>
      </c>
      <c r="K5538" s="432"/>
      <c r="L5538" s="432" t="e">
        <f>IF(K5538=0,#REF!,0)</f>
        <v>#REF!</v>
      </c>
      <c r="O5538">
        <v>63415.400634999998</v>
      </c>
      <c r="P5538">
        <v>22</v>
      </c>
    </row>
    <row r="5539" spans="1:16">
      <c r="A5539" s="29">
        <v>5537</v>
      </c>
      <c r="B5539" s="29">
        <v>12523.78399999998</v>
      </c>
      <c r="C5539" s="29">
        <v>187226.47199999981</v>
      </c>
      <c r="D5539" s="29">
        <v>1</v>
      </c>
      <c r="E5539" s="29">
        <v>1</v>
      </c>
      <c r="F5539" s="29">
        <v>2102.895</v>
      </c>
      <c r="G5539" s="29">
        <v>1</v>
      </c>
      <c r="H5539" s="29">
        <v>1</v>
      </c>
      <c r="I5539" s="29">
        <v>1</v>
      </c>
      <c r="K5539" s="432"/>
      <c r="L5539" s="432" t="e">
        <f>IF(K5539=0,#REF!,0)</f>
        <v>#REF!</v>
      </c>
      <c r="O5539">
        <v>62965.234558999997</v>
      </c>
      <c r="P5539">
        <v>34</v>
      </c>
    </row>
    <row r="5540" spans="1:16">
      <c r="A5540" s="29">
        <v>5538</v>
      </c>
      <c r="B5540" s="29">
        <v>13706.999999999991</v>
      </c>
      <c r="C5540" s="29">
        <v>143787.07199999981</v>
      </c>
      <c r="D5540" s="29">
        <v>1</v>
      </c>
      <c r="E5540" s="29">
        <v>1</v>
      </c>
      <c r="F5540" s="29">
        <v>3669.2170000000001</v>
      </c>
      <c r="G5540" s="29">
        <v>1</v>
      </c>
      <c r="H5540" s="29">
        <v>1</v>
      </c>
      <c r="I5540" s="29">
        <v>1</v>
      </c>
      <c r="K5540" s="432"/>
      <c r="L5540" s="432" t="e">
        <f>IF(K5540=0,#REF!,0)</f>
        <v>#REF!</v>
      </c>
      <c r="O5540">
        <v>61725.520447000003</v>
      </c>
      <c r="P5540">
        <v>33</v>
      </c>
    </row>
    <row r="5541" spans="1:16">
      <c r="A5541" s="29">
        <v>5539</v>
      </c>
      <c r="B5541" s="29">
        <v>18947.94099999989</v>
      </c>
      <c r="C5541" s="29">
        <v>45905.218999999794</v>
      </c>
      <c r="D5541" s="29">
        <v>1</v>
      </c>
      <c r="E5541" s="29">
        <v>1</v>
      </c>
      <c r="F5541" s="29">
        <v>5172.0739999999996</v>
      </c>
      <c r="G5541" s="29">
        <v>1</v>
      </c>
      <c r="H5541" s="29">
        <v>1</v>
      </c>
      <c r="I5541" s="29">
        <v>1</v>
      </c>
      <c r="K5541" s="432"/>
      <c r="L5541" s="432" t="e">
        <f>IF(K5541=0,#REF!,0)</f>
        <v>#REF!</v>
      </c>
      <c r="O5541">
        <v>60401.854613000003</v>
      </c>
      <c r="P5541">
        <v>49</v>
      </c>
    </row>
    <row r="5542" spans="1:16">
      <c r="A5542" s="29">
        <v>5540</v>
      </c>
      <c r="B5542" s="29">
        <v>20151.417999999991</v>
      </c>
      <c r="C5542" s="29">
        <v>46228.890999999901</v>
      </c>
      <c r="D5542" s="29">
        <v>1</v>
      </c>
      <c r="E5542" s="29">
        <v>1</v>
      </c>
      <c r="F5542" s="29">
        <v>5238.0679999999902</v>
      </c>
      <c r="G5542" s="29">
        <v>1</v>
      </c>
      <c r="H5542" s="29">
        <v>1</v>
      </c>
      <c r="I5542" s="29">
        <v>1</v>
      </c>
      <c r="K5542" s="432"/>
      <c r="L5542" s="432" t="e">
        <f>IF(K5542=0,#REF!,0)</f>
        <v>#REF!</v>
      </c>
      <c r="O5542">
        <v>60889.133484000013</v>
      </c>
      <c r="P5542">
        <v>41</v>
      </c>
    </row>
    <row r="5543" spans="1:16">
      <c r="A5543" s="29">
        <v>5541</v>
      </c>
      <c r="B5543" s="29">
        <v>10537.032999999999</v>
      </c>
      <c r="C5543" s="29">
        <v>21345.427999999891</v>
      </c>
      <c r="D5543" s="29">
        <v>1</v>
      </c>
      <c r="E5543" s="29">
        <v>1</v>
      </c>
      <c r="F5543" s="29">
        <v>4062.5430000000001</v>
      </c>
      <c r="G5543" s="29">
        <v>1</v>
      </c>
      <c r="H5543" s="29">
        <v>1</v>
      </c>
      <c r="I5543" s="29">
        <v>1</v>
      </c>
      <c r="K5543" s="432"/>
      <c r="L5543" s="432" t="e">
        <f>IF(K5543=0,#REF!,0)</f>
        <v>#REF!</v>
      </c>
      <c r="O5543">
        <v>61632.786743999997</v>
      </c>
      <c r="P5543">
        <v>42</v>
      </c>
    </row>
    <row r="5544" spans="1:16">
      <c r="A5544" s="29">
        <v>5542</v>
      </c>
      <c r="B5544" s="29">
        <v>1846.1110000000001</v>
      </c>
      <c r="C5544" s="29">
        <v>19528.4029999999</v>
      </c>
      <c r="D5544" s="29">
        <v>1</v>
      </c>
      <c r="E5544" s="29">
        <v>1</v>
      </c>
      <c r="F5544" s="29">
        <v>2950.9569999999999</v>
      </c>
      <c r="G5544" s="29">
        <v>1</v>
      </c>
      <c r="H5544" s="29">
        <v>1</v>
      </c>
      <c r="I5544" s="29">
        <v>1</v>
      </c>
      <c r="K5544" s="432"/>
      <c r="L5544" s="432" t="e">
        <f>IF(K5544=0,#REF!,0)</f>
        <v>#REF!</v>
      </c>
      <c r="O5544">
        <v>60194.479003</v>
      </c>
      <c r="P5544">
        <v>36</v>
      </c>
    </row>
    <row r="5545" spans="1:16">
      <c r="A5545" s="29">
        <v>5543</v>
      </c>
      <c r="B5545" s="29">
        <v>1834.096</v>
      </c>
      <c r="C5545" s="29">
        <v>18487.267999999891</v>
      </c>
      <c r="D5545" s="29">
        <v>1</v>
      </c>
      <c r="E5545" s="29">
        <v>1</v>
      </c>
      <c r="F5545" s="29">
        <v>1647.431</v>
      </c>
      <c r="G5545" s="29">
        <v>1</v>
      </c>
      <c r="H5545" s="29">
        <v>1</v>
      </c>
      <c r="I5545" s="29">
        <v>1</v>
      </c>
      <c r="K5545" s="432"/>
      <c r="L5545" s="432" t="e">
        <f>IF(K5545=0,#REF!,0)</f>
        <v>#REF!</v>
      </c>
      <c r="O5545">
        <v>58573.423887999998</v>
      </c>
      <c r="P5545">
        <v>41</v>
      </c>
    </row>
    <row r="5546" spans="1:16">
      <c r="A5546" s="29">
        <v>5544</v>
      </c>
      <c r="B5546" s="29">
        <v>1089.6839999999979</v>
      </c>
      <c r="C5546" s="29">
        <v>17908.646999999899</v>
      </c>
      <c r="D5546" s="29">
        <v>1</v>
      </c>
      <c r="E5546" s="29">
        <v>1</v>
      </c>
      <c r="F5546" s="29">
        <v>1257.8809999999901</v>
      </c>
      <c r="G5546" s="29">
        <v>1</v>
      </c>
      <c r="H5546" s="29">
        <v>1</v>
      </c>
      <c r="I5546" s="29">
        <v>1</v>
      </c>
      <c r="K5546" s="432"/>
      <c r="L5546" s="432" t="e">
        <f>IF(K5546=0,#REF!,0)</f>
        <v>#REF!</v>
      </c>
      <c r="O5546">
        <v>56809.620696000013</v>
      </c>
      <c r="P5546">
        <v>29</v>
      </c>
    </row>
    <row r="5547" spans="1:16">
      <c r="A5547" s="29">
        <v>5545</v>
      </c>
      <c r="B5547" s="29">
        <v>1081.6479999999981</v>
      </c>
      <c r="C5547" s="29">
        <v>17590.325999999899</v>
      </c>
      <c r="D5547" s="29">
        <v>1</v>
      </c>
      <c r="E5547" s="29">
        <v>1</v>
      </c>
      <c r="F5547" s="29">
        <v>551.92200000000003</v>
      </c>
      <c r="G5547" s="29">
        <v>1</v>
      </c>
      <c r="H5547" s="29">
        <v>1</v>
      </c>
      <c r="I5547" s="29">
        <v>1</v>
      </c>
      <c r="K5547" s="432"/>
      <c r="L5547" s="432" t="e">
        <f>IF(K5547=0,#REF!,0)</f>
        <v>#REF!</v>
      </c>
      <c r="O5547">
        <v>56240.538819000001</v>
      </c>
      <c r="P5547">
        <v>44</v>
      </c>
    </row>
    <row r="5548" spans="1:16">
      <c r="A5548" s="29">
        <v>5546</v>
      </c>
      <c r="B5548" s="29">
        <v>1074.0009999999979</v>
      </c>
      <c r="C5548" s="29">
        <v>17230.797999999901</v>
      </c>
      <c r="D5548" s="29">
        <v>1</v>
      </c>
      <c r="E5548" s="29">
        <v>1</v>
      </c>
      <c r="F5548" s="29">
        <v>312.75099999999998</v>
      </c>
      <c r="G5548" s="29">
        <v>1</v>
      </c>
      <c r="H5548" s="29">
        <v>1</v>
      </c>
      <c r="I5548" s="29">
        <v>1</v>
      </c>
      <c r="K5548" s="432"/>
      <c r="L5548" s="432" t="e">
        <f>IF(K5548=0,#REF!,0)</f>
        <v>#REF!</v>
      </c>
      <c r="O5548">
        <v>52705.388427999998</v>
      </c>
      <c r="P5548">
        <v>25</v>
      </c>
    </row>
    <row r="5549" spans="1:16">
      <c r="A5549" s="29">
        <v>5547</v>
      </c>
      <c r="B5549" s="29">
        <v>1067.621999999998</v>
      </c>
      <c r="C5549" s="29">
        <v>16974.7389999999</v>
      </c>
      <c r="D5549" s="29">
        <v>1</v>
      </c>
      <c r="E5549" s="29">
        <v>1</v>
      </c>
      <c r="F5549" s="29">
        <v>240.24799999999999</v>
      </c>
      <c r="G5549" s="29">
        <v>1</v>
      </c>
      <c r="H5549" s="29">
        <v>1</v>
      </c>
      <c r="I5549" s="29">
        <v>1</v>
      </c>
      <c r="K5549" s="432"/>
      <c r="L5549" s="432" t="e">
        <f>IF(K5549=0,#REF!,0)</f>
        <v>#REF!</v>
      </c>
      <c r="O5549">
        <v>52159.827942000004</v>
      </c>
      <c r="P5549">
        <v>44</v>
      </c>
    </row>
    <row r="5550" spans="1:16">
      <c r="A5550" s="29">
        <v>5548</v>
      </c>
      <c r="B5550" s="29">
        <v>1061.9239999999979</v>
      </c>
      <c r="C5550" s="29">
        <v>16768.672999999901</v>
      </c>
      <c r="D5550" s="29">
        <v>1</v>
      </c>
      <c r="E5550" s="29">
        <v>1</v>
      </c>
      <c r="F5550" s="29">
        <v>240.536</v>
      </c>
      <c r="G5550" s="29">
        <v>1</v>
      </c>
      <c r="H5550" s="29">
        <v>1</v>
      </c>
      <c r="I5550" s="29">
        <v>1</v>
      </c>
      <c r="K5550" s="432"/>
      <c r="L5550" s="432" t="e">
        <f>IF(K5550=0,#REF!,0)</f>
        <v>#REF!</v>
      </c>
      <c r="O5550">
        <v>52229.958861999999</v>
      </c>
      <c r="P5550">
        <v>44</v>
      </c>
    </row>
    <row r="5551" spans="1:16">
      <c r="A5551" s="29">
        <v>5549</v>
      </c>
      <c r="B5551" s="29">
        <v>1058.797999999998</v>
      </c>
      <c r="C5551" s="29">
        <v>16657.6179999999</v>
      </c>
      <c r="D5551" s="29">
        <v>1</v>
      </c>
      <c r="E5551" s="29">
        <v>1</v>
      </c>
      <c r="F5551" s="29">
        <v>225.48400000000001</v>
      </c>
      <c r="G5551" s="29">
        <v>1</v>
      </c>
      <c r="H5551" s="29">
        <v>1</v>
      </c>
      <c r="I5551" s="29">
        <v>1</v>
      </c>
      <c r="K5551" s="432"/>
      <c r="L5551" s="432" t="e">
        <f>IF(K5551=0,#REF!,0)</f>
        <v>#REF!</v>
      </c>
      <c r="O5551">
        <v>51768.853942000002</v>
      </c>
      <c r="P5551">
        <v>44</v>
      </c>
    </row>
    <row r="5552" spans="1:16">
      <c r="A5552" s="29">
        <v>5550</v>
      </c>
      <c r="B5552" s="29">
        <v>1784.9490000000001</v>
      </c>
      <c r="C5552" s="29">
        <v>16536.2399999999</v>
      </c>
      <c r="D5552" s="29">
        <v>1</v>
      </c>
      <c r="E5552" s="29">
        <v>1</v>
      </c>
      <c r="F5552" s="29">
        <v>2496.3159999999898</v>
      </c>
      <c r="G5552" s="29">
        <v>1</v>
      </c>
      <c r="H5552" s="29">
        <v>1</v>
      </c>
      <c r="I5552" s="29">
        <v>1</v>
      </c>
      <c r="K5552" s="432"/>
      <c r="L5552" s="432" t="e">
        <f>IF(K5552=0,#REF!,0)</f>
        <v>#REF!</v>
      </c>
      <c r="O5552">
        <v>52657.310577999997</v>
      </c>
      <c r="P5552">
        <v>44</v>
      </c>
    </row>
    <row r="5553" spans="1:16">
      <c r="A5553" s="29">
        <v>5551</v>
      </c>
      <c r="B5553" s="29">
        <v>15252.828</v>
      </c>
      <c r="C5553" s="29">
        <v>17801.926999999901</v>
      </c>
      <c r="D5553" s="29">
        <v>1</v>
      </c>
      <c r="E5553" s="29">
        <v>1</v>
      </c>
      <c r="F5553" s="29">
        <v>6548.6809999999896</v>
      </c>
      <c r="G5553" s="29">
        <v>1</v>
      </c>
      <c r="H5553" s="29">
        <v>1</v>
      </c>
      <c r="I5553" s="29">
        <v>1</v>
      </c>
      <c r="K5553" s="432"/>
      <c r="L5553" s="432" t="e">
        <f>IF(K5553=0,#REF!,0)</f>
        <v>#REF!</v>
      </c>
      <c r="O5553">
        <v>52898.062560000013</v>
      </c>
      <c r="P5553">
        <v>43</v>
      </c>
    </row>
    <row r="5554" spans="1:16">
      <c r="A5554" s="29">
        <v>5552</v>
      </c>
      <c r="B5554" s="29">
        <v>7419.4719999999979</v>
      </c>
      <c r="C5554" s="29">
        <v>117093.44899999991</v>
      </c>
      <c r="D5554" s="29">
        <v>1</v>
      </c>
      <c r="E5554" s="29">
        <v>1</v>
      </c>
      <c r="F5554" s="29">
        <v>5305.7430000000004</v>
      </c>
      <c r="G5554" s="29">
        <v>1</v>
      </c>
      <c r="H5554" s="29">
        <v>1</v>
      </c>
      <c r="I5554" s="29">
        <v>1</v>
      </c>
      <c r="K5554" s="432"/>
      <c r="L5554" s="432" t="e">
        <f>IF(K5554=0,#REF!,0)</f>
        <v>#REF!</v>
      </c>
      <c r="O5554">
        <v>53401.814664999998</v>
      </c>
      <c r="P5554">
        <v>45</v>
      </c>
    </row>
    <row r="5555" spans="1:16">
      <c r="A5555" s="29">
        <v>5553</v>
      </c>
      <c r="B5555" s="29">
        <v>3932.0999999999972</v>
      </c>
      <c r="C5555" s="29">
        <v>141284.0089999999</v>
      </c>
      <c r="D5555" s="29">
        <v>1</v>
      </c>
      <c r="E5555" s="29">
        <v>1</v>
      </c>
      <c r="F5555" s="29">
        <v>4391.018</v>
      </c>
      <c r="G5555" s="29">
        <v>1</v>
      </c>
      <c r="H5555" s="29">
        <v>1</v>
      </c>
      <c r="I5555" s="29">
        <v>1</v>
      </c>
      <c r="K5555" s="432"/>
      <c r="L5555" s="432" t="e">
        <f>IF(K5555=0,#REF!,0)</f>
        <v>#REF!</v>
      </c>
      <c r="O5555">
        <v>54290.110137999996</v>
      </c>
      <c r="P5555">
        <v>51</v>
      </c>
    </row>
    <row r="5556" spans="1:16">
      <c r="A5556" s="29">
        <v>5554</v>
      </c>
      <c r="B5556" s="29">
        <v>9340.6349999999893</v>
      </c>
      <c r="C5556" s="29">
        <v>187852.56299999979</v>
      </c>
      <c r="D5556" s="29">
        <v>1</v>
      </c>
      <c r="E5556" s="29">
        <v>1</v>
      </c>
      <c r="F5556" s="29">
        <v>3344.3069999999998</v>
      </c>
      <c r="G5556" s="29">
        <v>1</v>
      </c>
      <c r="H5556" s="29">
        <v>1</v>
      </c>
      <c r="I5556" s="29">
        <v>1</v>
      </c>
      <c r="K5556" s="432"/>
      <c r="L5556" s="432" t="e">
        <f>IF(K5556=0,#REF!,0)</f>
        <v>#REF!</v>
      </c>
      <c r="O5556">
        <v>54128.897095</v>
      </c>
      <c r="P5556">
        <v>52</v>
      </c>
    </row>
    <row r="5557" spans="1:16">
      <c r="A5557" s="29">
        <v>5555</v>
      </c>
      <c r="B5557" s="29">
        <v>11046.605</v>
      </c>
      <c r="C5557" s="29">
        <v>214895.75699999981</v>
      </c>
      <c r="D5557" s="29">
        <v>1</v>
      </c>
      <c r="E5557" s="29">
        <v>1</v>
      </c>
      <c r="F5557" s="29">
        <v>2951.806</v>
      </c>
      <c r="G5557" s="29">
        <v>1</v>
      </c>
      <c r="H5557" s="29">
        <v>1</v>
      </c>
      <c r="I5557" s="29">
        <v>1</v>
      </c>
      <c r="K5557" s="432"/>
      <c r="L5557" s="432" t="e">
        <f>IF(K5557=0,#REF!,0)</f>
        <v>#REF!</v>
      </c>
      <c r="O5557">
        <v>54111.292174000002</v>
      </c>
      <c r="P5557">
        <v>52</v>
      </c>
    </row>
    <row r="5558" spans="1:16">
      <c r="A5558" s="29">
        <v>5556</v>
      </c>
      <c r="B5558" s="29">
        <v>12022.165999999979</v>
      </c>
      <c r="C5558" s="29">
        <v>194834.96799999979</v>
      </c>
      <c r="D5558" s="29">
        <v>1</v>
      </c>
      <c r="E5558" s="29">
        <v>1</v>
      </c>
      <c r="F5558" s="29">
        <v>2755.1459999999902</v>
      </c>
      <c r="G5558" s="29">
        <v>1</v>
      </c>
      <c r="H5558" s="29">
        <v>1</v>
      </c>
      <c r="I5558" s="29">
        <v>1</v>
      </c>
      <c r="K5558" s="432"/>
      <c r="L5558" s="432" t="e">
        <f>IF(K5558=0,#REF!,0)</f>
        <v>#REF!</v>
      </c>
      <c r="O5558">
        <v>55486.321349999998</v>
      </c>
      <c r="P5558">
        <v>51</v>
      </c>
    </row>
    <row r="5559" spans="1:16">
      <c r="A5559" s="29">
        <v>5557</v>
      </c>
      <c r="B5559" s="29">
        <v>19507.89099999989</v>
      </c>
      <c r="C5559" s="29">
        <v>146170.64199999991</v>
      </c>
      <c r="D5559" s="29">
        <v>1</v>
      </c>
      <c r="E5559" s="29">
        <v>1</v>
      </c>
      <c r="F5559" s="29">
        <v>4125.6529999999902</v>
      </c>
      <c r="G5559" s="29">
        <v>1</v>
      </c>
      <c r="H5559" s="29">
        <v>1</v>
      </c>
      <c r="I5559" s="29">
        <v>1</v>
      </c>
      <c r="K5559" s="432"/>
      <c r="L5559" s="432" t="e">
        <f>IF(K5559=0,#REF!,0)</f>
        <v>#REF!</v>
      </c>
      <c r="O5559">
        <v>55829.845947000002</v>
      </c>
      <c r="P5559">
        <v>54</v>
      </c>
    </row>
    <row r="5560" spans="1:16">
      <c r="A5560" s="29">
        <v>5558</v>
      </c>
      <c r="B5560" s="29">
        <v>14267.884999999889</v>
      </c>
      <c r="C5560" s="29">
        <v>175205.69999999969</v>
      </c>
      <c r="D5560" s="29">
        <v>1</v>
      </c>
      <c r="E5560" s="29">
        <v>1</v>
      </c>
      <c r="F5560" s="29">
        <v>3667.9209999999998</v>
      </c>
      <c r="G5560" s="29">
        <v>1</v>
      </c>
      <c r="H5560" s="29">
        <v>1</v>
      </c>
      <c r="I5560" s="29">
        <v>1</v>
      </c>
      <c r="K5560" s="432"/>
      <c r="L5560" s="432" t="e">
        <f>IF(K5560=0,#REF!,0)</f>
        <v>#REF!</v>
      </c>
      <c r="O5560">
        <v>56584.543121000002</v>
      </c>
      <c r="P5560">
        <v>47</v>
      </c>
    </row>
    <row r="5561" spans="1:16">
      <c r="A5561" s="29">
        <v>5559</v>
      </c>
      <c r="B5561" s="29">
        <v>13122.169</v>
      </c>
      <c r="C5561" s="29">
        <v>222759.2829999997</v>
      </c>
      <c r="D5561" s="29">
        <v>1</v>
      </c>
      <c r="E5561" s="29">
        <v>1</v>
      </c>
      <c r="F5561" s="29">
        <v>2102.2159999999999</v>
      </c>
      <c r="G5561" s="29">
        <v>1</v>
      </c>
      <c r="H5561" s="29">
        <v>1</v>
      </c>
      <c r="I5561" s="29">
        <v>1</v>
      </c>
      <c r="K5561" s="432"/>
      <c r="L5561" s="432" t="e">
        <f>IF(K5561=0,#REF!,0)</f>
        <v>#REF!</v>
      </c>
      <c r="O5561">
        <v>56657.714050000002</v>
      </c>
      <c r="P5561">
        <v>34</v>
      </c>
    </row>
    <row r="5562" spans="1:16">
      <c r="A5562" s="29">
        <v>5560</v>
      </c>
      <c r="B5562" s="29">
        <v>12766.419</v>
      </c>
      <c r="C5562" s="29">
        <v>201671.4299999997</v>
      </c>
      <c r="D5562" s="29">
        <v>1</v>
      </c>
      <c r="E5562" s="29">
        <v>1</v>
      </c>
      <c r="F5562" s="29">
        <v>1841.76899999999</v>
      </c>
      <c r="G5562" s="29">
        <v>1</v>
      </c>
      <c r="H5562" s="29">
        <v>1</v>
      </c>
      <c r="I5562" s="29">
        <v>1</v>
      </c>
      <c r="K5562" s="432"/>
      <c r="L5562" s="432" t="e">
        <f>IF(K5562=0,#REF!,0)</f>
        <v>#REF!</v>
      </c>
      <c r="O5562">
        <v>56520.037443999987</v>
      </c>
      <c r="P5562">
        <v>48</v>
      </c>
    </row>
    <row r="5563" spans="1:16">
      <c r="A5563" s="29">
        <v>5561</v>
      </c>
      <c r="B5563" s="29">
        <v>13147.386</v>
      </c>
      <c r="C5563" s="29">
        <v>186571.57599999991</v>
      </c>
      <c r="D5563" s="29">
        <v>1</v>
      </c>
      <c r="E5563" s="29">
        <v>1</v>
      </c>
      <c r="F5563" s="29">
        <v>2102.2159999999999</v>
      </c>
      <c r="G5563" s="29">
        <v>1</v>
      </c>
      <c r="H5563" s="29">
        <v>1</v>
      </c>
      <c r="I5563" s="29">
        <v>1</v>
      </c>
      <c r="K5563" s="432"/>
      <c r="L5563" s="432" t="e">
        <f>IF(K5563=0,#REF!,0)</f>
        <v>#REF!</v>
      </c>
      <c r="O5563">
        <v>56897.089111000001</v>
      </c>
      <c r="P5563">
        <v>47</v>
      </c>
    </row>
    <row r="5564" spans="1:16">
      <c r="A5564" s="29">
        <v>5562</v>
      </c>
      <c r="B5564" s="29">
        <v>13877.694999999991</v>
      </c>
      <c r="C5564" s="29">
        <v>140228.5689999999</v>
      </c>
      <c r="D5564" s="29">
        <v>1</v>
      </c>
      <c r="E5564" s="29">
        <v>1</v>
      </c>
      <c r="F5564" s="29">
        <v>3668.0799999999899</v>
      </c>
      <c r="G5564" s="29">
        <v>1</v>
      </c>
      <c r="H5564" s="29">
        <v>1</v>
      </c>
      <c r="I5564" s="29">
        <v>1</v>
      </c>
      <c r="K5564" s="432"/>
      <c r="L5564" s="432" t="e">
        <f>IF(K5564=0,#REF!,0)</f>
        <v>#REF!</v>
      </c>
      <c r="O5564">
        <v>57982.968567999997</v>
      </c>
      <c r="P5564">
        <v>49</v>
      </c>
    </row>
    <row r="5565" spans="1:16">
      <c r="A5565" s="29">
        <v>5563</v>
      </c>
      <c r="B5565" s="29">
        <v>18873.991000000002</v>
      </c>
      <c r="C5565" s="29">
        <v>45836.817999999883</v>
      </c>
      <c r="D5565" s="29">
        <v>1</v>
      </c>
      <c r="E5565" s="29">
        <v>1</v>
      </c>
      <c r="F5565" s="29">
        <v>5170.66</v>
      </c>
      <c r="G5565" s="29">
        <v>1</v>
      </c>
      <c r="H5565" s="29">
        <v>1</v>
      </c>
      <c r="I5565" s="29">
        <v>1</v>
      </c>
      <c r="K5565" s="432"/>
      <c r="L5565" s="432" t="e">
        <f>IF(K5565=0,#REF!,0)</f>
        <v>#REF!</v>
      </c>
      <c r="O5565">
        <v>58530.246827000003</v>
      </c>
      <c r="P5565">
        <v>49</v>
      </c>
    </row>
    <row r="5566" spans="1:16">
      <c r="A5566" s="29">
        <v>5564</v>
      </c>
      <c r="B5566" s="29">
        <v>19838.426999999981</v>
      </c>
      <c r="C5566" s="29">
        <v>45867.79899999989</v>
      </c>
      <c r="D5566" s="29">
        <v>1</v>
      </c>
      <c r="E5566" s="29">
        <v>1</v>
      </c>
      <c r="F5566" s="29">
        <v>5236.7449999999999</v>
      </c>
      <c r="G5566" s="29">
        <v>1</v>
      </c>
      <c r="H5566" s="29">
        <v>1</v>
      </c>
      <c r="I5566" s="29">
        <v>1</v>
      </c>
      <c r="K5566" s="432"/>
      <c r="L5566" s="432" t="e">
        <f>IF(K5566=0,#REF!,0)</f>
        <v>#REF!</v>
      </c>
      <c r="O5566">
        <v>59462.456908</v>
      </c>
      <c r="P5566">
        <v>45</v>
      </c>
    </row>
    <row r="5567" spans="1:16">
      <c r="A5567" s="29">
        <v>5565</v>
      </c>
      <c r="B5567" s="29">
        <v>11246.063</v>
      </c>
      <c r="C5567" s="29">
        <v>21683.638999999901</v>
      </c>
      <c r="D5567" s="29">
        <v>1</v>
      </c>
      <c r="E5567" s="29">
        <v>1</v>
      </c>
      <c r="F5567" s="29">
        <v>4061.32</v>
      </c>
      <c r="G5567" s="29">
        <v>1</v>
      </c>
      <c r="H5567" s="29">
        <v>1</v>
      </c>
      <c r="I5567" s="29">
        <v>1</v>
      </c>
      <c r="K5567" s="432"/>
      <c r="L5567" s="432" t="e">
        <f>IF(K5567=0,#REF!,0)</f>
        <v>#REF!</v>
      </c>
      <c r="O5567">
        <v>60494.155822000001</v>
      </c>
      <c r="P5567">
        <v>57</v>
      </c>
    </row>
    <row r="5568" spans="1:16">
      <c r="A5568" s="29">
        <v>5566</v>
      </c>
      <c r="B5568" s="29">
        <v>1860.2670000000001</v>
      </c>
      <c r="C5568" s="29">
        <v>20016.6689999999</v>
      </c>
      <c r="D5568" s="29">
        <v>1</v>
      </c>
      <c r="E5568" s="29">
        <v>1</v>
      </c>
      <c r="F5568" s="29">
        <v>2949.37299999999</v>
      </c>
      <c r="G5568" s="29">
        <v>1</v>
      </c>
      <c r="H5568" s="29">
        <v>1</v>
      </c>
      <c r="I5568" s="29">
        <v>1</v>
      </c>
      <c r="K5568" s="432"/>
      <c r="L5568" s="432" t="e">
        <f>IF(K5568=0,#REF!,0)</f>
        <v>#REF!</v>
      </c>
      <c r="O5568">
        <v>59476.672608000001</v>
      </c>
      <c r="P5568">
        <v>46</v>
      </c>
    </row>
    <row r="5569" spans="1:16">
      <c r="A5569" s="29">
        <v>5567</v>
      </c>
      <c r="B5569" s="29">
        <v>1853.509</v>
      </c>
      <c r="C5569" s="29">
        <v>19173.321999999898</v>
      </c>
      <c r="D5569" s="29">
        <v>1</v>
      </c>
      <c r="E5569" s="29">
        <v>1</v>
      </c>
      <c r="F5569" s="29">
        <v>1646.3239999999901</v>
      </c>
      <c r="G5569" s="29">
        <v>1</v>
      </c>
      <c r="H5569" s="29">
        <v>1</v>
      </c>
      <c r="I5569" s="29">
        <v>1</v>
      </c>
      <c r="K5569" s="432"/>
      <c r="L5569" s="432" t="e">
        <f>IF(K5569=0,#REF!,0)</f>
        <v>#REF!</v>
      </c>
      <c r="O5569">
        <v>57929.821594000001</v>
      </c>
      <c r="P5569">
        <v>40</v>
      </c>
    </row>
    <row r="5570" spans="1:16">
      <c r="A5570" s="29">
        <v>5568</v>
      </c>
      <c r="B5570" s="29">
        <v>1117.2309999999979</v>
      </c>
      <c r="C5570" s="29">
        <v>18924.315999999901</v>
      </c>
      <c r="D5570" s="29">
        <v>1</v>
      </c>
      <c r="E5570" s="29">
        <v>1</v>
      </c>
      <c r="F5570" s="29">
        <v>1256.85499999999</v>
      </c>
      <c r="G5570" s="29">
        <v>1</v>
      </c>
      <c r="H5570" s="29">
        <v>1</v>
      </c>
      <c r="I5570" s="29">
        <v>1</v>
      </c>
      <c r="K5570" s="432"/>
      <c r="L5570" s="432" t="e">
        <f>IF(K5570=0,#REF!,0)</f>
        <v>#REF!</v>
      </c>
      <c r="O5570">
        <v>55926.566284</v>
      </c>
      <c r="P5570">
        <v>48</v>
      </c>
    </row>
    <row r="5571" spans="1:16">
      <c r="A5571" s="29">
        <v>5569</v>
      </c>
      <c r="B5571" s="29">
        <v>1111.525999999998</v>
      </c>
      <c r="C5571" s="29">
        <v>18703.92199999989</v>
      </c>
      <c r="D5571" s="29">
        <v>1</v>
      </c>
      <c r="E5571" s="29">
        <v>1</v>
      </c>
      <c r="F5571" s="29">
        <v>551.15200000000004</v>
      </c>
      <c r="G5571" s="29">
        <v>1</v>
      </c>
      <c r="H5571" s="29">
        <v>1</v>
      </c>
      <c r="I5571" s="29">
        <v>1</v>
      </c>
      <c r="K5571" s="432"/>
      <c r="L5571" s="432" t="e">
        <f>IF(K5571=0,#REF!,0)</f>
        <v>#REF!</v>
      </c>
      <c r="O5571">
        <v>53831.024415</v>
      </c>
      <c r="P5571">
        <v>28</v>
      </c>
    </row>
    <row r="5572" spans="1:16">
      <c r="A5572" s="29">
        <v>5570</v>
      </c>
      <c r="B5572" s="29">
        <v>1108.8299999999981</v>
      </c>
      <c r="C5572" s="29">
        <v>18547.486999999899</v>
      </c>
      <c r="D5572" s="29">
        <v>1</v>
      </c>
      <c r="E5572" s="29">
        <v>1</v>
      </c>
      <c r="F5572" s="29">
        <v>311.84899999999999</v>
      </c>
      <c r="G5572" s="29">
        <v>1</v>
      </c>
      <c r="H5572" s="29">
        <v>1</v>
      </c>
      <c r="I5572" s="29">
        <v>1</v>
      </c>
      <c r="K5572" s="432"/>
      <c r="L5572" s="432" t="e">
        <f>IF(K5572=0,#REF!,0)</f>
        <v>#REF!</v>
      </c>
      <c r="O5572">
        <v>52652.058959000002</v>
      </c>
      <c r="P5572">
        <v>44</v>
      </c>
    </row>
    <row r="5573" spans="1:16">
      <c r="A5573" s="29">
        <v>5571</v>
      </c>
      <c r="B5573" s="29">
        <v>1112.8199999999979</v>
      </c>
      <c r="C5573" s="29">
        <v>18729.6359999999</v>
      </c>
      <c r="D5573" s="29">
        <v>1</v>
      </c>
      <c r="E5573" s="29">
        <v>1</v>
      </c>
      <c r="F5573" s="29">
        <v>237.84099999999901</v>
      </c>
      <c r="G5573" s="29">
        <v>1</v>
      </c>
      <c r="H5573" s="29">
        <v>1</v>
      </c>
      <c r="I5573" s="29">
        <v>1</v>
      </c>
      <c r="K5573" s="432"/>
      <c r="L5573" s="432" t="e">
        <f>IF(K5573=0,#REF!,0)</f>
        <v>#REF!</v>
      </c>
      <c r="O5573">
        <v>52254.379911999997</v>
      </c>
      <c r="P5573">
        <v>44</v>
      </c>
    </row>
    <row r="5574" spans="1:16">
      <c r="A5574" s="29">
        <v>5572</v>
      </c>
      <c r="B5574" s="29">
        <v>1114.236999999998</v>
      </c>
      <c r="C5574" s="29">
        <v>18796.65699999989</v>
      </c>
      <c r="D5574" s="29">
        <v>1</v>
      </c>
      <c r="E5574" s="29">
        <v>1</v>
      </c>
      <c r="F5574" s="29">
        <v>237.90699999999899</v>
      </c>
      <c r="G5574" s="29">
        <v>1</v>
      </c>
      <c r="H5574" s="29">
        <v>1</v>
      </c>
      <c r="I5574" s="29">
        <v>1</v>
      </c>
      <c r="K5574" s="432"/>
      <c r="L5574" s="432" t="e">
        <f>IF(K5574=0,#REF!,0)</f>
        <v>#REF!</v>
      </c>
      <c r="O5574">
        <v>51932.494597999997</v>
      </c>
      <c r="P5574">
        <v>45</v>
      </c>
    </row>
    <row r="5575" spans="1:16">
      <c r="A5575" s="29">
        <v>5573</v>
      </c>
      <c r="B5575" s="29">
        <v>1111.880999999998</v>
      </c>
      <c r="C5575" s="29">
        <v>18705.659999999902</v>
      </c>
      <c r="D5575" s="29">
        <v>1</v>
      </c>
      <c r="E5575" s="29">
        <v>1</v>
      </c>
      <c r="F5575" s="29">
        <v>223.90199999999899</v>
      </c>
      <c r="G5575" s="29">
        <v>1</v>
      </c>
      <c r="H5575" s="29">
        <v>1</v>
      </c>
      <c r="I5575" s="29">
        <v>1</v>
      </c>
      <c r="K5575" s="432"/>
      <c r="L5575" s="432" t="e">
        <f>IF(K5575=0,#REF!,0)</f>
        <v>#REF!</v>
      </c>
      <c r="O5575">
        <v>51532.243499999997</v>
      </c>
      <c r="P5575">
        <v>44</v>
      </c>
    </row>
    <row r="5576" spans="1:16">
      <c r="A5576" s="29">
        <v>5574</v>
      </c>
      <c r="B5576" s="29">
        <v>1839.838</v>
      </c>
      <c r="C5576" s="29">
        <v>18630.429999999891</v>
      </c>
      <c r="D5576" s="29">
        <v>1</v>
      </c>
      <c r="E5576" s="29">
        <v>1</v>
      </c>
      <c r="F5576" s="29">
        <v>2494.203</v>
      </c>
      <c r="G5576" s="29">
        <v>1</v>
      </c>
      <c r="H5576" s="29">
        <v>1</v>
      </c>
      <c r="I5576" s="29">
        <v>1</v>
      </c>
      <c r="K5576" s="432"/>
      <c r="L5576" s="432" t="e">
        <f>IF(K5576=0,#REF!,0)</f>
        <v>#REF!</v>
      </c>
      <c r="O5576">
        <v>52348.778779</v>
      </c>
      <c r="P5576">
        <v>44</v>
      </c>
    </row>
    <row r="5577" spans="1:16">
      <c r="A5577" s="29">
        <v>5575</v>
      </c>
      <c r="B5577" s="29">
        <v>21418.2949999999</v>
      </c>
      <c r="C5577" s="29">
        <v>20003.278999999889</v>
      </c>
      <c r="D5577" s="29">
        <v>1</v>
      </c>
      <c r="E5577" s="29">
        <v>1</v>
      </c>
      <c r="F5577" s="29">
        <v>6546.8040000000001</v>
      </c>
      <c r="G5577" s="29">
        <v>1</v>
      </c>
      <c r="H5577" s="29">
        <v>1</v>
      </c>
      <c r="I5577" s="29">
        <v>1</v>
      </c>
      <c r="K5577" s="432"/>
      <c r="L5577" s="432" t="e">
        <f>IF(K5577=0,#REF!,0)</f>
        <v>#REF!</v>
      </c>
      <c r="O5577">
        <v>54073.672943000012</v>
      </c>
      <c r="P5577">
        <v>53</v>
      </c>
    </row>
    <row r="5578" spans="1:16">
      <c r="A5578" s="29">
        <v>5576</v>
      </c>
      <c r="B5578" s="29">
        <v>11111.11399999999</v>
      </c>
      <c r="C5578" s="29">
        <v>147889.41499999989</v>
      </c>
      <c r="D5578" s="29">
        <v>1</v>
      </c>
      <c r="E5578" s="29">
        <v>1</v>
      </c>
      <c r="F5578" s="29">
        <v>5304.6259999999902</v>
      </c>
      <c r="G5578" s="29">
        <v>1</v>
      </c>
      <c r="H5578" s="29">
        <v>1</v>
      </c>
      <c r="I5578" s="29">
        <v>1</v>
      </c>
      <c r="K5578" s="432"/>
      <c r="L5578" s="432" t="e">
        <f>IF(K5578=0,#REF!,0)</f>
        <v>#REF!</v>
      </c>
      <c r="O5578">
        <v>58828.641479000013</v>
      </c>
      <c r="P5578">
        <v>62</v>
      </c>
    </row>
    <row r="5579" spans="1:16">
      <c r="A5579" s="29">
        <v>5577</v>
      </c>
      <c r="B5579" s="29">
        <v>10498.267999999989</v>
      </c>
      <c r="C5579" s="29">
        <v>171117.0779999998</v>
      </c>
      <c r="D5579" s="29">
        <v>1</v>
      </c>
      <c r="E5579" s="29">
        <v>1</v>
      </c>
      <c r="F5579" s="29">
        <v>4389.1310000000003</v>
      </c>
      <c r="G5579" s="29">
        <v>1</v>
      </c>
      <c r="H5579" s="29">
        <v>1</v>
      </c>
      <c r="I5579" s="29">
        <v>1</v>
      </c>
      <c r="K5579" s="432"/>
      <c r="L5579" s="432" t="e">
        <f>IF(K5579=0,#REF!,0)</f>
        <v>#REF!</v>
      </c>
      <c r="O5579">
        <v>61854.406310999999</v>
      </c>
      <c r="P5579">
        <v>55</v>
      </c>
    </row>
    <row r="5580" spans="1:16">
      <c r="A5580" s="29">
        <v>5578</v>
      </c>
      <c r="B5580" s="29">
        <v>10761.08999999998</v>
      </c>
      <c r="C5580" s="29">
        <v>196991.78699999981</v>
      </c>
      <c r="D5580" s="29">
        <v>1</v>
      </c>
      <c r="E5580" s="29">
        <v>1</v>
      </c>
      <c r="F5580" s="29">
        <v>3343.7849999999899</v>
      </c>
      <c r="G5580" s="29">
        <v>1</v>
      </c>
      <c r="H5580" s="29">
        <v>1</v>
      </c>
      <c r="I5580" s="29">
        <v>1</v>
      </c>
      <c r="K5580" s="432"/>
      <c r="L5580" s="432" t="e">
        <f>IF(K5580=0,#REF!,0)</f>
        <v>#REF!</v>
      </c>
      <c r="O5580">
        <v>68747.158509000001</v>
      </c>
      <c r="P5580">
        <v>56</v>
      </c>
    </row>
    <row r="5581" spans="1:16">
      <c r="A5581" s="29">
        <v>5579</v>
      </c>
      <c r="B5581" s="29">
        <v>10932.558999999999</v>
      </c>
      <c r="C5581" s="29">
        <v>218120.2399999997</v>
      </c>
      <c r="D5581" s="29">
        <v>1</v>
      </c>
      <c r="E5581" s="29">
        <v>1</v>
      </c>
      <c r="F5581" s="29">
        <v>2951.806</v>
      </c>
      <c r="G5581" s="29">
        <v>1</v>
      </c>
      <c r="H5581" s="29">
        <v>1</v>
      </c>
      <c r="I5581" s="29">
        <v>1</v>
      </c>
      <c r="K5581" s="432"/>
      <c r="L5581" s="432" t="e">
        <f>IF(K5581=0,#REF!,0)</f>
        <v>#REF!</v>
      </c>
      <c r="O5581">
        <v>70866.470092000003</v>
      </c>
      <c r="P5581">
        <v>56</v>
      </c>
    </row>
    <row r="5582" spans="1:16">
      <c r="A5582" s="29">
        <v>5580</v>
      </c>
      <c r="B5582" s="29">
        <v>12613.13599999999</v>
      </c>
      <c r="C5582" s="29">
        <v>203535.68099999981</v>
      </c>
      <c r="D5582" s="29">
        <v>1</v>
      </c>
      <c r="E5582" s="29">
        <v>1</v>
      </c>
      <c r="F5582" s="29">
        <v>2755.6599999999899</v>
      </c>
      <c r="G5582" s="29">
        <v>1</v>
      </c>
      <c r="H5582" s="29">
        <v>1</v>
      </c>
      <c r="I5582" s="29">
        <v>1</v>
      </c>
      <c r="K5582" s="432"/>
      <c r="L5582" s="432" t="e">
        <f>IF(K5582=0,#REF!,0)</f>
        <v>#REF!</v>
      </c>
      <c r="O5582">
        <v>72776.741148999994</v>
      </c>
      <c r="P5582">
        <v>58</v>
      </c>
    </row>
    <row r="5583" spans="1:16">
      <c r="A5583" s="29">
        <v>5581</v>
      </c>
      <c r="B5583" s="29">
        <v>20961.4559999999</v>
      </c>
      <c r="C5583" s="29">
        <v>156804.0689999999</v>
      </c>
      <c r="D5583" s="29">
        <v>1</v>
      </c>
      <c r="E5583" s="29">
        <v>1</v>
      </c>
      <c r="F5583" s="29">
        <v>4126.3669999999902</v>
      </c>
      <c r="G5583" s="29">
        <v>1</v>
      </c>
      <c r="H5583" s="29">
        <v>1</v>
      </c>
      <c r="I5583" s="29">
        <v>1</v>
      </c>
      <c r="K5583" s="432"/>
      <c r="L5583" s="432" t="e">
        <f>IF(K5583=0,#REF!,0)</f>
        <v>#REF!</v>
      </c>
      <c r="O5583">
        <v>71296.444764</v>
      </c>
      <c r="P5583">
        <v>55</v>
      </c>
    </row>
    <row r="5584" spans="1:16">
      <c r="A5584" s="29">
        <v>5582</v>
      </c>
      <c r="B5584" s="29">
        <v>14721.18399999989</v>
      </c>
      <c r="C5584" s="29">
        <v>180377.63899999979</v>
      </c>
      <c r="D5584" s="29">
        <v>1</v>
      </c>
      <c r="E5584" s="29">
        <v>1</v>
      </c>
      <c r="F5584" s="29">
        <v>3668.6499999999901</v>
      </c>
      <c r="G5584" s="29">
        <v>1</v>
      </c>
      <c r="H5584" s="29">
        <v>1</v>
      </c>
      <c r="I5584" s="29">
        <v>1</v>
      </c>
      <c r="K5584" s="432"/>
      <c r="L5584" s="432" t="e">
        <f>IF(K5584=0,#REF!,0)</f>
        <v>#REF!</v>
      </c>
      <c r="O5584">
        <v>70515.120056</v>
      </c>
      <c r="P5584">
        <v>63</v>
      </c>
    </row>
    <row r="5585" spans="1:16">
      <c r="A5585" s="29">
        <v>5583</v>
      </c>
      <c r="B5585" s="29">
        <v>13745.9839999999</v>
      </c>
      <c r="C5585" s="29">
        <v>227629.7369999997</v>
      </c>
      <c r="D5585" s="29">
        <v>1</v>
      </c>
      <c r="E5585" s="29">
        <v>1</v>
      </c>
      <c r="F5585" s="29">
        <v>2102.527</v>
      </c>
      <c r="G5585" s="29">
        <v>1</v>
      </c>
      <c r="H5585" s="29">
        <v>1</v>
      </c>
      <c r="I5585" s="29">
        <v>1</v>
      </c>
      <c r="K5585" s="432"/>
      <c r="L5585" s="432" t="e">
        <f>IF(K5585=0,#REF!,0)</f>
        <v>#REF!</v>
      </c>
      <c r="O5585">
        <v>73487.337522999995</v>
      </c>
      <c r="P5585">
        <v>56</v>
      </c>
    </row>
    <row r="5586" spans="1:16">
      <c r="A5586" s="29">
        <v>5584</v>
      </c>
      <c r="B5586" s="29">
        <v>13468.20899999989</v>
      </c>
      <c r="C5586" s="29">
        <v>208311.25599999979</v>
      </c>
      <c r="D5586" s="29">
        <v>1</v>
      </c>
      <c r="E5586" s="29">
        <v>1</v>
      </c>
      <c r="F5586" s="29">
        <v>1842.0029999999899</v>
      </c>
      <c r="G5586" s="29">
        <v>1</v>
      </c>
      <c r="H5586" s="29">
        <v>1</v>
      </c>
      <c r="I5586" s="29">
        <v>1</v>
      </c>
      <c r="K5586" s="432"/>
      <c r="L5586" s="432" t="e">
        <f>IF(K5586=0,#REF!,0)</f>
        <v>#REF!</v>
      </c>
      <c r="O5586">
        <v>73429.175109000003</v>
      </c>
      <c r="P5586">
        <v>55</v>
      </c>
    </row>
    <row r="5587" spans="1:16">
      <c r="A5587" s="29">
        <v>5585</v>
      </c>
      <c r="B5587" s="29">
        <v>14465.513999999999</v>
      </c>
      <c r="C5587" s="29">
        <v>200311.76899999889</v>
      </c>
      <c r="D5587" s="29">
        <v>1</v>
      </c>
      <c r="E5587" s="29">
        <v>1</v>
      </c>
      <c r="F5587" s="29">
        <v>2102.585</v>
      </c>
      <c r="G5587" s="29">
        <v>1</v>
      </c>
      <c r="H5587" s="29">
        <v>1</v>
      </c>
      <c r="I5587" s="29">
        <v>1</v>
      </c>
      <c r="K5587" s="432"/>
      <c r="L5587" s="432" t="e">
        <f>IF(K5587=0,#REF!,0)</f>
        <v>#REF!</v>
      </c>
      <c r="O5587">
        <v>73733.694824000006</v>
      </c>
      <c r="P5587">
        <v>40</v>
      </c>
    </row>
    <row r="5588" spans="1:16">
      <c r="A5588" s="29">
        <v>5586</v>
      </c>
      <c r="B5588" s="29">
        <v>14376.130999999999</v>
      </c>
      <c r="C5588" s="29">
        <v>148232.9279999999</v>
      </c>
      <c r="D5588" s="29">
        <v>1</v>
      </c>
      <c r="E5588" s="29">
        <v>1</v>
      </c>
      <c r="F5588" s="29">
        <v>3668.7239999999902</v>
      </c>
      <c r="G5588" s="29">
        <v>1</v>
      </c>
      <c r="H5588" s="29">
        <v>1</v>
      </c>
      <c r="I5588" s="29">
        <v>1</v>
      </c>
      <c r="K5588" s="432"/>
      <c r="L5588" s="432" t="e">
        <f>IF(K5588=0,#REF!,0)</f>
        <v>#REF!</v>
      </c>
      <c r="O5588">
        <v>73096.674254999991</v>
      </c>
      <c r="P5588">
        <v>36</v>
      </c>
    </row>
    <row r="5589" spans="1:16">
      <c r="A5589" s="29">
        <v>5587</v>
      </c>
      <c r="B5589" s="29">
        <v>20864.418999999991</v>
      </c>
      <c r="C5589" s="29">
        <v>48473.554999999891</v>
      </c>
      <c r="D5589" s="29">
        <v>1</v>
      </c>
      <c r="E5589" s="29">
        <v>1</v>
      </c>
      <c r="F5589" s="29">
        <v>5171.2039999999897</v>
      </c>
      <c r="G5589" s="29">
        <v>1</v>
      </c>
      <c r="H5589" s="29">
        <v>1</v>
      </c>
      <c r="I5589" s="29">
        <v>1</v>
      </c>
      <c r="K5589" s="432"/>
      <c r="L5589" s="432" t="e">
        <f>IF(K5589=0,#REF!,0)</f>
        <v>#REF!</v>
      </c>
      <c r="O5589">
        <v>71452.134886999993</v>
      </c>
      <c r="P5589">
        <v>25</v>
      </c>
    </row>
    <row r="5590" spans="1:16">
      <c r="A5590" s="29">
        <v>5588</v>
      </c>
      <c r="B5590" s="29">
        <v>21821.599999999991</v>
      </c>
      <c r="C5590" s="29">
        <v>48237.974999999897</v>
      </c>
      <c r="D5590" s="29">
        <v>1</v>
      </c>
      <c r="E5590" s="29">
        <v>1</v>
      </c>
      <c r="F5590" s="29">
        <v>5237.5189999999902</v>
      </c>
      <c r="G5590" s="29">
        <v>1</v>
      </c>
      <c r="H5590" s="29">
        <v>1</v>
      </c>
      <c r="I5590" s="29">
        <v>1</v>
      </c>
      <c r="K5590" s="432"/>
      <c r="L5590" s="432" t="e">
        <f>IF(K5590=0,#REF!,0)</f>
        <v>#REF!</v>
      </c>
      <c r="O5590">
        <v>70054.434142999991</v>
      </c>
      <c r="P5590">
        <v>28</v>
      </c>
    </row>
    <row r="5591" spans="1:16">
      <c r="A5591" s="29">
        <v>5589</v>
      </c>
      <c r="B5591" s="29">
        <v>13547.408999999891</v>
      </c>
      <c r="C5591" s="29">
        <v>23063.219999999888</v>
      </c>
      <c r="D5591" s="29">
        <v>1</v>
      </c>
      <c r="E5591" s="29">
        <v>1</v>
      </c>
      <c r="F5591" s="29">
        <v>4061.6679999999901</v>
      </c>
      <c r="G5591" s="29">
        <v>1</v>
      </c>
      <c r="H5591" s="29">
        <v>1</v>
      </c>
      <c r="I5591" s="29">
        <v>1</v>
      </c>
      <c r="K5591" s="432"/>
      <c r="L5591" s="432" t="e">
        <f>IF(K5591=0,#REF!,0)</f>
        <v>#REF!</v>
      </c>
      <c r="O5591">
        <v>69209.147583000013</v>
      </c>
      <c r="P5591">
        <v>30</v>
      </c>
    </row>
    <row r="5592" spans="1:16">
      <c r="A5592" s="29">
        <v>5590</v>
      </c>
      <c r="B5592" s="29">
        <v>1889.623</v>
      </c>
      <c r="C5592" s="29">
        <v>21294.392999999902</v>
      </c>
      <c r="D5592" s="29">
        <v>1</v>
      </c>
      <c r="E5592" s="29">
        <v>1</v>
      </c>
      <c r="F5592" s="29">
        <v>2949.7759999999998</v>
      </c>
      <c r="G5592" s="29">
        <v>1</v>
      </c>
      <c r="H5592" s="29">
        <v>1</v>
      </c>
      <c r="I5592" s="29">
        <v>1</v>
      </c>
      <c r="K5592" s="432"/>
      <c r="L5592" s="432" t="e">
        <f>IF(K5592=0,#REF!,0)</f>
        <v>#REF!</v>
      </c>
      <c r="O5592">
        <v>66400.211059000008</v>
      </c>
      <c r="P5592">
        <v>30</v>
      </c>
    </row>
    <row r="5593" spans="1:16">
      <c r="A5593" s="29">
        <v>5591</v>
      </c>
      <c r="B5593" s="29">
        <v>1880.5809999999999</v>
      </c>
      <c r="C5593" s="29">
        <v>20326.6169999999</v>
      </c>
      <c r="D5593" s="29">
        <v>1</v>
      </c>
      <c r="E5593" s="29">
        <v>1</v>
      </c>
      <c r="F5593" s="29">
        <v>1646.51699999999</v>
      </c>
      <c r="G5593" s="29">
        <v>1</v>
      </c>
      <c r="H5593" s="29">
        <v>1</v>
      </c>
      <c r="I5593" s="29">
        <v>1</v>
      </c>
      <c r="K5593" s="432"/>
      <c r="L5593" s="432" t="e">
        <f>IF(K5593=0,#REF!,0)</f>
        <v>#REF!</v>
      </c>
      <c r="O5593">
        <v>63672.258910999997</v>
      </c>
      <c r="P5593">
        <v>36</v>
      </c>
    </row>
    <row r="5594" spans="1:16">
      <c r="A5594" s="29">
        <v>5592</v>
      </c>
      <c r="B5594" s="29">
        <v>1130.7339999999981</v>
      </c>
      <c r="C5594" s="29">
        <v>19532.658999999901</v>
      </c>
      <c r="D5594" s="29">
        <v>1</v>
      </c>
      <c r="E5594" s="29">
        <v>1</v>
      </c>
      <c r="F5594" s="29">
        <v>1257.0820000000001</v>
      </c>
      <c r="G5594" s="29">
        <v>1</v>
      </c>
      <c r="H5594" s="29">
        <v>1</v>
      </c>
      <c r="I5594" s="29">
        <v>1</v>
      </c>
      <c r="K5594" s="432"/>
      <c r="L5594" s="432" t="e">
        <f>IF(K5594=0,#REF!,0)</f>
        <v>#REF!</v>
      </c>
      <c r="O5594">
        <v>61332.516662999988</v>
      </c>
      <c r="P5594">
        <v>20</v>
      </c>
    </row>
    <row r="5595" spans="1:16">
      <c r="A5595" s="29">
        <v>5593</v>
      </c>
      <c r="B5595" s="29">
        <v>1120.342999999998</v>
      </c>
      <c r="C5595" s="29">
        <v>19134.0959999999</v>
      </c>
      <c r="D5595" s="29">
        <v>1</v>
      </c>
      <c r="E5595" s="29">
        <v>1</v>
      </c>
      <c r="F5595" s="29">
        <v>551.36599999999896</v>
      </c>
      <c r="G5595" s="29">
        <v>1</v>
      </c>
      <c r="H5595" s="29">
        <v>1</v>
      </c>
      <c r="I5595" s="29">
        <v>1</v>
      </c>
      <c r="K5595" s="432"/>
      <c r="L5595" s="432" t="e">
        <f>IF(K5595=0,#REF!,0)</f>
        <v>#REF!</v>
      </c>
      <c r="O5595">
        <v>58378.800721</v>
      </c>
      <c r="P5595">
        <v>30</v>
      </c>
    </row>
    <row r="5596" spans="1:16">
      <c r="A5596" s="29">
        <v>5594</v>
      </c>
      <c r="B5596" s="29">
        <v>1090.5819999999981</v>
      </c>
      <c r="C5596" s="29">
        <v>17882.872999999901</v>
      </c>
      <c r="D5596" s="29">
        <v>1</v>
      </c>
      <c r="E5596" s="29">
        <v>1</v>
      </c>
      <c r="F5596" s="29">
        <v>312.41399999999902</v>
      </c>
      <c r="G5596" s="29">
        <v>1</v>
      </c>
      <c r="H5596" s="29">
        <v>1</v>
      </c>
      <c r="I5596" s="29">
        <v>1</v>
      </c>
      <c r="K5596" s="432"/>
      <c r="L5596" s="432" t="e">
        <f>IF(K5596=0,#REF!,0)</f>
        <v>#REF!</v>
      </c>
      <c r="O5596">
        <v>57227.782837000013</v>
      </c>
      <c r="P5596">
        <v>28</v>
      </c>
    </row>
    <row r="5597" spans="1:16">
      <c r="A5597" s="29">
        <v>5595</v>
      </c>
      <c r="B5597" s="29">
        <v>1099.1939999999979</v>
      </c>
      <c r="C5597" s="29">
        <v>18247.579999999889</v>
      </c>
      <c r="D5597" s="29">
        <v>1</v>
      </c>
      <c r="E5597" s="29">
        <v>1</v>
      </c>
      <c r="F5597" s="29">
        <v>238.89599999999999</v>
      </c>
      <c r="G5597" s="29">
        <v>1</v>
      </c>
      <c r="H5597" s="29">
        <v>1</v>
      </c>
      <c r="I5597" s="29">
        <v>1</v>
      </c>
      <c r="K5597" s="432"/>
      <c r="L5597" s="432" t="e">
        <f>IF(K5597=0,#REF!,0)</f>
        <v>#REF!</v>
      </c>
      <c r="O5597">
        <v>57087.3367</v>
      </c>
      <c r="P5597">
        <v>26</v>
      </c>
    </row>
    <row r="5598" spans="1:16">
      <c r="A5598" s="29">
        <v>5596</v>
      </c>
      <c r="B5598" s="29">
        <v>1093.835999999998</v>
      </c>
      <c r="C5598" s="29">
        <v>18022.990999999889</v>
      </c>
      <c r="D5598" s="29">
        <v>1</v>
      </c>
      <c r="E5598" s="29">
        <v>1</v>
      </c>
      <c r="F5598" s="29">
        <v>239.03100000000001</v>
      </c>
      <c r="G5598" s="29">
        <v>1</v>
      </c>
      <c r="H5598" s="29">
        <v>1</v>
      </c>
      <c r="I5598" s="29">
        <v>1</v>
      </c>
      <c r="K5598" s="432"/>
      <c r="L5598" s="432" t="e">
        <f>IF(K5598=0,#REF!,0)</f>
        <v>#REF!</v>
      </c>
      <c r="O5598">
        <v>56133.455565999997</v>
      </c>
      <c r="P5598">
        <v>45</v>
      </c>
    </row>
    <row r="5599" spans="1:16">
      <c r="A5599" s="29">
        <v>5597</v>
      </c>
      <c r="B5599" s="29">
        <v>1088.0049999999981</v>
      </c>
      <c r="C5599" s="29">
        <v>17803.269999999899</v>
      </c>
      <c r="D5599" s="29">
        <v>1</v>
      </c>
      <c r="E5599" s="29">
        <v>1</v>
      </c>
      <c r="F5599" s="29">
        <v>224.652999999999</v>
      </c>
      <c r="G5599" s="29">
        <v>1</v>
      </c>
      <c r="H5599" s="29">
        <v>1</v>
      </c>
      <c r="I5599" s="29">
        <v>1</v>
      </c>
      <c r="K5599" s="432"/>
      <c r="L5599" s="432" t="e">
        <f>IF(K5599=0,#REF!,0)</f>
        <v>#REF!</v>
      </c>
      <c r="O5599">
        <v>55853.643706000003</v>
      </c>
      <c r="P5599">
        <v>28</v>
      </c>
    </row>
    <row r="5600" spans="1:16">
      <c r="A5600" s="29">
        <v>5598</v>
      </c>
      <c r="B5600" s="29">
        <v>1806.808</v>
      </c>
      <c r="C5600" s="29">
        <v>17366.012999999901</v>
      </c>
      <c r="D5600" s="29">
        <v>1</v>
      </c>
      <c r="E5600" s="29">
        <v>1</v>
      </c>
      <c r="F5600" s="29">
        <v>2495.4830000000002</v>
      </c>
      <c r="G5600" s="29">
        <v>1</v>
      </c>
      <c r="H5600" s="29">
        <v>1</v>
      </c>
      <c r="I5600" s="29">
        <v>1</v>
      </c>
      <c r="K5600" s="432"/>
      <c r="L5600" s="432" t="e">
        <f>IF(K5600=0,#REF!,0)</f>
        <v>#REF!</v>
      </c>
      <c r="O5600">
        <v>56254.733855999999</v>
      </c>
      <c r="P5600">
        <v>45</v>
      </c>
    </row>
    <row r="5601" spans="1:16">
      <c r="A5601" s="29">
        <v>5599</v>
      </c>
      <c r="B5601" s="29">
        <v>18526.745999999988</v>
      </c>
      <c r="C5601" s="29">
        <v>18608.2569999999</v>
      </c>
      <c r="D5601" s="29">
        <v>1</v>
      </c>
      <c r="E5601" s="29">
        <v>1</v>
      </c>
      <c r="F5601" s="29">
        <v>6548.2809999999999</v>
      </c>
      <c r="G5601" s="29">
        <v>1</v>
      </c>
      <c r="H5601" s="29">
        <v>1</v>
      </c>
      <c r="I5601" s="29">
        <v>1</v>
      </c>
      <c r="K5601" s="432"/>
      <c r="L5601" s="432" t="e">
        <f>IF(K5601=0,#REF!,0)</f>
        <v>#REF!</v>
      </c>
      <c r="O5601">
        <v>57284.079589000001</v>
      </c>
      <c r="P5601">
        <v>49</v>
      </c>
    </row>
    <row r="5602" spans="1:16">
      <c r="A5602" s="29">
        <v>5600</v>
      </c>
      <c r="B5602" s="29">
        <v>8594.6549999999897</v>
      </c>
      <c r="C5602" s="29">
        <v>129166.9289999999</v>
      </c>
      <c r="D5602" s="29">
        <v>1</v>
      </c>
      <c r="E5602" s="29">
        <v>1</v>
      </c>
      <c r="F5602" s="29">
        <v>5305.7430000000004</v>
      </c>
      <c r="G5602" s="29">
        <v>1</v>
      </c>
      <c r="H5602" s="29">
        <v>1</v>
      </c>
      <c r="I5602" s="29">
        <v>1</v>
      </c>
      <c r="K5602" s="432"/>
      <c r="L5602" s="432" t="e">
        <f>IF(K5602=0,#REF!,0)</f>
        <v>#REF!</v>
      </c>
      <c r="O5602">
        <v>59905.89862</v>
      </c>
      <c r="P5602">
        <v>61</v>
      </c>
    </row>
    <row r="5603" spans="1:16">
      <c r="A5603" s="29">
        <v>5601</v>
      </c>
      <c r="B5603" s="29">
        <v>7315.980999999987</v>
      </c>
      <c r="C5603" s="29">
        <v>164141.55999999971</v>
      </c>
      <c r="D5603" s="29">
        <v>1</v>
      </c>
      <c r="E5603" s="29">
        <v>1</v>
      </c>
      <c r="F5603" s="29">
        <v>4390.4539999999997</v>
      </c>
      <c r="G5603" s="29">
        <v>1</v>
      </c>
      <c r="H5603" s="29">
        <v>1</v>
      </c>
      <c r="I5603" s="29">
        <v>1</v>
      </c>
      <c r="K5603" s="432"/>
      <c r="L5603" s="432" t="e">
        <f>IF(K5603=0,#REF!,0)</f>
        <v>#REF!</v>
      </c>
      <c r="O5603">
        <v>64030.629331999997</v>
      </c>
      <c r="P5603">
        <v>61</v>
      </c>
    </row>
    <row r="5604" spans="1:16">
      <c r="A5604" s="29">
        <v>5602</v>
      </c>
      <c r="B5604" s="29">
        <v>8599.4489999999878</v>
      </c>
      <c r="C5604" s="29">
        <v>191842.7179999997</v>
      </c>
      <c r="D5604" s="29">
        <v>1</v>
      </c>
      <c r="E5604" s="29">
        <v>1</v>
      </c>
      <c r="F5604" s="29">
        <v>3344.68099999999</v>
      </c>
      <c r="G5604" s="29">
        <v>1</v>
      </c>
      <c r="H5604" s="29">
        <v>1</v>
      </c>
      <c r="I5604" s="29">
        <v>1</v>
      </c>
      <c r="K5604" s="432"/>
      <c r="L5604" s="432" t="e">
        <f>IF(K5604=0,#REF!,0)</f>
        <v>#REF!</v>
      </c>
      <c r="O5604">
        <v>69217.683105000004</v>
      </c>
      <c r="P5604">
        <v>53</v>
      </c>
    </row>
    <row r="5605" spans="1:16">
      <c r="A5605" s="29">
        <v>5603</v>
      </c>
      <c r="B5605" s="29">
        <v>9135.2189999999991</v>
      </c>
      <c r="C5605" s="29">
        <v>213689.8689999998</v>
      </c>
      <c r="D5605" s="29">
        <v>1</v>
      </c>
      <c r="E5605" s="29">
        <v>1</v>
      </c>
      <c r="F5605" s="29">
        <v>2952.6059999999902</v>
      </c>
      <c r="G5605" s="29">
        <v>1</v>
      </c>
      <c r="H5605" s="29">
        <v>1</v>
      </c>
      <c r="I5605" s="29">
        <v>1</v>
      </c>
      <c r="K5605" s="432"/>
      <c r="L5605" s="432" t="e">
        <f>IF(K5605=0,#REF!,0)</f>
        <v>#REF!</v>
      </c>
      <c r="O5605">
        <v>71756.131957999998</v>
      </c>
      <c r="P5605">
        <v>57</v>
      </c>
    </row>
    <row r="5606" spans="1:16">
      <c r="A5606" s="29">
        <v>5604</v>
      </c>
      <c r="B5606" s="29">
        <v>9354.7239999999892</v>
      </c>
      <c r="C5606" s="29">
        <v>190513.77399999989</v>
      </c>
      <c r="D5606" s="29">
        <v>1</v>
      </c>
      <c r="E5606" s="29">
        <v>1</v>
      </c>
      <c r="F5606" s="29">
        <v>2756.6120000000001</v>
      </c>
      <c r="G5606" s="29">
        <v>1</v>
      </c>
      <c r="H5606" s="29">
        <v>1</v>
      </c>
      <c r="I5606" s="29">
        <v>1</v>
      </c>
      <c r="K5606" s="432"/>
      <c r="L5606" s="432" t="e">
        <f>IF(K5606=0,#REF!,0)</f>
        <v>#REF!</v>
      </c>
      <c r="O5606">
        <v>73751.174499000001</v>
      </c>
      <c r="P5606">
        <v>55</v>
      </c>
    </row>
    <row r="5607" spans="1:16">
      <c r="A5607" s="29">
        <v>5605</v>
      </c>
      <c r="B5607" s="29">
        <v>18789.80899999999</v>
      </c>
      <c r="C5607" s="29">
        <v>135610.5959999997</v>
      </c>
      <c r="D5607" s="29">
        <v>1</v>
      </c>
      <c r="E5607" s="29">
        <v>1</v>
      </c>
      <c r="F5607" s="29">
        <v>4128.0559999999896</v>
      </c>
      <c r="G5607" s="29">
        <v>1</v>
      </c>
      <c r="H5607" s="29">
        <v>1</v>
      </c>
      <c r="I5607" s="29">
        <v>1</v>
      </c>
      <c r="K5607" s="432"/>
      <c r="L5607" s="432" t="e">
        <f>IF(K5607=0,#REF!,0)</f>
        <v>#REF!</v>
      </c>
      <c r="O5607">
        <v>72199.996398000003</v>
      </c>
      <c r="P5607">
        <v>50</v>
      </c>
    </row>
    <row r="5608" spans="1:16">
      <c r="A5608" s="29">
        <v>5606</v>
      </c>
      <c r="B5608" s="29">
        <v>10267.325999999999</v>
      </c>
      <c r="C5608" s="29">
        <v>162081.94999999981</v>
      </c>
      <c r="D5608" s="29">
        <v>1</v>
      </c>
      <c r="E5608" s="29">
        <v>1</v>
      </c>
      <c r="F5608" s="29">
        <v>3670.6619999999998</v>
      </c>
      <c r="G5608" s="29">
        <v>1</v>
      </c>
      <c r="H5608" s="29">
        <v>1</v>
      </c>
      <c r="I5608" s="29">
        <v>1</v>
      </c>
      <c r="K5608" s="432"/>
      <c r="L5608" s="432" t="e">
        <f>IF(K5608=0,#REF!,0)</f>
        <v>#REF!</v>
      </c>
      <c r="O5608">
        <v>71519.520506999994</v>
      </c>
      <c r="P5608">
        <v>45</v>
      </c>
    </row>
    <row r="5609" spans="1:16">
      <c r="A5609" s="29">
        <v>5607</v>
      </c>
      <c r="B5609" s="29">
        <v>8677.8409999999985</v>
      </c>
      <c r="C5609" s="29">
        <v>206410.1559999997</v>
      </c>
      <c r="D5609" s="29">
        <v>1</v>
      </c>
      <c r="E5609" s="29">
        <v>1</v>
      </c>
      <c r="F5609" s="29">
        <v>2103.982</v>
      </c>
      <c r="G5609" s="29">
        <v>1</v>
      </c>
      <c r="H5609" s="29">
        <v>1</v>
      </c>
      <c r="I5609" s="29">
        <v>1</v>
      </c>
      <c r="K5609" s="432"/>
      <c r="L5609" s="432" t="e">
        <f>IF(K5609=0,#REF!,0)</f>
        <v>#REF!</v>
      </c>
      <c r="O5609">
        <v>75067.826904999994</v>
      </c>
      <c r="P5609">
        <v>28</v>
      </c>
    </row>
    <row r="5610" spans="1:16">
      <c r="A5610" s="29">
        <v>5608</v>
      </c>
      <c r="B5610" s="29">
        <v>8620.9799999999977</v>
      </c>
      <c r="C5610" s="29">
        <v>186294.89899999989</v>
      </c>
      <c r="D5610" s="29">
        <v>1</v>
      </c>
      <c r="E5610" s="29">
        <v>1</v>
      </c>
      <c r="F5610" s="29">
        <v>1843.2760000000001</v>
      </c>
      <c r="G5610" s="29">
        <v>1</v>
      </c>
      <c r="H5610" s="29">
        <v>1</v>
      </c>
      <c r="I5610" s="29">
        <v>1</v>
      </c>
      <c r="K5610" s="432"/>
      <c r="L5610" s="432" t="e">
        <f>IF(K5610=0,#REF!,0)</f>
        <v>#REF!</v>
      </c>
      <c r="O5610">
        <v>74717.848633000001</v>
      </c>
      <c r="P5610">
        <v>41</v>
      </c>
    </row>
    <row r="5611" spans="1:16">
      <c r="A5611" s="29">
        <v>5609</v>
      </c>
      <c r="B5611" s="29">
        <v>7894.636999999997</v>
      </c>
      <c r="C5611" s="29">
        <v>167983.34499999971</v>
      </c>
      <c r="D5611" s="29">
        <v>1</v>
      </c>
      <c r="E5611" s="29">
        <v>1</v>
      </c>
      <c r="F5611" s="29">
        <v>2104.0829999999901</v>
      </c>
      <c r="G5611" s="29">
        <v>1</v>
      </c>
      <c r="H5611" s="29">
        <v>1</v>
      </c>
      <c r="I5611" s="29">
        <v>1</v>
      </c>
      <c r="K5611" s="432"/>
      <c r="L5611" s="432" t="e">
        <f>IF(K5611=0,#REF!,0)</f>
        <v>#REF!</v>
      </c>
      <c r="O5611">
        <v>75431.479980999997</v>
      </c>
      <c r="P5611">
        <v>29</v>
      </c>
    </row>
    <row r="5612" spans="1:16">
      <c r="A5612" s="29">
        <v>5610</v>
      </c>
      <c r="B5612" s="29">
        <v>9669.2919999999995</v>
      </c>
      <c r="C5612" s="29">
        <v>124099.7549999998</v>
      </c>
      <c r="D5612" s="29">
        <v>1</v>
      </c>
      <c r="E5612" s="29">
        <v>1</v>
      </c>
      <c r="F5612" s="29">
        <v>3670.9090000000001</v>
      </c>
      <c r="G5612" s="29">
        <v>1</v>
      </c>
      <c r="H5612" s="29">
        <v>1</v>
      </c>
      <c r="I5612" s="29">
        <v>1</v>
      </c>
      <c r="K5612" s="432"/>
      <c r="L5612" s="432" t="e">
        <f>IF(K5612=0,#REF!,0)</f>
        <v>#REF!</v>
      </c>
      <c r="O5612">
        <v>74995.309569999998</v>
      </c>
      <c r="P5612">
        <v>24</v>
      </c>
    </row>
    <row r="5613" spans="1:16">
      <c r="A5613" s="29">
        <v>5611</v>
      </c>
      <c r="B5613" s="29">
        <v>17796.704999999991</v>
      </c>
      <c r="C5613" s="29">
        <v>43933.67199999989</v>
      </c>
      <c r="D5613" s="29">
        <v>1</v>
      </c>
      <c r="E5613" s="29">
        <v>1</v>
      </c>
      <c r="F5613" s="29">
        <v>5173.9160000000002</v>
      </c>
      <c r="G5613" s="29">
        <v>1</v>
      </c>
      <c r="H5613" s="29">
        <v>1</v>
      </c>
      <c r="I5613" s="29">
        <v>1</v>
      </c>
      <c r="K5613" s="432"/>
      <c r="L5613" s="432" t="e">
        <f>IF(K5613=0,#REF!,0)</f>
        <v>#REF!</v>
      </c>
      <c r="O5613">
        <v>73157.613526000001</v>
      </c>
      <c r="P5613">
        <v>27</v>
      </c>
    </row>
    <row r="5614" spans="1:16">
      <c r="A5614" s="29">
        <v>5612</v>
      </c>
      <c r="B5614" s="29">
        <v>18603.747999999989</v>
      </c>
      <c r="C5614" s="29">
        <v>44638.400999999903</v>
      </c>
      <c r="D5614" s="29">
        <v>1</v>
      </c>
      <c r="E5614" s="29">
        <v>1</v>
      </c>
      <c r="F5614" s="29">
        <v>5239.9369999999999</v>
      </c>
      <c r="G5614" s="29">
        <v>1</v>
      </c>
      <c r="H5614" s="29">
        <v>1</v>
      </c>
      <c r="I5614" s="29">
        <v>1</v>
      </c>
      <c r="K5614" s="432"/>
      <c r="L5614" s="432" t="e">
        <f>IF(K5614=0,#REF!,0)</f>
        <v>#REF!</v>
      </c>
      <c r="O5614">
        <v>71525.951048999996</v>
      </c>
      <c r="P5614">
        <v>29</v>
      </c>
    </row>
    <row r="5615" spans="1:16">
      <c r="A5615" s="29">
        <v>5613</v>
      </c>
      <c r="B5615" s="29">
        <v>5277.835</v>
      </c>
      <c r="C5615" s="29">
        <v>19021.767999999902</v>
      </c>
      <c r="D5615" s="29">
        <v>1</v>
      </c>
      <c r="E5615" s="29">
        <v>1</v>
      </c>
      <c r="F5615" s="29">
        <v>4064.6549999999902</v>
      </c>
      <c r="G5615" s="29">
        <v>1</v>
      </c>
      <c r="H5615" s="29">
        <v>1</v>
      </c>
      <c r="I5615" s="29">
        <v>1</v>
      </c>
      <c r="K5615" s="432"/>
      <c r="L5615" s="432" t="e">
        <f>IF(K5615=0,#REF!,0)</f>
        <v>#REF!</v>
      </c>
      <c r="O5615">
        <v>70774.573181</v>
      </c>
      <c r="P5615">
        <v>28</v>
      </c>
    </row>
    <row r="5616" spans="1:16">
      <c r="A5616" s="29">
        <v>5614</v>
      </c>
      <c r="B5616" s="29">
        <v>1817.893</v>
      </c>
      <c r="C5616" s="29">
        <v>18529.248999999902</v>
      </c>
      <c r="D5616" s="29">
        <v>1</v>
      </c>
      <c r="E5616" s="29">
        <v>1</v>
      </c>
      <c r="F5616" s="29">
        <v>2952.5629999999901</v>
      </c>
      <c r="G5616" s="29">
        <v>1</v>
      </c>
      <c r="H5616" s="29">
        <v>1</v>
      </c>
      <c r="I5616" s="29">
        <v>1</v>
      </c>
      <c r="K5616" s="432"/>
      <c r="L5616" s="432" t="e">
        <f>IF(K5616=0,#REF!,0)</f>
        <v>#REF!</v>
      </c>
      <c r="O5616">
        <v>67853.060547999994</v>
      </c>
      <c r="P5616">
        <v>29</v>
      </c>
    </row>
    <row r="5617" spans="1:16">
      <c r="A5617" s="29">
        <v>5615</v>
      </c>
      <c r="B5617" s="29">
        <v>1801.547</v>
      </c>
      <c r="C5617" s="29">
        <v>17291.7419999999</v>
      </c>
      <c r="D5617" s="29">
        <v>1</v>
      </c>
      <c r="E5617" s="29">
        <v>1</v>
      </c>
      <c r="F5617" s="29">
        <v>1648.4639999999899</v>
      </c>
      <c r="G5617" s="29">
        <v>1</v>
      </c>
      <c r="H5617" s="29">
        <v>1</v>
      </c>
      <c r="I5617" s="29">
        <v>1</v>
      </c>
      <c r="K5617" s="432"/>
      <c r="L5617" s="432" t="e">
        <f>IF(K5617=0,#REF!,0)</f>
        <v>#REF!</v>
      </c>
      <c r="O5617">
        <v>64308.348266000001</v>
      </c>
      <c r="P5617">
        <v>27</v>
      </c>
    </row>
    <row r="5618" spans="1:16">
      <c r="A5618" s="29">
        <v>5616</v>
      </c>
      <c r="B5618" s="29">
        <v>1058.851999999998</v>
      </c>
      <c r="C5618" s="29">
        <v>16806.085999999901</v>
      </c>
      <c r="D5618" s="29">
        <v>1</v>
      </c>
      <c r="E5618" s="29">
        <v>1</v>
      </c>
      <c r="F5618" s="29">
        <v>1258.69299999999</v>
      </c>
      <c r="G5618" s="29">
        <v>1</v>
      </c>
      <c r="H5618" s="29">
        <v>1</v>
      </c>
      <c r="I5618" s="29">
        <v>1</v>
      </c>
      <c r="K5618" s="432"/>
      <c r="L5618" s="432" t="e">
        <f>IF(K5618=0,#REF!,0)</f>
        <v>#REF!</v>
      </c>
      <c r="O5618">
        <v>61292.102416000002</v>
      </c>
      <c r="P5618">
        <v>21</v>
      </c>
    </row>
    <row r="5619" spans="1:16">
      <c r="A5619" s="29">
        <v>5617</v>
      </c>
      <c r="B5619" s="29">
        <v>1045.701999999998</v>
      </c>
      <c r="C5619" s="29">
        <v>16339.664999999901</v>
      </c>
      <c r="D5619" s="29">
        <v>1</v>
      </c>
      <c r="E5619" s="29">
        <v>1</v>
      </c>
      <c r="F5619" s="29">
        <v>552.61099999999897</v>
      </c>
      <c r="G5619" s="29">
        <v>1</v>
      </c>
      <c r="H5619" s="29">
        <v>1</v>
      </c>
      <c r="I5619" s="29">
        <v>1</v>
      </c>
      <c r="K5619" s="432"/>
      <c r="L5619" s="432" t="e">
        <f>IF(K5619=0,#REF!,0)</f>
        <v>#REF!</v>
      </c>
      <c r="O5619">
        <v>59336.121703999997</v>
      </c>
      <c r="P5619">
        <v>17</v>
      </c>
    </row>
    <row r="5620" spans="1:16">
      <c r="A5620" s="29">
        <v>5618</v>
      </c>
      <c r="B5620" s="29">
        <v>1035.130999999998</v>
      </c>
      <c r="C5620" s="29">
        <v>15917.772999999899</v>
      </c>
      <c r="D5620" s="29">
        <v>1</v>
      </c>
      <c r="E5620" s="29">
        <v>1</v>
      </c>
      <c r="F5620" s="29">
        <v>313.57</v>
      </c>
      <c r="G5620" s="29">
        <v>1</v>
      </c>
      <c r="H5620" s="29">
        <v>1</v>
      </c>
      <c r="I5620" s="29">
        <v>1</v>
      </c>
      <c r="K5620" s="432"/>
      <c r="L5620" s="432" t="e">
        <f>IF(K5620=0,#REF!,0)</f>
        <v>#REF!</v>
      </c>
      <c r="O5620">
        <v>57564.449585000002</v>
      </c>
      <c r="P5620">
        <v>17</v>
      </c>
    </row>
    <row r="5621" spans="1:16">
      <c r="A5621" s="29">
        <v>5619</v>
      </c>
      <c r="B5621" s="29">
        <v>1032.623999999998</v>
      </c>
      <c r="C5621" s="29">
        <v>15694.182999999901</v>
      </c>
      <c r="D5621" s="29">
        <v>1</v>
      </c>
      <c r="E5621" s="29">
        <v>1</v>
      </c>
      <c r="F5621" s="29">
        <v>242.41300000000001</v>
      </c>
      <c r="G5621" s="29">
        <v>1</v>
      </c>
      <c r="H5621" s="29">
        <v>1</v>
      </c>
      <c r="I5621" s="29">
        <v>1</v>
      </c>
      <c r="K5621" s="432"/>
      <c r="L5621" s="432" t="e">
        <f>IF(K5621=0,#REF!,0)</f>
        <v>#REF!</v>
      </c>
      <c r="O5621">
        <v>56663.874754999997</v>
      </c>
      <c r="P5621">
        <v>32</v>
      </c>
    </row>
    <row r="5622" spans="1:16">
      <c r="A5622" s="29">
        <v>5620</v>
      </c>
      <c r="B5622" s="29">
        <v>1032.623999999998</v>
      </c>
      <c r="C5622" s="29">
        <v>15441.915999999899</v>
      </c>
      <c r="D5622" s="29">
        <v>1</v>
      </c>
      <c r="E5622" s="29">
        <v>1</v>
      </c>
      <c r="F5622" s="29">
        <v>242.86600000000001</v>
      </c>
      <c r="G5622" s="29">
        <v>1</v>
      </c>
      <c r="H5622" s="29">
        <v>1</v>
      </c>
      <c r="I5622" s="29">
        <v>1</v>
      </c>
      <c r="K5622" s="432"/>
      <c r="L5622" s="432" t="e">
        <f>IF(K5622=0,#REF!,0)</f>
        <v>#REF!</v>
      </c>
      <c r="O5622">
        <v>56350.947540000001</v>
      </c>
      <c r="P5622">
        <v>29</v>
      </c>
    </row>
    <row r="5623" spans="1:16">
      <c r="A5623" s="29">
        <v>5621</v>
      </c>
      <c r="B5623" s="29">
        <v>1032.623999999998</v>
      </c>
      <c r="C5623" s="29">
        <v>15411.4979999999</v>
      </c>
      <c r="D5623" s="29">
        <v>1</v>
      </c>
      <c r="E5623" s="29">
        <v>1</v>
      </c>
      <c r="F5623" s="29">
        <v>226.83099999999899</v>
      </c>
      <c r="G5623" s="29">
        <v>1</v>
      </c>
      <c r="H5623" s="29">
        <v>1</v>
      </c>
      <c r="I5623" s="29">
        <v>1</v>
      </c>
      <c r="K5623" s="432"/>
      <c r="L5623" s="432" t="e">
        <f>IF(K5623=0,#REF!,0)</f>
        <v>#REF!</v>
      </c>
      <c r="O5623">
        <v>56501.325042999997</v>
      </c>
      <c r="P5623">
        <v>44</v>
      </c>
    </row>
    <row r="5624" spans="1:16">
      <c r="A5624" s="29">
        <v>5622</v>
      </c>
      <c r="B5624" s="29">
        <v>1762.222</v>
      </c>
      <c r="C5624" s="29">
        <v>15380.843999999899</v>
      </c>
      <c r="D5624" s="29">
        <v>1</v>
      </c>
      <c r="E5624" s="29">
        <v>1</v>
      </c>
      <c r="F5624" s="29">
        <v>2497.8290000000002</v>
      </c>
      <c r="G5624" s="29">
        <v>1</v>
      </c>
      <c r="H5624" s="29">
        <v>1</v>
      </c>
      <c r="I5624" s="29">
        <v>1</v>
      </c>
      <c r="K5624" s="432"/>
      <c r="L5624" s="432" t="e">
        <f>IF(K5624=0,#REF!,0)</f>
        <v>#REF!</v>
      </c>
      <c r="O5624">
        <v>56767.381561000002</v>
      </c>
      <c r="P5624">
        <v>29</v>
      </c>
    </row>
    <row r="5625" spans="1:16">
      <c r="A5625" s="29">
        <v>5623</v>
      </c>
      <c r="B5625" s="29">
        <v>9026.4429999999993</v>
      </c>
      <c r="C5625" s="29">
        <v>15788.6599999999</v>
      </c>
      <c r="D5625" s="29">
        <v>1</v>
      </c>
      <c r="E5625" s="29">
        <v>1</v>
      </c>
      <c r="F5625" s="29">
        <v>6550.6889999999903</v>
      </c>
      <c r="G5625" s="29">
        <v>1</v>
      </c>
      <c r="H5625" s="29">
        <v>1</v>
      </c>
      <c r="I5625" s="29">
        <v>1</v>
      </c>
      <c r="K5625" s="432"/>
      <c r="L5625" s="432" t="e">
        <f>IF(K5625=0,#REF!,0)</f>
        <v>#REF!</v>
      </c>
      <c r="O5625">
        <v>58145.588807</v>
      </c>
      <c r="P5625">
        <v>34</v>
      </c>
    </row>
    <row r="5626" spans="1:16">
      <c r="A5626" s="29">
        <v>5624</v>
      </c>
      <c r="B5626" s="29">
        <v>2701.8910000000001</v>
      </c>
      <c r="C5626" s="29">
        <v>78823.974999999788</v>
      </c>
      <c r="D5626" s="29">
        <v>1</v>
      </c>
      <c r="E5626" s="29">
        <v>1</v>
      </c>
      <c r="F5626" s="29">
        <v>5307.1880000000001</v>
      </c>
      <c r="G5626" s="29">
        <v>1</v>
      </c>
      <c r="H5626" s="29">
        <v>1</v>
      </c>
      <c r="I5626" s="29">
        <v>1</v>
      </c>
      <c r="K5626" s="432"/>
      <c r="L5626" s="432" t="e">
        <f>IF(K5626=0,#REF!,0)</f>
        <v>#REF!</v>
      </c>
      <c r="O5626">
        <v>60485.915343000001</v>
      </c>
      <c r="P5626">
        <v>42</v>
      </c>
    </row>
    <row r="5627" spans="1:16">
      <c r="A5627" s="29">
        <v>5625</v>
      </c>
      <c r="B5627" s="29">
        <v>3993.6829999999982</v>
      </c>
      <c r="C5627" s="29">
        <v>143494.30399999989</v>
      </c>
      <c r="D5627" s="29">
        <v>1</v>
      </c>
      <c r="E5627" s="29">
        <v>1</v>
      </c>
      <c r="F5627" s="29">
        <v>4390.9189999999899</v>
      </c>
      <c r="G5627" s="29">
        <v>1</v>
      </c>
      <c r="H5627" s="29">
        <v>1</v>
      </c>
      <c r="I5627" s="29">
        <v>1</v>
      </c>
      <c r="K5627" s="432"/>
      <c r="L5627" s="432" t="e">
        <f>IF(K5627=0,#REF!,0)</f>
        <v>#REF!</v>
      </c>
      <c r="O5627">
        <v>64457.780394999987</v>
      </c>
      <c r="P5627">
        <v>43</v>
      </c>
    </row>
    <row r="5628" spans="1:16">
      <c r="A5628" s="29">
        <v>5626</v>
      </c>
      <c r="B5628" s="29">
        <v>7281.3209999999899</v>
      </c>
      <c r="C5628" s="29">
        <v>178688.59999999969</v>
      </c>
      <c r="D5628" s="29">
        <v>1</v>
      </c>
      <c r="E5628" s="29">
        <v>1</v>
      </c>
      <c r="F5628" s="29">
        <v>3344.5299999999902</v>
      </c>
      <c r="G5628" s="29">
        <v>1</v>
      </c>
      <c r="H5628" s="29">
        <v>1</v>
      </c>
      <c r="I5628" s="29">
        <v>1</v>
      </c>
      <c r="K5628" s="432"/>
      <c r="L5628" s="432" t="e">
        <f>IF(K5628=0,#REF!,0)</f>
        <v>#REF!</v>
      </c>
      <c r="O5628">
        <v>70880.873780000009</v>
      </c>
      <c r="P5628">
        <v>60</v>
      </c>
    </row>
    <row r="5629" spans="1:16">
      <c r="A5629" s="29">
        <v>5627</v>
      </c>
      <c r="B5629" s="29">
        <v>9099.7949999999801</v>
      </c>
      <c r="C5629" s="29">
        <v>198042.0879999997</v>
      </c>
      <c r="D5629" s="29">
        <v>1</v>
      </c>
      <c r="E5629" s="29">
        <v>1</v>
      </c>
      <c r="F5629" s="29">
        <v>2951.9409999999998</v>
      </c>
      <c r="G5629" s="29">
        <v>1</v>
      </c>
      <c r="H5629" s="29">
        <v>1</v>
      </c>
      <c r="I5629" s="29">
        <v>1</v>
      </c>
      <c r="K5629" s="432"/>
      <c r="L5629" s="432" t="e">
        <f>IF(K5629=0,#REF!,0)</f>
        <v>#REF!</v>
      </c>
      <c r="O5629">
        <v>73957.435668999999</v>
      </c>
      <c r="P5629">
        <v>58</v>
      </c>
    </row>
    <row r="5630" spans="1:16">
      <c r="A5630" s="29">
        <v>5628</v>
      </c>
      <c r="B5630" s="29">
        <v>10509.045</v>
      </c>
      <c r="C5630" s="29">
        <v>184207.72599999991</v>
      </c>
      <c r="D5630" s="29">
        <v>1</v>
      </c>
      <c r="E5630" s="29">
        <v>1</v>
      </c>
      <c r="F5630" s="29">
        <v>2755.5309999999999</v>
      </c>
      <c r="G5630" s="29">
        <v>1</v>
      </c>
      <c r="H5630" s="29">
        <v>1</v>
      </c>
      <c r="I5630" s="29">
        <v>1</v>
      </c>
      <c r="K5630" s="432"/>
      <c r="L5630" s="432" t="e">
        <f>IF(K5630=0,#REF!,0)</f>
        <v>#REF!</v>
      </c>
      <c r="O5630">
        <v>75556.669494999995</v>
      </c>
      <c r="P5630">
        <v>55</v>
      </c>
    </row>
    <row r="5631" spans="1:16">
      <c r="A5631" s="29">
        <v>5629</v>
      </c>
      <c r="B5631" s="29">
        <v>18929.18</v>
      </c>
      <c r="C5631" s="29">
        <v>137468.86399999971</v>
      </c>
      <c r="D5631" s="29">
        <v>1</v>
      </c>
      <c r="E5631" s="29">
        <v>1</v>
      </c>
      <c r="F5631" s="29">
        <v>4125.9199999999901</v>
      </c>
      <c r="G5631" s="29">
        <v>1</v>
      </c>
      <c r="H5631" s="29">
        <v>1</v>
      </c>
      <c r="I5631" s="29">
        <v>1</v>
      </c>
      <c r="K5631" s="432"/>
      <c r="L5631" s="432" t="e">
        <f>IF(K5631=0,#REF!,0)</f>
        <v>#REF!</v>
      </c>
      <c r="O5631">
        <v>74238.320189999999</v>
      </c>
      <c r="P5631">
        <v>37</v>
      </c>
    </row>
    <row r="5632" spans="1:16">
      <c r="A5632" s="29">
        <v>5630</v>
      </c>
      <c r="B5632" s="29">
        <v>13220.398999999999</v>
      </c>
      <c r="C5632" s="29">
        <v>166433.9969999998</v>
      </c>
      <c r="D5632" s="29">
        <v>1</v>
      </c>
      <c r="E5632" s="29">
        <v>1</v>
      </c>
      <c r="F5632" s="29">
        <v>3668.4079999999999</v>
      </c>
      <c r="G5632" s="29">
        <v>1</v>
      </c>
      <c r="H5632" s="29">
        <v>1</v>
      </c>
      <c r="I5632" s="29">
        <v>1</v>
      </c>
      <c r="K5632" s="432"/>
      <c r="L5632" s="432" t="e">
        <f>IF(K5632=0,#REF!,0)</f>
        <v>#REF!</v>
      </c>
      <c r="O5632">
        <v>73782.156554999994</v>
      </c>
      <c r="P5632">
        <v>30</v>
      </c>
    </row>
    <row r="5633" spans="1:16">
      <c r="A5633" s="29">
        <v>5631</v>
      </c>
      <c r="B5633" s="29">
        <v>12578.90399999999</v>
      </c>
      <c r="C5633" s="29">
        <v>215192.5989999997</v>
      </c>
      <c r="D5633" s="29">
        <v>1</v>
      </c>
      <c r="E5633" s="29">
        <v>1</v>
      </c>
      <c r="F5633" s="29">
        <v>2102.319</v>
      </c>
      <c r="G5633" s="29">
        <v>1</v>
      </c>
      <c r="H5633" s="29">
        <v>1</v>
      </c>
      <c r="I5633" s="29">
        <v>1</v>
      </c>
      <c r="K5633" s="432"/>
      <c r="L5633" s="432" t="e">
        <f>IF(K5633=0,#REF!,0)</f>
        <v>#REF!</v>
      </c>
      <c r="O5633">
        <v>77560.495972000004</v>
      </c>
      <c r="P5633">
        <v>28</v>
      </c>
    </row>
    <row r="5634" spans="1:16">
      <c r="A5634" s="29">
        <v>5632</v>
      </c>
      <c r="B5634" s="29">
        <v>12636.249999999991</v>
      </c>
      <c r="C5634" s="29">
        <v>195792.69199999989</v>
      </c>
      <c r="D5634" s="29">
        <v>1</v>
      </c>
      <c r="E5634" s="29">
        <v>1</v>
      </c>
      <c r="F5634" s="29">
        <v>1841.67099999999</v>
      </c>
      <c r="G5634" s="29">
        <v>1</v>
      </c>
      <c r="H5634" s="29">
        <v>1</v>
      </c>
      <c r="I5634" s="29">
        <v>1</v>
      </c>
      <c r="K5634" s="432"/>
      <c r="L5634" s="432" t="e">
        <f>IF(K5634=0,#REF!,0)</f>
        <v>#REF!</v>
      </c>
      <c r="O5634">
        <v>77257.389405000009</v>
      </c>
      <c r="P5634">
        <v>41</v>
      </c>
    </row>
    <row r="5635" spans="1:16">
      <c r="A5635" s="29">
        <v>5633</v>
      </c>
      <c r="B5635" s="29">
        <v>11960.072999999989</v>
      </c>
      <c r="C5635" s="29">
        <v>177278.8109999999</v>
      </c>
      <c r="D5635" s="29">
        <v>1</v>
      </c>
      <c r="E5635" s="29">
        <v>1</v>
      </c>
      <c r="F5635" s="29">
        <v>2102.3679999999899</v>
      </c>
      <c r="G5635" s="29">
        <v>1</v>
      </c>
      <c r="H5635" s="29">
        <v>1</v>
      </c>
      <c r="I5635" s="29">
        <v>1</v>
      </c>
      <c r="K5635" s="432"/>
      <c r="L5635" s="432" t="e">
        <f>IF(K5635=0,#REF!,0)</f>
        <v>#REF!</v>
      </c>
      <c r="O5635">
        <v>77438.665773000001</v>
      </c>
      <c r="P5635">
        <v>26</v>
      </c>
    </row>
    <row r="5636" spans="1:16">
      <c r="A5636" s="29">
        <v>5634</v>
      </c>
      <c r="B5636" s="29">
        <v>12516.462999999991</v>
      </c>
      <c r="C5636" s="29">
        <v>130598.65099999979</v>
      </c>
      <c r="D5636" s="29">
        <v>1</v>
      </c>
      <c r="E5636" s="29">
        <v>1</v>
      </c>
      <c r="F5636" s="29">
        <v>3668.5639999999999</v>
      </c>
      <c r="G5636" s="29">
        <v>1</v>
      </c>
      <c r="H5636" s="29">
        <v>1</v>
      </c>
      <c r="I5636" s="29">
        <v>1</v>
      </c>
      <c r="K5636" s="432"/>
      <c r="L5636" s="432" t="e">
        <f>IF(K5636=0,#REF!,0)</f>
        <v>#REF!</v>
      </c>
      <c r="O5636">
        <v>77079.77691700001</v>
      </c>
      <c r="P5636">
        <v>22</v>
      </c>
    </row>
    <row r="5637" spans="1:16">
      <c r="A5637" s="29">
        <v>5635</v>
      </c>
      <c r="B5637" s="29">
        <v>17707.704999999991</v>
      </c>
      <c r="C5637" s="29">
        <v>44571.119999999799</v>
      </c>
      <c r="D5637" s="29">
        <v>1</v>
      </c>
      <c r="E5637" s="29">
        <v>1</v>
      </c>
      <c r="F5637" s="29">
        <v>5171.4210000000003</v>
      </c>
      <c r="G5637" s="29">
        <v>1</v>
      </c>
      <c r="H5637" s="29">
        <v>1</v>
      </c>
      <c r="I5637" s="29">
        <v>1</v>
      </c>
      <c r="K5637" s="432"/>
      <c r="L5637" s="432" t="e">
        <f>IF(K5637=0,#REF!,0)</f>
        <v>#REF!</v>
      </c>
      <c r="O5637">
        <v>75213.750976999989</v>
      </c>
      <c r="P5637">
        <v>23</v>
      </c>
    </row>
    <row r="5638" spans="1:16">
      <c r="A5638" s="29">
        <v>5636</v>
      </c>
      <c r="B5638" s="29">
        <v>18647.406999999988</v>
      </c>
      <c r="C5638" s="29">
        <v>44522.786999999793</v>
      </c>
      <c r="D5638" s="29">
        <v>1</v>
      </c>
      <c r="E5638" s="29">
        <v>1</v>
      </c>
      <c r="F5638" s="29">
        <v>5237.5189999999902</v>
      </c>
      <c r="G5638" s="29">
        <v>1</v>
      </c>
      <c r="H5638" s="29">
        <v>1</v>
      </c>
      <c r="I5638" s="29">
        <v>1</v>
      </c>
      <c r="K5638" s="432"/>
      <c r="L5638" s="432" t="e">
        <f>IF(K5638=0,#REF!,0)</f>
        <v>#REF!</v>
      </c>
      <c r="O5638">
        <v>73978.728210000001</v>
      </c>
      <c r="P5638">
        <v>22</v>
      </c>
    </row>
    <row r="5639" spans="1:16">
      <c r="A5639" s="29">
        <v>5637</v>
      </c>
      <c r="B5639" s="29">
        <v>9088.0599999999904</v>
      </c>
      <c r="C5639" s="29">
        <v>20682.020999999899</v>
      </c>
      <c r="D5639" s="29">
        <v>1</v>
      </c>
      <c r="E5639" s="29">
        <v>1</v>
      </c>
      <c r="F5639" s="29">
        <v>4062.37</v>
      </c>
      <c r="G5639" s="29">
        <v>1</v>
      </c>
      <c r="H5639" s="29">
        <v>1</v>
      </c>
      <c r="I5639" s="29">
        <v>1</v>
      </c>
      <c r="K5639" s="432"/>
      <c r="L5639" s="432" t="e">
        <f>IF(K5639=0,#REF!,0)</f>
        <v>#REF!</v>
      </c>
      <c r="O5639">
        <v>72958.311461999998</v>
      </c>
      <c r="P5639">
        <v>26</v>
      </c>
    </row>
    <row r="5640" spans="1:16">
      <c r="A5640" s="29">
        <v>5638</v>
      </c>
      <c r="B5640" s="29">
        <v>1831.82</v>
      </c>
      <c r="C5640" s="29">
        <v>18915.665999999899</v>
      </c>
      <c r="D5640" s="29">
        <v>1</v>
      </c>
      <c r="E5640" s="29">
        <v>1</v>
      </c>
      <c r="F5640" s="29">
        <v>2951.1759999999999</v>
      </c>
      <c r="G5640" s="29">
        <v>1</v>
      </c>
      <c r="H5640" s="29">
        <v>1</v>
      </c>
      <c r="I5640" s="29">
        <v>1</v>
      </c>
      <c r="K5640" s="432"/>
      <c r="L5640" s="432" t="e">
        <f>IF(K5640=0,#REF!,0)</f>
        <v>#REF!</v>
      </c>
      <c r="O5640">
        <v>70288.876770000003</v>
      </c>
      <c r="P5640">
        <v>29</v>
      </c>
    </row>
    <row r="5641" spans="1:16">
      <c r="A5641" s="29">
        <v>5639</v>
      </c>
      <c r="B5641" s="29">
        <v>1815.6010000000001</v>
      </c>
      <c r="C5641" s="29">
        <v>17735.334999999901</v>
      </c>
      <c r="D5641" s="29">
        <v>1</v>
      </c>
      <c r="E5641" s="29">
        <v>1</v>
      </c>
      <c r="F5641" s="29">
        <v>1647.8389999999999</v>
      </c>
      <c r="G5641" s="29">
        <v>1</v>
      </c>
      <c r="H5641" s="29">
        <v>1</v>
      </c>
      <c r="I5641" s="29">
        <v>1</v>
      </c>
      <c r="K5641" s="432"/>
      <c r="L5641" s="432" t="e">
        <f>IF(K5641=0,#REF!,0)</f>
        <v>#REF!</v>
      </c>
      <c r="O5641">
        <v>67094.510559000002</v>
      </c>
      <c r="P5641">
        <v>22</v>
      </c>
    </row>
    <row r="5642" spans="1:16">
      <c r="A5642" s="29">
        <v>5640</v>
      </c>
      <c r="B5642" s="29">
        <v>1067.3949999999979</v>
      </c>
      <c r="C5642" s="29">
        <v>17011.888999999901</v>
      </c>
      <c r="D5642" s="29">
        <v>1</v>
      </c>
      <c r="E5642" s="29">
        <v>1</v>
      </c>
      <c r="F5642" s="29">
        <v>1258.404</v>
      </c>
      <c r="G5642" s="29">
        <v>1</v>
      </c>
      <c r="H5642" s="29">
        <v>1</v>
      </c>
      <c r="I5642" s="29">
        <v>1</v>
      </c>
      <c r="K5642" s="432"/>
      <c r="L5642" s="432" t="e">
        <f>IF(K5642=0,#REF!,0)</f>
        <v>#REF!</v>
      </c>
      <c r="O5642">
        <v>63996.681823999999</v>
      </c>
      <c r="P5642">
        <v>25</v>
      </c>
    </row>
    <row r="5643" spans="1:16">
      <c r="A5643" s="29">
        <v>5641</v>
      </c>
      <c r="B5643" s="29">
        <v>1047.3679999999979</v>
      </c>
      <c r="C5643" s="29">
        <v>16271.327999999899</v>
      </c>
      <c r="D5643" s="29">
        <v>1</v>
      </c>
      <c r="E5643" s="29">
        <v>1</v>
      </c>
      <c r="F5643" s="29">
        <v>534.505</v>
      </c>
      <c r="G5643" s="29">
        <v>1</v>
      </c>
      <c r="H5643" s="29">
        <v>1</v>
      </c>
      <c r="I5643" s="29">
        <v>1</v>
      </c>
      <c r="K5643" s="432"/>
      <c r="L5643" s="432" t="e">
        <f>IF(K5643=0,#REF!,0)</f>
        <v>#REF!</v>
      </c>
      <c r="O5643">
        <v>61092.051819</v>
      </c>
      <c r="P5643">
        <v>23</v>
      </c>
    </row>
    <row r="5644" spans="1:16">
      <c r="A5644" s="29">
        <v>5642</v>
      </c>
      <c r="B5644" s="29">
        <v>1032.623999999998</v>
      </c>
      <c r="C5644" s="29">
        <v>15475.9569999999</v>
      </c>
      <c r="D5644" s="29">
        <v>1</v>
      </c>
      <c r="E5644" s="29">
        <v>1</v>
      </c>
      <c r="F5644" s="29">
        <v>588.60500000000002</v>
      </c>
      <c r="G5644" s="29">
        <v>1</v>
      </c>
      <c r="H5644" s="29">
        <v>1</v>
      </c>
      <c r="I5644" s="29">
        <v>1</v>
      </c>
      <c r="K5644" s="432"/>
      <c r="L5644" s="432" t="e">
        <f>IF(K5644=0,#REF!,0)</f>
        <v>#REF!</v>
      </c>
      <c r="O5644">
        <v>58426.576079999999</v>
      </c>
      <c r="P5644">
        <v>39</v>
      </c>
    </row>
    <row r="5645" spans="1:16">
      <c r="A5645" s="29">
        <v>5643</v>
      </c>
      <c r="B5645" s="29">
        <v>1032.623999999998</v>
      </c>
      <c r="C5645" s="29">
        <v>15250.3559999999</v>
      </c>
      <c r="D5645" s="29">
        <v>1</v>
      </c>
      <c r="E5645" s="29">
        <v>1</v>
      </c>
      <c r="F5645" s="29">
        <v>378.73299999999898</v>
      </c>
      <c r="G5645" s="29">
        <v>1</v>
      </c>
      <c r="H5645" s="29">
        <v>1</v>
      </c>
      <c r="I5645" s="29">
        <v>1</v>
      </c>
      <c r="K5645" s="432"/>
      <c r="L5645" s="432" t="e">
        <f>IF(K5645=0,#REF!,0)</f>
        <v>#REF!</v>
      </c>
      <c r="O5645">
        <v>58505.884855999997</v>
      </c>
      <c r="P5645">
        <v>49</v>
      </c>
    </row>
    <row r="5646" spans="1:16">
      <c r="A5646" s="29">
        <v>5644</v>
      </c>
      <c r="B5646" s="29">
        <v>1032.623999999998</v>
      </c>
      <c r="C5646" s="29">
        <v>15230.657999999899</v>
      </c>
      <c r="D5646" s="29">
        <v>1</v>
      </c>
      <c r="E5646" s="29">
        <v>1</v>
      </c>
      <c r="F5646" s="29">
        <v>222.921999999999</v>
      </c>
      <c r="G5646" s="29">
        <v>1</v>
      </c>
      <c r="H5646" s="29">
        <v>1</v>
      </c>
      <c r="I5646" s="29">
        <v>1</v>
      </c>
      <c r="K5646" s="432"/>
      <c r="L5646" s="432" t="e">
        <f>IF(K5646=0,#REF!,0)</f>
        <v>#REF!</v>
      </c>
      <c r="O5646">
        <v>57784.968872999998</v>
      </c>
      <c r="P5646">
        <v>51</v>
      </c>
    </row>
    <row r="5647" spans="1:16">
      <c r="A5647" s="29">
        <v>5645</v>
      </c>
      <c r="B5647" s="29">
        <v>1032.623999999998</v>
      </c>
      <c r="C5647" s="29">
        <v>15217.5339999999</v>
      </c>
      <c r="D5647" s="29">
        <v>1</v>
      </c>
      <c r="E5647" s="29">
        <v>1</v>
      </c>
      <c r="F5647" s="29">
        <v>223.319999999999</v>
      </c>
      <c r="G5647" s="29">
        <v>1</v>
      </c>
      <c r="H5647" s="29">
        <v>1</v>
      </c>
      <c r="I5647" s="29">
        <v>1</v>
      </c>
      <c r="K5647" s="432"/>
      <c r="L5647" s="432" t="e">
        <f>IF(K5647=0,#REF!,0)</f>
        <v>#REF!</v>
      </c>
      <c r="O5647">
        <v>57728.277130000002</v>
      </c>
      <c r="P5647">
        <v>27</v>
      </c>
    </row>
    <row r="5648" spans="1:16">
      <c r="A5648" s="29">
        <v>5646</v>
      </c>
      <c r="B5648" s="29">
        <v>1762.222</v>
      </c>
      <c r="C5648" s="29">
        <v>15214.067999999899</v>
      </c>
      <c r="D5648" s="29">
        <v>1</v>
      </c>
      <c r="E5648" s="29">
        <v>1</v>
      </c>
      <c r="F5648" s="29">
        <v>697.88799999999901</v>
      </c>
      <c r="G5648" s="29">
        <v>1</v>
      </c>
      <c r="H5648" s="29">
        <v>1</v>
      </c>
      <c r="I5648" s="29">
        <v>1</v>
      </c>
      <c r="K5648" s="432"/>
      <c r="L5648" s="432" t="e">
        <f>IF(K5648=0,#REF!,0)</f>
        <v>#REF!</v>
      </c>
      <c r="O5648">
        <v>58187.370848999999</v>
      </c>
      <c r="P5648">
        <v>52</v>
      </c>
    </row>
    <row r="5649" spans="1:16">
      <c r="A5649" s="29">
        <v>5647</v>
      </c>
      <c r="B5649" s="29">
        <v>6390.9019999999982</v>
      </c>
      <c r="C5649" s="29">
        <v>15328.1899999999</v>
      </c>
      <c r="D5649" s="29">
        <v>1</v>
      </c>
      <c r="E5649" s="29">
        <v>1</v>
      </c>
      <c r="F5649" s="29">
        <v>1863.5429999999999</v>
      </c>
      <c r="G5649" s="29">
        <v>1</v>
      </c>
      <c r="H5649" s="29">
        <v>1</v>
      </c>
      <c r="I5649" s="29">
        <v>1</v>
      </c>
      <c r="K5649" s="432"/>
      <c r="L5649" s="432" t="e">
        <f>IF(K5649=0,#REF!,0)</f>
        <v>#REF!</v>
      </c>
      <c r="O5649">
        <v>59200.375488999998</v>
      </c>
      <c r="P5649">
        <v>38</v>
      </c>
    </row>
    <row r="5650" spans="1:16">
      <c r="A5650" s="29">
        <v>5648</v>
      </c>
      <c r="B5650" s="29">
        <v>1901.4860000000001</v>
      </c>
      <c r="C5650" s="29">
        <v>35477.452999999899</v>
      </c>
      <c r="D5650" s="29">
        <v>1</v>
      </c>
      <c r="E5650" s="29">
        <v>1</v>
      </c>
      <c r="F5650" s="29">
        <v>3150.1869999999999</v>
      </c>
      <c r="G5650" s="29">
        <v>1</v>
      </c>
      <c r="H5650" s="29">
        <v>1</v>
      </c>
      <c r="I5650" s="29">
        <v>1</v>
      </c>
      <c r="K5650" s="432"/>
      <c r="L5650" s="432" t="e">
        <f>IF(K5650=0,#REF!,0)</f>
        <v>#REF!</v>
      </c>
      <c r="O5650">
        <v>61734.506836</v>
      </c>
      <c r="P5650">
        <v>50</v>
      </c>
    </row>
    <row r="5651" spans="1:16">
      <c r="A5651" s="29">
        <v>5649</v>
      </c>
      <c r="B5651" s="29">
        <v>1508.162999999998</v>
      </c>
      <c r="C5651" s="29">
        <v>38079.914999999892</v>
      </c>
      <c r="D5651" s="29">
        <v>1</v>
      </c>
      <c r="E5651" s="29">
        <v>1</v>
      </c>
      <c r="F5651" s="29">
        <v>5109.5479999999898</v>
      </c>
      <c r="G5651" s="29">
        <v>1</v>
      </c>
      <c r="H5651" s="29">
        <v>1</v>
      </c>
      <c r="I5651" s="29">
        <v>1</v>
      </c>
      <c r="K5651" s="432"/>
      <c r="L5651" s="432" t="e">
        <f>IF(K5651=0,#REF!,0)</f>
        <v>#REF!</v>
      </c>
      <c r="O5651">
        <v>66433.082336000007</v>
      </c>
      <c r="P5651">
        <v>48</v>
      </c>
    </row>
    <row r="5652" spans="1:16">
      <c r="A5652" s="29">
        <v>5650</v>
      </c>
      <c r="B5652" s="29">
        <v>3738.188999999998</v>
      </c>
      <c r="C5652" s="29">
        <v>41580.729999999901</v>
      </c>
      <c r="D5652" s="29">
        <v>1</v>
      </c>
      <c r="E5652" s="29">
        <v>1</v>
      </c>
      <c r="F5652" s="29">
        <v>5052.1209999999901</v>
      </c>
      <c r="G5652" s="29">
        <v>1</v>
      </c>
      <c r="H5652" s="29">
        <v>1</v>
      </c>
      <c r="I5652" s="29">
        <v>1</v>
      </c>
      <c r="K5652" s="432"/>
      <c r="L5652" s="432" t="e">
        <f>IF(K5652=0,#REF!,0)</f>
        <v>#REF!</v>
      </c>
      <c r="O5652">
        <v>73035.790833999999</v>
      </c>
      <c r="P5652">
        <v>66</v>
      </c>
    </row>
    <row r="5653" spans="1:16">
      <c r="A5653" s="29">
        <v>5651</v>
      </c>
      <c r="B5653" s="29">
        <v>6086.6859999999988</v>
      </c>
      <c r="C5653" s="29">
        <v>43940.970999999903</v>
      </c>
      <c r="D5653" s="29">
        <v>1</v>
      </c>
      <c r="E5653" s="29">
        <v>1</v>
      </c>
      <c r="F5653" s="29">
        <v>4547.067</v>
      </c>
      <c r="G5653" s="29">
        <v>1</v>
      </c>
      <c r="H5653" s="29">
        <v>1</v>
      </c>
      <c r="I5653" s="29">
        <v>1</v>
      </c>
      <c r="K5653" s="432"/>
      <c r="L5653" s="432" t="e">
        <f>IF(K5653=0,#REF!,0)</f>
        <v>#REF!</v>
      </c>
      <c r="O5653">
        <v>75678.361877999996</v>
      </c>
      <c r="P5653">
        <v>62</v>
      </c>
    </row>
    <row r="5654" spans="1:16">
      <c r="A5654" s="29">
        <v>5652</v>
      </c>
      <c r="B5654" s="29">
        <v>8007.9599999999791</v>
      </c>
      <c r="C5654" s="29">
        <v>45117.567999999897</v>
      </c>
      <c r="D5654" s="29">
        <v>1</v>
      </c>
      <c r="E5654" s="29">
        <v>1</v>
      </c>
      <c r="F5654" s="29">
        <v>4882.0280000000002</v>
      </c>
      <c r="G5654" s="29">
        <v>1</v>
      </c>
      <c r="H5654" s="29">
        <v>1</v>
      </c>
      <c r="I5654" s="29">
        <v>1</v>
      </c>
      <c r="K5654" s="432"/>
      <c r="L5654" s="432" t="e">
        <f>IF(K5654=0,#REF!,0)</f>
        <v>#REF!</v>
      </c>
      <c r="O5654">
        <v>77413.85797099999</v>
      </c>
      <c r="P5654">
        <v>53</v>
      </c>
    </row>
    <row r="5655" spans="1:16">
      <c r="A5655" s="29">
        <v>5653</v>
      </c>
      <c r="B5655" s="29">
        <v>17405.159999999989</v>
      </c>
      <c r="C5655" s="29">
        <v>43919.094999999987</v>
      </c>
      <c r="D5655" s="29">
        <v>1</v>
      </c>
      <c r="E5655" s="29">
        <v>1</v>
      </c>
      <c r="F5655" s="29">
        <v>4937.2839999999997</v>
      </c>
      <c r="G5655" s="29">
        <v>1</v>
      </c>
      <c r="H5655" s="29">
        <v>1</v>
      </c>
      <c r="I5655" s="29">
        <v>1</v>
      </c>
      <c r="K5655" s="432"/>
      <c r="L5655" s="432" t="e">
        <f>IF(K5655=0,#REF!,0)</f>
        <v>#REF!</v>
      </c>
      <c r="O5655">
        <v>75448.723692999993</v>
      </c>
      <c r="P5655">
        <v>56</v>
      </c>
    </row>
    <row r="5656" spans="1:16">
      <c r="A5656" s="29">
        <v>5654</v>
      </c>
      <c r="B5656" s="29">
        <v>11047.26799999998</v>
      </c>
      <c r="C5656" s="29">
        <v>44155.437999999893</v>
      </c>
      <c r="D5656" s="29">
        <v>1</v>
      </c>
      <c r="E5656" s="29">
        <v>1</v>
      </c>
      <c r="F5656" s="29">
        <v>3929.2959999999898</v>
      </c>
      <c r="G5656" s="29">
        <v>1</v>
      </c>
      <c r="H5656" s="29">
        <v>1</v>
      </c>
      <c r="I5656" s="29">
        <v>1</v>
      </c>
      <c r="K5656" s="432"/>
      <c r="L5656" s="432" t="e">
        <f>IF(K5656=0,#REF!,0)</f>
        <v>#REF!</v>
      </c>
      <c r="O5656">
        <v>75192.997070999991</v>
      </c>
      <c r="P5656">
        <v>49</v>
      </c>
    </row>
    <row r="5657" spans="1:16">
      <c r="A5657" s="29">
        <v>5655</v>
      </c>
      <c r="B5657" s="29">
        <v>10236.308000000001</v>
      </c>
      <c r="C5657" s="29">
        <v>45517.744999999893</v>
      </c>
      <c r="D5657" s="29">
        <v>1</v>
      </c>
      <c r="E5657" s="29">
        <v>1</v>
      </c>
      <c r="F5657" s="29">
        <v>3145.8489999999902</v>
      </c>
      <c r="G5657" s="29">
        <v>1</v>
      </c>
      <c r="H5657" s="29">
        <v>1</v>
      </c>
      <c r="I5657" s="29">
        <v>1</v>
      </c>
      <c r="K5657" s="432"/>
      <c r="L5657" s="432" t="e">
        <f>IF(K5657=0,#REF!,0)</f>
        <v>#REF!</v>
      </c>
      <c r="O5657">
        <v>78309.412840999998</v>
      </c>
      <c r="P5657">
        <v>42</v>
      </c>
    </row>
    <row r="5658" spans="1:16">
      <c r="A5658" s="29">
        <v>5656</v>
      </c>
      <c r="B5658" s="29">
        <v>10455.23599999999</v>
      </c>
      <c r="C5658" s="29">
        <v>45223.698999999899</v>
      </c>
      <c r="D5658" s="29">
        <v>1</v>
      </c>
      <c r="E5658" s="29">
        <v>1</v>
      </c>
      <c r="F5658" s="29">
        <v>2474.7950000000001</v>
      </c>
      <c r="G5658" s="29">
        <v>1</v>
      </c>
      <c r="H5658" s="29">
        <v>1</v>
      </c>
      <c r="I5658" s="29">
        <v>1</v>
      </c>
      <c r="K5658" s="432"/>
      <c r="L5658" s="432" t="e">
        <f>IF(K5658=0,#REF!,0)</f>
        <v>#REF!</v>
      </c>
      <c r="O5658">
        <v>77493.82409699999</v>
      </c>
      <c r="P5658">
        <v>40</v>
      </c>
    </row>
    <row r="5659" spans="1:16">
      <c r="A5659" s="29">
        <v>5657</v>
      </c>
      <c r="B5659" s="29">
        <v>9570.2529999999879</v>
      </c>
      <c r="C5659" s="29">
        <v>44167.031999999803</v>
      </c>
      <c r="D5659" s="29">
        <v>1</v>
      </c>
      <c r="E5659" s="29">
        <v>1</v>
      </c>
      <c r="F5659" s="29">
        <v>3145.9879999999998</v>
      </c>
      <c r="G5659" s="29">
        <v>1</v>
      </c>
      <c r="H5659" s="29">
        <v>1</v>
      </c>
      <c r="I5659" s="29">
        <v>1</v>
      </c>
      <c r="K5659" s="432"/>
      <c r="L5659" s="432" t="e">
        <f>IF(K5659=0,#REF!,0)</f>
        <v>#REF!</v>
      </c>
      <c r="O5659">
        <v>77457.101683999994</v>
      </c>
      <c r="P5659">
        <v>34</v>
      </c>
    </row>
    <row r="5660" spans="1:16">
      <c r="A5660" s="29">
        <v>5658</v>
      </c>
      <c r="B5660" s="29">
        <v>9691.8789999999917</v>
      </c>
      <c r="C5660" s="29">
        <v>42760.287999999891</v>
      </c>
      <c r="D5660" s="29">
        <v>1</v>
      </c>
      <c r="E5660" s="29">
        <v>1</v>
      </c>
      <c r="F5660" s="29">
        <v>4041.7509999999902</v>
      </c>
      <c r="G5660" s="29">
        <v>1</v>
      </c>
      <c r="H5660" s="29">
        <v>1</v>
      </c>
      <c r="I5660" s="29">
        <v>1</v>
      </c>
      <c r="K5660" s="432"/>
      <c r="L5660" s="432" t="e">
        <f>IF(K5660=0,#REF!,0)</f>
        <v>#REF!</v>
      </c>
      <c r="O5660">
        <v>75957.458375000002</v>
      </c>
      <c r="P5660">
        <v>29</v>
      </c>
    </row>
    <row r="5661" spans="1:16">
      <c r="A5661" s="29">
        <v>5659</v>
      </c>
      <c r="B5661" s="29">
        <v>15359.795999999989</v>
      </c>
      <c r="C5661" s="29">
        <v>41274.315999999897</v>
      </c>
      <c r="D5661" s="29">
        <v>1</v>
      </c>
      <c r="E5661" s="29">
        <v>1</v>
      </c>
      <c r="F5661" s="29">
        <v>5610.0479999999998</v>
      </c>
      <c r="G5661" s="29">
        <v>1</v>
      </c>
      <c r="H5661" s="29">
        <v>1</v>
      </c>
      <c r="I5661" s="29">
        <v>1</v>
      </c>
      <c r="K5661" s="432"/>
      <c r="L5661" s="432" t="e">
        <f>IF(K5661=0,#REF!,0)</f>
        <v>#REF!</v>
      </c>
      <c r="O5661">
        <v>73878.103028000012</v>
      </c>
      <c r="P5661">
        <v>34</v>
      </c>
    </row>
    <row r="5662" spans="1:16">
      <c r="A5662" s="29">
        <v>5660</v>
      </c>
      <c r="B5662" s="29">
        <v>16485.614999999991</v>
      </c>
      <c r="C5662" s="29">
        <v>41816.826999999903</v>
      </c>
      <c r="D5662" s="29">
        <v>1</v>
      </c>
      <c r="E5662" s="29">
        <v>1</v>
      </c>
      <c r="F5662" s="29">
        <v>4434.9870000000001</v>
      </c>
      <c r="G5662" s="29">
        <v>1</v>
      </c>
      <c r="H5662" s="29">
        <v>1</v>
      </c>
      <c r="I5662" s="29">
        <v>1</v>
      </c>
      <c r="K5662" s="432"/>
      <c r="L5662" s="432" t="e">
        <f>IF(K5662=0,#REF!,0)</f>
        <v>#REF!</v>
      </c>
      <c r="O5662">
        <v>72755.319764</v>
      </c>
      <c r="P5662">
        <v>25</v>
      </c>
    </row>
    <row r="5663" spans="1:16">
      <c r="A5663" s="29">
        <v>5661</v>
      </c>
      <c r="B5663" s="29">
        <v>5839.5650000000014</v>
      </c>
      <c r="C5663" s="29">
        <v>18990.0629999999</v>
      </c>
      <c r="D5663" s="29">
        <v>1</v>
      </c>
      <c r="E5663" s="29">
        <v>1</v>
      </c>
      <c r="F5663" s="29">
        <v>2476.6199999999899</v>
      </c>
      <c r="G5663" s="29">
        <v>1</v>
      </c>
      <c r="H5663" s="29">
        <v>1</v>
      </c>
      <c r="I5663" s="29">
        <v>1</v>
      </c>
      <c r="K5663" s="432"/>
      <c r="L5663" s="432" t="e">
        <f>IF(K5663=0,#REF!,0)</f>
        <v>#REF!</v>
      </c>
      <c r="O5663">
        <v>71364.635924999995</v>
      </c>
      <c r="P5663">
        <v>26</v>
      </c>
    </row>
    <row r="5664" spans="1:16">
      <c r="A5664" s="29">
        <v>5662</v>
      </c>
      <c r="B5664" s="29">
        <v>1795.9059999999999</v>
      </c>
      <c r="C5664" s="29">
        <v>17589.435999999889</v>
      </c>
      <c r="D5664" s="29">
        <v>1</v>
      </c>
      <c r="E5664" s="29">
        <v>1</v>
      </c>
      <c r="F5664" s="29">
        <v>2420.4369999999999</v>
      </c>
      <c r="G5664" s="29">
        <v>1</v>
      </c>
      <c r="H5664" s="29">
        <v>1</v>
      </c>
      <c r="I5664" s="29">
        <v>1</v>
      </c>
      <c r="K5664" s="432"/>
      <c r="L5664" s="432" t="e">
        <f>IF(K5664=0,#REF!,0)</f>
        <v>#REF!</v>
      </c>
      <c r="O5664">
        <v>68109.283326999997</v>
      </c>
      <c r="P5664">
        <v>32</v>
      </c>
    </row>
    <row r="5665" spans="1:16">
      <c r="A5665" s="29">
        <v>5663</v>
      </c>
      <c r="B5665" s="29">
        <v>1779.722</v>
      </c>
      <c r="C5665" s="29">
        <v>16429.361999999888</v>
      </c>
      <c r="D5665" s="29">
        <v>1</v>
      </c>
      <c r="E5665" s="29">
        <v>1</v>
      </c>
      <c r="F5665" s="29">
        <v>1973.8979999999999</v>
      </c>
      <c r="G5665" s="29">
        <v>1</v>
      </c>
      <c r="H5665" s="29">
        <v>1</v>
      </c>
      <c r="I5665" s="29">
        <v>1</v>
      </c>
      <c r="K5665" s="432"/>
      <c r="L5665" s="432" t="e">
        <f>IF(K5665=0,#REF!,0)</f>
        <v>#REF!</v>
      </c>
      <c r="O5665">
        <v>64553.761719000002</v>
      </c>
      <c r="P5665">
        <v>21</v>
      </c>
    </row>
    <row r="5666" spans="1:16">
      <c r="A5666" s="29">
        <v>5664</v>
      </c>
      <c r="B5666" s="29">
        <v>1034.2789999999979</v>
      </c>
      <c r="C5666" s="29">
        <v>15893.852999999899</v>
      </c>
      <c r="D5666" s="29">
        <v>1</v>
      </c>
      <c r="E5666" s="29">
        <v>1</v>
      </c>
      <c r="F5666" s="29">
        <v>1193.8219999999901</v>
      </c>
      <c r="G5666" s="29">
        <v>1</v>
      </c>
      <c r="H5666" s="29">
        <v>1</v>
      </c>
      <c r="I5666" s="29">
        <v>1</v>
      </c>
      <c r="K5666" s="432"/>
      <c r="L5666" s="432" t="e">
        <f>IF(K5666=0,#REF!,0)</f>
        <v>#REF!</v>
      </c>
      <c r="O5666">
        <v>61345.296996999998</v>
      </c>
      <c r="P5666">
        <v>20</v>
      </c>
    </row>
    <row r="5667" spans="1:16">
      <c r="A5667" s="29">
        <v>5665</v>
      </c>
      <c r="B5667" s="29">
        <v>1032.623999999998</v>
      </c>
      <c r="C5667" s="29">
        <v>15634.852999999899</v>
      </c>
      <c r="D5667" s="29">
        <v>1</v>
      </c>
      <c r="E5667" s="29">
        <v>1</v>
      </c>
      <c r="F5667" s="29">
        <v>705.125</v>
      </c>
      <c r="G5667" s="29">
        <v>1</v>
      </c>
      <c r="H5667" s="29">
        <v>1</v>
      </c>
      <c r="I5667" s="29">
        <v>1</v>
      </c>
      <c r="K5667" s="432"/>
      <c r="L5667" s="432" t="e">
        <f>IF(K5667=0,#REF!,0)</f>
        <v>#REF!</v>
      </c>
      <c r="O5667">
        <v>59398.222717999997</v>
      </c>
      <c r="P5667">
        <v>17</v>
      </c>
    </row>
    <row r="5668" spans="1:16">
      <c r="A5668" s="29">
        <v>5666</v>
      </c>
      <c r="B5668" s="29">
        <v>1032.623999999998</v>
      </c>
      <c r="C5668" s="29">
        <v>15360.719999999899</v>
      </c>
      <c r="D5668" s="29">
        <v>1</v>
      </c>
      <c r="E5668" s="29">
        <v>1</v>
      </c>
      <c r="F5668" s="29">
        <v>526.178</v>
      </c>
      <c r="G5668" s="29">
        <v>1</v>
      </c>
      <c r="H5668" s="29">
        <v>1</v>
      </c>
      <c r="I5668" s="29">
        <v>1</v>
      </c>
      <c r="K5668" s="432"/>
      <c r="L5668" s="432" t="e">
        <f>IF(K5668=0,#REF!,0)</f>
        <v>#REF!</v>
      </c>
      <c r="O5668">
        <v>57809.449524000003</v>
      </c>
      <c r="P5668">
        <v>27</v>
      </c>
    </row>
    <row r="5669" spans="1:16">
      <c r="A5669" s="29">
        <v>5667</v>
      </c>
      <c r="B5669" s="29">
        <v>1032.623999999998</v>
      </c>
      <c r="C5669" s="29">
        <v>15293.291999999899</v>
      </c>
      <c r="D5669" s="29">
        <v>1</v>
      </c>
      <c r="E5669" s="29">
        <v>1</v>
      </c>
      <c r="F5669" s="29">
        <v>410.464</v>
      </c>
      <c r="G5669" s="29">
        <v>1</v>
      </c>
      <c r="H5669" s="29">
        <v>1</v>
      </c>
      <c r="I5669" s="29">
        <v>1</v>
      </c>
      <c r="K5669" s="432"/>
      <c r="L5669" s="432" t="e">
        <f>IF(K5669=0,#REF!,0)</f>
        <v>#REF!</v>
      </c>
      <c r="O5669">
        <v>57007.110656999997</v>
      </c>
      <c r="P5669">
        <v>44</v>
      </c>
    </row>
    <row r="5670" spans="1:16">
      <c r="A5670" s="29">
        <v>5668</v>
      </c>
      <c r="B5670" s="29">
        <v>1032.623999999998</v>
      </c>
      <c r="C5670" s="29">
        <v>15251.2239999999</v>
      </c>
      <c r="D5670" s="29">
        <v>1</v>
      </c>
      <c r="E5670" s="29">
        <v>1</v>
      </c>
      <c r="F5670" s="29">
        <v>225.099999999999</v>
      </c>
      <c r="G5670" s="29">
        <v>1</v>
      </c>
      <c r="H5670" s="29">
        <v>1</v>
      </c>
      <c r="I5670" s="29">
        <v>1</v>
      </c>
      <c r="K5670" s="432"/>
      <c r="L5670" s="432" t="e">
        <f>IF(K5670=0,#REF!,0)</f>
        <v>#REF!</v>
      </c>
      <c r="O5670">
        <v>56537.184905999988</v>
      </c>
      <c r="P5670">
        <v>46</v>
      </c>
    </row>
    <row r="5671" spans="1:16">
      <c r="A5671" s="29">
        <v>5669</v>
      </c>
      <c r="B5671" s="29">
        <v>1032.623999999998</v>
      </c>
      <c r="C5671" s="29">
        <v>15244.967999999901</v>
      </c>
      <c r="D5671" s="29">
        <v>1</v>
      </c>
      <c r="E5671" s="29">
        <v>1</v>
      </c>
      <c r="F5671" s="29">
        <v>225.27099999999899</v>
      </c>
      <c r="G5671" s="29">
        <v>1</v>
      </c>
      <c r="H5671" s="29">
        <v>1</v>
      </c>
      <c r="I5671" s="29">
        <v>1</v>
      </c>
      <c r="K5671" s="432"/>
      <c r="L5671" s="432" t="e">
        <f>IF(K5671=0,#REF!,0)</f>
        <v>#REF!</v>
      </c>
      <c r="O5671">
        <v>56084.655882999999</v>
      </c>
      <c r="P5671">
        <v>40</v>
      </c>
    </row>
    <row r="5672" spans="1:16">
      <c r="A5672" s="29">
        <v>5670</v>
      </c>
      <c r="B5672" s="29">
        <v>1762.222</v>
      </c>
      <c r="C5672" s="29">
        <v>15246.771999999901</v>
      </c>
      <c r="D5672" s="29">
        <v>1</v>
      </c>
      <c r="E5672" s="29">
        <v>1</v>
      </c>
      <c r="F5672" s="29">
        <v>410.60899999999901</v>
      </c>
      <c r="G5672" s="29">
        <v>1</v>
      </c>
      <c r="H5672" s="29">
        <v>1</v>
      </c>
      <c r="I5672" s="29">
        <v>1</v>
      </c>
      <c r="K5672" s="432"/>
      <c r="L5672" s="432" t="e">
        <f>IF(K5672=0,#REF!,0)</f>
        <v>#REF!</v>
      </c>
      <c r="O5672">
        <v>56356.659760000002</v>
      </c>
      <c r="P5672">
        <v>40</v>
      </c>
    </row>
    <row r="5673" spans="1:16">
      <c r="A5673" s="29">
        <v>5671</v>
      </c>
      <c r="B5673" s="29">
        <v>7230.3249999999989</v>
      </c>
      <c r="C5673" s="29">
        <v>15425.1169999999</v>
      </c>
      <c r="D5673" s="29">
        <v>1</v>
      </c>
      <c r="E5673" s="29">
        <v>1</v>
      </c>
      <c r="F5673" s="29">
        <v>1254.28999999999</v>
      </c>
      <c r="G5673" s="29">
        <v>1</v>
      </c>
      <c r="H5673" s="29">
        <v>1</v>
      </c>
      <c r="I5673" s="29">
        <v>1</v>
      </c>
      <c r="K5673" s="432"/>
      <c r="L5673" s="432" t="e">
        <f>IF(K5673=0,#REF!,0)</f>
        <v>#REF!</v>
      </c>
      <c r="O5673">
        <v>57894.616026999996</v>
      </c>
      <c r="P5673">
        <v>35</v>
      </c>
    </row>
    <row r="5674" spans="1:16">
      <c r="A5674" s="29">
        <v>5672</v>
      </c>
      <c r="B5674" s="29">
        <v>1979.4749999999999</v>
      </c>
      <c r="C5674" s="29">
        <v>16397.393999999898</v>
      </c>
      <c r="D5674" s="29">
        <v>1</v>
      </c>
      <c r="E5674" s="29">
        <v>1</v>
      </c>
      <c r="F5674" s="29">
        <v>2549.0610000000001</v>
      </c>
      <c r="G5674" s="29">
        <v>1</v>
      </c>
      <c r="H5674" s="29">
        <v>1</v>
      </c>
      <c r="I5674" s="29">
        <v>1</v>
      </c>
      <c r="K5674" s="432"/>
      <c r="L5674" s="432" t="e">
        <f>IF(K5674=0,#REF!,0)</f>
        <v>#REF!</v>
      </c>
      <c r="O5674">
        <v>61112.561950000003</v>
      </c>
      <c r="P5674">
        <v>62</v>
      </c>
    </row>
    <row r="5675" spans="1:16">
      <c r="A5675" s="29">
        <v>5673</v>
      </c>
      <c r="B5675" s="29">
        <v>1219.0239999999981</v>
      </c>
      <c r="C5675" s="29">
        <v>18501.869999999901</v>
      </c>
      <c r="D5675" s="29">
        <v>1</v>
      </c>
      <c r="E5675" s="29">
        <v>1</v>
      </c>
      <c r="F5675" s="29">
        <v>4032.5589999999902</v>
      </c>
      <c r="G5675" s="29">
        <v>1</v>
      </c>
      <c r="H5675" s="29">
        <v>1</v>
      </c>
      <c r="I5675" s="29">
        <v>1</v>
      </c>
      <c r="K5675" s="432"/>
      <c r="L5675" s="432" t="e">
        <f>IF(K5675=0,#REF!,0)</f>
        <v>#REF!</v>
      </c>
      <c r="O5675">
        <v>63874.957397999999</v>
      </c>
      <c r="P5675">
        <v>41</v>
      </c>
    </row>
    <row r="5676" spans="1:16">
      <c r="A5676" s="29">
        <v>5674</v>
      </c>
      <c r="B5676" s="29">
        <v>1898.3429999999989</v>
      </c>
      <c r="C5676" s="29">
        <v>20870.364999999889</v>
      </c>
      <c r="D5676" s="29">
        <v>1</v>
      </c>
      <c r="E5676" s="29">
        <v>1</v>
      </c>
      <c r="F5676" s="29">
        <v>5330.5649999999996</v>
      </c>
      <c r="G5676" s="29">
        <v>1</v>
      </c>
      <c r="H5676" s="29">
        <v>1</v>
      </c>
      <c r="I5676" s="29">
        <v>1</v>
      </c>
      <c r="K5676" s="432"/>
      <c r="L5676" s="432" t="e">
        <f>IF(K5676=0,#REF!,0)</f>
        <v>#REF!</v>
      </c>
      <c r="O5676">
        <v>68866.463073999999</v>
      </c>
      <c r="P5676">
        <v>56</v>
      </c>
    </row>
    <row r="5677" spans="1:16">
      <c r="A5677" s="29">
        <v>5675</v>
      </c>
      <c r="B5677" s="29">
        <v>5403.4579999999987</v>
      </c>
      <c r="C5677" s="29">
        <v>23427.156999999901</v>
      </c>
      <c r="D5677" s="29">
        <v>1</v>
      </c>
      <c r="E5677" s="29">
        <v>1</v>
      </c>
      <c r="F5677" s="29">
        <v>5885.6419999999998</v>
      </c>
      <c r="G5677" s="29">
        <v>1</v>
      </c>
      <c r="H5677" s="29">
        <v>1</v>
      </c>
      <c r="I5677" s="29">
        <v>1</v>
      </c>
      <c r="K5677" s="432"/>
      <c r="L5677" s="432" t="e">
        <f>IF(K5677=0,#REF!,0)</f>
        <v>#REF!</v>
      </c>
      <c r="O5677">
        <v>71093.817506000007</v>
      </c>
      <c r="P5677">
        <v>53</v>
      </c>
    </row>
    <row r="5678" spans="1:16">
      <c r="A5678" s="29">
        <v>5676</v>
      </c>
      <c r="B5678" s="29">
        <v>8641.0599999999904</v>
      </c>
      <c r="C5678" s="29">
        <v>24048.056999999892</v>
      </c>
      <c r="D5678" s="29">
        <v>1</v>
      </c>
      <c r="E5678" s="29">
        <v>1</v>
      </c>
      <c r="F5678" s="29">
        <v>6193.2279999999901</v>
      </c>
      <c r="G5678" s="29">
        <v>1</v>
      </c>
      <c r="H5678" s="29">
        <v>1</v>
      </c>
      <c r="I5678" s="29">
        <v>1</v>
      </c>
      <c r="K5678" s="432"/>
      <c r="L5678" s="432" t="e">
        <f>IF(K5678=0,#REF!,0)</f>
        <v>#REF!</v>
      </c>
      <c r="O5678">
        <v>72781.235780000003</v>
      </c>
      <c r="P5678">
        <v>54</v>
      </c>
    </row>
    <row r="5679" spans="1:16">
      <c r="A5679" s="29">
        <v>5677</v>
      </c>
      <c r="B5679" s="29">
        <v>18763.084999999999</v>
      </c>
      <c r="C5679" s="29">
        <v>22365.216999999891</v>
      </c>
      <c r="D5679" s="29">
        <v>1</v>
      </c>
      <c r="E5679" s="29">
        <v>1</v>
      </c>
      <c r="F5679" s="29">
        <v>5326.2639999999901</v>
      </c>
      <c r="G5679" s="29">
        <v>1</v>
      </c>
      <c r="H5679" s="29">
        <v>1</v>
      </c>
      <c r="I5679" s="29">
        <v>1</v>
      </c>
      <c r="K5679" s="432"/>
      <c r="L5679" s="432" t="e">
        <f>IF(K5679=0,#REF!,0)</f>
        <v>#REF!</v>
      </c>
      <c r="O5679">
        <v>70463.245727999994</v>
      </c>
      <c r="P5679">
        <v>54</v>
      </c>
    </row>
    <row r="5680" spans="1:16">
      <c r="A5680" s="29">
        <v>5678</v>
      </c>
      <c r="B5680" s="29">
        <v>12801.27</v>
      </c>
      <c r="C5680" s="29">
        <v>22679.149999999889</v>
      </c>
      <c r="D5680" s="29">
        <v>1</v>
      </c>
      <c r="E5680" s="29">
        <v>1</v>
      </c>
      <c r="F5680" s="29">
        <v>4583.68</v>
      </c>
      <c r="G5680" s="29">
        <v>1</v>
      </c>
      <c r="H5680" s="29">
        <v>1</v>
      </c>
      <c r="I5680" s="29">
        <v>1</v>
      </c>
      <c r="K5680" s="432"/>
      <c r="L5680" s="432" t="e">
        <f>IF(K5680=0,#REF!,0)</f>
        <v>#REF!</v>
      </c>
      <c r="O5680">
        <v>69596.651488999996</v>
      </c>
      <c r="P5680">
        <v>54</v>
      </c>
    </row>
    <row r="5681" spans="1:16">
      <c r="A5681" s="29">
        <v>5679</v>
      </c>
      <c r="B5681" s="29">
        <v>11910.28999999999</v>
      </c>
      <c r="C5681" s="29">
        <v>23881.912999999891</v>
      </c>
      <c r="D5681" s="29">
        <v>1</v>
      </c>
      <c r="E5681" s="29">
        <v>1</v>
      </c>
      <c r="F5681" s="29">
        <v>3594.837</v>
      </c>
      <c r="G5681" s="29">
        <v>1</v>
      </c>
      <c r="H5681" s="29">
        <v>1</v>
      </c>
      <c r="I5681" s="29">
        <v>1</v>
      </c>
      <c r="K5681" s="432"/>
      <c r="L5681" s="432" t="e">
        <f>IF(K5681=0,#REF!,0)</f>
        <v>#REF!</v>
      </c>
      <c r="O5681">
        <v>73593.999389999997</v>
      </c>
      <c r="P5681">
        <v>42</v>
      </c>
    </row>
    <row r="5682" spans="1:16">
      <c r="A5682" s="29">
        <v>5680</v>
      </c>
      <c r="B5682" s="29">
        <v>10651.23899999999</v>
      </c>
      <c r="C5682" s="29">
        <v>22961.3849999999</v>
      </c>
      <c r="D5682" s="29">
        <v>1</v>
      </c>
      <c r="E5682" s="29">
        <v>1</v>
      </c>
      <c r="F5682" s="29">
        <v>3162.74</v>
      </c>
      <c r="G5682" s="29">
        <v>1</v>
      </c>
      <c r="H5682" s="29">
        <v>1</v>
      </c>
      <c r="I5682" s="29">
        <v>1</v>
      </c>
      <c r="K5682" s="432"/>
      <c r="L5682" s="432" t="e">
        <f>IF(K5682=0,#REF!,0)</f>
        <v>#REF!</v>
      </c>
      <c r="O5682">
        <v>73016.245362000001</v>
      </c>
      <c r="P5682">
        <v>54</v>
      </c>
    </row>
    <row r="5683" spans="1:16">
      <c r="A5683" s="29">
        <v>5681</v>
      </c>
      <c r="B5683" s="29">
        <v>9322.4209999999784</v>
      </c>
      <c r="C5683" s="29">
        <v>21893.232999999891</v>
      </c>
      <c r="D5683" s="29">
        <v>1</v>
      </c>
      <c r="E5683" s="29">
        <v>1</v>
      </c>
      <c r="F5683" s="29">
        <v>1805.7559999999901</v>
      </c>
      <c r="G5683" s="29">
        <v>1</v>
      </c>
      <c r="H5683" s="29">
        <v>1</v>
      </c>
      <c r="I5683" s="29">
        <v>1</v>
      </c>
      <c r="K5683" s="432"/>
      <c r="L5683" s="432" t="e">
        <f>IF(K5683=0,#REF!,0)</f>
        <v>#REF!</v>
      </c>
      <c r="O5683">
        <v>72849.464905000001</v>
      </c>
      <c r="P5683">
        <v>24</v>
      </c>
    </row>
    <row r="5684" spans="1:16">
      <c r="A5684" s="29">
        <v>5682</v>
      </c>
      <c r="B5684" s="29">
        <v>11267.77799999998</v>
      </c>
      <c r="C5684" s="29">
        <v>21392.148999999899</v>
      </c>
      <c r="D5684" s="29">
        <v>1</v>
      </c>
      <c r="E5684" s="29">
        <v>1</v>
      </c>
      <c r="F5684" s="29">
        <v>3410.7639999999901</v>
      </c>
      <c r="G5684" s="29">
        <v>1</v>
      </c>
      <c r="H5684" s="29">
        <v>1</v>
      </c>
      <c r="I5684" s="29">
        <v>1</v>
      </c>
      <c r="K5684" s="432"/>
      <c r="L5684" s="432" t="e">
        <f>IF(K5684=0,#REF!,0)</f>
        <v>#REF!</v>
      </c>
      <c r="O5684">
        <v>72070.506104</v>
      </c>
      <c r="P5684">
        <v>22</v>
      </c>
    </row>
    <row r="5685" spans="1:16">
      <c r="A5685" s="29">
        <v>5683</v>
      </c>
      <c r="B5685" s="29">
        <v>16461.429999999989</v>
      </c>
      <c r="C5685" s="29">
        <v>19995.611999999899</v>
      </c>
      <c r="D5685" s="29">
        <v>1</v>
      </c>
      <c r="E5685" s="29">
        <v>1</v>
      </c>
      <c r="F5685" s="29">
        <v>4461.8189999999904</v>
      </c>
      <c r="G5685" s="29">
        <v>1</v>
      </c>
      <c r="H5685" s="29">
        <v>1</v>
      </c>
      <c r="I5685" s="29">
        <v>1</v>
      </c>
      <c r="K5685" s="432"/>
      <c r="L5685" s="432" t="e">
        <f>IF(K5685=0,#REF!,0)</f>
        <v>#REF!</v>
      </c>
      <c r="O5685">
        <v>69575.889160000006</v>
      </c>
      <c r="P5685">
        <v>25</v>
      </c>
    </row>
    <row r="5686" spans="1:16">
      <c r="A5686" s="29">
        <v>5684</v>
      </c>
      <c r="B5686" s="29">
        <v>17354.596000000001</v>
      </c>
      <c r="C5686" s="29">
        <v>21158.588999999891</v>
      </c>
      <c r="D5686" s="29">
        <v>1</v>
      </c>
      <c r="E5686" s="29">
        <v>1</v>
      </c>
      <c r="F5686" s="29">
        <v>4833.4269999999997</v>
      </c>
      <c r="G5686" s="29">
        <v>1</v>
      </c>
      <c r="H5686" s="29">
        <v>1</v>
      </c>
      <c r="I5686" s="29">
        <v>1</v>
      </c>
      <c r="K5686" s="432"/>
      <c r="L5686" s="432" t="e">
        <f>IF(K5686=0,#REF!,0)</f>
        <v>#REF!</v>
      </c>
      <c r="O5686">
        <v>67395.359253000002</v>
      </c>
      <c r="P5686">
        <v>26</v>
      </c>
    </row>
    <row r="5687" spans="1:16">
      <c r="A5687" s="29">
        <v>5685</v>
      </c>
      <c r="B5687" s="29">
        <v>8036.3129999999883</v>
      </c>
      <c r="C5687" s="29">
        <v>20541.6149999999</v>
      </c>
      <c r="D5687" s="29">
        <v>1</v>
      </c>
      <c r="E5687" s="29">
        <v>1</v>
      </c>
      <c r="F5687" s="29">
        <v>2485.3910000000001</v>
      </c>
      <c r="G5687" s="29">
        <v>1</v>
      </c>
      <c r="H5687" s="29">
        <v>1</v>
      </c>
      <c r="I5687" s="29">
        <v>1</v>
      </c>
      <c r="K5687" s="432"/>
      <c r="L5687" s="432" t="e">
        <f>IF(K5687=0,#REF!,0)</f>
        <v>#REF!</v>
      </c>
      <c r="O5687">
        <v>66630.312317000004</v>
      </c>
      <c r="P5687">
        <v>26</v>
      </c>
    </row>
    <row r="5688" spans="1:16">
      <c r="A5688" s="29">
        <v>5686</v>
      </c>
      <c r="B5688" s="29">
        <v>1832.0730000000001</v>
      </c>
      <c r="C5688" s="29">
        <v>19043.764999999901</v>
      </c>
      <c r="D5688" s="29">
        <v>1</v>
      </c>
      <c r="E5688" s="29">
        <v>1</v>
      </c>
      <c r="F5688" s="29">
        <v>2299.5419999999899</v>
      </c>
      <c r="G5688" s="29">
        <v>1</v>
      </c>
      <c r="H5688" s="29">
        <v>1</v>
      </c>
      <c r="I5688" s="29">
        <v>1</v>
      </c>
      <c r="K5688" s="432"/>
      <c r="L5688" s="432" t="e">
        <f>IF(K5688=0,#REF!,0)</f>
        <v>#REF!</v>
      </c>
      <c r="O5688">
        <v>63936.942383000001</v>
      </c>
      <c r="P5688">
        <v>24</v>
      </c>
    </row>
    <row r="5689" spans="1:16">
      <c r="A5689" s="29">
        <v>5687</v>
      </c>
      <c r="B5689" s="29">
        <v>1818.4690000000001</v>
      </c>
      <c r="C5689" s="29">
        <v>17924.930999999891</v>
      </c>
      <c r="D5689" s="29">
        <v>1</v>
      </c>
      <c r="E5689" s="29">
        <v>1</v>
      </c>
      <c r="F5689" s="29">
        <v>2114.8669999999902</v>
      </c>
      <c r="G5689" s="29">
        <v>1</v>
      </c>
      <c r="H5689" s="29">
        <v>1</v>
      </c>
      <c r="I5689" s="29">
        <v>1</v>
      </c>
      <c r="K5689" s="432"/>
      <c r="L5689" s="432" t="e">
        <f>IF(K5689=0,#REF!,0)</f>
        <v>#REF!</v>
      </c>
      <c r="O5689">
        <v>61070.724608999997</v>
      </c>
      <c r="P5689">
        <v>23</v>
      </c>
    </row>
    <row r="5690" spans="1:16">
      <c r="A5690" s="29">
        <v>5688</v>
      </c>
      <c r="B5690" s="29">
        <v>1077.4949999999981</v>
      </c>
      <c r="C5690" s="29">
        <v>17491.390999999901</v>
      </c>
      <c r="D5690" s="29">
        <v>1</v>
      </c>
      <c r="E5690" s="29">
        <v>1</v>
      </c>
      <c r="F5690" s="29">
        <v>1191.82499999999</v>
      </c>
      <c r="G5690" s="29">
        <v>1</v>
      </c>
      <c r="H5690" s="29">
        <v>1</v>
      </c>
      <c r="I5690" s="29">
        <v>1</v>
      </c>
      <c r="K5690" s="432"/>
      <c r="L5690" s="432" t="e">
        <f>IF(K5690=0,#REF!,0)</f>
        <v>#REF!</v>
      </c>
      <c r="O5690">
        <v>60625.066100999997</v>
      </c>
      <c r="P5690">
        <v>20</v>
      </c>
    </row>
    <row r="5691" spans="1:16">
      <c r="A5691" s="29">
        <v>5689</v>
      </c>
      <c r="B5691" s="29">
        <v>1063.553999999998</v>
      </c>
      <c r="C5691" s="29">
        <v>16952.088999999902</v>
      </c>
      <c r="D5691" s="29">
        <v>1</v>
      </c>
      <c r="E5691" s="29">
        <v>1</v>
      </c>
      <c r="F5691" s="29">
        <v>552.36799999999903</v>
      </c>
      <c r="G5691" s="29">
        <v>1</v>
      </c>
      <c r="H5691" s="29">
        <v>1</v>
      </c>
      <c r="I5691" s="29">
        <v>1</v>
      </c>
      <c r="K5691" s="432"/>
      <c r="L5691" s="432" t="e">
        <f>IF(K5691=0,#REF!,0)</f>
        <v>#REF!</v>
      </c>
      <c r="O5691">
        <v>58320.824217999987</v>
      </c>
      <c r="P5691">
        <v>18</v>
      </c>
    </row>
    <row r="5692" spans="1:16">
      <c r="A5692" s="29">
        <v>5690</v>
      </c>
      <c r="B5692" s="29">
        <v>1050.0049999999981</v>
      </c>
      <c r="C5692" s="29">
        <v>16420.0249999999</v>
      </c>
      <c r="D5692" s="29">
        <v>1</v>
      </c>
      <c r="E5692" s="29">
        <v>1</v>
      </c>
      <c r="F5692" s="29">
        <v>313.36700000000002</v>
      </c>
      <c r="G5692" s="29">
        <v>1</v>
      </c>
      <c r="H5692" s="29">
        <v>1</v>
      </c>
      <c r="I5692" s="29">
        <v>1</v>
      </c>
      <c r="K5692" s="432"/>
      <c r="L5692" s="432" t="e">
        <f>IF(K5692=0,#REF!,0)</f>
        <v>#REF!</v>
      </c>
      <c r="O5692">
        <v>56373.396179000003</v>
      </c>
      <c r="P5692">
        <v>17</v>
      </c>
    </row>
    <row r="5693" spans="1:16">
      <c r="A5693" s="29">
        <v>5691</v>
      </c>
      <c r="B5693" s="29">
        <v>1037.130999999998</v>
      </c>
      <c r="C5693" s="29">
        <v>15996.549999999899</v>
      </c>
      <c r="D5693" s="29">
        <v>1</v>
      </c>
      <c r="E5693" s="29">
        <v>1</v>
      </c>
      <c r="F5693" s="29">
        <v>242.13699999999901</v>
      </c>
      <c r="G5693" s="29">
        <v>1</v>
      </c>
      <c r="H5693" s="29">
        <v>1</v>
      </c>
      <c r="I5693" s="29">
        <v>1</v>
      </c>
      <c r="K5693" s="432"/>
      <c r="L5693" s="432" t="e">
        <f>IF(K5693=0,#REF!,0)</f>
        <v>#REF!</v>
      </c>
      <c r="O5693">
        <v>56067.915159999997</v>
      </c>
      <c r="P5693">
        <v>27</v>
      </c>
    </row>
    <row r="5694" spans="1:16">
      <c r="A5694" s="29">
        <v>5692</v>
      </c>
      <c r="B5694" s="29">
        <v>1032.623999999998</v>
      </c>
      <c r="C5694" s="29">
        <v>15674.432999999901</v>
      </c>
      <c r="D5694" s="29">
        <v>1</v>
      </c>
      <c r="E5694" s="29">
        <v>1</v>
      </c>
      <c r="F5694" s="29">
        <v>242.56899999999999</v>
      </c>
      <c r="G5694" s="29">
        <v>1</v>
      </c>
      <c r="H5694" s="29">
        <v>1</v>
      </c>
      <c r="I5694" s="29">
        <v>1</v>
      </c>
      <c r="K5694" s="432"/>
      <c r="L5694" s="432" t="e">
        <f>IF(K5694=0,#REF!,0)</f>
        <v>#REF!</v>
      </c>
      <c r="O5694">
        <v>55003.832519000003</v>
      </c>
      <c r="P5694">
        <v>24</v>
      </c>
    </row>
    <row r="5695" spans="1:16">
      <c r="A5695" s="29">
        <v>5693</v>
      </c>
      <c r="B5695" s="29">
        <v>1032.623999999998</v>
      </c>
      <c r="C5695" s="29">
        <v>15500.976999999901</v>
      </c>
      <c r="D5695" s="29">
        <v>1</v>
      </c>
      <c r="E5695" s="29">
        <v>1</v>
      </c>
      <c r="F5695" s="29">
        <v>226.786</v>
      </c>
      <c r="G5695" s="29">
        <v>1</v>
      </c>
      <c r="H5695" s="29">
        <v>1</v>
      </c>
      <c r="I5695" s="29">
        <v>1</v>
      </c>
      <c r="K5695" s="432"/>
      <c r="L5695" s="432" t="e">
        <f>IF(K5695=0,#REF!,0)</f>
        <v>#REF!</v>
      </c>
      <c r="O5695">
        <v>54015.184417999997</v>
      </c>
      <c r="P5695">
        <v>17</v>
      </c>
    </row>
    <row r="5696" spans="1:16">
      <c r="A5696" s="29">
        <v>5694</v>
      </c>
      <c r="B5696" s="29">
        <v>1762.222</v>
      </c>
      <c r="C5696" s="29">
        <v>15339.7689999999</v>
      </c>
      <c r="D5696" s="29">
        <v>1</v>
      </c>
      <c r="E5696" s="29">
        <v>1</v>
      </c>
      <c r="F5696" s="29">
        <v>2497.951</v>
      </c>
      <c r="G5696" s="29">
        <v>1</v>
      </c>
      <c r="H5696" s="29">
        <v>1</v>
      </c>
      <c r="I5696" s="29">
        <v>1</v>
      </c>
      <c r="K5696" s="432"/>
      <c r="L5696" s="432" t="e">
        <f>IF(K5696=0,#REF!,0)</f>
        <v>#REF!</v>
      </c>
      <c r="O5696">
        <v>53606.068482000002</v>
      </c>
      <c r="P5696">
        <v>18</v>
      </c>
    </row>
    <row r="5697" spans="1:16">
      <c r="A5697" s="29">
        <v>5695</v>
      </c>
      <c r="B5697" s="29">
        <v>8264.0059999999903</v>
      </c>
      <c r="C5697" s="29">
        <v>15496.593999999899</v>
      </c>
      <c r="D5697" s="29">
        <v>1</v>
      </c>
      <c r="E5697" s="29">
        <v>1</v>
      </c>
      <c r="F5697" s="29">
        <v>6551.232</v>
      </c>
      <c r="G5697" s="29">
        <v>1</v>
      </c>
      <c r="H5697" s="29">
        <v>1</v>
      </c>
      <c r="I5697" s="29">
        <v>1</v>
      </c>
      <c r="K5697" s="432"/>
      <c r="L5697" s="432" t="e">
        <f>IF(K5697=0,#REF!,0)</f>
        <v>#REF!</v>
      </c>
      <c r="O5697">
        <v>53869.107451999997</v>
      </c>
      <c r="P5697">
        <v>18</v>
      </c>
    </row>
    <row r="5698" spans="1:16">
      <c r="A5698" s="29">
        <v>5696</v>
      </c>
      <c r="B5698" s="29">
        <v>2498.1260000000002</v>
      </c>
      <c r="C5698" s="29">
        <v>68420.544999999795</v>
      </c>
      <c r="D5698" s="29">
        <v>1</v>
      </c>
      <c r="E5698" s="29">
        <v>1</v>
      </c>
      <c r="F5698" s="29">
        <v>5307.61</v>
      </c>
      <c r="G5698" s="29">
        <v>1</v>
      </c>
      <c r="H5698" s="29">
        <v>1</v>
      </c>
      <c r="I5698" s="29">
        <v>1</v>
      </c>
      <c r="K5698" s="432"/>
      <c r="L5698" s="432" t="e">
        <f>IF(K5698=0,#REF!,0)</f>
        <v>#REF!</v>
      </c>
      <c r="O5698">
        <v>54434.681152999998</v>
      </c>
      <c r="P5698">
        <v>33</v>
      </c>
    </row>
    <row r="5699" spans="1:16">
      <c r="A5699" s="29">
        <v>5697</v>
      </c>
      <c r="B5699" s="29">
        <v>2312.7339999999981</v>
      </c>
      <c r="C5699" s="29">
        <v>127444.95299999991</v>
      </c>
      <c r="D5699" s="29">
        <v>1</v>
      </c>
      <c r="E5699" s="29">
        <v>1</v>
      </c>
      <c r="F5699" s="29">
        <v>4391.5</v>
      </c>
      <c r="G5699" s="29">
        <v>1</v>
      </c>
      <c r="H5699" s="29">
        <v>1</v>
      </c>
      <c r="I5699" s="29">
        <v>1</v>
      </c>
      <c r="K5699" s="432"/>
      <c r="L5699" s="432" t="e">
        <f>IF(K5699=0,#REF!,0)</f>
        <v>#REF!</v>
      </c>
      <c r="O5699">
        <v>54015.797089</v>
      </c>
      <c r="P5699">
        <v>38</v>
      </c>
    </row>
    <row r="5700" spans="1:16">
      <c r="A5700" s="29">
        <v>5698</v>
      </c>
      <c r="B5700" s="29">
        <v>7685.4679999999989</v>
      </c>
      <c r="C5700" s="29">
        <v>175285.7199999998</v>
      </c>
      <c r="D5700" s="29">
        <v>1</v>
      </c>
      <c r="E5700" s="29">
        <v>1</v>
      </c>
      <c r="F5700" s="29">
        <v>3344.68099999999</v>
      </c>
      <c r="G5700" s="29">
        <v>1</v>
      </c>
      <c r="H5700" s="29">
        <v>1</v>
      </c>
      <c r="I5700" s="29">
        <v>1</v>
      </c>
      <c r="K5700" s="432">
        <v>3667.3904701084739</v>
      </c>
      <c r="L5700" s="432">
        <f>IF(K5700=0,#REF!,0)</f>
        <v>0</v>
      </c>
      <c r="O5700">
        <v>55605.396360999999</v>
      </c>
      <c r="P5700">
        <v>51</v>
      </c>
    </row>
    <row r="5701" spans="1:16">
      <c r="A5701" s="29">
        <v>5699</v>
      </c>
      <c r="B5701" s="29">
        <v>8828.637999999979</v>
      </c>
      <c r="C5701" s="29">
        <v>196985.27999999959</v>
      </c>
      <c r="D5701" s="29">
        <v>1</v>
      </c>
      <c r="E5701" s="29">
        <v>1</v>
      </c>
      <c r="F5701" s="29">
        <v>2952.21</v>
      </c>
      <c r="G5701" s="29">
        <v>1</v>
      </c>
      <c r="H5701" s="29">
        <v>1</v>
      </c>
      <c r="I5701" s="29">
        <v>1</v>
      </c>
      <c r="K5701" s="432">
        <v>7539.2658130743566</v>
      </c>
      <c r="L5701" s="432">
        <f>IF(K5701=0,#REF!,0)</f>
        <v>0</v>
      </c>
      <c r="O5701">
        <v>57608.326722000013</v>
      </c>
      <c r="P5701">
        <v>50</v>
      </c>
    </row>
    <row r="5702" spans="1:16">
      <c r="A5702" s="29">
        <v>5700</v>
      </c>
      <c r="B5702" s="29">
        <v>9869.3169999999791</v>
      </c>
      <c r="C5702" s="29">
        <v>179477.25099999979</v>
      </c>
      <c r="D5702" s="29">
        <v>1</v>
      </c>
      <c r="E5702" s="29">
        <v>1</v>
      </c>
      <c r="F5702" s="29">
        <v>2755.915</v>
      </c>
      <c r="G5702" s="29">
        <v>1</v>
      </c>
      <c r="H5702" s="29">
        <v>1</v>
      </c>
      <c r="I5702" s="29">
        <v>1</v>
      </c>
      <c r="K5702" s="432">
        <v>25502.287127043539</v>
      </c>
      <c r="L5702" s="432">
        <f>IF(K5702=0,#REF!,0)</f>
        <v>0</v>
      </c>
      <c r="O5702">
        <v>58783.623290000003</v>
      </c>
      <c r="P5702">
        <v>55</v>
      </c>
    </row>
    <row r="5703" spans="1:16">
      <c r="A5703" s="29">
        <v>5701</v>
      </c>
      <c r="B5703" s="29">
        <v>17979.357</v>
      </c>
      <c r="C5703" s="29">
        <v>126082.92999999991</v>
      </c>
      <c r="D5703" s="29">
        <v>1</v>
      </c>
      <c r="E5703" s="29">
        <v>1</v>
      </c>
      <c r="F5703" s="29">
        <v>4126.9889999999896</v>
      </c>
      <c r="G5703" s="29">
        <v>1</v>
      </c>
      <c r="H5703" s="29">
        <v>1</v>
      </c>
      <c r="I5703" s="29">
        <v>1</v>
      </c>
      <c r="K5703" s="432">
        <v>35377.309765738471</v>
      </c>
      <c r="L5703" s="432">
        <f>IF(K5703=0,#REF!,0)</f>
        <v>0</v>
      </c>
      <c r="O5703">
        <v>56838.283324999997</v>
      </c>
      <c r="P5703">
        <v>55</v>
      </c>
    </row>
    <row r="5704" spans="1:16">
      <c r="A5704" s="29">
        <v>5702</v>
      </c>
      <c r="B5704" s="29">
        <v>11443.107</v>
      </c>
      <c r="C5704" s="29">
        <v>155375.25399999981</v>
      </c>
      <c r="D5704" s="29">
        <v>1</v>
      </c>
      <c r="E5704" s="29">
        <v>1</v>
      </c>
      <c r="F5704" s="29">
        <v>3669.6099999999901</v>
      </c>
      <c r="G5704" s="29">
        <v>1</v>
      </c>
      <c r="H5704" s="29">
        <v>1</v>
      </c>
      <c r="I5704" s="29">
        <v>1</v>
      </c>
      <c r="K5704" s="432">
        <v>20065.95739037649</v>
      </c>
      <c r="L5704" s="432">
        <f>IF(K5704=0,#REF!,0)</f>
        <v>0</v>
      </c>
      <c r="O5704">
        <v>56925.984923999997</v>
      </c>
      <c r="P5704">
        <v>52</v>
      </c>
    </row>
    <row r="5705" spans="1:16">
      <c r="A5705" s="29">
        <v>5703</v>
      </c>
      <c r="B5705" s="29">
        <v>9580.0779999999977</v>
      </c>
      <c r="C5705" s="29">
        <v>197853.08299999981</v>
      </c>
      <c r="D5705" s="29">
        <v>1</v>
      </c>
      <c r="E5705" s="29">
        <v>1</v>
      </c>
      <c r="F5705" s="29">
        <v>2103.3589999999999</v>
      </c>
      <c r="G5705" s="29">
        <v>1</v>
      </c>
      <c r="H5705" s="29">
        <v>1</v>
      </c>
      <c r="I5705" s="29">
        <v>1</v>
      </c>
      <c r="K5705" s="432">
        <v>22467.07048126305</v>
      </c>
      <c r="L5705" s="432">
        <f>IF(K5705=0,#REF!,0)</f>
        <v>0</v>
      </c>
      <c r="O5705">
        <v>58603.349853</v>
      </c>
      <c r="P5705">
        <v>44</v>
      </c>
    </row>
    <row r="5706" spans="1:16">
      <c r="A5706" s="29">
        <v>5704</v>
      </c>
      <c r="B5706" s="29">
        <v>7651.2659999999778</v>
      </c>
      <c r="C5706" s="29">
        <v>172134.57299999971</v>
      </c>
      <c r="D5706" s="29">
        <v>1</v>
      </c>
      <c r="E5706" s="29">
        <v>1</v>
      </c>
      <c r="F5706" s="29">
        <v>1843.0450000000001</v>
      </c>
      <c r="G5706" s="29">
        <v>1</v>
      </c>
      <c r="H5706" s="29">
        <v>1</v>
      </c>
      <c r="I5706" s="29">
        <v>1</v>
      </c>
      <c r="K5706" s="432">
        <v>8352.1322619525799</v>
      </c>
      <c r="L5706" s="432">
        <f>IF(K5706=0,#REF!,0)</f>
        <v>0</v>
      </c>
      <c r="O5706">
        <v>58414.538696000003</v>
      </c>
      <c r="P5706">
        <v>50</v>
      </c>
    </row>
    <row r="5707" spans="1:16">
      <c r="A5707" s="29">
        <v>5705</v>
      </c>
      <c r="B5707" s="29">
        <v>7340.4639999999981</v>
      </c>
      <c r="C5707" s="29">
        <v>154271.42299999989</v>
      </c>
      <c r="D5707" s="29">
        <v>1</v>
      </c>
      <c r="E5707" s="29">
        <v>1</v>
      </c>
      <c r="F5707" s="29">
        <v>2103.982</v>
      </c>
      <c r="G5707" s="29">
        <v>1</v>
      </c>
      <c r="H5707" s="29">
        <v>1</v>
      </c>
      <c r="I5707" s="29">
        <v>1</v>
      </c>
      <c r="K5707" s="432"/>
      <c r="L5707" s="432" t="e">
        <f>IF(K5707=0,#REF!,0)</f>
        <v>#REF!</v>
      </c>
      <c r="O5707">
        <v>58066.620177999997</v>
      </c>
      <c r="P5707">
        <v>47</v>
      </c>
    </row>
    <row r="5708" spans="1:16">
      <c r="A5708" s="29">
        <v>5706</v>
      </c>
      <c r="B5708" s="29">
        <v>9029.7849999999999</v>
      </c>
      <c r="C5708" s="29">
        <v>111463.60499999981</v>
      </c>
      <c r="D5708" s="29">
        <v>1</v>
      </c>
      <c r="E5708" s="29">
        <v>1</v>
      </c>
      <c r="F5708" s="29">
        <v>3670.9919999999902</v>
      </c>
      <c r="G5708" s="29">
        <v>1</v>
      </c>
      <c r="H5708" s="29">
        <v>1</v>
      </c>
      <c r="I5708" s="29">
        <v>1</v>
      </c>
      <c r="K5708" s="432"/>
      <c r="L5708" s="432" t="e">
        <f>IF(K5708=0,#REF!,0)</f>
        <v>#REF!</v>
      </c>
      <c r="O5708">
        <v>57346.460204000003</v>
      </c>
      <c r="P5708">
        <v>33</v>
      </c>
    </row>
    <row r="5709" spans="1:16">
      <c r="A5709" s="29">
        <v>5707</v>
      </c>
      <c r="B5709" s="29">
        <v>15011.688999999989</v>
      </c>
      <c r="C5709" s="29">
        <v>40918.974999999788</v>
      </c>
      <c r="D5709" s="29">
        <v>1</v>
      </c>
      <c r="E5709" s="29">
        <v>1</v>
      </c>
      <c r="F5709" s="29">
        <v>5174.4560000000001</v>
      </c>
      <c r="G5709" s="29">
        <v>1</v>
      </c>
      <c r="H5709" s="29">
        <v>1</v>
      </c>
      <c r="I5709" s="29">
        <v>1</v>
      </c>
      <c r="K5709" s="432"/>
      <c r="L5709" s="432" t="e">
        <f>IF(K5709=0,#REF!,0)</f>
        <v>#REF!</v>
      </c>
      <c r="O5709">
        <v>56336.752806999997</v>
      </c>
      <c r="P5709">
        <v>33</v>
      </c>
    </row>
    <row r="5710" spans="1:16">
      <c r="A5710" s="29">
        <v>5708</v>
      </c>
      <c r="B5710" s="29">
        <v>15796.053</v>
      </c>
      <c r="C5710" s="29">
        <v>41376.87299999989</v>
      </c>
      <c r="D5710" s="29">
        <v>1</v>
      </c>
      <c r="E5710" s="29">
        <v>1</v>
      </c>
      <c r="F5710" s="29">
        <v>5240.37</v>
      </c>
      <c r="G5710" s="29">
        <v>1</v>
      </c>
      <c r="H5710" s="29">
        <v>1</v>
      </c>
      <c r="I5710" s="29">
        <v>1</v>
      </c>
      <c r="K5710" s="432"/>
      <c r="L5710" s="432" t="e">
        <f>IF(K5710=0,#REF!,0)</f>
        <v>#REF!</v>
      </c>
      <c r="O5710">
        <v>56394.258543999997</v>
      </c>
      <c r="P5710">
        <v>33</v>
      </c>
    </row>
    <row r="5711" spans="1:16">
      <c r="A5711" s="29">
        <v>5709</v>
      </c>
      <c r="B5711" s="29">
        <v>5019.9589999999998</v>
      </c>
      <c r="C5711" s="29">
        <v>18792.8649999999</v>
      </c>
      <c r="D5711" s="29">
        <v>1</v>
      </c>
      <c r="E5711" s="29">
        <v>1</v>
      </c>
      <c r="F5711" s="29">
        <v>4064.3109999999901</v>
      </c>
      <c r="G5711" s="29">
        <v>1</v>
      </c>
      <c r="H5711" s="29">
        <v>1</v>
      </c>
      <c r="I5711" s="29">
        <v>1</v>
      </c>
      <c r="K5711" s="432"/>
      <c r="L5711" s="432" t="e">
        <f>IF(K5711=0,#REF!,0)</f>
        <v>#REF!</v>
      </c>
      <c r="O5711">
        <v>57505.526367999999</v>
      </c>
      <c r="P5711">
        <v>40</v>
      </c>
    </row>
    <row r="5712" spans="1:16">
      <c r="A5712" s="29">
        <v>5710</v>
      </c>
      <c r="B5712" s="29">
        <v>1789.211</v>
      </c>
      <c r="C5712" s="29">
        <v>17333.104999999901</v>
      </c>
      <c r="D5712" s="29">
        <v>1</v>
      </c>
      <c r="E5712" s="29">
        <v>1</v>
      </c>
      <c r="F5712" s="29">
        <v>2953.44</v>
      </c>
      <c r="G5712" s="29">
        <v>1</v>
      </c>
      <c r="H5712" s="29">
        <v>1</v>
      </c>
      <c r="I5712" s="29">
        <v>1</v>
      </c>
      <c r="K5712" s="432"/>
      <c r="L5712" s="432" t="e">
        <f>IF(K5712=0,#REF!,0)</f>
        <v>#REF!</v>
      </c>
      <c r="O5712">
        <v>56181.979552999997</v>
      </c>
      <c r="P5712">
        <v>33</v>
      </c>
    </row>
    <row r="5713" spans="1:16">
      <c r="A5713" s="29">
        <v>5711</v>
      </c>
      <c r="B5713" s="29">
        <v>1774.998</v>
      </c>
      <c r="C5713" s="29">
        <v>16289.8909999999</v>
      </c>
      <c r="D5713" s="29">
        <v>1</v>
      </c>
      <c r="E5713" s="29">
        <v>1</v>
      </c>
      <c r="F5713" s="29">
        <v>1649.104</v>
      </c>
      <c r="G5713" s="29">
        <v>1</v>
      </c>
      <c r="H5713" s="29">
        <v>1</v>
      </c>
      <c r="I5713" s="29">
        <v>1</v>
      </c>
      <c r="K5713" s="432"/>
      <c r="L5713" s="432" t="e">
        <f>IF(K5713=0,#REF!,0)</f>
        <v>#REF!</v>
      </c>
      <c r="O5713">
        <v>56027.842711999998</v>
      </c>
      <c r="P5713">
        <v>33</v>
      </c>
    </row>
    <row r="5714" spans="1:16">
      <c r="A5714" s="29">
        <v>5712</v>
      </c>
      <c r="B5714" s="29">
        <v>1039.4849999999981</v>
      </c>
      <c r="C5714" s="29">
        <v>16122.886999999901</v>
      </c>
      <c r="D5714" s="29">
        <v>1</v>
      </c>
      <c r="E5714" s="29">
        <v>1</v>
      </c>
      <c r="F5714" s="29">
        <v>1259.136</v>
      </c>
      <c r="G5714" s="29">
        <v>1</v>
      </c>
      <c r="H5714" s="29">
        <v>1</v>
      </c>
      <c r="I5714" s="29">
        <v>1</v>
      </c>
      <c r="K5714" s="432"/>
      <c r="L5714" s="432" t="e">
        <f>IF(K5714=0,#REF!,0)</f>
        <v>#REF!</v>
      </c>
      <c r="O5714">
        <v>54257.561706</v>
      </c>
      <c r="P5714">
        <v>36</v>
      </c>
    </row>
    <row r="5715" spans="1:16">
      <c r="A5715" s="29">
        <v>5713</v>
      </c>
      <c r="B5715" s="29">
        <v>1032.623999999998</v>
      </c>
      <c r="C5715" s="29">
        <v>15650.5339999999</v>
      </c>
      <c r="D5715" s="29">
        <v>1</v>
      </c>
      <c r="E5715" s="29">
        <v>1</v>
      </c>
      <c r="F5715" s="29">
        <v>552.99399999999901</v>
      </c>
      <c r="G5715" s="29">
        <v>1</v>
      </c>
      <c r="H5715" s="29">
        <v>1</v>
      </c>
      <c r="I5715" s="29">
        <v>1</v>
      </c>
      <c r="K5715" s="432"/>
      <c r="L5715" s="432" t="e">
        <f>IF(K5715=0,#REF!,0)</f>
        <v>#REF!</v>
      </c>
      <c r="O5715">
        <v>53069.295408999998</v>
      </c>
      <c r="P5715">
        <v>45</v>
      </c>
    </row>
    <row r="5716" spans="1:16">
      <c r="A5716" s="29">
        <v>5714</v>
      </c>
      <c r="B5716" s="29">
        <v>1032.623999999998</v>
      </c>
      <c r="C5716" s="29">
        <v>15430.2839999999</v>
      </c>
      <c r="D5716" s="29">
        <v>1</v>
      </c>
      <c r="E5716" s="29">
        <v>1</v>
      </c>
      <c r="F5716" s="29">
        <v>313.95800000000003</v>
      </c>
      <c r="G5716" s="29">
        <v>1</v>
      </c>
      <c r="H5716" s="29">
        <v>1</v>
      </c>
      <c r="I5716" s="29">
        <v>1</v>
      </c>
      <c r="K5716" s="432"/>
      <c r="L5716" s="432" t="e">
        <f>IF(K5716=0,#REF!,0)</f>
        <v>#REF!</v>
      </c>
      <c r="O5716">
        <v>50745.738036000002</v>
      </c>
      <c r="P5716">
        <v>35</v>
      </c>
    </row>
    <row r="5717" spans="1:16">
      <c r="A5717" s="29">
        <v>5715</v>
      </c>
      <c r="B5717" s="29">
        <v>1032.623999999998</v>
      </c>
      <c r="C5717" s="29">
        <v>15255.9579999999</v>
      </c>
      <c r="D5717" s="29">
        <v>1</v>
      </c>
      <c r="E5717" s="29">
        <v>1</v>
      </c>
      <c r="F5717" s="29">
        <v>243.64299999999901</v>
      </c>
      <c r="G5717" s="29">
        <v>1</v>
      </c>
      <c r="H5717" s="29">
        <v>1</v>
      </c>
      <c r="I5717" s="29">
        <v>1</v>
      </c>
      <c r="K5717" s="432"/>
      <c r="L5717" s="432" t="e">
        <f>IF(K5717=0,#REF!,0)</f>
        <v>#REF!</v>
      </c>
      <c r="O5717">
        <v>50328.061950000003</v>
      </c>
      <c r="P5717">
        <v>43</v>
      </c>
    </row>
    <row r="5718" spans="1:16">
      <c r="A5718" s="29">
        <v>5716</v>
      </c>
      <c r="B5718" s="29">
        <v>1032.623999999998</v>
      </c>
      <c r="C5718" s="29">
        <v>15230.308999999899</v>
      </c>
      <c r="D5718" s="29">
        <v>1</v>
      </c>
      <c r="E5718" s="29">
        <v>1</v>
      </c>
      <c r="F5718" s="29">
        <v>244.447</v>
      </c>
      <c r="G5718" s="29">
        <v>1</v>
      </c>
      <c r="H5718" s="29">
        <v>1</v>
      </c>
      <c r="I5718" s="29">
        <v>1</v>
      </c>
      <c r="K5718" s="432"/>
      <c r="L5718" s="432" t="e">
        <f>IF(K5718=0,#REF!,0)</f>
        <v>#REF!</v>
      </c>
      <c r="O5718">
        <v>49810.985106999993</v>
      </c>
      <c r="P5718">
        <v>42</v>
      </c>
    </row>
    <row r="5719" spans="1:16">
      <c r="A5719" s="29">
        <v>5717</v>
      </c>
      <c r="B5719" s="29">
        <v>1032.623999999998</v>
      </c>
      <c r="C5719" s="29">
        <v>15236.2929999999</v>
      </c>
      <c r="D5719" s="29">
        <v>1</v>
      </c>
      <c r="E5719" s="29">
        <v>1</v>
      </c>
      <c r="F5719" s="29">
        <v>227.66900000000001</v>
      </c>
      <c r="G5719" s="29">
        <v>1</v>
      </c>
      <c r="H5719" s="29">
        <v>1</v>
      </c>
      <c r="I5719" s="29">
        <v>1</v>
      </c>
      <c r="K5719" s="432"/>
      <c r="L5719" s="432" t="e">
        <f>IF(K5719=0,#REF!,0)</f>
        <v>#REF!</v>
      </c>
      <c r="O5719">
        <v>49835.445739000003</v>
      </c>
      <c r="P5719">
        <v>44</v>
      </c>
    </row>
    <row r="5720" spans="1:16">
      <c r="A5720" s="29">
        <v>5718</v>
      </c>
      <c r="B5720" s="29">
        <v>1762.222</v>
      </c>
      <c r="C5720" s="29">
        <v>15228.958999999901</v>
      </c>
      <c r="D5720" s="29">
        <v>1</v>
      </c>
      <c r="E5720" s="29">
        <v>1</v>
      </c>
      <c r="F5720" s="29">
        <v>2498.9549999999999</v>
      </c>
      <c r="G5720" s="29">
        <v>1</v>
      </c>
      <c r="H5720" s="29">
        <v>1</v>
      </c>
      <c r="I5720" s="29">
        <v>1</v>
      </c>
      <c r="K5720" s="432"/>
      <c r="L5720" s="432" t="e">
        <f>IF(K5720=0,#REF!,0)</f>
        <v>#REF!</v>
      </c>
      <c r="O5720">
        <v>50526.239837000001</v>
      </c>
      <c r="P5720">
        <v>25</v>
      </c>
    </row>
    <row r="5721" spans="1:16">
      <c r="A5721" s="29">
        <v>5719</v>
      </c>
      <c r="B5721" s="29">
        <v>6425.4519999999984</v>
      </c>
      <c r="C5721" s="29">
        <v>15345.779999999901</v>
      </c>
      <c r="D5721" s="29">
        <v>1</v>
      </c>
      <c r="E5721" s="29">
        <v>1</v>
      </c>
      <c r="F5721" s="29">
        <v>6552.2919999999904</v>
      </c>
      <c r="G5721" s="29">
        <v>1</v>
      </c>
      <c r="H5721" s="29">
        <v>1</v>
      </c>
      <c r="I5721" s="29">
        <v>1</v>
      </c>
      <c r="K5721" s="432"/>
      <c r="L5721" s="432" t="e">
        <f>IF(K5721=0,#REF!,0)</f>
        <v>#REF!</v>
      </c>
      <c r="O5721">
        <v>49948.507385999997</v>
      </c>
      <c r="P5721">
        <v>44</v>
      </c>
    </row>
    <row r="5722" spans="1:16">
      <c r="A5722" s="29">
        <v>5720</v>
      </c>
      <c r="B5722" s="29">
        <v>1831.472</v>
      </c>
      <c r="C5722" s="29">
        <v>50699.847999999867</v>
      </c>
      <c r="D5722" s="29">
        <v>1</v>
      </c>
      <c r="E5722" s="29">
        <v>1</v>
      </c>
      <c r="F5722" s="29">
        <v>5309.2939999999899</v>
      </c>
      <c r="G5722" s="29">
        <v>1</v>
      </c>
      <c r="H5722" s="29">
        <v>1</v>
      </c>
      <c r="I5722" s="29">
        <v>1</v>
      </c>
      <c r="K5722" s="432"/>
      <c r="L5722" s="432" t="e">
        <f>IF(K5722=0,#REF!,0)</f>
        <v>#REF!</v>
      </c>
      <c r="O5722">
        <v>50511.093200000003</v>
      </c>
      <c r="P5722">
        <v>32</v>
      </c>
    </row>
    <row r="5723" spans="1:16">
      <c r="A5723" s="29">
        <v>5721</v>
      </c>
      <c r="B5723" s="29">
        <v>1083.351999999998</v>
      </c>
      <c r="C5723" s="29">
        <v>96303.155999999886</v>
      </c>
      <c r="D5723" s="29">
        <v>1</v>
      </c>
      <c r="E5723" s="29">
        <v>1</v>
      </c>
      <c r="F5723" s="29">
        <v>4393.692</v>
      </c>
      <c r="G5723" s="29">
        <v>1</v>
      </c>
      <c r="H5723" s="29">
        <v>1</v>
      </c>
      <c r="I5723" s="29">
        <v>1</v>
      </c>
      <c r="K5723" s="432"/>
      <c r="L5723" s="432" t="e">
        <f>IF(K5723=0,#REF!,0)</f>
        <v>#REF!</v>
      </c>
      <c r="O5723">
        <v>50993.510559000002</v>
      </c>
      <c r="P5723">
        <v>35</v>
      </c>
    </row>
    <row r="5724" spans="1:16">
      <c r="A5724" s="29">
        <v>5722</v>
      </c>
      <c r="B5724" s="29">
        <v>1193.7279999999989</v>
      </c>
      <c r="C5724" s="29">
        <v>131977.74699999989</v>
      </c>
      <c r="D5724" s="29">
        <v>1</v>
      </c>
      <c r="E5724" s="29">
        <v>1</v>
      </c>
      <c r="F5724" s="29">
        <v>3347.7539999999999</v>
      </c>
      <c r="G5724" s="29">
        <v>1</v>
      </c>
      <c r="H5724" s="29">
        <v>1</v>
      </c>
      <c r="I5724" s="29">
        <v>1</v>
      </c>
      <c r="K5724" s="432"/>
      <c r="L5724" s="432" t="e">
        <f>IF(K5724=0,#REF!,0)</f>
        <v>#REF!</v>
      </c>
      <c r="O5724">
        <v>51027.108519999987</v>
      </c>
      <c r="P5724">
        <v>49</v>
      </c>
    </row>
    <row r="5725" spans="1:16">
      <c r="A5725" s="29">
        <v>5723</v>
      </c>
      <c r="B5725" s="29">
        <v>1481.4139999999991</v>
      </c>
      <c r="C5725" s="29">
        <v>166282.5799999997</v>
      </c>
      <c r="D5725" s="29">
        <v>1</v>
      </c>
      <c r="E5725" s="29">
        <v>1</v>
      </c>
      <c r="F5725" s="29">
        <v>2954.56899999999</v>
      </c>
      <c r="G5725" s="29">
        <v>1</v>
      </c>
      <c r="H5725" s="29">
        <v>1</v>
      </c>
      <c r="I5725" s="29">
        <v>1</v>
      </c>
      <c r="K5725" s="432">
        <v>14975.950450597289</v>
      </c>
      <c r="L5725" s="432">
        <f>IF(K5725=0,#REF!,0)</f>
        <v>0</v>
      </c>
      <c r="O5725">
        <v>50833.247560000003</v>
      </c>
      <c r="P5725">
        <v>49</v>
      </c>
    </row>
    <row r="5726" spans="1:16">
      <c r="A5726" s="29">
        <v>5724</v>
      </c>
      <c r="B5726" s="29">
        <v>1305.004999999999</v>
      </c>
      <c r="C5726" s="29">
        <v>133274.49099999989</v>
      </c>
      <c r="D5726" s="29">
        <v>1</v>
      </c>
      <c r="E5726" s="29">
        <v>1</v>
      </c>
      <c r="F5726" s="29">
        <v>2758.9719999999902</v>
      </c>
      <c r="G5726" s="29">
        <v>1</v>
      </c>
      <c r="H5726" s="29">
        <v>1</v>
      </c>
      <c r="I5726" s="29">
        <v>1</v>
      </c>
      <c r="K5726" s="432">
        <v>22616.99103471572</v>
      </c>
      <c r="L5726" s="432">
        <f>IF(K5726=0,#REF!,0)</f>
        <v>0</v>
      </c>
      <c r="O5726">
        <v>51887.680542000002</v>
      </c>
      <c r="P5726">
        <v>33</v>
      </c>
    </row>
    <row r="5727" spans="1:16">
      <c r="A5727" s="29">
        <v>5725</v>
      </c>
      <c r="B5727" s="29">
        <v>9680.56</v>
      </c>
      <c r="C5727" s="29">
        <v>73166.506999999809</v>
      </c>
      <c r="D5727" s="29">
        <v>1</v>
      </c>
      <c r="E5727" s="29">
        <v>1</v>
      </c>
      <c r="F5727" s="29">
        <v>4130.3799999999901</v>
      </c>
      <c r="G5727" s="29">
        <v>1</v>
      </c>
      <c r="H5727" s="29">
        <v>1</v>
      </c>
      <c r="I5727" s="29">
        <v>1</v>
      </c>
      <c r="K5727" s="432">
        <v>4495.7363189615871</v>
      </c>
      <c r="L5727" s="432">
        <f>IF(K5727=0,#REF!,0)</f>
        <v>0</v>
      </c>
      <c r="O5727">
        <v>52266.520081000002</v>
      </c>
      <c r="P5727">
        <v>46</v>
      </c>
    </row>
    <row r="5728" spans="1:16">
      <c r="A5728" s="29">
        <v>5726</v>
      </c>
      <c r="B5728" s="29">
        <v>4661.5789999999988</v>
      </c>
      <c r="C5728" s="29">
        <v>124441.9009999999</v>
      </c>
      <c r="D5728" s="29">
        <v>1</v>
      </c>
      <c r="E5728" s="29">
        <v>1</v>
      </c>
      <c r="F5728" s="29">
        <v>3672.0410000000002</v>
      </c>
      <c r="G5728" s="29">
        <v>1</v>
      </c>
      <c r="H5728" s="29">
        <v>1</v>
      </c>
      <c r="I5728" s="29">
        <v>1</v>
      </c>
      <c r="K5728" s="432">
        <v>23532.295543668191</v>
      </c>
      <c r="L5728" s="432">
        <f>IF(K5728=0,#REF!,0)</f>
        <v>0</v>
      </c>
      <c r="O5728">
        <v>52738.234802000014</v>
      </c>
      <c r="P5728">
        <v>48</v>
      </c>
    </row>
    <row r="5729" spans="1:16">
      <c r="A5729" s="29">
        <v>5727</v>
      </c>
      <c r="B5729" s="29">
        <v>4858.1879999999883</v>
      </c>
      <c r="C5729" s="29">
        <v>179851.8499999998</v>
      </c>
      <c r="D5729" s="29">
        <v>1</v>
      </c>
      <c r="E5729" s="29">
        <v>1</v>
      </c>
      <c r="F5729" s="29">
        <v>2104.4429999999902</v>
      </c>
      <c r="G5729" s="29">
        <v>1</v>
      </c>
      <c r="H5729" s="29">
        <v>1</v>
      </c>
      <c r="I5729" s="29">
        <v>1</v>
      </c>
      <c r="K5729" s="432">
        <v>5788.1774903893702</v>
      </c>
      <c r="L5729" s="432">
        <f>IF(K5729=0,#REF!,0)</f>
        <v>0</v>
      </c>
      <c r="O5729">
        <v>53477.775208000006</v>
      </c>
      <c r="P5729">
        <v>45</v>
      </c>
    </row>
    <row r="5730" spans="1:16">
      <c r="A5730" s="29">
        <v>5728</v>
      </c>
      <c r="B5730" s="29">
        <v>6573.5549999999967</v>
      </c>
      <c r="C5730" s="29">
        <v>162202.8069999998</v>
      </c>
      <c r="D5730" s="29">
        <v>1</v>
      </c>
      <c r="E5730" s="29">
        <v>1</v>
      </c>
      <c r="F5730" s="29">
        <v>1843.421</v>
      </c>
      <c r="G5730" s="29">
        <v>1</v>
      </c>
      <c r="H5730" s="29">
        <v>1</v>
      </c>
      <c r="I5730" s="29">
        <v>1</v>
      </c>
      <c r="K5730" s="432"/>
      <c r="L5730" s="432" t="e">
        <f>IF(K5730=0,#REF!,0)</f>
        <v>#REF!</v>
      </c>
      <c r="O5730">
        <v>53814.523193999987</v>
      </c>
      <c r="P5730">
        <v>50</v>
      </c>
    </row>
    <row r="5731" spans="1:16">
      <c r="A5731" s="29">
        <v>5729</v>
      </c>
      <c r="B5731" s="29">
        <v>6062.404999999997</v>
      </c>
      <c r="C5731" s="29">
        <v>146585.71999999991</v>
      </c>
      <c r="D5731" s="29">
        <v>1</v>
      </c>
      <c r="E5731" s="29">
        <v>1</v>
      </c>
      <c r="F5731" s="29">
        <v>2104.0829999999901</v>
      </c>
      <c r="G5731" s="29">
        <v>1</v>
      </c>
      <c r="H5731" s="29">
        <v>1</v>
      </c>
      <c r="I5731" s="29">
        <v>1</v>
      </c>
      <c r="K5731" s="432"/>
      <c r="L5731" s="432" t="e">
        <f>IF(K5731=0,#REF!,0)</f>
        <v>#REF!</v>
      </c>
      <c r="O5731">
        <v>54542.043395999986</v>
      </c>
      <c r="P5731">
        <v>50</v>
      </c>
    </row>
    <row r="5732" spans="1:16">
      <c r="A5732" s="29">
        <v>5730</v>
      </c>
      <c r="B5732" s="29">
        <v>7260.5239999999994</v>
      </c>
      <c r="C5732" s="29">
        <v>96561.8489999999</v>
      </c>
      <c r="D5732" s="29">
        <v>1</v>
      </c>
      <c r="E5732" s="29">
        <v>1</v>
      </c>
      <c r="F5732" s="29">
        <v>3670.9090000000001</v>
      </c>
      <c r="G5732" s="29">
        <v>1</v>
      </c>
      <c r="H5732" s="29">
        <v>1</v>
      </c>
      <c r="I5732" s="29">
        <v>1</v>
      </c>
      <c r="K5732" s="432"/>
      <c r="L5732" s="432" t="e">
        <f>IF(K5732=0,#REF!,0)</f>
        <v>#REF!</v>
      </c>
      <c r="O5732">
        <v>54823.812378000002</v>
      </c>
      <c r="P5732">
        <v>54</v>
      </c>
    </row>
    <row r="5733" spans="1:16">
      <c r="A5733" s="29">
        <v>5731</v>
      </c>
      <c r="B5733" s="29">
        <v>13540.27699999998</v>
      </c>
      <c r="C5733" s="29">
        <v>40188.465999999891</v>
      </c>
      <c r="D5733" s="29">
        <v>1</v>
      </c>
      <c r="E5733" s="29">
        <v>1</v>
      </c>
      <c r="F5733" s="29">
        <v>5174.3559999999998</v>
      </c>
      <c r="G5733" s="29">
        <v>1</v>
      </c>
      <c r="H5733" s="29">
        <v>1</v>
      </c>
      <c r="I5733" s="29">
        <v>1</v>
      </c>
      <c r="K5733" s="432"/>
      <c r="L5733" s="432" t="e">
        <f>IF(K5733=0,#REF!,0)</f>
        <v>#REF!</v>
      </c>
      <c r="O5733">
        <v>55667.811157999997</v>
      </c>
      <c r="P5733">
        <v>53</v>
      </c>
    </row>
    <row r="5734" spans="1:16">
      <c r="A5734" s="29">
        <v>5732</v>
      </c>
      <c r="B5734" s="29">
        <v>14690.693999999979</v>
      </c>
      <c r="C5734" s="29">
        <v>40958.614999999903</v>
      </c>
      <c r="D5734" s="29">
        <v>1</v>
      </c>
      <c r="E5734" s="29">
        <v>1</v>
      </c>
      <c r="F5734" s="29">
        <v>5240.2619999999997</v>
      </c>
      <c r="G5734" s="29">
        <v>1</v>
      </c>
      <c r="H5734" s="29">
        <v>1</v>
      </c>
      <c r="I5734" s="29">
        <v>1</v>
      </c>
      <c r="K5734" s="432"/>
      <c r="L5734" s="432" t="e">
        <f>IF(K5734=0,#REF!,0)</f>
        <v>#REF!</v>
      </c>
      <c r="O5734">
        <v>56591.693358999997</v>
      </c>
      <c r="P5734">
        <v>53</v>
      </c>
    </row>
    <row r="5735" spans="1:16">
      <c r="A5735" s="29">
        <v>5733</v>
      </c>
      <c r="B5735" s="29">
        <v>4111.0839999999989</v>
      </c>
      <c r="C5735" s="29">
        <v>18691.9569999999</v>
      </c>
      <c r="D5735" s="29">
        <v>1</v>
      </c>
      <c r="E5735" s="29">
        <v>1</v>
      </c>
      <c r="F5735" s="29">
        <v>4064.1329999999998</v>
      </c>
      <c r="G5735" s="29">
        <v>1</v>
      </c>
      <c r="H5735" s="29">
        <v>1</v>
      </c>
      <c r="I5735" s="29">
        <v>1</v>
      </c>
      <c r="K5735" s="432"/>
      <c r="L5735" s="432" t="e">
        <f>IF(K5735=0,#REF!,0)</f>
        <v>#REF!</v>
      </c>
      <c r="O5735">
        <v>57454.568481000002</v>
      </c>
      <c r="P5735">
        <v>56</v>
      </c>
    </row>
    <row r="5736" spans="1:16">
      <c r="A5736" s="29">
        <v>5734</v>
      </c>
      <c r="B5736" s="29">
        <v>1789.808</v>
      </c>
      <c r="C5736" s="29">
        <v>17304.873999999891</v>
      </c>
      <c r="D5736" s="29">
        <v>1</v>
      </c>
      <c r="E5736" s="29">
        <v>1</v>
      </c>
      <c r="F5736" s="29">
        <v>2953.3869999999902</v>
      </c>
      <c r="G5736" s="29">
        <v>1</v>
      </c>
      <c r="H5736" s="29">
        <v>1</v>
      </c>
      <c r="I5736" s="29">
        <v>1</v>
      </c>
      <c r="K5736" s="432"/>
      <c r="L5736" s="432" t="e">
        <f>IF(K5736=0,#REF!,0)</f>
        <v>#REF!</v>
      </c>
      <c r="O5736">
        <v>56434.669737999997</v>
      </c>
      <c r="P5736">
        <v>57</v>
      </c>
    </row>
    <row r="5737" spans="1:16">
      <c r="A5737" s="29">
        <v>5735</v>
      </c>
      <c r="B5737" s="29">
        <v>1778.0229999999999</v>
      </c>
      <c r="C5737" s="29">
        <v>16304.879999999899</v>
      </c>
      <c r="D5737" s="29">
        <v>1</v>
      </c>
      <c r="E5737" s="29">
        <v>1</v>
      </c>
      <c r="F5737" s="29">
        <v>1648.9860000000001</v>
      </c>
      <c r="G5737" s="29">
        <v>1</v>
      </c>
      <c r="H5737" s="29">
        <v>1</v>
      </c>
      <c r="I5737" s="29">
        <v>1</v>
      </c>
      <c r="K5737" s="432"/>
      <c r="L5737" s="432" t="e">
        <f>IF(K5737=0,#REF!,0)</f>
        <v>#REF!</v>
      </c>
      <c r="O5737">
        <v>54406.562132999999</v>
      </c>
      <c r="P5737">
        <v>55</v>
      </c>
    </row>
    <row r="5738" spans="1:16">
      <c r="A5738" s="29">
        <v>5736</v>
      </c>
      <c r="B5738" s="29">
        <v>1038.941999999998</v>
      </c>
      <c r="C5738" s="29">
        <v>15982.0969999999</v>
      </c>
      <c r="D5738" s="29">
        <v>1</v>
      </c>
      <c r="E5738" s="29">
        <v>1</v>
      </c>
      <c r="F5738" s="29">
        <v>1259.153</v>
      </c>
      <c r="G5738" s="29">
        <v>1</v>
      </c>
      <c r="H5738" s="29">
        <v>1</v>
      </c>
      <c r="I5738" s="29">
        <v>1</v>
      </c>
      <c r="K5738" s="432"/>
      <c r="L5738" s="432" t="e">
        <f>IF(K5738=0,#REF!,0)</f>
        <v>#REF!</v>
      </c>
      <c r="O5738">
        <v>53185.378417</v>
      </c>
      <c r="P5738">
        <v>48</v>
      </c>
    </row>
    <row r="5739" spans="1:16">
      <c r="A5739" s="29">
        <v>5737</v>
      </c>
      <c r="B5739" s="29">
        <v>1032.623999999998</v>
      </c>
      <c r="C5739" s="29">
        <v>15688.163999999901</v>
      </c>
      <c r="D5739" s="29">
        <v>1</v>
      </c>
      <c r="E5739" s="29">
        <v>1</v>
      </c>
      <c r="F5739" s="29">
        <v>552.98199999999895</v>
      </c>
      <c r="G5739" s="29">
        <v>1</v>
      </c>
      <c r="H5739" s="29">
        <v>1</v>
      </c>
      <c r="I5739" s="29">
        <v>1</v>
      </c>
      <c r="K5739" s="432"/>
      <c r="L5739" s="432" t="e">
        <f>IF(K5739=0,#REF!,0)</f>
        <v>#REF!</v>
      </c>
      <c r="O5739">
        <v>50493.839202000003</v>
      </c>
      <c r="P5739">
        <v>48</v>
      </c>
    </row>
    <row r="5740" spans="1:16">
      <c r="A5740" s="29">
        <v>5738</v>
      </c>
      <c r="B5740" s="29">
        <v>1032.623999999998</v>
      </c>
      <c r="C5740" s="29">
        <v>15342.868999999901</v>
      </c>
      <c r="D5740" s="29">
        <v>1</v>
      </c>
      <c r="E5740" s="29">
        <v>1</v>
      </c>
      <c r="F5740" s="29">
        <v>314.13400000000001</v>
      </c>
      <c r="G5740" s="29">
        <v>1</v>
      </c>
      <c r="H5740" s="29">
        <v>1</v>
      </c>
      <c r="I5740" s="29">
        <v>1</v>
      </c>
      <c r="K5740" s="432"/>
      <c r="L5740" s="432" t="e">
        <f>IF(K5740=0,#REF!,0)</f>
        <v>#REF!</v>
      </c>
      <c r="O5740">
        <v>49154.433166000003</v>
      </c>
      <c r="P5740">
        <v>47</v>
      </c>
    </row>
    <row r="5741" spans="1:16">
      <c r="A5741" s="29">
        <v>5739</v>
      </c>
      <c r="B5741" s="29">
        <v>1032.623999999998</v>
      </c>
      <c r="C5741" s="29">
        <v>15237.4189999999</v>
      </c>
      <c r="D5741" s="29">
        <v>1</v>
      </c>
      <c r="E5741" s="29">
        <v>1</v>
      </c>
      <c r="F5741" s="29">
        <v>244.303</v>
      </c>
      <c r="G5741" s="29">
        <v>1</v>
      </c>
      <c r="H5741" s="29">
        <v>1</v>
      </c>
      <c r="I5741" s="29">
        <v>1</v>
      </c>
      <c r="K5741" s="432"/>
      <c r="L5741" s="432" t="e">
        <f>IF(K5741=0,#REF!,0)</f>
        <v>#REF!</v>
      </c>
      <c r="O5741">
        <v>48937.970795000001</v>
      </c>
      <c r="P5741">
        <v>47</v>
      </c>
    </row>
    <row r="5742" spans="1:16">
      <c r="A5742" s="29">
        <v>5740</v>
      </c>
      <c r="B5742" s="29">
        <v>1032.623999999998</v>
      </c>
      <c r="C5742" s="29">
        <v>15229.6509999999</v>
      </c>
      <c r="D5742" s="29">
        <v>1</v>
      </c>
      <c r="E5742" s="29">
        <v>1</v>
      </c>
      <c r="F5742" s="29">
        <v>244.66900000000001</v>
      </c>
      <c r="G5742" s="29">
        <v>1</v>
      </c>
      <c r="H5742" s="29">
        <v>1</v>
      </c>
      <c r="I5742" s="29">
        <v>1</v>
      </c>
      <c r="K5742" s="432"/>
      <c r="L5742" s="432" t="e">
        <f>IF(K5742=0,#REF!,0)</f>
        <v>#REF!</v>
      </c>
      <c r="O5742">
        <v>49113.213194999997</v>
      </c>
      <c r="P5742">
        <v>46</v>
      </c>
    </row>
    <row r="5743" spans="1:16">
      <c r="A5743" s="29">
        <v>5741</v>
      </c>
      <c r="B5743" s="29">
        <v>1032.623999999998</v>
      </c>
      <c r="C5743" s="29">
        <v>15218.9579999999</v>
      </c>
      <c r="D5743" s="29">
        <v>1</v>
      </c>
      <c r="E5743" s="29">
        <v>1</v>
      </c>
      <c r="F5743" s="29">
        <v>228.10799999999901</v>
      </c>
      <c r="G5743" s="29">
        <v>1</v>
      </c>
      <c r="H5743" s="29">
        <v>1</v>
      </c>
      <c r="I5743" s="29">
        <v>1</v>
      </c>
      <c r="K5743" s="432"/>
      <c r="L5743" s="432" t="e">
        <f>IF(K5743=0,#REF!,0)</f>
        <v>#REF!</v>
      </c>
      <c r="O5743">
        <v>49170.004426</v>
      </c>
      <c r="P5743">
        <v>44</v>
      </c>
    </row>
    <row r="5744" spans="1:16">
      <c r="A5744" s="29">
        <v>5742</v>
      </c>
      <c r="B5744" s="29">
        <v>1762.222</v>
      </c>
      <c r="C5744" s="29">
        <v>15211.709999999901</v>
      </c>
      <c r="D5744" s="29">
        <v>1</v>
      </c>
      <c r="E5744" s="29">
        <v>1</v>
      </c>
      <c r="F5744" s="29">
        <v>2499.4949999999999</v>
      </c>
      <c r="G5744" s="29">
        <v>1</v>
      </c>
      <c r="H5744" s="29">
        <v>1</v>
      </c>
      <c r="I5744" s="29">
        <v>1</v>
      </c>
      <c r="K5744" s="432"/>
      <c r="L5744" s="432" t="e">
        <f>IF(K5744=0,#REF!,0)</f>
        <v>#REF!</v>
      </c>
      <c r="O5744">
        <v>50118.881134000003</v>
      </c>
      <c r="P5744">
        <v>47</v>
      </c>
    </row>
    <row r="5745" spans="1:16">
      <c r="A5745" s="29">
        <v>5743</v>
      </c>
      <c r="B5745" s="29">
        <v>6179.5039999999999</v>
      </c>
      <c r="C5745" s="29">
        <v>15322.6149999999</v>
      </c>
      <c r="D5745" s="29">
        <v>1</v>
      </c>
      <c r="E5745" s="29">
        <v>1</v>
      </c>
      <c r="F5745" s="29">
        <v>6553.5529999999899</v>
      </c>
      <c r="G5745" s="29">
        <v>1</v>
      </c>
      <c r="H5745" s="29">
        <v>1</v>
      </c>
      <c r="I5745" s="29">
        <v>1</v>
      </c>
      <c r="K5745" s="432"/>
      <c r="L5745" s="432" t="e">
        <f>IF(K5745=0,#REF!,0)</f>
        <v>#REF!</v>
      </c>
      <c r="O5745">
        <v>52877.521850999998</v>
      </c>
      <c r="P5745">
        <v>53</v>
      </c>
    </row>
    <row r="5746" spans="1:16">
      <c r="A5746" s="29">
        <v>5744</v>
      </c>
      <c r="B5746" s="29">
        <v>1879.3219999999999</v>
      </c>
      <c r="C5746" s="29">
        <v>49731.477999999886</v>
      </c>
      <c r="D5746" s="29">
        <v>1</v>
      </c>
      <c r="E5746" s="29">
        <v>1</v>
      </c>
      <c r="F5746" s="29">
        <v>5308.8819999999996</v>
      </c>
      <c r="G5746" s="29">
        <v>1</v>
      </c>
      <c r="H5746" s="29">
        <v>1</v>
      </c>
      <c r="I5746" s="29">
        <v>1</v>
      </c>
      <c r="K5746" s="432"/>
      <c r="L5746" s="432" t="e">
        <f>IF(K5746=0,#REF!,0)</f>
        <v>#REF!</v>
      </c>
      <c r="O5746">
        <v>54895.081389999999</v>
      </c>
      <c r="P5746">
        <v>44</v>
      </c>
    </row>
    <row r="5747" spans="1:16">
      <c r="A5747" s="29">
        <v>5745</v>
      </c>
      <c r="B5747" s="29">
        <v>1368.094999999998</v>
      </c>
      <c r="C5747" s="29">
        <v>106708.5269999998</v>
      </c>
      <c r="D5747" s="29">
        <v>1</v>
      </c>
      <c r="E5747" s="29">
        <v>1</v>
      </c>
      <c r="F5747" s="29">
        <v>4391.9449999999997</v>
      </c>
      <c r="G5747" s="29">
        <v>1</v>
      </c>
      <c r="H5747" s="29">
        <v>1</v>
      </c>
      <c r="I5747" s="29">
        <v>1</v>
      </c>
      <c r="K5747" s="432"/>
      <c r="L5747" s="432" t="e">
        <f>IF(K5747=0,#REF!,0)</f>
        <v>#REF!</v>
      </c>
      <c r="O5747">
        <v>59183.255247999987</v>
      </c>
      <c r="P5747">
        <v>39</v>
      </c>
    </row>
    <row r="5748" spans="1:16">
      <c r="A5748" s="29">
        <v>5746</v>
      </c>
      <c r="B5748" s="29">
        <v>2193.3469999999988</v>
      </c>
      <c r="C5748" s="29">
        <v>152780.46499999991</v>
      </c>
      <c r="D5748" s="29">
        <v>1</v>
      </c>
      <c r="E5748" s="29">
        <v>1</v>
      </c>
      <c r="F5748" s="29">
        <v>3345.41</v>
      </c>
      <c r="G5748" s="29">
        <v>1</v>
      </c>
      <c r="H5748" s="29">
        <v>1</v>
      </c>
      <c r="I5748" s="29">
        <v>1</v>
      </c>
      <c r="K5748" s="432"/>
      <c r="L5748" s="432" t="e">
        <f>IF(K5748=0,#REF!,0)</f>
        <v>#REF!</v>
      </c>
      <c r="O5748">
        <v>65401.356444999998</v>
      </c>
      <c r="P5748">
        <v>52</v>
      </c>
    </row>
    <row r="5749" spans="1:16">
      <c r="A5749" s="29">
        <v>5747</v>
      </c>
      <c r="B5749" s="29">
        <v>2856.097999999989</v>
      </c>
      <c r="C5749" s="29">
        <v>175418.22499999969</v>
      </c>
      <c r="D5749" s="29">
        <v>1</v>
      </c>
      <c r="E5749" s="29">
        <v>1</v>
      </c>
      <c r="F5749" s="29">
        <v>2953.2279999999901</v>
      </c>
      <c r="G5749" s="29">
        <v>1</v>
      </c>
      <c r="H5749" s="29">
        <v>1</v>
      </c>
      <c r="I5749" s="29">
        <v>1</v>
      </c>
      <c r="K5749" s="432"/>
      <c r="L5749" s="432" t="e">
        <f>IF(K5749=0,#REF!,0)</f>
        <v>#REF!</v>
      </c>
      <c r="O5749">
        <v>66562.167174999995</v>
      </c>
      <c r="P5749">
        <v>53</v>
      </c>
    </row>
    <row r="5750" spans="1:16">
      <c r="A5750" s="29">
        <v>5748</v>
      </c>
      <c r="B5750" s="29">
        <v>5091.1379999999981</v>
      </c>
      <c r="C5750" s="29">
        <v>164199.24099999981</v>
      </c>
      <c r="D5750" s="29">
        <v>1</v>
      </c>
      <c r="E5750" s="29">
        <v>1</v>
      </c>
      <c r="F5750" s="29">
        <v>2756.8739999999998</v>
      </c>
      <c r="G5750" s="29">
        <v>1</v>
      </c>
      <c r="H5750" s="29">
        <v>1</v>
      </c>
      <c r="I5750" s="29">
        <v>1</v>
      </c>
      <c r="K5750" s="432"/>
      <c r="L5750" s="432" t="e">
        <f>IF(K5750=0,#REF!,0)</f>
        <v>#REF!</v>
      </c>
      <c r="O5750">
        <v>68034.319396000006</v>
      </c>
      <c r="P5750">
        <v>51</v>
      </c>
    </row>
    <row r="5751" spans="1:16">
      <c r="A5751" s="29">
        <v>5749</v>
      </c>
      <c r="B5751" s="29">
        <v>16727.215999999989</v>
      </c>
      <c r="C5751" s="29">
        <v>107817.1409999998</v>
      </c>
      <c r="D5751" s="29">
        <v>1</v>
      </c>
      <c r="E5751" s="29">
        <v>1</v>
      </c>
      <c r="F5751" s="29">
        <v>4128.0559999999896</v>
      </c>
      <c r="G5751" s="29">
        <v>1</v>
      </c>
      <c r="H5751" s="29">
        <v>1</v>
      </c>
      <c r="I5751" s="29">
        <v>1</v>
      </c>
      <c r="K5751" s="432"/>
      <c r="L5751" s="432" t="e">
        <f>IF(K5751=0,#REF!,0)</f>
        <v>#REF!</v>
      </c>
      <c r="O5751">
        <v>66158.724182000005</v>
      </c>
      <c r="P5751">
        <v>55</v>
      </c>
    </row>
    <row r="5752" spans="1:16">
      <c r="A5752" s="29">
        <v>5750</v>
      </c>
      <c r="B5752" s="29">
        <v>8615.2299999999905</v>
      </c>
      <c r="C5752" s="29">
        <v>144191.85099999991</v>
      </c>
      <c r="D5752" s="29">
        <v>1</v>
      </c>
      <c r="E5752" s="29">
        <v>1</v>
      </c>
      <c r="F5752" s="29">
        <v>3670.4209999999998</v>
      </c>
      <c r="G5752" s="29">
        <v>1</v>
      </c>
      <c r="H5752" s="29">
        <v>1</v>
      </c>
      <c r="I5752" s="29">
        <v>1</v>
      </c>
      <c r="K5752" s="432"/>
      <c r="L5752" s="432" t="e">
        <f>IF(K5752=0,#REF!,0)</f>
        <v>#REF!</v>
      </c>
      <c r="O5752">
        <v>65872.744934000002</v>
      </c>
      <c r="P5752">
        <v>55</v>
      </c>
    </row>
    <row r="5753" spans="1:16">
      <c r="A5753" s="29">
        <v>5751</v>
      </c>
      <c r="B5753" s="29">
        <v>7061.2909999999883</v>
      </c>
      <c r="C5753" s="29">
        <v>189015.00699999969</v>
      </c>
      <c r="D5753" s="29">
        <v>1</v>
      </c>
      <c r="E5753" s="29">
        <v>1</v>
      </c>
      <c r="F5753" s="29">
        <v>2103.8249999999998</v>
      </c>
      <c r="G5753" s="29">
        <v>1</v>
      </c>
      <c r="H5753" s="29">
        <v>1</v>
      </c>
      <c r="I5753" s="29">
        <v>1</v>
      </c>
      <c r="K5753" s="432"/>
      <c r="L5753" s="432" t="e">
        <f>IF(K5753=0,#REF!,0)</f>
        <v>#REF!</v>
      </c>
      <c r="O5753">
        <v>69735.221313000002</v>
      </c>
      <c r="P5753">
        <v>54</v>
      </c>
    </row>
    <row r="5754" spans="1:16">
      <c r="A5754" s="29">
        <v>5752</v>
      </c>
      <c r="B5754" s="29">
        <v>7809.2099999999882</v>
      </c>
      <c r="C5754" s="29">
        <v>171065.48799999969</v>
      </c>
      <c r="D5754" s="29">
        <v>1</v>
      </c>
      <c r="E5754" s="29">
        <v>1</v>
      </c>
      <c r="F5754" s="29">
        <v>1843.0940000000001</v>
      </c>
      <c r="G5754" s="29">
        <v>1</v>
      </c>
      <c r="H5754" s="29">
        <v>1</v>
      </c>
      <c r="I5754" s="29">
        <v>1</v>
      </c>
      <c r="K5754" s="432"/>
      <c r="L5754" s="432" t="e">
        <f>IF(K5754=0,#REF!,0)</f>
        <v>#REF!</v>
      </c>
      <c r="O5754">
        <v>69580.975951</v>
      </c>
      <c r="P5754">
        <v>53</v>
      </c>
    </row>
    <row r="5755" spans="1:16">
      <c r="A5755" s="29">
        <v>5753</v>
      </c>
      <c r="B5755" s="29">
        <v>7012.601999999998</v>
      </c>
      <c r="C5755" s="29">
        <v>154021.27199999991</v>
      </c>
      <c r="D5755" s="29">
        <v>1</v>
      </c>
      <c r="E5755" s="29">
        <v>1</v>
      </c>
      <c r="F5755" s="29">
        <v>2103.933</v>
      </c>
      <c r="G5755" s="29">
        <v>1</v>
      </c>
      <c r="H5755" s="29">
        <v>1</v>
      </c>
      <c r="I5755" s="29">
        <v>1</v>
      </c>
      <c r="K5755" s="432"/>
      <c r="L5755" s="432" t="e">
        <f>IF(K5755=0,#REF!,0)</f>
        <v>#REF!</v>
      </c>
      <c r="O5755">
        <v>69903.669614999992</v>
      </c>
      <c r="P5755">
        <v>41</v>
      </c>
    </row>
    <row r="5756" spans="1:16">
      <c r="A5756" s="29">
        <v>5754</v>
      </c>
      <c r="B5756" s="29">
        <v>6817.6549999999997</v>
      </c>
      <c r="C5756" s="29">
        <v>94762.457999999897</v>
      </c>
      <c r="D5756" s="29">
        <v>1</v>
      </c>
      <c r="E5756" s="29">
        <v>1</v>
      </c>
      <c r="F5756" s="29">
        <v>3671.15399999999</v>
      </c>
      <c r="G5756" s="29">
        <v>1</v>
      </c>
      <c r="H5756" s="29">
        <v>1</v>
      </c>
      <c r="I5756" s="29">
        <v>1</v>
      </c>
      <c r="K5756" s="432"/>
      <c r="L5756" s="432" t="e">
        <f>IF(K5756=0,#REF!,0)</f>
        <v>#REF!</v>
      </c>
      <c r="O5756">
        <v>69365.390136000002</v>
      </c>
      <c r="P5756">
        <v>34</v>
      </c>
    </row>
    <row r="5757" spans="1:16">
      <c r="A5757" s="29">
        <v>5755</v>
      </c>
      <c r="B5757" s="29">
        <v>13937.72699999999</v>
      </c>
      <c r="C5757" s="29">
        <v>40881.892999999902</v>
      </c>
      <c r="D5757" s="29">
        <v>1</v>
      </c>
      <c r="E5757" s="29">
        <v>1</v>
      </c>
      <c r="F5757" s="29">
        <v>5174.7870000000003</v>
      </c>
      <c r="G5757" s="29">
        <v>1</v>
      </c>
      <c r="H5757" s="29">
        <v>1</v>
      </c>
      <c r="I5757" s="29">
        <v>1</v>
      </c>
      <c r="K5757" s="432"/>
      <c r="L5757" s="432" t="e">
        <f>IF(K5757=0,#REF!,0)</f>
        <v>#REF!</v>
      </c>
      <c r="O5757">
        <v>67394.743957999992</v>
      </c>
      <c r="P5757">
        <v>35</v>
      </c>
    </row>
    <row r="5758" spans="1:16">
      <c r="A5758" s="29">
        <v>5756</v>
      </c>
      <c r="B5758" s="29">
        <v>14289.375</v>
      </c>
      <c r="C5758" s="29">
        <v>40444.692999999897</v>
      </c>
      <c r="D5758" s="29">
        <v>1</v>
      </c>
      <c r="E5758" s="29">
        <v>1</v>
      </c>
      <c r="F5758" s="29">
        <v>5240.9160000000002</v>
      </c>
      <c r="G5758" s="29">
        <v>1</v>
      </c>
      <c r="H5758" s="29">
        <v>1</v>
      </c>
      <c r="I5758" s="29">
        <v>1</v>
      </c>
      <c r="K5758" s="432"/>
      <c r="L5758" s="432" t="e">
        <f>IF(K5758=0,#REF!,0)</f>
        <v>#REF!</v>
      </c>
      <c r="O5758">
        <v>66236.84491</v>
      </c>
      <c r="P5758">
        <v>37</v>
      </c>
    </row>
    <row r="5759" spans="1:16">
      <c r="A5759" s="29">
        <v>5757</v>
      </c>
      <c r="B5759" s="29">
        <v>3260.4110000000001</v>
      </c>
      <c r="C5759" s="29">
        <v>18246.726999999901</v>
      </c>
      <c r="D5759" s="29">
        <v>1</v>
      </c>
      <c r="E5759" s="29">
        <v>1</v>
      </c>
      <c r="F5759" s="29">
        <v>4064.7510000000002</v>
      </c>
      <c r="G5759" s="29">
        <v>1</v>
      </c>
      <c r="H5759" s="29">
        <v>1</v>
      </c>
      <c r="I5759" s="29">
        <v>1</v>
      </c>
      <c r="K5759" s="432"/>
      <c r="L5759" s="432" t="e">
        <f>IF(K5759=0,#REF!,0)</f>
        <v>#REF!</v>
      </c>
      <c r="O5759">
        <v>64884.864867999997</v>
      </c>
      <c r="P5759">
        <v>39</v>
      </c>
    </row>
    <row r="5760" spans="1:16">
      <c r="A5760" s="29">
        <v>5758</v>
      </c>
      <c r="B5760" s="29">
        <v>1778.423</v>
      </c>
      <c r="C5760" s="29">
        <v>16996.9029999999</v>
      </c>
      <c r="D5760" s="29">
        <v>1</v>
      </c>
      <c r="E5760" s="29">
        <v>1</v>
      </c>
      <c r="F5760" s="29">
        <v>2953.998</v>
      </c>
      <c r="G5760" s="29">
        <v>1</v>
      </c>
      <c r="H5760" s="29">
        <v>1</v>
      </c>
      <c r="I5760" s="29">
        <v>1</v>
      </c>
      <c r="K5760" s="432"/>
      <c r="L5760" s="432" t="e">
        <f>IF(K5760=0,#REF!,0)</f>
        <v>#REF!</v>
      </c>
      <c r="O5760">
        <v>62923.063294</v>
      </c>
      <c r="P5760">
        <v>43</v>
      </c>
    </row>
    <row r="5761" spans="1:16">
      <c r="A5761" s="29">
        <v>5759</v>
      </c>
      <c r="B5761" s="29">
        <v>1764.432</v>
      </c>
      <c r="C5761" s="29">
        <v>15942.7499999999</v>
      </c>
      <c r="D5761" s="29">
        <v>1</v>
      </c>
      <c r="E5761" s="29">
        <v>1</v>
      </c>
      <c r="F5761" s="29">
        <v>1649.40399999999</v>
      </c>
      <c r="G5761" s="29">
        <v>1</v>
      </c>
      <c r="H5761" s="29">
        <v>1</v>
      </c>
      <c r="I5761" s="29">
        <v>1</v>
      </c>
      <c r="K5761" s="432"/>
      <c r="L5761" s="432" t="e">
        <f>IF(K5761=0,#REF!,0)</f>
        <v>#REF!</v>
      </c>
      <c r="O5761">
        <v>61108.146363</v>
      </c>
      <c r="P5761">
        <v>34</v>
      </c>
    </row>
    <row r="5762" spans="1:16">
      <c r="A5762" s="29">
        <v>5760</v>
      </c>
      <c r="B5762" s="29">
        <v>1032.623999999998</v>
      </c>
      <c r="C5762" s="29">
        <v>15589.6719999999</v>
      </c>
      <c r="D5762" s="29">
        <v>1</v>
      </c>
      <c r="E5762" s="29">
        <v>1</v>
      </c>
      <c r="F5762" s="29">
        <v>1259.5709999999999</v>
      </c>
      <c r="G5762" s="29">
        <v>1</v>
      </c>
      <c r="H5762" s="29">
        <v>1</v>
      </c>
      <c r="I5762" s="29">
        <v>1</v>
      </c>
      <c r="K5762" s="432"/>
      <c r="L5762" s="432" t="e">
        <f>IF(K5762=0,#REF!,0)</f>
        <v>#REF!</v>
      </c>
      <c r="O5762">
        <v>58823.216369999987</v>
      </c>
      <c r="P5762">
        <v>18</v>
      </c>
    </row>
    <row r="5763" spans="1:16">
      <c r="A5763" s="29">
        <v>5761</v>
      </c>
      <c r="B5763" s="29">
        <v>1032.623999999998</v>
      </c>
      <c r="C5763" s="29">
        <v>15457.237999999899</v>
      </c>
      <c r="D5763" s="29">
        <v>1</v>
      </c>
      <c r="E5763" s="29">
        <v>1</v>
      </c>
      <c r="F5763" s="29">
        <v>553.21100000000001</v>
      </c>
      <c r="G5763" s="29">
        <v>1</v>
      </c>
      <c r="H5763" s="29">
        <v>1</v>
      </c>
      <c r="I5763" s="29">
        <v>1</v>
      </c>
      <c r="K5763" s="432"/>
      <c r="L5763" s="432" t="e">
        <f>IF(K5763=0,#REF!,0)</f>
        <v>#REF!</v>
      </c>
      <c r="O5763">
        <v>56783.993348000004</v>
      </c>
      <c r="P5763">
        <v>26</v>
      </c>
    </row>
    <row r="5764" spans="1:16">
      <c r="A5764" s="29">
        <v>5762</v>
      </c>
      <c r="B5764" s="29">
        <v>1032.623999999998</v>
      </c>
      <c r="C5764" s="29">
        <v>15249.300999999899</v>
      </c>
      <c r="D5764" s="29">
        <v>1</v>
      </c>
      <c r="E5764" s="29">
        <v>1</v>
      </c>
      <c r="F5764" s="29">
        <v>314.30900000000003</v>
      </c>
      <c r="G5764" s="29">
        <v>1</v>
      </c>
      <c r="H5764" s="29">
        <v>1</v>
      </c>
      <c r="I5764" s="29">
        <v>1</v>
      </c>
      <c r="K5764" s="432"/>
      <c r="L5764" s="432" t="e">
        <f>IF(K5764=0,#REF!,0)</f>
        <v>#REF!</v>
      </c>
      <c r="O5764">
        <v>55926.243989000002</v>
      </c>
      <c r="P5764">
        <v>42</v>
      </c>
    </row>
    <row r="5765" spans="1:16">
      <c r="A5765" s="29">
        <v>5763</v>
      </c>
      <c r="B5765" s="29">
        <v>1032.623999999998</v>
      </c>
      <c r="C5765" s="29">
        <v>15238.7329999999</v>
      </c>
      <c r="D5765" s="29">
        <v>1</v>
      </c>
      <c r="E5765" s="29">
        <v>1</v>
      </c>
      <c r="F5765" s="29">
        <v>244.584</v>
      </c>
      <c r="G5765" s="29">
        <v>1</v>
      </c>
      <c r="H5765" s="29">
        <v>1</v>
      </c>
      <c r="I5765" s="29">
        <v>1</v>
      </c>
      <c r="K5765" s="432"/>
      <c r="L5765" s="432" t="e">
        <f>IF(K5765=0,#REF!,0)</f>
        <v>#REF!</v>
      </c>
      <c r="O5765">
        <v>55969.532227000003</v>
      </c>
      <c r="P5765">
        <v>44</v>
      </c>
    </row>
    <row r="5766" spans="1:16">
      <c r="A5766" s="29">
        <v>5764</v>
      </c>
      <c r="B5766" s="29">
        <v>1032.623999999998</v>
      </c>
      <c r="C5766" s="29">
        <v>15232.975999999901</v>
      </c>
      <c r="D5766" s="29">
        <v>1</v>
      </c>
      <c r="E5766" s="29">
        <v>1</v>
      </c>
      <c r="F5766" s="29">
        <v>244.90199999999999</v>
      </c>
      <c r="G5766" s="29">
        <v>1</v>
      </c>
      <c r="H5766" s="29">
        <v>1</v>
      </c>
      <c r="I5766" s="29">
        <v>1</v>
      </c>
      <c r="K5766" s="432"/>
      <c r="L5766" s="432" t="e">
        <f>IF(K5766=0,#REF!,0)</f>
        <v>#REF!</v>
      </c>
      <c r="O5766">
        <v>54994.943695000002</v>
      </c>
      <c r="P5766">
        <v>40</v>
      </c>
    </row>
    <row r="5767" spans="1:16">
      <c r="A5767" s="29">
        <v>5765</v>
      </c>
      <c r="B5767" s="29">
        <v>1032.623999999998</v>
      </c>
      <c r="C5767" s="29">
        <v>15224.252999999901</v>
      </c>
      <c r="D5767" s="29">
        <v>1</v>
      </c>
      <c r="E5767" s="29">
        <v>1</v>
      </c>
      <c r="F5767" s="29">
        <v>228.171999999999</v>
      </c>
      <c r="G5767" s="29">
        <v>1</v>
      </c>
      <c r="H5767" s="29">
        <v>1</v>
      </c>
      <c r="I5767" s="29">
        <v>1</v>
      </c>
      <c r="K5767" s="432"/>
      <c r="L5767" s="432" t="e">
        <f>IF(K5767=0,#REF!,0)</f>
        <v>#REF!</v>
      </c>
      <c r="O5767">
        <v>54913.790373999997</v>
      </c>
      <c r="P5767">
        <v>42</v>
      </c>
    </row>
    <row r="5768" spans="1:16">
      <c r="A5768" s="29">
        <v>5766</v>
      </c>
      <c r="B5768" s="29">
        <v>1762.222</v>
      </c>
      <c r="C5768" s="29">
        <v>15220.0889999999</v>
      </c>
      <c r="D5768" s="29">
        <v>1</v>
      </c>
      <c r="E5768" s="29">
        <v>1</v>
      </c>
      <c r="F5768" s="29">
        <v>2499.393</v>
      </c>
      <c r="G5768" s="29">
        <v>1</v>
      </c>
      <c r="H5768" s="29">
        <v>1</v>
      </c>
      <c r="I5768" s="29">
        <v>1</v>
      </c>
      <c r="K5768" s="432"/>
      <c r="L5768" s="432" t="e">
        <f>IF(K5768=0,#REF!,0)</f>
        <v>#REF!</v>
      </c>
      <c r="O5768">
        <v>55425.885467</v>
      </c>
      <c r="P5768">
        <v>29</v>
      </c>
    </row>
    <row r="5769" spans="1:16">
      <c r="A5769" s="29">
        <v>5767</v>
      </c>
      <c r="B5769" s="29">
        <v>6190.472999999999</v>
      </c>
      <c r="C5769" s="29">
        <v>15333.2679999999</v>
      </c>
      <c r="D5769" s="29">
        <v>1</v>
      </c>
      <c r="E5769" s="29">
        <v>1</v>
      </c>
      <c r="F5769" s="29">
        <v>6553.3029999999899</v>
      </c>
      <c r="G5769" s="29">
        <v>1</v>
      </c>
      <c r="H5769" s="29">
        <v>1</v>
      </c>
      <c r="I5769" s="29">
        <v>1</v>
      </c>
      <c r="K5769" s="432"/>
      <c r="L5769" s="432" t="e">
        <f>IF(K5769=0,#REF!,0)</f>
        <v>#REF!</v>
      </c>
      <c r="O5769">
        <v>56904.349456999997</v>
      </c>
      <c r="P5769">
        <v>50</v>
      </c>
    </row>
    <row r="5770" spans="1:16">
      <c r="A5770" s="29">
        <v>5768</v>
      </c>
      <c r="B5770" s="29">
        <v>1864.8140000000001</v>
      </c>
      <c r="C5770" s="29">
        <v>49970.236999999877</v>
      </c>
      <c r="D5770" s="29">
        <v>1</v>
      </c>
      <c r="E5770" s="29">
        <v>1</v>
      </c>
      <c r="F5770" s="29">
        <v>5308.9489999999996</v>
      </c>
      <c r="G5770" s="29">
        <v>1</v>
      </c>
      <c r="H5770" s="29">
        <v>1</v>
      </c>
      <c r="I5770" s="29">
        <v>1</v>
      </c>
      <c r="K5770" s="432"/>
      <c r="L5770" s="432" t="e">
        <f>IF(K5770=0,#REF!,0)</f>
        <v>#REF!</v>
      </c>
      <c r="O5770">
        <v>57998.061400999999</v>
      </c>
      <c r="P5770">
        <v>59</v>
      </c>
    </row>
    <row r="5771" spans="1:16">
      <c r="A5771" s="29">
        <v>5769</v>
      </c>
      <c r="B5771" s="29">
        <v>1488.950999999998</v>
      </c>
      <c r="C5771" s="29">
        <v>111697.6179999999</v>
      </c>
      <c r="D5771" s="29">
        <v>1</v>
      </c>
      <c r="E5771" s="29">
        <v>1</v>
      </c>
      <c r="F5771" s="29">
        <v>4391.6369999999897</v>
      </c>
      <c r="G5771" s="29">
        <v>1</v>
      </c>
      <c r="H5771" s="29">
        <v>1</v>
      </c>
      <c r="I5771" s="29">
        <v>1</v>
      </c>
      <c r="K5771" s="432"/>
      <c r="L5771" s="432" t="e">
        <f>IF(K5771=0,#REF!,0)</f>
        <v>#REF!</v>
      </c>
      <c r="O5771">
        <v>61380.752106</v>
      </c>
      <c r="P5771">
        <v>58</v>
      </c>
    </row>
    <row r="5772" spans="1:16">
      <c r="A5772" s="29">
        <v>5770</v>
      </c>
      <c r="B5772" s="29">
        <v>4209.8319999999894</v>
      </c>
      <c r="C5772" s="29">
        <v>166089.94599999979</v>
      </c>
      <c r="D5772" s="29">
        <v>1</v>
      </c>
      <c r="E5772" s="29">
        <v>1</v>
      </c>
      <c r="F5772" s="29">
        <v>3344.6859999999901</v>
      </c>
      <c r="G5772" s="29">
        <v>1</v>
      </c>
      <c r="H5772" s="29">
        <v>1</v>
      </c>
      <c r="I5772" s="29">
        <v>1</v>
      </c>
      <c r="K5772" s="432"/>
      <c r="L5772" s="432" t="e">
        <f>IF(K5772=0,#REF!,0)</f>
        <v>#REF!</v>
      </c>
      <c r="O5772">
        <v>63379.635437999998</v>
      </c>
      <c r="P5772">
        <v>51</v>
      </c>
    </row>
    <row r="5773" spans="1:16">
      <c r="A5773" s="29">
        <v>5771</v>
      </c>
      <c r="B5773" s="29">
        <v>7349.3849999999902</v>
      </c>
      <c r="C5773" s="29">
        <v>191408.2919999997</v>
      </c>
      <c r="D5773" s="29">
        <v>1</v>
      </c>
      <c r="E5773" s="29">
        <v>1</v>
      </c>
      <c r="F5773" s="29">
        <v>2952.002</v>
      </c>
      <c r="G5773" s="29">
        <v>1</v>
      </c>
      <c r="H5773" s="29">
        <v>1</v>
      </c>
      <c r="I5773" s="29">
        <v>1</v>
      </c>
      <c r="K5773" s="432">
        <v>7397.5474597668326</v>
      </c>
      <c r="L5773" s="432">
        <f>IF(K5773=0,#REF!,0)</f>
        <v>0</v>
      </c>
      <c r="O5773">
        <v>64517.502807999997</v>
      </c>
      <c r="P5773">
        <v>54</v>
      </c>
    </row>
    <row r="5774" spans="1:16">
      <c r="A5774" s="29">
        <v>5772</v>
      </c>
      <c r="B5774" s="29">
        <v>9529.9439999999995</v>
      </c>
      <c r="C5774" s="29">
        <v>176872.8319999997</v>
      </c>
      <c r="D5774" s="29">
        <v>1</v>
      </c>
      <c r="E5774" s="29">
        <v>1</v>
      </c>
      <c r="F5774" s="29">
        <v>2755.4629999999902</v>
      </c>
      <c r="G5774" s="29">
        <v>1</v>
      </c>
      <c r="H5774" s="29">
        <v>1</v>
      </c>
      <c r="I5774" s="29">
        <v>1</v>
      </c>
      <c r="K5774" s="432">
        <v>18825.290331423101</v>
      </c>
      <c r="L5774" s="432">
        <f>IF(K5774=0,#REF!,0)</f>
        <v>0</v>
      </c>
      <c r="O5774">
        <v>64899.278687999999</v>
      </c>
      <c r="P5774">
        <v>50</v>
      </c>
    </row>
    <row r="5775" spans="1:16">
      <c r="A5775" s="29">
        <v>5773</v>
      </c>
      <c r="B5775" s="29">
        <v>18545.898999999899</v>
      </c>
      <c r="C5775" s="29">
        <v>129071.55499999991</v>
      </c>
      <c r="D5775" s="29">
        <v>1</v>
      </c>
      <c r="E5775" s="29">
        <v>1</v>
      </c>
      <c r="F5775" s="29">
        <v>4125.9199999999901</v>
      </c>
      <c r="G5775" s="29">
        <v>1</v>
      </c>
      <c r="H5775" s="29">
        <v>1</v>
      </c>
      <c r="I5775" s="29">
        <v>1</v>
      </c>
      <c r="K5775" s="432">
        <v>11926.267885324991</v>
      </c>
      <c r="L5775" s="432">
        <f>IF(K5775=0,#REF!,0)</f>
        <v>0</v>
      </c>
      <c r="O5775">
        <v>62140.909850999997</v>
      </c>
      <c r="P5775">
        <v>49</v>
      </c>
    </row>
    <row r="5776" spans="1:16">
      <c r="A5776" s="29">
        <v>5774</v>
      </c>
      <c r="B5776" s="29">
        <v>12285.660999999989</v>
      </c>
      <c r="C5776" s="29">
        <v>157817.1109999998</v>
      </c>
      <c r="D5776" s="29">
        <v>1</v>
      </c>
      <c r="E5776" s="29">
        <v>1</v>
      </c>
      <c r="F5776" s="29">
        <v>3668.326</v>
      </c>
      <c r="G5776" s="29">
        <v>1</v>
      </c>
      <c r="H5776" s="29">
        <v>1</v>
      </c>
      <c r="I5776" s="29">
        <v>1</v>
      </c>
      <c r="K5776" s="432">
        <v>24453.562213720488</v>
      </c>
      <c r="L5776" s="432">
        <f>IF(K5776=0,#REF!,0)</f>
        <v>0</v>
      </c>
      <c r="O5776">
        <v>61829.973327</v>
      </c>
      <c r="P5776">
        <v>51</v>
      </c>
    </row>
    <row r="5777" spans="1:16">
      <c r="A5777" s="29">
        <v>5775</v>
      </c>
      <c r="B5777" s="29">
        <v>11095.945999999991</v>
      </c>
      <c r="C5777" s="29">
        <v>202533.4939999998</v>
      </c>
      <c r="D5777" s="29">
        <v>1</v>
      </c>
      <c r="E5777" s="29">
        <v>1</v>
      </c>
      <c r="F5777" s="29">
        <v>2102.3679999999899</v>
      </c>
      <c r="G5777" s="29">
        <v>1</v>
      </c>
      <c r="H5777" s="29">
        <v>1</v>
      </c>
      <c r="I5777" s="29">
        <v>1</v>
      </c>
      <c r="K5777" s="432">
        <v>11122.15197421626</v>
      </c>
      <c r="L5777" s="432">
        <f>IF(K5777=0,#REF!,0)</f>
        <v>0</v>
      </c>
      <c r="O5777">
        <v>65274.701172000001</v>
      </c>
      <c r="P5777">
        <v>47</v>
      </c>
    </row>
    <row r="5778" spans="1:16">
      <c r="A5778" s="29">
        <v>5776</v>
      </c>
      <c r="B5778" s="29">
        <v>11387.562999999989</v>
      </c>
      <c r="C5778" s="29">
        <v>186220.92999999979</v>
      </c>
      <c r="D5778" s="29">
        <v>1</v>
      </c>
      <c r="E5778" s="29">
        <v>1</v>
      </c>
      <c r="F5778" s="29">
        <v>1841.86</v>
      </c>
      <c r="G5778" s="29">
        <v>1</v>
      </c>
      <c r="H5778" s="29">
        <v>1</v>
      </c>
      <c r="I5778" s="29">
        <v>1</v>
      </c>
      <c r="K5778" s="432">
        <v>5030.8918634931479</v>
      </c>
      <c r="L5778" s="432">
        <f>IF(K5778=0,#REF!,0)</f>
        <v>0</v>
      </c>
      <c r="O5778">
        <v>64949.090698</v>
      </c>
      <c r="P5778">
        <v>46</v>
      </c>
    </row>
    <row r="5779" spans="1:16">
      <c r="A5779" s="29">
        <v>5777</v>
      </c>
      <c r="B5779" s="29">
        <v>10735.11099999999</v>
      </c>
      <c r="C5779" s="29">
        <v>168244.4239999998</v>
      </c>
      <c r="D5779" s="29">
        <v>1</v>
      </c>
      <c r="E5779" s="29">
        <v>1</v>
      </c>
      <c r="F5779" s="29">
        <v>2102.6770000000001</v>
      </c>
      <c r="G5779" s="29">
        <v>1</v>
      </c>
      <c r="H5779" s="29">
        <v>1</v>
      </c>
      <c r="I5779" s="29">
        <v>1</v>
      </c>
      <c r="K5779" s="432"/>
      <c r="L5779" s="432" t="e">
        <f>IF(K5779=0,#REF!,0)</f>
        <v>#REF!</v>
      </c>
      <c r="O5779">
        <v>65777.730041999996</v>
      </c>
      <c r="P5779">
        <v>31</v>
      </c>
    </row>
    <row r="5780" spans="1:16">
      <c r="A5780" s="29">
        <v>5778</v>
      </c>
      <c r="B5780" s="29">
        <v>11537.811</v>
      </c>
      <c r="C5780" s="29">
        <v>123540.4399999997</v>
      </c>
      <c r="D5780" s="29">
        <v>1</v>
      </c>
      <c r="E5780" s="29">
        <v>1</v>
      </c>
      <c r="F5780" s="29">
        <v>3669.2170000000001</v>
      </c>
      <c r="G5780" s="29">
        <v>1</v>
      </c>
      <c r="H5780" s="29">
        <v>1</v>
      </c>
      <c r="I5780" s="29">
        <v>1</v>
      </c>
      <c r="K5780" s="432"/>
      <c r="L5780" s="432" t="e">
        <f>IF(K5780=0,#REF!,0)</f>
        <v>#REF!</v>
      </c>
      <c r="O5780">
        <v>65723.230895999994</v>
      </c>
      <c r="P5780">
        <v>45</v>
      </c>
    </row>
    <row r="5781" spans="1:16">
      <c r="A5781" s="29">
        <v>5779</v>
      </c>
      <c r="B5781" s="29">
        <v>16741.652999999998</v>
      </c>
      <c r="C5781" s="29">
        <v>43305.210999999887</v>
      </c>
      <c r="D5781" s="29">
        <v>1</v>
      </c>
      <c r="E5781" s="29">
        <v>1</v>
      </c>
      <c r="F5781" s="29">
        <v>5172.5069999999996</v>
      </c>
      <c r="G5781" s="29">
        <v>1</v>
      </c>
      <c r="H5781" s="29">
        <v>1</v>
      </c>
      <c r="I5781" s="29">
        <v>1</v>
      </c>
      <c r="K5781" s="432"/>
      <c r="L5781" s="432" t="e">
        <f>IF(K5781=0,#REF!,0)</f>
        <v>#REF!</v>
      </c>
      <c r="O5781">
        <v>64399.454711999999</v>
      </c>
      <c r="P5781">
        <v>51</v>
      </c>
    </row>
    <row r="5782" spans="1:16">
      <c r="A5782" s="29">
        <v>5780</v>
      </c>
      <c r="B5782" s="29">
        <v>17404.006999999991</v>
      </c>
      <c r="C5782" s="29">
        <v>43202.576999999786</v>
      </c>
      <c r="D5782" s="29">
        <v>1</v>
      </c>
      <c r="E5782" s="29">
        <v>1</v>
      </c>
      <c r="F5782" s="29">
        <v>5238.7250000000004</v>
      </c>
      <c r="G5782" s="29">
        <v>1</v>
      </c>
      <c r="H5782" s="29">
        <v>1</v>
      </c>
      <c r="I5782" s="29">
        <v>1</v>
      </c>
      <c r="K5782" s="432"/>
      <c r="L5782" s="432" t="e">
        <f>IF(K5782=0,#REF!,0)</f>
        <v>#REF!</v>
      </c>
      <c r="O5782">
        <v>64028.717529000001</v>
      </c>
      <c r="P5782">
        <v>50</v>
      </c>
    </row>
    <row r="5783" spans="1:16">
      <c r="A5783" s="29">
        <v>5781</v>
      </c>
      <c r="B5783" s="29">
        <v>6673.972999999999</v>
      </c>
      <c r="C5783" s="29">
        <v>19827.454999999889</v>
      </c>
      <c r="D5783" s="29">
        <v>1</v>
      </c>
      <c r="E5783" s="29">
        <v>1</v>
      </c>
      <c r="F5783" s="29">
        <v>4063.2559999999899</v>
      </c>
      <c r="G5783" s="29">
        <v>1</v>
      </c>
      <c r="H5783" s="29">
        <v>1</v>
      </c>
      <c r="I5783" s="29">
        <v>1</v>
      </c>
      <c r="K5783" s="432"/>
      <c r="L5783" s="432" t="e">
        <f>IF(K5783=0,#REF!,0)</f>
        <v>#REF!</v>
      </c>
      <c r="O5783">
        <v>63060.523437999997</v>
      </c>
      <c r="P5783">
        <v>53</v>
      </c>
    </row>
    <row r="5784" spans="1:16">
      <c r="A5784" s="29">
        <v>5782</v>
      </c>
      <c r="B5784" s="29">
        <v>1808.124</v>
      </c>
      <c r="C5784" s="29">
        <v>18098.040999999899</v>
      </c>
      <c r="D5784" s="29">
        <v>1</v>
      </c>
      <c r="E5784" s="29">
        <v>1</v>
      </c>
      <c r="F5784" s="29">
        <v>2952.4829999999902</v>
      </c>
      <c r="G5784" s="29">
        <v>1</v>
      </c>
      <c r="H5784" s="29">
        <v>1</v>
      </c>
      <c r="I5784" s="29">
        <v>1</v>
      </c>
      <c r="K5784" s="432"/>
      <c r="L5784" s="432" t="e">
        <f>IF(K5784=0,#REF!,0)</f>
        <v>#REF!</v>
      </c>
      <c r="O5784">
        <v>61702.534820999987</v>
      </c>
      <c r="P5784">
        <v>55</v>
      </c>
    </row>
    <row r="5785" spans="1:16">
      <c r="A5785" s="29">
        <v>5783</v>
      </c>
      <c r="B5785" s="29">
        <v>1793.431</v>
      </c>
      <c r="C5785" s="29">
        <v>16980.414999999899</v>
      </c>
      <c r="D5785" s="29">
        <v>1</v>
      </c>
      <c r="E5785" s="29">
        <v>1</v>
      </c>
      <c r="F5785" s="29">
        <v>1648.5449999999901</v>
      </c>
      <c r="G5785" s="29">
        <v>1</v>
      </c>
      <c r="H5785" s="29">
        <v>1</v>
      </c>
      <c r="I5785" s="29">
        <v>1</v>
      </c>
      <c r="K5785" s="432"/>
      <c r="L5785" s="432" t="e">
        <f>IF(K5785=0,#REF!,0)</f>
        <v>#REF!</v>
      </c>
      <c r="O5785">
        <v>59770.842193999997</v>
      </c>
      <c r="P5785">
        <v>54</v>
      </c>
    </row>
    <row r="5786" spans="1:16">
      <c r="A5786" s="29">
        <v>5784</v>
      </c>
      <c r="B5786" s="29">
        <v>1043.6379999999981</v>
      </c>
      <c r="C5786" s="29">
        <v>16246.745999999899</v>
      </c>
      <c r="D5786" s="29">
        <v>1</v>
      </c>
      <c r="E5786" s="29">
        <v>1</v>
      </c>
      <c r="F5786" s="29">
        <v>1259.002</v>
      </c>
      <c r="G5786" s="29">
        <v>1</v>
      </c>
      <c r="H5786" s="29">
        <v>1</v>
      </c>
      <c r="I5786" s="29">
        <v>1</v>
      </c>
      <c r="K5786" s="432"/>
      <c r="L5786" s="432" t="e">
        <f>IF(K5786=0,#REF!,0)</f>
        <v>#REF!</v>
      </c>
      <c r="O5786">
        <v>57478.877106</v>
      </c>
      <c r="P5786">
        <v>55</v>
      </c>
    </row>
    <row r="5787" spans="1:16">
      <c r="A5787" s="29">
        <v>5785</v>
      </c>
      <c r="B5787" s="29">
        <v>1032.623999999998</v>
      </c>
      <c r="C5787" s="29">
        <v>15601.243999999901</v>
      </c>
      <c r="D5787" s="29">
        <v>1</v>
      </c>
      <c r="E5787" s="29">
        <v>1</v>
      </c>
      <c r="F5787" s="29">
        <v>553.03299999999899</v>
      </c>
      <c r="G5787" s="29">
        <v>1</v>
      </c>
      <c r="H5787" s="29">
        <v>1</v>
      </c>
      <c r="I5787" s="29">
        <v>1</v>
      </c>
      <c r="K5787" s="432"/>
      <c r="L5787" s="432" t="e">
        <f>IF(K5787=0,#REF!,0)</f>
        <v>#REF!</v>
      </c>
      <c r="O5787">
        <v>56246.230225000007</v>
      </c>
      <c r="P5787">
        <v>49</v>
      </c>
    </row>
    <row r="5788" spans="1:16">
      <c r="A5788" s="29">
        <v>5786</v>
      </c>
      <c r="B5788" s="29">
        <v>1032.623999999998</v>
      </c>
      <c r="C5788" s="29">
        <v>15246.6069999999</v>
      </c>
      <c r="D5788" s="29">
        <v>1</v>
      </c>
      <c r="E5788" s="29">
        <v>1</v>
      </c>
      <c r="F5788" s="29">
        <v>314.30099999999999</v>
      </c>
      <c r="G5788" s="29">
        <v>1</v>
      </c>
      <c r="H5788" s="29">
        <v>1</v>
      </c>
      <c r="I5788" s="29">
        <v>1</v>
      </c>
      <c r="K5788" s="432"/>
      <c r="L5788" s="432" t="e">
        <f>IF(K5788=0,#REF!,0)</f>
        <v>#REF!</v>
      </c>
      <c r="O5788">
        <v>54056.793060999997</v>
      </c>
      <c r="P5788">
        <v>42</v>
      </c>
    </row>
    <row r="5789" spans="1:16">
      <c r="A5789" s="29">
        <v>5787</v>
      </c>
      <c r="B5789" s="29">
        <v>1032.623999999998</v>
      </c>
      <c r="C5789" s="29">
        <v>15216.3559999999</v>
      </c>
      <c r="D5789" s="29">
        <v>1</v>
      </c>
      <c r="E5789" s="29">
        <v>1</v>
      </c>
      <c r="F5789" s="29">
        <v>245.09899999999899</v>
      </c>
      <c r="G5789" s="29">
        <v>1</v>
      </c>
      <c r="H5789" s="29">
        <v>1</v>
      </c>
      <c r="I5789" s="29">
        <v>1</v>
      </c>
      <c r="K5789" s="432"/>
      <c r="L5789" s="432" t="e">
        <f>IF(K5789=0,#REF!,0)</f>
        <v>#REF!</v>
      </c>
      <c r="O5789">
        <v>54184.227416999987</v>
      </c>
      <c r="P5789">
        <v>41</v>
      </c>
    </row>
    <row r="5790" spans="1:16">
      <c r="A5790" s="29">
        <v>5788</v>
      </c>
      <c r="B5790" s="29">
        <v>1032.623999999998</v>
      </c>
      <c r="C5790" s="29">
        <v>15204.9469999999</v>
      </c>
      <c r="D5790" s="29">
        <v>1</v>
      </c>
      <c r="E5790" s="29">
        <v>1</v>
      </c>
      <c r="F5790" s="29">
        <v>245.826999999999</v>
      </c>
      <c r="G5790" s="29">
        <v>1</v>
      </c>
      <c r="H5790" s="29">
        <v>1</v>
      </c>
      <c r="I5790" s="29">
        <v>1</v>
      </c>
      <c r="K5790" s="432"/>
      <c r="L5790" s="432" t="e">
        <f>IF(K5790=0,#REF!,0)</f>
        <v>#REF!</v>
      </c>
      <c r="O5790">
        <v>53818.813566999997</v>
      </c>
      <c r="P5790">
        <v>39</v>
      </c>
    </row>
    <row r="5791" spans="1:16">
      <c r="A5791" s="29">
        <v>5789</v>
      </c>
      <c r="B5791" s="29">
        <v>1032.623999999998</v>
      </c>
      <c r="C5791" s="29">
        <v>15201.0339999999</v>
      </c>
      <c r="D5791" s="29">
        <v>1</v>
      </c>
      <c r="E5791" s="29">
        <v>1</v>
      </c>
      <c r="F5791" s="29">
        <v>228.920999999999</v>
      </c>
      <c r="G5791" s="29">
        <v>1</v>
      </c>
      <c r="H5791" s="29">
        <v>1</v>
      </c>
      <c r="I5791" s="29">
        <v>1</v>
      </c>
      <c r="K5791" s="432"/>
      <c r="L5791" s="432" t="e">
        <f>IF(K5791=0,#REF!,0)</f>
        <v>#REF!</v>
      </c>
      <c r="O5791">
        <v>53843.507232000004</v>
      </c>
      <c r="P5791">
        <v>43</v>
      </c>
    </row>
    <row r="5792" spans="1:16">
      <c r="A5792" s="29">
        <v>5790</v>
      </c>
      <c r="B5792" s="29">
        <v>1762.222</v>
      </c>
      <c r="C5792" s="29">
        <v>15197.450999999901</v>
      </c>
      <c r="D5792" s="29">
        <v>1</v>
      </c>
      <c r="E5792" s="29">
        <v>1</v>
      </c>
      <c r="F5792" s="29">
        <v>2500.8939999999998</v>
      </c>
      <c r="G5792" s="29">
        <v>1</v>
      </c>
      <c r="H5792" s="29">
        <v>1</v>
      </c>
      <c r="I5792" s="29">
        <v>1</v>
      </c>
      <c r="K5792" s="432"/>
      <c r="L5792" s="432" t="e">
        <f>IF(K5792=0,#REF!,0)</f>
        <v>#REF!</v>
      </c>
      <c r="O5792">
        <v>55076.581086000013</v>
      </c>
      <c r="P5792">
        <v>42</v>
      </c>
    </row>
    <row r="5793" spans="1:16">
      <c r="A5793" s="29">
        <v>5791</v>
      </c>
      <c r="B5793" s="29">
        <v>6148.8169999999991</v>
      </c>
      <c r="C5793" s="29">
        <v>15300.6349999999</v>
      </c>
      <c r="D5793" s="29">
        <v>1</v>
      </c>
      <c r="E5793" s="29">
        <v>1</v>
      </c>
      <c r="F5793" s="29">
        <v>6557.2829999999904</v>
      </c>
      <c r="G5793" s="29">
        <v>1</v>
      </c>
      <c r="H5793" s="29">
        <v>1</v>
      </c>
      <c r="I5793" s="29">
        <v>1</v>
      </c>
      <c r="K5793" s="432"/>
      <c r="L5793" s="432" t="e">
        <f>IF(K5793=0,#REF!,0)</f>
        <v>#REF!</v>
      </c>
      <c r="O5793">
        <v>56190.149139000001</v>
      </c>
      <c r="P5793">
        <v>40</v>
      </c>
    </row>
    <row r="5794" spans="1:16">
      <c r="A5794" s="29">
        <v>5792</v>
      </c>
      <c r="B5794" s="29">
        <v>1813.095</v>
      </c>
      <c r="C5794" s="29">
        <v>45106.794999999889</v>
      </c>
      <c r="D5794" s="29">
        <v>1</v>
      </c>
      <c r="E5794" s="29">
        <v>1</v>
      </c>
      <c r="F5794" s="29">
        <v>5312.6409999999996</v>
      </c>
      <c r="G5794" s="29">
        <v>1</v>
      </c>
      <c r="H5794" s="29">
        <v>1</v>
      </c>
      <c r="I5794" s="29">
        <v>1</v>
      </c>
      <c r="K5794" s="432"/>
      <c r="L5794" s="432" t="e">
        <f>IF(K5794=0,#REF!,0)</f>
        <v>#REF!</v>
      </c>
      <c r="O5794">
        <v>58127.984955</v>
      </c>
      <c r="P5794">
        <v>49</v>
      </c>
    </row>
    <row r="5795" spans="1:16">
      <c r="A5795" s="29">
        <v>5793</v>
      </c>
      <c r="B5795" s="29">
        <v>1124.498999999998</v>
      </c>
      <c r="C5795" s="29">
        <v>80188.951999999888</v>
      </c>
      <c r="D5795" s="29">
        <v>1</v>
      </c>
      <c r="E5795" s="29">
        <v>1</v>
      </c>
      <c r="F5795" s="29">
        <v>4395.1089999999904</v>
      </c>
      <c r="G5795" s="29">
        <v>1</v>
      </c>
      <c r="H5795" s="29">
        <v>1</v>
      </c>
      <c r="I5795" s="29">
        <v>1</v>
      </c>
      <c r="K5795" s="432"/>
      <c r="L5795" s="432" t="e">
        <f>IF(K5795=0,#REF!,0)</f>
        <v>#REF!</v>
      </c>
      <c r="O5795">
        <v>61225.174286000001</v>
      </c>
      <c r="P5795">
        <v>42</v>
      </c>
    </row>
    <row r="5796" spans="1:16">
      <c r="A5796" s="29">
        <v>5794</v>
      </c>
      <c r="B5796" s="29">
        <v>1485.831999999999</v>
      </c>
      <c r="C5796" s="29">
        <v>131638.44699999981</v>
      </c>
      <c r="D5796" s="29">
        <v>1</v>
      </c>
      <c r="E5796" s="29">
        <v>1</v>
      </c>
      <c r="F5796" s="29">
        <v>3347.172</v>
      </c>
      <c r="G5796" s="29">
        <v>1</v>
      </c>
      <c r="H5796" s="29">
        <v>1</v>
      </c>
      <c r="I5796" s="29">
        <v>1</v>
      </c>
      <c r="K5796" s="432"/>
      <c r="L5796" s="432" t="e">
        <f>IF(K5796=0,#REF!,0)</f>
        <v>#REF!</v>
      </c>
      <c r="O5796">
        <v>62612.459838000002</v>
      </c>
      <c r="P5796">
        <v>29</v>
      </c>
    </row>
    <row r="5797" spans="1:16">
      <c r="A5797" s="29">
        <v>5795</v>
      </c>
      <c r="B5797" s="29">
        <v>2253.8059999999982</v>
      </c>
      <c r="C5797" s="29">
        <v>165684.7479999997</v>
      </c>
      <c r="D5797" s="29">
        <v>1</v>
      </c>
      <c r="E5797" s="29">
        <v>1</v>
      </c>
      <c r="F5797" s="29">
        <v>2954.0309999999999</v>
      </c>
      <c r="G5797" s="29">
        <v>1</v>
      </c>
      <c r="H5797" s="29">
        <v>1</v>
      </c>
      <c r="I5797" s="29">
        <v>1</v>
      </c>
      <c r="K5797" s="432"/>
      <c r="L5797" s="432" t="e">
        <f>IF(K5797=0,#REF!,0)</f>
        <v>#REF!</v>
      </c>
      <c r="O5797">
        <v>63209.559388000001</v>
      </c>
      <c r="P5797">
        <v>17</v>
      </c>
    </row>
    <row r="5798" spans="1:16">
      <c r="A5798" s="29">
        <v>5796</v>
      </c>
      <c r="B5798" s="29">
        <v>3479.7339999999881</v>
      </c>
      <c r="C5798" s="29">
        <v>145937.34499999991</v>
      </c>
      <c r="D5798" s="29">
        <v>1</v>
      </c>
      <c r="E5798" s="29">
        <v>1</v>
      </c>
      <c r="F5798" s="29">
        <v>2757.5219999999899</v>
      </c>
      <c r="G5798" s="29">
        <v>1</v>
      </c>
      <c r="H5798" s="29">
        <v>1</v>
      </c>
      <c r="I5798" s="29">
        <v>1</v>
      </c>
      <c r="K5798" s="432"/>
      <c r="L5798" s="432" t="e">
        <f>IF(K5798=0,#REF!,0)</f>
        <v>#REF!</v>
      </c>
      <c r="O5798">
        <v>63823.951538000001</v>
      </c>
      <c r="P5798">
        <v>17</v>
      </c>
    </row>
    <row r="5799" spans="1:16">
      <c r="A5799" s="29">
        <v>5797</v>
      </c>
      <c r="B5799" s="29">
        <v>14461.939</v>
      </c>
      <c r="C5799" s="29">
        <v>90744.111999999892</v>
      </c>
      <c r="D5799" s="29">
        <v>1</v>
      </c>
      <c r="E5799" s="29">
        <v>1</v>
      </c>
      <c r="F5799" s="29">
        <v>4128.8580000000002</v>
      </c>
      <c r="G5799" s="29">
        <v>1</v>
      </c>
      <c r="H5799" s="29">
        <v>1</v>
      </c>
      <c r="I5799" s="29">
        <v>1</v>
      </c>
      <c r="K5799" s="432"/>
      <c r="L5799" s="432" t="e">
        <f>IF(K5799=0,#REF!,0)</f>
        <v>#REF!</v>
      </c>
      <c r="O5799">
        <v>61039.647125000003</v>
      </c>
      <c r="P5799">
        <v>16</v>
      </c>
    </row>
    <row r="5800" spans="1:16">
      <c r="A5800" s="29">
        <v>5798</v>
      </c>
      <c r="B5800" s="29">
        <v>7165.3490000000002</v>
      </c>
      <c r="C5800" s="29">
        <v>129570.44599999989</v>
      </c>
      <c r="D5800" s="29">
        <v>1</v>
      </c>
      <c r="E5800" s="29">
        <v>1</v>
      </c>
      <c r="F5800" s="29">
        <v>3671.15399999999</v>
      </c>
      <c r="G5800" s="29">
        <v>1</v>
      </c>
      <c r="H5800" s="29">
        <v>1</v>
      </c>
      <c r="I5800" s="29">
        <v>1</v>
      </c>
      <c r="K5800" s="432"/>
      <c r="L5800" s="432" t="e">
        <f>IF(K5800=0,#REF!,0)</f>
        <v>#REF!</v>
      </c>
      <c r="O5800">
        <v>60970.925660000001</v>
      </c>
      <c r="P5800">
        <v>12</v>
      </c>
    </row>
    <row r="5801" spans="1:16">
      <c r="A5801" s="29">
        <v>5799</v>
      </c>
      <c r="B5801" s="29">
        <v>6194.0529999999972</v>
      </c>
      <c r="C5801" s="29">
        <v>176345.18199999971</v>
      </c>
      <c r="D5801" s="29">
        <v>1</v>
      </c>
      <c r="E5801" s="29">
        <v>1</v>
      </c>
      <c r="F5801" s="29">
        <v>2104.1860000000001</v>
      </c>
      <c r="G5801" s="29">
        <v>1</v>
      </c>
      <c r="H5801" s="29">
        <v>1</v>
      </c>
      <c r="I5801" s="29">
        <v>1</v>
      </c>
      <c r="K5801" s="432"/>
      <c r="L5801" s="432" t="e">
        <f>IF(K5801=0,#REF!,0)</f>
        <v>#REF!</v>
      </c>
      <c r="O5801">
        <v>63229.609923999997</v>
      </c>
      <c r="P5801">
        <v>12</v>
      </c>
    </row>
    <row r="5802" spans="1:16">
      <c r="A5802" s="29">
        <v>5800</v>
      </c>
      <c r="B5802" s="29">
        <v>6419.819999999997</v>
      </c>
      <c r="C5802" s="29">
        <v>156018.13499999969</v>
      </c>
      <c r="D5802" s="29">
        <v>1</v>
      </c>
      <c r="E5802" s="29">
        <v>1</v>
      </c>
      <c r="F5802" s="29">
        <v>1843.4649999999999</v>
      </c>
      <c r="G5802" s="29">
        <v>1</v>
      </c>
      <c r="H5802" s="29">
        <v>1</v>
      </c>
      <c r="I5802" s="29">
        <v>1</v>
      </c>
      <c r="K5802" s="432"/>
      <c r="L5802" s="432" t="e">
        <f>IF(K5802=0,#REF!,0)</f>
        <v>#REF!</v>
      </c>
      <c r="O5802">
        <v>63107.080321999987</v>
      </c>
      <c r="P5802">
        <v>17</v>
      </c>
    </row>
    <row r="5803" spans="1:16">
      <c r="A5803" s="29">
        <v>5801</v>
      </c>
      <c r="B5803" s="29">
        <v>5620.516999999998</v>
      </c>
      <c r="C5803" s="29">
        <v>136940.57799999989</v>
      </c>
      <c r="D5803" s="29">
        <v>1</v>
      </c>
      <c r="E5803" s="29">
        <v>1</v>
      </c>
      <c r="F5803" s="29">
        <v>2104.3969999999899</v>
      </c>
      <c r="G5803" s="29">
        <v>1</v>
      </c>
      <c r="H5803" s="29">
        <v>1</v>
      </c>
      <c r="I5803" s="29">
        <v>1</v>
      </c>
      <c r="K5803" s="432"/>
      <c r="L5803" s="432" t="e">
        <f>IF(K5803=0,#REF!,0)</f>
        <v>#REF!</v>
      </c>
      <c r="O5803">
        <v>63459.616273</v>
      </c>
      <c r="P5803">
        <v>17</v>
      </c>
    </row>
    <row r="5804" spans="1:16">
      <c r="A5804" s="29">
        <v>5802</v>
      </c>
      <c r="B5804" s="29">
        <v>5647.8369999999986</v>
      </c>
      <c r="C5804" s="29">
        <v>80598.661999999778</v>
      </c>
      <c r="D5804" s="29">
        <v>1</v>
      </c>
      <c r="E5804" s="29">
        <v>1</v>
      </c>
      <c r="F5804" s="29">
        <v>3671.88</v>
      </c>
      <c r="G5804" s="29">
        <v>1</v>
      </c>
      <c r="H5804" s="29">
        <v>1</v>
      </c>
      <c r="I5804" s="29">
        <v>1</v>
      </c>
      <c r="K5804" s="432"/>
      <c r="L5804" s="432" t="e">
        <f>IF(K5804=0,#REF!,0)</f>
        <v>#REF!</v>
      </c>
      <c r="O5804">
        <v>62891.876342000003</v>
      </c>
      <c r="P5804">
        <v>17</v>
      </c>
    </row>
    <row r="5805" spans="1:16">
      <c r="A5805" s="29">
        <v>5803</v>
      </c>
      <c r="B5805" s="29">
        <v>11092.910999999989</v>
      </c>
      <c r="C5805" s="29">
        <v>37251.111999999892</v>
      </c>
      <c r="D5805" s="29">
        <v>1</v>
      </c>
      <c r="E5805" s="29">
        <v>1</v>
      </c>
      <c r="F5805" s="29">
        <v>5175.9769999999999</v>
      </c>
      <c r="G5805" s="29">
        <v>1</v>
      </c>
      <c r="H5805" s="29">
        <v>1</v>
      </c>
      <c r="I5805" s="29">
        <v>1</v>
      </c>
      <c r="K5805" s="432"/>
      <c r="L5805" s="432" t="e">
        <f>IF(K5805=0,#REF!,0)</f>
        <v>#REF!</v>
      </c>
      <c r="O5805">
        <v>61697.322509999998</v>
      </c>
      <c r="P5805">
        <v>25</v>
      </c>
    </row>
    <row r="5806" spans="1:16">
      <c r="A5806" s="29">
        <v>5804</v>
      </c>
      <c r="B5806" s="29">
        <v>11693.903</v>
      </c>
      <c r="C5806" s="29">
        <v>37666.2389999999</v>
      </c>
      <c r="D5806" s="29">
        <v>1</v>
      </c>
      <c r="E5806" s="29">
        <v>1</v>
      </c>
      <c r="F5806" s="29">
        <v>5242.3429999999998</v>
      </c>
      <c r="G5806" s="29">
        <v>1</v>
      </c>
      <c r="H5806" s="29">
        <v>1</v>
      </c>
      <c r="I5806" s="29">
        <v>1</v>
      </c>
      <c r="K5806" s="432"/>
      <c r="L5806" s="432" t="e">
        <f>IF(K5806=0,#REF!,0)</f>
        <v>#REF!</v>
      </c>
      <c r="O5806">
        <v>62633.74353</v>
      </c>
      <c r="P5806">
        <v>24</v>
      </c>
    </row>
    <row r="5807" spans="1:16">
      <c r="A5807" s="29">
        <v>5805</v>
      </c>
      <c r="B5807" s="29">
        <v>2047.7129999999991</v>
      </c>
      <c r="C5807" s="29">
        <v>16753.880999999899</v>
      </c>
      <c r="D5807" s="29">
        <v>1</v>
      </c>
      <c r="E5807" s="29">
        <v>1</v>
      </c>
      <c r="F5807" s="29">
        <v>4066.308</v>
      </c>
      <c r="G5807" s="29">
        <v>1</v>
      </c>
      <c r="H5807" s="29">
        <v>1</v>
      </c>
      <c r="I5807" s="29">
        <v>1</v>
      </c>
      <c r="K5807" s="432"/>
      <c r="L5807" s="432" t="e">
        <f>IF(K5807=0,#REF!,0)</f>
        <v>#REF!</v>
      </c>
      <c r="O5807">
        <v>62979.859313000001</v>
      </c>
      <c r="P5807">
        <v>24</v>
      </c>
    </row>
    <row r="5808" spans="1:16">
      <c r="A5808" s="29">
        <v>5806</v>
      </c>
      <c r="B5808" s="29">
        <v>1762.222</v>
      </c>
      <c r="C5808" s="29">
        <v>15865.020999999901</v>
      </c>
      <c r="D5808" s="29">
        <v>1</v>
      </c>
      <c r="E5808" s="29">
        <v>1</v>
      </c>
      <c r="F5808" s="29">
        <v>2955.8209999999999</v>
      </c>
      <c r="G5808" s="29">
        <v>1</v>
      </c>
      <c r="H5808" s="29">
        <v>1</v>
      </c>
      <c r="I5808" s="29">
        <v>1</v>
      </c>
      <c r="K5808" s="432"/>
      <c r="L5808" s="432" t="e">
        <f>IF(K5808=0,#REF!,0)</f>
        <v>#REF!</v>
      </c>
      <c r="O5808">
        <v>61631.876985000003</v>
      </c>
      <c r="P5808">
        <v>25</v>
      </c>
    </row>
    <row r="5809" spans="1:16">
      <c r="A5809" s="29">
        <v>5807</v>
      </c>
      <c r="B5809" s="29">
        <v>1762.222</v>
      </c>
      <c r="C5809" s="29">
        <v>15293.3199999999</v>
      </c>
      <c r="D5809" s="29">
        <v>1</v>
      </c>
      <c r="E5809" s="29">
        <v>1</v>
      </c>
      <c r="F5809" s="29">
        <v>1650.71899999999</v>
      </c>
      <c r="G5809" s="29">
        <v>1</v>
      </c>
      <c r="H5809" s="29">
        <v>1</v>
      </c>
      <c r="I5809" s="29">
        <v>1</v>
      </c>
      <c r="K5809" s="432"/>
      <c r="L5809" s="432" t="e">
        <f>IF(K5809=0,#REF!,0)</f>
        <v>#REF!</v>
      </c>
      <c r="O5809">
        <v>59936.643859999996</v>
      </c>
      <c r="P5809">
        <v>22</v>
      </c>
    </row>
    <row r="5810" spans="1:16">
      <c r="A5810" s="29">
        <v>5808</v>
      </c>
      <c r="B5810" s="29">
        <v>1032.623999999998</v>
      </c>
      <c r="C5810" s="29">
        <v>15270.1259999999</v>
      </c>
      <c r="D5810" s="29">
        <v>1</v>
      </c>
      <c r="E5810" s="29">
        <v>1</v>
      </c>
      <c r="F5810" s="29">
        <v>1260.81799999999</v>
      </c>
      <c r="G5810" s="29">
        <v>1</v>
      </c>
      <c r="H5810" s="29">
        <v>1</v>
      </c>
      <c r="I5810" s="29">
        <v>1</v>
      </c>
      <c r="K5810" s="432"/>
      <c r="L5810" s="432" t="e">
        <f>IF(K5810=0,#REF!,0)</f>
        <v>#REF!</v>
      </c>
      <c r="O5810">
        <v>57458.908599000002</v>
      </c>
      <c r="P5810">
        <v>20</v>
      </c>
    </row>
    <row r="5811" spans="1:16">
      <c r="A5811" s="29">
        <v>5809</v>
      </c>
      <c r="B5811" s="29">
        <v>1032.623999999998</v>
      </c>
      <c r="C5811" s="29">
        <v>15266.745999999899</v>
      </c>
      <c r="D5811" s="29">
        <v>1</v>
      </c>
      <c r="E5811" s="29">
        <v>1</v>
      </c>
      <c r="F5811" s="29">
        <v>536.173</v>
      </c>
      <c r="G5811" s="29">
        <v>1</v>
      </c>
      <c r="H5811" s="29">
        <v>1</v>
      </c>
      <c r="I5811" s="29">
        <v>1</v>
      </c>
      <c r="K5811" s="432"/>
      <c r="L5811" s="432" t="e">
        <f>IF(K5811=0,#REF!,0)</f>
        <v>#REF!</v>
      </c>
      <c r="O5811">
        <v>56309.204561000013</v>
      </c>
      <c r="P5811">
        <v>15</v>
      </c>
    </row>
    <row r="5812" spans="1:16">
      <c r="A5812" s="29">
        <v>5810</v>
      </c>
      <c r="B5812" s="29">
        <v>1032.623999999998</v>
      </c>
      <c r="C5812" s="29">
        <v>15197.6959999999</v>
      </c>
      <c r="D5812" s="29">
        <v>1</v>
      </c>
      <c r="E5812" s="29">
        <v>1</v>
      </c>
      <c r="F5812" s="29">
        <v>590.04200000000003</v>
      </c>
      <c r="G5812" s="29">
        <v>1</v>
      </c>
      <c r="H5812" s="29">
        <v>1</v>
      </c>
      <c r="I5812" s="29">
        <v>1</v>
      </c>
      <c r="K5812" s="432"/>
      <c r="L5812" s="432" t="e">
        <f>IF(K5812=0,#REF!,0)</f>
        <v>#REF!</v>
      </c>
      <c r="O5812">
        <v>53940.493103000001</v>
      </c>
      <c r="P5812">
        <v>12</v>
      </c>
    </row>
    <row r="5813" spans="1:16">
      <c r="A5813" s="29">
        <v>5811</v>
      </c>
      <c r="B5813" s="29">
        <v>1032.623999999998</v>
      </c>
      <c r="C5813" s="29">
        <v>15194.835999999899</v>
      </c>
      <c r="D5813" s="29">
        <v>1</v>
      </c>
      <c r="E5813" s="29">
        <v>1</v>
      </c>
      <c r="F5813" s="29">
        <v>380.26600000000002</v>
      </c>
      <c r="G5813" s="29">
        <v>1</v>
      </c>
      <c r="H5813" s="29">
        <v>1</v>
      </c>
      <c r="I5813" s="29">
        <v>1</v>
      </c>
      <c r="K5813" s="432"/>
      <c r="L5813" s="432" t="e">
        <f>IF(K5813=0,#REF!,0)</f>
        <v>#REF!</v>
      </c>
      <c r="O5813">
        <v>53954.151460000001</v>
      </c>
      <c r="P5813">
        <v>10</v>
      </c>
    </row>
    <row r="5814" spans="1:16">
      <c r="A5814" s="29">
        <v>5812</v>
      </c>
      <c r="B5814" s="29">
        <v>1032.623999999998</v>
      </c>
      <c r="C5814" s="29">
        <v>15193.5729999999</v>
      </c>
      <c r="D5814" s="29">
        <v>1</v>
      </c>
      <c r="E5814" s="29">
        <v>1</v>
      </c>
      <c r="F5814" s="29">
        <v>225.61199999999999</v>
      </c>
      <c r="G5814" s="29">
        <v>1</v>
      </c>
      <c r="H5814" s="29">
        <v>1</v>
      </c>
      <c r="I5814" s="29">
        <v>1</v>
      </c>
      <c r="K5814" s="432"/>
      <c r="L5814" s="432" t="e">
        <f>IF(K5814=0,#REF!,0)</f>
        <v>#REF!</v>
      </c>
      <c r="O5814">
        <v>53931.578673999997</v>
      </c>
      <c r="P5814">
        <v>11</v>
      </c>
    </row>
    <row r="5815" spans="1:16">
      <c r="A5815" s="29">
        <v>5813</v>
      </c>
      <c r="B5815" s="29">
        <v>1032.623999999998</v>
      </c>
      <c r="C5815" s="29">
        <v>15191.8389999999</v>
      </c>
      <c r="D5815" s="29">
        <v>1</v>
      </c>
      <c r="E5815" s="29">
        <v>1</v>
      </c>
      <c r="F5815" s="29">
        <v>225.92899999999901</v>
      </c>
      <c r="G5815" s="29">
        <v>1</v>
      </c>
      <c r="H5815" s="29">
        <v>1</v>
      </c>
      <c r="I5815" s="29">
        <v>1</v>
      </c>
      <c r="K5815" s="432"/>
      <c r="L5815" s="432" t="e">
        <f>IF(K5815=0,#REF!,0)</f>
        <v>#REF!</v>
      </c>
      <c r="O5815">
        <v>54380.602936000003</v>
      </c>
      <c r="P5815">
        <v>10</v>
      </c>
    </row>
    <row r="5816" spans="1:16">
      <c r="A5816" s="29">
        <v>5814</v>
      </c>
      <c r="B5816" s="29">
        <v>1762.222</v>
      </c>
      <c r="C5816" s="29">
        <v>15191.0469999999</v>
      </c>
      <c r="D5816" s="29">
        <v>1</v>
      </c>
      <c r="E5816" s="29">
        <v>1</v>
      </c>
      <c r="F5816" s="29">
        <v>699.16899999999896</v>
      </c>
      <c r="G5816" s="29">
        <v>1</v>
      </c>
      <c r="H5816" s="29">
        <v>1</v>
      </c>
      <c r="I5816" s="29">
        <v>1</v>
      </c>
      <c r="K5816" s="432"/>
      <c r="L5816" s="432" t="e">
        <f>IF(K5816=0,#REF!,0)</f>
        <v>#REF!</v>
      </c>
      <c r="O5816">
        <v>55593.780273999997</v>
      </c>
      <c r="P5816">
        <v>10</v>
      </c>
    </row>
    <row r="5817" spans="1:16">
      <c r="A5817" s="29">
        <v>5815</v>
      </c>
      <c r="B5817" s="29">
        <v>6139.8579999999993</v>
      </c>
      <c r="C5817" s="29">
        <v>15293.726999999901</v>
      </c>
      <c r="D5817" s="29">
        <v>1</v>
      </c>
      <c r="E5817" s="29">
        <v>1</v>
      </c>
      <c r="F5817" s="29">
        <v>1865.78899999999</v>
      </c>
      <c r="G5817" s="29">
        <v>1</v>
      </c>
      <c r="H5817" s="29">
        <v>1</v>
      </c>
      <c r="I5817" s="29">
        <v>1</v>
      </c>
      <c r="K5817" s="432"/>
      <c r="L5817" s="432" t="e">
        <f>IF(K5817=0,#REF!,0)</f>
        <v>#REF!</v>
      </c>
      <c r="O5817">
        <v>56527.589141999997</v>
      </c>
      <c r="P5817">
        <v>13</v>
      </c>
    </row>
    <row r="5818" spans="1:16">
      <c r="A5818" s="29">
        <v>5816</v>
      </c>
      <c r="B5818" s="29">
        <v>1762.222</v>
      </c>
      <c r="C5818" s="29">
        <v>29807.145999999899</v>
      </c>
      <c r="D5818" s="29">
        <v>1</v>
      </c>
      <c r="E5818" s="29">
        <v>1</v>
      </c>
      <c r="F5818" s="29">
        <v>3154.0069999999901</v>
      </c>
      <c r="G5818" s="29">
        <v>1</v>
      </c>
      <c r="H5818" s="29">
        <v>1</v>
      </c>
      <c r="I5818" s="29">
        <v>1</v>
      </c>
      <c r="K5818" s="432"/>
      <c r="L5818" s="432" t="e">
        <f>IF(K5818=0,#REF!,0)</f>
        <v>#REF!</v>
      </c>
      <c r="O5818">
        <v>57868.752532999999</v>
      </c>
      <c r="P5818">
        <v>23</v>
      </c>
    </row>
    <row r="5819" spans="1:16">
      <c r="A5819" s="29">
        <v>5817</v>
      </c>
      <c r="B5819" s="29">
        <v>1035.391999999998</v>
      </c>
      <c r="C5819" s="29">
        <v>32163.906999999901</v>
      </c>
      <c r="D5819" s="29">
        <v>1</v>
      </c>
      <c r="E5819" s="29">
        <v>1</v>
      </c>
      <c r="F5819" s="29">
        <v>5115.2799999999897</v>
      </c>
      <c r="G5819" s="29">
        <v>1</v>
      </c>
      <c r="H5819" s="29">
        <v>1</v>
      </c>
      <c r="I5819" s="29">
        <v>1</v>
      </c>
      <c r="K5819" s="432"/>
      <c r="L5819" s="432" t="e">
        <f>IF(K5819=0,#REF!,0)</f>
        <v>#REF!</v>
      </c>
      <c r="O5819">
        <v>60150.732513000003</v>
      </c>
      <c r="P5819">
        <v>19</v>
      </c>
    </row>
    <row r="5820" spans="1:16">
      <c r="A5820" s="29">
        <v>5818</v>
      </c>
      <c r="B5820" s="29">
        <v>1174.9589999999989</v>
      </c>
      <c r="C5820" s="29">
        <v>34523.96199999989</v>
      </c>
      <c r="D5820" s="29">
        <v>1</v>
      </c>
      <c r="E5820" s="29">
        <v>1</v>
      </c>
      <c r="F5820" s="29">
        <v>5057.9939999999997</v>
      </c>
      <c r="G5820" s="29">
        <v>1</v>
      </c>
      <c r="H5820" s="29">
        <v>1</v>
      </c>
      <c r="I5820" s="29">
        <v>1</v>
      </c>
      <c r="K5820" s="432">
        <v>5284.2722264068034</v>
      </c>
      <c r="L5820" s="432">
        <f>IF(K5820=0,#REF!,0)</f>
        <v>0</v>
      </c>
      <c r="O5820">
        <v>62119.075165000002</v>
      </c>
      <c r="P5820">
        <v>16</v>
      </c>
    </row>
    <row r="5821" spans="1:16">
      <c r="A5821" s="29">
        <v>5819</v>
      </c>
      <c r="B5821" s="29">
        <v>1282.2769999999989</v>
      </c>
      <c r="C5821" s="29">
        <v>37519.378999999892</v>
      </c>
      <c r="D5821" s="29">
        <v>1</v>
      </c>
      <c r="E5821" s="29">
        <v>1</v>
      </c>
      <c r="F5821" s="29">
        <v>4551.9079999999904</v>
      </c>
      <c r="G5821" s="29">
        <v>1</v>
      </c>
      <c r="H5821" s="29">
        <v>1</v>
      </c>
      <c r="I5821" s="29">
        <v>1</v>
      </c>
      <c r="K5821" s="432">
        <v>14014.17049617424</v>
      </c>
      <c r="L5821" s="432">
        <f>IF(K5821=0,#REF!,0)</f>
        <v>0</v>
      </c>
      <c r="O5821">
        <v>62990.337767999998</v>
      </c>
      <c r="P5821">
        <v>15</v>
      </c>
    </row>
    <row r="5822" spans="1:16">
      <c r="A5822" s="29">
        <v>5820</v>
      </c>
      <c r="B5822" s="29">
        <v>1293.780999999999</v>
      </c>
      <c r="C5822" s="29">
        <v>37037.129999999903</v>
      </c>
      <c r="D5822" s="29">
        <v>1</v>
      </c>
      <c r="E5822" s="29">
        <v>1</v>
      </c>
      <c r="F5822" s="29">
        <v>4887.6859999999997</v>
      </c>
      <c r="G5822" s="29">
        <v>1</v>
      </c>
      <c r="H5822" s="29">
        <v>1</v>
      </c>
      <c r="I5822" s="29">
        <v>1</v>
      </c>
      <c r="K5822" s="432">
        <v>27433.98798225397</v>
      </c>
      <c r="L5822" s="432">
        <f>IF(K5822=0,#REF!,0)</f>
        <v>0</v>
      </c>
      <c r="O5822">
        <v>62689.884155</v>
      </c>
      <c r="P5822">
        <v>19</v>
      </c>
    </row>
    <row r="5823" spans="1:16">
      <c r="A5823" s="29">
        <v>5821</v>
      </c>
      <c r="B5823" s="29">
        <v>7140.0879999999997</v>
      </c>
      <c r="C5823" s="29">
        <v>36521.254999999997</v>
      </c>
      <c r="D5823" s="29">
        <v>1</v>
      </c>
      <c r="E5823" s="29">
        <v>1</v>
      </c>
      <c r="F5823" s="29">
        <v>4940.9690000000001</v>
      </c>
      <c r="G5823" s="29">
        <v>1</v>
      </c>
      <c r="H5823" s="29">
        <v>1</v>
      </c>
      <c r="I5823" s="29">
        <v>1</v>
      </c>
      <c r="K5823" s="432">
        <v>29687.49553975842</v>
      </c>
      <c r="L5823" s="432">
        <f>IF(K5823=0,#REF!,0)</f>
        <v>0</v>
      </c>
      <c r="O5823">
        <v>61268.865845</v>
      </c>
      <c r="P5823">
        <v>14</v>
      </c>
    </row>
    <row r="5824" spans="1:16">
      <c r="A5824" s="29">
        <v>5822</v>
      </c>
      <c r="B5824" s="29">
        <v>2182.4429999999988</v>
      </c>
      <c r="C5824" s="29">
        <v>36640.023999999888</v>
      </c>
      <c r="D5824" s="29">
        <v>1</v>
      </c>
      <c r="E5824" s="29">
        <v>1</v>
      </c>
      <c r="F5824" s="29">
        <v>3932.5329999999999</v>
      </c>
      <c r="G5824" s="29">
        <v>1</v>
      </c>
      <c r="H5824" s="29">
        <v>1</v>
      </c>
      <c r="I5824" s="29">
        <v>1</v>
      </c>
      <c r="K5824" s="432">
        <v>427.16273970546717</v>
      </c>
      <c r="L5824" s="432">
        <f>IF(K5824=0,#REF!,0)</f>
        <v>0</v>
      </c>
      <c r="O5824">
        <v>60906.685912999987</v>
      </c>
      <c r="P5824">
        <v>14</v>
      </c>
    </row>
    <row r="5825" spans="1:16">
      <c r="A5825" s="29">
        <v>5823</v>
      </c>
      <c r="B5825" s="29">
        <v>1358.0869999999979</v>
      </c>
      <c r="C5825" s="29">
        <v>37741.614999999903</v>
      </c>
      <c r="D5825" s="29">
        <v>1</v>
      </c>
      <c r="E5825" s="29">
        <v>1</v>
      </c>
      <c r="F5825" s="29">
        <v>3148.607</v>
      </c>
      <c r="G5825" s="29">
        <v>1</v>
      </c>
      <c r="H5825" s="29">
        <v>1</v>
      </c>
      <c r="I5825" s="29">
        <v>1</v>
      </c>
      <c r="K5825" s="432">
        <v>12517.28201264575</v>
      </c>
      <c r="L5825" s="432">
        <f>IF(K5825=0,#REF!,0)</f>
        <v>0</v>
      </c>
      <c r="O5825">
        <v>64401.6662</v>
      </c>
      <c r="P5825">
        <v>13</v>
      </c>
    </row>
    <row r="5826" spans="1:16">
      <c r="A5826" s="29">
        <v>5824</v>
      </c>
      <c r="B5826" s="29">
        <v>1310.0889999999979</v>
      </c>
      <c r="C5826" s="29">
        <v>36843.903999999893</v>
      </c>
      <c r="D5826" s="29">
        <v>1</v>
      </c>
      <c r="E5826" s="29">
        <v>1</v>
      </c>
      <c r="F5826" s="29">
        <v>2477.2199999999998</v>
      </c>
      <c r="G5826" s="29">
        <v>1</v>
      </c>
      <c r="H5826" s="29">
        <v>1</v>
      </c>
      <c r="I5826" s="29">
        <v>1</v>
      </c>
      <c r="K5826" s="432"/>
      <c r="L5826" s="432" t="e">
        <f>IF(K5826=0,#REF!,0)</f>
        <v>#REF!</v>
      </c>
      <c r="O5826">
        <v>64104.448913</v>
      </c>
      <c r="P5826">
        <v>11</v>
      </c>
    </row>
    <row r="5827" spans="1:16">
      <c r="A5827" s="29">
        <v>5825</v>
      </c>
      <c r="B5827" s="29">
        <v>1407.343999999998</v>
      </c>
      <c r="C5827" s="29">
        <v>36691.416999999878</v>
      </c>
      <c r="D5827" s="29">
        <v>1</v>
      </c>
      <c r="E5827" s="29">
        <v>1</v>
      </c>
      <c r="F5827" s="29">
        <v>3148.6589999999901</v>
      </c>
      <c r="G5827" s="29">
        <v>1</v>
      </c>
      <c r="H5827" s="29">
        <v>1</v>
      </c>
      <c r="I5827" s="29">
        <v>1</v>
      </c>
      <c r="K5827" s="432"/>
      <c r="L5827" s="432" t="e">
        <f>IF(K5827=0,#REF!,0)</f>
        <v>#REF!</v>
      </c>
      <c r="O5827">
        <v>64554.113036000002</v>
      </c>
      <c r="P5827">
        <v>10</v>
      </c>
    </row>
    <row r="5828" spans="1:16">
      <c r="A5828" s="29">
        <v>5826</v>
      </c>
      <c r="B5828" s="29">
        <v>2157.2439999999988</v>
      </c>
      <c r="C5828" s="29">
        <v>35861.566999999894</v>
      </c>
      <c r="D5828" s="29">
        <v>1</v>
      </c>
      <c r="E5828" s="29">
        <v>1</v>
      </c>
      <c r="F5828" s="29">
        <v>4044.8159999999898</v>
      </c>
      <c r="G5828" s="29">
        <v>1</v>
      </c>
      <c r="H5828" s="29">
        <v>1</v>
      </c>
      <c r="I5828" s="29">
        <v>1</v>
      </c>
      <c r="K5828" s="432"/>
      <c r="L5828" s="432" t="e">
        <f>IF(K5828=0,#REF!,0)</f>
        <v>#REF!</v>
      </c>
      <c r="O5828">
        <v>64716.317872000007</v>
      </c>
      <c r="P5828">
        <v>10</v>
      </c>
    </row>
    <row r="5829" spans="1:16">
      <c r="A5829" s="29">
        <v>5827</v>
      </c>
      <c r="B5829" s="29">
        <v>6972.8659999999982</v>
      </c>
      <c r="C5829" s="29">
        <v>34692.127999999902</v>
      </c>
      <c r="D5829" s="29">
        <v>1</v>
      </c>
      <c r="E5829" s="29">
        <v>1</v>
      </c>
      <c r="F5829" s="29">
        <v>5613.5839999999898</v>
      </c>
      <c r="G5829" s="29">
        <v>1</v>
      </c>
      <c r="H5829" s="29">
        <v>1</v>
      </c>
      <c r="I5829" s="29">
        <v>1</v>
      </c>
      <c r="K5829" s="432"/>
      <c r="L5829" s="432" t="e">
        <f>IF(K5829=0,#REF!,0)</f>
        <v>#REF!</v>
      </c>
      <c r="O5829">
        <v>63894.247619999987</v>
      </c>
      <c r="P5829">
        <v>13</v>
      </c>
    </row>
    <row r="5830" spans="1:16">
      <c r="A5830" s="29">
        <v>5828</v>
      </c>
      <c r="B5830" s="29">
        <v>8215.6829999999991</v>
      </c>
      <c r="C5830" s="29">
        <v>35113.041999999892</v>
      </c>
      <c r="D5830" s="29">
        <v>1</v>
      </c>
      <c r="E5830" s="29">
        <v>1</v>
      </c>
      <c r="F5830" s="29">
        <v>4437.7919999999904</v>
      </c>
      <c r="G5830" s="29">
        <v>1</v>
      </c>
      <c r="H5830" s="29">
        <v>1</v>
      </c>
      <c r="I5830" s="29">
        <v>1</v>
      </c>
      <c r="K5830" s="432"/>
      <c r="L5830" s="432" t="e">
        <f>IF(K5830=0,#REF!,0)</f>
        <v>#REF!</v>
      </c>
      <c r="O5830">
        <v>64195.168702000003</v>
      </c>
      <c r="P5830">
        <v>12</v>
      </c>
    </row>
    <row r="5831" spans="1:16">
      <c r="A5831" s="29">
        <v>5829</v>
      </c>
      <c r="B5831" s="29">
        <v>1817.9069999999999</v>
      </c>
      <c r="C5831" s="29">
        <v>16422.6869999999</v>
      </c>
      <c r="D5831" s="29">
        <v>1</v>
      </c>
      <c r="E5831" s="29">
        <v>1</v>
      </c>
      <c r="F5831" s="29">
        <v>2478.857</v>
      </c>
      <c r="G5831" s="29">
        <v>1</v>
      </c>
      <c r="H5831" s="29">
        <v>1</v>
      </c>
      <c r="I5831" s="29">
        <v>1</v>
      </c>
      <c r="K5831" s="432"/>
      <c r="L5831" s="432" t="e">
        <f>IF(K5831=0,#REF!,0)</f>
        <v>#REF!</v>
      </c>
      <c r="O5831">
        <v>63373.745970999997</v>
      </c>
      <c r="P5831">
        <v>15</v>
      </c>
    </row>
    <row r="5832" spans="1:16">
      <c r="A5832" s="29">
        <v>5830</v>
      </c>
      <c r="B5832" s="29">
        <v>1762.222</v>
      </c>
      <c r="C5832" s="29">
        <v>15768.746999999899</v>
      </c>
      <c r="D5832" s="29">
        <v>1</v>
      </c>
      <c r="E5832" s="29">
        <v>1</v>
      </c>
      <c r="F5832" s="29">
        <v>2423.1699999999901</v>
      </c>
      <c r="G5832" s="29">
        <v>1</v>
      </c>
      <c r="H5832" s="29">
        <v>1</v>
      </c>
      <c r="I5832" s="29">
        <v>1</v>
      </c>
      <c r="K5832" s="432"/>
      <c r="L5832" s="432" t="e">
        <f>IF(K5832=0,#REF!,0)</f>
        <v>#REF!</v>
      </c>
      <c r="O5832">
        <v>62350.608336999998</v>
      </c>
      <c r="P5832">
        <v>17</v>
      </c>
    </row>
    <row r="5833" spans="1:16">
      <c r="A5833" s="29">
        <v>5831</v>
      </c>
      <c r="B5833" s="29">
        <v>1762.222</v>
      </c>
      <c r="C5833" s="29">
        <v>15292.978999999899</v>
      </c>
      <c r="D5833" s="29">
        <v>1</v>
      </c>
      <c r="E5833" s="29">
        <v>1</v>
      </c>
      <c r="F5833" s="29">
        <v>1975.9580000000001</v>
      </c>
      <c r="G5833" s="29">
        <v>1</v>
      </c>
      <c r="H5833" s="29">
        <v>1</v>
      </c>
      <c r="I5833" s="29">
        <v>1</v>
      </c>
      <c r="K5833" s="432"/>
      <c r="L5833" s="432" t="e">
        <f>IF(K5833=0,#REF!,0)</f>
        <v>#REF!</v>
      </c>
      <c r="O5833">
        <v>60188.017210999998</v>
      </c>
      <c r="P5833">
        <v>13</v>
      </c>
    </row>
    <row r="5834" spans="1:16">
      <c r="A5834" s="29">
        <v>5832</v>
      </c>
      <c r="B5834" s="29">
        <v>1032.623999999998</v>
      </c>
      <c r="C5834" s="29">
        <v>15283.1349999999</v>
      </c>
      <c r="D5834" s="29">
        <v>1</v>
      </c>
      <c r="E5834" s="29">
        <v>1</v>
      </c>
      <c r="F5834" s="29">
        <v>1195.16199999999</v>
      </c>
      <c r="G5834" s="29">
        <v>1</v>
      </c>
      <c r="H5834" s="29">
        <v>1</v>
      </c>
      <c r="I5834" s="29">
        <v>1</v>
      </c>
      <c r="K5834" s="432"/>
      <c r="L5834" s="432" t="e">
        <f>IF(K5834=0,#REF!,0)</f>
        <v>#REF!</v>
      </c>
      <c r="O5834">
        <v>58157.306276000003</v>
      </c>
      <c r="P5834">
        <v>14</v>
      </c>
    </row>
    <row r="5835" spans="1:16">
      <c r="A5835" s="29">
        <v>5833</v>
      </c>
      <c r="B5835" s="29">
        <v>1032.623999999998</v>
      </c>
      <c r="C5835" s="29">
        <v>15254.630999999899</v>
      </c>
      <c r="D5835" s="29">
        <v>1</v>
      </c>
      <c r="E5835" s="29">
        <v>1</v>
      </c>
      <c r="F5835" s="29">
        <v>706.19100000000003</v>
      </c>
      <c r="G5835" s="29">
        <v>1</v>
      </c>
      <c r="H5835" s="29">
        <v>1</v>
      </c>
      <c r="I5835" s="29">
        <v>1</v>
      </c>
      <c r="K5835" s="432"/>
      <c r="L5835" s="432" t="e">
        <f>IF(K5835=0,#REF!,0)</f>
        <v>#REF!</v>
      </c>
      <c r="O5835">
        <v>57041.171722999999</v>
      </c>
      <c r="P5835">
        <v>18</v>
      </c>
    </row>
    <row r="5836" spans="1:16">
      <c r="A5836" s="29">
        <v>5834</v>
      </c>
      <c r="B5836" s="29">
        <v>1032.623999999998</v>
      </c>
      <c r="C5836" s="29">
        <v>15187.612999999899</v>
      </c>
      <c r="D5836" s="29">
        <v>1</v>
      </c>
      <c r="E5836" s="29">
        <v>1</v>
      </c>
      <c r="F5836" s="29">
        <v>527.15099999999995</v>
      </c>
      <c r="G5836" s="29">
        <v>1</v>
      </c>
      <c r="H5836" s="29">
        <v>1</v>
      </c>
      <c r="I5836" s="29">
        <v>1</v>
      </c>
      <c r="K5836" s="432"/>
      <c r="L5836" s="432" t="e">
        <f>IF(K5836=0,#REF!,0)</f>
        <v>#REF!</v>
      </c>
      <c r="O5836">
        <v>54198.068329000002</v>
      </c>
      <c r="P5836">
        <v>18</v>
      </c>
    </row>
    <row r="5837" spans="1:16">
      <c r="A5837" s="29">
        <v>5835</v>
      </c>
      <c r="B5837" s="29">
        <v>1032.623999999998</v>
      </c>
      <c r="C5837" s="29">
        <v>15187.612999999899</v>
      </c>
      <c r="D5837" s="29">
        <v>1</v>
      </c>
      <c r="E5837" s="29">
        <v>1</v>
      </c>
      <c r="F5837" s="29">
        <v>411.51</v>
      </c>
      <c r="G5837" s="29">
        <v>1</v>
      </c>
      <c r="H5837" s="29">
        <v>1</v>
      </c>
      <c r="I5837" s="29">
        <v>1</v>
      </c>
      <c r="K5837" s="432"/>
      <c r="L5837" s="432" t="e">
        <f>IF(K5837=0,#REF!,0)</f>
        <v>#REF!</v>
      </c>
      <c r="O5837">
        <v>53321.236236999997</v>
      </c>
      <c r="P5837">
        <v>18</v>
      </c>
    </row>
    <row r="5838" spans="1:16">
      <c r="A5838" s="29">
        <v>5836</v>
      </c>
      <c r="B5838" s="29">
        <v>1032.623999999998</v>
      </c>
      <c r="C5838" s="29">
        <v>15187.612999999899</v>
      </c>
      <c r="D5838" s="29">
        <v>1</v>
      </c>
      <c r="E5838" s="29">
        <v>1</v>
      </c>
      <c r="F5838" s="29">
        <v>227.045999999999</v>
      </c>
      <c r="G5838" s="29">
        <v>1</v>
      </c>
      <c r="H5838" s="29">
        <v>1</v>
      </c>
      <c r="I5838" s="29">
        <v>1</v>
      </c>
      <c r="K5838" s="432"/>
      <c r="L5838" s="432" t="e">
        <f>IF(K5838=0,#REF!,0)</f>
        <v>#REF!</v>
      </c>
      <c r="O5838">
        <v>53475.146361999999</v>
      </c>
      <c r="P5838">
        <v>18</v>
      </c>
    </row>
    <row r="5839" spans="1:16">
      <c r="A5839" s="29">
        <v>5837</v>
      </c>
      <c r="B5839" s="29">
        <v>1032.623999999998</v>
      </c>
      <c r="C5839" s="29">
        <v>15187.612999999899</v>
      </c>
      <c r="D5839" s="29">
        <v>1</v>
      </c>
      <c r="E5839" s="29">
        <v>1</v>
      </c>
      <c r="F5839" s="29">
        <v>227.21799999999899</v>
      </c>
      <c r="G5839" s="29">
        <v>1</v>
      </c>
      <c r="H5839" s="29">
        <v>1</v>
      </c>
      <c r="I5839" s="29">
        <v>1</v>
      </c>
      <c r="K5839" s="432"/>
      <c r="L5839" s="432" t="e">
        <f>IF(K5839=0,#REF!,0)</f>
        <v>#REF!</v>
      </c>
      <c r="O5839">
        <v>54584.528809000003</v>
      </c>
      <c r="P5839">
        <v>18</v>
      </c>
    </row>
    <row r="5840" spans="1:16">
      <c r="A5840" s="29">
        <v>5838</v>
      </c>
      <c r="B5840" s="29">
        <v>1762.222</v>
      </c>
      <c r="C5840" s="29">
        <v>15187.612999999899</v>
      </c>
      <c r="D5840" s="29">
        <v>1</v>
      </c>
      <c r="E5840" s="29">
        <v>1</v>
      </c>
      <c r="F5840" s="29">
        <v>411.62099999999998</v>
      </c>
      <c r="G5840" s="29">
        <v>1</v>
      </c>
      <c r="H5840" s="29">
        <v>1</v>
      </c>
      <c r="I5840" s="29">
        <v>1</v>
      </c>
      <c r="K5840" s="432"/>
      <c r="L5840" s="432" t="e">
        <f>IF(K5840=0,#REF!,0)</f>
        <v>#REF!</v>
      </c>
      <c r="O5840">
        <v>55033.022308</v>
      </c>
      <c r="P5840">
        <v>18</v>
      </c>
    </row>
    <row r="5841" spans="1:16">
      <c r="A5841" s="29">
        <v>5839</v>
      </c>
      <c r="B5841" s="29">
        <v>6139.8579999999993</v>
      </c>
      <c r="C5841" s="29">
        <v>15289.6509999999</v>
      </c>
      <c r="D5841" s="29">
        <v>1</v>
      </c>
      <c r="E5841" s="29">
        <v>1</v>
      </c>
      <c r="F5841" s="29">
        <v>1255.383</v>
      </c>
      <c r="G5841" s="29">
        <v>1</v>
      </c>
      <c r="H5841" s="29">
        <v>1</v>
      </c>
      <c r="I5841" s="29">
        <v>1</v>
      </c>
      <c r="K5841" s="432"/>
      <c r="L5841" s="432" t="e">
        <f>IF(K5841=0,#REF!,0)</f>
        <v>#REF!</v>
      </c>
      <c r="O5841">
        <v>56445.168306</v>
      </c>
      <c r="P5841">
        <v>28</v>
      </c>
    </row>
    <row r="5842" spans="1:16">
      <c r="A5842" s="29">
        <v>5840</v>
      </c>
      <c r="B5842" s="29">
        <v>1762.222</v>
      </c>
      <c r="C5842" s="29">
        <v>15633.8059999999</v>
      </c>
      <c r="D5842" s="29">
        <v>1</v>
      </c>
      <c r="E5842" s="29">
        <v>1</v>
      </c>
      <c r="F5842" s="29">
        <v>2550.0709999999999</v>
      </c>
      <c r="G5842" s="29">
        <v>1</v>
      </c>
      <c r="H5842" s="29">
        <v>1</v>
      </c>
      <c r="I5842" s="29">
        <v>1</v>
      </c>
      <c r="K5842" s="432"/>
      <c r="L5842" s="432" t="e">
        <f>IF(K5842=0,#REF!,0)</f>
        <v>#REF!</v>
      </c>
      <c r="O5842">
        <v>57832.586274000001</v>
      </c>
      <c r="P5842">
        <v>36</v>
      </c>
    </row>
    <row r="5843" spans="1:16">
      <c r="A5843" s="29">
        <v>5841</v>
      </c>
      <c r="B5843" s="29">
        <v>1032.623999999998</v>
      </c>
      <c r="C5843" s="29">
        <v>16672.300999999901</v>
      </c>
      <c r="D5843" s="29">
        <v>1</v>
      </c>
      <c r="E5843" s="29">
        <v>1</v>
      </c>
      <c r="F5843" s="29">
        <v>4032.5949999999998</v>
      </c>
      <c r="G5843" s="29">
        <v>1</v>
      </c>
      <c r="H5843" s="29">
        <v>1</v>
      </c>
      <c r="I5843" s="29">
        <v>1</v>
      </c>
      <c r="K5843" s="432"/>
      <c r="L5843" s="432" t="e">
        <f>IF(K5843=0,#REF!,0)</f>
        <v>#REF!</v>
      </c>
      <c r="O5843">
        <v>59658.010010000013</v>
      </c>
      <c r="P5843">
        <v>28</v>
      </c>
    </row>
    <row r="5844" spans="1:16">
      <c r="A5844" s="29">
        <v>5842</v>
      </c>
      <c r="B5844" s="29">
        <v>1153.2399999999991</v>
      </c>
      <c r="C5844" s="29">
        <v>17792.710999999901</v>
      </c>
      <c r="D5844" s="29">
        <v>1</v>
      </c>
      <c r="E5844" s="29">
        <v>1</v>
      </c>
      <c r="F5844" s="29">
        <v>5330.0169999999998</v>
      </c>
      <c r="G5844" s="29">
        <v>1</v>
      </c>
      <c r="H5844" s="29">
        <v>1</v>
      </c>
      <c r="I5844" s="29">
        <v>1</v>
      </c>
      <c r="K5844" s="432">
        <v>5502.2473713143299</v>
      </c>
      <c r="L5844" s="432">
        <f>IF(K5844=0,#REF!,0)</f>
        <v>0</v>
      </c>
      <c r="O5844">
        <v>61121.434449</v>
      </c>
      <c r="P5844">
        <v>27</v>
      </c>
    </row>
    <row r="5845" spans="1:16">
      <c r="A5845" s="29">
        <v>5843</v>
      </c>
      <c r="B5845" s="29">
        <v>1213.5469999999989</v>
      </c>
      <c r="C5845" s="29">
        <v>18679.559999999899</v>
      </c>
      <c r="D5845" s="29">
        <v>1</v>
      </c>
      <c r="E5845" s="29">
        <v>1</v>
      </c>
      <c r="F5845" s="29">
        <v>5884.3040000000001</v>
      </c>
      <c r="G5845" s="29">
        <v>1</v>
      </c>
      <c r="H5845" s="29">
        <v>1</v>
      </c>
      <c r="I5845" s="29">
        <v>1</v>
      </c>
      <c r="K5845" s="432">
        <v>26123.743747721848</v>
      </c>
      <c r="L5845" s="432">
        <f>IF(K5845=0,#REF!,0)</f>
        <v>0</v>
      </c>
      <c r="O5845">
        <v>61523.690734000003</v>
      </c>
      <c r="P5845">
        <v>26</v>
      </c>
    </row>
    <row r="5846" spans="1:16">
      <c r="A5846" s="29">
        <v>5844</v>
      </c>
      <c r="B5846" s="29">
        <v>1213.5469999999989</v>
      </c>
      <c r="C5846" s="29">
        <v>18294.355999999902</v>
      </c>
      <c r="D5846" s="29">
        <v>1</v>
      </c>
      <c r="E5846" s="29">
        <v>1</v>
      </c>
      <c r="F5846" s="29">
        <v>6190.9219999999996</v>
      </c>
      <c r="G5846" s="29">
        <v>1</v>
      </c>
      <c r="H5846" s="29">
        <v>1</v>
      </c>
      <c r="I5846" s="29">
        <v>1</v>
      </c>
      <c r="K5846" s="432">
        <v>18468.91046436362</v>
      </c>
      <c r="L5846" s="432">
        <f>IF(K5846=0,#REF!,0)</f>
        <v>0</v>
      </c>
      <c r="O5846">
        <v>62800.348753999999</v>
      </c>
      <c r="P5846">
        <v>27</v>
      </c>
    </row>
    <row r="5847" spans="1:16">
      <c r="A5847" s="29">
        <v>5845</v>
      </c>
      <c r="B5847" s="29">
        <v>6200.1660000000002</v>
      </c>
      <c r="C5847" s="29">
        <v>16386.614999999889</v>
      </c>
      <c r="D5847" s="29">
        <v>1</v>
      </c>
      <c r="E5847" s="29">
        <v>1</v>
      </c>
      <c r="F5847" s="29">
        <v>5321.335</v>
      </c>
      <c r="G5847" s="29">
        <v>1</v>
      </c>
      <c r="H5847" s="29">
        <v>1</v>
      </c>
      <c r="I5847" s="29">
        <v>1</v>
      </c>
      <c r="K5847" s="432">
        <v>28031.54883860223</v>
      </c>
      <c r="L5847" s="432">
        <f>IF(K5847=0,#REF!,0)</f>
        <v>0</v>
      </c>
      <c r="O5847">
        <v>61462.828430000001</v>
      </c>
      <c r="P5847">
        <v>27</v>
      </c>
    </row>
    <row r="5848" spans="1:16">
      <c r="A5848" s="29">
        <v>5846</v>
      </c>
      <c r="B5848" s="29">
        <v>1762.222</v>
      </c>
      <c r="C5848" s="29">
        <v>16203.154999999901</v>
      </c>
      <c r="D5848" s="29">
        <v>1</v>
      </c>
      <c r="E5848" s="29">
        <v>1</v>
      </c>
      <c r="F5848" s="29">
        <v>4580.0709999999999</v>
      </c>
      <c r="G5848" s="29">
        <v>1</v>
      </c>
      <c r="H5848" s="29">
        <v>1</v>
      </c>
      <c r="I5848" s="29">
        <v>1</v>
      </c>
      <c r="K5848" s="432">
        <v>23821.723877499939</v>
      </c>
      <c r="L5848" s="432">
        <f>IF(K5848=0,#REF!,0)</f>
        <v>0</v>
      </c>
      <c r="O5848">
        <v>61189.322081999999</v>
      </c>
      <c r="P5848">
        <v>24</v>
      </c>
    </row>
    <row r="5849" spans="1:16">
      <c r="A5849" s="29">
        <v>5847</v>
      </c>
      <c r="B5849" s="29">
        <v>1032.623999999998</v>
      </c>
      <c r="C5849" s="29">
        <v>16973.5649999999</v>
      </c>
      <c r="D5849" s="29">
        <v>1</v>
      </c>
      <c r="E5849" s="29">
        <v>1</v>
      </c>
      <c r="F5849" s="29">
        <v>3591.8049999999998</v>
      </c>
      <c r="G5849" s="29">
        <v>1</v>
      </c>
      <c r="H5849" s="29">
        <v>1</v>
      </c>
      <c r="I5849" s="29">
        <v>1</v>
      </c>
      <c r="K5849" s="432">
        <v>19274.6114650251</v>
      </c>
      <c r="L5849" s="432">
        <f>IF(K5849=0,#REF!,0)</f>
        <v>0</v>
      </c>
      <c r="O5849">
        <v>64252.553222000002</v>
      </c>
      <c r="P5849">
        <v>25</v>
      </c>
    </row>
    <row r="5850" spans="1:16">
      <c r="A5850" s="29">
        <v>5848</v>
      </c>
      <c r="B5850" s="29">
        <v>1032.623999999998</v>
      </c>
      <c r="C5850" s="29">
        <v>16588.360999999899</v>
      </c>
      <c r="D5850" s="29">
        <v>1</v>
      </c>
      <c r="E5850" s="29">
        <v>1</v>
      </c>
      <c r="F5850" s="29">
        <v>3159.5390000000002</v>
      </c>
      <c r="G5850" s="29">
        <v>1</v>
      </c>
      <c r="H5850" s="29">
        <v>1</v>
      </c>
      <c r="I5850" s="29">
        <v>1</v>
      </c>
      <c r="K5850" s="432"/>
      <c r="L5850" s="432" t="e">
        <f>IF(K5850=0,#REF!,0)</f>
        <v>#REF!</v>
      </c>
      <c r="O5850">
        <v>64391.500182999996</v>
      </c>
      <c r="P5850">
        <v>25</v>
      </c>
    </row>
    <row r="5851" spans="1:16">
      <c r="A5851" s="29">
        <v>5849</v>
      </c>
      <c r="B5851" s="29">
        <v>1032.623999999998</v>
      </c>
      <c r="C5851" s="29">
        <v>16203.154999999901</v>
      </c>
      <c r="D5851" s="29">
        <v>1</v>
      </c>
      <c r="E5851" s="29">
        <v>1</v>
      </c>
      <c r="F5851" s="29">
        <v>1803.9199999999901</v>
      </c>
      <c r="G5851" s="29">
        <v>1</v>
      </c>
      <c r="H5851" s="29">
        <v>1</v>
      </c>
      <c r="I5851" s="29">
        <v>1</v>
      </c>
      <c r="K5851" s="432"/>
      <c r="L5851" s="432" t="e">
        <f>IF(K5851=0,#REF!,0)</f>
        <v>#REF!</v>
      </c>
      <c r="O5851">
        <v>65124.503967999997</v>
      </c>
      <c r="P5851">
        <v>21</v>
      </c>
    </row>
    <row r="5852" spans="1:16">
      <c r="A5852" s="29">
        <v>5850</v>
      </c>
      <c r="B5852" s="29">
        <v>1762.222</v>
      </c>
      <c r="C5852" s="29">
        <v>15499.762999999901</v>
      </c>
      <c r="D5852" s="29">
        <v>1</v>
      </c>
      <c r="E5852" s="29">
        <v>1</v>
      </c>
      <c r="F5852" s="29">
        <v>3408.1819999999998</v>
      </c>
      <c r="G5852" s="29">
        <v>1</v>
      </c>
      <c r="H5852" s="29">
        <v>1</v>
      </c>
      <c r="I5852" s="29">
        <v>1</v>
      </c>
      <c r="K5852" s="432"/>
      <c r="L5852" s="432" t="e">
        <f>IF(K5852=0,#REF!,0)</f>
        <v>#REF!</v>
      </c>
      <c r="O5852">
        <v>64899.207153000003</v>
      </c>
      <c r="P5852">
        <v>25</v>
      </c>
    </row>
    <row r="5853" spans="1:16">
      <c r="A5853" s="29">
        <v>5851</v>
      </c>
      <c r="B5853" s="29">
        <v>6139.8579999999993</v>
      </c>
      <c r="C5853" s="29">
        <v>15423.693999999899</v>
      </c>
      <c r="D5853" s="29">
        <v>1</v>
      </c>
      <c r="E5853" s="29">
        <v>1</v>
      </c>
      <c r="F5853" s="29">
        <v>4458.0359999999901</v>
      </c>
      <c r="G5853" s="29">
        <v>1</v>
      </c>
      <c r="H5853" s="29">
        <v>1</v>
      </c>
      <c r="I5853" s="29">
        <v>1</v>
      </c>
      <c r="K5853" s="432"/>
      <c r="L5853" s="432" t="e">
        <f>IF(K5853=0,#REF!,0)</f>
        <v>#REF!</v>
      </c>
      <c r="O5853">
        <v>63380.731811999998</v>
      </c>
      <c r="P5853">
        <v>23</v>
      </c>
    </row>
    <row r="5854" spans="1:16">
      <c r="A5854" s="29">
        <v>5852</v>
      </c>
      <c r="B5854" s="29">
        <v>7599.07</v>
      </c>
      <c r="C5854" s="29">
        <v>16701.287999999899</v>
      </c>
      <c r="D5854" s="29">
        <v>1</v>
      </c>
      <c r="E5854" s="29">
        <v>1</v>
      </c>
      <c r="F5854" s="29">
        <v>4829.8429999999998</v>
      </c>
      <c r="G5854" s="29">
        <v>1</v>
      </c>
      <c r="H5854" s="29">
        <v>1</v>
      </c>
      <c r="I5854" s="29">
        <v>1</v>
      </c>
      <c r="K5854" s="432"/>
      <c r="L5854" s="432" t="e">
        <f>IF(K5854=0,#REF!,0)</f>
        <v>#REF!</v>
      </c>
      <c r="O5854">
        <v>63217.310302000013</v>
      </c>
      <c r="P5854">
        <v>29</v>
      </c>
    </row>
    <row r="5855" spans="1:16">
      <c r="A5855" s="29">
        <v>5853</v>
      </c>
      <c r="B5855" s="29">
        <v>1762.222</v>
      </c>
      <c r="C5855" s="29">
        <v>16153.0519999999</v>
      </c>
      <c r="D5855" s="29">
        <v>1</v>
      </c>
      <c r="E5855" s="29">
        <v>1</v>
      </c>
      <c r="F5855" s="29">
        <v>2484.9119999999998</v>
      </c>
      <c r="G5855" s="29">
        <v>1</v>
      </c>
      <c r="H5855" s="29">
        <v>1</v>
      </c>
      <c r="I5855" s="29">
        <v>1</v>
      </c>
      <c r="K5855" s="432"/>
      <c r="L5855" s="432" t="e">
        <f>IF(K5855=0,#REF!,0)</f>
        <v>#REF!</v>
      </c>
      <c r="O5855">
        <v>62734.189515000013</v>
      </c>
      <c r="P5855">
        <v>25</v>
      </c>
    </row>
    <row r="5856" spans="1:16">
      <c r="A5856" s="29">
        <v>5854</v>
      </c>
      <c r="B5856" s="29">
        <v>1762.222</v>
      </c>
      <c r="C5856" s="29">
        <v>15703.841999999901</v>
      </c>
      <c r="D5856" s="29">
        <v>1</v>
      </c>
      <c r="E5856" s="29">
        <v>1</v>
      </c>
      <c r="F5856" s="29">
        <v>2300.5659999999998</v>
      </c>
      <c r="G5856" s="29">
        <v>1</v>
      </c>
      <c r="H5856" s="29">
        <v>1</v>
      </c>
      <c r="I5856" s="29">
        <v>1</v>
      </c>
      <c r="K5856" s="432"/>
      <c r="L5856" s="432" t="e">
        <f>IF(K5856=0,#REF!,0)</f>
        <v>#REF!</v>
      </c>
      <c r="O5856">
        <v>60153.06897</v>
      </c>
      <c r="P5856">
        <v>28</v>
      </c>
    </row>
    <row r="5857" spans="1:16">
      <c r="A5857" s="29">
        <v>5855</v>
      </c>
      <c r="B5857" s="29">
        <v>1762.222</v>
      </c>
      <c r="C5857" s="29">
        <v>15254.630999999899</v>
      </c>
      <c r="D5857" s="29">
        <v>1</v>
      </c>
      <c r="E5857" s="29">
        <v>1</v>
      </c>
      <c r="F5857" s="29">
        <v>2116.337</v>
      </c>
      <c r="G5857" s="29">
        <v>1</v>
      </c>
      <c r="H5857" s="29">
        <v>1</v>
      </c>
      <c r="I5857" s="29">
        <v>1</v>
      </c>
      <c r="K5857" s="432"/>
      <c r="L5857" s="432" t="e">
        <f>IF(K5857=0,#REF!,0)</f>
        <v>#REF!</v>
      </c>
      <c r="O5857">
        <v>58643.208923999999</v>
      </c>
      <c r="P5857">
        <v>29</v>
      </c>
    </row>
    <row r="5858" spans="1:16">
      <c r="A5858" s="29">
        <v>5856</v>
      </c>
      <c r="B5858" s="29">
        <v>1032.623999999998</v>
      </c>
      <c r="C5858" s="29">
        <v>15254.630999999899</v>
      </c>
      <c r="D5858" s="29">
        <v>1</v>
      </c>
      <c r="E5858" s="29">
        <v>1</v>
      </c>
      <c r="F5858" s="29">
        <v>1193.1789999999901</v>
      </c>
      <c r="G5858" s="29">
        <v>1</v>
      </c>
      <c r="H5858" s="29">
        <v>1</v>
      </c>
      <c r="I5858" s="29">
        <v>1</v>
      </c>
      <c r="K5858" s="432"/>
      <c r="L5858" s="432" t="e">
        <f>IF(K5858=0,#REF!,0)</f>
        <v>#REF!</v>
      </c>
      <c r="O5858">
        <v>57516.666656000001</v>
      </c>
      <c r="P5858">
        <v>32</v>
      </c>
    </row>
    <row r="5859" spans="1:16">
      <c r="A5859" s="29">
        <v>5857</v>
      </c>
      <c r="B5859" s="29">
        <v>1032.623999999998</v>
      </c>
      <c r="C5859" s="29">
        <v>15254.630999999899</v>
      </c>
      <c r="D5859" s="29">
        <v>1</v>
      </c>
      <c r="E5859" s="29">
        <v>1</v>
      </c>
      <c r="F5859" s="29">
        <v>553.74599999999998</v>
      </c>
      <c r="G5859" s="29">
        <v>1</v>
      </c>
      <c r="H5859" s="29">
        <v>1</v>
      </c>
      <c r="I5859" s="29">
        <v>1</v>
      </c>
      <c r="K5859" s="432"/>
      <c r="L5859" s="432" t="e">
        <f>IF(K5859=0,#REF!,0)</f>
        <v>#REF!</v>
      </c>
      <c r="O5859">
        <v>55528.662079000002</v>
      </c>
      <c r="P5859">
        <v>30</v>
      </c>
    </row>
    <row r="5860" spans="1:16">
      <c r="A5860" s="29">
        <v>5858</v>
      </c>
      <c r="B5860" s="29">
        <v>1032.623999999998</v>
      </c>
      <c r="C5860" s="29">
        <v>15187.612999999899</v>
      </c>
      <c r="D5860" s="29">
        <v>1</v>
      </c>
      <c r="E5860" s="29">
        <v>1</v>
      </c>
      <c r="F5860" s="29">
        <v>315.409999999999</v>
      </c>
      <c r="G5860" s="29">
        <v>1</v>
      </c>
      <c r="H5860" s="29">
        <v>1</v>
      </c>
      <c r="I5860" s="29">
        <v>1</v>
      </c>
      <c r="K5860" s="432"/>
      <c r="L5860" s="432" t="e">
        <f>IF(K5860=0,#REF!,0)</f>
        <v>#REF!</v>
      </c>
      <c r="O5860">
        <v>54067.810302999998</v>
      </c>
      <c r="P5860">
        <v>27</v>
      </c>
    </row>
    <row r="5861" spans="1:16">
      <c r="A5861" s="29">
        <v>5859</v>
      </c>
      <c r="B5861" s="29">
        <v>1032.623999999998</v>
      </c>
      <c r="C5861" s="29">
        <v>15187.612999999899</v>
      </c>
      <c r="D5861" s="29">
        <v>1</v>
      </c>
      <c r="E5861" s="29">
        <v>1</v>
      </c>
      <c r="F5861" s="29">
        <v>248.30099999999999</v>
      </c>
      <c r="G5861" s="29">
        <v>1</v>
      </c>
      <c r="H5861" s="29">
        <v>1</v>
      </c>
      <c r="I5861" s="29">
        <v>1</v>
      </c>
      <c r="K5861" s="432"/>
      <c r="L5861" s="432" t="e">
        <f>IF(K5861=0,#REF!,0)</f>
        <v>#REF!</v>
      </c>
      <c r="O5861">
        <v>53239.001495999997</v>
      </c>
      <c r="P5861">
        <v>28</v>
      </c>
    </row>
    <row r="5862" spans="1:16">
      <c r="A5862" s="29">
        <v>5860</v>
      </c>
      <c r="B5862" s="29">
        <v>1032.623999999998</v>
      </c>
      <c r="C5862" s="29">
        <v>15187.612999999899</v>
      </c>
      <c r="D5862" s="29">
        <v>1</v>
      </c>
      <c r="E5862" s="29">
        <v>1</v>
      </c>
      <c r="F5862" s="29">
        <v>249.53299999999999</v>
      </c>
      <c r="G5862" s="29">
        <v>1</v>
      </c>
      <c r="H5862" s="29">
        <v>1</v>
      </c>
      <c r="I5862" s="29">
        <v>1</v>
      </c>
      <c r="K5862" s="432"/>
      <c r="L5862" s="432" t="e">
        <f>IF(K5862=0,#REF!,0)</f>
        <v>#REF!</v>
      </c>
      <c r="O5862">
        <v>52425.479220000001</v>
      </c>
      <c r="P5862">
        <v>27</v>
      </c>
    </row>
    <row r="5863" spans="1:16">
      <c r="A5863" s="29">
        <v>5861</v>
      </c>
      <c r="B5863" s="29">
        <v>1032.623999999998</v>
      </c>
      <c r="C5863" s="29">
        <v>15187.612999999899</v>
      </c>
      <c r="D5863" s="29">
        <v>1</v>
      </c>
      <c r="E5863" s="29">
        <v>1</v>
      </c>
      <c r="F5863" s="29">
        <v>231.45299999999901</v>
      </c>
      <c r="G5863" s="29">
        <v>1</v>
      </c>
      <c r="H5863" s="29">
        <v>1</v>
      </c>
      <c r="I5863" s="29">
        <v>1</v>
      </c>
      <c r="K5863" s="432"/>
      <c r="L5863" s="432" t="e">
        <f>IF(K5863=0,#REF!,0)</f>
        <v>#REF!</v>
      </c>
      <c r="O5863">
        <v>51596.080902000002</v>
      </c>
      <c r="P5863">
        <v>25</v>
      </c>
    </row>
    <row r="5864" spans="1:16">
      <c r="A5864" s="29">
        <v>5862</v>
      </c>
      <c r="B5864" s="29">
        <v>1762.222</v>
      </c>
      <c r="C5864" s="29">
        <v>15187.612999999899</v>
      </c>
      <c r="D5864" s="29">
        <v>1</v>
      </c>
      <c r="E5864" s="29">
        <v>1</v>
      </c>
      <c r="F5864" s="29">
        <v>2504.31</v>
      </c>
      <c r="G5864" s="29">
        <v>1</v>
      </c>
      <c r="H5864" s="29">
        <v>1</v>
      </c>
      <c r="I5864" s="29">
        <v>1</v>
      </c>
      <c r="K5864" s="432"/>
      <c r="L5864" s="432" t="e">
        <f>IF(K5864=0,#REF!,0)</f>
        <v>#REF!</v>
      </c>
      <c r="O5864">
        <v>52308.523774000001</v>
      </c>
      <c r="P5864">
        <v>26</v>
      </c>
    </row>
    <row r="5865" spans="1:16">
      <c r="A5865" s="29">
        <v>5863</v>
      </c>
      <c r="B5865" s="29">
        <v>6139.8579999999993</v>
      </c>
      <c r="C5865" s="29">
        <v>15289.6509999999</v>
      </c>
      <c r="D5865" s="29">
        <v>1</v>
      </c>
      <c r="E5865" s="29">
        <v>1</v>
      </c>
      <c r="F5865" s="29">
        <v>6564.9759999999897</v>
      </c>
      <c r="G5865" s="29">
        <v>1</v>
      </c>
      <c r="H5865" s="29">
        <v>1</v>
      </c>
      <c r="I5865" s="29">
        <v>1</v>
      </c>
      <c r="K5865" s="432"/>
      <c r="L5865" s="432" t="e">
        <f>IF(K5865=0,#REF!,0)</f>
        <v>#REF!</v>
      </c>
      <c r="O5865">
        <v>53172.216704999999</v>
      </c>
      <c r="P5865">
        <v>27</v>
      </c>
    </row>
    <row r="5866" spans="1:16">
      <c r="A5866" s="29">
        <v>5864</v>
      </c>
      <c r="B5866" s="29">
        <v>1762.222</v>
      </c>
      <c r="C5866" s="29">
        <v>44264.065999999999</v>
      </c>
      <c r="D5866" s="29">
        <v>1</v>
      </c>
      <c r="E5866" s="29">
        <v>1</v>
      </c>
      <c r="F5866" s="29">
        <v>5317.2950000000001</v>
      </c>
      <c r="G5866" s="29">
        <v>1</v>
      </c>
      <c r="H5866" s="29">
        <v>1</v>
      </c>
      <c r="I5866" s="29">
        <v>1</v>
      </c>
      <c r="K5866" s="432"/>
      <c r="L5866" s="432" t="e">
        <f>IF(K5866=0,#REF!,0)</f>
        <v>#REF!</v>
      </c>
      <c r="O5866">
        <v>54890.299011000003</v>
      </c>
      <c r="P5866">
        <v>32</v>
      </c>
    </row>
    <row r="5867" spans="1:16">
      <c r="A5867" s="29">
        <v>5865</v>
      </c>
      <c r="B5867" s="29">
        <v>1032.623999999998</v>
      </c>
      <c r="C5867" s="29">
        <v>75099.323999999906</v>
      </c>
      <c r="D5867" s="29">
        <v>1</v>
      </c>
      <c r="E5867" s="29">
        <v>1</v>
      </c>
      <c r="F5867" s="29">
        <v>4397.2289999999903</v>
      </c>
      <c r="G5867" s="29">
        <v>1</v>
      </c>
      <c r="H5867" s="29">
        <v>1</v>
      </c>
      <c r="I5867" s="29">
        <v>1</v>
      </c>
      <c r="K5867" s="432"/>
      <c r="L5867" s="432" t="e">
        <f>IF(K5867=0,#REF!,0)</f>
        <v>#REF!</v>
      </c>
      <c r="O5867">
        <v>55352.343872999998</v>
      </c>
      <c r="P5867">
        <v>34</v>
      </c>
    </row>
    <row r="5868" spans="1:16">
      <c r="A5868" s="29">
        <v>5866</v>
      </c>
      <c r="B5868" s="29">
        <v>1153.2399999999991</v>
      </c>
      <c r="C5868" s="29">
        <v>94523.215999999797</v>
      </c>
      <c r="D5868" s="29">
        <v>1</v>
      </c>
      <c r="E5868" s="29">
        <v>1</v>
      </c>
      <c r="F5868" s="29">
        <v>3347.8499999999899</v>
      </c>
      <c r="G5868" s="29">
        <v>1</v>
      </c>
      <c r="H5868" s="29">
        <v>1</v>
      </c>
      <c r="I5868" s="29">
        <v>1</v>
      </c>
      <c r="K5868" s="432"/>
      <c r="L5868" s="432" t="e">
        <f>IF(K5868=0,#REF!,0)</f>
        <v>#REF!</v>
      </c>
      <c r="O5868">
        <v>55519.098754999999</v>
      </c>
      <c r="P5868">
        <v>35</v>
      </c>
    </row>
    <row r="5869" spans="1:16">
      <c r="A5869" s="29">
        <v>5867</v>
      </c>
      <c r="B5869" s="29">
        <v>1213.5469999999989</v>
      </c>
      <c r="C5869" s="29">
        <v>113679.4359999998</v>
      </c>
      <c r="D5869" s="29">
        <v>1</v>
      </c>
      <c r="E5869" s="29">
        <v>1</v>
      </c>
      <c r="F5869" s="29">
        <v>2953.7629999999999</v>
      </c>
      <c r="G5869" s="29">
        <v>1</v>
      </c>
      <c r="H5869" s="29">
        <v>1</v>
      </c>
      <c r="I5869" s="29">
        <v>1</v>
      </c>
      <c r="K5869" s="432">
        <v>7655.3554232606439</v>
      </c>
      <c r="L5869" s="432">
        <f>IF(K5869=0,#REF!,0)</f>
        <v>0</v>
      </c>
      <c r="O5869">
        <v>56481.722379999999</v>
      </c>
      <c r="P5869">
        <v>36</v>
      </c>
    </row>
    <row r="5870" spans="1:16">
      <c r="A5870" s="29">
        <v>5868</v>
      </c>
      <c r="B5870" s="29">
        <v>1213.5469999999989</v>
      </c>
      <c r="C5870" s="29">
        <v>95003.686999999802</v>
      </c>
      <c r="D5870" s="29">
        <v>1</v>
      </c>
      <c r="E5870" s="29">
        <v>1</v>
      </c>
      <c r="F5870" s="29">
        <v>2756.194</v>
      </c>
      <c r="G5870" s="29">
        <v>1</v>
      </c>
      <c r="H5870" s="29">
        <v>1</v>
      </c>
      <c r="I5870" s="29">
        <v>1</v>
      </c>
      <c r="K5870" s="432"/>
      <c r="L5870" s="432" t="e">
        <f>IF(K5870=0,#REF!,0)</f>
        <v>#REF!</v>
      </c>
      <c r="O5870">
        <v>57060.554717999999</v>
      </c>
      <c r="P5870">
        <v>33</v>
      </c>
    </row>
    <row r="5871" spans="1:16">
      <c r="A5871" s="29">
        <v>5869</v>
      </c>
      <c r="B5871" s="29">
        <v>6200.1660000000002</v>
      </c>
      <c r="C5871" s="29">
        <v>49752.601999999897</v>
      </c>
      <c r="D5871" s="29">
        <v>1</v>
      </c>
      <c r="E5871" s="29">
        <v>1</v>
      </c>
      <c r="F5871" s="29">
        <v>4124.1679999999997</v>
      </c>
      <c r="G5871" s="29">
        <v>1</v>
      </c>
      <c r="H5871" s="29">
        <v>1</v>
      </c>
      <c r="I5871" s="29">
        <v>1</v>
      </c>
      <c r="K5871" s="432"/>
      <c r="L5871" s="432" t="e">
        <f>IF(K5871=0,#REF!,0)</f>
        <v>#REF!</v>
      </c>
      <c r="O5871">
        <v>56761.527038999993</v>
      </c>
      <c r="P5871">
        <v>32</v>
      </c>
    </row>
    <row r="5872" spans="1:16">
      <c r="A5872" s="29">
        <v>5870</v>
      </c>
      <c r="B5872" s="29">
        <v>1762.222</v>
      </c>
      <c r="C5872" s="29">
        <v>74636.355999999898</v>
      </c>
      <c r="D5872" s="29">
        <v>1</v>
      </c>
      <c r="E5872" s="29">
        <v>1</v>
      </c>
      <c r="F5872" s="29">
        <v>3666.87</v>
      </c>
      <c r="G5872" s="29">
        <v>1</v>
      </c>
      <c r="H5872" s="29">
        <v>1</v>
      </c>
      <c r="I5872" s="29">
        <v>1</v>
      </c>
      <c r="K5872" s="432">
        <v>3027.5335406421009</v>
      </c>
      <c r="L5872" s="432">
        <f>IF(K5872=0,#REF!,0)</f>
        <v>0</v>
      </c>
      <c r="O5872">
        <v>56289.409027000002</v>
      </c>
      <c r="P5872">
        <v>29</v>
      </c>
    </row>
    <row r="5873" spans="1:16">
      <c r="A5873" s="29">
        <v>5871</v>
      </c>
      <c r="B5873" s="29">
        <v>1032.623999999998</v>
      </c>
      <c r="C5873" s="29">
        <v>111971.8899999998</v>
      </c>
      <c r="D5873" s="29">
        <v>1</v>
      </c>
      <c r="E5873" s="29">
        <v>1</v>
      </c>
      <c r="F5873" s="29">
        <v>2101.2759999999998</v>
      </c>
      <c r="G5873" s="29">
        <v>1</v>
      </c>
      <c r="H5873" s="29">
        <v>1</v>
      </c>
      <c r="I5873" s="29">
        <v>1</v>
      </c>
      <c r="K5873" s="432"/>
      <c r="L5873" s="432" t="e">
        <f>IF(K5873=0,#REF!,0)</f>
        <v>#REF!</v>
      </c>
      <c r="O5873">
        <v>58140.698454999998</v>
      </c>
      <c r="P5873">
        <v>31</v>
      </c>
    </row>
    <row r="5874" spans="1:16">
      <c r="A5874" s="29">
        <v>5872</v>
      </c>
      <c r="B5874" s="29">
        <v>1032.623999999998</v>
      </c>
      <c r="C5874" s="29">
        <v>93311.282999999792</v>
      </c>
      <c r="D5874" s="29">
        <v>1</v>
      </c>
      <c r="E5874" s="29">
        <v>1</v>
      </c>
      <c r="F5874" s="29">
        <v>1840.8899999999901</v>
      </c>
      <c r="G5874" s="29">
        <v>1</v>
      </c>
      <c r="H5874" s="29">
        <v>1</v>
      </c>
      <c r="I5874" s="29">
        <v>1</v>
      </c>
      <c r="K5874" s="432"/>
      <c r="L5874" s="432" t="e">
        <f>IF(K5874=0,#REF!,0)</f>
        <v>#REF!</v>
      </c>
      <c r="O5874">
        <v>57762.618560000003</v>
      </c>
      <c r="P5874">
        <v>30</v>
      </c>
    </row>
    <row r="5875" spans="1:16">
      <c r="A5875" s="29">
        <v>5873</v>
      </c>
      <c r="B5875" s="29">
        <v>1032.623999999998</v>
      </c>
      <c r="C5875" s="29">
        <v>81383.481999999902</v>
      </c>
      <c r="D5875" s="29">
        <v>1</v>
      </c>
      <c r="E5875" s="29">
        <v>1</v>
      </c>
      <c r="F5875" s="29">
        <v>2101.9359999999901</v>
      </c>
      <c r="G5875" s="29">
        <v>1</v>
      </c>
      <c r="H5875" s="29">
        <v>1</v>
      </c>
      <c r="I5875" s="29">
        <v>1</v>
      </c>
      <c r="K5875" s="432"/>
      <c r="L5875" s="432" t="e">
        <f>IF(K5875=0,#REF!,0)</f>
        <v>#REF!</v>
      </c>
      <c r="O5875">
        <v>57595.579468000004</v>
      </c>
      <c r="P5875">
        <v>28</v>
      </c>
    </row>
    <row r="5876" spans="1:16">
      <c r="A5876" s="29">
        <v>5874</v>
      </c>
      <c r="B5876" s="29">
        <v>1762.222</v>
      </c>
      <c r="C5876" s="29">
        <v>44124.038</v>
      </c>
      <c r="D5876" s="29">
        <v>1</v>
      </c>
      <c r="E5876" s="29">
        <v>1</v>
      </c>
      <c r="F5876" s="29">
        <v>3668.7919999999999</v>
      </c>
      <c r="G5876" s="29">
        <v>1</v>
      </c>
      <c r="H5876" s="29">
        <v>1</v>
      </c>
      <c r="I5876" s="29">
        <v>1</v>
      </c>
      <c r="K5876" s="432"/>
      <c r="L5876" s="432" t="e">
        <f>IF(K5876=0,#REF!,0)</f>
        <v>#REF!</v>
      </c>
      <c r="O5876">
        <v>56675.828550999999</v>
      </c>
      <c r="P5876">
        <v>30</v>
      </c>
    </row>
    <row r="5877" spans="1:16">
      <c r="A5877" s="29">
        <v>5875</v>
      </c>
      <c r="B5877" s="29">
        <v>6139.8579999999993</v>
      </c>
      <c r="C5877" s="29">
        <v>28117.5469999999</v>
      </c>
      <c r="D5877" s="29">
        <v>1</v>
      </c>
      <c r="E5877" s="29">
        <v>1</v>
      </c>
      <c r="F5877" s="29">
        <v>5172.7330000000002</v>
      </c>
      <c r="G5877" s="29">
        <v>1</v>
      </c>
      <c r="H5877" s="29">
        <v>1</v>
      </c>
      <c r="I5877" s="29">
        <v>1</v>
      </c>
      <c r="K5877" s="432"/>
      <c r="L5877" s="432" t="e">
        <f>IF(K5877=0,#REF!,0)</f>
        <v>#REF!</v>
      </c>
      <c r="O5877">
        <v>56235.570159000003</v>
      </c>
      <c r="P5877">
        <v>28</v>
      </c>
    </row>
    <row r="5878" spans="1:16">
      <c r="A5878" s="29">
        <v>5876</v>
      </c>
      <c r="B5878" s="29">
        <v>7599.07</v>
      </c>
      <c r="C5878" s="29">
        <v>29386.871999999901</v>
      </c>
      <c r="D5878" s="29">
        <v>1</v>
      </c>
      <c r="E5878" s="29">
        <v>1</v>
      </c>
      <c r="F5878" s="29">
        <v>5238.8369999999904</v>
      </c>
      <c r="G5878" s="29">
        <v>1</v>
      </c>
      <c r="H5878" s="29">
        <v>1</v>
      </c>
      <c r="I5878" s="29">
        <v>1</v>
      </c>
      <c r="K5878" s="432"/>
      <c r="L5878" s="432" t="e">
        <f>IF(K5878=0,#REF!,0)</f>
        <v>#REF!</v>
      </c>
      <c r="O5878">
        <v>57293.589844000002</v>
      </c>
      <c r="P5878">
        <v>29</v>
      </c>
    </row>
    <row r="5879" spans="1:16">
      <c r="A5879" s="29">
        <v>5877</v>
      </c>
      <c r="B5879" s="29">
        <v>1762.222</v>
      </c>
      <c r="C5879" s="29">
        <v>16153.0519999999</v>
      </c>
      <c r="D5879" s="29">
        <v>1</v>
      </c>
      <c r="E5879" s="29">
        <v>1</v>
      </c>
      <c r="F5879" s="29">
        <v>4064.8889999999901</v>
      </c>
      <c r="G5879" s="29">
        <v>1</v>
      </c>
      <c r="H5879" s="29">
        <v>1</v>
      </c>
      <c r="I5879" s="29">
        <v>1</v>
      </c>
      <c r="K5879" s="432"/>
      <c r="L5879" s="432" t="e">
        <f>IF(K5879=0,#REF!,0)</f>
        <v>#REF!</v>
      </c>
      <c r="O5879">
        <v>56997.428406000014</v>
      </c>
      <c r="P5879">
        <v>32</v>
      </c>
    </row>
    <row r="5880" spans="1:16">
      <c r="A5880" s="29">
        <v>5878</v>
      </c>
      <c r="B5880" s="29">
        <v>1762.222</v>
      </c>
      <c r="C5880" s="29">
        <v>15703.841999999901</v>
      </c>
      <c r="D5880" s="29">
        <v>1</v>
      </c>
      <c r="E5880" s="29">
        <v>1</v>
      </c>
      <c r="F5880" s="29">
        <v>2954.7449999999999</v>
      </c>
      <c r="G5880" s="29">
        <v>1</v>
      </c>
      <c r="H5880" s="29">
        <v>1</v>
      </c>
      <c r="I5880" s="29">
        <v>1</v>
      </c>
      <c r="K5880" s="432"/>
      <c r="L5880" s="432" t="e">
        <f>IF(K5880=0,#REF!,0)</f>
        <v>#REF!</v>
      </c>
      <c r="O5880">
        <v>55264.834839000003</v>
      </c>
      <c r="P5880">
        <v>32</v>
      </c>
    </row>
    <row r="5881" spans="1:16">
      <c r="A5881" s="29">
        <v>5879</v>
      </c>
      <c r="B5881" s="29">
        <v>1762.222</v>
      </c>
      <c r="C5881" s="29">
        <v>15254.630999999899</v>
      </c>
      <c r="D5881" s="29">
        <v>1</v>
      </c>
      <c r="E5881" s="29">
        <v>1</v>
      </c>
      <c r="F5881" s="29">
        <v>1650.046</v>
      </c>
      <c r="G5881" s="29">
        <v>1</v>
      </c>
      <c r="H5881" s="29">
        <v>1</v>
      </c>
      <c r="I5881" s="29">
        <v>1</v>
      </c>
      <c r="K5881" s="432"/>
      <c r="L5881" s="432" t="e">
        <f>IF(K5881=0,#REF!,0)</f>
        <v>#REF!</v>
      </c>
      <c r="O5881">
        <v>54884.543701000002</v>
      </c>
      <c r="P5881">
        <v>34</v>
      </c>
    </row>
    <row r="5882" spans="1:16">
      <c r="A5882" s="29">
        <v>5880</v>
      </c>
      <c r="B5882" s="29">
        <v>1032.623999999998</v>
      </c>
      <c r="C5882" s="29">
        <v>15254.630999999899</v>
      </c>
      <c r="D5882" s="29">
        <v>1</v>
      </c>
      <c r="E5882" s="29">
        <v>1</v>
      </c>
      <c r="F5882" s="29">
        <v>1260.3050000000001</v>
      </c>
      <c r="G5882" s="29">
        <v>1</v>
      </c>
      <c r="H5882" s="29">
        <v>1</v>
      </c>
      <c r="I5882" s="29">
        <v>1</v>
      </c>
      <c r="K5882" s="432"/>
      <c r="L5882" s="432" t="e">
        <f>IF(K5882=0,#REF!,0)</f>
        <v>#REF!</v>
      </c>
      <c r="O5882">
        <v>53364.918976000001</v>
      </c>
      <c r="P5882">
        <v>33</v>
      </c>
    </row>
    <row r="5883" spans="1:16">
      <c r="A5883" s="29">
        <v>5881</v>
      </c>
      <c r="B5883" s="29">
        <v>1032.623999999998</v>
      </c>
      <c r="C5883" s="29">
        <v>15254.630999999899</v>
      </c>
      <c r="D5883" s="29">
        <v>1</v>
      </c>
      <c r="E5883" s="29">
        <v>1</v>
      </c>
      <c r="F5883" s="29">
        <v>553.71899999999903</v>
      </c>
      <c r="G5883" s="29">
        <v>1</v>
      </c>
      <c r="H5883" s="29">
        <v>1</v>
      </c>
      <c r="I5883" s="29">
        <v>1</v>
      </c>
      <c r="K5883" s="432"/>
      <c r="L5883" s="432" t="e">
        <f>IF(K5883=0,#REF!,0)</f>
        <v>#REF!</v>
      </c>
      <c r="O5883">
        <v>51945.758116999998</v>
      </c>
      <c r="P5883">
        <v>32</v>
      </c>
    </row>
    <row r="5884" spans="1:16">
      <c r="A5884" s="29">
        <v>5882</v>
      </c>
      <c r="B5884" s="29">
        <v>1032.623999999998</v>
      </c>
      <c r="C5884" s="29">
        <v>15187.612999999899</v>
      </c>
      <c r="D5884" s="29">
        <v>1</v>
      </c>
      <c r="E5884" s="29">
        <v>1</v>
      </c>
      <c r="F5884" s="29">
        <v>314.76899999999898</v>
      </c>
      <c r="G5884" s="29">
        <v>1</v>
      </c>
      <c r="H5884" s="29">
        <v>1</v>
      </c>
      <c r="I5884" s="29">
        <v>1</v>
      </c>
      <c r="K5884" s="432"/>
      <c r="L5884" s="432" t="e">
        <f>IF(K5884=0,#REF!,0)</f>
        <v>#REF!</v>
      </c>
      <c r="O5884">
        <v>49032.040008999997</v>
      </c>
      <c r="P5884">
        <v>26</v>
      </c>
    </row>
    <row r="5885" spans="1:16">
      <c r="A5885" s="29">
        <v>5883</v>
      </c>
      <c r="B5885" s="29">
        <v>1032.623999999998</v>
      </c>
      <c r="C5885" s="29">
        <v>15187.612999999899</v>
      </c>
      <c r="D5885" s="29">
        <v>1</v>
      </c>
      <c r="E5885" s="29">
        <v>1</v>
      </c>
      <c r="F5885" s="29">
        <v>245.38199999999901</v>
      </c>
      <c r="G5885" s="29">
        <v>1</v>
      </c>
      <c r="H5885" s="29">
        <v>1</v>
      </c>
      <c r="I5885" s="29">
        <v>1</v>
      </c>
      <c r="K5885" s="432"/>
      <c r="L5885" s="432" t="e">
        <f>IF(K5885=0,#REF!,0)</f>
        <v>#REF!</v>
      </c>
      <c r="O5885">
        <v>48669.720428000001</v>
      </c>
      <c r="P5885">
        <v>30</v>
      </c>
    </row>
    <row r="5886" spans="1:16">
      <c r="A5886" s="29">
        <v>5884</v>
      </c>
      <c r="B5886" s="29">
        <v>1032.623999999998</v>
      </c>
      <c r="C5886" s="29">
        <v>15187.612999999899</v>
      </c>
      <c r="D5886" s="29">
        <v>1</v>
      </c>
      <c r="E5886" s="29">
        <v>1</v>
      </c>
      <c r="F5886" s="29">
        <v>245.59399999999999</v>
      </c>
      <c r="G5886" s="29">
        <v>1</v>
      </c>
      <c r="H5886" s="29">
        <v>1</v>
      </c>
      <c r="I5886" s="29">
        <v>1</v>
      </c>
      <c r="K5886" s="432"/>
      <c r="L5886" s="432" t="e">
        <f>IF(K5886=0,#REF!,0)</f>
        <v>#REF!</v>
      </c>
      <c r="O5886">
        <v>47980.834991000003</v>
      </c>
      <c r="P5886">
        <v>30</v>
      </c>
    </row>
    <row r="5887" spans="1:16">
      <c r="A5887" s="29">
        <v>5885</v>
      </c>
      <c r="B5887" s="29">
        <v>1032.623999999998</v>
      </c>
      <c r="C5887" s="29">
        <v>15187.612999999899</v>
      </c>
      <c r="D5887" s="29">
        <v>1</v>
      </c>
      <c r="E5887" s="29">
        <v>1</v>
      </c>
      <c r="F5887" s="29">
        <v>228.558999999999</v>
      </c>
      <c r="G5887" s="29">
        <v>1</v>
      </c>
      <c r="H5887" s="29">
        <v>1</v>
      </c>
      <c r="I5887" s="29">
        <v>1</v>
      </c>
      <c r="K5887" s="432"/>
      <c r="L5887" s="432" t="e">
        <f>IF(K5887=0,#REF!,0)</f>
        <v>#REF!</v>
      </c>
      <c r="O5887">
        <v>47860.469696</v>
      </c>
      <c r="P5887">
        <v>26</v>
      </c>
    </row>
    <row r="5888" spans="1:16">
      <c r="A5888" s="29">
        <v>5886</v>
      </c>
      <c r="B5888" s="29">
        <v>1762.222</v>
      </c>
      <c r="C5888" s="29">
        <v>15187.612999999899</v>
      </c>
      <c r="D5888" s="29">
        <v>1</v>
      </c>
      <c r="E5888" s="29">
        <v>1</v>
      </c>
      <c r="F5888" s="29">
        <v>2499.962</v>
      </c>
      <c r="G5888" s="29">
        <v>1</v>
      </c>
      <c r="H5888" s="29">
        <v>1</v>
      </c>
      <c r="I5888" s="29">
        <v>1</v>
      </c>
      <c r="K5888" s="432"/>
      <c r="L5888" s="432" t="e">
        <f>IF(K5888=0,#REF!,0)</f>
        <v>#REF!</v>
      </c>
      <c r="O5888">
        <v>48976.178131999986</v>
      </c>
      <c r="P5888">
        <v>26</v>
      </c>
    </row>
    <row r="5889" spans="1:16">
      <c r="A5889" s="29">
        <v>5887</v>
      </c>
      <c r="B5889" s="29">
        <v>6139.8579999999993</v>
      </c>
      <c r="C5889" s="29">
        <v>15289.6509999999</v>
      </c>
      <c r="D5889" s="29">
        <v>1</v>
      </c>
      <c r="E5889" s="29">
        <v>1</v>
      </c>
      <c r="F5889" s="29">
        <v>6554.8339999999998</v>
      </c>
      <c r="G5889" s="29">
        <v>1</v>
      </c>
      <c r="H5889" s="29">
        <v>1</v>
      </c>
      <c r="I5889" s="29">
        <v>1</v>
      </c>
      <c r="K5889" s="432"/>
      <c r="L5889" s="432" t="e">
        <f>IF(K5889=0,#REF!,0)</f>
        <v>#REF!</v>
      </c>
      <c r="O5889">
        <v>48993.899995</v>
      </c>
      <c r="P5889">
        <v>29</v>
      </c>
    </row>
    <row r="5890" spans="1:16">
      <c r="A5890" s="29">
        <v>5888</v>
      </c>
      <c r="B5890" s="29">
        <v>1762.222</v>
      </c>
      <c r="C5890" s="29">
        <v>44254.161999999997</v>
      </c>
      <c r="D5890" s="29">
        <v>1</v>
      </c>
      <c r="E5890" s="29">
        <v>1</v>
      </c>
      <c r="F5890" s="29">
        <v>5311.3360000000002</v>
      </c>
      <c r="G5890" s="29">
        <v>1</v>
      </c>
      <c r="H5890" s="29">
        <v>1</v>
      </c>
      <c r="I5890" s="29">
        <v>1</v>
      </c>
      <c r="K5890" s="432"/>
      <c r="L5890" s="432" t="e">
        <f>IF(K5890=0,#REF!,0)</f>
        <v>#REF!</v>
      </c>
      <c r="O5890">
        <v>49930.361327999999</v>
      </c>
      <c r="P5890">
        <v>30</v>
      </c>
    </row>
    <row r="5891" spans="1:16">
      <c r="A5891" s="29">
        <v>5889</v>
      </c>
      <c r="B5891" s="29">
        <v>1032.623999999998</v>
      </c>
      <c r="C5891" s="29">
        <v>75098.597999999896</v>
      </c>
      <c r="D5891" s="29">
        <v>1</v>
      </c>
      <c r="E5891" s="29">
        <v>1</v>
      </c>
      <c r="F5891" s="29">
        <v>4394.3320000000003</v>
      </c>
      <c r="G5891" s="29">
        <v>1</v>
      </c>
      <c r="H5891" s="29">
        <v>1</v>
      </c>
      <c r="I5891" s="29">
        <v>1</v>
      </c>
      <c r="K5891" s="432"/>
      <c r="L5891" s="432" t="e">
        <f>IF(K5891=0,#REF!,0)</f>
        <v>#REF!</v>
      </c>
      <c r="O5891">
        <v>49410.294984</v>
      </c>
      <c r="P5891">
        <v>35</v>
      </c>
    </row>
    <row r="5892" spans="1:16">
      <c r="A5892" s="29">
        <v>5890</v>
      </c>
      <c r="B5892" s="29">
        <v>1153.2399999999991</v>
      </c>
      <c r="C5892" s="29">
        <v>94522.583999999799</v>
      </c>
      <c r="D5892" s="29">
        <v>1</v>
      </c>
      <c r="E5892" s="29">
        <v>1</v>
      </c>
      <c r="F5892" s="29">
        <v>3346.5569999999898</v>
      </c>
      <c r="G5892" s="29">
        <v>1</v>
      </c>
      <c r="H5892" s="29">
        <v>1</v>
      </c>
      <c r="I5892" s="29">
        <v>1</v>
      </c>
      <c r="K5892" s="432">
        <v>13643.00866313866</v>
      </c>
      <c r="L5892" s="432">
        <f>IF(K5892=0,#REF!,0)</f>
        <v>0</v>
      </c>
      <c r="O5892">
        <v>49509.063842000003</v>
      </c>
      <c r="P5892">
        <v>37</v>
      </c>
    </row>
    <row r="5893" spans="1:16">
      <c r="A5893" s="29">
        <v>5891</v>
      </c>
      <c r="B5893" s="29">
        <v>1213.5469999999989</v>
      </c>
      <c r="C5893" s="29">
        <v>113678.8619999998</v>
      </c>
      <c r="D5893" s="29">
        <v>1</v>
      </c>
      <c r="E5893" s="29">
        <v>1</v>
      </c>
      <c r="F5893" s="29">
        <v>2952.7909999999902</v>
      </c>
      <c r="G5893" s="29">
        <v>1</v>
      </c>
      <c r="H5893" s="29">
        <v>1</v>
      </c>
      <c r="I5893" s="29">
        <v>1</v>
      </c>
      <c r="K5893" s="432">
        <v>27391.286283325611</v>
      </c>
      <c r="L5893" s="432">
        <f>IF(K5893=0,#REF!,0)</f>
        <v>0</v>
      </c>
      <c r="O5893">
        <v>50058.857362000002</v>
      </c>
      <c r="P5893">
        <v>33</v>
      </c>
    </row>
    <row r="5894" spans="1:16">
      <c r="A5894" s="29">
        <v>5892</v>
      </c>
      <c r="B5894" s="29">
        <v>1213.5469999999989</v>
      </c>
      <c r="C5894" s="29">
        <v>95003.176999999807</v>
      </c>
      <c r="D5894" s="29">
        <v>1</v>
      </c>
      <c r="E5894" s="29">
        <v>1</v>
      </c>
      <c r="F5894" s="29">
        <v>2755.6279999999902</v>
      </c>
      <c r="G5894" s="29">
        <v>1</v>
      </c>
      <c r="H5894" s="29">
        <v>1</v>
      </c>
      <c r="I5894" s="29">
        <v>1</v>
      </c>
      <c r="K5894" s="432">
        <v>23174.8346380781</v>
      </c>
      <c r="L5894" s="432">
        <f>IF(K5894=0,#REF!,0)</f>
        <v>0</v>
      </c>
      <c r="O5894">
        <v>51154.832733000003</v>
      </c>
      <c r="P5894">
        <v>39</v>
      </c>
    </row>
    <row r="5895" spans="1:16">
      <c r="A5895" s="29">
        <v>5893</v>
      </c>
      <c r="B5895" s="29">
        <v>6200.1660000000002</v>
      </c>
      <c r="C5895" s="29">
        <v>49752.365999999907</v>
      </c>
      <c r="D5895" s="29">
        <v>1</v>
      </c>
      <c r="E5895" s="29">
        <v>1</v>
      </c>
      <c r="F5895" s="29">
        <v>4124.68</v>
      </c>
      <c r="G5895" s="29">
        <v>1</v>
      </c>
      <c r="H5895" s="29">
        <v>1</v>
      </c>
      <c r="I5895" s="29">
        <v>1</v>
      </c>
      <c r="K5895" s="432">
        <v>30756.391482489471</v>
      </c>
      <c r="L5895" s="432">
        <f>IF(K5895=0,#REF!,0)</f>
        <v>0</v>
      </c>
      <c r="O5895">
        <v>51243.763306000001</v>
      </c>
      <c r="P5895">
        <v>38</v>
      </c>
    </row>
    <row r="5896" spans="1:16">
      <c r="A5896" s="29">
        <v>5894</v>
      </c>
      <c r="B5896" s="29">
        <v>1762.222</v>
      </c>
      <c r="C5896" s="29">
        <v>74636.297999999893</v>
      </c>
      <c r="D5896" s="29">
        <v>1</v>
      </c>
      <c r="E5896" s="29">
        <v>1</v>
      </c>
      <c r="F5896" s="29">
        <v>3668.116</v>
      </c>
      <c r="G5896" s="29">
        <v>1</v>
      </c>
      <c r="H5896" s="29">
        <v>1</v>
      </c>
      <c r="I5896" s="29">
        <v>1</v>
      </c>
      <c r="K5896" s="432">
        <v>32875.285698582862</v>
      </c>
      <c r="L5896" s="432">
        <f>IF(K5896=0,#REF!,0)</f>
        <v>0</v>
      </c>
      <c r="O5896">
        <v>51671.044647000002</v>
      </c>
      <c r="P5896">
        <v>37</v>
      </c>
    </row>
    <row r="5897" spans="1:16">
      <c r="A5897" s="29">
        <v>5895</v>
      </c>
      <c r="B5897" s="29">
        <v>1032.623999999998</v>
      </c>
      <c r="C5897" s="29">
        <v>111971.8459999998</v>
      </c>
      <c r="D5897" s="29">
        <v>1</v>
      </c>
      <c r="E5897" s="29">
        <v>1</v>
      </c>
      <c r="F5897" s="29">
        <v>2102.009</v>
      </c>
      <c r="G5897" s="29">
        <v>1</v>
      </c>
      <c r="H5897" s="29">
        <v>1</v>
      </c>
      <c r="I5897" s="29">
        <v>1</v>
      </c>
      <c r="K5897" s="432">
        <v>15982.55161892682</v>
      </c>
      <c r="L5897" s="432">
        <f>IF(K5897=0,#REF!,0)</f>
        <v>0</v>
      </c>
      <c r="O5897">
        <v>52300.287355</v>
      </c>
      <c r="P5897">
        <v>33</v>
      </c>
    </row>
    <row r="5898" spans="1:16">
      <c r="A5898" s="29">
        <v>5896</v>
      </c>
      <c r="B5898" s="29">
        <v>1032.623999999998</v>
      </c>
      <c r="C5898" s="29">
        <v>93311.146999999793</v>
      </c>
      <c r="D5898" s="29">
        <v>1</v>
      </c>
      <c r="E5898" s="29">
        <v>1</v>
      </c>
      <c r="F5898" s="29">
        <v>1841.2809999999899</v>
      </c>
      <c r="G5898" s="29">
        <v>1</v>
      </c>
      <c r="H5898" s="29">
        <v>1</v>
      </c>
      <c r="I5898" s="29">
        <v>1</v>
      </c>
      <c r="K5898" s="432">
        <v>8588.0894851468511</v>
      </c>
      <c r="L5898" s="432">
        <f>IF(K5898=0,#REF!,0)</f>
        <v>0</v>
      </c>
      <c r="O5898">
        <v>52727.921934999998</v>
      </c>
      <c r="P5898">
        <v>29</v>
      </c>
    </row>
    <row r="5899" spans="1:16">
      <c r="A5899" s="29">
        <v>5897</v>
      </c>
      <c r="B5899" s="29">
        <v>1032.623999999998</v>
      </c>
      <c r="C5899" s="29">
        <v>81383.1519999999</v>
      </c>
      <c r="D5899" s="29">
        <v>1</v>
      </c>
      <c r="E5899" s="29">
        <v>1</v>
      </c>
      <c r="F5899" s="29">
        <v>2101.8009999999899</v>
      </c>
      <c r="G5899" s="29">
        <v>1</v>
      </c>
      <c r="H5899" s="29">
        <v>1</v>
      </c>
      <c r="I5899" s="29">
        <v>1</v>
      </c>
      <c r="K5899" s="432"/>
      <c r="L5899" s="432" t="e">
        <f>IF(K5899=0,#REF!,0)</f>
        <v>#REF!</v>
      </c>
      <c r="O5899">
        <v>52831.231780999988</v>
      </c>
      <c r="P5899">
        <v>30</v>
      </c>
    </row>
    <row r="5900" spans="1:16">
      <c r="A5900" s="29">
        <v>5898</v>
      </c>
      <c r="B5900" s="29">
        <v>1762.222</v>
      </c>
      <c r="C5900" s="29">
        <v>44123.406000000003</v>
      </c>
      <c r="D5900" s="29">
        <v>1</v>
      </c>
      <c r="E5900" s="29">
        <v>1</v>
      </c>
      <c r="F5900" s="29">
        <v>3667.5859999999898</v>
      </c>
      <c r="G5900" s="29">
        <v>1</v>
      </c>
      <c r="H5900" s="29">
        <v>1</v>
      </c>
      <c r="I5900" s="29">
        <v>1</v>
      </c>
      <c r="K5900" s="432"/>
      <c r="L5900" s="432" t="e">
        <f>IF(K5900=0,#REF!,0)</f>
        <v>#REF!</v>
      </c>
      <c r="O5900">
        <v>53094.042937999999</v>
      </c>
      <c r="P5900">
        <v>30</v>
      </c>
    </row>
    <row r="5901" spans="1:16">
      <c r="A5901" s="29">
        <v>5899</v>
      </c>
      <c r="B5901" s="29">
        <v>6139.8579999999993</v>
      </c>
      <c r="C5901" s="29">
        <v>28117.075999999899</v>
      </c>
      <c r="D5901" s="29">
        <v>1</v>
      </c>
      <c r="E5901" s="29">
        <v>1</v>
      </c>
      <c r="F5901" s="29">
        <v>5169.5369999999903</v>
      </c>
      <c r="G5901" s="29">
        <v>1</v>
      </c>
      <c r="H5901" s="29">
        <v>1</v>
      </c>
      <c r="I5901" s="29">
        <v>1</v>
      </c>
      <c r="K5901" s="432"/>
      <c r="L5901" s="432" t="e">
        <f>IF(K5901=0,#REF!,0)</f>
        <v>#REF!</v>
      </c>
      <c r="O5901">
        <v>54579.593596999999</v>
      </c>
      <c r="P5901">
        <v>32</v>
      </c>
    </row>
    <row r="5902" spans="1:16">
      <c r="A5902" s="29">
        <v>5900</v>
      </c>
      <c r="B5902" s="29">
        <v>7599.07</v>
      </c>
      <c r="C5902" s="29">
        <v>29386.5099999999</v>
      </c>
      <c r="D5902" s="29">
        <v>1</v>
      </c>
      <c r="E5902" s="29">
        <v>1</v>
      </c>
      <c r="F5902" s="29">
        <v>5235.6769999999997</v>
      </c>
      <c r="G5902" s="29">
        <v>1</v>
      </c>
      <c r="H5902" s="29">
        <v>1</v>
      </c>
      <c r="I5902" s="29">
        <v>1</v>
      </c>
      <c r="K5902" s="432"/>
      <c r="L5902" s="432" t="e">
        <f>IF(K5902=0,#REF!,0)</f>
        <v>#REF!</v>
      </c>
      <c r="O5902">
        <v>55824.219238999998</v>
      </c>
      <c r="P5902">
        <v>37</v>
      </c>
    </row>
    <row r="5903" spans="1:16">
      <c r="A5903" s="29">
        <v>5901</v>
      </c>
      <c r="B5903" s="29">
        <v>1762.222</v>
      </c>
      <c r="C5903" s="29">
        <v>16153.0519999999</v>
      </c>
      <c r="D5903" s="29">
        <v>1</v>
      </c>
      <c r="E5903" s="29">
        <v>1</v>
      </c>
      <c r="F5903" s="29">
        <v>4062.5719999999901</v>
      </c>
      <c r="G5903" s="29">
        <v>1</v>
      </c>
      <c r="H5903" s="29">
        <v>1</v>
      </c>
      <c r="I5903" s="29">
        <v>1</v>
      </c>
      <c r="K5903" s="432"/>
      <c r="L5903" s="432" t="e">
        <f>IF(K5903=0,#REF!,0)</f>
        <v>#REF!</v>
      </c>
      <c r="O5903">
        <v>56116.175780999998</v>
      </c>
      <c r="P5903">
        <v>35</v>
      </c>
    </row>
    <row r="5904" spans="1:16">
      <c r="A5904" s="29">
        <v>5902</v>
      </c>
      <c r="B5904" s="29">
        <v>1762.222</v>
      </c>
      <c r="C5904" s="29">
        <v>15703.841999999901</v>
      </c>
      <c r="D5904" s="29">
        <v>1</v>
      </c>
      <c r="E5904" s="29">
        <v>1</v>
      </c>
      <c r="F5904" s="29">
        <v>2953.1699999999901</v>
      </c>
      <c r="G5904" s="29">
        <v>1</v>
      </c>
      <c r="H5904" s="29">
        <v>1</v>
      </c>
      <c r="I5904" s="29">
        <v>1</v>
      </c>
      <c r="K5904" s="432"/>
      <c r="L5904" s="432" t="e">
        <f>IF(K5904=0,#REF!,0)</f>
        <v>#REF!</v>
      </c>
      <c r="O5904">
        <v>55175.843262000002</v>
      </c>
      <c r="P5904">
        <v>33</v>
      </c>
    </row>
    <row r="5905" spans="1:16">
      <c r="A5905" s="29">
        <v>5903</v>
      </c>
      <c r="B5905" s="29">
        <v>1762.222</v>
      </c>
      <c r="C5905" s="29">
        <v>15254.630999999899</v>
      </c>
      <c r="D5905" s="29">
        <v>1</v>
      </c>
      <c r="E5905" s="29">
        <v>1</v>
      </c>
      <c r="F5905" s="29">
        <v>1649.066</v>
      </c>
      <c r="G5905" s="29">
        <v>1</v>
      </c>
      <c r="H5905" s="29">
        <v>1</v>
      </c>
      <c r="I5905" s="29">
        <v>1</v>
      </c>
      <c r="K5905" s="432"/>
      <c r="L5905" s="432" t="e">
        <f>IF(K5905=0,#REF!,0)</f>
        <v>#REF!</v>
      </c>
      <c r="O5905">
        <v>53764.639771000002</v>
      </c>
      <c r="P5905">
        <v>31</v>
      </c>
    </row>
    <row r="5906" spans="1:16">
      <c r="A5906" s="29">
        <v>5904</v>
      </c>
      <c r="B5906" s="29">
        <v>1032.623999999998</v>
      </c>
      <c r="C5906" s="29">
        <v>15254.630999999899</v>
      </c>
      <c r="D5906" s="29">
        <v>1</v>
      </c>
      <c r="E5906" s="29">
        <v>1</v>
      </c>
      <c r="F5906" s="29">
        <v>1259.5170000000001</v>
      </c>
      <c r="G5906" s="29">
        <v>1</v>
      </c>
      <c r="H5906" s="29">
        <v>1</v>
      </c>
      <c r="I5906" s="29">
        <v>1</v>
      </c>
      <c r="K5906" s="432"/>
      <c r="L5906" s="432" t="e">
        <f>IF(K5906=0,#REF!,0)</f>
        <v>#REF!</v>
      </c>
      <c r="O5906">
        <v>51954.320220000001</v>
      </c>
      <c r="P5906">
        <v>29</v>
      </c>
    </row>
    <row r="5907" spans="1:16">
      <c r="A5907" s="29">
        <v>5905</v>
      </c>
      <c r="B5907" s="29">
        <v>1032.623999999998</v>
      </c>
      <c r="C5907" s="29">
        <v>15254.630999999899</v>
      </c>
      <c r="D5907" s="29">
        <v>1</v>
      </c>
      <c r="E5907" s="29">
        <v>1</v>
      </c>
      <c r="F5907" s="29">
        <v>553.44600000000003</v>
      </c>
      <c r="G5907" s="29">
        <v>1</v>
      </c>
      <c r="H5907" s="29">
        <v>1</v>
      </c>
      <c r="I5907" s="29">
        <v>1</v>
      </c>
      <c r="K5907" s="432"/>
      <c r="L5907" s="432" t="e">
        <f>IF(K5907=0,#REF!,0)</f>
        <v>#REF!</v>
      </c>
      <c r="O5907">
        <v>49762.648255</v>
      </c>
      <c r="P5907">
        <v>31</v>
      </c>
    </row>
    <row r="5908" spans="1:16">
      <c r="A5908" s="29">
        <v>5906</v>
      </c>
      <c r="B5908" s="29">
        <v>1032.623999999998</v>
      </c>
      <c r="C5908" s="29">
        <v>15187.612999999899</v>
      </c>
      <c r="D5908" s="29">
        <v>1</v>
      </c>
      <c r="E5908" s="29">
        <v>1</v>
      </c>
      <c r="F5908" s="29">
        <v>314.83699999999999</v>
      </c>
      <c r="G5908" s="29">
        <v>1</v>
      </c>
      <c r="H5908" s="29">
        <v>1</v>
      </c>
      <c r="I5908" s="29">
        <v>1</v>
      </c>
      <c r="K5908" s="432"/>
      <c r="L5908" s="432" t="e">
        <f>IF(K5908=0,#REF!,0)</f>
        <v>#REF!</v>
      </c>
      <c r="O5908">
        <v>47974.475525000002</v>
      </c>
      <c r="P5908">
        <v>29</v>
      </c>
    </row>
    <row r="5909" spans="1:16">
      <c r="A5909" s="29">
        <v>5907</v>
      </c>
      <c r="B5909" s="29">
        <v>1032.623999999998</v>
      </c>
      <c r="C5909" s="29">
        <v>15187.612999999899</v>
      </c>
      <c r="D5909" s="29">
        <v>1</v>
      </c>
      <c r="E5909" s="29">
        <v>1</v>
      </c>
      <c r="F5909" s="29">
        <v>246.441</v>
      </c>
      <c r="G5909" s="29">
        <v>1</v>
      </c>
      <c r="H5909" s="29">
        <v>1</v>
      </c>
      <c r="I5909" s="29">
        <v>1</v>
      </c>
      <c r="K5909" s="432"/>
      <c r="L5909" s="432" t="e">
        <f>IF(K5909=0,#REF!,0)</f>
        <v>#REF!</v>
      </c>
      <c r="O5909">
        <v>48207.496308000002</v>
      </c>
      <c r="P5909">
        <v>23</v>
      </c>
    </row>
    <row r="5910" spans="1:16">
      <c r="A5910" s="29">
        <v>5908</v>
      </c>
      <c r="B5910" s="29">
        <v>1032.623999999998</v>
      </c>
      <c r="C5910" s="29">
        <v>15187.612999999899</v>
      </c>
      <c r="D5910" s="29">
        <v>1</v>
      </c>
      <c r="E5910" s="29">
        <v>1</v>
      </c>
      <c r="F5910" s="29">
        <v>247.304</v>
      </c>
      <c r="G5910" s="29">
        <v>1</v>
      </c>
      <c r="H5910" s="29">
        <v>1</v>
      </c>
      <c r="I5910" s="29">
        <v>1</v>
      </c>
      <c r="K5910" s="432"/>
      <c r="L5910" s="432" t="e">
        <f>IF(K5910=0,#REF!,0)</f>
        <v>#REF!</v>
      </c>
      <c r="O5910">
        <v>48634.941648999993</v>
      </c>
      <c r="P5910">
        <v>24</v>
      </c>
    </row>
    <row r="5911" spans="1:16">
      <c r="A5911" s="29">
        <v>5909</v>
      </c>
      <c r="B5911" s="29">
        <v>1032.623999999998</v>
      </c>
      <c r="C5911" s="29">
        <v>15187.612999999899</v>
      </c>
      <c r="D5911" s="29">
        <v>1</v>
      </c>
      <c r="E5911" s="29">
        <v>1</v>
      </c>
      <c r="F5911" s="29">
        <v>229.95599999999999</v>
      </c>
      <c r="G5911" s="29">
        <v>1</v>
      </c>
      <c r="H5911" s="29">
        <v>1</v>
      </c>
      <c r="I5911" s="29">
        <v>1</v>
      </c>
      <c r="K5911" s="432"/>
      <c r="L5911" s="432" t="e">
        <f>IF(K5911=0,#REF!,0)</f>
        <v>#REF!</v>
      </c>
      <c r="O5911">
        <v>48805.914917000002</v>
      </c>
      <c r="P5911">
        <v>28</v>
      </c>
    </row>
    <row r="5912" spans="1:16">
      <c r="A5912" s="29">
        <v>5910</v>
      </c>
      <c r="B5912" s="29">
        <v>1762.222</v>
      </c>
      <c r="C5912" s="29">
        <v>15187.612999999899</v>
      </c>
      <c r="D5912" s="29">
        <v>1</v>
      </c>
      <c r="E5912" s="29">
        <v>1</v>
      </c>
      <c r="F5912" s="29">
        <v>2502.2759999999998</v>
      </c>
      <c r="G5912" s="29">
        <v>1</v>
      </c>
      <c r="H5912" s="29">
        <v>1</v>
      </c>
      <c r="I5912" s="29">
        <v>1</v>
      </c>
      <c r="K5912" s="432"/>
      <c r="L5912" s="432" t="e">
        <f>IF(K5912=0,#REF!,0)</f>
        <v>#REF!</v>
      </c>
      <c r="O5912">
        <v>49814.367645999999</v>
      </c>
      <c r="P5912">
        <v>32</v>
      </c>
    </row>
    <row r="5913" spans="1:16">
      <c r="A5913" s="29">
        <v>5911</v>
      </c>
      <c r="B5913" s="29">
        <v>6139.8579999999993</v>
      </c>
      <c r="C5913" s="29">
        <v>15289.6509999999</v>
      </c>
      <c r="D5913" s="29">
        <v>1</v>
      </c>
      <c r="E5913" s="29">
        <v>1</v>
      </c>
      <c r="F5913" s="29">
        <v>6561.03</v>
      </c>
      <c r="G5913" s="29">
        <v>1</v>
      </c>
      <c r="H5913" s="29">
        <v>1</v>
      </c>
      <c r="I5913" s="29">
        <v>1</v>
      </c>
      <c r="K5913" s="432"/>
      <c r="L5913" s="432" t="e">
        <f>IF(K5913=0,#REF!,0)</f>
        <v>#REF!</v>
      </c>
      <c r="O5913">
        <v>50499.266174999997</v>
      </c>
      <c r="P5913">
        <v>38</v>
      </c>
    </row>
    <row r="5914" spans="1:16">
      <c r="A5914" s="29">
        <v>5912</v>
      </c>
      <c r="B5914" s="29">
        <v>1762.222</v>
      </c>
      <c r="C5914" s="29">
        <v>44254.565999999999</v>
      </c>
      <c r="D5914" s="29">
        <v>1</v>
      </c>
      <c r="E5914" s="29">
        <v>1</v>
      </c>
      <c r="F5914" s="29">
        <v>5317.1419999999998</v>
      </c>
      <c r="G5914" s="29">
        <v>1</v>
      </c>
      <c r="H5914" s="29">
        <v>1</v>
      </c>
      <c r="I5914" s="29">
        <v>1</v>
      </c>
      <c r="K5914" s="432"/>
      <c r="L5914" s="432" t="e">
        <f>IF(K5914=0,#REF!,0)</f>
        <v>#REF!</v>
      </c>
      <c r="O5914">
        <v>55495.841247999997</v>
      </c>
      <c r="P5914">
        <v>51</v>
      </c>
    </row>
    <row r="5915" spans="1:16">
      <c r="A5915" s="29">
        <v>5913</v>
      </c>
      <c r="B5915" s="29">
        <v>1032.623999999998</v>
      </c>
      <c r="C5915" s="29">
        <v>75099.317999999897</v>
      </c>
      <c r="D5915" s="29">
        <v>1</v>
      </c>
      <c r="E5915" s="29">
        <v>1</v>
      </c>
      <c r="F5915" s="29">
        <v>4400.2599999999902</v>
      </c>
      <c r="G5915" s="29">
        <v>1</v>
      </c>
      <c r="H5915" s="29">
        <v>1</v>
      </c>
      <c r="I5915" s="29">
        <v>1</v>
      </c>
      <c r="K5915" s="432"/>
      <c r="L5915" s="432" t="e">
        <f>IF(K5915=0,#REF!,0)</f>
        <v>#REF!</v>
      </c>
      <c r="O5915">
        <v>59628.871122999997</v>
      </c>
      <c r="P5915">
        <v>42</v>
      </c>
    </row>
    <row r="5916" spans="1:16">
      <c r="A5916" s="29">
        <v>5914</v>
      </c>
      <c r="B5916" s="29">
        <v>1153.2399999999991</v>
      </c>
      <c r="C5916" s="29">
        <v>94523.885999999795</v>
      </c>
      <c r="D5916" s="29">
        <v>1</v>
      </c>
      <c r="E5916" s="29">
        <v>1</v>
      </c>
      <c r="F5916" s="29">
        <v>3352.77899999999</v>
      </c>
      <c r="G5916" s="29">
        <v>1</v>
      </c>
      <c r="H5916" s="29">
        <v>1</v>
      </c>
      <c r="I5916" s="29">
        <v>1</v>
      </c>
      <c r="K5916" s="432"/>
      <c r="L5916" s="432" t="e">
        <f>IF(K5916=0,#REF!,0)</f>
        <v>#REF!</v>
      </c>
      <c r="O5916">
        <v>62544.062896000003</v>
      </c>
      <c r="P5916">
        <v>37</v>
      </c>
    </row>
    <row r="5917" spans="1:16">
      <c r="A5917" s="29">
        <v>5915</v>
      </c>
      <c r="B5917" s="29">
        <v>1213.5469999999989</v>
      </c>
      <c r="C5917" s="29">
        <v>113680.11999999981</v>
      </c>
      <c r="D5917" s="29">
        <v>1</v>
      </c>
      <c r="E5917" s="29">
        <v>1</v>
      </c>
      <c r="F5917" s="29">
        <v>2958.261</v>
      </c>
      <c r="G5917" s="29">
        <v>1</v>
      </c>
      <c r="H5917" s="29">
        <v>1</v>
      </c>
      <c r="I5917" s="29">
        <v>1</v>
      </c>
      <c r="K5917" s="432"/>
      <c r="L5917" s="432" t="e">
        <f>IF(K5917=0,#REF!,0)</f>
        <v>#REF!</v>
      </c>
      <c r="O5917">
        <v>63756.023681999999</v>
      </c>
      <c r="P5917">
        <v>41</v>
      </c>
    </row>
    <row r="5918" spans="1:16">
      <c r="A5918" s="29">
        <v>5916</v>
      </c>
      <c r="B5918" s="29">
        <v>1213.5469999999989</v>
      </c>
      <c r="C5918" s="29">
        <v>95004.486999999805</v>
      </c>
      <c r="D5918" s="29">
        <v>1</v>
      </c>
      <c r="E5918" s="29">
        <v>1</v>
      </c>
      <c r="F5918" s="29">
        <v>2760.8960000000002</v>
      </c>
      <c r="G5918" s="29">
        <v>1</v>
      </c>
      <c r="H5918" s="29">
        <v>1</v>
      </c>
      <c r="I5918" s="29">
        <v>1</v>
      </c>
      <c r="K5918" s="432"/>
      <c r="L5918" s="432" t="e">
        <f>IF(K5918=0,#REF!,0)</f>
        <v>#REF!</v>
      </c>
      <c r="O5918">
        <v>64281.459046000004</v>
      </c>
      <c r="P5918">
        <v>38</v>
      </c>
    </row>
    <row r="5919" spans="1:16">
      <c r="A5919" s="29">
        <v>5917</v>
      </c>
      <c r="B5919" s="29">
        <v>6200.1660000000002</v>
      </c>
      <c r="C5919" s="29">
        <v>49753.315999999897</v>
      </c>
      <c r="D5919" s="29">
        <v>1</v>
      </c>
      <c r="E5919" s="29">
        <v>1</v>
      </c>
      <c r="F5919" s="29">
        <v>4131.1450000000004</v>
      </c>
      <c r="G5919" s="29">
        <v>1</v>
      </c>
      <c r="H5919" s="29">
        <v>1</v>
      </c>
      <c r="I5919" s="29">
        <v>1</v>
      </c>
      <c r="K5919" s="432"/>
      <c r="L5919" s="432" t="e">
        <f>IF(K5919=0,#REF!,0)</f>
        <v>#REF!</v>
      </c>
      <c r="O5919">
        <v>63445.207551</v>
      </c>
      <c r="P5919">
        <v>36</v>
      </c>
    </row>
    <row r="5920" spans="1:16">
      <c r="A5920" s="29">
        <v>5918</v>
      </c>
      <c r="B5920" s="29">
        <v>1762.222</v>
      </c>
      <c r="C5920" s="29">
        <v>74637.169999999896</v>
      </c>
      <c r="D5920" s="29">
        <v>1</v>
      </c>
      <c r="E5920" s="29">
        <v>1</v>
      </c>
      <c r="F5920" s="29">
        <v>3673.2309999999902</v>
      </c>
      <c r="G5920" s="29">
        <v>1</v>
      </c>
      <c r="H5920" s="29">
        <v>1</v>
      </c>
      <c r="I5920" s="29">
        <v>1</v>
      </c>
      <c r="K5920" s="432"/>
      <c r="L5920" s="432" t="e">
        <f>IF(K5920=0,#REF!,0)</f>
        <v>#REF!</v>
      </c>
      <c r="O5920">
        <v>63688.112214000001</v>
      </c>
      <c r="P5920">
        <v>37</v>
      </c>
    </row>
    <row r="5921" spans="1:16">
      <c r="A5921" s="29">
        <v>5919</v>
      </c>
      <c r="B5921" s="29">
        <v>1032.623999999998</v>
      </c>
      <c r="C5921" s="29">
        <v>111972.5999999998</v>
      </c>
      <c r="D5921" s="29">
        <v>1</v>
      </c>
      <c r="E5921" s="29">
        <v>1</v>
      </c>
      <c r="F5921" s="29">
        <v>2104.6030000000001</v>
      </c>
      <c r="G5921" s="29">
        <v>1</v>
      </c>
      <c r="H5921" s="29">
        <v>1</v>
      </c>
      <c r="I5921" s="29">
        <v>1</v>
      </c>
      <c r="K5921" s="432"/>
      <c r="L5921" s="432" t="e">
        <f>IF(K5921=0,#REF!,0)</f>
        <v>#REF!</v>
      </c>
      <c r="O5921">
        <v>66788.644713000002</v>
      </c>
      <c r="P5921">
        <v>34</v>
      </c>
    </row>
    <row r="5922" spans="1:16">
      <c r="A5922" s="29">
        <v>5920</v>
      </c>
      <c r="B5922" s="29">
        <v>1032.623999999998</v>
      </c>
      <c r="C5922" s="29">
        <v>93311.677999999796</v>
      </c>
      <c r="D5922" s="29">
        <v>1</v>
      </c>
      <c r="E5922" s="29">
        <v>1</v>
      </c>
      <c r="F5922" s="29">
        <v>1843.1489999999901</v>
      </c>
      <c r="G5922" s="29">
        <v>1</v>
      </c>
      <c r="H5922" s="29">
        <v>1</v>
      </c>
      <c r="I5922" s="29">
        <v>1</v>
      </c>
      <c r="K5922" s="432"/>
      <c r="L5922" s="432" t="e">
        <f>IF(K5922=0,#REF!,0)</f>
        <v>#REF!</v>
      </c>
      <c r="O5922">
        <v>67015.678771999999</v>
      </c>
      <c r="P5922">
        <v>35</v>
      </c>
    </row>
    <row r="5923" spans="1:16">
      <c r="A5923" s="29">
        <v>5921</v>
      </c>
      <c r="B5923" s="29">
        <v>1032.623999999998</v>
      </c>
      <c r="C5923" s="29">
        <v>81383.641999999905</v>
      </c>
      <c r="D5923" s="29">
        <v>1</v>
      </c>
      <c r="E5923" s="29">
        <v>1</v>
      </c>
      <c r="F5923" s="29">
        <v>2103.6849999999899</v>
      </c>
      <c r="G5923" s="29">
        <v>1</v>
      </c>
      <c r="H5923" s="29">
        <v>1</v>
      </c>
      <c r="I5923" s="29">
        <v>1</v>
      </c>
      <c r="K5923" s="432"/>
      <c r="L5923" s="432" t="e">
        <f>IF(K5923=0,#REF!,0)</f>
        <v>#REF!</v>
      </c>
      <c r="O5923">
        <v>67418.611755999998</v>
      </c>
      <c r="P5923">
        <v>28</v>
      </c>
    </row>
    <row r="5924" spans="1:16">
      <c r="A5924" s="29">
        <v>5922</v>
      </c>
      <c r="B5924" s="29">
        <v>1762.222</v>
      </c>
      <c r="C5924" s="29">
        <v>44123.915999999997</v>
      </c>
      <c r="D5924" s="29">
        <v>1</v>
      </c>
      <c r="E5924" s="29">
        <v>1</v>
      </c>
      <c r="F5924" s="29">
        <v>3670.6689999999899</v>
      </c>
      <c r="G5924" s="29">
        <v>1</v>
      </c>
      <c r="H5924" s="29">
        <v>1</v>
      </c>
      <c r="I5924" s="29">
        <v>1</v>
      </c>
      <c r="K5924" s="432"/>
      <c r="L5924" s="432" t="e">
        <f>IF(K5924=0,#REF!,0)</f>
        <v>#REF!</v>
      </c>
      <c r="O5924">
        <v>66974.661988000007</v>
      </c>
      <c r="P5924">
        <v>35</v>
      </c>
    </row>
    <row r="5925" spans="1:16">
      <c r="A5925" s="29">
        <v>5923</v>
      </c>
      <c r="B5925" s="29">
        <v>6139.8579999999993</v>
      </c>
      <c r="C5925" s="29">
        <v>28117.372999999901</v>
      </c>
      <c r="D5925" s="29">
        <v>1</v>
      </c>
      <c r="E5925" s="29">
        <v>1</v>
      </c>
      <c r="F5925" s="29">
        <v>5174.0770000000002</v>
      </c>
      <c r="G5925" s="29">
        <v>1</v>
      </c>
      <c r="H5925" s="29">
        <v>1</v>
      </c>
      <c r="I5925" s="29">
        <v>1</v>
      </c>
      <c r="K5925" s="432"/>
      <c r="L5925" s="432" t="e">
        <f>IF(K5925=0,#REF!,0)</f>
        <v>#REF!</v>
      </c>
      <c r="O5925">
        <v>64980.591613999997</v>
      </c>
      <c r="P5925">
        <v>36</v>
      </c>
    </row>
    <row r="5926" spans="1:16">
      <c r="A5926" s="29">
        <v>5924</v>
      </c>
      <c r="B5926" s="29">
        <v>7599.07</v>
      </c>
      <c r="C5926" s="29">
        <v>29386.751999999899</v>
      </c>
      <c r="D5926" s="29">
        <v>1</v>
      </c>
      <c r="E5926" s="29">
        <v>1</v>
      </c>
      <c r="F5926" s="29">
        <v>5240.375</v>
      </c>
      <c r="G5926" s="29">
        <v>1</v>
      </c>
      <c r="H5926" s="29">
        <v>1</v>
      </c>
      <c r="I5926" s="29">
        <v>1</v>
      </c>
      <c r="K5926" s="432"/>
      <c r="L5926" s="432" t="e">
        <f>IF(K5926=0,#REF!,0)</f>
        <v>#REF!</v>
      </c>
      <c r="O5926">
        <v>64962.767762000003</v>
      </c>
      <c r="P5926">
        <v>31</v>
      </c>
    </row>
    <row r="5927" spans="1:16">
      <c r="A5927" s="29">
        <v>5925</v>
      </c>
      <c r="B5927" s="29">
        <v>1762.222</v>
      </c>
      <c r="C5927" s="29">
        <v>16153.0519999999</v>
      </c>
      <c r="D5927" s="29">
        <v>1</v>
      </c>
      <c r="E5927" s="29">
        <v>1</v>
      </c>
      <c r="F5927" s="29">
        <v>4066.21</v>
      </c>
      <c r="G5927" s="29">
        <v>1</v>
      </c>
      <c r="H5927" s="29">
        <v>1</v>
      </c>
      <c r="I5927" s="29">
        <v>1</v>
      </c>
      <c r="K5927" s="432"/>
      <c r="L5927" s="432" t="e">
        <f>IF(K5927=0,#REF!,0)</f>
        <v>#REF!</v>
      </c>
      <c r="O5927">
        <v>63699.924867000002</v>
      </c>
      <c r="P5927">
        <v>37</v>
      </c>
    </row>
    <row r="5928" spans="1:16">
      <c r="A5928" s="29">
        <v>5926</v>
      </c>
      <c r="B5928" s="29">
        <v>1762.222</v>
      </c>
      <c r="C5928" s="29">
        <v>15703.841999999901</v>
      </c>
      <c r="D5928" s="29">
        <v>1</v>
      </c>
      <c r="E5928" s="29">
        <v>1</v>
      </c>
      <c r="F5928" s="29">
        <v>2955.8420000000001</v>
      </c>
      <c r="G5928" s="29">
        <v>1</v>
      </c>
      <c r="H5928" s="29">
        <v>1</v>
      </c>
      <c r="I5928" s="29">
        <v>1</v>
      </c>
      <c r="K5928" s="432"/>
      <c r="L5928" s="432" t="e">
        <f>IF(K5928=0,#REF!,0)</f>
        <v>#REF!</v>
      </c>
      <c r="O5928">
        <v>61393.537293000001</v>
      </c>
      <c r="P5928">
        <v>35</v>
      </c>
    </row>
    <row r="5929" spans="1:16">
      <c r="A5929" s="29">
        <v>5927</v>
      </c>
      <c r="B5929" s="29">
        <v>1762.222</v>
      </c>
      <c r="C5929" s="29">
        <v>15254.630999999899</v>
      </c>
      <c r="D5929" s="29">
        <v>1</v>
      </c>
      <c r="E5929" s="29">
        <v>1</v>
      </c>
      <c r="F5929" s="29">
        <v>1650.79</v>
      </c>
      <c r="G5929" s="29">
        <v>1</v>
      </c>
      <c r="H5929" s="29">
        <v>1</v>
      </c>
      <c r="I5929" s="29">
        <v>1</v>
      </c>
      <c r="K5929" s="432"/>
      <c r="L5929" s="432" t="e">
        <f>IF(K5929=0,#REF!,0)</f>
        <v>#REF!</v>
      </c>
      <c r="O5929">
        <v>58987.724242999997</v>
      </c>
      <c r="P5929">
        <v>35</v>
      </c>
    </row>
    <row r="5930" spans="1:16">
      <c r="A5930" s="29">
        <v>5928</v>
      </c>
      <c r="B5930" s="29">
        <v>1032.623999999998</v>
      </c>
      <c r="C5930" s="29">
        <v>15254.630999999899</v>
      </c>
      <c r="D5930" s="29">
        <v>1</v>
      </c>
      <c r="E5930" s="29">
        <v>1</v>
      </c>
      <c r="F5930" s="29">
        <v>1260.88299999999</v>
      </c>
      <c r="G5930" s="29">
        <v>1</v>
      </c>
      <c r="H5930" s="29">
        <v>1</v>
      </c>
      <c r="I5930" s="29">
        <v>1</v>
      </c>
      <c r="K5930" s="432"/>
      <c r="L5930" s="432" t="e">
        <f>IF(K5930=0,#REF!,0)</f>
        <v>#REF!</v>
      </c>
      <c r="O5930">
        <v>58469.647308</v>
      </c>
      <c r="P5930">
        <v>34</v>
      </c>
    </row>
    <row r="5931" spans="1:16">
      <c r="A5931" s="29">
        <v>5929</v>
      </c>
      <c r="B5931" s="29">
        <v>1032.623999999998</v>
      </c>
      <c r="C5931" s="29">
        <v>15254.630999999899</v>
      </c>
      <c r="D5931" s="29">
        <v>1</v>
      </c>
      <c r="E5931" s="29">
        <v>1</v>
      </c>
      <c r="F5931" s="29">
        <v>554.45699999999999</v>
      </c>
      <c r="G5931" s="29">
        <v>1</v>
      </c>
      <c r="H5931" s="29">
        <v>1</v>
      </c>
      <c r="I5931" s="29">
        <v>1</v>
      </c>
      <c r="K5931" s="432"/>
      <c r="L5931" s="432" t="e">
        <f>IF(K5931=0,#REF!,0)</f>
        <v>#REF!</v>
      </c>
      <c r="O5931">
        <v>55909.831329000001</v>
      </c>
      <c r="P5931">
        <v>32</v>
      </c>
    </row>
    <row r="5932" spans="1:16">
      <c r="A5932" s="29">
        <v>5930</v>
      </c>
      <c r="B5932" s="29">
        <v>1032.623999999998</v>
      </c>
      <c r="C5932" s="29">
        <v>15187.612999999899</v>
      </c>
      <c r="D5932" s="29">
        <v>1</v>
      </c>
      <c r="E5932" s="29">
        <v>1</v>
      </c>
      <c r="F5932" s="29">
        <v>315.97399999999902</v>
      </c>
      <c r="G5932" s="29">
        <v>1</v>
      </c>
      <c r="H5932" s="29">
        <v>1</v>
      </c>
      <c r="I5932" s="29">
        <v>1</v>
      </c>
      <c r="K5932" s="432"/>
      <c r="L5932" s="432" t="e">
        <f>IF(K5932=0,#REF!,0)</f>
        <v>#REF!</v>
      </c>
      <c r="O5932">
        <v>54442.539949000013</v>
      </c>
      <c r="P5932">
        <v>29</v>
      </c>
    </row>
    <row r="5933" spans="1:16">
      <c r="A5933" s="29">
        <v>5931</v>
      </c>
      <c r="B5933" s="29">
        <v>1032.623999999998</v>
      </c>
      <c r="C5933" s="29">
        <v>15187.612999999899</v>
      </c>
      <c r="D5933" s="29">
        <v>1</v>
      </c>
      <c r="E5933" s="29">
        <v>1</v>
      </c>
      <c r="F5933" s="29">
        <v>249.25</v>
      </c>
      <c r="G5933" s="29">
        <v>1</v>
      </c>
      <c r="H5933" s="29">
        <v>1</v>
      </c>
      <c r="I5933" s="29">
        <v>1</v>
      </c>
      <c r="K5933" s="432"/>
      <c r="L5933" s="432" t="e">
        <f>IF(K5933=0,#REF!,0)</f>
        <v>#REF!</v>
      </c>
      <c r="O5933">
        <v>54379.371643999999</v>
      </c>
      <c r="P5933">
        <v>29</v>
      </c>
    </row>
    <row r="5934" spans="1:16">
      <c r="A5934" s="29">
        <v>5932</v>
      </c>
      <c r="B5934" s="29">
        <v>1032.623999999998</v>
      </c>
      <c r="C5934" s="29">
        <v>15187.612999999899</v>
      </c>
      <c r="D5934" s="29">
        <v>1</v>
      </c>
      <c r="E5934" s="29">
        <v>1</v>
      </c>
      <c r="F5934" s="29">
        <v>249.988</v>
      </c>
      <c r="G5934" s="29">
        <v>1</v>
      </c>
      <c r="H5934" s="29">
        <v>1</v>
      </c>
      <c r="I5934" s="29">
        <v>1</v>
      </c>
      <c r="K5934" s="432"/>
      <c r="L5934" s="432" t="e">
        <f>IF(K5934=0,#REF!,0)</f>
        <v>#REF!</v>
      </c>
      <c r="O5934">
        <v>54140.180877999999</v>
      </c>
      <c r="P5934">
        <v>27</v>
      </c>
    </row>
    <row r="5935" spans="1:16">
      <c r="A5935" s="29">
        <v>5933</v>
      </c>
      <c r="B5935" s="29">
        <v>1032.623999999998</v>
      </c>
      <c r="C5935" s="29">
        <v>15187.612999999899</v>
      </c>
      <c r="D5935" s="29">
        <v>1</v>
      </c>
      <c r="E5935" s="29">
        <v>1</v>
      </c>
      <c r="F5935" s="29">
        <v>231.39400000000001</v>
      </c>
      <c r="G5935" s="29">
        <v>1</v>
      </c>
      <c r="H5935" s="29">
        <v>1</v>
      </c>
      <c r="I5935" s="29">
        <v>1</v>
      </c>
      <c r="K5935" s="432"/>
      <c r="L5935" s="432" t="e">
        <f>IF(K5935=0,#REF!,0)</f>
        <v>#REF!</v>
      </c>
      <c r="O5935">
        <v>54669.017883999994</v>
      </c>
      <c r="P5935">
        <v>28</v>
      </c>
    </row>
    <row r="5936" spans="1:16">
      <c r="A5936" s="29">
        <v>5934</v>
      </c>
      <c r="B5936" s="29">
        <v>1762.222</v>
      </c>
      <c r="C5936" s="29">
        <v>15187.612999999899</v>
      </c>
      <c r="D5936" s="29">
        <v>1</v>
      </c>
      <c r="E5936" s="29">
        <v>1</v>
      </c>
      <c r="F5936" s="29">
        <v>2503.4879999999898</v>
      </c>
      <c r="G5936" s="29">
        <v>1</v>
      </c>
      <c r="H5936" s="29">
        <v>1</v>
      </c>
      <c r="I5936" s="29">
        <v>1</v>
      </c>
      <c r="K5936" s="432"/>
      <c r="L5936" s="432" t="e">
        <f>IF(K5936=0,#REF!,0)</f>
        <v>#REF!</v>
      </c>
      <c r="O5936">
        <v>55402.973144000003</v>
      </c>
      <c r="P5936">
        <v>27</v>
      </c>
    </row>
    <row r="5937" spans="1:16">
      <c r="A5937" s="29">
        <v>5935</v>
      </c>
      <c r="B5937" s="29">
        <v>6139.8579999999993</v>
      </c>
      <c r="C5937" s="29">
        <v>15289.6509999999</v>
      </c>
      <c r="D5937" s="29">
        <v>1</v>
      </c>
      <c r="E5937" s="29">
        <v>1</v>
      </c>
      <c r="F5937" s="29">
        <v>6563.2809999999999</v>
      </c>
      <c r="G5937" s="29">
        <v>1</v>
      </c>
      <c r="H5937" s="29">
        <v>1</v>
      </c>
      <c r="I5937" s="29">
        <v>1</v>
      </c>
      <c r="K5937" s="432"/>
      <c r="L5937" s="432" t="e">
        <f>IF(K5937=0,#REF!,0)</f>
        <v>#REF!</v>
      </c>
      <c r="O5937">
        <v>56878.459441999999</v>
      </c>
      <c r="P5937">
        <v>33</v>
      </c>
    </row>
    <row r="5938" spans="1:16">
      <c r="A5938" s="29">
        <v>5936</v>
      </c>
      <c r="B5938" s="29">
        <v>1762.222</v>
      </c>
      <c r="C5938" s="29">
        <v>44254.631999999998</v>
      </c>
      <c r="D5938" s="29">
        <v>1</v>
      </c>
      <c r="E5938" s="29">
        <v>1</v>
      </c>
      <c r="F5938" s="29">
        <v>5317.3909999999996</v>
      </c>
      <c r="G5938" s="29">
        <v>1</v>
      </c>
      <c r="H5938" s="29">
        <v>1</v>
      </c>
      <c r="I5938" s="29">
        <v>1</v>
      </c>
      <c r="K5938" s="432"/>
      <c r="L5938" s="432" t="e">
        <f>IF(K5938=0,#REF!,0)</f>
        <v>#REF!</v>
      </c>
      <c r="O5938">
        <v>59515.130217999998</v>
      </c>
      <c r="P5938">
        <v>40</v>
      </c>
    </row>
    <row r="5939" spans="1:16">
      <c r="A5939" s="29">
        <v>5937</v>
      </c>
      <c r="B5939" s="29">
        <v>1032.623999999998</v>
      </c>
      <c r="C5939" s="29">
        <v>75098.880999999907</v>
      </c>
      <c r="D5939" s="29">
        <v>1</v>
      </c>
      <c r="E5939" s="29">
        <v>1</v>
      </c>
      <c r="F5939" s="29">
        <v>4397.9989999999998</v>
      </c>
      <c r="G5939" s="29">
        <v>1</v>
      </c>
      <c r="H5939" s="29">
        <v>1</v>
      </c>
      <c r="I5939" s="29">
        <v>1</v>
      </c>
      <c r="K5939" s="432"/>
      <c r="L5939" s="432" t="e">
        <f>IF(K5939=0,#REF!,0)</f>
        <v>#REF!</v>
      </c>
      <c r="O5939">
        <v>60712.259825000001</v>
      </c>
      <c r="P5939">
        <v>37</v>
      </c>
    </row>
    <row r="5940" spans="1:16">
      <c r="A5940" s="29">
        <v>5938</v>
      </c>
      <c r="B5940" s="29">
        <v>1153.2399999999991</v>
      </c>
      <c r="C5940" s="29">
        <v>94522.711999999796</v>
      </c>
      <c r="D5940" s="29">
        <v>1</v>
      </c>
      <c r="E5940" s="29">
        <v>1</v>
      </c>
      <c r="F5940" s="29">
        <v>3348.4209999999998</v>
      </c>
      <c r="G5940" s="29">
        <v>1</v>
      </c>
      <c r="H5940" s="29">
        <v>1</v>
      </c>
      <c r="I5940" s="29">
        <v>1</v>
      </c>
      <c r="K5940" s="432"/>
      <c r="L5940" s="432" t="e">
        <f>IF(K5940=0,#REF!,0)</f>
        <v>#REF!</v>
      </c>
      <c r="O5940">
        <v>63136.758850000013</v>
      </c>
      <c r="P5940">
        <v>33</v>
      </c>
    </row>
    <row r="5941" spans="1:16">
      <c r="A5941" s="29">
        <v>5939</v>
      </c>
      <c r="B5941" s="29">
        <v>1213.5469999999989</v>
      </c>
      <c r="C5941" s="29">
        <v>113678.7879999998</v>
      </c>
      <c r="D5941" s="29">
        <v>1</v>
      </c>
      <c r="E5941" s="29">
        <v>1</v>
      </c>
      <c r="F5941" s="29">
        <v>2953.6849999999999</v>
      </c>
      <c r="G5941" s="29">
        <v>1</v>
      </c>
      <c r="H5941" s="29">
        <v>1</v>
      </c>
      <c r="I5941" s="29">
        <v>1</v>
      </c>
      <c r="K5941" s="432"/>
      <c r="L5941" s="432" t="e">
        <f>IF(K5941=0,#REF!,0)</f>
        <v>#REF!</v>
      </c>
      <c r="O5941">
        <v>64935.716614999998</v>
      </c>
      <c r="P5941">
        <v>35</v>
      </c>
    </row>
    <row r="5942" spans="1:16">
      <c r="A5942" s="29">
        <v>5940</v>
      </c>
      <c r="B5942" s="29">
        <v>1213.5469999999989</v>
      </c>
      <c r="C5942" s="29">
        <v>95002.982999999804</v>
      </c>
      <c r="D5942" s="29">
        <v>1</v>
      </c>
      <c r="E5942" s="29">
        <v>1</v>
      </c>
      <c r="F5942" s="29">
        <v>2756.0259999999998</v>
      </c>
      <c r="G5942" s="29">
        <v>1</v>
      </c>
      <c r="H5942" s="29">
        <v>1</v>
      </c>
      <c r="I5942" s="29">
        <v>1</v>
      </c>
      <c r="K5942" s="432"/>
      <c r="L5942" s="432" t="e">
        <f>IF(K5942=0,#REF!,0)</f>
        <v>#REF!</v>
      </c>
      <c r="O5942">
        <v>65589.764405000009</v>
      </c>
      <c r="P5942">
        <v>32</v>
      </c>
    </row>
    <row r="5943" spans="1:16">
      <c r="A5943" s="29">
        <v>5941</v>
      </c>
      <c r="B5943" s="29">
        <v>6200.1660000000002</v>
      </c>
      <c r="C5943" s="29">
        <v>49751.896999999903</v>
      </c>
      <c r="D5943" s="29">
        <v>1</v>
      </c>
      <c r="E5943" s="29">
        <v>1</v>
      </c>
      <c r="F5943" s="29">
        <v>4123.5050000000001</v>
      </c>
      <c r="G5943" s="29">
        <v>1</v>
      </c>
      <c r="H5943" s="29">
        <v>1</v>
      </c>
      <c r="I5943" s="29">
        <v>1</v>
      </c>
      <c r="K5943" s="432"/>
      <c r="L5943" s="432" t="e">
        <f>IF(K5943=0,#REF!,0)</f>
        <v>#REF!</v>
      </c>
      <c r="O5943">
        <v>63496.858459000003</v>
      </c>
      <c r="P5943">
        <v>31</v>
      </c>
    </row>
    <row r="5944" spans="1:16">
      <c r="A5944" s="29">
        <v>5942</v>
      </c>
      <c r="B5944" s="29">
        <v>1762.222</v>
      </c>
      <c r="C5944" s="29">
        <v>74635.5989999999</v>
      </c>
      <c r="D5944" s="29">
        <v>1</v>
      </c>
      <c r="E5944" s="29">
        <v>1</v>
      </c>
      <c r="F5944" s="29">
        <v>3666.1439999999898</v>
      </c>
      <c r="G5944" s="29">
        <v>1</v>
      </c>
      <c r="H5944" s="29">
        <v>1</v>
      </c>
      <c r="I5944" s="29">
        <v>1</v>
      </c>
      <c r="K5944" s="432"/>
      <c r="L5944" s="432" t="e">
        <f>IF(K5944=0,#REF!,0)</f>
        <v>#REF!</v>
      </c>
      <c r="O5944">
        <v>63078.163513</v>
      </c>
      <c r="P5944">
        <v>36</v>
      </c>
    </row>
    <row r="5945" spans="1:16">
      <c r="A5945" s="29">
        <v>5943</v>
      </c>
      <c r="B5945" s="29">
        <v>1032.623999999998</v>
      </c>
      <c r="C5945" s="29">
        <v>111971.1569999998</v>
      </c>
      <c r="D5945" s="29">
        <v>1</v>
      </c>
      <c r="E5945" s="29">
        <v>1</v>
      </c>
      <c r="F5945" s="29">
        <v>2100.8290000000002</v>
      </c>
      <c r="G5945" s="29">
        <v>1</v>
      </c>
      <c r="H5945" s="29">
        <v>1</v>
      </c>
      <c r="I5945" s="29">
        <v>1</v>
      </c>
      <c r="K5945" s="432"/>
      <c r="L5945" s="432" t="e">
        <f>IF(K5945=0,#REF!,0)</f>
        <v>#REF!</v>
      </c>
      <c r="O5945">
        <v>66229.869019000005</v>
      </c>
      <c r="P5945">
        <v>35</v>
      </c>
    </row>
    <row r="5946" spans="1:16">
      <c r="A5946" s="29">
        <v>5944</v>
      </c>
      <c r="B5946" s="29">
        <v>1032.623999999998</v>
      </c>
      <c r="C5946" s="29">
        <v>93310.570999999793</v>
      </c>
      <c r="D5946" s="29">
        <v>1</v>
      </c>
      <c r="E5946" s="29">
        <v>1</v>
      </c>
      <c r="F5946" s="29">
        <v>1840.396</v>
      </c>
      <c r="G5946" s="29">
        <v>1</v>
      </c>
      <c r="H5946" s="29">
        <v>1</v>
      </c>
      <c r="I5946" s="29">
        <v>1</v>
      </c>
      <c r="K5946" s="432"/>
      <c r="L5946" s="432" t="e">
        <f>IF(K5946=0,#REF!,0)</f>
        <v>#REF!</v>
      </c>
      <c r="O5946">
        <v>65463.819091999998</v>
      </c>
      <c r="P5946">
        <v>34</v>
      </c>
    </row>
    <row r="5947" spans="1:16">
      <c r="A5947" s="29">
        <v>5945</v>
      </c>
      <c r="B5947" s="29">
        <v>1032.623999999998</v>
      </c>
      <c r="C5947" s="29">
        <v>81382.698999999906</v>
      </c>
      <c r="D5947" s="29">
        <v>1</v>
      </c>
      <c r="E5947" s="29">
        <v>1</v>
      </c>
      <c r="F5947" s="29">
        <v>2101.2710000000002</v>
      </c>
      <c r="G5947" s="29">
        <v>1</v>
      </c>
      <c r="H5947" s="29">
        <v>1</v>
      </c>
      <c r="I5947" s="29">
        <v>1</v>
      </c>
      <c r="K5947" s="432"/>
      <c r="L5947" s="432" t="e">
        <f>IF(K5947=0,#REF!,0)</f>
        <v>#REF!</v>
      </c>
      <c r="O5947">
        <v>66325.653078000003</v>
      </c>
      <c r="P5947">
        <v>33</v>
      </c>
    </row>
    <row r="5948" spans="1:16">
      <c r="A5948" s="29">
        <v>5946</v>
      </c>
      <c r="B5948" s="29">
        <v>1762.222</v>
      </c>
      <c r="C5948" s="29">
        <v>44123.057999999997</v>
      </c>
      <c r="D5948" s="29">
        <v>1</v>
      </c>
      <c r="E5948" s="29">
        <v>1</v>
      </c>
      <c r="F5948" s="29">
        <v>3667.6329999999898</v>
      </c>
      <c r="G5948" s="29">
        <v>1</v>
      </c>
      <c r="H5948" s="29">
        <v>1</v>
      </c>
      <c r="I5948" s="29">
        <v>1</v>
      </c>
      <c r="K5948" s="432"/>
      <c r="L5948" s="432" t="e">
        <f>IF(K5948=0,#REF!,0)</f>
        <v>#REF!</v>
      </c>
      <c r="O5948">
        <v>65842.383117000005</v>
      </c>
      <c r="P5948">
        <v>29</v>
      </c>
    </row>
    <row r="5949" spans="1:16">
      <c r="A5949" s="29">
        <v>5947</v>
      </c>
      <c r="B5949" s="29">
        <v>6139.8579999999993</v>
      </c>
      <c r="C5949" s="29">
        <v>28116.965999999898</v>
      </c>
      <c r="D5949" s="29">
        <v>1</v>
      </c>
      <c r="E5949" s="29">
        <v>1</v>
      </c>
      <c r="F5949" s="29">
        <v>5170.6979999999903</v>
      </c>
      <c r="G5949" s="29">
        <v>1</v>
      </c>
      <c r="H5949" s="29">
        <v>1</v>
      </c>
      <c r="I5949" s="29">
        <v>1</v>
      </c>
      <c r="K5949" s="432"/>
      <c r="L5949" s="432" t="e">
        <f>IF(K5949=0,#REF!,0)</f>
        <v>#REF!</v>
      </c>
      <c r="O5949">
        <v>64781.996032000003</v>
      </c>
      <c r="P5949">
        <v>35</v>
      </c>
    </row>
    <row r="5950" spans="1:16">
      <c r="A5950" s="29">
        <v>5948</v>
      </c>
      <c r="B5950" s="29">
        <v>7599.07</v>
      </c>
      <c r="C5950" s="29">
        <v>29386.410999999898</v>
      </c>
      <c r="D5950" s="29">
        <v>1</v>
      </c>
      <c r="E5950" s="29">
        <v>1</v>
      </c>
      <c r="F5950" s="29">
        <v>5236.5529999999999</v>
      </c>
      <c r="G5950" s="29">
        <v>1</v>
      </c>
      <c r="H5950" s="29">
        <v>1</v>
      </c>
      <c r="I5950" s="29">
        <v>1</v>
      </c>
      <c r="K5950" s="432"/>
      <c r="L5950" s="432" t="e">
        <f>IF(K5950=0,#REF!,0)</f>
        <v>#REF!</v>
      </c>
      <c r="O5950">
        <v>64695.008543999997</v>
      </c>
      <c r="P5950">
        <v>30</v>
      </c>
    </row>
    <row r="5951" spans="1:16">
      <c r="A5951" s="29">
        <v>5949</v>
      </c>
      <c r="B5951" s="29">
        <v>1762.222</v>
      </c>
      <c r="C5951" s="29">
        <v>16153.0519999999</v>
      </c>
      <c r="D5951" s="29">
        <v>1</v>
      </c>
      <c r="E5951" s="29">
        <v>1</v>
      </c>
      <c r="F5951" s="29">
        <v>4062.99799999999</v>
      </c>
      <c r="G5951" s="29">
        <v>1</v>
      </c>
      <c r="H5951" s="29">
        <v>1</v>
      </c>
      <c r="I5951" s="29">
        <v>1</v>
      </c>
      <c r="K5951" s="432"/>
      <c r="L5951" s="432" t="e">
        <f>IF(K5951=0,#REF!,0)</f>
        <v>#REF!</v>
      </c>
      <c r="O5951">
        <v>63781.140259</v>
      </c>
      <c r="P5951">
        <v>32</v>
      </c>
    </row>
    <row r="5952" spans="1:16">
      <c r="A5952" s="29">
        <v>5950</v>
      </c>
      <c r="B5952" s="29">
        <v>1762.222</v>
      </c>
      <c r="C5952" s="29">
        <v>15703.841999999901</v>
      </c>
      <c r="D5952" s="29">
        <v>1</v>
      </c>
      <c r="E5952" s="29">
        <v>1</v>
      </c>
      <c r="F5952" s="29">
        <v>2953.15199999999</v>
      </c>
      <c r="G5952" s="29">
        <v>1</v>
      </c>
      <c r="H5952" s="29">
        <v>1</v>
      </c>
      <c r="I5952" s="29">
        <v>1</v>
      </c>
      <c r="K5952" s="432"/>
      <c r="L5952" s="432" t="e">
        <f>IF(K5952=0,#REF!,0)</f>
        <v>#REF!</v>
      </c>
      <c r="O5952">
        <v>61491.861572000002</v>
      </c>
      <c r="P5952">
        <v>34</v>
      </c>
    </row>
    <row r="5953" spans="1:16">
      <c r="A5953" s="29">
        <v>5951</v>
      </c>
      <c r="B5953" s="29">
        <v>1762.222</v>
      </c>
      <c r="C5953" s="29">
        <v>15254.630999999899</v>
      </c>
      <c r="D5953" s="29">
        <v>1</v>
      </c>
      <c r="E5953" s="29">
        <v>1</v>
      </c>
      <c r="F5953" s="29">
        <v>1648.9739999999999</v>
      </c>
      <c r="G5953" s="29">
        <v>1</v>
      </c>
      <c r="H5953" s="29">
        <v>1</v>
      </c>
      <c r="I5953" s="29">
        <v>1</v>
      </c>
      <c r="K5953" s="432"/>
      <c r="L5953" s="432" t="e">
        <f>IF(K5953=0,#REF!,0)</f>
        <v>#REF!</v>
      </c>
      <c r="O5953">
        <v>60129.813537999988</v>
      </c>
      <c r="P5953">
        <v>34</v>
      </c>
    </row>
    <row r="5954" spans="1:16">
      <c r="A5954" s="29">
        <v>5952</v>
      </c>
      <c r="B5954" s="29">
        <v>1032.623999999998</v>
      </c>
      <c r="C5954" s="29">
        <v>15254.630999999899</v>
      </c>
      <c r="D5954" s="29">
        <v>1</v>
      </c>
      <c r="E5954" s="29">
        <v>1</v>
      </c>
      <c r="F5954" s="29">
        <v>1259.3129999999901</v>
      </c>
      <c r="G5954" s="29">
        <v>1</v>
      </c>
      <c r="H5954" s="29">
        <v>1</v>
      </c>
      <c r="I5954" s="29">
        <v>1</v>
      </c>
      <c r="K5954" s="432"/>
      <c r="L5954" s="432" t="e">
        <f>IF(K5954=0,#REF!,0)</f>
        <v>#REF!</v>
      </c>
      <c r="O5954">
        <v>58847.006043000001</v>
      </c>
      <c r="P5954">
        <v>32</v>
      </c>
    </row>
    <row r="5955" spans="1:16">
      <c r="A5955" s="29">
        <v>5953</v>
      </c>
      <c r="B5955" s="29">
        <v>1032.623999999998</v>
      </c>
      <c r="C5955" s="29">
        <v>15254.630999999899</v>
      </c>
      <c r="D5955" s="29">
        <v>1</v>
      </c>
      <c r="E5955" s="29">
        <v>1</v>
      </c>
      <c r="F5955" s="29">
        <v>553.10799999999904</v>
      </c>
      <c r="G5955" s="29">
        <v>1</v>
      </c>
      <c r="H5955" s="29">
        <v>1</v>
      </c>
      <c r="I5955" s="29">
        <v>1</v>
      </c>
      <c r="K5955" s="432"/>
      <c r="L5955" s="432" t="e">
        <f>IF(K5955=0,#REF!,0)</f>
        <v>#REF!</v>
      </c>
      <c r="O5955">
        <v>57522.415618999999</v>
      </c>
      <c r="P5955">
        <v>30</v>
      </c>
    </row>
    <row r="5956" spans="1:16">
      <c r="A5956" s="29">
        <v>5954</v>
      </c>
      <c r="B5956" s="29">
        <v>1032.623999999998</v>
      </c>
      <c r="C5956" s="29">
        <v>15187.612999999899</v>
      </c>
      <c r="D5956" s="29">
        <v>1</v>
      </c>
      <c r="E5956" s="29">
        <v>1</v>
      </c>
      <c r="F5956" s="29">
        <v>314.21899999999999</v>
      </c>
      <c r="G5956" s="29">
        <v>1</v>
      </c>
      <c r="H5956" s="29">
        <v>1</v>
      </c>
      <c r="I5956" s="29">
        <v>1</v>
      </c>
      <c r="K5956" s="432"/>
      <c r="L5956" s="432" t="e">
        <f>IF(K5956=0,#REF!,0)</f>
        <v>#REF!</v>
      </c>
      <c r="O5956">
        <v>55533.983246000003</v>
      </c>
      <c r="P5956">
        <v>27</v>
      </c>
    </row>
    <row r="5957" spans="1:16">
      <c r="A5957" s="29">
        <v>5955</v>
      </c>
      <c r="B5957" s="29">
        <v>1032.623999999998</v>
      </c>
      <c r="C5957" s="29">
        <v>15187.612999999899</v>
      </c>
      <c r="D5957" s="29">
        <v>1</v>
      </c>
      <c r="E5957" s="29">
        <v>1</v>
      </c>
      <c r="F5957" s="29">
        <v>244.509999999999</v>
      </c>
      <c r="G5957" s="29">
        <v>1</v>
      </c>
      <c r="H5957" s="29">
        <v>1</v>
      </c>
      <c r="I5957" s="29">
        <v>1</v>
      </c>
      <c r="K5957" s="432"/>
      <c r="L5957" s="432" t="e">
        <f>IF(K5957=0,#REF!,0)</f>
        <v>#REF!</v>
      </c>
      <c r="O5957">
        <v>55217.983641999999</v>
      </c>
      <c r="P5957">
        <v>28</v>
      </c>
    </row>
    <row r="5958" spans="1:16">
      <c r="A5958" s="29">
        <v>5956</v>
      </c>
      <c r="B5958" s="29">
        <v>1032.623999999998</v>
      </c>
      <c r="C5958" s="29">
        <v>15187.612999999899</v>
      </c>
      <c r="D5958" s="29">
        <v>1</v>
      </c>
      <c r="E5958" s="29">
        <v>1</v>
      </c>
      <c r="F5958" s="29">
        <v>244.890999999999</v>
      </c>
      <c r="G5958" s="29">
        <v>1</v>
      </c>
      <c r="H5958" s="29">
        <v>1</v>
      </c>
      <c r="I5958" s="29">
        <v>1</v>
      </c>
      <c r="K5958" s="432"/>
      <c r="L5958" s="432" t="e">
        <f>IF(K5958=0,#REF!,0)</f>
        <v>#REF!</v>
      </c>
      <c r="O5958">
        <v>54527.958616999997</v>
      </c>
      <c r="P5958">
        <v>25</v>
      </c>
    </row>
    <row r="5959" spans="1:16">
      <c r="A5959" s="29">
        <v>5957</v>
      </c>
      <c r="B5959" s="29">
        <v>1032.623999999998</v>
      </c>
      <c r="C5959" s="29">
        <v>15187.612999999899</v>
      </c>
      <c r="D5959" s="29">
        <v>1</v>
      </c>
      <c r="E5959" s="29">
        <v>1</v>
      </c>
      <c r="F5959" s="29">
        <v>228.159999999999</v>
      </c>
      <c r="G5959" s="29">
        <v>1</v>
      </c>
      <c r="H5959" s="29">
        <v>1</v>
      </c>
      <c r="I5959" s="29">
        <v>1</v>
      </c>
      <c r="K5959" s="432"/>
      <c r="L5959" s="432" t="e">
        <f>IF(K5959=0,#REF!,0)</f>
        <v>#REF!</v>
      </c>
      <c r="O5959">
        <v>55258.280823000001</v>
      </c>
      <c r="P5959">
        <v>25</v>
      </c>
    </row>
    <row r="5960" spans="1:16">
      <c r="A5960" s="29">
        <v>5958</v>
      </c>
      <c r="B5960" s="29">
        <v>1762.222</v>
      </c>
      <c r="C5960" s="29">
        <v>15187.612999999899</v>
      </c>
      <c r="D5960" s="29">
        <v>1</v>
      </c>
      <c r="E5960" s="29">
        <v>1</v>
      </c>
      <c r="F5960" s="29">
        <v>2499.5790000000002</v>
      </c>
      <c r="G5960" s="29">
        <v>1</v>
      </c>
      <c r="H5960" s="29">
        <v>1</v>
      </c>
      <c r="I5960" s="29">
        <v>1</v>
      </c>
      <c r="K5960" s="432"/>
      <c r="L5960" s="432" t="e">
        <f>IF(K5960=0,#REF!,0)</f>
        <v>#REF!</v>
      </c>
      <c r="O5960">
        <v>55908.036193</v>
      </c>
      <c r="P5960">
        <v>27</v>
      </c>
    </row>
    <row r="5961" spans="1:16">
      <c r="A5961" s="29">
        <v>5959</v>
      </c>
      <c r="B5961" s="29">
        <v>6139.8579999999993</v>
      </c>
      <c r="C5961" s="29">
        <v>15289.6509999999</v>
      </c>
      <c r="D5961" s="29">
        <v>1</v>
      </c>
      <c r="E5961" s="29">
        <v>1</v>
      </c>
      <c r="F5961" s="29">
        <v>6553.9479999999903</v>
      </c>
      <c r="G5961" s="29">
        <v>1</v>
      </c>
      <c r="H5961" s="29">
        <v>1</v>
      </c>
      <c r="I5961" s="29">
        <v>1</v>
      </c>
      <c r="K5961" s="432"/>
      <c r="L5961" s="432" t="e">
        <f>IF(K5961=0,#REF!,0)</f>
        <v>#REF!</v>
      </c>
      <c r="O5961">
        <v>57332.341736000002</v>
      </c>
      <c r="P5961">
        <v>32</v>
      </c>
    </row>
    <row r="5962" spans="1:16">
      <c r="A5962" s="29">
        <v>5960</v>
      </c>
      <c r="B5962" s="29">
        <v>1762.222</v>
      </c>
      <c r="C5962" s="29">
        <v>44253.557000000001</v>
      </c>
      <c r="D5962" s="29">
        <v>1</v>
      </c>
      <c r="E5962" s="29">
        <v>1</v>
      </c>
      <c r="F5962" s="29">
        <v>5309.7879999999996</v>
      </c>
      <c r="G5962" s="29">
        <v>1</v>
      </c>
      <c r="H5962" s="29">
        <v>1</v>
      </c>
      <c r="I5962" s="29">
        <v>1</v>
      </c>
      <c r="K5962" s="432"/>
      <c r="L5962" s="432" t="e">
        <f>IF(K5962=0,#REF!,0)</f>
        <v>#REF!</v>
      </c>
      <c r="O5962">
        <v>59184.386139000002</v>
      </c>
      <c r="P5962">
        <v>37</v>
      </c>
    </row>
    <row r="5963" spans="1:16">
      <c r="A5963" s="29">
        <v>5961</v>
      </c>
      <c r="B5963" s="29">
        <v>1032.623999999998</v>
      </c>
      <c r="C5963" s="29">
        <v>75097.912999999899</v>
      </c>
      <c r="D5963" s="29">
        <v>1</v>
      </c>
      <c r="E5963" s="29">
        <v>1</v>
      </c>
      <c r="F5963" s="29">
        <v>4392.4880000000003</v>
      </c>
      <c r="G5963" s="29">
        <v>1</v>
      </c>
      <c r="H5963" s="29">
        <v>1</v>
      </c>
      <c r="I5963" s="29">
        <v>1</v>
      </c>
      <c r="K5963" s="432"/>
      <c r="L5963" s="432" t="e">
        <f>IF(K5963=0,#REF!,0)</f>
        <v>#REF!</v>
      </c>
      <c r="O5963">
        <v>60342.298829000007</v>
      </c>
      <c r="P5963">
        <v>27</v>
      </c>
    </row>
    <row r="5964" spans="1:16">
      <c r="A5964" s="29">
        <v>5962</v>
      </c>
      <c r="B5964" s="29">
        <v>1153.2399999999991</v>
      </c>
      <c r="C5964" s="29">
        <v>94521.688999999795</v>
      </c>
      <c r="D5964" s="29">
        <v>1</v>
      </c>
      <c r="E5964" s="29">
        <v>1</v>
      </c>
      <c r="F5964" s="29">
        <v>3344.6849999999899</v>
      </c>
      <c r="G5964" s="29">
        <v>1</v>
      </c>
      <c r="H5964" s="29">
        <v>1</v>
      </c>
      <c r="I5964" s="29">
        <v>1</v>
      </c>
      <c r="K5964" s="432"/>
      <c r="L5964" s="432" t="e">
        <f>IF(K5964=0,#REF!,0)</f>
        <v>#REF!</v>
      </c>
      <c r="O5964">
        <v>63932.238342999997</v>
      </c>
      <c r="P5964">
        <v>25</v>
      </c>
    </row>
    <row r="5965" spans="1:16">
      <c r="A5965" s="29">
        <v>5963</v>
      </c>
      <c r="B5965" s="29">
        <v>1213.5469999999989</v>
      </c>
      <c r="C5965" s="29">
        <v>113677.87399999981</v>
      </c>
      <c r="D5965" s="29">
        <v>1</v>
      </c>
      <c r="E5965" s="29">
        <v>1</v>
      </c>
      <c r="F5965" s="29">
        <v>2950.7040000000002</v>
      </c>
      <c r="G5965" s="29">
        <v>1</v>
      </c>
      <c r="H5965" s="29">
        <v>1</v>
      </c>
      <c r="I5965" s="29">
        <v>1</v>
      </c>
      <c r="K5965" s="432"/>
      <c r="L5965" s="432" t="e">
        <f>IF(K5965=0,#REF!,0)</f>
        <v>#REF!</v>
      </c>
      <c r="O5965">
        <v>65689.448121000009</v>
      </c>
      <c r="P5965">
        <v>18</v>
      </c>
    </row>
    <row r="5966" spans="1:16">
      <c r="A5966" s="29">
        <v>5964</v>
      </c>
      <c r="B5966" s="29">
        <v>1213.5469999999989</v>
      </c>
      <c r="C5966" s="29">
        <v>95002.079999999798</v>
      </c>
      <c r="D5966" s="29">
        <v>1</v>
      </c>
      <c r="E5966" s="29">
        <v>1</v>
      </c>
      <c r="F5966" s="29">
        <v>2753.4110000000001</v>
      </c>
      <c r="G5966" s="29">
        <v>1</v>
      </c>
      <c r="H5966" s="29">
        <v>1</v>
      </c>
      <c r="I5966" s="29">
        <v>1</v>
      </c>
      <c r="K5966" s="432"/>
      <c r="L5966" s="432" t="e">
        <f>IF(K5966=0,#REF!,0)</f>
        <v>#REF!</v>
      </c>
      <c r="O5966">
        <v>66535.689209000004</v>
      </c>
      <c r="P5966">
        <v>21</v>
      </c>
    </row>
    <row r="5967" spans="1:16">
      <c r="A5967" s="29">
        <v>5965</v>
      </c>
      <c r="B5967" s="29">
        <v>6200.1660000000002</v>
      </c>
      <c r="C5967" s="29">
        <v>49751.248999999902</v>
      </c>
      <c r="D5967" s="29">
        <v>1</v>
      </c>
      <c r="E5967" s="29">
        <v>1</v>
      </c>
      <c r="F5967" s="29">
        <v>4120.6620000000003</v>
      </c>
      <c r="G5967" s="29">
        <v>1</v>
      </c>
      <c r="H5967" s="29">
        <v>1</v>
      </c>
      <c r="I5967" s="29">
        <v>1</v>
      </c>
      <c r="K5967" s="432"/>
      <c r="L5967" s="432" t="e">
        <f>IF(K5967=0,#REF!,0)</f>
        <v>#REF!</v>
      </c>
      <c r="O5967">
        <v>64864.969055000001</v>
      </c>
      <c r="P5967">
        <v>24</v>
      </c>
    </row>
    <row r="5968" spans="1:16">
      <c r="A5968" s="29">
        <v>5966</v>
      </c>
      <c r="B5968" s="29">
        <v>1762.222</v>
      </c>
      <c r="C5968" s="29">
        <v>74634.985999999903</v>
      </c>
      <c r="D5968" s="29">
        <v>1</v>
      </c>
      <c r="E5968" s="29">
        <v>1</v>
      </c>
      <c r="F5968" s="29">
        <v>3663.97999999999</v>
      </c>
      <c r="G5968" s="29">
        <v>1</v>
      </c>
      <c r="H5968" s="29">
        <v>1</v>
      </c>
      <c r="I5968" s="29">
        <v>1</v>
      </c>
      <c r="K5968" s="432"/>
      <c r="L5968" s="432" t="e">
        <f>IF(K5968=0,#REF!,0)</f>
        <v>#REF!</v>
      </c>
      <c r="O5968">
        <v>64286.852906</v>
      </c>
      <c r="P5968">
        <v>25</v>
      </c>
    </row>
    <row r="5969" spans="1:16">
      <c r="A5969" s="29">
        <v>5967</v>
      </c>
      <c r="B5969" s="29">
        <v>1032.623999999998</v>
      </c>
      <c r="C5969" s="29">
        <v>111970.7049999998</v>
      </c>
      <c r="D5969" s="29">
        <v>1</v>
      </c>
      <c r="E5969" s="29">
        <v>1</v>
      </c>
      <c r="F5969" s="29">
        <v>2099.953</v>
      </c>
      <c r="G5969" s="29">
        <v>1</v>
      </c>
      <c r="H5969" s="29">
        <v>1</v>
      </c>
      <c r="I5969" s="29">
        <v>1</v>
      </c>
      <c r="K5969" s="432"/>
      <c r="L5969" s="432" t="e">
        <f>IF(K5969=0,#REF!,0)</f>
        <v>#REF!</v>
      </c>
      <c r="O5969">
        <v>67244.654479999997</v>
      </c>
      <c r="P5969">
        <v>20</v>
      </c>
    </row>
    <row r="5970" spans="1:16">
      <c r="A5970" s="29">
        <v>5968</v>
      </c>
      <c r="B5970" s="29">
        <v>1032.623999999998</v>
      </c>
      <c r="C5970" s="29">
        <v>93310.2509999998</v>
      </c>
      <c r="D5970" s="29">
        <v>1</v>
      </c>
      <c r="E5970" s="29">
        <v>1</v>
      </c>
      <c r="F5970" s="29">
        <v>1839.85599999999</v>
      </c>
      <c r="G5970" s="29">
        <v>1</v>
      </c>
      <c r="H5970" s="29">
        <v>1</v>
      </c>
      <c r="I5970" s="29">
        <v>1</v>
      </c>
      <c r="K5970" s="432"/>
      <c r="L5970" s="432" t="e">
        <f>IF(K5970=0,#REF!,0)</f>
        <v>#REF!</v>
      </c>
      <c r="O5970">
        <v>66508.279846000005</v>
      </c>
      <c r="P5970">
        <v>26</v>
      </c>
    </row>
    <row r="5971" spans="1:16">
      <c r="A5971" s="29">
        <v>5969</v>
      </c>
      <c r="B5971" s="29">
        <v>1032.623999999998</v>
      </c>
      <c r="C5971" s="29">
        <v>81382.419999999896</v>
      </c>
      <c r="D5971" s="29">
        <v>1</v>
      </c>
      <c r="E5971" s="29">
        <v>1</v>
      </c>
      <c r="F5971" s="29">
        <v>2100.8129999999901</v>
      </c>
      <c r="G5971" s="29">
        <v>1</v>
      </c>
      <c r="H5971" s="29">
        <v>1</v>
      </c>
      <c r="I5971" s="29">
        <v>1</v>
      </c>
      <c r="K5971" s="432"/>
      <c r="L5971" s="432" t="e">
        <f>IF(K5971=0,#REF!,0)</f>
        <v>#REF!</v>
      </c>
      <c r="O5971">
        <v>66096.441527999996</v>
      </c>
      <c r="P5971">
        <v>22</v>
      </c>
    </row>
    <row r="5972" spans="1:16">
      <c r="A5972" s="29">
        <v>5970</v>
      </c>
      <c r="B5972" s="29">
        <v>1762.222</v>
      </c>
      <c r="C5972" s="29">
        <v>44122.709000000003</v>
      </c>
      <c r="D5972" s="29">
        <v>1</v>
      </c>
      <c r="E5972" s="29">
        <v>1</v>
      </c>
      <c r="F5972" s="29">
        <v>3666.7809999999999</v>
      </c>
      <c r="G5972" s="29">
        <v>1</v>
      </c>
      <c r="H5972" s="29">
        <v>1</v>
      </c>
      <c r="I5972" s="29">
        <v>1</v>
      </c>
      <c r="K5972" s="432"/>
      <c r="L5972" s="432" t="e">
        <f>IF(K5972=0,#REF!,0)</f>
        <v>#REF!</v>
      </c>
      <c r="O5972">
        <v>65440.915954999997</v>
      </c>
      <c r="P5972">
        <v>23</v>
      </c>
    </row>
    <row r="5973" spans="1:16">
      <c r="A5973" s="29">
        <v>5971</v>
      </c>
      <c r="B5973" s="29">
        <v>6139.8579999999993</v>
      </c>
      <c r="C5973" s="29">
        <v>28116.679999999898</v>
      </c>
      <c r="D5973" s="29">
        <v>1</v>
      </c>
      <c r="E5973" s="29">
        <v>1</v>
      </c>
      <c r="F5973" s="29">
        <v>5168.6120000000001</v>
      </c>
      <c r="G5973" s="29">
        <v>1</v>
      </c>
      <c r="H5973" s="29">
        <v>1</v>
      </c>
      <c r="I5973" s="29">
        <v>1</v>
      </c>
      <c r="K5973" s="432"/>
      <c r="L5973" s="432" t="e">
        <f>IF(K5973=0,#REF!,0)</f>
        <v>#REF!</v>
      </c>
      <c r="O5973">
        <v>63787.750548999997</v>
      </c>
      <c r="P5973">
        <v>23</v>
      </c>
    </row>
    <row r="5974" spans="1:16">
      <c r="A5974" s="29">
        <v>5972</v>
      </c>
      <c r="B5974" s="29">
        <v>7599.07</v>
      </c>
      <c r="C5974" s="29">
        <v>29386.1529999999</v>
      </c>
      <c r="D5974" s="29">
        <v>1</v>
      </c>
      <c r="E5974" s="29">
        <v>1</v>
      </c>
      <c r="F5974" s="29">
        <v>5233.875</v>
      </c>
      <c r="G5974" s="29">
        <v>1</v>
      </c>
      <c r="H5974" s="29">
        <v>1</v>
      </c>
      <c r="I5974" s="29">
        <v>1</v>
      </c>
      <c r="K5974" s="432"/>
      <c r="L5974" s="432" t="e">
        <f>IF(K5974=0,#REF!,0)</f>
        <v>#REF!</v>
      </c>
      <c r="O5974">
        <v>63480.484007999999</v>
      </c>
      <c r="P5974">
        <v>26</v>
      </c>
    </row>
    <row r="5975" spans="1:16">
      <c r="A5975" s="29">
        <v>5973</v>
      </c>
      <c r="B5975" s="29">
        <v>1762.222</v>
      </c>
      <c r="C5975" s="29">
        <v>16153.0519999999</v>
      </c>
      <c r="D5975" s="29">
        <v>1</v>
      </c>
      <c r="E5975" s="29">
        <v>1</v>
      </c>
      <c r="F5975" s="29">
        <v>4060.3130000000001</v>
      </c>
      <c r="G5975" s="29">
        <v>1</v>
      </c>
      <c r="H5975" s="29">
        <v>1</v>
      </c>
      <c r="I5975" s="29">
        <v>1</v>
      </c>
      <c r="K5975" s="432"/>
      <c r="L5975" s="432" t="e">
        <f>IF(K5975=0,#REF!,0)</f>
        <v>#REF!</v>
      </c>
      <c r="O5975">
        <v>62039.326110000002</v>
      </c>
      <c r="P5975">
        <v>28</v>
      </c>
    </row>
    <row r="5976" spans="1:16">
      <c r="A5976" s="29">
        <v>5974</v>
      </c>
      <c r="B5976" s="29">
        <v>1762.222</v>
      </c>
      <c r="C5976" s="29">
        <v>15703.841999999901</v>
      </c>
      <c r="D5976" s="29">
        <v>1</v>
      </c>
      <c r="E5976" s="29">
        <v>1</v>
      </c>
      <c r="F5976" s="29">
        <v>2950.80799999999</v>
      </c>
      <c r="G5976" s="29">
        <v>1</v>
      </c>
      <c r="H5976" s="29">
        <v>1</v>
      </c>
      <c r="I5976" s="29">
        <v>1</v>
      </c>
      <c r="K5976" s="432"/>
      <c r="L5976" s="432" t="e">
        <f>IF(K5976=0,#REF!,0)</f>
        <v>#REF!</v>
      </c>
      <c r="O5976">
        <v>61177.393249000001</v>
      </c>
      <c r="P5976">
        <v>28</v>
      </c>
    </row>
    <row r="5977" spans="1:16">
      <c r="A5977" s="29">
        <v>5975</v>
      </c>
      <c r="B5977" s="29">
        <v>1762.222</v>
      </c>
      <c r="C5977" s="29">
        <v>15254.630999999899</v>
      </c>
      <c r="D5977" s="29">
        <v>1</v>
      </c>
      <c r="E5977" s="29">
        <v>1</v>
      </c>
      <c r="F5977" s="29">
        <v>1647.14299999999</v>
      </c>
      <c r="G5977" s="29">
        <v>1</v>
      </c>
      <c r="H5977" s="29">
        <v>1</v>
      </c>
      <c r="I5977" s="29">
        <v>1</v>
      </c>
      <c r="K5977" s="432"/>
      <c r="L5977" s="432" t="e">
        <f>IF(K5977=0,#REF!,0)</f>
        <v>#REF!</v>
      </c>
      <c r="O5977">
        <v>59937.548706000001</v>
      </c>
      <c r="P5977">
        <v>26</v>
      </c>
    </row>
    <row r="5978" spans="1:16">
      <c r="A5978" s="29">
        <v>5976</v>
      </c>
      <c r="B5978" s="29">
        <v>1032.623999999998</v>
      </c>
      <c r="C5978" s="29">
        <v>15254.630999999899</v>
      </c>
      <c r="D5978" s="29">
        <v>1</v>
      </c>
      <c r="E5978" s="29">
        <v>1</v>
      </c>
      <c r="F5978" s="29">
        <v>1257.518</v>
      </c>
      <c r="G5978" s="29">
        <v>1</v>
      </c>
      <c r="H5978" s="29">
        <v>1</v>
      </c>
      <c r="I5978" s="29">
        <v>1</v>
      </c>
      <c r="K5978" s="432"/>
      <c r="L5978" s="432" t="e">
        <f>IF(K5978=0,#REF!,0)</f>
        <v>#REF!</v>
      </c>
      <c r="O5978">
        <v>58846.230896000001</v>
      </c>
      <c r="P5978">
        <v>21</v>
      </c>
    </row>
    <row r="5979" spans="1:16">
      <c r="A5979" s="29">
        <v>5977</v>
      </c>
      <c r="B5979" s="29">
        <v>1032.623999999998</v>
      </c>
      <c r="C5979" s="29">
        <v>15254.630999999899</v>
      </c>
      <c r="D5979" s="29">
        <v>1</v>
      </c>
      <c r="E5979" s="29">
        <v>1</v>
      </c>
      <c r="F5979" s="29">
        <v>533.58600000000001</v>
      </c>
      <c r="G5979" s="29">
        <v>1</v>
      </c>
      <c r="H5979" s="29">
        <v>1</v>
      </c>
      <c r="I5979" s="29">
        <v>1</v>
      </c>
      <c r="K5979" s="432"/>
      <c r="L5979" s="432" t="e">
        <f>IF(K5979=0,#REF!,0)</f>
        <v>#REF!</v>
      </c>
      <c r="O5979">
        <v>57180.052338000001</v>
      </c>
      <c r="P5979">
        <v>23</v>
      </c>
    </row>
    <row r="5980" spans="1:16">
      <c r="A5980" s="29">
        <v>5978</v>
      </c>
      <c r="B5980" s="29">
        <v>1032.623999999998</v>
      </c>
      <c r="C5980" s="29">
        <v>15187.612999999899</v>
      </c>
      <c r="D5980" s="29">
        <v>1</v>
      </c>
      <c r="E5980" s="29">
        <v>1</v>
      </c>
      <c r="F5980" s="29">
        <v>587.36300000000006</v>
      </c>
      <c r="G5980" s="29">
        <v>1</v>
      </c>
      <c r="H5980" s="29">
        <v>1</v>
      </c>
      <c r="I5980" s="29">
        <v>1</v>
      </c>
      <c r="K5980" s="432"/>
      <c r="L5980" s="432" t="e">
        <f>IF(K5980=0,#REF!,0)</f>
        <v>#REF!</v>
      </c>
      <c r="O5980">
        <v>55129.186341000001</v>
      </c>
      <c r="P5980">
        <v>16</v>
      </c>
    </row>
    <row r="5981" spans="1:16">
      <c r="A5981" s="29">
        <v>5979</v>
      </c>
      <c r="B5981" s="29">
        <v>1032.623999999998</v>
      </c>
      <c r="C5981" s="29">
        <v>15187.612999999899</v>
      </c>
      <c r="D5981" s="29">
        <v>1</v>
      </c>
      <c r="E5981" s="29">
        <v>1</v>
      </c>
      <c r="F5981" s="29">
        <v>377.24700000000001</v>
      </c>
      <c r="G5981" s="29">
        <v>1</v>
      </c>
      <c r="H5981" s="29">
        <v>1</v>
      </c>
      <c r="I5981" s="29">
        <v>1</v>
      </c>
      <c r="K5981" s="432"/>
      <c r="L5981" s="432" t="e">
        <f>IF(K5981=0,#REF!,0)</f>
        <v>#REF!</v>
      </c>
      <c r="O5981">
        <v>54810.526917000003</v>
      </c>
      <c r="P5981">
        <v>17</v>
      </c>
    </row>
    <row r="5982" spans="1:16">
      <c r="A5982" s="29">
        <v>5980</v>
      </c>
      <c r="B5982" s="29">
        <v>1032.623999999998</v>
      </c>
      <c r="C5982" s="29">
        <v>15187.612999999899</v>
      </c>
      <c r="D5982" s="29">
        <v>1</v>
      </c>
      <c r="E5982" s="29">
        <v>1</v>
      </c>
      <c r="F5982" s="29">
        <v>219.75899999999899</v>
      </c>
      <c r="G5982" s="29">
        <v>1</v>
      </c>
      <c r="H5982" s="29">
        <v>1</v>
      </c>
      <c r="I5982" s="29">
        <v>1</v>
      </c>
      <c r="K5982" s="432"/>
      <c r="L5982" s="432" t="e">
        <f>IF(K5982=0,#REF!,0)</f>
        <v>#REF!</v>
      </c>
      <c r="O5982">
        <v>54473.699980999998</v>
      </c>
      <c r="P5982">
        <v>17</v>
      </c>
    </row>
    <row r="5983" spans="1:16">
      <c r="A5983" s="29">
        <v>5981</v>
      </c>
      <c r="B5983" s="29">
        <v>1032.623999999998</v>
      </c>
      <c r="C5983" s="29">
        <v>15187.612999999899</v>
      </c>
      <c r="D5983" s="29">
        <v>1</v>
      </c>
      <c r="E5983" s="29">
        <v>1</v>
      </c>
      <c r="F5983" s="29">
        <v>219.86500000000001</v>
      </c>
      <c r="G5983" s="29">
        <v>1</v>
      </c>
      <c r="H5983" s="29">
        <v>1</v>
      </c>
      <c r="I5983" s="29">
        <v>1</v>
      </c>
      <c r="K5983" s="432"/>
      <c r="L5983" s="432" t="e">
        <f>IF(K5983=0,#REF!,0)</f>
        <v>#REF!</v>
      </c>
      <c r="O5983">
        <v>54239.500214</v>
      </c>
      <c r="P5983">
        <v>16</v>
      </c>
    </row>
    <row r="5984" spans="1:16">
      <c r="A5984" s="29">
        <v>5982</v>
      </c>
      <c r="B5984" s="29">
        <v>1762.222</v>
      </c>
      <c r="C5984" s="29">
        <v>15187.612999999899</v>
      </c>
      <c r="D5984" s="29">
        <v>1</v>
      </c>
      <c r="E5984" s="29">
        <v>1</v>
      </c>
      <c r="F5984" s="29">
        <v>696.10699999999997</v>
      </c>
      <c r="G5984" s="29">
        <v>1</v>
      </c>
      <c r="H5984" s="29">
        <v>1</v>
      </c>
      <c r="I5984" s="29">
        <v>1</v>
      </c>
      <c r="K5984" s="432"/>
      <c r="L5984" s="432" t="e">
        <f>IF(K5984=0,#REF!,0)</f>
        <v>#REF!</v>
      </c>
      <c r="O5984">
        <v>54854.751067999998</v>
      </c>
      <c r="P5984">
        <v>16</v>
      </c>
    </row>
    <row r="5985" spans="1:16">
      <c r="A5985" s="29">
        <v>5983</v>
      </c>
      <c r="B5985" s="29">
        <v>6139.8579999999993</v>
      </c>
      <c r="C5985" s="29">
        <v>15289.6509999999</v>
      </c>
      <c r="D5985" s="29">
        <v>1</v>
      </c>
      <c r="E5985" s="29">
        <v>1</v>
      </c>
      <c r="F5985" s="29">
        <v>1860.7919999999899</v>
      </c>
      <c r="G5985" s="29">
        <v>1</v>
      </c>
      <c r="H5985" s="29">
        <v>1</v>
      </c>
      <c r="I5985" s="29">
        <v>1</v>
      </c>
      <c r="K5985" s="432"/>
      <c r="L5985" s="432" t="e">
        <f>IF(K5985=0,#REF!,0)</f>
        <v>#REF!</v>
      </c>
      <c r="O5985">
        <v>56650.555876999999</v>
      </c>
      <c r="P5985">
        <v>25</v>
      </c>
    </row>
    <row r="5986" spans="1:16">
      <c r="A5986" s="29">
        <v>5984</v>
      </c>
      <c r="B5986" s="29">
        <v>1762.222</v>
      </c>
      <c r="C5986" s="29">
        <v>28312.916999999899</v>
      </c>
      <c r="D5986" s="29">
        <v>1</v>
      </c>
      <c r="E5986" s="29">
        <v>1</v>
      </c>
      <c r="F5986" s="29">
        <v>3146.1239999999898</v>
      </c>
      <c r="G5986" s="29">
        <v>1</v>
      </c>
      <c r="H5986" s="29">
        <v>1</v>
      </c>
      <c r="I5986" s="29">
        <v>1</v>
      </c>
      <c r="K5986" s="432"/>
      <c r="L5986" s="432" t="e">
        <f>IF(K5986=0,#REF!,0)</f>
        <v>#REF!</v>
      </c>
      <c r="O5986">
        <v>58263.561796999988</v>
      </c>
      <c r="P5986">
        <v>36</v>
      </c>
    </row>
    <row r="5987" spans="1:16">
      <c r="A5987" s="29">
        <v>5985</v>
      </c>
      <c r="B5987" s="29">
        <v>1032.623999999998</v>
      </c>
      <c r="C5987" s="29">
        <v>29357.375999999898</v>
      </c>
      <c r="D5987" s="29">
        <v>1</v>
      </c>
      <c r="E5987" s="29">
        <v>1</v>
      </c>
      <c r="F5987" s="29">
        <v>5103.5069999999996</v>
      </c>
      <c r="G5987" s="29">
        <v>1</v>
      </c>
      <c r="H5987" s="29">
        <v>1</v>
      </c>
      <c r="I5987" s="29">
        <v>1</v>
      </c>
      <c r="K5987" s="432"/>
      <c r="L5987" s="432" t="e">
        <f>IF(K5987=0,#REF!,0)</f>
        <v>#REF!</v>
      </c>
      <c r="O5987">
        <v>60049.235228999998</v>
      </c>
      <c r="P5987">
        <v>29</v>
      </c>
    </row>
    <row r="5988" spans="1:16">
      <c r="A5988" s="29">
        <v>5986</v>
      </c>
      <c r="B5988" s="29">
        <v>1153.2399999999991</v>
      </c>
      <c r="C5988" s="29">
        <v>30477.6359999999</v>
      </c>
      <c r="D5988" s="29">
        <v>1</v>
      </c>
      <c r="E5988" s="29">
        <v>1</v>
      </c>
      <c r="F5988" s="29">
        <v>5045.7190000000001</v>
      </c>
      <c r="G5988" s="29">
        <v>1</v>
      </c>
      <c r="H5988" s="29">
        <v>1</v>
      </c>
      <c r="I5988" s="29">
        <v>1</v>
      </c>
      <c r="K5988" s="432"/>
      <c r="L5988" s="432" t="e">
        <f>IF(K5988=0,#REF!,0)</f>
        <v>#REF!</v>
      </c>
      <c r="O5988">
        <v>63145.746063999999</v>
      </c>
      <c r="P5988">
        <v>23</v>
      </c>
    </row>
    <row r="5989" spans="1:16">
      <c r="A5989" s="29">
        <v>5987</v>
      </c>
      <c r="B5989" s="29">
        <v>1213.5469999999989</v>
      </c>
      <c r="C5989" s="29">
        <v>31364.364999999889</v>
      </c>
      <c r="D5989" s="29">
        <v>1</v>
      </c>
      <c r="E5989" s="29">
        <v>1</v>
      </c>
      <c r="F5989" s="29">
        <v>4541.0309999999899</v>
      </c>
      <c r="G5989" s="29">
        <v>1</v>
      </c>
      <c r="H5989" s="29">
        <v>1</v>
      </c>
      <c r="I5989" s="29">
        <v>1</v>
      </c>
      <c r="K5989" s="432"/>
      <c r="L5989" s="432" t="e">
        <f>IF(K5989=0,#REF!,0)</f>
        <v>#REF!</v>
      </c>
      <c r="O5989">
        <v>63555.797912000002</v>
      </c>
      <c r="P5989">
        <v>24</v>
      </c>
    </row>
    <row r="5990" spans="1:16">
      <c r="A5990" s="29">
        <v>5988</v>
      </c>
      <c r="B5990" s="29">
        <v>1213.5469999999989</v>
      </c>
      <c r="C5990" s="29">
        <v>30987.137999999901</v>
      </c>
      <c r="D5990" s="29">
        <v>1</v>
      </c>
      <c r="E5990" s="29">
        <v>1</v>
      </c>
      <c r="F5990" s="29">
        <v>4875.2759999999998</v>
      </c>
      <c r="G5990" s="29">
        <v>1</v>
      </c>
      <c r="H5990" s="29">
        <v>1</v>
      </c>
      <c r="I5990" s="29">
        <v>1</v>
      </c>
      <c r="K5990" s="432"/>
      <c r="L5990" s="432" t="e">
        <f>IF(K5990=0,#REF!,0)</f>
        <v>#REF!</v>
      </c>
      <c r="O5990">
        <v>64812.938658999999</v>
      </c>
      <c r="P5990">
        <v>22</v>
      </c>
    </row>
    <row r="5991" spans="1:16">
      <c r="A5991" s="29">
        <v>5989</v>
      </c>
      <c r="B5991" s="29">
        <v>6200.1660000000002</v>
      </c>
      <c r="C5991" s="29">
        <v>29079.282999999999</v>
      </c>
      <c r="D5991" s="29">
        <v>1</v>
      </c>
      <c r="E5991" s="29">
        <v>1</v>
      </c>
      <c r="F5991" s="29">
        <v>4928.7259999999897</v>
      </c>
      <c r="G5991" s="29">
        <v>1</v>
      </c>
      <c r="H5991" s="29">
        <v>1</v>
      </c>
      <c r="I5991" s="29">
        <v>1</v>
      </c>
      <c r="K5991" s="432"/>
      <c r="L5991" s="432" t="e">
        <f>IF(K5991=0,#REF!,0)</f>
        <v>#REF!</v>
      </c>
      <c r="O5991">
        <v>62635.1734</v>
      </c>
      <c r="P5991">
        <v>22</v>
      </c>
    </row>
    <row r="5992" spans="1:16">
      <c r="A5992" s="29">
        <v>5990</v>
      </c>
      <c r="B5992" s="29">
        <v>1762.222</v>
      </c>
      <c r="C5992" s="29">
        <v>28895.712999999902</v>
      </c>
      <c r="D5992" s="29">
        <v>1</v>
      </c>
      <c r="E5992" s="29">
        <v>1</v>
      </c>
      <c r="F5992" s="29">
        <v>3923.0459999999998</v>
      </c>
      <c r="G5992" s="29">
        <v>1</v>
      </c>
      <c r="H5992" s="29">
        <v>1</v>
      </c>
      <c r="I5992" s="29">
        <v>1</v>
      </c>
      <c r="K5992" s="432"/>
      <c r="L5992" s="432" t="e">
        <f>IF(K5992=0,#REF!,0)</f>
        <v>#REF!</v>
      </c>
      <c r="O5992">
        <v>62855.067320999988</v>
      </c>
      <c r="P5992">
        <v>23</v>
      </c>
    </row>
    <row r="5993" spans="1:16">
      <c r="A5993" s="29">
        <v>5991</v>
      </c>
      <c r="B5993" s="29">
        <v>1032.623999999998</v>
      </c>
      <c r="C5993" s="29">
        <v>29658.023999999899</v>
      </c>
      <c r="D5993" s="29">
        <v>1</v>
      </c>
      <c r="E5993" s="29">
        <v>1</v>
      </c>
      <c r="F5993" s="29">
        <v>3140.7519999999899</v>
      </c>
      <c r="G5993" s="29">
        <v>1</v>
      </c>
      <c r="H5993" s="29">
        <v>1</v>
      </c>
      <c r="I5993" s="29">
        <v>1</v>
      </c>
      <c r="K5993" s="432"/>
      <c r="L5993" s="432" t="e">
        <f>IF(K5993=0,#REF!,0)</f>
        <v>#REF!</v>
      </c>
      <c r="O5993">
        <v>65711.432128999993</v>
      </c>
      <c r="P5993">
        <v>30</v>
      </c>
    </row>
    <row r="5994" spans="1:16">
      <c r="A5994" s="29">
        <v>5992</v>
      </c>
      <c r="B5994" s="29">
        <v>1032.623999999998</v>
      </c>
      <c r="C5994" s="29">
        <v>29272.785999999898</v>
      </c>
      <c r="D5994" s="29">
        <v>1</v>
      </c>
      <c r="E5994" s="29">
        <v>1</v>
      </c>
      <c r="F5994" s="29">
        <v>2470.6419999999998</v>
      </c>
      <c r="G5994" s="29">
        <v>1</v>
      </c>
      <c r="H5994" s="29">
        <v>1</v>
      </c>
      <c r="I5994" s="29">
        <v>1</v>
      </c>
      <c r="K5994" s="432"/>
      <c r="L5994" s="432" t="e">
        <f>IF(K5994=0,#REF!,0)</f>
        <v>#REF!</v>
      </c>
      <c r="O5994">
        <v>65614.878417999993</v>
      </c>
      <c r="P5994">
        <v>34</v>
      </c>
    </row>
    <row r="5995" spans="1:16">
      <c r="A5995" s="29">
        <v>5993</v>
      </c>
      <c r="B5995" s="29">
        <v>1032.623999999998</v>
      </c>
      <c r="C5995" s="29">
        <v>28895.6169999999</v>
      </c>
      <c r="D5995" s="29">
        <v>1</v>
      </c>
      <c r="E5995" s="29">
        <v>1</v>
      </c>
      <c r="F5995" s="29">
        <v>3140.9549999999999</v>
      </c>
      <c r="G5995" s="29">
        <v>1</v>
      </c>
      <c r="H5995" s="29">
        <v>1</v>
      </c>
      <c r="I5995" s="29">
        <v>1</v>
      </c>
      <c r="K5995" s="432"/>
      <c r="L5995" s="432" t="e">
        <f>IF(K5995=0,#REF!,0)</f>
        <v>#REF!</v>
      </c>
      <c r="O5995">
        <v>66232.814513000005</v>
      </c>
      <c r="P5995">
        <v>35</v>
      </c>
    </row>
    <row r="5996" spans="1:16">
      <c r="A5996" s="29">
        <v>5994</v>
      </c>
      <c r="B5996" s="29">
        <v>1762.222</v>
      </c>
      <c r="C5996" s="29">
        <v>28209.127999999899</v>
      </c>
      <c r="D5996" s="29">
        <v>1</v>
      </c>
      <c r="E5996" s="29">
        <v>1</v>
      </c>
      <c r="F5996" s="29">
        <v>4035.2890000000002</v>
      </c>
      <c r="G5996" s="29">
        <v>1</v>
      </c>
      <c r="H5996" s="29">
        <v>1</v>
      </c>
      <c r="I5996" s="29">
        <v>1</v>
      </c>
      <c r="K5996" s="432"/>
      <c r="L5996" s="432" t="e">
        <f>IF(K5996=0,#REF!,0)</f>
        <v>#REF!</v>
      </c>
      <c r="O5996">
        <v>65614.696838999997</v>
      </c>
      <c r="P5996">
        <v>29</v>
      </c>
    </row>
    <row r="5997" spans="1:16">
      <c r="A5997" s="29">
        <v>5995</v>
      </c>
      <c r="B5997" s="29">
        <v>6139.8579999999993</v>
      </c>
      <c r="C5997" s="29">
        <v>28116.291999999899</v>
      </c>
      <c r="D5997" s="29">
        <v>1</v>
      </c>
      <c r="E5997" s="29">
        <v>1</v>
      </c>
      <c r="F5997" s="29">
        <v>5600.4309999999996</v>
      </c>
      <c r="G5997" s="29">
        <v>1</v>
      </c>
      <c r="H5997" s="29">
        <v>1</v>
      </c>
      <c r="I5997" s="29">
        <v>1</v>
      </c>
      <c r="K5997" s="432"/>
      <c r="L5997" s="432" t="e">
        <f>IF(K5997=0,#REF!,0)</f>
        <v>#REF!</v>
      </c>
      <c r="O5997">
        <v>64668.293943999997</v>
      </c>
      <c r="P5997">
        <v>30</v>
      </c>
    </row>
    <row r="5998" spans="1:16">
      <c r="A5998" s="29">
        <v>5996</v>
      </c>
      <c r="B5998" s="29">
        <v>7599.07</v>
      </c>
      <c r="C5998" s="29">
        <v>29385.8469999999</v>
      </c>
      <c r="D5998" s="29">
        <v>1</v>
      </c>
      <c r="E5998" s="29">
        <v>1</v>
      </c>
      <c r="F5998" s="29">
        <v>4426.4679999999998</v>
      </c>
      <c r="G5998" s="29">
        <v>1</v>
      </c>
      <c r="H5998" s="29">
        <v>1</v>
      </c>
      <c r="I5998" s="29">
        <v>1</v>
      </c>
      <c r="K5998" s="432"/>
      <c r="L5998" s="432" t="e">
        <f>IF(K5998=0,#REF!,0)</f>
        <v>#REF!</v>
      </c>
      <c r="O5998">
        <v>65306.683900000004</v>
      </c>
      <c r="P5998">
        <v>35</v>
      </c>
    </row>
    <row r="5999" spans="1:16">
      <c r="A5999" s="29">
        <v>5997</v>
      </c>
      <c r="B5999" s="29">
        <v>1762.222</v>
      </c>
      <c r="C5999" s="29">
        <v>16153.0519999999</v>
      </c>
      <c r="D5999" s="29">
        <v>1</v>
      </c>
      <c r="E5999" s="29">
        <v>1</v>
      </c>
      <c r="F5999" s="29">
        <v>2472.2190000000001</v>
      </c>
      <c r="G5999" s="29">
        <v>1</v>
      </c>
      <c r="H5999" s="29">
        <v>1</v>
      </c>
      <c r="I5999" s="29">
        <v>1</v>
      </c>
      <c r="K5999" s="432"/>
      <c r="L5999" s="432" t="e">
        <f>IF(K5999=0,#REF!,0)</f>
        <v>#REF!</v>
      </c>
      <c r="O5999">
        <v>63584.176879999999</v>
      </c>
      <c r="P5999">
        <v>36</v>
      </c>
    </row>
    <row r="6000" spans="1:16">
      <c r="A6000" s="29">
        <v>5998</v>
      </c>
      <c r="B6000" s="29">
        <v>1762.222</v>
      </c>
      <c r="C6000" s="29">
        <v>15703.841999999901</v>
      </c>
      <c r="D6000" s="29">
        <v>1</v>
      </c>
      <c r="E6000" s="29">
        <v>1</v>
      </c>
      <c r="F6000" s="29">
        <v>2416.6759999999999</v>
      </c>
      <c r="G6000" s="29">
        <v>1</v>
      </c>
      <c r="H6000" s="29">
        <v>1</v>
      </c>
      <c r="I6000" s="29">
        <v>1</v>
      </c>
      <c r="K6000" s="432"/>
      <c r="L6000" s="432" t="e">
        <f>IF(K6000=0,#REF!,0)</f>
        <v>#REF!</v>
      </c>
      <c r="O6000">
        <v>61224.670684999997</v>
      </c>
      <c r="P6000">
        <v>34</v>
      </c>
    </row>
    <row r="6001" spans="1:16">
      <c r="A6001" s="29">
        <v>5999</v>
      </c>
      <c r="B6001" s="29">
        <v>1762.222</v>
      </c>
      <c r="C6001" s="29">
        <v>15254.630999999899</v>
      </c>
      <c r="D6001" s="29">
        <v>1</v>
      </c>
      <c r="E6001" s="29">
        <v>1</v>
      </c>
      <c r="F6001" s="29">
        <v>1970.5149999999901</v>
      </c>
      <c r="G6001" s="29">
        <v>1</v>
      </c>
      <c r="H6001" s="29">
        <v>1</v>
      </c>
      <c r="I6001" s="29">
        <v>1</v>
      </c>
      <c r="K6001" s="432"/>
      <c r="L6001" s="432" t="e">
        <f>IF(K6001=0,#REF!,0)</f>
        <v>#REF!</v>
      </c>
      <c r="O6001">
        <v>58788.532777</v>
      </c>
      <c r="P6001">
        <v>31</v>
      </c>
    </row>
    <row r="6002" spans="1:16">
      <c r="A6002" s="29">
        <v>6000</v>
      </c>
      <c r="B6002" s="29">
        <v>1032.623999999998</v>
      </c>
      <c r="C6002" s="29">
        <v>15254.630999999899</v>
      </c>
      <c r="D6002" s="29">
        <v>1</v>
      </c>
      <c r="E6002" s="29">
        <v>1</v>
      </c>
      <c r="F6002" s="29">
        <v>1191.19999999999</v>
      </c>
      <c r="G6002" s="29">
        <v>1</v>
      </c>
      <c r="H6002" s="29">
        <v>1</v>
      </c>
      <c r="I6002" s="29">
        <v>1</v>
      </c>
      <c r="K6002" s="432"/>
      <c r="L6002" s="432" t="e">
        <f>IF(K6002=0,#REF!,0)</f>
        <v>#REF!</v>
      </c>
      <c r="O6002">
        <v>57724.228789000001</v>
      </c>
      <c r="P6002">
        <v>28</v>
      </c>
    </row>
    <row r="6003" spans="1:16">
      <c r="A6003" s="29">
        <v>6001</v>
      </c>
      <c r="B6003" s="29">
        <v>1032.623999999998</v>
      </c>
      <c r="C6003" s="29">
        <v>15254.630999999899</v>
      </c>
      <c r="D6003" s="29">
        <v>1</v>
      </c>
      <c r="E6003" s="29">
        <v>1</v>
      </c>
      <c r="F6003" s="29">
        <v>702.98599999999999</v>
      </c>
      <c r="G6003" s="29">
        <v>1</v>
      </c>
      <c r="H6003" s="29">
        <v>1</v>
      </c>
      <c r="I6003" s="29">
        <v>1</v>
      </c>
      <c r="K6003" s="432"/>
      <c r="L6003" s="432" t="e">
        <f>IF(K6003=0,#REF!,0)</f>
        <v>#REF!</v>
      </c>
      <c r="O6003">
        <v>56440.488707999997</v>
      </c>
      <c r="P6003">
        <v>25</v>
      </c>
    </row>
    <row r="6004" spans="1:16">
      <c r="A6004" s="29">
        <v>6002</v>
      </c>
      <c r="B6004" s="29">
        <v>1032.623999999998</v>
      </c>
      <c r="C6004" s="29">
        <v>15187.612999999899</v>
      </c>
      <c r="D6004" s="29">
        <v>1</v>
      </c>
      <c r="E6004" s="29">
        <v>1</v>
      </c>
      <c r="F6004" s="29">
        <v>524.06099999999901</v>
      </c>
      <c r="G6004" s="29">
        <v>1</v>
      </c>
      <c r="H6004" s="29">
        <v>1</v>
      </c>
      <c r="I6004" s="29">
        <v>1</v>
      </c>
      <c r="K6004" s="432"/>
      <c r="L6004" s="432" t="e">
        <f>IF(K6004=0,#REF!,0)</f>
        <v>#REF!</v>
      </c>
      <c r="O6004">
        <v>54625.491822000004</v>
      </c>
      <c r="P6004">
        <v>26</v>
      </c>
    </row>
    <row r="6005" spans="1:16">
      <c r="A6005" s="29">
        <v>6003</v>
      </c>
      <c r="B6005" s="29">
        <v>1032.623999999998</v>
      </c>
      <c r="C6005" s="29">
        <v>15187.612999999899</v>
      </c>
      <c r="D6005" s="29">
        <v>1</v>
      </c>
      <c r="E6005" s="29">
        <v>1</v>
      </c>
      <c r="F6005" s="29">
        <v>408.31</v>
      </c>
      <c r="G6005" s="29">
        <v>1</v>
      </c>
      <c r="H6005" s="29">
        <v>1</v>
      </c>
      <c r="I6005" s="29">
        <v>1</v>
      </c>
      <c r="K6005" s="432"/>
      <c r="L6005" s="432" t="e">
        <f>IF(K6005=0,#REF!,0)</f>
        <v>#REF!</v>
      </c>
      <c r="O6005">
        <v>54506.860442999998</v>
      </c>
      <c r="P6005">
        <v>26</v>
      </c>
    </row>
    <row r="6006" spans="1:16">
      <c r="A6006" s="29">
        <v>6004</v>
      </c>
      <c r="B6006" s="29">
        <v>1032.623999999998</v>
      </c>
      <c r="C6006" s="29">
        <v>15187.612999999899</v>
      </c>
      <c r="D6006" s="29">
        <v>1</v>
      </c>
      <c r="E6006" s="29">
        <v>1</v>
      </c>
      <c r="F6006" s="29">
        <v>220.84299999999999</v>
      </c>
      <c r="G6006" s="29">
        <v>1</v>
      </c>
      <c r="H6006" s="29">
        <v>1</v>
      </c>
      <c r="I6006" s="29">
        <v>1</v>
      </c>
      <c r="K6006" s="432"/>
      <c r="L6006" s="432" t="e">
        <f>IF(K6006=0,#REF!,0)</f>
        <v>#REF!</v>
      </c>
      <c r="O6006">
        <v>54819.818542999987</v>
      </c>
      <c r="P6006">
        <v>24</v>
      </c>
    </row>
    <row r="6007" spans="1:16">
      <c r="A6007" s="29">
        <v>6005</v>
      </c>
      <c r="B6007" s="29">
        <v>1032.623999999998</v>
      </c>
      <c r="C6007" s="29">
        <v>15187.612999999899</v>
      </c>
      <c r="D6007" s="29">
        <v>1</v>
      </c>
      <c r="E6007" s="29">
        <v>1</v>
      </c>
      <c r="F6007" s="29">
        <v>221.01999999999899</v>
      </c>
      <c r="G6007" s="29">
        <v>1</v>
      </c>
      <c r="H6007" s="29">
        <v>1</v>
      </c>
      <c r="I6007" s="29">
        <v>1</v>
      </c>
      <c r="K6007" s="432"/>
      <c r="L6007" s="432" t="e">
        <f>IF(K6007=0,#REF!,0)</f>
        <v>#REF!</v>
      </c>
      <c r="O6007">
        <v>54744.916992000013</v>
      </c>
      <c r="P6007">
        <v>24</v>
      </c>
    </row>
    <row r="6008" spans="1:16">
      <c r="A6008" s="29">
        <v>6006</v>
      </c>
      <c r="B6008" s="29">
        <v>1762.222</v>
      </c>
      <c r="C6008" s="29">
        <v>15187.612999999899</v>
      </c>
      <c r="D6008" s="29">
        <v>1</v>
      </c>
      <c r="E6008" s="29">
        <v>1</v>
      </c>
      <c r="F6008" s="29">
        <v>408.50899999999899</v>
      </c>
      <c r="G6008" s="29">
        <v>1</v>
      </c>
      <c r="H6008" s="29">
        <v>1</v>
      </c>
      <c r="I6008" s="29">
        <v>1</v>
      </c>
      <c r="K6008" s="432"/>
      <c r="L6008" s="432" t="e">
        <f>IF(K6008=0,#REF!,0)</f>
        <v>#REF!</v>
      </c>
      <c r="O6008">
        <v>55409.184265000004</v>
      </c>
      <c r="P6008">
        <v>30</v>
      </c>
    </row>
    <row r="6009" spans="1:16">
      <c r="A6009" s="29">
        <v>6007</v>
      </c>
      <c r="B6009" s="29">
        <v>6139.8579999999993</v>
      </c>
      <c r="C6009" s="29">
        <v>15289.6509999999</v>
      </c>
      <c r="D6009" s="29">
        <v>1</v>
      </c>
      <c r="E6009" s="29">
        <v>1</v>
      </c>
      <c r="F6009" s="29">
        <v>1251.979</v>
      </c>
      <c r="G6009" s="29">
        <v>1</v>
      </c>
      <c r="H6009" s="29">
        <v>1</v>
      </c>
      <c r="I6009" s="29">
        <v>1</v>
      </c>
      <c r="K6009" s="432"/>
      <c r="L6009" s="432" t="e">
        <f>IF(K6009=0,#REF!,0)</f>
        <v>#REF!</v>
      </c>
      <c r="O6009">
        <v>56218.133483999998</v>
      </c>
      <c r="P6009">
        <v>32</v>
      </c>
    </row>
    <row r="6010" spans="1:16">
      <c r="A6010" s="29">
        <v>6008</v>
      </c>
      <c r="B6010" s="29">
        <v>1762.222</v>
      </c>
      <c r="C6010" s="29">
        <v>15633.8059999999</v>
      </c>
      <c r="D6010" s="29">
        <v>1</v>
      </c>
      <c r="E6010" s="29">
        <v>1</v>
      </c>
      <c r="F6010" s="29">
        <v>2545.4049999999902</v>
      </c>
      <c r="G6010" s="29">
        <v>1</v>
      </c>
      <c r="H6010" s="29">
        <v>1</v>
      </c>
      <c r="I6010" s="29">
        <v>1</v>
      </c>
      <c r="K6010" s="432"/>
      <c r="L6010" s="432" t="e">
        <f>IF(K6010=0,#REF!,0)</f>
        <v>#REF!</v>
      </c>
      <c r="O6010">
        <v>58581.498595999998</v>
      </c>
      <c r="P6010">
        <v>46</v>
      </c>
    </row>
    <row r="6011" spans="1:16">
      <c r="A6011" s="29">
        <v>6009</v>
      </c>
      <c r="B6011" s="29">
        <v>1032.623999999998</v>
      </c>
      <c r="C6011" s="29">
        <v>16672.300999999901</v>
      </c>
      <c r="D6011" s="29">
        <v>1</v>
      </c>
      <c r="E6011" s="29">
        <v>1</v>
      </c>
      <c r="F6011" s="29">
        <v>4026.6619999999998</v>
      </c>
      <c r="G6011" s="29">
        <v>1</v>
      </c>
      <c r="H6011" s="29">
        <v>1</v>
      </c>
      <c r="I6011" s="29">
        <v>1</v>
      </c>
      <c r="K6011" s="432"/>
      <c r="L6011" s="432" t="e">
        <f>IF(K6011=0,#REF!,0)</f>
        <v>#REF!</v>
      </c>
      <c r="O6011">
        <v>60274.317688000003</v>
      </c>
      <c r="P6011">
        <v>39</v>
      </c>
    </row>
    <row r="6012" spans="1:16">
      <c r="A6012" s="29">
        <v>6010</v>
      </c>
      <c r="B6012" s="29">
        <v>1153.2399999999991</v>
      </c>
      <c r="C6012" s="29">
        <v>17792.710999999901</v>
      </c>
      <c r="D6012" s="29">
        <v>1</v>
      </c>
      <c r="E6012" s="29">
        <v>1</v>
      </c>
      <c r="F6012" s="29">
        <v>5322.4559999999901</v>
      </c>
      <c r="G6012" s="29">
        <v>1</v>
      </c>
      <c r="H6012" s="29">
        <v>1</v>
      </c>
      <c r="I6012" s="29">
        <v>1</v>
      </c>
      <c r="K6012" s="432"/>
      <c r="L6012" s="432" t="e">
        <f>IF(K6012=0,#REF!,0)</f>
        <v>#REF!</v>
      </c>
      <c r="O6012">
        <v>63341.637542999997</v>
      </c>
      <c r="P6012">
        <v>36</v>
      </c>
    </row>
    <row r="6013" spans="1:16">
      <c r="A6013" s="29">
        <v>6011</v>
      </c>
      <c r="B6013" s="29">
        <v>1213.5469999999989</v>
      </c>
      <c r="C6013" s="29">
        <v>18679.559999999899</v>
      </c>
      <c r="D6013" s="29">
        <v>1</v>
      </c>
      <c r="E6013" s="29">
        <v>1</v>
      </c>
      <c r="F6013" s="29">
        <v>5876.9430000000002</v>
      </c>
      <c r="G6013" s="29">
        <v>1</v>
      </c>
      <c r="H6013" s="29">
        <v>1</v>
      </c>
      <c r="I6013" s="29">
        <v>1</v>
      </c>
      <c r="K6013" s="432">
        <v>6175.3478410772277</v>
      </c>
      <c r="L6013" s="432">
        <f>IF(K6013=0,#REF!,0)</f>
        <v>0</v>
      </c>
      <c r="O6013">
        <v>64873.615051000001</v>
      </c>
      <c r="P6013">
        <v>31</v>
      </c>
    </row>
    <row r="6014" spans="1:16">
      <c r="A6014" s="29">
        <v>6012</v>
      </c>
      <c r="B6014" s="29">
        <v>1213.5469999999989</v>
      </c>
      <c r="C6014" s="29">
        <v>18294.355999999902</v>
      </c>
      <c r="D6014" s="29">
        <v>1</v>
      </c>
      <c r="E6014" s="29">
        <v>1</v>
      </c>
      <c r="F6014" s="29">
        <v>6184.3789999999899</v>
      </c>
      <c r="G6014" s="29">
        <v>1</v>
      </c>
      <c r="H6014" s="29">
        <v>1</v>
      </c>
      <c r="I6014" s="29">
        <v>1</v>
      </c>
      <c r="K6014" s="432">
        <v>11053.61094519769</v>
      </c>
      <c r="L6014" s="432">
        <f>IF(K6014=0,#REF!,0)</f>
        <v>0</v>
      </c>
      <c r="O6014">
        <v>65714.066894999996</v>
      </c>
      <c r="P6014">
        <v>31</v>
      </c>
    </row>
    <row r="6015" spans="1:16">
      <c r="A6015" s="29">
        <v>6013</v>
      </c>
      <c r="B6015" s="29">
        <v>6200.1660000000002</v>
      </c>
      <c r="C6015" s="29">
        <v>16386.614999999889</v>
      </c>
      <c r="D6015" s="29">
        <v>1</v>
      </c>
      <c r="E6015" s="29">
        <v>1</v>
      </c>
      <c r="F6015" s="29">
        <v>5316.9449999999997</v>
      </c>
      <c r="G6015" s="29">
        <v>1</v>
      </c>
      <c r="H6015" s="29">
        <v>1</v>
      </c>
      <c r="I6015" s="29">
        <v>1</v>
      </c>
      <c r="K6015" s="432">
        <v>3267.4555479464912</v>
      </c>
      <c r="L6015" s="432">
        <f>IF(K6015=0,#REF!,0)</f>
        <v>0</v>
      </c>
      <c r="O6015">
        <v>64273.81839</v>
      </c>
      <c r="P6015">
        <v>36</v>
      </c>
    </row>
    <row r="6016" spans="1:16">
      <c r="A6016" s="29">
        <v>6014</v>
      </c>
      <c r="B6016" s="29">
        <v>1762.222</v>
      </c>
      <c r="C6016" s="29">
        <v>16203.154999999901</v>
      </c>
      <c r="D6016" s="29">
        <v>1</v>
      </c>
      <c r="E6016" s="29">
        <v>1</v>
      </c>
      <c r="F6016" s="29">
        <v>4577.0029999999997</v>
      </c>
      <c r="G6016" s="29">
        <v>1</v>
      </c>
      <c r="H6016" s="29">
        <v>1</v>
      </c>
      <c r="I6016" s="29">
        <v>1</v>
      </c>
      <c r="K6016" s="432">
        <v>15971.682376113031</v>
      </c>
      <c r="L6016" s="432">
        <f>IF(K6016=0,#REF!,0)</f>
        <v>0</v>
      </c>
      <c r="O6016">
        <v>64733.870239999997</v>
      </c>
      <c r="P6016">
        <v>37</v>
      </c>
    </row>
    <row r="6017" spans="1:16">
      <c r="A6017" s="29">
        <v>6015</v>
      </c>
      <c r="B6017" s="29">
        <v>1032.623999999998</v>
      </c>
      <c r="C6017" s="29">
        <v>16973.5649999999</v>
      </c>
      <c r="D6017" s="29">
        <v>1</v>
      </c>
      <c r="E6017" s="29">
        <v>1</v>
      </c>
      <c r="F6017" s="29">
        <v>3589.72099999999</v>
      </c>
      <c r="G6017" s="29">
        <v>1</v>
      </c>
      <c r="H6017" s="29">
        <v>1</v>
      </c>
      <c r="I6017" s="29">
        <v>1</v>
      </c>
      <c r="K6017" s="432">
        <v>4364.628685065577</v>
      </c>
      <c r="L6017" s="432">
        <f>IF(K6017=0,#REF!,0)</f>
        <v>0</v>
      </c>
      <c r="O6017">
        <v>67354.342101999995</v>
      </c>
      <c r="P6017">
        <v>36</v>
      </c>
    </row>
    <row r="6018" spans="1:16">
      <c r="A6018" s="29">
        <v>6016</v>
      </c>
      <c r="B6018" s="29">
        <v>1032.623999999998</v>
      </c>
      <c r="C6018" s="29">
        <v>16588.360999999899</v>
      </c>
      <c r="D6018" s="29">
        <v>1</v>
      </c>
      <c r="E6018" s="29">
        <v>1</v>
      </c>
      <c r="F6018" s="29">
        <v>3157.9169999999899</v>
      </c>
      <c r="G6018" s="29">
        <v>1</v>
      </c>
      <c r="H6018" s="29">
        <v>1</v>
      </c>
      <c r="I6018" s="29">
        <v>1</v>
      </c>
      <c r="K6018" s="432"/>
      <c r="L6018" s="432" t="e">
        <f>IF(K6018=0,#REF!,0)</f>
        <v>#REF!</v>
      </c>
      <c r="O6018">
        <v>67415.115783000001</v>
      </c>
      <c r="P6018">
        <v>35</v>
      </c>
    </row>
    <row r="6019" spans="1:16">
      <c r="A6019" s="29">
        <v>6017</v>
      </c>
      <c r="B6019" s="29">
        <v>1032.623999999998</v>
      </c>
      <c r="C6019" s="29">
        <v>16203.154999999901</v>
      </c>
      <c r="D6019" s="29">
        <v>1</v>
      </c>
      <c r="E6019" s="29">
        <v>1</v>
      </c>
      <c r="F6019" s="29">
        <v>1802.9479999999901</v>
      </c>
      <c r="G6019" s="29">
        <v>1</v>
      </c>
      <c r="H6019" s="29">
        <v>1</v>
      </c>
      <c r="I6019" s="29">
        <v>1</v>
      </c>
      <c r="K6019" s="432"/>
      <c r="L6019" s="432" t="e">
        <f>IF(K6019=0,#REF!,0)</f>
        <v>#REF!</v>
      </c>
      <c r="O6019">
        <v>67954.258849999998</v>
      </c>
      <c r="P6019">
        <v>26</v>
      </c>
    </row>
    <row r="6020" spans="1:16">
      <c r="A6020" s="29">
        <v>6018</v>
      </c>
      <c r="B6020" s="29">
        <v>1762.222</v>
      </c>
      <c r="C6020" s="29">
        <v>15499.762999999901</v>
      </c>
      <c r="D6020" s="29">
        <v>1</v>
      </c>
      <c r="E6020" s="29">
        <v>1</v>
      </c>
      <c r="F6020" s="29">
        <v>3405.183</v>
      </c>
      <c r="G6020" s="29">
        <v>1</v>
      </c>
      <c r="H6020" s="29">
        <v>1</v>
      </c>
      <c r="I6020" s="29">
        <v>1</v>
      </c>
      <c r="K6020" s="432"/>
      <c r="L6020" s="432" t="e">
        <f>IF(K6020=0,#REF!,0)</f>
        <v>#REF!</v>
      </c>
      <c r="O6020">
        <v>67427.887633999999</v>
      </c>
      <c r="P6020">
        <v>29</v>
      </c>
    </row>
    <row r="6021" spans="1:16">
      <c r="A6021" s="29">
        <v>6019</v>
      </c>
      <c r="B6021" s="29">
        <v>6139.8579999999993</v>
      </c>
      <c r="C6021" s="29">
        <v>15423.693999999899</v>
      </c>
      <c r="D6021" s="29">
        <v>1</v>
      </c>
      <c r="E6021" s="29">
        <v>1</v>
      </c>
      <c r="F6021" s="29">
        <v>4453.8149999999996</v>
      </c>
      <c r="G6021" s="29">
        <v>1</v>
      </c>
      <c r="H6021" s="29">
        <v>1</v>
      </c>
      <c r="I6021" s="29">
        <v>1</v>
      </c>
      <c r="K6021" s="432"/>
      <c r="L6021" s="432" t="e">
        <f>IF(K6021=0,#REF!,0)</f>
        <v>#REF!</v>
      </c>
      <c r="O6021">
        <v>64992.597045000002</v>
      </c>
      <c r="P6021">
        <v>30</v>
      </c>
    </row>
    <row r="6022" spans="1:16">
      <c r="A6022" s="29">
        <v>6020</v>
      </c>
      <c r="B6022" s="29">
        <v>7599.07</v>
      </c>
      <c r="C6022" s="29">
        <v>16701.287999999899</v>
      </c>
      <c r="D6022" s="29">
        <v>1</v>
      </c>
      <c r="E6022" s="29">
        <v>1</v>
      </c>
      <c r="F6022" s="29">
        <v>4825.0199999999904</v>
      </c>
      <c r="G6022" s="29">
        <v>1</v>
      </c>
      <c r="H6022" s="29">
        <v>1</v>
      </c>
      <c r="I6022" s="29">
        <v>1</v>
      </c>
      <c r="K6022" s="432"/>
      <c r="L6022" s="432" t="e">
        <f>IF(K6022=0,#REF!,0)</f>
        <v>#REF!</v>
      </c>
      <c r="O6022">
        <v>65711.689452999999</v>
      </c>
      <c r="P6022">
        <v>29</v>
      </c>
    </row>
    <row r="6023" spans="1:16">
      <c r="A6023" s="29">
        <v>6021</v>
      </c>
      <c r="B6023" s="29">
        <v>1762.222</v>
      </c>
      <c r="C6023" s="29">
        <v>16153.0519999999</v>
      </c>
      <c r="D6023" s="29">
        <v>1</v>
      </c>
      <c r="E6023" s="29">
        <v>1</v>
      </c>
      <c r="F6023" s="29">
        <v>2481.9159999999902</v>
      </c>
      <c r="G6023" s="29">
        <v>1</v>
      </c>
      <c r="H6023" s="29">
        <v>1</v>
      </c>
      <c r="I6023" s="29">
        <v>1</v>
      </c>
      <c r="K6023" s="432"/>
      <c r="L6023" s="432" t="e">
        <f>IF(K6023=0,#REF!,0)</f>
        <v>#REF!</v>
      </c>
      <c r="O6023">
        <v>64034.496337999997</v>
      </c>
      <c r="P6023">
        <v>30</v>
      </c>
    </row>
    <row r="6024" spans="1:16">
      <c r="A6024" s="29">
        <v>6022</v>
      </c>
      <c r="B6024" s="29">
        <v>1762.222</v>
      </c>
      <c r="C6024" s="29">
        <v>15703.841999999901</v>
      </c>
      <c r="D6024" s="29">
        <v>1</v>
      </c>
      <c r="E6024" s="29">
        <v>1</v>
      </c>
      <c r="F6024" s="29">
        <v>2297.4289999999901</v>
      </c>
      <c r="G6024" s="29">
        <v>1</v>
      </c>
      <c r="H6024" s="29">
        <v>1</v>
      </c>
      <c r="I6024" s="29">
        <v>1</v>
      </c>
      <c r="K6024" s="432"/>
      <c r="L6024" s="432" t="e">
        <f>IF(K6024=0,#REF!,0)</f>
        <v>#REF!</v>
      </c>
      <c r="O6024">
        <v>62051.011229999996</v>
      </c>
      <c r="P6024">
        <v>29</v>
      </c>
    </row>
    <row r="6025" spans="1:16">
      <c r="A6025" s="29">
        <v>6023</v>
      </c>
      <c r="B6025" s="29">
        <v>1762.222</v>
      </c>
      <c r="C6025" s="29">
        <v>15254.630999999899</v>
      </c>
      <c r="D6025" s="29">
        <v>1</v>
      </c>
      <c r="E6025" s="29">
        <v>1</v>
      </c>
      <c r="F6025" s="29">
        <v>2113.1559999999999</v>
      </c>
      <c r="G6025" s="29">
        <v>1</v>
      </c>
      <c r="H6025" s="29">
        <v>1</v>
      </c>
      <c r="I6025" s="29">
        <v>1</v>
      </c>
      <c r="K6025" s="432"/>
      <c r="L6025" s="432" t="e">
        <f>IF(K6025=0,#REF!,0)</f>
        <v>#REF!</v>
      </c>
      <c r="O6025">
        <v>60248.504485999998</v>
      </c>
      <c r="P6025">
        <v>31</v>
      </c>
    </row>
    <row r="6026" spans="1:16">
      <c r="A6026" s="29">
        <v>6024</v>
      </c>
      <c r="B6026" s="29">
        <v>1032.623999999998</v>
      </c>
      <c r="C6026" s="29">
        <v>15254.630999999899</v>
      </c>
      <c r="D6026" s="29">
        <v>1</v>
      </c>
      <c r="E6026" s="29">
        <v>1</v>
      </c>
      <c r="F6026" s="29">
        <v>1190.8399999999999</v>
      </c>
      <c r="G6026" s="29">
        <v>1</v>
      </c>
      <c r="H6026" s="29">
        <v>1</v>
      </c>
      <c r="I6026" s="29">
        <v>1</v>
      </c>
      <c r="K6026" s="432"/>
      <c r="L6026" s="432" t="e">
        <f>IF(K6026=0,#REF!,0)</f>
        <v>#REF!</v>
      </c>
      <c r="O6026">
        <v>59039.471894000002</v>
      </c>
      <c r="P6026">
        <v>30</v>
      </c>
    </row>
    <row r="6027" spans="1:16">
      <c r="A6027" s="29">
        <v>6025</v>
      </c>
      <c r="B6027" s="29">
        <v>1032.623999999998</v>
      </c>
      <c r="C6027" s="29">
        <v>15254.630999999899</v>
      </c>
      <c r="D6027" s="29">
        <v>1</v>
      </c>
      <c r="E6027" s="29">
        <v>1</v>
      </c>
      <c r="F6027" s="29">
        <v>551.62799999999902</v>
      </c>
      <c r="G6027" s="29">
        <v>1</v>
      </c>
      <c r="H6027" s="29">
        <v>1</v>
      </c>
      <c r="I6027" s="29">
        <v>1</v>
      </c>
      <c r="K6027" s="432"/>
      <c r="L6027" s="432" t="e">
        <f>IF(K6027=0,#REF!,0)</f>
        <v>#REF!</v>
      </c>
      <c r="O6027">
        <v>57551.870819000003</v>
      </c>
      <c r="P6027">
        <v>31</v>
      </c>
    </row>
    <row r="6028" spans="1:16">
      <c r="A6028" s="29">
        <v>6026</v>
      </c>
      <c r="B6028" s="29">
        <v>1032.623999999998</v>
      </c>
      <c r="C6028" s="29">
        <v>15187.612999999899</v>
      </c>
      <c r="D6028" s="29">
        <v>1</v>
      </c>
      <c r="E6028" s="29">
        <v>1</v>
      </c>
      <c r="F6028" s="29">
        <v>312.24799999999999</v>
      </c>
      <c r="G6028" s="29">
        <v>1</v>
      </c>
      <c r="H6028" s="29">
        <v>1</v>
      </c>
      <c r="I6028" s="29">
        <v>1</v>
      </c>
      <c r="K6028" s="432"/>
      <c r="L6028" s="432" t="e">
        <f>IF(K6028=0,#REF!,0)</f>
        <v>#REF!</v>
      </c>
      <c r="O6028">
        <v>54413.514343000003</v>
      </c>
      <c r="P6028">
        <v>28</v>
      </c>
    </row>
    <row r="6029" spans="1:16">
      <c r="A6029" s="29">
        <v>6027</v>
      </c>
      <c r="B6029" s="29">
        <v>1032.623999999998</v>
      </c>
      <c r="C6029" s="29">
        <v>15187.612999999899</v>
      </c>
      <c r="D6029" s="29">
        <v>1</v>
      </c>
      <c r="E6029" s="29">
        <v>1</v>
      </c>
      <c r="F6029" s="29">
        <v>238.60499999999999</v>
      </c>
      <c r="G6029" s="29">
        <v>1</v>
      </c>
      <c r="H6029" s="29">
        <v>1</v>
      </c>
      <c r="I6029" s="29">
        <v>1</v>
      </c>
      <c r="K6029" s="432"/>
      <c r="L6029" s="432" t="e">
        <f>IF(K6029=0,#REF!,0)</f>
        <v>#REF!</v>
      </c>
      <c r="O6029">
        <v>54518.361205999987</v>
      </c>
      <c r="P6029">
        <v>27</v>
      </c>
    </row>
    <row r="6030" spans="1:16">
      <c r="A6030" s="29">
        <v>6028</v>
      </c>
      <c r="B6030" s="29">
        <v>1032.623999999998</v>
      </c>
      <c r="C6030" s="29">
        <v>15187.612999999899</v>
      </c>
      <c r="D6030" s="29">
        <v>1</v>
      </c>
      <c r="E6030" s="29">
        <v>1</v>
      </c>
      <c r="F6030" s="29">
        <v>239.70999999999901</v>
      </c>
      <c r="G6030" s="29">
        <v>1</v>
      </c>
      <c r="H6030" s="29">
        <v>1</v>
      </c>
      <c r="I6030" s="29">
        <v>1</v>
      </c>
      <c r="K6030" s="432"/>
      <c r="L6030" s="432" t="e">
        <f>IF(K6030=0,#REF!,0)</f>
        <v>#REF!</v>
      </c>
      <c r="O6030">
        <v>54229.046996999998</v>
      </c>
      <c r="P6030">
        <v>24</v>
      </c>
    </row>
    <row r="6031" spans="1:16">
      <c r="A6031" s="29">
        <v>6029</v>
      </c>
      <c r="B6031" s="29">
        <v>1032.623999999998</v>
      </c>
      <c r="C6031" s="29">
        <v>15187.612999999899</v>
      </c>
      <c r="D6031" s="29">
        <v>1</v>
      </c>
      <c r="E6031" s="29">
        <v>1</v>
      </c>
      <c r="F6031" s="29">
        <v>225.38199999999901</v>
      </c>
      <c r="G6031" s="29">
        <v>1</v>
      </c>
      <c r="H6031" s="29">
        <v>1</v>
      </c>
      <c r="I6031" s="29">
        <v>1</v>
      </c>
      <c r="K6031" s="432"/>
      <c r="L6031" s="432" t="e">
        <f>IF(K6031=0,#REF!,0)</f>
        <v>#REF!</v>
      </c>
      <c r="O6031">
        <v>54072.788970000001</v>
      </c>
      <c r="P6031">
        <v>26</v>
      </c>
    </row>
    <row r="6032" spans="1:16">
      <c r="A6032" s="29">
        <v>6030</v>
      </c>
      <c r="B6032" s="29">
        <v>1762.222</v>
      </c>
      <c r="C6032" s="29">
        <v>15187.612999999899</v>
      </c>
      <c r="D6032" s="29">
        <v>1</v>
      </c>
      <c r="E6032" s="29">
        <v>1</v>
      </c>
      <c r="F6032" s="29">
        <v>2497.6259999999902</v>
      </c>
      <c r="G6032" s="29">
        <v>1</v>
      </c>
      <c r="H6032" s="29">
        <v>1</v>
      </c>
      <c r="I6032" s="29">
        <v>1</v>
      </c>
      <c r="K6032" s="432"/>
      <c r="L6032" s="432" t="e">
        <f>IF(K6032=0,#REF!,0)</f>
        <v>#REF!</v>
      </c>
      <c r="O6032">
        <v>54039.127777000002</v>
      </c>
      <c r="P6032">
        <v>27</v>
      </c>
    </row>
    <row r="6033" spans="1:16">
      <c r="A6033" s="29">
        <v>6031</v>
      </c>
      <c r="B6033" s="29">
        <v>6139.8579999999993</v>
      </c>
      <c r="C6033" s="29">
        <v>15289.6509999999</v>
      </c>
      <c r="D6033" s="29">
        <v>1</v>
      </c>
      <c r="E6033" s="29">
        <v>1</v>
      </c>
      <c r="F6033" s="29">
        <v>6549.8789999999899</v>
      </c>
      <c r="G6033" s="29">
        <v>1</v>
      </c>
      <c r="H6033" s="29">
        <v>1</v>
      </c>
      <c r="I6033" s="29">
        <v>1</v>
      </c>
      <c r="K6033" s="432"/>
      <c r="L6033" s="432" t="e">
        <f>IF(K6033=0,#REF!,0)</f>
        <v>#REF!</v>
      </c>
      <c r="O6033">
        <v>54282.938691000003</v>
      </c>
      <c r="P6033">
        <v>29</v>
      </c>
    </row>
    <row r="6034" spans="1:16">
      <c r="A6034" s="29">
        <v>6032</v>
      </c>
      <c r="B6034" s="29">
        <v>1762.222</v>
      </c>
      <c r="C6034" s="29">
        <v>44261.89</v>
      </c>
      <c r="D6034" s="29">
        <v>1</v>
      </c>
      <c r="E6034" s="29">
        <v>1</v>
      </c>
      <c r="F6034" s="29">
        <v>5308.2799999999897</v>
      </c>
      <c r="G6034" s="29">
        <v>1</v>
      </c>
      <c r="H6034" s="29">
        <v>1</v>
      </c>
      <c r="I6034" s="29">
        <v>1</v>
      </c>
      <c r="K6034" s="432"/>
      <c r="L6034" s="432" t="e">
        <f>IF(K6034=0,#REF!,0)</f>
        <v>#REF!</v>
      </c>
      <c r="O6034">
        <v>54437.130982000002</v>
      </c>
      <c r="P6034">
        <v>32</v>
      </c>
    </row>
    <row r="6035" spans="1:16">
      <c r="A6035" s="29">
        <v>6033</v>
      </c>
      <c r="B6035" s="29">
        <v>1032.623999999998</v>
      </c>
      <c r="C6035" s="29">
        <v>75098.285999999905</v>
      </c>
      <c r="D6035" s="29">
        <v>1</v>
      </c>
      <c r="E6035" s="29">
        <v>1</v>
      </c>
      <c r="F6035" s="29">
        <v>4392.4669999999996</v>
      </c>
      <c r="G6035" s="29">
        <v>1</v>
      </c>
      <c r="H6035" s="29">
        <v>1</v>
      </c>
      <c r="I6035" s="29">
        <v>1</v>
      </c>
      <c r="K6035" s="432"/>
      <c r="L6035" s="432" t="e">
        <f>IF(K6035=0,#REF!,0)</f>
        <v>#REF!</v>
      </c>
      <c r="O6035">
        <v>54991.237885000002</v>
      </c>
      <c r="P6035">
        <v>33</v>
      </c>
    </row>
    <row r="6036" spans="1:16">
      <c r="A6036" s="29">
        <v>6034</v>
      </c>
      <c r="B6036" s="29">
        <v>1153.2399999999991</v>
      </c>
      <c r="C6036" s="29">
        <v>94522.684999999794</v>
      </c>
      <c r="D6036" s="29">
        <v>1</v>
      </c>
      <c r="E6036" s="29">
        <v>1</v>
      </c>
      <c r="F6036" s="29">
        <v>3346.9249999999902</v>
      </c>
      <c r="G6036" s="29">
        <v>1</v>
      </c>
      <c r="H6036" s="29">
        <v>1</v>
      </c>
      <c r="I6036" s="29">
        <v>1</v>
      </c>
      <c r="K6036" s="432"/>
      <c r="L6036" s="432" t="e">
        <f>IF(K6036=0,#REF!,0)</f>
        <v>#REF!</v>
      </c>
      <c r="O6036">
        <v>56681.796022000002</v>
      </c>
      <c r="P6036">
        <v>36</v>
      </c>
    </row>
    <row r="6037" spans="1:16">
      <c r="A6037" s="29">
        <v>6035</v>
      </c>
      <c r="B6037" s="29">
        <v>1213.5469999999989</v>
      </c>
      <c r="C6037" s="29">
        <v>113679.1969999998</v>
      </c>
      <c r="D6037" s="29">
        <v>1</v>
      </c>
      <c r="E6037" s="29">
        <v>1</v>
      </c>
      <c r="F6037" s="29">
        <v>2953.9650000000001</v>
      </c>
      <c r="G6037" s="29">
        <v>1</v>
      </c>
      <c r="H6037" s="29">
        <v>1</v>
      </c>
      <c r="I6037" s="29">
        <v>1</v>
      </c>
      <c r="K6037" s="432">
        <v>6143.8031572269847</v>
      </c>
      <c r="L6037" s="432">
        <f>IF(K6037=0,#REF!,0)</f>
        <v>0</v>
      </c>
      <c r="O6037">
        <v>58945.116333000013</v>
      </c>
      <c r="P6037">
        <v>37</v>
      </c>
    </row>
    <row r="6038" spans="1:16">
      <c r="A6038" s="29">
        <v>6036</v>
      </c>
      <c r="B6038" s="29">
        <v>1213.5469999999989</v>
      </c>
      <c r="C6038" s="29">
        <v>95003.780999999799</v>
      </c>
      <c r="D6038" s="29">
        <v>1</v>
      </c>
      <c r="E6038" s="29">
        <v>1</v>
      </c>
      <c r="F6038" s="29">
        <v>2757.7709999999902</v>
      </c>
      <c r="G6038" s="29">
        <v>1</v>
      </c>
      <c r="H6038" s="29">
        <v>1</v>
      </c>
      <c r="I6038" s="29">
        <v>1</v>
      </c>
      <c r="K6038" s="432"/>
      <c r="L6038" s="432" t="e">
        <f>IF(K6038=0,#REF!,0)</f>
        <v>#REF!</v>
      </c>
      <c r="O6038">
        <v>60304.954529000002</v>
      </c>
      <c r="P6038">
        <v>39</v>
      </c>
    </row>
    <row r="6039" spans="1:16">
      <c r="A6039" s="29">
        <v>6037</v>
      </c>
      <c r="B6039" s="29">
        <v>6200.1660000000002</v>
      </c>
      <c r="C6039" s="29">
        <v>49752.975999999901</v>
      </c>
      <c r="D6039" s="29">
        <v>1</v>
      </c>
      <c r="E6039" s="29">
        <v>1</v>
      </c>
      <c r="F6039" s="29">
        <v>4128.2139999999899</v>
      </c>
      <c r="G6039" s="29">
        <v>1</v>
      </c>
      <c r="H6039" s="29">
        <v>1</v>
      </c>
      <c r="I6039" s="29">
        <v>1</v>
      </c>
      <c r="K6039" s="432"/>
      <c r="L6039" s="432" t="e">
        <f>IF(K6039=0,#REF!,0)</f>
        <v>#REF!</v>
      </c>
      <c r="O6039">
        <v>59146.436737000004</v>
      </c>
      <c r="P6039">
        <v>37</v>
      </c>
    </row>
    <row r="6040" spans="1:16">
      <c r="A6040" s="29">
        <v>6038</v>
      </c>
      <c r="B6040" s="29">
        <v>1762.222</v>
      </c>
      <c r="C6040" s="29">
        <v>74637.072999999902</v>
      </c>
      <c r="D6040" s="29">
        <v>1</v>
      </c>
      <c r="E6040" s="29">
        <v>1</v>
      </c>
      <c r="F6040" s="29">
        <v>3671.8739999999898</v>
      </c>
      <c r="G6040" s="29">
        <v>1</v>
      </c>
      <c r="H6040" s="29">
        <v>1</v>
      </c>
      <c r="I6040" s="29">
        <v>1</v>
      </c>
      <c r="K6040" s="432"/>
      <c r="L6040" s="432" t="e">
        <f>IF(K6040=0,#REF!,0)</f>
        <v>#REF!</v>
      </c>
      <c r="O6040">
        <v>59254.508575</v>
      </c>
      <c r="P6040">
        <v>38</v>
      </c>
    </row>
    <row r="6041" spans="1:16">
      <c r="A6041" s="29">
        <v>6039</v>
      </c>
      <c r="B6041" s="29">
        <v>1032.623999999998</v>
      </c>
      <c r="C6041" s="29">
        <v>111972.95399999979</v>
      </c>
      <c r="D6041" s="29">
        <v>1</v>
      </c>
      <c r="E6041" s="29">
        <v>1</v>
      </c>
      <c r="F6041" s="29">
        <v>2105.0069999999901</v>
      </c>
      <c r="G6041" s="29">
        <v>1</v>
      </c>
      <c r="H6041" s="29">
        <v>1</v>
      </c>
      <c r="I6041" s="29">
        <v>1</v>
      </c>
      <c r="K6041" s="432"/>
      <c r="L6041" s="432" t="e">
        <f>IF(K6041=0,#REF!,0)</f>
        <v>#REF!</v>
      </c>
      <c r="O6041">
        <v>60705.326720999998</v>
      </c>
      <c r="P6041">
        <v>34</v>
      </c>
    </row>
    <row r="6042" spans="1:16">
      <c r="A6042" s="29">
        <v>6040</v>
      </c>
      <c r="B6042" s="29">
        <v>1032.623999999998</v>
      </c>
      <c r="C6042" s="29">
        <v>93312.293999999805</v>
      </c>
      <c r="D6042" s="29">
        <v>1</v>
      </c>
      <c r="E6042" s="29">
        <v>1</v>
      </c>
      <c r="F6042" s="29">
        <v>1844.34499999999</v>
      </c>
      <c r="G6042" s="29">
        <v>1</v>
      </c>
      <c r="H6042" s="29">
        <v>1</v>
      </c>
      <c r="I6042" s="29">
        <v>1</v>
      </c>
      <c r="K6042" s="432"/>
      <c r="L6042" s="432" t="e">
        <f>IF(K6042=0,#REF!,0)</f>
        <v>#REF!</v>
      </c>
      <c r="O6042">
        <v>60425.519409</v>
      </c>
      <c r="P6042">
        <v>32</v>
      </c>
    </row>
    <row r="6043" spans="1:16">
      <c r="A6043" s="29">
        <v>6041</v>
      </c>
      <c r="B6043" s="29">
        <v>1032.623999999998</v>
      </c>
      <c r="C6043" s="29">
        <v>81384.376999999906</v>
      </c>
      <c r="D6043" s="29">
        <v>1</v>
      </c>
      <c r="E6043" s="29">
        <v>1</v>
      </c>
      <c r="F6043" s="29">
        <v>2105.3209999999899</v>
      </c>
      <c r="G6043" s="29">
        <v>1</v>
      </c>
      <c r="H6043" s="29">
        <v>1</v>
      </c>
      <c r="I6043" s="29">
        <v>1</v>
      </c>
      <c r="K6043" s="432"/>
      <c r="L6043" s="432" t="e">
        <f>IF(K6043=0,#REF!,0)</f>
        <v>#REF!</v>
      </c>
      <c r="O6043">
        <v>60330.281920999987</v>
      </c>
      <c r="P6043">
        <v>30</v>
      </c>
    </row>
    <row r="6044" spans="1:16">
      <c r="A6044" s="29">
        <v>6042</v>
      </c>
      <c r="B6044" s="29">
        <v>1762.222</v>
      </c>
      <c r="C6044" s="29">
        <v>44124.601000000002</v>
      </c>
      <c r="D6044" s="29">
        <v>1</v>
      </c>
      <c r="E6044" s="29">
        <v>1</v>
      </c>
      <c r="F6044" s="29">
        <v>3672.9659999999999</v>
      </c>
      <c r="G6044" s="29">
        <v>1</v>
      </c>
      <c r="H6044" s="29">
        <v>1</v>
      </c>
      <c r="I6044" s="29">
        <v>1</v>
      </c>
      <c r="K6044" s="432"/>
      <c r="L6044" s="432" t="e">
        <f>IF(K6044=0,#REF!,0)</f>
        <v>#REF!</v>
      </c>
      <c r="O6044">
        <v>59225.652283000003</v>
      </c>
      <c r="P6044">
        <v>28</v>
      </c>
    </row>
    <row r="6045" spans="1:16">
      <c r="A6045" s="29">
        <v>6043</v>
      </c>
      <c r="B6045" s="29">
        <v>6139.8579999999993</v>
      </c>
      <c r="C6045" s="29">
        <v>28117.9219999999</v>
      </c>
      <c r="D6045" s="29">
        <v>1</v>
      </c>
      <c r="E6045" s="29">
        <v>1</v>
      </c>
      <c r="F6045" s="29">
        <v>5179.1709999999903</v>
      </c>
      <c r="G6045" s="29">
        <v>1</v>
      </c>
      <c r="H6045" s="29">
        <v>1</v>
      </c>
      <c r="I6045" s="29">
        <v>1</v>
      </c>
      <c r="K6045" s="432"/>
      <c r="L6045" s="432" t="e">
        <f>IF(K6045=0,#REF!,0)</f>
        <v>#REF!</v>
      </c>
      <c r="O6045">
        <v>58554.460814999999</v>
      </c>
      <c r="P6045">
        <v>30</v>
      </c>
    </row>
    <row r="6046" spans="1:16">
      <c r="A6046" s="29">
        <v>6044</v>
      </c>
      <c r="B6046" s="29">
        <v>7599.07</v>
      </c>
      <c r="C6046" s="29">
        <v>29386.958999999901</v>
      </c>
      <c r="D6046" s="29">
        <v>1</v>
      </c>
      <c r="E6046" s="29">
        <v>1</v>
      </c>
      <c r="F6046" s="29">
        <v>5242.0569999999898</v>
      </c>
      <c r="G6046" s="29">
        <v>1</v>
      </c>
      <c r="H6046" s="29">
        <v>1</v>
      </c>
      <c r="I6046" s="29">
        <v>1</v>
      </c>
      <c r="K6046" s="432"/>
      <c r="L6046" s="432" t="e">
        <f>IF(K6046=0,#REF!,0)</f>
        <v>#REF!</v>
      </c>
      <c r="O6046">
        <v>59983.549743000003</v>
      </c>
      <c r="P6046">
        <v>30</v>
      </c>
    </row>
    <row r="6047" spans="1:16">
      <c r="A6047" s="29">
        <v>6045</v>
      </c>
      <c r="B6047" s="29">
        <v>1762.222</v>
      </c>
      <c r="C6047" s="29">
        <v>16153.0519999999</v>
      </c>
      <c r="D6047" s="29">
        <v>1</v>
      </c>
      <c r="E6047" s="29">
        <v>1</v>
      </c>
      <c r="F6047" s="29">
        <v>4067.002</v>
      </c>
      <c r="G6047" s="29">
        <v>1</v>
      </c>
      <c r="H6047" s="29">
        <v>1</v>
      </c>
      <c r="I6047" s="29">
        <v>1</v>
      </c>
      <c r="K6047" s="432"/>
      <c r="L6047" s="432" t="e">
        <f>IF(K6047=0,#REF!,0)</f>
        <v>#REF!</v>
      </c>
      <c r="O6047">
        <v>59678.885620000001</v>
      </c>
      <c r="P6047">
        <v>28</v>
      </c>
    </row>
    <row r="6048" spans="1:16">
      <c r="A6048" s="29">
        <v>6046</v>
      </c>
      <c r="B6048" s="29">
        <v>1762.222</v>
      </c>
      <c r="C6048" s="29">
        <v>15703.841999999901</v>
      </c>
      <c r="D6048" s="29">
        <v>1</v>
      </c>
      <c r="E6048" s="29">
        <v>1</v>
      </c>
      <c r="F6048" s="29">
        <v>2956.10699999999</v>
      </c>
      <c r="G6048" s="29">
        <v>1</v>
      </c>
      <c r="H6048" s="29">
        <v>1</v>
      </c>
      <c r="I6048" s="29">
        <v>1</v>
      </c>
      <c r="K6048" s="432"/>
      <c r="L6048" s="432" t="e">
        <f>IF(K6048=0,#REF!,0)</f>
        <v>#REF!</v>
      </c>
      <c r="O6048">
        <v>58118.891235000003</v>
      </c>
      <c r="P6048">
        <v>26</v>
      </c>
    </row>
    <row r="6049" spans="1:16">
      <c r="A6049" s="29">
        <v>6047</v>
      </c>
      <c r="B6049" s="29">
        <v>1762.222</v>
      </c>
      <c r="C6049" s="29">
        <v>15254.630999999899</v>
      </c>
      <c r="D6049" s="29">
        <v>1</v>
      </c>
      <c r="E6049" s="29">
        <v>1</v>
      </c>
      <c r="F6049" s="29">
        <v>1650.7429999999999</v>
      </c>
      <c r="G6049" s="29">
        <v>1</v>
      </c>
      <c r="H6049" s="29">
        <v>1</v>
      </c>
      <c r="I6049" s="29">
        <v>1</v>
      </c>
      <c r="K6049" s="432"/>
      <c r="L6049" s="432" t="e">
        <f>IF(K6049=0,#REF!,0)</f>
        <v>#REF!</v>
      </c>
      <c r="O6049">
        <v>57428.751465000001</v>
      </c>
      <c r="P6049">
        <v>30</v>
      </c>
    </row>
    <row r="6050" spans="1:16">
      <c r="A6050" s="29">
        <v>6048</v>
      </c>
      <c r="B6050" s="29">
        <v>1032.623999999998</v>
      </c>
      <c r="C6050" s="29">
        <v>15254.630999999899</v>
      </c>
      <c r="D6050" s="29">
        <v>1</v>
      </c>
      <c r="E6050" s="29">
        <v>1</v>
      </c>
      <c r="F6050" s="29">
        <v>1261.194</v>
      </c>
      <c r="G6050" s="29">
        <v>1</v>
      </c>
      <c r="H6050" s="29">
        <v>1</v>
      </c>
      <c r="I6050" s="29">
        <v>1</v>
      </c>
      <c r="K6050" s="432"/>
      <c r="L6050" s="432" t="e">
        <f>IF(K6050=0,#REF!,0)</f>
        <v>#REF!</v>
      </c>
      <c r="O6050">
        <v>55451.253418</v>
      </c>
      <c r="P6050">
        <v>31</v>
      </c>
    </row>
    <row r="6051" spans="1:16">
      <c r="A6051" s="29">
        <v>6049</v>
      </c>
      <c r="B6051" s="29">
        <v>1032.623999999998</v>
      </c>
      <c r="C6051" s="29">
        <v>15254.630999999899</v>
      </c>
      <c r="D6051" s="29">
        <v>1</v>
      </c>
      <c r="E6051" s="29">
        <v>1</v>
      </c>
      <c r="F6051" s="29">
        <v>554.02099999999996</v>
      </c>
      <c r="G6051" s="29">
        <v>1</v>
      </c>
      <c r="H6051" s="29">
        <v>1</v>
      </c>
      <c r="I6051" s="29">
        <v>1</v>
      </c>
      <c r="K6051" s="432"/>
      <c r="L6051" s="432" t="e">
        <f>IF(K6051=0,#REF!,0)</f>
        <v>#REF!</v>
      </c>
      <c r="O6051">
        <v>53726.959961</v>
      </c>
      <c r="P6051">
        <v>31</v>
      </c>
    </row>
    <row r="6052" spans="1:16">
      <c r="A6052" s="29">
        <v>6050</v>
      </c>
      <c r="B6052" s="29">
        <v>1032.623999999998</v>
      </c>
      <c r="C6052" s="29">
        <v>15187.612999999899</v>
      </c>
      <c r="D6052" s="29">
        <v>1</v>
      </c>
      <c r="E6052" s="29">
        <v>1</v>
      </c>
      <c r="F6052" s="29">
        <v>315.09099999999899</v>
      </c>
      <c r="G6052" s="29">
        <v>1</v>
      </c>
      <c r="H6052" s="29">
        <v>1</v>
      </c>
      <c r="I6052" s="29">
        <v>1</v>
      </c>
      <c r="K6052" s="432"/>
      <c r="L6052" s="432" t="e">
        <f>IF(K6052=0,#REF!,0)</f>
        <v>#REF!</v>
      </c>
      <c r="O6052">
        <v>51094.373046999986</v>
      </c>
      <c r="P6052">
        <v>27</v>
      </c>
    </row>
    <row r="6053" spans="1:16">
      <c r="A6053" s="29">
        <v>6051</v>
      </c>
      <c r="B6053" s="29">
        <v>1032.623999999998</v>
      </c>
      <c r="C6053" s="29">
        <v>15187.612999999899</v>
      </c>
      <c r="D6053" s="29">
        <v>1</v>
      </c>
      <c r="E6053" s="29">
        <v>1</v>
      </c>
      <c r="F6053" s="29">
        <v>245.88399999999999</v>
      </c>
      <c r="G6053" s="29">
        <v>1</v>
      </c>
      <c r="H6053" s="29">
        <v>1</v>
      </c>
      <c r="I6053" s="29">
        <v>1</v>
      </c>
      <c r="K6053" s="432"/>
      <c r="L6053" s="432" t="e">
        <f>IF(K6053=0,#REF!,0)</f>
        <v>#REF!</v>
      </c>
      <c r="O6053">
        <v>51030.881377999998</v>
      </c>
      <c r="P6053">
        <v>26</v>
      </c>
    </row>
    <row r="6054" spans="1:16">
      <c r="A6054" s="29">
        <v>6052</v>
      </c>
      <c r="B6054" s="29">
        <v>1032.623999999998</v>
      </c>
      <c r="C6054" s="29">
        <v>15187.612999999899</v>
      </c>
      <c r="D6054" s="29">
        <v>1</v>
      </c>
      <c r="E6054" s="29">
        <v>1</v>
      </c>
      <c r="F6054" s="29">
        <v>246.28799999999899</v>
      </c>
      <c r="G6054" s="29">
        <v>1</v>
      </c>
      <c r="H6054" s="29">
        <v>1</v>
      </c>
      <c r="I6054" s="29">
        <v>1</v>
      </c>
      <c r="K6054" s="432"/>
      <c r="L6054" s="432" t="e">
        <f>IF(K6054=0,#REF!,0)</f>
        <v>#REF!</v>
      </c>
      <c r="O6054">
        <v>50423.605835000002</v>
      </c>
      <c r="P6054">
        <v>26</v>
      </c>
    </row>
    <row r="6055" spans="1:16">
      <c r="A6055" s="29">
        <v>6053</v>
      </c>
      <c r="B6055" s="29">
        <v>1032.623999999998</v>
      </c>
      <c r="C6055" s="29">
        <v>15187.612999999899</v>
      </c>
      <c r="D6055" s="29">
        <v>1</v>
      </c>
      <c r="E6055" s="29">
        <v>1</v>
      </c>
      <c r="F6055" s="29">
        <v>229.11</v>
      </c>
      <c r="G6055" s="29">
        <v>1</v>
      </c>
      <c r="H6055" s="29">
        <v>1</v>
      </c>
      <c r="I6055" s="29">
        <v>1</v>
      </c>
      <c r="K6055" s="432"/>
      <c r="L6055" s="432" t="e">
        <f>IF(K6055=0,#REF!,0)</f>
        <v>#REF!</v>
      </c>
      <c r="O6055">
        <v>50091.896697999997</v>
      </c>
      <c r="P6055">
        <v>25</v>
      </c>
    </row>
    <row r="6056" spans="1:16">
      <c r="A6056" s="29">
        <v>6054</v>
      </c>
      <c r="B6056" s="29">
        <v>1762.222</v>
      </c>
      <c r="C6056" s="29">
        <v>15187.612999999899</v>
      </c>
      <c r="D6056" s="29">
        <v>1</v>
      </c>
      <c r="E6056" s="29">
        <v>1</v>
      </c>
      <c r="F6056" s="29">
        <v>2501.0439999999899</v>
      </c>
      <c r="G6056" s="29">
        <v>1</v>
      </c>
      <c r="H6056" s="29">
        <v>1</v>
      </c>
      <c r="I6056" s="29">
        <v>1</v>
      </c>
      <c r="K6056" s="432"/>
      <c r="L6056" s="432" t="e">
        <f>IF(K6056=0,#REF!,0)</f>
        <v>#REF!</v>
      </c>
      <c r="O6056">
        <v>50439.920501000001</v>
      </c>
      <c r="P6056">
        <v>26</v>
      </c>
    </row>
    <row r="6057" spans="1:16">
      <c r="A6057" s="29">
        <v>6055</v>
      </c>
      <c r="B6057" s="29">
        <v>6139.8579999999993</v>
      </c>
      <c r="C6057" s="29">
        <v>15289.6509999999</v>
      </c>
      <c r="D6057" s="29">
        <v>1</v>
      </c>
      <c r="E6057" s="29">
        <v>1</v>
      </c>
      <c r="F6057" s="29">
        <v>6558.0789999999897</v>
      </c>
      <c r="G6057" s="29">
        <v>1</v>
      </c>
      <c r="H6057" s="29">
        <v>1</v>
      </c>
      <c r="I6057" s="29">
        <v>1</v>
      </c>
      <c r="K6057" s="432"/>
      <c r="L6057" s="432" t="e">
        <f>IF(K6057=0,#REF!,0)</f>
        <v>#REF!</v>
      </c>
      <c r="O6057">
        <v>50530.376250999987</v>
      </c>
      <c r="P6057">
        <v>25</v>
      </c>
    </row>
    <row r="6058" spans="1:16">
      <c r="A6058" s="29">
        <v>6056</v>
      </c>
      <c r="B6058" s="29">
        <v>1762.222</v>
      </c>
      <c r="C6058" s="29">
        <v>44254.485000000001</v>
      </c>
      <c r="D6058" s="29">
        <v>1</v>
      </c>
      <c r="E6058" s="29">
        <v>1</v>
      </c>
      <c r="F6058" s="29">
        <v>5314.1149999999998</v>
      </c>
      <c r="G6058" s="29">
        <v>1</v>
      </c>
      <c r="H6058" s="29">
        <v>1</v>
      </c>
      <c r="I6058" s="29">
        <v>1</v>
      </c>
      <c r="K6058" s="432"/>
      <c r="L6058" s="432" t="e">
        <f>IF(K6058=0,#REF!,0)</f>
        <v>#REF!</v>
      </c>
      <c r="O6058">
        <v>50996.998380999998</v>
      </c>
      <c r="P6058">
        <v>30</v>
      </c>
    </row>
    <row r="6059" spans="1:16">
      <c r="A6059" s="29">
        <v>6057</v>
      </c>
      <c r="B6059" s="29">
        <v>1032.623999999998</v>
      </c>
      <c r="C6059" s="29">
        <v>75098.911999999895</v>
      </c>
      <c r="D6059" s="29">
        <v>1</v>
      </c>
      <c r="E6059" s="29">
        <v>1</v>
      </c>
      <c r="F6059" s="29">
        <v>4397.0550000000003</v>
      </c>
      <c r="G6059" s="29">
        <v>1</v>
      </c>
      <c r="H6059" s="29">
        <v>1</v>
      </c>
      <c r="I6059" s="29">
        <v>1</v>
      </c>
      <c r="K6059" s="432"/>
      <c r="L6059" s="432" t="e">
        <f>IF(K6059=0,#REF!,0)</f>
        <v>#REF!</v>
      </c>
      <c r="O6059">
        <v>50703.416778999999</v>
      </c>
      <c r="P6059">
        <v>32</v>
      </c>
    </row>
    <row r="6060" spans="1:16">
      <c r="A6060" s="29">
        <v>6058</v>
      </c>
      <c r="B6060" s="29">
        <v>1153.2399999999991</v>
      </c>
      <c r="C6060" s="29">
        <v>94523.156999999803</v>
      </c>
      <c r="D6060" s="29">
        <v>1</v>
      </c>
      <c r="E6060" s="29">
        <v>1</v>
      </c>
      <c r="F6060" s="29">
        <v>3349.42399999999</v>
      </c>
      <c r="G6060" s="29">
        <v>1</v>
      </c>
      <c r="H6060" s="29">
        <v>1</v>
      </c>
      <c r="I6060" s="29">
        <v>1</v>
      </c>
      <c r="K6060" s="432"/>
      <c r="L6060" s="432" t="e">
        <f>IF(K6060=0,#REF!,0)</f>
        <v>#REF!</v>
      </c>
      <c r="O6060">
        <v>52176.878296000003</v>
      </c>
      <c r="P6060">
        <v>35</v>
      </c>
    </row>
    <row r="6061" spans="1:16">
      <c r="A6061" s="29">
        <v>6059</v>
      </c>
      <c r="B6061" s="29">
        <v>1213.5469999999989</v>
      </c>
      <c r="C6061" s="29">
        <v>113679.7469999998</v>
      </c>
      <c r="D6061" s="29">
        <v>1</v>
      </c>
      <c r="E6061" s="29">
        <v>1</v>
      </c>
      <c r="F6061" s="29">
        <v>2956.489</v>
      </c>
      <c r="G6061" s="29">
        <v>1</v>
      </c>
      <c r="H6061" s="29">
        <v>1</v>
      </c>
      <c r="I6061" s="29">
        <v>1</v>
      </c>
      <c r="K6061" s="432"/>
      <c r="L6061" s="432" t="e">
        <f>IF(K6061=0,#REF!,0)</f>
        <v>#REF!</v>
      </c>
      <c r="O6061">
        <v>52864.710633000002</v>
      </c>
      <c r="P6061">
        <v>35</v>
      </c>
    </row>
    <row r="6062" spans="1:16">
      <c r="A6062" s="29">
        <v>6060</v>
      </c>
      <c r="B6062" s="29">
        <v>1213.5469999999989</v>
      </c>
      <c r="C6062" s="29">
        <v>95004.294999999809</v>
      </c>
      <c r="D6062" s="29">
        <v>1</v>
      </c>
      <c r="E6062" s="29">
        <v>1</v>
      </c>
      <c r="F6062" s="29">
        <v>2759.9279999999899</v>
      </c>
      <c r="G6062" s="29">
        <v>1</v>
      </c>
      <c r="H6062" s="29">
        <v>1</v>
      </c>
      <c r="I6062" s="29">
        <v>1</v>
      </c>
      <c r="K6062" s="432"/>
      <c r="L6062" s="432" t="e">
        <f>IF(K6062=0,#REF!,0)</f>
        <v>#REF!</v>
      </c>
      <c r="O6062">
        <v>53747.070462999996</v>
      </c>
      <c r="P6062">
        <v>34</v>
      </c>
    </row>
    <row r="6063" spans="1:16">
      <c r="A6063" s="29">
        <v>6061</v>
      </c>
      <c r="B6063" s="29">
        <v>6200.1660000000002</v>
      </c>
      <c r="C6063" s="29">
        <v>49753.370999999897</v>
      </c>
      <c r="D6063" s="29">
        <v>1</v>
      </c>
      <c r="E6063" s="29">
        <v>1</v>
      </c>
      <c r="F6063" s="29">
        <v>4130.991</v>
      </c>
      <c r="G6063" s="29">
        <v>1</v>
      </c>
      <c r="H6063" s="29">
        <v>1</v>
      </c>
      <c r="I6063" s="29">
        <v>1</v>
      </c>
      <c r="K6063" s="432"/>
      <c r="L6063" s="432" t="e">
        <f>IF(K6063=0,#REF!,0)</f>
        <v>#REF!</v>
      </c>
      <c r="O6063">
        <v>53552.097687000001</v>
      </c>
      <c r="P6063">
        <v>32</v>
      </c>
    </row>
    <row r="6064" spans="1:16">
      <c r="A6064" s="29">
        <v>6062</v>
      </c>
      <c r="B6064" s="29">
        <v>1762.222</v>
      </c>
      <c r="C6064" s="29">
        <v>74637.398999999903</v>
      </c>
      <c r="D6064" s="29">
        <v>1</v>
      </c>
      <c r="E6064" s="29">
        <v>1</v>
      </c>
      <c r="F6064" s="29">
        <v>3673.9489999999901</v>
      </c>
      <c r="G6064" s="29">
        <v>1</v>
      </c>
      <c r="H6064" s="29">
        <v>1</v>
      </c>
      <c r="I6064" s="29">
        <v>1</v>
      </c>
      <c r="K6064" s="432"/>
      <c r="L6064" s="432" t="e">
        <f>IF(K6064=0,#REF!,0)</f>
        <v>#REF!</v>
      </c>
      <c r="O6064">
        <v>54724.767943999999</v>
      </c>
      <c r="P6064">
        <v>32</v>
      </c>
    </row>
    <row r="6065" spans="1:16">
      <c r="A6065" s="29">
        <v>6063</v>
      </c>
      <c r="B6065" s="29">
        <v>1032.623999999998</v>
      </c>
      <c r="C6065" s="29">
        <v>111973.2439999998</v>
      </c>
      <c r="D6065" s="29">
        <v>1</v>
      </c>
      <c r="E6065" s="29">
        <v>1</v>
      </c>
      <c r="F6065" s="29">
        <v>2106.1639999999902</v>
      </c>
      <c r="G6065" s="29">
        <v>1</v>
      </c>
      <c r="H6065" s="29">
        <v>1</v>
      </c>
      <c r="I6065" s="29">
        <v>1</v>
      </c>
      <c r="K6065" s="432"/>
      <c r="L6065" s="432" t="e">
        <f>IF(K6065=0,#REF!,0)</f>
        <v>#REF!</v>
      </c>
      <c r="O6065">
        <v>54969.563995999997</v>
      </c>
      <c r="P6065">
        <v>32</v>
      </c>
    </row>
    <row r="6066" spans="1:16">
      <c r="A6066" s="29">
        <v>6064</v>
      </c>
      <c r="B6066" s="29">
        <v>1032.623999999998</v>
      </c>
      <c r="C6066" s="29">
        <v>93312.525999999809</v>
      </c>
      <c r="D6066" s="29">
        <v>1</v>
      </c>
      <c r="E6066" s="29">
        <v>1</v>
      </c>
      <c r="F6066" s="29">
        <v>1845.29699999999</v>
      </c>
      <c r="G6066" s="29">
        <v>1</v>
      </c>
      <c r="H6066" s="29">
        <v>1</v>
      </c>
      <c r="I6066" s="29">
        <v>1</v>
      </c>
      <c r="K6066" s="432"/>
      <c r="L6066" s="432" t="e">
        <f>IF(K6066=0,#REF!,0)</f>
        <v>#REF!</v>
      </c>
      <c r="O6066">
        <v>54889.236083999996</v>
      </c>
      <c r="P6066">
        <v>33</v>
      </c>
    </row>
    <row r="6067" spans="1:16">
      <c r="A6067" s="29">
        <v>6065</v>
      </c>
      <c r="B6067" s="29">
        <v>1032.623999999998</v>
      </c>
      <c r="C6067" s="29">
        <v>81384.655999999901</v>
      </c>
      <c r="D6067" s="29">
        <v>1</v>
      </c>
      <c r="E6067" s="29">
        <v>1</v>
      </c>
      <c r="F6067" s="29">
        <v>2106.4969999999998</v>
      </c>
      <c r="G6067" s="29">
        <v>1</v>
      </c>
      <c r="H6067" s="29">
        <v>1</v>
      </c>
      <c r="I6067" s="29">
        <v>1</v>
      </c>
      <c r="K6067" s="432"/>
      <c r="L6067" s="432" t="e">
        <f>IF(K6067=0,#REF!,0)</f>
        <v>#REF!</v>
      </c>
      <c r="O6067">
        <v>55421.911070999988</v>
      </c>
      <c r="P6067">
        <v>32</v>
      </c>
    </row>
    <row r="6068" spans="1:16">
      <c r="A6068" s="29">
        <v>6066</v>
      </c>
      <c r="B6068" s="29">
        <v>1762.222</v>
      </c>
      <c r="C6068" s="29">
        <v>44124.911</v>
      </c>
      <c r="D6068" s="29">
        <v>1</v>
      </c>
      <c r="E6068" s="29">
        <v>1</v>
      </c>
      <c r="F6068" s="29">
        <v>3674.7259999999901</v>
      </c>
      <c r="G6068" s="29">
        <v>1</v>
      </c>
      <c r="H6068" s="29">
        <v>1</v>
      </c>
      <c r="I6068" s="29">
        <v>1</v>
      </c>
      <c r="K6068" s="432"/>
      <c r="L6068" s="432" t="e">
        <f>IF(K6068=0,#REF!,0)</f>
        <v>#REF!</v>
      </c>
      <c r="O6068">
        <v>55934.532165999997</v>
      </c>
      <c r="P6068">
        <v>34</v>
      </c>
    </row>
    <row r="6069" spans="1:16">
      <c r="A6069" s="29">
        <v>6067</v>
      </c>
      <c r="B6069" s="29">
        <v>6139.8579999999993</v>
      </c>
      <c r="C6069" s="29">
        <v>28117.8329999999</v>
      </c>
      <c r="D6069" s="29">
        <v>1</v>
      </c>
      <c r="E6069" s="29">
        <v>1</v>
      </c>
      <c r="F6069" s="29">
        <v>5178.6220000000003</v>
      </c>
      <c r="G6069" s="29">
        <v>1</v>
      </c>
      <c r="H6069" s="29">
        <v>1</v>
      </c>
      <c r="I6069" s="29">
        <v>1</v>
      </c>
      <c r="K6069" s="432"/>
      <c r="L6069" s="432" t="e">
        <f>IF(K6069=0,#REF!,0)</f>
        <v>#REF!</v>
      </c>
      <c r="O6069">
        <v>56233.071044999997</v>
      </c>
      <c r="P6069">
        <v>37</v>
      </c>
    </row>
    <row r="6070" spans="1:16">
      <c r="A6070" s="29">
        <v>6068</v>
      </c>
      <c r="B6070" s="29">
        <v>7599.07</v>
      </c>
      <c r="C6070" s="29">
        <v>29387.094999999899</v>
      </c>
      <c r="D6070" s="29">
        <v>1</v>
      </c>
      <c r="E6070" s="29">
        <v>1</v>
      </c>
      <c r="F6070" s="29">
        <v>5244.6869999999899</v>
      </c>
      <c r="G6070" s="29">
        <v>1</v>
      </c>
      <c r="H6070" s="29">
        <v>1</v>
      </c>
      <c r="I6070" s="29">
        <v>1</v>
      </c>
      <c r="K6070" s="432"/>
      <c r="L6070" s="432" t="e">
        <f>IF(K6070=0,#REF!,0)</f>
        <v>#REF!</v>
      </c>
      <c r="O6070">
        <v>56946.989501999997</v>
      </c>
      <c r="P6070">
        <v>39</v>
      </c>
    </row>
    <row r="6071" spans="1:16">
      <c r="A6071" s="29">
        <v>6069</v>
      </c>
      <c r="B6071" s="29">
        <v>1762.222</v>
      </c>
      <c r="C6071" s="29">
        <v>16153.0519999999</v>
      </c>
      <c r="D6071" s="29">
        <v>1</v>
      </c>
      <c r="E6071" s="29">
        <v>1</v>
      </c>
      <c r="F6071" s="29">
        <v>4069.71199999999</v>
      </c>
      <c r="G6071" s="29">
        <v>1</v>
      </c>
      <c r="H6071" s="29">
        <v>1</v>
      </c>
      <c r="I6071" s="29">
        <v>1</v>
      </c>
      <c r="K6071" s="432"/>
      <c r="L6071" s="432" t="e">
        <f>IF(K6071=0,#REF!,0)</f>
        <v>#REF!</v>
      </c>
      <c r="O6071">
        <v>57350.053712000001</v>
      </c>
      <c r="P6071">
        <v>37</v>
      </c>
    </row>
    <row r="6072" spans="1:16">
      <c r="A6072" s="29">
        <v>6070</v>
      </c>
      <c r="B6072" s="29">
        <v>1762.222</v>
      </c>
      <c r="C6072" s="29">
        <v>15703.841999999901</v>
      </c>
      <c r="D6072" s="29">
        <v>1</v>
      </c>
      <c r="E6072" s="29">
        <v>1</v>
      </c>
      <c r="F6072" s="29">
        <v>2958.5529999999999</v>
      </c>
      <c r="G6072" s="29">
        <v>1</v>
      </c>
      <c r="H6072" s="29">
        <v>1</v>
      </c>
      <c r="I6072" s="29">
        <v>1</v>
      </c>
      <c r="K6072" s="432"/>
      <c r="L6072" s="432" t="e">
        <f>IF(K6072=0,#REF!,0)</f>
        <v>#REF!</v>
      </c>
      <c r="O6072">
        <v>56024.830017</v>
      </c>
      <c r="P6072">
        <v>38</v>
      </c>
    </row>
    <row r="6073" spans="1:16">
      <c r="A6073" s="29">
        <v>6071</v>
      </c>
      <c r="B6073" s="29">
        <v>1762.222</v>
      </c>
      <c r="C6073" s="29">
        <v>15254.630999999899</v>
      </c>
      <c r="D6073" s="29">
        <v>1</v>
      </c>
      <c r="E6073" s="29">
        <v>1</v>
      </c>
      <c r="F6073" s="29">
        <v>1652.9649999999999</v>
      </c>
      <c r="G6073" s="29">
        <v>1</v>
      </c>
      <c r="H6073" s="29">
        <v>1</v>
      </c>
      <c r="I6073" s="29">
        <v>1</v>
      </c>
      <c r="K6073" s="432"/>
      <c r="L6073" s="432" t="e">
        <f>IF(K6073=0,#REF!,0)</f>
        <v>#REF!</v>
      </c>
      <c r="O6073">
        <v>55311.818695000002</v>
      </c>
      <c r="P6073">
        <v>35</v>
      </c>
    </row>
    <row r="6074" spans="1:16">
      <c r="A6074" s="29">
        <v>6072</v>
      </c>
      <c r="B6074" s="29">
        <v>1032.623999999998</v>
      </c>
      <c r="C6074" s="29">
        <v>15254.630999999899</v>
      </c>
      <c r="D6074" s="29">
        <v>1</v>
      </c>
      <c r="E6074" s="29">
        <v>1</v>
      </c>
      <c r="F6074" s="29">
        <v>1262.346</v>
      </c>
      <c r="G6074" s="29">
        <v>1</v>
      </c>
      <c r="H6074" s="29">
        <v>1</v>
      </c>
      <c r="I6074" s="29">
        <v>1</v>
      </c>
      <c r="K6074" s="432"/>
      <c r="L6074" s="432" t="e">
        <f>IF(K6074=0,#REF!,0)</f>
        <v>#REF!</v>
      </c>
      <c r="O6074">
        <v>53255.087646</v>
      </c>
      <c r="P6074">
        <v>31</v>
      </c>
    </row>
    <row r="6075" spans="1:16">
      <c r="A6075" s="29">
        <v>6073</v>
      </c>
      <c r="B6075" s="29">
        <v>1032.623999999998</v>
      </c>
      <c r="C6075" s="29">
        <v>15254.630999999899</v>
      </c>
      <c r="D6075" s="29">
        <v>1</v>
      </c>
      <c r="E6075" s="29">
        <v>1</v>
      </c>
      <c r="F6075" s="29">
        <v>555.42200000000003</v>
      </c>
      <c r="G6075" s="29">
        <v>1</v>
      </c>
      <c r="H6075" s="29">
        <v>1</v>
      </c>
      <c r="I6075" s="29">
        <v>1</v>
      </c>
      <c r="K6075" s="432"/>
      <c r="L6075" s="432" t="e">
        <f>IF(K6075=0,#REF!,0)</f>
        <v>#REF!</v>
      </c>
      <c r="O6075">
        <v>51157.360443000012</v>
      </c>
      <c r="P6075">
        <v>31</v>
      </c>
    </row>
    <row r="6076" spans="1:16">
      <c r="A6076" s="29">
        <v>6074</v>
      </c>
      <c r="B6076" s="29">
        <v>1032.623999999998</v>
      </c>
      <c r="C6076" s="29">
        <v>15187.612999999899</v>
      </c>
      <c r="D6076" s="29">
        <v>1</v>
      </c>
      <c r="E6076" s="29">
        <v>1</v>
      </c>
      <c r="F6076" s="29">
        <v>317.13099999999997</v>
      </c>
      <c r="G6076" s="29">
        <v>1</v>
      </c>
      <c r="H6076" s="29">
        <v>1</v>
      </c>
      <c r="I6076" s="29">
        <v>1</v>
      </c>
      <c r="K6076" s="432"/>
      <c r="L6076" s="432" t="e">
        <f>IF(K6076=0,#REF!,0)</f>
        <v>#REF!</v>
      </c>
      <c r="O6076">
        <v>50469.109589</v>
      </c>
      <c r="P6076">
        <v>25</v>
      </c>
    </row>
    <row r="6077" spans="1:16">
      <c r="A6077" s="29">
        <v>6075</v>
      </c>
      <c r="B6077" s="29">
        <v>1032.623999999998</v>
      </c>
      <c r="C6077" s="29">
        <v>15187.612999999899</v>
      </c>
      <c r="D6077" s="29">
        <v>1</v>
      </c>
      <c r="E6077" s="29">
        <v>1</v>
      </c>
      <c r="F6077" s="29">
        <v>252.432999999999</v>
      </c>
      <c r="G6077" s="29">
        <v>1</v>
      </c>
      <c r="H6077" s="29">
        <v>1</v>
      </c>
      <c r="I6077" s="29">
        <v>1</v>
      </c>
      <c r="K6077" s="432"/>
      <c r="L6077" s="432" t="e">
        <f>IF(K6077=0,#REF!,0)</f>
        <v>#REF!</v>
      </c>
      <c r="O6077">
        <v>50273.555205999997</v>
      </c>
      <c r="P6077">
        <v>26</v>
      </c>
    </row>
    <row r="6078" spans="1:16">
      <c r="A6078" s="29">
        <v>6076</v>
      </c>
      <c r="B6078" s="29">
        <v>1032.623999999998</v>
      </c>
      <c r="C6078" s="29">
        <v>15187.612999999899</v>
      </c>
      <c r="D6078" s="29">
        <v>1</v>
      </c>
      <c r="E6078" s="29">
        <v>1</v>
      </c>
      <c r="F6078" s="29">
        <v>253.171999999999</v>
      </c>
      <c r="G6078" s="29">
        <v>1</v>
      </c>
      <c r="H6078" s="29">
        <v>1</v>
      </c>
      <c r="I6078" s="29">
        <v>1</v>
      </c>
      <c r="K6078" s="432"/>
      <c r="L6078" s="432" t="e">
        <f>IF(K6078=0,#REF!,0)</f>
        <v>#REF!</v>
      </c>
      <c r="O6078">
        <v>49883.847076999999</v>
      </c>
      <c r="P6078">
        <v>24</v>
      </c>
    </row>
    <row r="6079" spans="1:16">
      <c r="A6079" s="29">
        <v>6077</v>
      </c>
      <c r="B6079" s="29">
        <v>1032.623999999998</v>
      </c>
      <c r="C6079" s="29">
        <v>15187.612999999899</v>
      </c>
      <c r="D6079" s="29">
        <v>1</v>
      </c>
      <c r="E6079" s="29">
        <v>1</v>
      </c>
      <c r="F6079" s="29">
        <v>233.31</v>
      </c>
      <c r="G6079" s="29">
        <v>1</v>
      </c>
      <c r="H6079" s="29">
        <v>1</v>
      </c>
      <c r="I6079" s="29">
        <v>1</v>
      </c>
      <c r="K6079" s="432"/>
      <c r="L6079" s="432" t="e">
        <f>IF(K6079=0,#REF!,0)</f>
        <v>#REF!</v>
      </c>
      <c r="O6079">
        <v>49706.412108999997</v>
      </c>
      <c r="P6079">
        <v>24</v>
      </c>
    </row>
    <row r="6080" spans="1:16">
      <c r="A6080" s="29">
        <v>6078</v>
      </c>
      <c r="B6080" s="29">
        <v>1762.222</v>
      </c>
      <c r="C6080" s="29">
        <v>15187.612999999899</v>
      </c>
      <c r="D6080" s="29">
        <v>1</v>
      </c>
      <c r="E6080" s="29">
        <v>1</v>
      </c>
      <c r="F6080" s="29">
        <v>2505.6669999999899</v>
      </c>
      <c r="G6080" s="29">
        <v>1</v>
      </c>
      <c r="H6080" s="29">
        <v>1</v>
      </c>
      <c r="I6080" s="29">
        <v>1</v>
      </c>
      <c r="K6080" s="432"/>
      <c r="L6080" s="432" t="e">
        <f>IF(K6080=0,#REF!,0)</f>
        <v>#REF!</v>
      </c>
      <c r="O6080">
        <v>50669.419342000001</v>
      </c>
      <c r="P6080">
        <v>23</v>
      </c>
    </row>
    <row r="6081" spans="1:16">
      <c r="A6081" s="29">
        <v>6079</v>
      </c>
      <c r="B6081" s="29">
        <v>6139.8579999999993</v>
      </c>
      <c r="C6081" s="29">
        <v>15289.6509999999</v>
      </c>
      <c r="D6081" s="29">
        <v>1</v>
      </c>
      <c r="E6081" s="29">
        <v>1</v>
      </c>
      <c r="F6081" s="29">
        <v>6568.4570000000003</v>
      </c>
      <c r="G6081" s="29">
        <v>1</v>
      </c>
      <c r="H6081" s="29">
        <v>1</v>
      </c>
      <c r="I6081" s="29">
        <v>1</v>
      </c>
      <c r="K6081" s="432"/>
      <c r="L6081" s="432" t="e">
        <f>IF(K6081=0,#REF!,0)</f>
        <v>#REF!</v>
      </c>
      <c r="O6081">
        <v>52276.646117999997</v>
      </c>
      <c r="P6081">
        <v>33</v>
      </c>
    </row>
    <row r="6082" spans="1:16">
      <c r="A6082" s="29">
        <v>6080</v>
      </c>
      <c r="B6082" s="29">
        <v>1762.222</v>
      </c>
      <c r="C6082" s="29">
        <v>44255.464999999997</v>
      </c>
      <c r="D6082" s="29">
        <v>1</v>
      </c>
      <c r="E6082" s="29">
        <v>1</v>
      </c>
      <c r="F6082" s="29">
        <v>5323.4249999999902</v>
      </c>
      <c r="G6082" s="29">
        <v>1</v>
      </c>
      <c r="H6082" s="29">
        <v>1</v>
      </c>
      <c r="I6082" s="29">
        <v>1</v>
      </c>
      <c r="K6082" s="432"/>
      <c r="L6082" s="432" t="e">
        <f>IF(K6082=0,#REF!,0)</f>
        <v>#REF!</v>
      </c>
      <c r="O6082">
        <v>55781.883421999999</v>
      </c>
      <c r="P6082">
        <v>44</v>
      </c>
    </row>
    <row r="6083" spans="1:16">
      <c r="A6083" s="29">
        <v>6081</v>
      </c>
      <c r="B6083" s="29">
        <v>1032.623999999998</v>
      </c>
      <c r="C6083" s="29">
        <v>75099.790999999896</v>
      </c>
      <c r="D6083" s="29">
        <v>1</v>
      </c>
      <c r="E6083" s="29">
        <v>1</v>
      </c>
      <c r="F6083" s="29">
        <v>4403.5429999999997</v>
      </c>
      <c r="G6083" s="29">
        <v>1</v>
      </c>
      <c r="H6083" s="29">
        <v>1</v>
      </c>
      <c r="I6083" s="29">
        <v>1</v>
      </c>
      <c r="K6083" s="432"/>
      <c r="L6083" s="432" t="e">
        <f>IF(K6083=0,#REF!,0)</f>
        <v>#REF!</v>
      </c>
      <c r="O6083">
        <v>57951.491090000003</v>
      </c>
      <c r="P6083">
        <v>33</v>
      </c>
    </row>
    <row r="6084" spans="1:16">
      <c r="A6084" s="29">
        <v>6082</v>
      </c>
      <c r="B6084" s="29">
        <v>1153.2399999999991</v>
      </c>
      <c r="C6084" s="29">
        <v>94524.0159999998</v>
      </c>
      <c r="D6084" s="29">
        <v>1</v>
      </c>
      <c r="E6084" s="29">
        <v>1</v>
      </c>
      <c r="F6084" s="29">
        <v>3353.5889999999999</v>
      </c>
      <c r="G6084" s="29">
        <v>1</v>
      </c>
      <c r="H6084" s="29">
        <v>1</v>
      </c>
      <c r="I6084" s="29">
        <v>1</v>
      </c>
      <c r="K6084" s="432"/>
      <c r="L6084" s="432" t="e">
        <f>IF(K6084=0,#REF!,0)</f>
        <v>#REF!</v>
      </c>
      <c r="O6084">
        <v>63156.675599000002</v>
      </c>
      <c r="P6084">
        <v>33</v>
      </c>
    </row>
    <row r="6085" spans="1:16">
      <c r="A6085" s="29">
        <v>6083</v>
      </c>
      <c r="B6085" s="29">
        <v>1213.5469999999989</v>
      </c>
      <c r="C6085" s="29">
        <v>113680.4209999998</v>
      </c>
      <c r="D6085" s="29">
        <v>1</v>
      </c>
      <c r="E6085" s="29">
        <v>1</v>
      </c>
      <c r="F6085" s="29">
        <v>2959.5639999999999</v>
      </c>
      <c r="G6085" s="29">
        <v>1</v>
      </c>
      <c r="H6085" s="29">
        <v>1</v>
      </c>
      <c r="I6085" s="29">
        <v>1</v>
      </c>
      <c r="K6085" s="432"/>
      <c r="L6085" s="432" t="e">
        <f>IF(K6085=0,#REF!,0)</f>
        <v>#REF!</v>
      </c>
      <c r="O6085">
        <v>64409.543763000001</v>
      </c>
      <c r="P6085">
        <v>31</v>
      </c>
    </row>
    <row r="6086" spans="1:16">
      <c r="A6086" s="29">
        <v>6084</v>
      </c>
      <c r="B6086" s="29">
        <v>1213.5469999999989</v>
      </c>
      <c r="C6086" s="29">
        <v>95004.530999999799</v>
      </c>
      <c r="D6086" s="29">
        <v>1</v>
      </c>
      <c r="E6086" s="29">
        <v>1</v>
      </c>
      <c r="F6086" s="29">
        <v>2761.1969999999901</v>
      </c>
      <c r="G6086" s="29">
        <v>1</v>
      </c>
      <c r="H6086" s="29">
        <v>1</v>
      </c>
      <c r="I6086" s="29">
        <v>1</v>
      </c>
      <c r="K6086" s="432"/>
      <c r="L6086" s="432" t="e">
        <f>IF(K6086=0,#REF!,0)</f>
        <v>#REF!</v>
      </c>
      <c r="O6086">
        <v>65636.758117000005</v>
      </c>
      <c r="P6086">
        <v>29</v>
      </c>
    </row>
    <row r="6087" spans="1:16">
      <c r="A6087" s="29">
        <v>6085</v>
      </c>
      <c r="B6087" s="29">
        <v>6200.1660000000002</v>
      </c>
      <c r="C6087" s="29">
        <v>49753.227999999901</v>
      </c>
      <c r="D6087" s="29">
        <v>1</v>
      </c>
      <c r="E6087" s="29">
        <v>1</v>
      </c>
      <c r="F6087" s="29">
        <v>4130.7149999999901</v>
      </c>
      <c r="G6087" s="29">
        <v>1</v>
      </c>
      <c r="H6087" s="29">
        <v>1</v>
      </c>
      <c r="I6087" s="29">
        <v>1</v>
      </c>
      <c r="K6087" s="432"/>
      <c r="L6087" s="432" t="e">
        <f>IF(K6087=0,#REF!,0)</f>
        <v>#REF!</v>
      </c>
      <c r="O6087">
        <v>63172.456849000002</v>
      </c>
      <c r="P6087">
        <v>28</v>
      </c>
    </row>
    <row r="6088" spans="1:16">
      <c r="A6088" s="29">
        <v>6086</v>
      </c>
      <c r="B6088" s="29">
        <v>1762.222</v>
      </c>
      <c r="C6088" s="29">
        <v>74637.321999999898</v>
      </c>
      <c r="D6088" s="29">
        <v>1</v>
      </c>
      <c r="E6088" s="29">
        <v>1</v>
      </c>
      <c r="F6088" s="29">
        <v>3674.127</v>
      </c>
      <c r="G6088" s="29">
        <v>1</v>
      </c>
      <c r="H6088" s="29">
        <v>1</v>
      </c>
      <c r="I6088" s="29">
        <v>1</v>
      </c>
      <c r="K6088" s="432"/>
      <c r="L6088" s="432" t="e">
        <f>IF(K6088=0,#REF!,0)</f>
        <v>#REF!</v>
      </c>
      <c r="O6088">
        <v>62702.384642999998</v>
      </c>
      <c r="P6088">
        <v>30</v>
      </c>
    </row>
    <row r="6089" spans="1:16">
      <c r="A6089" s="29">
        <v>6087</v>
      </c>
      <c r="B6089" s="29">
        <v>1032.623999999998</v>
      </c>
      <c r="C6089" s="29">
        <v>111973.19199999981</v>
      </c>
      <c r="D6089" s="29">
        <v>1</v>
      </c>
      <c r="E6089" s="29">
        <v>1</v>
      </c>
      <c r="F6089" s="29">
        <v>2106.4520000000002</v>
      </c>
      <c r="G6089" s="29">
        <v>1</v>
      </c>
      <c r="H6089" s="29">
        <v>1</v>
      </c>
      <c r="I6089" s="29">
        <v>1</v>
      </c>
      <c r="K6089" s="432"/>
      <c r="L6089" s="432" t="e">
        <f>IF(K6089=0,#REF!,0)</f>
        <v>#REF!</v>
      </c>
      <c r="O6089">
        <v>66429.400938999999</v>
      </c>
      <c r="P6089">
        <v>31</v>
      </c>
    </row>
    <row r="6090" spans="1:16">
      <c r="A6090" s="29">
        <v>6088</v>
      </c>
      <c r="B6090" s="29">
        <v>1032.623999999998</v>
      </c>
      <c r="C6090" s="29">
        <v>93312.766999999803</v>
      </c>
      <c r="D6090" s="29">
        <v>1</v>
      </c>
      <c r="E6090" s="29">
        <v>1</v>
      </c>
      <c r="F6090" s="29">
        <v>1846.3229999999901</v>
      </c>
      <c r="G6090" s="29">
        <v>1</v>
      </c>
      <c r="H6090" s="29">
        <v>1</v>
      </c>
      <c r="I6090" s="29">
        <v>1</v>
      </c>
      <c r="K6090" s="432"/>
      <c r="L6090" s="432" t="e">
        <f>IF(K6090=0,#REF!,0)</f>
        <v>#REF!</v>
      </c>
      <c r="O6090">
        <v>66066.391662999988</v>
      </c>
      <c r="P6090">
        <v>31</v>
      </c>
    </row>
    <row r="6091" spans="1:16">
      <c r="A6091" s="29">
        <v>6089</v>
      </c>
      <c r="B6091" s="29">
        <v>1032.623999999998</v>
      </c>
      <c r="C6091" s="29">
        <v>81385.0989999999</v>
      </c>
      <c r="D6091" s="29">
        <v>1</v>
      </c>
      <c r="E6091" s="29">
        <v>1</v>
      </c>
      <c r="F6091" s="29">
        <v>2108.2129999999902</v>
      </c>
      <c r="G6091" s="29">
        <v>1</v>
      </c>
      <c r="H6091" s="29">
        <v>1</v>
      </c>
      <c r="I6091" s="29">
        <v>1</v>
      </c>
      <c r="K6091" s="432"/>
      <c r="L6091" s="432" t="e">
        <f>IF(K6091=0,#REF!,0)</f>
        <v>#REF!</v>
      </c>
      <c r="O6091">
        <v>66322.890685999999</v>
      </c>
      <c r="P6091">
        <v>28</v>
      </c>
    </row>
    <row r="6092" spans="1:16">
      <c r="A6092" s="29">
        <v>6090</v>
      </c>
      <c r="B6092" s="29">
        <v>1762.222</v>
      </c>
      <c r="C6092" s="29">
        <v>44125.533000000003</v>
      </c>
      <c r="D6092" s="29">
        <v>1</v>
      </c>
      <c r="E6092" s="29">
        <v>1</v>
      </c>
      <c r="F6092" s="29">
        <v>3678.136</v>
      </c>
      <c r="G6092" s="29">
        <v>1</v>
      </c>
      <c r="H6092" s="29">
        <v>1</v>
      </c>
      <c r="I6092" s="29">
        <v>1</v>
      </c>
      <c r="K6092" s="432"/>
      <c r="L6092" s="432" t="e">
        <f>IF(K6092=0,#REF!,0)</f>
        <v>#REF!</v>
      </c>
      <c r="O6092">
        <v>65717.442475999997</v>
      </c>
      <c r="P6092">
        <v>30</v>
      </c>
    </row>
    <row r="6093" spans="1:16">
      <c r="A6093" s="29">
        <v>6091</v>
      </c>
      <c r="B6093" s="29">
        <v>6139.8579999999993</v>
      </c>
      <c r="C6093" s="29">
        <v>28118.213999999902</v>
      </c>
      <c r="D6093" s="29">
        <v>1</v>
      </c>
      <c r="E6093" s="29">
        <v>1</v>
      </c>
      <c r="F6093" s="29">
        <v>5183.8579999999902</v>
      </c>
      <c r="G6093" s="29">
        <v>1</v>
      </c>
      <c r="H6093" s="29">
        <v>1</v>
      </c>
      <c r="I6093" s="29">
        <v>1</v>
      </c>
      <c r="K6093" s="432"/>
      <c r="L6093" s="432" t="e">
        <f>IF(K6093=0,#REF!,0)</f>
        <v>#REF!</v>
      </c>
      <c r="O6093">
        <v>64224.769501000002</v>
      </c>
      <c r="P6093">
        <v>30</v>
      </c>
    </row>
    <row r="6094" spans="1:16">
      <c r="A6094" s="29">
        <v>6092</v>
      </c>
      <c r="B6094" s="29">
        <v>7599.07</v>
      </c>
      <c r="C6094" s="29">
        <v>29387.4209999999</v>
      </c>
      <c r="D6094" s="29">
        <v>1</v>
      </c>
      <c r="E6094" s="29">
        <v>1</v>
      </c>
      <c r="F6094" s="29">
        <v>5250.3919999999998</v>
      </c>
      <c r="G6094" s="29">
        <v>1</v>
      </c>
      <c r="H6094" s="29">
        <v>1</v>
      </c>
      <c r="I6094" s="29">
        <v>1</v>
      </c>
      <c r="K6094" s="432"/>
      <c r="L6094" s="432" t="e">
        <f>IF(K6094=0,#REF!,0)</f>
        <v>#REF!</v>
      </c>
      <c r="O6094">
        <v>64657.911925</v>
      </c>
      <c r="P6094">
        <v>31</v>
      </c>
    </row>
    <row r="6095" spans="1:16">
      <c r="A6095" s="29">
        <v>6093</v>
      </c>
      <c r="B6095" s="29">
        <v>1762.222</v>
      </c>
      <c r="C6095" s="29">
        <v>16153.0519999999</v>
      </c>
      <c r="D6095" s="29">
        <v>1</v>
      </c>
      <c r="E6095" s="29">
        <v>1</v>
      </c>
      <c r="F6095" s="29">
        <v>4074.252</v>
      </c>
      <c r="G6095" s="29">
        <v>1</v>
      </c>
      <c r="H6095" s="29">
        <v>1</v>
      </c>
      <c r="I6095" s="29">
        <v>1</v>
      </c>
      <c r="K6095" s="432"/>
      <c r="L6095" s="432" t="e">
        <f>IF(K6095=0,#REF!,0)</f>
        <v>#REF!</v>
      </c>
      <c r="O6095">
        <v>63190.921874</v>
      </c>
      <c r="P6095">
        <v>32</v>
      </c>
    </row>
    <row r="6096" spans="1:16">
      <c r="A6096" s="29">
        <v>6094</v>
      </c>
      <c r="B6096" s="29">
        <v>1762.222</v>
      </c>
      <c r="C6096" s="29">
        <v>15703.841999999901</v>
      </c>
      <c r="D6096" s="29">
        <v>1</v>
      </c>
      <c r="E6096" s="29">
        <v>1</v>
      </c>
      <c r="F6096" s="29">
        <v>2961.99799999999</v>
      </c>
      <c r="G6096" s="29">
        <v>1</v>
      </c>
      <c r="H6096" s="29">
        <v>1</v>
      </c>
      <c r="I6096" s="29">
        <v>1</v>
      </c>
      <c r="K6096" s="432"/>
      <c r="L6096" s="432" t="e">
        <f>IF(K6096=0,#REF!,0)</f>
        <v>#REF!</v>
      </c>
      <c r="O6096">
        <v>60541.062226000002</v>
      </c>
      <c r="P6096">
        <v>37</v>
      </c>
    </row>
    <row r="6097" spans="1:16">
      <c r="A6097" s="29">
        <v>6095</v>
      </c>
      <c r="B6097" s="29">
        <v>1762.222</v>
      </c>
      <c r="C6097" s="29">
        <v>15254.630999999899</v>
      </c>
      <c r="D6097" s="29">
        <v>1</v>
      </c>
      <c r="E6097" s="29">
        <v>1</v>
      </c>
      <c r="F6097" s="29">
        <v>1654.8199999999899</v>
      </c>
      <c r="G6097" s="29">
        <v>1</v>
      </c>
      <c r="H6097" s="29">
        <v>1</v>
      </c>
      <c r="I6097" s="29">
        <v>1</v>
      </c>
      <c r="K6097" s="432"/>
      <c r="L6097" s="432" t="e">
        <f>IF(K6097=0,#REF!,0)</f>
        <v>#REF!</v>
      </c>
      <c r="O6097">
        <v>59968.002503000003</v>
      </c>
      <c r="P6097">
        <v>31</v>
      </c>
    </row>
    <row r="6098" spans="1:16">
      <c r="A6098" s="29">
        <v>6096</v>
      </c>
      <c r="B6098" s="29">
        <v>1032.623999999998</v>
      </c>
      <c r="C6098" s="29">
        <v>15254.630999999899</v>
      </c>
      <c r="D6098" s="29">
        <v>1</v>
      </c>
      <c r="E6098" s="29">
        <v>1</v>
      </c>
      <c r="F6098" s="29">
        <v>1264.30599999999</v>
      </c>
      <c r="G6098" s="29">
        <v>1</v>
      </c>
      <c r="H6098" s="29">
        <v>1</v>
      </c>
      <c r="I6098" s="29">
        <v>1</v>
      </c>
      <c r="K6098" s="432"/>
      <c r="L6098" s="432" t="e">
        <f>IF(K6098=0,#REF!,0)</f>
        <v>#REF!</v>
      </c>
      <c r="O6098">
        <v>58081.146605999988</v>
      </c>
      <c r="P6098">
        <v>32</v>
      </c>
    </row>
    <row r="6099" spans="1:16">
      <c r="A6099" s="29">
        <v>6097</v>
      </c>
      <c r="B6099" s="29">
        <v>1032.623999999998</v>
      </c>
      <c r="C6099" s="29">
        <v>15254.630999999899</v>
      </c>
      <c r="D6099" s="29">
        <v>1</v>
      </c>
      <c r="E6099" s="29">
        <v>1</v>
      </c>
      <c r="F6099" s="29">
        <v>557.26599999999996</v>
      </c>
      <c r="G6099" s="29">
        <v>1</v>
      </c>
      <c r="H6099" s="29">
        <v>1</v>
      </c>
      <c r="I6099" s="29">
        <v>1</v>
      </c>
      <c r="K6099" s="432"/>
      <c r="L6099" s="432" t="e">
        <f>IF(K6099=0,#REF!,0)</f>
        <v>#REF!</v>
      </c>
      <c r="O6099">
        <v>56642.432068000002</v>
      </c>
      <c r="P6099">
        <v>26</v>
      </c>
    </row>
    <row r="6100" spans="1:16">
      <c r="A6100" s="29">
        <v>6098</v>
      </c>
      <c r="B6100" s="29">
        <v>1032.623999999998</v>
      </c>
      <c r="C6100" s="29">
        <v>15187.612999999899</v>
      </c>
      <c r="D6100" s="29">
        <v>1</v>
      </c>
      <c r="E6100" s="29">
        <v>1</v>
      </c>
      <c r="F6100" s="29">
        <v>319.58699999999999</v>
      </c>
      <c r="G6100" s="29">
        <v>1</v>
      </c>
      <c r="H6100" s="29">
        <v>1</v>
      </c>
      <c r="I6100" s="29">
        <v>1</v>
      </c>
      <c r="K6100" s="432"/>
      <c r="L6100" s="432" t="e">
        <f>IF(K6100=0,#REF!,0)</f>
        <v>#REF!</v>
      </c>
      <c r="O6100">
        <v>54547.019837</v>
      </c>
      <c r="P6100">
        <v>25</v>
      </c>
    </row>
    <row r="6101" spans="1:16">
      <c r="A6101" s="29">
        <v>6099</v>
      </c>
      <c r="B6101" s="29">
        <v>1032.623999999998</v>
      </c>
      <c r="C6101" s="29">
        <v>15187.612999999899</v>
      </c>
      <c r="D6101" s="29">
        <v>1</v>
      </c>
      <c r="E6101" s="29">
        <v>1</v>
      </c>
      <c r="F6101" s="29">
        <v>259.62900000000002</v>
      </c>
      <c r="G6101" s="29">
        <v>1</v>
      </c>
      <c r="H6101" s="29">
        <v>1</v>
      </c>
      <c r="I6101" s="29">
        <v>1</v>
      </c>
      <c r="K6101" s="432"/>
      <c r="L6101" s="432" t="e">
        <f>IF(K6101=0,#REF!,0)</f>
        <v>#REF!</v>
      </c>
      <c r="O6101">
        <v>54323.831543</v>
      </c>
      <c r="P6101">
        <v>24</v>
      </c>
    </row>
    <row r="6102" spans="1:16">
      <c r="A6102" s="29">
        <v>6100</v>
      </c>
      <c r="B6102" s="29">
        <v>1032.623999999998</v>
      </c>
      <c r="C6102" s="29">
        <v>15187.612999999899</v>
      </c>
      <c r="D6102" s="29">
        <v>1</v>
      </c>
      <c r="E6102" s="29">
        <v>1</v>
      </c>
      <c r="F6102" s="29">
        <v>260.791</v>
      </c>
      <c r="G6102" s="29">
        <v>1</v>
      </c>
      <c r="H6102" s="29">
        <v>1</v>
      </c>
      <c r="I6102" s="29">
        <v>1</v>
      </c>
      <c r="K6102" s="432"/>
      <c r="L6102" s="432" t="e">
        <f>IF(K6102=0,#REF!,0)</f>
        <v>#REF!</v>
      </c>
      <c r="O6102">
        <v>54225.914124000003</v>
      </c>
      <c r="P6102">
        <v>25</v>
      </c>
    </row>
    <row r="6103" spans="1:16">
      <c r="A6103" s="29">
        <v>6101</v>
      </c>
      <c r="B6103" s="29">
        <v>1032.623999999998</v>
      </c>
      <c r="C6103" s="29">
        <v>15187.612999999899</v>
      </c>
      <c r="D6103" s="29">
        <v>1</v>
      </c>
      <c r="E6103" s="29">
        <v>1</v>
      </c>
      <c r="F6103" s="29">
        <v>237.885999999999</v>
      </c>
      <c r="G6103" s="29">
        <v>1</v>
      </c>
      <c r="H6103" s="29">
        <v>1</v>
      </c>
      <c r="I6103" s="29">
        <v>1</v>
      </c>
      <c r="K6103" s="432"/>
      <c r="L6103" s="432" t="e">
        <f>IF(K6103=0,#REF!,0)</f>
        <v>#REF!</v>
      </c>
      <c r="O6103">
        <v>54029.712586000001</v>
      </c>
      <c r="P6103">
        <v>24</v>
      </c>
    </row>
    <row r="6104" spans="1:16">
      <c r="A6104" s="29">
        <v>6102</v>
      </c>
      <c r="B6104" s="29">
        <v>1762.222</v>
      </c>
      <c r="C6104" s="29">
        <v>15187.612999999899</v>
      </c>
      <c r="D6104" s="29">
        <v>1</v>
      </c>
      <c r="E6104" s="29">
        <v>1</v>
      </c>
      <c r="F6104" s="29">
        <v>2510.9760000000001</v>
      </c>
      <c r="G6104" s="29">
        <v>1</v>
      </c>
      <c r="H6104" s="29">
        <v>1</v>
      </c>
      <c r="I6104" s="29">
        <v>1</v>
      </c>
      <c r="K6104" s="432"/>
      <c r="L6104" s="432" t="e">
        <f>IF(K6104=0,#REF!,0)</f>
        <v>#REF!</v>
      </c>
      <c r="O6104">
        <v>54652.389220999998</v>
      </c>
      <c r="P6104">
        <v>22</v>
      </c>
    </row>
    <row r="6105" spans="1:16">
      <c r="A6105" s="29">
        <v>6103</v>
      </c>
      <c r="B6105" s="29">
        <v>6139.8579999999993</v>
      </c>
      <c r="C6105" s="29">
        <v>15289.6509999999</v>
      </c>
      <c r="D6105" s="29">
        <v>1</v>
      </c>
      <c r="E6105" s="29">
        <v>1</v>
      </c>
      <c r="F6105" s="29">
        <v>6581.6310000000003</v>
      </c>
      <c r="G6105" s="29">
        <v>1</v>
      </c>
      <c r="H6105" s="29">
        <v>1</v>
      </c>
      <c r="I6105" s="29">
        <v>1</v>
      </c>
      <c r="K6105" s="432"/>
      <c r="L6105" s="432" t="e">
        <f>IF(K6105=0,#REF!,0)</f>
        <v>#REF!</v>
      </c>
      <c r="O6105">
        <v>56592.977203000002</v>
      </c>
      <c r="P6105">
        <v>33</v>
      </c>
    </row>
    <row r="6106" spans="1:16">
      <c r="A6106" s="29">
        <v>6104</v>
      </c>
      <c r="B6106" s="29">
        <v>1762.222</v>
      </c>
      <c r="C6106" s="29">
        <v>44256.411999999997</v>
      </c>
      <c r="D6106" s="29">
        <v>1</v>
      </c>
      <c r="E6106" s="29">
        <v>1</v>
      </c>
      <c r="F6106" s="29">
        <v>5331.5569999999998</v>
      </c>
      <c r="G6106" s="29">
        <v>1</v>
      </c>
      <c r="H6106" s="29">
        <v>1</v>
      </c>
      <c r="I6106" s="29">
        <v>1</v>
      </c>
      <c r="K6106" s="432"/>
      <c r="L6106" s="432" t="e">
        <f>IF(K6106=0,#REF!,0)</f>
        <v>#REF!</v>
      </c>
      <c r="O6106">
        <v>59068.383758999997</v>
      </c>
      <c r="P6106">
        <v>43</v>
      </c>
    </row>
    <row r="6107" spans="1:16">
      <c r="A6107" s="29">
        <v>6105</v>
      </c>
      <c r="B6107" s="29">
        <v>1032.623999999998</v>
      </c>
      <c r="C6107" s="29">
        <v>75100.641999999905</v>
      </c>
      <c r="D6107" s="29">
        <v>1</v>
      </c>
      <c r="E6107" s="29">
        <v>1</v>
      </c>
      <c r="F6107" s="29">
        <v>4409.5559999999996</v>
      </c>
      <c r="G6107" s="29">
        <v>1</v>
      </c>
      <c r="H6107" s="29">
        <v>1</v>
      </c>
      <c r="I6107" s="29">
        <v>1</v>
      </c>
      <c r="K6107" s="432"/>
      <c r="L6107" s="432" t="e">
        <f>IF(K6107=0,#REF!,0)</f>
        <v>#REF!</v>
      </c>
      <c r="O6107">
        <v>60314.732757999998</v>
      </c>
      <c r="P6107">
        <v>35</v>
      </c>
    </row>
    <row r="6108" spans="1:16">
      <c r="A6108" s="29">
        <v>6106</v>
      </c>
      <c r="B6108" s="29">
        <v>1153.2399999999991</v>
      </c>
      <c r="C6108" s="29">
        <v>94524.888999999792</v>
      </c>
      <c r="D6108" s="29">
        <v>1</v>
      </c>
      <c r="E6108" s="29">
        <v>1</v>
      </c>
      <c r="F6108" s="29">
        <v>3357.6379999999899</v>
      </c>
      <c r="G6108" s="29">
        <v>1</v>
      </c>
      <c r="H6108" s="29">
        <v>1</v>
      </c>
      <c r="I6108" s="29">
        <v>1</v>
      </c>
      <c r="K6108" s="432"/>
      <c r="L6108" s="432" t="e">
        <f>IF(K6108=0,#REF!,0)</f>
        <v>#REF!</v>
      </c>
      <c r="O6108">
        <v>63343.134704999997</v>
      </c>
      <c r="P6108">
        <v>33</v>
      </c>
    </row>
    <row r="6109" spans="1:16">
      <c r="A6109" s="29">
        <v>6107</v>
      </c>
      <c r="B6109" s="29">
        <v>1213.5469999999989</v>
      </c>
      <c r="C6109" s="29">
        <v>113681.1309999998</v>
      </c>
      <c r="D6109" s="29">
        <v>1</v>
      </c>
      <c r="E6109" s="29">
        <v>1</v>
      </c>
      <c r="F6109" s="29">
        <v>2962.5749999999998</v>
      </c>
      <c r="G6109" s="29">
        <v>1</v>
      </c>
      <c r="H6109" s="29">
        <v>1</v>
      </c>
      <c r="I6109" s="29">
        <v>1</v>
      </c>
      <c r="K6109" s="432">
        <v>10236.246947298299</v>
      </c>
      <c r="L6109" s="432">
        <f>IF(K6109=0,#REF!,0)</f>
        <v>0</v>
      </c>
      <c r="O6109">
        <v>64648.138426999998</v>
      </c>
      <c r="P6109">
        <v>32</v>
      </c>
    </row>
    <row r="6110" spans="1:16">
      <c r="A6110" s="29">
        <v>6108</v>
      </c>
      <c r="B6110" s="29">
        <v>1213.5469999999989</v>
      </c>
      <c r="C6110" s="29">
        <v>95005.383999999802</v>
      </c>
      <c r="D6110" s="29">
        <v>1</v>
      </c>
      <c r="E6110" s="29">
        <v>1</v>
      </c>
      <c r="F6110" s="29">
        <v>2764.5329999999999</v>
      </c>
      <c r="G6110" s="29">
        <v>1</v>
      </c>
      <c r="H6110" s="29">
        <v>1</v>
      </c>
      <c r="I6110" s="29">
        <v>1</v>
      </c>
      <c r="K6110" s="432">
        <v>16282.798034968189</v>
      </c>
      <c r="L6110" s="432">
        <f>IF(K6110=0,#REF!,0)</f>
        <v>0</v>
      </c>
      <c r="O6110">
        <v>65266.227417000002</v>
      </c>
      <c r="P6110">
        <v>34</v>
      </c>
    </row>
    <row r="6111" spans="1:16">
      <c r="A6111" s="29">
        <v>6109</v>
      </c>
      <c r="B6111" s="29">
        <v>6200.1660000000002</v>
      </c>
      <c r="C6111" s="29">
        <v>49754.1139999999</v>
      </c>
      <c r="D6111" s="29">
        <v>1</v>
      </c>
      <c r="E6111" s="29">
        <v>1</v>
      </c>
      <c r="F6111" s="29">
        <v>4136.3980000000001</v>
      </c>
      <c r="G6111" s="29">
        <v>1</v>
      </c>
      <c r="H6111" s="29">
        <v>1</v>
      </c>
      <c r="I6111" s="29">
        <v>1</v>
      </c>
      <c r="K6111" s="432">
        <v>13215.96229976999</v>
      </c>
      <c r="L6111" s="432">
        <f>IF(K6111=0,#REF!,0)</f>
        <v>0</v>
      </c>
      <c r="O6111">
        <v>63571.267610000003</v>
      </c>
      <c r="P6111">
        <v>34</v>
      </c>
    </row>
    <row r="6112" spans="1:16">
      <c r="A6112" s="29">
        <v>6110</v>
      </c>
      <c r="B6112" s="29">
        <v>1762.222</v>
      </c>
      <c r="C6112" s="29">
        <v>74638.041999999899</v>
      </c>
      <c r="D6112" s="29">
        <v>1</v>
      </c>
      <c r="E6112" s="29">
        <v>1</v>
      </c>
      <c r="F6112" s="29">
        <v>3678.069</v>
      </c>
      <c r="G6112" s="29">
        <v>1</v>
      </c>
      <c r="H6112" s="29">
        <v>1</v>
      </c>
      <c r="I6112" s="29">
        <v>1</v>
      </c>
      <c r="K6112" s="432">
        <v>19829.296276057539</v>
      </c>
      <c r="L6112" s="432">
        <f>IF(K6112=0,#REF!,0)</f>
        <v>0</v>
      </c>
      <c r="O6112">
        <v>64027.816190999998</v>
      </c>
      <c r="P6112">
        <v>34</v>
      </c>
    </row>
    <row r="6113" spans="1:16">
      <c r="A6113" s="29">
        <v>6111</v>
      </c>
      <c r="B6113" s="29">
        <v>1032.623999999998</v>
      </c>
      <c r="C6113" s="29">
        <v>111973.8239999998</v>
      </c>
      <c r="D6113" s="29">
        <v>1</v>
      </c>
      <c r="E6113" s="29">
        <v>1</v>
      </c>
      <c r="F6113" s="29">
        <v>2108.4989999999998</v>
      </c>
      <c r="G6113" s="29">
        <v>1</v>
      </c>
      <c r="H6113" s="29">
        <v>1</v>
      </c>
      <c r="I6113" s="29">
        <v>1</v>
      </c>
      <c r="K6113" s="432">
        <v>5278.3708489944329</v>
      </c>
      <c r="L6113" s="432">
        <f>IF(K6113=0,#REF!,0)</f>
        <v>0</v>
      </c>
      <c r="O6113">
        <v>66790.946869000007</v>
      </c>
      <c r="P6113">
        <v>34</v>
      </c>
    </row>
    <row r="6114" spans="1:16">
      <c r="A6114" s="29">
        <v>6112</v>
      </c>
      <c r="B6114" s="29">
        <v>1032.623999999998</v>
      </c>
      <c r="C6114" s="29">
        <v>93313.027999999802</v>
      </c>
      <c r="D6114" s="29">
        <v>1</v>
      </c>
      <c r="E6114" s="29">
        <v>1</v>
      </c>
      <c r="F6114" s="29">
        <v>1847.36699999999</v>
      </c>
      <c r="G6114" s="29">
        <v>1</v>
      </c>
      <c r="H6114" s="29">
        <v>1</v>
      </c>
      <c r="I6114" s="29">
        <v>1</v>
      </c>
      <c r="K6114" s="432"/>
      <c r="L6114" s="432" t="e">
        <f>IF(K6114=0,#REF!,0)</f>
        <v>#REF!</v>
      </c>
      <c r="O6114">
        <v>66410.505279999998</v>
      </c>
      <c r="P6114">
        <v>30</v>
      </c>
    </row>
    <row r="6115" spans="1:16">
      <c r="A6115" s="29">
        <v>6113</v>
      </c>
      <c r="B6115" s="29">
        <v>1032.623999999998</v>
      </c>
      <c r="C6115" s="29">
        <v>81385.289999999906</v>
      </c>
      <c r="D6115" s="29">
        <v>1</v>
      </c>
      <c r="E6115" s="29">
        <v>1</v>
      </c>
      <c r="F6115" s="29">
        <v>2109.14299999999</v>
      </c>
      <c r="G6115" s="29">
        <v>1</v>
      </c>
      <c r="H6115" s="29">
        <v>1</v>
      </c>
      <c r="I6115" s="29">
        <v>1</v>
      </c>
      <c r="K6115" s="432"/>
      <c r="L6115" s="432" t="e">
        <f>IF(K6115=0,#REF!,0)</f>
        <v>#REF!</v>
      </c>
      <c r="O6115">
        <v>67281.395080999995</v>
      </c>
      <c r="P6115">
        <v>34</v>
      </c>
    </row>
    <row r="6116" spans="1:16">
      <c r="A6116" s="29">
        <v>6114</v>
      </c>
      <c r="B6116" s="29">
        <v>1762.222</v>
      </c>
      <c r="C6116" s="29">
        <v>44125.964</v>
      </c>
      <c r="D6116" s="29">
        <v>1</v>
      </c>
      <c r="E6116" s="29">
        <v>1</v>
      </c>
      <c r="F6116" s="29">
        <v>3680.4379999999901</v>
      </c>
      <c r="G6116" s="29">
        <v>1</v>
      </c>
      <c r="H6116" s="29">
        <v>1</v>
      </c>
      <c r="I6116" s="29">
        <v>1</v>
      </c>
      <c r="K6116" s="432"/>
      <c r="L6116" s="432" t="e">
        <f>IF(K6116=0,#REF!,0)</f>
        <v>#REF!</v>
      </c>
      <c r="O6116">
        <v>66238.631836</v>
      </c>
      <c r="P6116">
        <v>30</v>
      </c>
    </row>
    <row r="6117" spans="1:16">
      <c r="A6117" s="29">
        <v>6115</v>
      </c>
      <c r="B6117" s="29">
        <v>6139.8579999999993</v>
      </c>
      <c r="C6117" s="29">
        <v>28118.603999999901</v>
      </c>
      <c r="D6117" s="29">
        <v>1</v>
      </c>
      <c r="E6117" s="29">
        <v>1</v>
      </c>
      <c r="F6117" s="29">
        <v>5189.107</v>
      </c>
      <c r="G6117" s="29">
        <v>1</v>
      </c>
      <c r="H6117" s="29">
        <v>1</v>
      </c>
      <c r="I6117" s="29">
        <v>1</v>
      </c>
      <c r="K6117" s="432"/>
      <c r="L6117" s="432" t="e">
        <f>IF(K6117=0,#REF!,0)</f>
        <v>#REF!</v>
      </c>
      <c r="O6117">
        <v>64792.997130999996</v>
      </c>
      <c r="P6117">
        <v>33</v>
      </c>
    </row>
    <row r="6118" spans="1:16">
      <c r="A6118" s="29">
        <v>6116</v>
      </c>
      <c r="B6118" s="29">
        <v>7599.07</v>
      </c>
      <c r="C6118" s="29">
        <v>29387.7389999999</v>
      </c>
      <c r="D6118" s="29">
        <v>1</v>
      </c>
      <c r="E6118" s="29">
        <v>1</v>
      </c>
      <c r="F6118" s="29">
        <v>5255.7829999999904</v>
      </c>
      <c r="G6118" s="29">
        <v>1</v>
      </c>
      <c r="H6118" s="29">
        <v>1</v>
      </c>
      <c r="I6118" s="29">
        <v>1</v>
      </c>
      <c r="K6118" s="432"/>
      <c r="L6118" s="432" t="e">
        <f>IF(K6118=0,#REF!,0)</f>
        <v>#REF!</v>
      </c>
      <c r="O6118">
        <v>65493.341552999998</v>
      </c>
      <c r="P6118">
        <v>32</v>
      </c>
    </row>
    <row r="6119" spans="1:16">
      <c r="A6119" s="29">
        <v>6117</v>
      </c>
      <c r="B6119" s="29">
        <v>1762.222</v>
      </c>
      <c r="C6119" s="29">
        <v>16153.0519999999</v>
      </c>
      <c r="D6119" s="29">
        <v>1</v>
      </c>
      <c r="E6119" s="29">
        <v>1</v>
      </c>
      <c r="F6119" s="29">
        <v>4078.7169999999901</v>
      </c>
      <c r="G6119" s="29">
        <v>1</v>
      </c>
      <c r="H6119" s="29">
        <v>1</v>
      </c>
      <c r="I6119" s="29">
        <v>1</v>
      </c>
      <c r="K6119" s="432"/>
      <c r="L6119" s="432" t="e">
        <f>IF(K6119=0,#REF!,0)</f>
        <v>#REF!</v>
      </c>
      <c r="O6119">
        <v>63585.934448</v>
      </c>
      <c r="P6119">
        <v>30</v>
      </c>
    </row>
    <row r="6120" spans="1:16">
      <c r="A6120" s="29">
        <v>6118</v>
      </c>
      <c r="B6120" s="29">
        <v>1762.222</v>
      </c>
      <c r="C6120" s="29">
        <v>15703.841999999901</v>
      </c>
      <c r="D6120" s="29">
        <v>1</v>
      </c>
      <c r="E6120" s="29">
        <v>1</v>
      </c>
      <c r="F6120" s="29">
        <v>2965.4</v>
      </c>
      <c r="G6120" s="29">
        <v>1</v>
      </c>
      <c r="H6120" s="29">
        <v>1</v>
      </c>
      <c r="I6120" s="29">
        <v>1</v>
      </c>
      <c r="K6120" s="432"/>
      <c r="L6120" s="432" t="e">
        <f>IF(K6120=0,#REF!,0)</f>
        <v>#REF!</v>
      </c>
      <c r="O6120">
        <v>60983.324800000002</v>
      </c>
      <c r="P6120">
        <v>31</v>
      </c>
    </row>
    <row r="6121" spans="1:16">
      <c r="A6121" s="29">
        <v>6119</v>
      </c>
      <c r="B6121" s="29">
        <v>1762.222</v>
      </c>
      <c r="C6121" s="29">
        <v>15254.630999999899</v>
      </c>
      <c r="D6121" s="29">
        <v>1</v>
      </c>
      <c r="E6121" s="29">
        <v>1</v>
      </c>
      <c r="F6121" s="29">
        <v>1656.9199999999901</v>
      </c>
      <c r="G6121" s="29">
        <v>1</v>
      </c>
      <c r="H6121" s="29">
        <v>1</v>
      </c>
      <c r="I6121" s="29">
        <v>1</v>
      </c>
      <c r="K6121" s="432"/>
      <c r="L6121" s="432" t="e">
        <f>IF(K6121=0,#REF!,0)</f>
        <v>#REF!</v>
      </c>
      <c r="O6121">
        <v>59845.539275000003</v>
      </c>
      <c r="P6121">
        <v>32</v>
      </c>
    </row>
    <row r="6122" spans="1:16">
      <c r="A6122" s="29">
        <v>6120</v>
      </c>
      <c r="B6122" s="29">
        <v>1032.623999999998</v>
      </c>
      <c r="C6122" s="29">
        <v>15254.630999999899</v>
      </c>
      <c r="D6122" s="29">
        <v>1</v>
      </c>
      <c r="E6122" s="29">
        <v>1</v>
      </c>
      <c r="F6122" s="29">
        <v>1266.155</v>
      </c>
      <c r="G6122" s="29">
        <v>1</v>
      </c>
      <c r="H6122" s="29">
        <v>1</v>
      </c>
      <c r="I6122" s="29">
        <v>1</v>
      </c>
      <c r="K6122" s="432"/>
      <c r="L6122" s="432" t="e">
        <f>IF(K6122=0,#REF!,0)</f>
        <v>#REF!</v>
      </c>
      <c r="O6122">
        <v>57806.136872000003</v>
      </c>
      <c r="P6122">
        <v>31</v>
      </c>
    </row>
    <row r="6123" spans="1:16">
      <c r="A6123" s="29">
        <v>6121</v>
      </c>
      <c r="B6123" s="29">
        <v>1032.623999999998</v>
      </c>
      <c r="C6123" s="29">
        <v>15254.630999999899</v>
      </c>
      <c r="D6123" s="29">
        <v>1</v>
      </c>
      <c r="E6123" s="29">
        <v>1</v>
      </c>
      <c r="F6123" s="29">
        <v>558.38199999999995</v>
      </c>
      <c r="G6123" s="29">
        <v>1</v>
      </c>
      <c r="H6123" s="29">
        <v>1</v>
      </c>
      <c r="I6123" s="29">
        <v>1</v>
      </c>
      <c r="K6123" s="432"/>
      <c r="L6123" s="432" t="e">
        <f>IF(K6123=0,#REF!,0)</f>
        <v>#REF!</v>
      </c>
      <c r="O6123">
        <v>55202.498625999993</v>
      </c>
      <c r="P6123">
        <v>25</v>
      </c>
    </row>
    <row r="6124" spans="1:16">
      <c r="A6124" s="29">
        <v>6122</v>
      </c>
      <c r="B6124" s="29">
        <v>1032.623999999998</v>
      </c>
      <c r="C6124" s="29">
        <v>15187.612999999899</v>
      </c>
      <c r="D6124" s="29">
        <v>1</v>
      </c>
      <c r="E6124" s="29">
        <v>1</v>
      </c>
      <c r="F6124" s="29">
        <v>320.510999999999</v>
      </c>
      <c r="G6124" s="29">
        <v>1</v>
      </c>
      <c r="H6124" s="29">
        <v>1</v>
      </c>
      <c r="I6124" s="29">
        <v>1</v>
      </c>
      <c r="K6124" s="432"/>
      <c r="L6124" s="432" t="e">
        <f>IF(K6124=0,#REF!,0)</f>
        <v>#REF!</v>
      </c>
      <c r="O6124">
        <v>53713.212066</v>
      </c>
      <c r="P6124">
        <v>30</v>
      </c>
    </row>
    <row r="6125" spans="1:16">
      <c r="A6125" s="29">
        <v>6123</v>
      </c>
      <c r="B6125" s="29">
        <v>1032.623999999998</v>
      </c>
      <c r="C6125" s="29">
        <v>15187.612999999899</v>
      </c>
      <c r="D6125" s="29">
        <v>1</v>
      </c>
      <c r="E6125" s="29">
        <v>1</v>
      </c>
      <c r="F6125" s="29">
        <v>261.435</v>
      </c>
      <c r="G6125" s="29">
        <v>1</v>
      </c>
      <c r="H6125" s="29">
        <v>1</v>
      </c>
      <c r="I6125" s="29">
        <v>1</v>
      </c>
      <c r="K6125" s="432"/>
      <c r="L6125" s="432" t="e">
        <f>IF(K6125=0,#REF!,0)</f>
        <v>#REF!</v>
      </c>
      <c r="O6125">
        <v>53538.714479000002</v>
      </c>
      <c r="P6125">
        <v>30</v>
      </c>
    </row>
    <row r="6126" spans="1:16">
      <c r="A6126" s="29">
        <v>6124</v>
      </c>
      <c r="B6126" s="29">
        <v>1032.623999999998</v>
      </c>
      <c r="C6126" s="29">
        <v>15187.612999999899</v>
      </c>
      <c r="D6126" s="29">
        <v>1</v>
      </c>
      <c r="E6126" s="29">
        <v>1</v>
      </c>
      <c r="F6126" s="29">
        <v>261.69900000000001</v>
      </c>
      <c r="G6126" s="29">
        <v>1</v>
      </c>
      <c r="H6126" s="29">
        <v>1</v>
      </c>
      <c r="I6126" s="29">
        <v>1</v>
      </c>
      <c r="K6126" s="432"/>
      <c r="L6126" s="432" t="e">
        <f>IF(K6126=0,#REF!,0)</f>
        <v>#REF!</v>
      </c>
      <c r="O6126">
        <v>53754.621613000003</v>
      </c>
      <c r="P6126">
        <v>23</v>
      </c>
    </row>
    <row r="6127" spans="1:16">
      <c r="A6127" s="29">
        <v>6125</v>
      </c>
      <c r="B6127" s="29">
        <v>1032.623999999998</v>
      </c>
      <c r="C6127" s="29">
        <v>15187.612999999899</v>
      </c>
      <c r="D6127" s="29">
        <v>1</v>
      </c>
      <c r="E6127" s="29">
        <v>1</v>
      </c>
      <c r="F6127" s="29">
        <v>237.66399999999899</v>
      </c>
      <c r="G6127" s="29">
        <v>1</v>
      </c>
      <c r="H6127" s="29">
        <v>1</v>
      </c>
      <c r="I6127" s="29">
        <v>1</v>
      </c>
      <c r="K6127" s="432"/>
      <c r="L6127" s="432" t="e">
        <f>IF(K6127=0,#REF!,0)</f>
        <v>#REF!</v>
      </c>
      <c r="O6127">
        <v>53656.146088000001</v>
      </c>
      <c r="P6127">
        <v>25</v>
      </c>
    </row>
    <row r="6128" spans="1:16">
      <c r="A6128" s="29">
        <v>6126</v>
      </c>
      <c r="B6128" s="29">
        <v>1762.222</v>
      </c>
      <c r="C6128" s="29">
        <v>15187.612999999899</v>
      </c>
      <c r="D6128" s="29">
        <v>1</v>
      </c>
      <c r="E6128" s="29">
        <v>1</v>
      </c>
      <c r="F6128" s="29">
        <v>2509.1289999999999</v>
      </c>
      <c r="G6128" s="29">
        <v>1</v>
      </c>
      <c r="H6128" s="29">
        <v>1</v>
      </c>
      <c r="I6128" s="29">
        <v>1</v>
      </c>
      <c r="K6128" s="432"/>
      <c r="L6128" s="432" t="e">
        <f>IF(K6128=0,#REF!,0)</f>
        <v>#REF!</v>
      </c>
      <c r="O6128">
        <v>54616.702271000002</v>
      </c>
      <c r="P6128">
        <v>24</v>
      </c>
    </row>
    <row r="6129" spans="1:16">
      <c r="A6129" s="29">
        <v>6127</v>
      </c>
      <c r="B6129" s="29">
        <v>6139.8579999999993</v>
      </c>
      <c r="C6129" s="29">
        <v>15289.6509999999</v>
      </c>
      <c r="D6129" s="29">
        <v>1</v>
      </c>
      <c r="E6129" s="29">
        <v>1</v>
      </c>
      <c r="F6129" s="29">
        <v>6576.9889999999996</v>
      </c>
      <c r="G6129" s="29">
        <v>1</v>
      </c>
      <c r="H6129" s="29">
        <v>1</v>
      </c>
      <c r="I6129" s="29">
        <v>1</v>
      </c>
      <c r="K6129" s="432"/>
      <c r="L6129" s="432" t="e">
        <f>IF(K6129=0,#REF!,0)</f>
        <v>#REF!</v>
      </c>
      <c r="O6129">
        <v>56158.018309999999</v>
      </c>
      <c r="P6129">
        <v>35</v>
      </c>
    </row>
    <row r="6130" spans="1:16">
      <c r="A6130" s="29">
        <v>6128</v>
      </c>
      <c r="B6130" s="29">
        <v>1762.222</v>
      </c>
      <c r="C6130" s="29">
        <v>44256.107999999993</v>
      </c>
      <c r="D6130" s="29">
        <v>1</v>
      </c>
      <c r="E6130" s="29">
        <v>1</v>
      </c>
      <c r="F6130" s="29">
        <v>5329.0959999999995</v>
      </c>
      <c r="G6130" s="29">
        <v>1</v>
      </c>
      <c r="H6130" s="29">
        <v>1</v>
      </c>
      <c r="I6130" s="29">
        <v>1</v>
      </c>
      <c r="K6130" s="432"/>
      <c r="L6130" s="432" t="e">
        <f>IF(K6130=0,#REF!,0)</f>
        <v>#REF!</v>
      </c>
      <c r="O6130">
        <v>59082.293122000003</v>
      </c>
      <c r="P6130">
        <v>41</v>
      </c>
    </row>
    <row r="6131" spans="1:16">
      <c r="A6131" s="29">
        <v>6129</v>
      </c>
      <c r="B6131" s="29">
        <v>1032.623999999998</v>
      </c>
      <c r="C6131" s="29">
        <v>75100.285999999905</v>
      </c>
      <c r="D6131" s="29">
        <v>1</v>
      </c>
      <c r="E6131" s="29">
        <v>1</v>
      </c>
      <c r="F6131" s="29">
        <v>4407.8069999999898</v>
      </c>
      <c r="G6131" s="29">
        <v>1</v>
      </c>
      <c r="H6131" s="29">
        <v>1</v>
      </c>
      <c r="I6131" s="29">
        <v>1</v>
      </c>
      <c r="K6131" s="432"/>
      <c r="L6131" s="432" t="e">
        <f>IF(K6131=0,#REF!,0)</f>
        <v>#REF!</v>
      </c>
      <c r="O6131">
        <v>60408.094696</v>
      </c>
      <c r="P6131">
        <v>35</v>
      </c>
    </row>
    <row r="6132" spans="1:16">
      <c r="A6132" s="29">
        <v>6130</v>
      </c>
      <c r="B6132" s="29">
        <v>1153.2399999999991</v>
      </c>
      <c r="C6132" s="29">
        <v>94525.039999999804</v>
      </c>
      <c r="D6132" s="29">
        <v>1</v>
      </c>
      <c r="E6132" s="29">
        <v>1</v>
      </c>
      <c r="F6132" s="29">
        <v>3358.6699999999901</v>
      </c>
      <c r="G6132" s="29">
        <v>1</v>
      </c>
      <c r="H6132" s="29">
        <v>1</v>
      </c>
      <c r="I6132" s="29">
        <v>1</v>
      </c>
      <c r="K6132" s="432">
        <v>9958.5819006389884</v>
      </c>
      <c r="L6132" s="432">
        <f>IF(K6132=0,#REF!,0)</f>
        <v>0</v>
      </c>
      <c r="O6132">
        <v>61466.350187999997</v>
      </c>
      <c r="P6132">
        <v>30</v>
      </c>
    </row>
    <row r="6133" spans="1:16">
      <c r="A6133" s="29">
        <v>6131</v>
      </c>
      <c r="B6133" s="29">
        <v>1213.5469999999989</v>
      </c>
      <c r="C6133" s="29">
        <v>113681.2649999998</v>
      </c>
      <c r="D6133" s="29">
        <v>1</v>
      </c>
      <c r="E6133" s="29">
        <v>1</v>
      </c>
      <c r="F6133" s="29">
        <v>2963.5319999999901</v>
      </c>
      <c r="G6133" s="29">
        <v>1</v>
      </c>
      <c r="H6133" s="29">
        <v>1</v>
      </c>
      <c r="I6133" s="29">
        <v>1</v>
      </c>
      <c r="K6133" s="432">
        <v>19531.70721572086</v>
      </c>
      <c r="L6133" s="432">
        <f>IF(K6133=0,#REF!,0)</f>
        <v>0</v>
      </c>
      <c r="O6133">
        <v>61649.536101999998</v>
      </c>
      <c r="P6133">
        <v>31</v>
      </c>
    </row>
    <row r="6134" spans="1:16">
      <c r="A6134" s="29">
        <v>6132</v>
      </c>
      <c r="B6134" s="29">
        <v>1213.5469999999989</v>
      </c>
      <c r="C6134" s="29">
        <v>95005.85199999981</v>
      </c>
      <c r="D6134" s="29">
        <v>1</v>
      </c>
      <c r="E6134" s="29">
        <v>1</v>
      </c>
      <c r="F6134" s="29">
        <v>2766.4959999999901</v>
      </c>
      <c r="G6134" s="29">
        <v>1</v>
      </c>
      <c r="H6134" s="29">
        <v>1</v>
      </c>
      <c r="I6134" s="29">
        <v>1</v>
      </c>
      <c r="K6134" s="432">
        <v>33332.288751892942</v>
      </c>
      <c r="L6134" s="432">
        <f>IF(K6134=0,#REF!,0)</f>
        <v>0</v>
      </c>
      <c r="O6134">
        <v>62816.038756999988</v>
      </c>
      <c r="P6134">
        <v>32</v>
      </c>
    </row>
    <row r="6135" spans="1:16">
      <c r="A6135" s="29">
        <v>6133</v>
      </c>
      <c r="B6135" s="29">
        <v>6200.1660000000002</v>
      </c>
      <c r="C6135" s="29">
        <v>49754.318999999901</v>
      </c>
      <c r="D6135" s="29">
        <v>1</v>
      </c>
      <c r="E6135" s="29">
        <v>1</v>
      </c>
      <c r="F6135" s="29">
        <v>4138.2190000000001</v>
      </c>
      <c r="G6135" s="29">
        <v>1</v>
      </c>
      <c r="H6135" s="29">
        <v>1</v>
      </c>
      <c r="I6135" s="29">
        <v>1</v>
      </c>
      <c r="K6135" s="432">
        <v>13074.29909364669</v>
      </c>
      <c r="L6135" s="432">
        <f>IF(K6135=0,#REF!,0)</f>
        <v>0</v>
      </c>
      <c r="O6135">
        <v>60850.74295</v>
      </c>
      <c r="P6135">
        <v>29</v>
      </c>
    </row>
    <row r="6136" spans="1:16">
      <c r="A6136" s="29">
        <v>6134</v>
      </c>
      <c r="B6136" s="29">
        <v>1762.222</v>
      </c>
      <c r="C6136" s="29">
        <v>74638.154999999897</v>
      </c>
      <c r="D6136" s="29">
        <v>1</v>
      </c>
      <c r="E6136" s="29">
        <v>1</v>
      </c>
      <c r="F6136" s="29">
        <v>3679.15399999999</v>
      </c>
      <c r="G6136" s="29">
        <v>1</v>
      </c>
      <c r="H6136" s="29">
        <v>1</v>
      </c>
      <c r="I6136" s="29">
        <v>1</v>
      </c>
      <c r="K6136" s="432">
        <v>37596.550764427368</v>
      </c>
      <c r="L6136" s="432">
        <f>IF(K6136=0,#REF!,0)</f>
        <v>0</v>
      </c>
      <c r="O6136">
        <v>60768.114287999997</v>
      </c>
      <c r="P6136">
        <v>35</v>
      </c>
    </row>
    <row r="6137" spans="1:16">
      <c r="A6137" s="29">
        <v>6135</v>
      </c>
      <c r="B6137" s="29">
        <v>1032.623999999998</v>
      </c>
      <c r="C6137" s="29">
        <v>111973.5649999998</v>
      </c>
      <c r="D6137" s="29">
        <v>1</v>
      </c>
      <c r="E6137" s="29">
        <v>1</v>
      </c>
      <c r="F6137" s="29">
        <v>2108.0639999999999</v>
      </c>
      <c r="G6137" s="29">
        <v>1</v>
      </c>
      <c r="H6137" s="29">
        <v>1</v>
      </c>
      <c r="I6137" s="29">
        <v>1</v>
      </c>
      <c r="K6137" s="432">
        <v>18652.214677733951</v>
      </c>
      <c r="L6137" s="432">
        <f>IF(K6137=0,#REF!,0)</f>
        <v>0</v>
      </c>
      <c r="O6137">
        <v>64592.988832000003</v>
      </c>
      <c r="P6137">
        <v>32</v>
      </c>
    </row>
    <row r="6138" spans="1:16">
      <c r="A6138" s="29">
        <v>6136</v>
      </c>
      <c r="B6138" s="29">
        <v>1032.623999999998</v>
      </c>
      <c r="C6138" s="29">
        <v>93312.528999999806</v>
      </c>
      <c r="D6138" s="29">
        <v>1</v>
      </c>
      <c r="E6138" s="29">
        <v>1</v>
      </c>
      <c r="F6138" s="29">
        <v>1846.19099999999</v>
      </c>
      <c r="G6138" s="29">
        <v>1</v>
      </c>
      <c r="H6138" s="29">
        <v>1</v>
      </c>
      <c r="I6138" s="29">
        <v>1</v>
      </c>
      <c r="K6138" s="432">
        <v>3546.0686038636691</v>
      </c>
      <c r="L6138" s="432">
        <f>IF(K6138=0,#REF!,0)</f>
        <v>0</v>
      </c>
      <c r="O6138">
        <v>63644.305665</v>
      </c>
      <c r="P6138">
        <v>34</v>
      </c>
    </row>
    <row r="6139" spans="1:16">
      <c r="A6139" s="29">
        <v>6137</v>
      </c>
      <c r="B6139" s="29">
        <v>1032.623999999998</v>
      </c>
      <c r="C6139" s="29">
        <v>81384.736999999906</v>
      </c>
      <c r="D6139" s="29">
        <v>1</v>
      </c>
      <c r="E6139" s="29">
        <v>1</v>
      </c>
      <c r="F6139" s="29">
        <v>2107.7350000000001</v>
      </c>
      <c r="G6139" s="29">
        <v>1</v>
      </c>
      <c r="H6139" s="29">
        <v>1</v>
      </c>
      <c r="I6139" s="29">
        <v>1</v>
      </c>
      <c r="K6139" s="432"/>
      <c r="L6139" s="432" t="e">
        <f>IF(K6139=0,#REF!,0)</f>
        <v>#REF!</v>
      </c>
      <c r="O6139">
        <v>64787.218290999997</v>
      </c>
      <c r="P6139">
        <v>34</v>
      </c>
    </row>
    <row r="6140" spans="1:16">
      <c r="A6140" s="29">
        <v>6138</v>
      </c>
      <c r="B6140" s="29">
        <v>1762.222</v>
      </c>
      <c r="C6140" s="29">
        <v>44125.07</v>
      </c>
      <c r="D6140" s="29">
        <v>1</v>
      </c>
      <c r="E6140" s="29">
        <v>1</v>
      </c>
      <c r="F6140" s="29">
        <v>3676.89299999999</v>
      </c>
      <c r="G6140" s="29">
        <v>1</v>
      </c>
      <c r="H6140" s="29">
        <v>1</v>
      </c>
      <c r="I6140" s="29">
        <v>1</v>
      </c>
      <c r="K6140" s="432"/>
      <c r="L6140" s="432" t="e">
        <f>IF(K6140=0,#REF!,0)</f>
        <v>#REF!</v>
      </c>
      <c r="O6140">
        <v>65034.082703</v>
      </c>
      <c r="P6140">
        <v>30</v>
      </c>
    </row>
    <row r="6141" spans="1:16">
      <c r="A6141" s="29">
        <v>6139</v>
      </c>
      <c r="B6141" s="29">
        <v>6139.8579999999993</v>
      </c>
      <c r="C6141" s="29">
        <v>28118.016999999902</v>
      </c>
      <c r="D6141" s="29">
        <v>1</v>
      </c>
      <c r="E6141" s="29">
        <v>1</v>
      </c>
      <c r="F6141" s="29">
        <v>5183.0069999999996</v>
      </c>
      <c r="G6141" s="29">
        <v>1</v>
      </c>
      <c r="H6141" s="29">
        <v>1</v>
      </c>
      <c r="I6141" s="29">
        <v>1</v>
      </c>
      <c r="K6141" s="432"/>
      <c r="L6141" s="432" t="e">
        <f>IF(K6141=0,#REF!,0)</f>
        <v>#REF!</v>
      </c>
      <c r="O6141">
        <v>63074.548887999998</v>
      </c>
      <c r="P6141">
        <v>36</v>
      </c>
    </row>
    <row r="6142" spans="1:16">
      <c r="A6142" s="29">
        <v>6140</v>
      </c>
      <c r="B6142" s="29">
        <v>7599.07</v>
      </c>
      <c r="C6142" s="29">
        <v>29387.2049999999</v>
      </c>
      <c r="D6142" s="29">
        <v>1</v>
      </c>
      <c r="E6142" s="29">
        <v>1</v>
      </c>
      <c r="F6142" s="29">
        <v>5248.6439999999902</v>
      </c>
      <c r="G6142" s="29">
        <v>1</v>
      </c>
      <c r="H6142" s="29">
        <v>1</v>
      </c>
      <c r="I6142" s="29">
        <v>1</v>
      </c>
      <c r="K6142" s="432"/>
      <c r="L6142" s="432" t="e">
        <f>IF(K6142=0,#REF!,0)</f>
        <v>#REF!</v>
      </c>
      <c r="O6142">
        <v>63842.514099</v>
      </c>
      <c r="P6142">
        <v>35</v>
      </c>
    </row>
    <row r="6143" spans="1:16">
      <c r="A6143" s="29">
        <v>6141</v>
      </c>
      <c r="B6143" s="29">
        <v>1762.222</v>
      </c>
      <c r="C6143" s="29">
        <v>16153.0519999999</v>
      </c>
      <c r="D6143" s="29">
        <v>1</v>
      </c>
      <c r="E6143" s="29">
        <v>1</v>
      </c>
      <c r="F6143" s="29">
        <v>4072.2359999999999</v>
      </c>
      <c r="G6143" s="29">
        <v>1</v>
      </c>
      <c r="H6143" s="29">
        <v>1</v>
      </c>
      <c r="I6143" s="29">
        <v>1</v>
      </c>
      <c r="K6143" s="432"/>
      <c r="L6143" s="432" t="e">
        <f>IF(K6143=0,#REF!,0)</f>
        <v>#REF!</v>
      </c>
      <c r="O6143">
        <v>62540.265076000003</v>
      </c>
      <c r="P6143">
        <v>32</v>
      </c>
    </row>
    <row r="6144" spans="1:16">
      <c r="A6144" s="29">
        <v>6142</v>
      </c>
      <c r="B6144" s="29">
        <v>1762.222</v>
      </c>
      <c r="C6144" s="29">
        <v>15703.841999999901</v>
      </c>
      <c r="D6144" s="29">
        <v>1</v>
      </c>
      <c r="E6144" s="29">
        <v>1</v>
      </c>
      <c r="F6144" s="29">
        <v>2959.8809999999899</v>
      </c>
      <c r="G6144" s="29">
        <v>1</v>
      </c>
      <c r="H6144" s="29">
        <v>1</v>
      </c>
      <c r="I6144" s="29">
        <v>1</v>
      </c>
      <c r="K6144" s="432"/>
      <c r="L6144" s="432" t="e">
        <f>IF(K6144=0,#REF!,0)</f>
        <v>#REF!</v>
      </c>
      <c r="O6144">
        <v>61202.437378000002</v>
      </c>
      <c r="P6144">
        <v>39</v>
      </c>
    </row>
    <row r="6145" spans="1:16">
      <c r="A6145" s="29">
        <v>6143</v>
      </c>
      <c r="B6145" s="29">
        <v>1762.222</v>
      </c>
      <c r="C6145" s="29">
        <v>15254.630999999899</v>
      </c>
      <c r="D6145" s="29">
        <v>1</v>
      </c>
      <c r="E6145" s="29">
        <v>1</v>
      </c>
      <c r="F6145" s="29">
        <v>1653.0830000000001</v>
      </c>
      <c r="G6145" s="29">
        <v>1</v>
      </c>
      <c r="H6145" s="29">
        <v>1</v>
      </c>
      <c r="I6145" s="29">
        <v>1</v>
      </c>
      <c r="K6145" s="432"/>
      <c r="L6145" s="432" t="e">
        <f>IF(K6145=0,#REF!,0)</f>
        <v>#REF!</v>
      </c>
      <c r="O6145">
        <v>60036.905700000003</v>
      </c>
      <c r="P6145">
        <v>34</v>
      </c>
    </row>
    <row r="6146" spans="1:16">
      <c r="A6146" s="29">
        <v>6144</v>
      </c>
      <c r="B6146" s="29">
        <v>1032.623999999998</v>
      </c>
      <c r="C6146" s="29">
        <v>15254.630999999899</v>
      </c>
      <c r="D6146" s="29">
        <v>1</v>
      </c>
      <c r="E6146" s="29">
        <v>1</v>
      </c>
      <c r="F6146" s="29">
        <v>1262.6029999999901</v>
      </c>
      <c r="G6146" s="29">
        <v>1</v>
      </c>
      <c r="H6146" s="29">
        <v>1</v>
      </c>
      <c r="I6146" s="29">
        <v>1</v>
      </c>
      <c r="K6146" s="432"/>
      <c r="L6146" s="432" t="e">
        <f>IF(K6146=0,#REF!,0)</f>
        <v>#REF!</v>
      </c>
      <c r="O6146">
        <v>58357.459839000003</v>
      </c>
      <c r="P6146">
        <v>35</v>
      </c>
    </row>
    <row r="6147" spans="1:16">
      <c r="A6147" s="29">
        <v>6145</v>
      </c>
      <c r="B6147" s="29">
        <v>1032.623999999998</v>
      </c>
      <c r="C6147" s="29">
        <v>15254.630999999899</v>
      </c>
      <c r="D6147" s="29">
        <v>1</v>
      </c>
      <c r="E6147" s="29">
        <v>1</v>
      </c>
      <c r="F6147" s="29">
        <v>537.95399999999904</v>
      </c>
      <c r="G6147" s="29">
        <v>1</v>
      </c>
      <c r="H6147" s="29">
        <v>1</v>
      </c>
      <c r="I6147" s="29">
        <v>1</v>
      </c>
      <c r="K6147" s="432"/>
      <c r="L6147" s="432" t="e">
        <f>IF(K6147=0,#REF!,0)</f>
        <v>#REF!</v>
      </c>
      <c r="O6147">
        <v>56611.638793999999</v>
      </c>
      <c r="P6147">
        <v>31</v>
      </c>
    </row>
    <row r="6148" spans="1:16">
      <c r="A6148" s="29">
        <v>6146</v>
      </c>
      <c r="B6148" s="29">
        <v>1032.623999999998</v>
      </c>
      <c r="C6148" s="29">
        <v>15187.612999999899</v>
      </c>
      <c r="D6148" s="29">
        <v>1</v>
      </c>
      <c r="E6148" s="29">
        <v>1</v>
      </c>
      <c r="F6148" s="29">
        <v>591.91499999999905</v>
      </c>
      <c r="G6148" s="29">
        <v>1</v>
      </c>
      <c r="H6148" s="29">
        <v>1</v>
      </c>
      <c r="I6148" s="29">
        <v>1</v>
      </c>
      <c r="K6148" s="432"/>
      <c r="L6148" s="432" t="e">
        <f>IF(K6148=0,#REF!,0)</f>
        <v>#REF!</v>
      </c>
      <c r="O6148">
        <v>55090.779479999997</v>
      </c>
      <c r="P6148">
        <v>30</v>
      </c>
    </row>
    <row r="6149" spans="1:16">
      <c r="A6149" s="29">
        <v>6147</v>
      </c>
      <c r="B6149" s="29">
        <v>1032.623999999998</v>
      </c>
      <c r="C6149" s="29">
        <v>15187.612999999899</v>
      </c>
      <c r="D6149" s="29">
        <v>1</v>
      </c>
      <c r="E6149" s="29">
        <v>1</v>
      </c>
      <c r="F6149" s="29">
        <v>382.73</v>
      </c>
      <c r="G6149" s="29">
        <v>1</v>
      </c>
      <c r="H6149" s="29">
        <v>1</v>
      </c>
      <c r="I6149" s="29">
        <v>1</v>
      </c>
      <c r="K6149" s="432"/>
      <c r="L6149" s="432" t="e">
        <f>IF(K6149=0,#REF!,0)</f>
        <v>#REF!</v>
      </c>
      <c r="O6149">
        <v>54825.722503999998</v>
      </c>
      <c r="P6149">
        <v>24</v>
      </c>
    </row>
    <row r="6150" spans="1:16">
      <c r="A6150" s="29">
        <v>6148</v>
      </c>
      <c r="B6150" s="29">
        <v>1032.623999999998</v>
      </c>
      <c r="C6150" s="29">
        <v>15187.612999999899</v>
      </c>
      <c r="D6150" s="29">
        <v>1</v>
      </c>
      <c r="E6150" s="29">
        <v>1</v>
      </c>
      <c r="F6150" s="29">
        <v>231.28800000000001</v>
      </c>
      <c r="G6150" s="29">
        <v>1</v>
      </c>
      <c r="H6150" s="29">
        <v>1</v>
      </c>
      <c r="I6150" s="29">
        <v>1</v>
      </c>
      <c r="K6150" s="432"/>
      <c r="L6150" s="432" t="e">
        <f>IF(K6150=0,#REF!,0)</f>
        <v>#REF!</v>
      </c>
      <c r="O6150">
        <v>54414.966522000002</v>
      </c>
      <c r="P6150">
        <v>25</v>
      </c>
    </row>
    <row r="6151" spans="1:16">
      <c r="A6151" s="29">
        <v>6149</v>
      </c>
      <c r="B6151" s="29">
        <v>1032.623999999998</v>
      </c>
      <c r="C6151" s="29">
        <v>15187.612999999899</v>
      </c>
      <c r="D6151" s="29">
        <v>1</v>
      </c>
      <c r="E6151" s="29">
        <v>1</v>
      </c>
      <c r="F6151" s="29">
        <v>231.68700000000001</v>
      </c>
      <c r="G6151" s="29">
        <v>1</v>
      </c>
      <c r="H6151" s="29">
        <v>1</v>
      </c>
      <c r="I6151" s="29">
        <v>1</v>
      </c>
      <c r="K6151" s="432"/>
      <c r="L6151" s="432" t="e">
        <f>IF(K6151=0,#REF!,0)</f>
        <v>#REF!</v>
      </c>
      <c r="O6151">
        <v>54649.314118000002</v>
      </c>
      <c r="P6151">
        <v>26</v>
      </c>
    </row>
    <row r="6152" spans="1:16">
      <c r="A6152" s="29">
        <v>6150</v>
      </c>
      <c r="B6152" s="29">
        <v>1762.222</v>
      </c>
      <c r="C6152" s="29">
        <v>15187.612999999899</v>
      </c>
      <c r="D6152" s="29">
        <v>1</v>
      </c>
      <c r="E6152" s="29">
        <v>1</v>
      </c>
      <c r="F6152" s="29">
        <v>701.31199999999899</v>
      </c>
      <c r="G6152" s="29">
        <v>1</v>
      </c>
      <c r="H6152" s="29">
        <v>1</v>
      </c>
      <c r="I6152" s="29">
        <v>1</v>
      </c>
      <c r="K6152" s="432"/>
      <c r="L6152" s="432" t="e">
        <f>IF(K6152=0,#REF!,0)</f>
        <v>#REF!</v>
      </c>
      <c r="O6152">
        <v>55678.522338000002</v>
      </c>
      <c r="P6152">
        <v>26</v>
      </c>
    </row>
    <row r="6153" spans="1:16">
      <c r="A6153" s="29">
        <v>6151</v>
      </c>
      <c r="B6153" s="29">
        <v>6139.8579999999993</v>
      </c>
      <c r="C6153" s="29">
        <v>15289.6509999999</v>
      </c>
      <c r="D6153" s="29">
        <v>1</v>
      </c>
      <c r="E6153" s="29">
        <v>1</v>
      </c>
      <c r="F6153" s="29">
        <v>1869.2179999999901</v>
      </c>
      <c r="G6153" s="29">
        <v>1</v>
      </c>
      <c r="H6153" s="29">
        <v>1</v>
      </c>
      <c r="I6153" s="29">
        <v>1</v>
      </c>
      <c r="K6153" s="432"/>
      <c r="L6153" s="432" t="e">
        <f>IF(K6153=0,#REF!,0)</f>
        <v>#REF!</v>
      </c>
      <c r="O6153">
        <v>56784.761139000002</v>
      </c>
      <c r="P6153">
        <v>31</v>
      </c>
    </row>
    <row r="6154" spans="1:16">
      <c r="A6154" s="29">
        <v>6152</v>
      </c>
      <c r="B6154" s="29">
        <v>1762.222</v>
      </c>
      <c r="C6154" s="29">
        <v>28314.2969999999</v>
      </c>
      <c r="D6154" s="29">
        <v>1</v>
      </c>
      <c r="E6154" s="29">
        <v>1</v>
      </c>
      <c r="F6154" s="29">
        <v>3159.91</v>
      </c>
      <c r="G6154" s="29">
        <v>1</v>
      </c>
      <c r="H6154" s="29">
        <v>1</v>
      </c>
      <c r="I6154" s="29">
        <v>1</v>
      </c>
      <c r="K6154" s="432"/>
      <c r="L6154" s="432" t="e">
        <f>IF(K6154=0,#REF!,0)</f>
        <v>#REF!</v>
      </c>
      <c r="O6154">
        <v>57970.024322999998</v>
      </c>
      <c r="P6154">
        <v>39</v>
      </c>
    </row>
    <row r="6155" spans="1:16">
      <c r="A6155" s="29">
        <v>6153</v>
      </c>
      <c r="B6155" s="29">
        <v>1032.623999999998</v>
      </c>
      <c r="C6155" s="29">
        <v>29358.927999999902</v>
      </c>
      <c r="D6155" s="29">
        <v>1</v>
      </c>
      <c r="E6155" s="29">
        <v>1</v>
      </c>
      <c r="F6155" s="29">
        <v>5125.6750000000002</v>
      </c>
      <c r="G6155" s="29">
        <v>1</v>
      </c>
      <c r="H6155" s="29">
        <v>1</v>
      </c>
      <c r="I6155" s="29">
        <v>1</v>
      </c>
      <c r="K6155" s="432"/>
      <c r="L6155" s="432" t="e">
        <f>IF(K6155=0,#REF!,0)</f>
        <v>#REF!</v>
      </c>
      <c r="O6155">
        <v>59532.442475000003</v>
      </c>
      <c r="P6155">
        <v>34</v>
      </c>
    </row>
    <row r="6156" spans="1:16">
      <c r="A6156" s="29">
        <v>6154</v>
      </c>
      <c r="B6156" s="29">
        <v>1153.2399999999991</v>
      </c>
      <c r="C6156" s="29">
        <v>30479.2579999999</v>
      </c>
      <c r="D6156" s="29">
        <v>1</v>
      </c>
      <c r="E6156" s="29">
        <v>1</v>
      </c>
      <c r="F6156" s="29">
        <v>5068.6850000000004</v>
      </c>
      <c r="G6156" s="29">
        <v>1</v>
      </c>
      <c r="H6156" s="29">
        <v>1</v>
      </c>
      <c r="I6156" s="29">
        <v>1</v>
      </c>
      <c r="K6156" s="432">
        <v>7305.4696030559371</v>
      </c>
      <c r="L6156" s="432">
        <f>IF(K6156=0,#REF!,0)</f>
        <v>0</v>
      </c>
      <c r="O6156">
        <v>62278.687956999987</v>
      </c>
      <c r="P6156">
        <v>33</v>
      </c>
    </row>
    <row r="6157" spans="1:16">
      <c r="A6157" s="29">
        <v>6155</v>
      </c>
      <c r="B6157" s="29">
        <v>1213.5469999999989</v>
      </c>
      <c r="C6157" s="29">
        <v>31366.017999999891</v>
      </c>
      <c r="D6157" s="29">
        <v>1</v>
      </c>
      <c r="E6157" s="29">
        <v>1</v>
      </c>
      <c r="F6157" s="29">
        <v>4562.2560000000003</v>
      </c>
      <c r="G6157" s="29">
        <v>1</v>
      </c>
      <c r="H6157" s="29">
        <v>1</v>
      </c>
      <c r="I6157" s="29">
        <v>1</v>
      </c>
      <c r="K6157" s="432">
        <v>15197.07399169071</v>
      </c>
      <c r="L6157" s="432">
        <f>IF(K6157=0,#REF!,0)</f>
        <v>0</v>
      </c>
      <c r="O6157">
        <v>62974.690032999999</v>
      </c>
      <c r="P6157">
        <v>30</v>
      </c>
    </row>
    <row r="6158" spans="1:16">
      <c r="A6158" s="29">
        <v>6156</v>
      </c>
      <c r="B6158" s="29">
        <v>1213.5469999999989</v>
      </c>
      <c r="C6158" s="29">
        <v>30989.212999999902</v>
      </c>
      <c r="D6158" s="29">
        <v>1</v>
      </c>
      <c r="E6158" s="29">
        <v>1</v>
      </c>
      <c r="F6158" s="29">
        <v>4897.5439999999899</v>
      </c>
      <c r="G6158" s="29">
        <v>1</v>
      </c>
      <c r="H6158" s="29">
        <v>1</v>
      </c>
      <c r="I6158" s="29">
        <v>1</v>
      </c>
      <c r="K6158" s="432">
        <v>13742.108797198791</v>
      </c>
      <c r="L6158" s="432">
        <f>IF(K6158=0,#REF!,0)</f>
        <v>0</v>
      </c>
      <c r="O6158">
        <v>63941.922332000002</v>
      </c>
      <c r="P6158">
        <v>35</v>
      </c>
    </row>
    <row r="6159" spans="1:16">
      <c r="A6159" s="29">
        <v>6157</v>
      </c>
      <c r="B6159" s="29">
        <v>6200.1660000000002</v>
      </c>
      <c r="C6159" s="29">
        <v>29081.366000000002</v>
      </c>
      <c r="D6159" s="29">
        <v>1</v>
      </c>
      <c r="E6159" s="29">
        <v>1</v>
      </c>
      <c r="F6159" s="29">
        <v>4951.2240000000002</v>
      </c>
      <c r="G6159" s="29">
        <v>1</v>
      </c>
      <c r="H6159" s="29">
        <v>1</v>
      </c>
      <c r="I6159" s="29">
        <v>1</v>
      </c>
      <c r="K6159" s="432">
        <v>25168.718351529911</v>
      </c>
      <c r="L6159" s="432">
        <f>IF(K6159=0,#REF!,0)</f>
        <v>0</v>
      </c>
      <c r="O6159">
        <v>62026.320922999999</v>
      </c>
      <c r="P6159">
        <v>29</v>
      </c>
    </row>
    <row r="6160" spans="1:16">
      <c r="A6160" s="29">
        <v>6158</v>
      </c>
      <c r="B6160" s="29">
        <v>1762.222</v>
      </c>
      <c r="C6160" s="29">
        <v>28897.923999999901</v>
      </c>
      <c r="D6160" s="29">
        <v>1</v>
      </c>
      <c r="E6160" s="29">
        <v>1</v>
      </c>
      <c r="F6160" s="29">
        <v>3942.4</v>
      </c>
      <c r="G6160" s="29">
        <v>1</v>
      </c>
      <c r="H6160" s="29">
        <v>1</v>
      </c>
      <c r="I6160" s="29">
        <v>1</v>
      </c>
      <c r="K6160" s="432">
        <v>25980.815249930329</v>
      </c>
      <c r="L6160" s="432">
        <f>IF(K6160=0,#REF!,0)</f>
        <v>0</v>
      </c>
      <c r="O6160">
        <v>62503.977204000003</v>
      </c>
      <c r="P6160">
        <v>37</v>
      </c>
    </row>
    <row r="6161" spans="1:16">
      <c r="A6161" s="29">
        <v>6159</v>
      </c>
      <c r="B6161" s="29">
        <v>1032.623999999998</v>
      </c>
      <c r="C6161" s="29">
        <v>29659.701999999899</v>
      </c>
      <c r="D6161" s="29">
        <v>1</v>
      </c>
      <c r="E6161" s="29">
        <v>1</v>
      </c>
      <c r="F6161" s="29">
        <v>3156.1509999999998</v>
      </c>
      <c r="G6161" s="29">
        <v>1</v>
      </c>
      <c r="H6161" s="29">
        <v>1</v>
      </c>
      <c r="I6161" s="29">
        <v>1</v>
      </c>
      <c r="K6161" s="432">
        <v>5256.9940785304698</v>
      </c>
      <c r="L6161" s="432">
        <f>IF(K6161=0,#REF!,0)</f>
        <v>0</v>
      </c>
      <c r="O6161">
        <v>65391.765746999998</v>
      </c>
      <c r="P6161">
        <v>34</v>
      </c>
    </row>
    <row r="6162" spans="1:16">
      <c r="A6162" s="29">
        <v>6160</v>
      </c>
      <c r="B6162" s="29">
        <v>1032.623999999998</v>
      </c>
      <c r="C6162" s="29">
        <v>29274.493999999901</v>
      </c>
      <c r="D6162" s="29">
        <v>1</v>
      </c>
      <c r="E6162" s="29">
        <v>1</v>
      </c>
      <c r="F6162" s="29">
        <v>2483.3759999999902</v>
      </c>
      <c r="G6162" s="29">
        <v>1</v>
      </c>
      <c r="H6162" s="29">
        <v>1</v>
      </c>
      <c r="I6162" s="29">
        <v>1</v>
      </c>
      <c r="K6162" s="432"/>
      <c r="L6162" s="432" t="e">
        <f>IF(K6162=0,#REF!,0)</f>
        <v>#REF!</v>
      </c>
      <c r="O6162">
        <v>65177.659088</v>
      </c>
      <c r="P6162">
        <v>35</v>
      </c>
    </row>
    <row r="6163" spans="1:16">
      <c r="A6163" s="29">
        <v>6161</v>
      </c>
      <c r="B6163" s="29">
        <v>1032.623999999998</v>
      </c>
      <c r="C6163" s="29">
        <v>28897.786999999898</v>
      </c>
      <c r="D6163" s="29">
        <v>1</v>
      </c>
      <c r="E6163" s="29">
        <v>1</v>
      </c>
      <c r="F6163" s="29">
        <v>3156.5189999999998</v>
      </c>
      <c r="G6163" s="29">
        <v>1</v>
      </c>
      <c r="H6163" s="29">
        <v>1</v>
      </c>
      <c r="I6163" s="29">
        <v>1</v>
      </c>
      <c r="K6163" s="432"/>
      <c r="L6163" s="432" t="e">
        <f>IF(K6163=0,#REF!,0)</f>
        <v>#REF!</v>
      </c>
      <c r="O6163">
        <v>65963.072755000001</v>
      </c>
      <c r="P6163">
        <v>35</v>
      </c>
    </row>
    <row r="6164" spans="1:16">
      <c r="A6164" s="29">
        <v>6162</v>
      </c>
      <c r="B6164" s="29">
        <v>1762.222</v>
      </c>
      <c r="C6164" s="29">
        <v>28212.4019999999</v>
      </c>
      <c r="D6164" s="29">
        <v>1</v>
      </c>
      <c r="E6164" s="29">
        <v>1</v>
      </c>
      <c r="F6164" s="29">
        <v>4054.7080000000001</v>
      </c>
      <c r="G6164" s="29">
        <v>1</v>
      </c>
      <c r="H6164" s="29">
        <v>1</v>
      </c>
      <c r="I6164" s="29">
        <v>1</v>
      </c>
      <c r="K6164" s="432"/>
      <c r="L6164" s="432" t="e">
        <f>IF(K6164=0,#REF!,0)</f>
        <v>#REF!</v>
      </c>
      <c r="O6164">
        <v>65934.745423</v>
      </c>
      <c r="P6164">
        <v>36</v>
      </c>
    </row>
    <row r="6165" spans="1:16">
      <c r="A6165" s="29">
        <v>6163</v>
      </c>
      <c r="B6165" s="29">
        <v>6139.8579999999993</v>
      </c>
      <c r="C6165" s="29">
        <v>28118.433999999899</v>
      </c>
      <c r="D6165" s="29">
        <v>1</v>
      </c>
      <c r="E6165" s="29">
        <v>1</v>
      </c>
      <c r="F6165" s="29">
        <v>5626.3450000000003</v>
      </c>
      <c r="G6165" s="29">
        <v>1</v>
      </c>
      <c r="H6165" s="29">
        <v>1</v>
      </c>
      <c r="I6165" s="29">
        <v>1</v>
      </c>
      <c r="K6165" s="432"/>
      <c r="L6165" s="432" t="e">
        <f>IF(K6165=0,#REF!,0)</f>
        <v>#REF!</v>
      </c>
      <c r="O6165">
        <v>65143.585082999998</v>
      </c>
      <c r="P6165">
        <v>35</v>
      </c>
    </row>
    <row r="6166" spans="1:16">
      <c r="A6166" s="29">
        <v>6164</v>
      </c>
      <c r="B6166" s="29">
        <v>7599.07</v>
      </c>
      <c r="C6166" s="29">
        <v>29387.575999999899</v>
      </c>
      <c r="D6166" s="29">
        <v>1</v>
      </c>
      <c r="E6166" s="29">
        <v>1</v>
      </c>
      <c r="F6166" s="29">
        <v>4448.0309999999999</v>
      </c>
      <c r="G6166" s="29">
        <v>1</v>
      </c>
      <c r="H6166" s="29">
        <v>1</v>
      </c>
      <c r="I6166" s="29">
        <v>1</v>
      </c>
      <c r="K6166" s="432"/>
      <c r="L6166" s="432" t="e">
        <f>IF(K6166=0,#REF!,0)</f>
        <v>#REF!</v>
      </c>
      <c r="O6166">
        <v>65783.325500999999</v>
      </c>
      <c r="P6166">
        <v>36</v>
      </c>
    </row>
    <row r="6167" spans="1:16">
      <c r="A6167" s="29">
        <v>6165</v>
      </c>
      <c r="B6167" s="29">
        <v>1762.222</v>
      </c>
      <c r="C6167" s="29">
        <v>16153.0519999999</v>
      </c>
      <c r="D6167" s="29">
        <v>1</v>
      </c>
      <c r="E6167" s="29">
        <v>1</v>
      </c>
      <c r="F6167" s="29">
        <v>2485.4229999999902</v>
      </c>
      <c r="G6167" s="29">
        <v>1</v>
      </c>
      <c r="H6167" s="29">
        <v>1</v>
      </c>
      <c r="I6167" s="29">
        <v>1</v>
      </c>
      <c r="K6167" s="432"/>
      <c r="L6167" s="432" t="e">
        <f>IF(K6167=0,#REF!,0)</f>
        <v>#REF!</v>
      </c>
      <c r="O6167">
        <v>64060.785767000001</v>
      </c>
      <c r="P6167">
        <v>37</v>
      </c>
    </row>
    <row r="6168" spans="1:16">
      <c r="A6168" s="29">
        <v>6166</v>
      </c>
      <c r="B6168" s="29">
        <v>1762.222</v>
      </c>
      <c r="C6168" s="29">
        <v>15703.841999999901</v>
      </c>
      <c r="D6168" s="29">
        <v>1</v>
      </c>
      <c r="E6168" s="29">
        <v>1</v>
      </c>
      <c r="F6168" s="29">
        <v>2429.9769999999999</v>
      </c>
      <c r="G6168" s="29">
        <v>1</v>
      </c>
      <c r="H6168" s="29">
        <v>1</v>
      </c>
      <c r="I6168" s="29">
        <v>1</v>
      </c>
      <c r="K6168" s="432"/>
      <c r="L6168" s="432" t="e">
        <f>IF(K6168=0,#REF!,0)</f>
        <v>#REF!</v>
      </c>
      <c r="O6168">
        <v>62484.029297000001</v>
      </c>
      <c r="P6168">
        <v>39</v>
      </c>
    </row>
    <row r="6169" spans="1:16">
      <c r="A6169" s="29">
        <v>6167</v>
      </c>
      <c r="B6169" s="29">
        <v>1762.222</v>
      </c>
      <c r="C6169" s="29">
        <v>15254.630999999899</v>
      </c>
      <c r="D6169" s="29">
        <v>1</v>
      </c>
      <c r="E6169" s="29">
        <v>1</v>
      </c>
      <c r="F6169" s="29">
        <v>1982.07</v>
      </c>
      <c r="G6169" s="29">
        <v>1</v>
      </c>
      <c r="H6169" s="29">
        <v>1</v>
      </c>
      <c r="I6169" s="29">
        <v>1</v>
      </c>
      <c r="K6169" s="432"/>
      <c r="L6169" s="432" t="e">
        <f>IF(K6169=0,#REF!,0)</f>
        <v>#REF!</v>
      </c>
      <c r="O6169">
        <v>60663.316680000004</v>
      </c>
      <c r="P6169">
        <v>35</v>
      </c>
    </row>
    <row r="6170" spans="1:16">
      <c r="A6170" s="29">
        <v>6168</v>
      </c>
      <c r="B6170" s="29">
        <v>1032.623999999998</v>
      </c>
      <c r="C6170" s="29">
        <v>15254.630999999899</v>
      </c>
      <c r="D6170" s="29">
        <v>1</v>
      </c>
      <c r="E6170" s="29">
        <v>1</v>
      </c>
      <c r="F6170" s="29">
        <v>1199.8029999999901</v>
      </c>
      <c r="G6170" s="29">
        <v>1</v>
      </c>
      <c r="H6170" s="29">
        <v>1</v>
      </c>
      <c r="I6170" s="29">
        <v>1</v>
      </c>
      <c r="K6170" s="432"/>
      <c r="L6170" s="432" t="e">
        <f>IF(K6170=0,#REF!,0)</f>
        <v>#REF!</v>
      </c>
      <c r="O6170">
        <v>58353.207793999987</v>
      </c>
      <c r="P6170">
        <v>34</v>
      </c>
    </row>
    <row r="6171" spans="1:16">
      <c r="A6171" s="29">
        <v>6169</v>
      </c>
      <c r="B6171" s="29">
        <v>1032.623999999998</v>
      </c>
      <c r="C6171" s="29">
        <v>15254.630999999899</v>
      </c>
      <c r="D6171" s="29">
        <v>1</v>
      </c>
      <c r="E6171" s="29">
        <v>1</v>
      </c>
      <c r="F6171" s="29">
        <v>710.23199999999997</v>
      </c>
      <c r="G6171" s="29">
        <v>1</v>
      </c>
      <c r="H6171" s="29">
        <v>1</v>
      </c>
      <c r="I6171" s="29">
        <v>1</v>
      </c>
      <c r="K6171" s="432"/>
      <c r="L6171" s="432" t="e">
        <f>IF(K6171=0,#REF!,0)</f>
        <v>#REF!</v>
      </c>
      <c r="O6171">
        <v>56537.447355999997</v>
      </c>
      <c r="P6171">
        <v>30</v>
      </c>
    </row>
    <row r="6172" spans="1:16">
      <c r="A6172" s="29">
        <v>6170</v>
      </c>
      <c r="B6172" s="29">
        <v>1032.623999999998</v>
      </c>
      <c r="C6172" s="29">
        <v>15187.612999999899</v>
      </c>
      <c r="D6172" s="29">
        <v>1</v>
      </c>
      <c r="E6172" s="29">
        <v>1</v>
      </c>
      <c r="F6172" s="29">
        <v>531.39800000000002</v>
      </c>
      <c r="G6172" s="29">
        <v>1</v>
      </c>
      <c r="H6172" s="29">
        <v>1</v>
      </c>
      <c r="I6172" s="29">
        <v>1</v>
      </c>
      <c r="K6172" s="432"/>
      <c r="L6172" s="432" t="e">
        <f>IF(K6172=0,#REF!,0)</f>
        <v>#REF!</v>
      </c>
      <c r="O6172">
        <v>55320.290678999998</v>
      </c>
      <c r="P6172">
        <v>33</v>
      </c>
    </row>
    <row r="6173" spans="1:16">
      <c r="A6173" s="29">
        <v>6171</v>
      </c>
      <c r="B6173" s="29">
        <v>1032.623999999998</v>
      </c>
      <c r="C6173" s="29">
        <v>15187.612999999899</v>
      </c>
      <c r="D6173" s="29">
        <v>1</v>
      </c>
      <c r="E6173" s="29">
        <v>1</v>
      </c>
      <c r="F6173" s="29">
        <v>416.298</v>
      </c>
      <c r="G6173" s="29">
        <v>1</v>
      </c>
      <c r="H6173" s="29">
        <v>1</v>
      </c>
      <c r="I6173" s="29">
        <v>1</v>
      </c>
      <c r="K6173" s="432"/>
      <c r="L6173" s="432" t="e">
        <f>IF(K6173=0,#REF!,0)</f>
        <v>#REF!</v>
      </c>
      <c r="O6173">
        <v>55132.060913000001</v>
      </c>
      <c r="P6173">
        <v>30</v>
      </c>
    </row>
    <row r="6174" spans="1:16">
      <c r="A6174" s="29">
        <v>6172</v>
      </c>
      <c r="B6174" s="29">
        <v>1032.623999999998</v>
      </c>
      <c r="C6174" s="29">
        <v>15187.612999999899</v>
      </c>
      <c r="D6174" s="29">
        <v>1</v>
      </c>
      <c r="E6174" s="29">
        <v>1</v>
      </c>
      <c r="F6174" s="29">
        <v>236.73500000000001</v>
      </c>
      <c r="G6174" s="29">
        <v>1</v>
      </c>
      <c r="H6174" s="29">
        <v>1</v>
      </c>
      <c r="I6174" s="29">
        <v>1</v>
      </c>
      <c r="K6174" s="432"/>
      <c r="L6174" s="432" t="e">
        <f>IF(K6174=0,#REF!,0)</f>
        <v>#REF!</v>
      </c>
      <c r="O6174">
        <v>54738.885008999998</v>
      </c>
      <c r="P6174">
        <v>29</v>
      </c>
    </row>
    <row r="6175" spans="1:16">
      <c r="A6175" s="29">
        <v>6173</v>
      </c>
      <c r="B6175" s="29">
        <v>1032.623999999998</v>
      </c>
      <c r="C6175" s="29">
        <v>15187.612999999899</v>
      </c>
      <c r="D6175" s="29">
        <v>1</v>
      </c>
      <c r="E6175" s="29">
        <v>1</v>
      </c>
      <c r="F6175" s="29">
        <v>237.128999999999</v>
      </c>
      <c r="G6175" s="29">
        <v>1</v>
      </c>
      <c r="H6175" s="29">
        <v>1</v>
      </c>
      <c r="I6175" s="29">
        <v>1</v>
      </c>
      <c r="K6175" s="432"/>
      <c r="L6175" s="432" t="e">
        <f>IF(K6175=0,#REF!,0)</f>
        <v>#REF!</v>
      </c>
      <c r="O6175">
        <v>54134.189665999998</v>
      </c>
      <c r="P6175">
        <v>29</v>
      </c>
    </row>
    <row r="6176" spans="1:16">
      <c r="A6176" s="29">
        <v>6174</v>
      </c>
      <c r="B6176" s="29">
        <v>1762.222</v>
      </c>
      <c r="C6176" s="29">
        <v>15187.612999999899</v>
      </c>
      <c r="D6176" s="29">
        <v>1</v>
      </c>
      <c r="E6176" s="29">
        <v>1</v>
      </c>
      <c r="F6176" s="29">
        <v>416.84500000000003</v>
      </c>
      <c r="G6176" s="29">
        <v>1</v>
      </c>
      <c r="H6176" s="29">
        <v>1</v>
      </c>
      <c r="I6176" s="29">
        <v>1</v>
      </c>
      <c r="K6176" s="432"/>
      <c r="L6176" s="432" t="e">
        <f>IF(K6176=0,#REF!,0)</f>
        <v>#REF!</v>
      </c>
      <c r="O6176">
        <v>54862.457396999998</v>
      </c>
      <c r="P6176">
        <v>29</v>
      </c>
    </row>
    <row r="6177" spans="1:16">
      <c r="A6177" s="29">
        <v>6175</v>
      </c>
      <c r="B6177" s="29">
        <v>6139.8579999999993</v>
      </c>
      <c r="C6177" s="29">
        <v>15289.6509999999</v>
      </c>
      <c r="D6177" s="29">
        <v>1</v>
      </c>
      <c r="E6177" s="29">
        <v>1</v>
      </c>
      <c r="F6177" s="29">
        <v>1261.5530000000001</v>
      </c>
      <c r="G6177" s="29">
        <v>1</v>
      </c>
      <c r="H6177" s="29">
        <v>1</v>
      </c>
      <c r="I6177" s="29">
        <v>1</v>
      </c>
      <c r="K6177" s="432"/>
      <c r="L6177" s="432" t="e">
        <f>IF(K6177=0,#REF!,0)</f>
        <v>#REF!</v>
      </c>
      <c r="O6177">
        <v>56324.813385000001</v>
      </c>
      <c r="P6177">
        <v>33</v>
      </c>
    </row>
    <row r="6178" spans="1:16">
      <c r="A6178" s="29">
        <v>6176</v>
      </c>
      <c r="B6178" s="29">
        <v>1762.222</v>
      </c>
      <c r="C6178" s="29">
        <v>15633.8059999999</v>
      </c>
      <c r="D6178" s="29">
        <v>1</v>
      </c>
      <c r="E6178" s="29">
        <v>1</v>
      </c>
      <c r="F6178" s="29">
        <v>2559.7370000000001</v>
      </c>
      <c r="G6178" s="29">
        <v>1</v>
      </c>
      <c r="H6178" s="29">
        <v>1</v>
      </c>
      <c r="I6178" s="29">
        <v>1</v>
      </c>
      <c r="K6178" s="432"/>
      <c r="L6178" s="432" t="e">
        <f>IF(K6178=0,#REF!,0)</f>
        <v>#REF!</v>
      </c>
      <c r="O6178">
        <v>59021.697204999997</v>
      </c>
      <c r="P6178">
        <v>40</v>
      </c>
    </row>
    <row r="6179" spans="1:16">
      <c r="A6179" s="29">
        <v>6177</v>
      </c>
      <c r="B6179" s="29">
        <v>1032.623999999998</v>
      </c>
      <c r="C6179" s="29">
        <v>16672.300999999901</v>
      </c>
      <c r="D6179" s="29">
        <v>1</v>
      </c>
      <c r="E6179" s="29">
        <v>1</v>
      </c>
      <c r="F6179" s="29">
        <v>4045.5219999999999</v>
      </c>
      <c r="G6179" s="29">
        <v>1</v>
      </c>
      <c r="H6179" s="29">
        <v>1</v>
      </c>
      <c r="I6179" s="29">
        <v>1</v>
      </c>
      <c r="K6179" s="432"/>
      <c r="L6179" s="432" t="e">
        <f>IF(K6179=0,#REF!,0)</f>
        <v>#REF!</v>
      </c>
      <c r="O6179">
        <v>60889.370423</v>
      </c>
      <c r="P6179">
        <v>38</v>
      </c>
    </row>
    <row r="6180" spans="1:16">
      <c r="A6180" s="29">
        <v>6178</v>
      </c>
      <c r="B6180" s="29">
        <v>1153.2399999999991</v>
      </c>
      <c r="C6180" s="29">
        <v>17792.710999999901</v>
      </c>
      <c r="D6180" s="29">
        <v>1</v>
      </c>
      <c r="E6180" s="29">
        <v>1</v>
      </c>
      <c r="F6180" s="29">
        <v>5343.8399999999901</v>
      </c>
      <c r="G6180" s="29">
        <v>1</v>
      </c>
      <c r="H6180" s="29">
        <v>1</v>
      </c>
      <c r="I6180" s="29">
        <v>1</v>
      </c>
      <c r="K6180" s="432"/>
      <c r="L6180" s="432" t="e">
        <f>IF(K6180=0,#REF!,0)</f>
        <v>#REF!</v>
      </c>
      <c r="O6180">
        <v>61329.391022000003</v>
      </c>
      <c r="P6180">
        <v>28</v>
      </c>
    </row>
    <row r="6181" spans="1:16">
      <c r="A6181" s="29">
        <v>6179</v>
      </c>
      <c r="B6181" s="29">
        <v>1213.5469999999989</v>
      </c>
      <c r="C6181" s="29">
        <v>18679.559999999899</v>
      </c>
      <c r="D6181" s="29">
        <v>1</v>
      </c>
      <c r="E6181" s="29">
        <v>1</v>
      </c>
      <c r="F6181" s="29">
        <v>5897.2789999999904</v>
      </c>
      <c r="G6181" s="29">
        <v>1</v>
      </c>
      <c r="H6181" s="29">
        <v>1</v>
      </c>
      <c r="I6181" s="29">
        <v>1</v>
      </c>
      <c r="K6181" s="432"/>
      <c r="L6181" s="432" t="e">
        <f>IF(K6181=0,#REF!,0)</f>
        <v>#REF!</v>
      </c>
      <c r="O6181">
        <v>62883.107451999997</v>
      </c>
      <c r="P6181">
        <v>35</v>
      </c>
    </row>
    <row r="6182" spans="1:16">
      <c r="A6182" s="29">
        <v>6180</v>
      </c>
      <c r="B6182" s="29">
        <v>1213.5469999999989</v>
      </c>
      <c r="C6182" s="29">
        <v>18294.355999999902</v>
      </c>
      <c r="D6182" s="29">
        <v>1</v>
      </c>
      <c r="E6182" s="29">
        <v>1</v>
      </c>
      <c r="F6182" s="29">
        <v>6202.799</v>
      </c>
      <c r="G6182" s="29">
        <v>1</v>
      </c>
      <c r="H6182" s="29">
        <v>1</v>
      </c>
      <c r="I6182" s="29">
        <v>1</v>
      </c>
      <c r="K6182" s="432"/>
      <c r="L6182" s="432" t="e">
        <f>IF(K6182=0,#REF!,0)</f>
        <v>#REF!</v>
      </c>
      <c r="O6182">
        <v>63138.842438</v>
      </c>
      <c r="P6182">
        <v>35</v>
      </c>
    </row>
    <row r="6183" spans="1:16">
      <c r="A6183" s="29">
        <v>6181</v>
      </c>
      <c r="B6183" s="29">
        <v>6200.1660000000002</v>
      </c>
      <c r="C6183" s="29">
        <v>16386.614999999889</v>
      </c>
      <c r="D6183" s="29">
        <v>1</v>
      </c>
      <c r="E6183" s="29">
        <v>1</v>
      </c>
      <c r="F6183" s="29">
        <v>5331.20999999999</v>
      </c>
      <c r="G6183" s="29">
        <v>1</v>
      </c>
      <c r="H6183" s="29">
        <v>1</v>
      </c>
      <c r="I6183" s="29">
        <v>1</v>
      </c>
      <c r="K6183" s="432"/>
      <c r="L6183" s="432" t="e">
        <f>IF(K6183=0,#REF!,0)</f>
        <v>#REF!</v>
      </c>
      <c r="O6183">
        <v>60933.473937000002</v>
      </c>
      <c r="P6183">
        <v>33</v>
      </c>
    </row>
    <row r="6184" spans="1:16">
      <c r="A6184" s="29">
        <v>6182</v>
      </c>
      <c r="B6184" s="29">
        <v>1762.222</v>
      </c>
      <c r="C6184" s="29">
        <v>16203.154999999901</v>
      </c>
      <c r="D6184" s="29">
        <v>1</v>
      </c>
      <c r="E6184" s="29">
        <v>1</v>
      </c>
      <c r="F6184" s="29">
        <v>4587.9960000000001</v>
      </c>
      <c r="G6184" s="29">
        <v>1</v>
      </c>
      <c r="H6184" s="29">
        <v>1</v>
      </c>
      <c r="I6184" s="29">
        <v>1</v>
      </c>
      <c r="K6184" s="432"/>
      <c r="L6184" s="432" t="e">
        <f>IF(K6184=0,#REF!,0)</f>
        <v>#REF!</v>
      </c>
      <c r="O6184">
        <v>61106.812316000003</v>
      </c>
      <c r="P6184">
        <v>37</v>
      </c>
    </row>
    <row r="6185" spans="1:16">
      <c r="A6185" s="29">
        <v>6183</v>
      </c>
      <c r="B6185" s="29">
        <v>1032.623999999998</v>
      </c>
      <c r="C6185" s="29">
        <v>16973.5649999999</v>
      </c>
      <c r="D6185" s="29">
        <v>1</v>
      </c>
      <c r="E6185" s="29">
        <v>1</v>
      </c>
      <c r="F6185" s="29">
        <v>3597.8469999999902</v>
      </c>
      <c r="G6185" s="29">
        <v>1</v>
      </c>
      <c r="H6185" s="29">
        <v>1</v>
      </c>
      <c r="I6185" s="29">
        <v>1</v>
      </c>
      <c r="K6185" s="432"/>
      <c r="L6185" s="432" t="e">
        <f>IF(K6185=0,#REF!,0)</f>
        <v>#REF!</v>
      </c>
      <c r="O6185">
        <v>63778.575806000001</v>
      </c>
      <c r="P6185">
        <v>28</v>
      </c>
    </row>
    <row r="6186" spans="1:16">
      <c r="A6186" s="29">
        <v>6184</v>
      </c>
      <c r="B6186" s="29">
        <v>1032.623999999998</v>
      </c>
      <c r="C6186" s="29">
        <v>16588.360999999899</v>
      </c>
      <c r="D6186" s="29">
        <v>1</v>
      </c>
      <c r="E6186" s="29">
        <v>1</v>
      </c>
      <c r="F6186" s="29">
        <v>3165.05599999999</v>
      </c>
      <c r="G6186" s="29">
        <v>1</v>
      </c>
      <c r="H6186" s="29">
        <v>1</v>
      </c>
      <c r="I6186" s="29">
        <v>1</v>
      </c>
      <c r="K6186" s="432"/>
      <c r="L6186" s="432" t="e">
        <f>IF(K6186=0,#REF!,0)</f>
        <v>#REF!</v>
      </c>
      <c r="O6186">
        <v>64009.974211000001</v>
      </c>
      <c r="P6186">
        <v>33</v>
      </c>
    </row>
    <row r="6187" spans="1:16">
      <c r="A6187" s="29">
        <v>6185</v>
      </c>
      <c r="B6187" s="29">
        <v>1032.623999999998</v>
      </c>
      <c r="C6187" s="29">
        <v>16203.154999999901</v>
      </c>
      <c r="D6187" s="29">
        <v>1</v>
      </c>
      <c r="E6187" s="29">
        <v>1</v>
      </c>
      <c r="F6187" s="29">
        <v>1807.3509999999901</v>
      </c>
      <c r="G6187" s="29">
        <v>1</v>
      </c>
      <c r="H6187" s="29">
        <v>1</v>
      </c>
      <c r="I6187" s="29">
        <v>1</v>
      </c>
      <c r="K6187" s="432"/>
      <c r="L6187" s="432" t="e">
        <f>IF(K6187=0,#REF!,0)</f>
        <v>#REF!</v>
      </c>
      <c r="O6187">
        <v>64355.303832999998</v>
      </c>
      <c r="P6187">
        <v>26</v>
      </c>
    </row>
    <row r="6188" spans="1:16">
      <c r="A6188" s="29">
        <v>6186</v>
      </c>
      <c r="B6188" s="29">
        <v>1762.222</v>
      </c>
      <c r="C6188" s="29">
        <v>15499.762999999901</v>
      </c>
      <c r="D6188" s="29">
        <v>1</v>
      </c>
      <c r="E6188" s="29">
        <v>1</v>
      </c>
      <c r="F6188" s="29">
        <v>3414.4109999999901</v>
      </c>
      <c r="G6188" s="29">
        <v>1</v>
      </c>
      <c r="H6188" s="29">
        <v>1</v>
      </c>
      <c r="I6188" s="29">
        <v>1</v>
      </c>
      <c r="K6188" s="432"/>
      <c r="L6188" s="432" t="e">
        <f>IF(K6188=0,#REF!,0)</f>
        <v>#REF!</v>
      </c>
      <c r="O6188">
        <v>63876.935516000012</v>
      </c>
      <c r="P6188">
        <v>30</v>
      </c>
    </row>
    <row r="6189" spans="1:16">
      <c r="A6189" s="29">
        <v>6187</v>
      </c>
      <c r="B6189" s="29">
        <v>6139.8579999999993</v>
      </c>
      <c r="C6189" s="29">
        <v>15423.693999999899</v>
      </c>
      <c r="D6189" s="29">
        <v>1</v>
      </c>
      <c r="E6189" s="29">
        <v>1</v>
      </c>
      <c r="F6189" s="29">
        <v>4467.634</v>
      </c>
      <c r="G6189" s="29">
        <v>1</v>
      </c>
      <c r="H6189" s="29">
        <v>1</v>
      </c>
      <c r="I6189" s="29">
        <v>1</v>
      </c>
      <c r="K6189" s="432"/>
      <c r="L6189" s="432" t="e">
        <f>IF(K6189=0,#REF!,0)</f>
        <v>#REF!</v>
      </c>
      <c r="O6189">
        <v>62566.102905</v>
      </c>
      <c r="P6189">
        <v>28</v>
      </c>
    </row>
    <row r="6190" spans="1:16">
      <c r="A6190" s="29">
        <v>6188</v>
      </c>
      <c r="B6190" s="29">
        <v>7599.07</v>
      </c>
      <c r="C6190" s="29">
        <v>16701.287999999899</v>
      </c>
      <c r="D6190" s="29">
        <v>1</v>
      </c>
      <c r="E6190" s="29">
        <v>1</v>
      </c>
      <c r="F6190" s="29">
        <v>4839.8879999999899</v>
      </c>
      <c r="G6190" s="29">
        <v>1</v>
      </c>
      <c r="H6190" s="29">
        <v>1</v>
      </c>
      <c r="I6190" s="29">
        <v>1</v>
      </c>
      <c r="K6190" s="432"/>
      <c r="L6190" s="432" t="e">
        <f>IF(K6190=0,#REF!,0)</f>
        <v>#REF!</v>
      </c>
      <c r="O6190">
        <v>62572.267609000002</v>
      </c>
      <c r="P6190">
        <v>30</v>
      </c>
    </row>
    <row r="6191" spans="1:16">
      <c r="A6191" s="29">
        <v>6189</v>
      </c>
      <c r="B6191" s="29">
        <v>1762.222</v>
      </c>
      <c r="C6191" s="29">
        <v>16153.0519999999</v>
      </c>
      <c r="D6191" s="29">
        <v>1</v>
      </c>
      <c r="E6191" s="29">
        <v>1</v>
      </c>
      <c r="F6191" s="29">
        <v>2490.3689999999901</v>
      </c>
      <c r="G6191" s="29">
        <v>1</v>
      </c>
      <c r="H6191" s="29">
        <v>1</v>
      </c>
      <c r="I6191" s="29">
        <v>1</v>
      </c>
      <c r="K6191" s="432"/>
      <c r="L6191" s="432" t="e">
        <f>IF(K6191=0,#REF!,0)</f>
        <v>#REF!</v>
      </c>
      <c r="O6191">
        <v>61313.036681999998</v>
      </c>
      <c r="P6191">
        <v>30</v>
      </c>
    </row>
    <row r="6192" spans="1:16">
      <c r="A6192" s="29">
        <v>6190</v>
      </c>
      <c r="B6192" s="29">
        <v>1762.222</v>
      </c>
      <c r="C6192" s="29">
        <v>15703.841999999901</v>
      </c>
      <c r="D6192" s="29">
        <v>1</v>
      </c>
      <c r="E6192" s="29">
        <v>1</v>
      </c>
      <c r="F6192" s="29">
        <v>2305.6099999999901</v>
      </c>
      <c r="G6192" s="29">
        <v>1</v>
      </c>
      <c r="H6192" s="29">
        <v>1</v>
      </c>
      <c r="I6192" s="29">
        <v>1</v>
      </c>
      <c r="K6192" s="432"/>
      <c r="L6192" s="432" t="e">
        <f>IF(K6192=0,#REF!,0)</f>
        <v>#REF!</v>
      </c>
      <c r="O6192">
        <v>59069.76468</v>
      </c>
      <c r="P6192">
        <v>32</v>
      </c>
    </row>
    <row r="6193" spans="1:16">
      <c r="A6193" s="29">
        <v>6191</v>
      </c>
      <c r="B6193" s="29">
        <v>1762.222</v>
      </c>
      <c r="C6193" s="29">
        <v>15254.630999999899</v>
      </c>
      <c r="D6193" s="29">
        <v>1</v>
      </c>
      <c r="E6193" s="29">
        <v>1</v>
      </c>
      <c r="F6193" s="29">
        <v>2120.8889999999901</v>
      </c>
      <c r="G6193" s="29">
        <v>1</v>
      </c>
      <c r="H6193" s="29">
        <v>1</v>
      </c>
      <c r="I6193" s="29">
        <v>1</v>
      </c>
      <c r="K6193" s="432"/>
      <c r="L6193" s="432" t="e">
        <f>IF(K6193=0,#REF!,0)</f>
        <v>#REF!</v>
      </c>
      <c r="O6193">
        <v>56474.925079000001</v>
      </c>
      <c r="P6193">
        <v>34</v>
      </c>
    </row>
    <row r="6194" spans="1:16">
      <c r="A6194" s="29">
        <v>6192</v>
      </c>
      <c r="B6194" s="29">
        <v>1032.623999999998</v>
      </c>
      <c r="C6194" s="29">
        <v>15254.630999999899</v>
      </c>
      <c r="D6194" s="29">
        <v>1</v>
      </c>
      <c r="E6194" s="29">
        <v>1</v>
      </c>
      <c r="F6194" s="29">
        <v>1196.2149999999899</v>
      </c>
      <c r="G6194" s="29">
        <v>1</v>
      </c>
      <c r="H6194" s="29">
        <v>1</v>
      </c>
      <c r="I6194" s="29">
        <v>1</v>
      </c>
      <c r="K6194" s="432"/>
      <c r="L6194" s="432" t="e">
        <f>IF(K6194=0,#REF!,0)</f>
        <v>#REF!</v>
      </c>
      <c r="O6194">
        <v>55109.009490999997</v>
      </c>
      <c r="P6194">
        <v>34</v>
      </c>
    </row>
    <row r="6195" spans="1:16">
      <c r="A6195" s="29">
        <v>6193</v>
      </c>
      <c r="B6195" s="29">
        <v>1032.623999999998</v>
      </c>
      <c r="C6195" s="29">
        <v>15254.630999999899</v>
      </c>
      <c r="D6195" s="29">
        <v>1</v>
      </c>
      <c r="E6195" s="29">
        <v>1</v>
      </c>
      <c r="F6195" s="29">
        <v>556.12799999999902</v>
      </c>
      <c r="G6195" s="29">
        <v>1</v>
      </c>
      <c r="H6195" s="29">
        <v>1</v>
      </c>
      <c r="I6195" s="29">
        <v>1</v>
      </c>
      <c r="K6195" s="432"/>
      <c r="L6195" s="432" t="e">
        <f>IF(K6195=0,#REF!,0)</f>
        <v>#REF!</v>
      </c>
      <c r="O6195">
        <v>53898.093139999997</v>
      </c>
      <c r="P6195">
        <v>31</v>
      </c>
    </row>
    <row r="6196" spans="1:16">
      <c r="A6196" s="29">
        <v>6194</v>
      </c>
      <c r="B6196" s="29">
        <v>1032.623999999998</v>
      </c>
      <c r="C6196" s="29">
        <v>15187.612999999899</v>
      </c>
      <c r="D6196" s="29">
        <v>1</v>
      </c>
      <c r="E6196" s="29">
        <v>1</v>
      </c>
      <c r="F6196" s="29">
        <v>318.28399999999903</v>
      </c>
      <c r="G6196" s="29">
        <v>1</v>
      </c>
      <c r="H6196" s="29">
        <v>1</v>
      </c>
      <c r="I6196" s="29">
        <v>1</v>
      </c>
      <c r="K6196" s="432"/>
      <c r="L6196" s="432" t="e">
        <f>IF(K6196=0,#REF!,0)</f>
        <v>#REF!</v>
      </c>
      <c r="O6196">
        <v>52023.853148000002</v>
      </c>
      <c r="P6196">
        <v>30</v>
      </c>
    </row>
    <row r="6197" spans="1:16">
      <c r="A6197" s="29">
        <v>6195</v>
      </c>
      <c r="B6197" s="29">
        <v>1032.623999999998</v>
      </c>
      <c r="C6197" s="29">
        <v>15187.612999999899</v>
      </c>
      <c r="D6197" s="29">
        <v>1</v>
      </c>
      <c r="E6197" s="29">
        <v>1</v>
      </c>
      <c r="F6197" s="29">
        <v>256.803</v>
      </c>
      <c r="G6197" s="29">
        <v>1</v>
      </c>
      <c r="H6197" s="29">
        <v>1</v>
      </c>
      <c r="I6197" s="29">
        <v>1</v>
      </c>
      <c r="K6197" s="432"/>
      <c r="L6197" s="432" t="e">
        <f>IF(K6197=0,#REF!,0)</f>
        <v>#REF!</v>
      </c>
      <c r="O6197">
        <v>52641.561507999999</v>
      </c>
      <c r="P6197">
        <v>28</v>
      </c>
    </row>
    <row r="6198" spans="1:16">
      <c r="A6198" s="29">
        <v>6196</v>
      </c>
      <c r="B6198" s="29">
        <v>1032.623999999998</v>
      </c>
      <c r="C6198" s="29">
        <v>15187.612999999899</v>
      </c>
      <c r="D6198" s="29">
        <v>1</v>
      </c>
      <c r="E6198" s="29">
        <v>1</v>
      </c>
      <c r="F6198" s="29">
        <v>257.36500000000001</v>
      </c>
      <c r="G6198" s="29">
        <v>1</v>
      </c>
      <c r="H6198" s="29">
        <v>1</v>
      </c>
      <c r="I6198" s="29">
        <v>1</v>
      </c>
      <c r="K6198" s="432"/>
      <c r="L6198" s="432" t="e">
        <f>IF(K6198=0,#REF!,0)</f>
        <v>#REF!</v>
      </c>
      <c r="O6198">
        <v>51797.353668999996</v>
      </c>
      <c r="P6198">
        <v>27</v>
      </c>
    </row>
    <row r="6199" spans="1:16">
      <c r="A6199" s="29">
        <v>6197</v>
      </c>
      <c r="B6199" s="29">
        <v>1032.623999999998</v>
      </c>
      <c r="C6199" s="29">
        <v>15187.612999999899</v>
      </c>
      <c r="D6199" s="29">
        <v>1</v>
      </c>
      <c r="E6199" s="29">
        <v>1</v>
      </c>
      <c r="F6199" s="29">
        <v>235.32400000000001</v>
      </c>
      <c r="G6199" s="29">
        <v>1</v>
      </c>
      <c r="H6199" s="29">
        <v>1</v>
      </c>
      <c r="I6199" s="29">
        <v>1</v>
      </c>
      <c r="K6199" s="432"/>
      <c r="L6199" s="432" t="e">
        <f>IF(K6199=0,#REF!,0)</f>
        <v>#REF!</v>
      </c>
      <c r="O6199">
        <v>52051.936127000001</v>
      </c>
      <c r="P6199">
        <v>27</v>
      </c>
    </row>
    <row r="6200" spans="1:16">
      <c r="A6200" s="29">
        <v>6198</v>
      </c>
      <c r="B6200" s="29">
        <v>1762.222</v>
      </c>
      <c r="C6200" s="29">
        <v>15187.612999999899</v>
      </c>
      <c r="D6200" s="29">
        <v>1</v>
      </c>
      <c r="E6200" s="29">
        <v>1</v>
      </c>
      <c r="F6200" s="29">
        <v>2506.5619999999999</v>
      </c>
      <c r="G6200" s="29">
        <v>1</v>
      </c>
      <c r="H6200" s="29">
        <v>1</v>
      </c>
      <c r="I6200" s="29">
        <v>1</v>
      </c>
      <c r="K6200" s="432"/>
      <c r="L6200" s="432" t="e">
        <f>IF(K6200=0,#REF!,0)</f>
        <v>#REF!</v>
      </c>
      <c r="O6200">
        <v>52313.393555000002</v>
      </c>
      <c r="P6200">
        <v>28</v>
      </c>
    </row>
    <row r="6201" spans="1:16">
      <c r="A6201" s="29">
        <v>6199</v>
      </c>
      <c r="B6201" s="29">
        <v>6139.8579999999993</v>
      </c>
      <c r="C6201" s="29">
        <v>15289.6509999999</v>
      </c>
      <c r="D6201" s="29">
        <v>1</v>
      </c>
      <c r="E6201" s="29">
        <v>1</v>
      </c>
      <c r="F6201" s="29">
        <v>6571.3190000000004</v>
      </c>
      <c r="G6201" s="29">
        <v>1</v>
      </c>
      <c r="H6201" s="29">
        <v>1</v>
      </c>
      <c r="I6201" s="29">
        <v>1</v>
      </c>
      <c r="K6201" s="432"/>
      <c r="L6201" s="432" t="e">
        <f>IF(K6201=0,#REF!,0)</f>
        <v>#REF!</v>
      </c>
      <c r="O6201">
        <v>52531.206741000002</v>
      </c>
      <c r="P6201">
        <v>25</v>
      </c>
    </row>
    <row r="6202" spans="1:16">
      <c r="A6202" s="29">
        <v>6200</v>
      </c>
      <c r="B6202" s="29">
        <v>1762.222</v>
      </c>
      <c r="C6202" s="29">
        <v>44265.012000000002</v>
      </c>
      <c r="D6202" s="29">
        <v>1</v>
      </c>
      <c r="E6202" s="29">
        <v>1</v>
      </c>
      <c r="F6202" s="29">
        <v>5324.6729999999998</v>
      </c>
      <c r="G6202" s="29">
        <v>1</v>
      </c>
      <c r="H6202" s="29">
        <v>1</v>
      </c>
      <c r="I6202" s="29">
        <v>1</v>
      </c>
      <c r="K6202" s="432"/>
      <c r="L6202" s="432" t="e">
        <f>IF(K6202=0,#REF!,0)</f>
        <v>#REF!</v>
      </c>
      <c r="O6202">
        <v>53410.573700000001</v>
      </c>
      <c r="P6202">
        <v>31</v>
      </c>
    </row>
    <row r="6203" spans="1:16">
      <c r="A6203" s="29">
        <v>6201</v>
      </c>
      <c r="B6203" s="29">
        <v>1032.623999999998</v>
      </c>
      <c r="C6203" s="29">
        <v>75100.3109999999</v>
      </c>
      <c r="D6203" s="29">
        <v>1</v>
      </c>
      <c r="E6203" s="29">
        <v>1</v>
      </c>
      <c r="F6203" s="29">
        <v>4406.8549999999896</v>
      </c>
      <c r="G6203" s="29">
        <v>1</v>
      </c>
      <c r="H6203" s="29">
        <v>1</v>
      </c>
      <c r="I6203" s="29">
        <v>1</v>
      </c>
      <c r="K6203" s="432"/>
      <c r="L6203" s="432" t="e">
        <f>IF(K6203=0,#REF!,0)</f>
        <v>#REF!</v>
      </c>
      <c r="O6203">
        <v>54841.656067000004</v>
      </c>
      <c r="P6203">
        <v>30</v>
      </c>
    </row>
    <row r="6204" spans="1:16">
      <c r="A6204" s="29">
        <v>6202</v>
      </c>
      <c r="B6204" s="29">
        <v>1153.2399999999991</v>
      </c>
      <c r="C6204" s="29">
        <v>94524.086999999796</v>
      </c>
      <c r="D6204" s="29">
        <v>1</v>
      </c>
      <c r="E6204" s="29">
        <v>1</v>
      </c>
      <c r="F6204" s="29">
        <v>3353.8150000000001</v>
      </c>
      <c r="G6204" s="29">
        <v>1</v>
      </c>
      <c r="H6204" s="29">
        <v>1</v>
      </c>
      <c r="I6204" s="29">
        <v>1</v>
      </c>
      <c r="K6204" s="432"/>
      <c r="L6204" s="432" t="e">
        <f>IF(K6204=0,#REF!,0)</f>
        <v>#REF!</v>
      </c>
      <c r="O6204">
        <v>56187.607269</v>
      </c>
      <c r="P6204">
        <v>31</v>
      </c>
    </row>
    <row r="6205" spans="1:16">
      <c r="A6205" s="29">
        <v>6203</v>
      </c>
      <c r="B6205" s="29">
        <v>1213.5469999999989</v>
      </c>
      <c r="C6205" s="29">
        <v>113680.2809999998</v>
      </c>
      <c r="D6205" s="29">
        <v>1</v>
      </c>
      <c r="E6205" s="29">
        <v>1</v>
      </c>
      <c r="F6205" s="29">
        <v>2958.9279999999999</v>
      </c>
      <c r="G6205" s="29">
        <v>1</v>
      </c>
      <c r="H6205" s="29">
        <v>1</v>
      </c>
      <c r="I6205" s="29">
        <v>1</v>
      </c>
      <c r="K6205" s="432"/>
      <c r="L6205" s="432" t="e">
        <f>IF(K6205=0,#REF!,0)</f>
        <v>#REF!</v>
      </c>
      <c r="O6205">
        <v>57178.551422999997</v>
      </c>
      <c r="P6205">
        <v>31</v>
      </c>
    </row>
    <row r="6206" spans="1:16">
      <c r="A6206" s="29">
        <v>6204</v>
      </c>
      <c r="B6206" s="29">
        <v>1213.5469999999989</v>
      </c>
      <c r="C6206" s="29">
        <v>95004.602999999799</v>
      </c>
      <c r="D6206" s="29">
        <v>1</v>
      </c>
      <c r="E6206" s="29">
        <v>1</v>
      </c>
      <c r="F6206" s="29">
        <v>2761.4249999999902</v>
      </c>
      <c r="G6206" s="29">
        <v>1</v>
      </c>
      <c r="H6206" s="29">
        <v>1</v>
      </c>
      <c r="I6206" s="29">
        <v>1</v>
      </c>
      <c r="K6206" s="432"/>
      <c r="L6206" s="432" t="e">
        <f>IF(K6206=0,#REF!,0)</f>
        <v>#REF!</v>
      </c>
      <c r="O6206">
        <v>57894.538391000002</v>
      </c>
      <c r="P6206">
        <v>30</v>
      </c>
    </row>
    <row r="6207" spans="1:16">
      <c r="A6207" s="29">
        <v>6205</v>
      </c>
      <c r="B6207" s="29">
        <v>6200.1660000000002</v>
      </c>
      <c r="C6207" s="29">
        <v>49753.864999999903</v>
      </c>
      <c r="D6207" s="29">
        <v>1</v>
      </c>
      <c r="E6207" s="29">
        <v>1</v>
      </c>
      <c r="F6207" s="29">
        <v>4134.6499999999996</v>
      </c>
      <c r="G6207" s="29">
        <v>1</v>
      </c>
      <c r="H6207" s="29">
        <v>1</v>
      </c>
      <c r="I6207" s="29">
        <v>1</v>
      </c>
      <c r="K6207" s="432"/>
      <c r="L6207" s="432" t="e">
        <f>IF(K6207=0,#REF!,0)</f>
        <v>#REF!</v>
      </c>
      <c r="O6207">
        <v>56486.436889999997</v>
      </c>
      <c r="P6207">
        <v>30</v>
      </c>
    </row>
    <row r="6208" spans="1:16">
      <c r="A6208" s="29">
        <v>6206</v>
      </c>
      <c r="B6208" s="29">
        <v>1762.222</v>
      </c>
      <c r="C6208" s="29">
        <v>74637.907999999908</v>
      </c>
      <c r="D6208" s="29">
        <v>1</v>
      </c>
      <c r="E6208" s="29">
        <v>1</v>
      </c>
      <c r="F6208" s="29">
        <v>3677.0799999999899</v>
      </c>
      <c r="G6208" s="29">
        <v>1</v>
      </c>
      <c r="H6208" s="29">
        <v>1</v>
      </c>
      <c r="I6208" s="29">
        <v>1</v>
      </c>
      <c r="K6208" s="432"/>
      <c r="L6208" s="432" t="e">
        <f>IF(K6208=0,#REF!,0)</f>
        <v>#REF!</v>
      </c>
      <c r="O6208">
        <v>56346.579102000003</v>
      </c>
      <c r="P6208">
        <v>35</v>
      </c>
    </row>
    <row r="6209" spans="1:16">
      <c r="A6209" s="29">
        <v>6207</v>
      </c>
      <c r="B6209" s="29">
        <v>1032.623999999998</v>
      </c>
      <c r="C6209" s="29">
        <v>111974.02899999981</v>
      </c>
      <c r="D6209" s="29">
        <v>1</v>
      </c>
      <c r="E6209" s="29">
        <v>1</v>
      </c>
      <c r="F6209" s="29">
        <v>2108.7649999999999</v>
      </c>
      <c r="G6209" s="29">
        <v>1</v>
      </c>
      <c r="H6209" s="29">
        <v>1</v>
      </c>
      <c r="I6209" s="29">
        <v>1</v>
      </c>
      <c r="K6209" s="432"/>
      <c r="L6209" s="432" t="e">
        <f>IF(K6209=0,#REF!,0)</f>
        <v>#REF!</v>
      </c>
      <c r="O6209">
        <v>57782.935791000004</v>
      </c>
      <c r="P6209">
        <v>33</v>
      </c>
    </row>
    <row r="6210" spans="1:16">
      <c r="A6210" s="29">
        <v>6208</v>
      </c>
      <c r="B6210" s="29">
        <v>1032.623999999998</v>
      </c>
      <c r="C6210" s="29">
        <v>93313.290999999794</v>
      </c>
      <c r="D6210" s="29">
        <v>1</v>
      </c>
      <c r="E6210" s="29">
        <v>1</v>
      </c>
      <c r="F6210" s="29">
        <v>1847.8150000000001</v>
      </c>
      <c r="G6210" s="29">
        <v>1</v>
      </c>
      <c r="H6210" s="29">
        <v>1</v>
      </c>
      <c r="I6210" s="29">
        <v>1</v>
      </c>
      <c r="K6210" s="432"/>
      <c r="L6210" s="432" t="e">
        <f>IF(K6210=0,#REF!,0)</f>
        <v>#REF!</v>
      </c>
      <c r="O6210">
        <v>57792.093443999998</v>
      </c>
      <c r="P6210">
        <v>34</v>
      </c>
    </row>
    <row r="6211" spans="1:16">
      <c r="A6211" s="29">
        <v>6209</v>
      </c>
      <c r="B6211" s="29">
        <v>1032.623999999998</v>
      </c>
      <c r="C6211" s="29">
        <v>81385.600999999908</v>
      </c>
      <c r="D6211" s="29">
        <v>1</v>
      </c>
      <c r="E6211" s="29">
        <v>1</v>
      </c>
      <c r="F6211" s="29">
        <v>2109.8339999999998</v>
      </c>
      <c r="G6211" s="29">
        <v>1</v>
      </c>
      <c r="H6211" s="29">
        <v>1</v>
      </c>
      <c r="I6211" s="29">
        <v>1</v>
      </c>
      <c r="K6211" s="432"/>
      <c r="L6211" s="432" t="e">
        <f>IF(K6211=0,#REF!,0)</f>
        <v>#REF!</v>
      </c>
      <c r="O6211">
        <v>57058.291351</v>
      </c>
      <c r="P6211">
        <v>33</v>
      </c>
    </row>
    <row r="6212" spans="1:16">
      <c r="A6212" s="29">
        <v>6210</v>
      </c>
      <c r="B6212" s="29">
        <v>1762.222</v>
      </c>
      <c r="C6212" s="29">
        <v>44126.074999999997</v>
      </c>
      <c r="D6212" s="29">
        <v>1</v>
      </c>
      <c r="E6212" s="29">
        <v>1</v>
      </c>
      <c r="F6212" s="29">
        <v>3680.6419999999998</v>
      </c>
      <c r="G6212" s="29">
        <v>1</v>
      </c>
      <c r="H6212" s="29">
        <v>1</v>
      </c>
      <c r="I6212" s="29">
        <v>1</v>
      </c>
      <c r="K6212" s="432"/>
      <c r="L6212" s="432" t="e">
        <f>IF(K6212=0,#REF!,0)</f>
        <v>#REF!</v>
      </c>
      <c r="O6212">
        <v>56399.801849000003</v>
      </c>
      <c r="P6212">
        <v>35</v>
      </c>
    </row>
    <row r="6213" spans="1:16">
      <c r="A6213" s="29">
        <v>6211</v>
      </c>
      <c r="B6213" s="29">
        <v>6139.8579999999993</v>
      </c>
      <c r="C6213" s="29">
        <v>28118.4539999999</v>
      </c>
      <c r="D6213" s="29">
        <v>1</v>
      </c>
      <c r="E6213" s="29">
        <v>1</v>
      </c>
      <c r="F6213" s="29">
        <v>5187.08</v>
      </c>
      <c r="G6213" s="29">
        <v>1</v>
      </c>
      <c r="H6213" s="29">
        <v>1</v>
      </c>
      <c r="I6213" s="29">
        <v>1</v>
      </c>
      <c r="K6213" s="432"/>
      <c r="L6213" s="432" t="e">
        <f>IF(K6213=0,#REF!,0)</f>
        <v>#REF!</v>
      </c>
      <c r="O6213">
        <v>56003.096101000003</v>
      </c>
      <c r="P6213">
        <v>35</v>
      </c>
    </row>
    <row r="6214" spans="1:16">
      <c r="A6214" s="29">
        <v>6212</v>
      </c>
      <c r="B6214" s="29">
        <v>7599.07</v>
      </c>
      <c r="C6214" s="29">
        <v>29387.5429999999</v>
      </c>
      <c r="D6214" s="29">
        <v>1</v>
      </c>
      <c r="E6214" s="29">
        <v>1</v>
      </c>
      <c r="F6214" s="29">
        <v>5252.683</v>
      </c>
      <c r="G6214" s="29">
        <v>1</v>
      </c>
      <c r="H6214" s="29">
        <v>1</v>
      </c>
      <c r="I6214" s="29">
        <v>1</v>
      </c>
      <c r="K6214" s="432"/>
      <c r="L6214" s="432" t="e">
        <f>IF(K6214=0,#REF!,0)</f>
        <v>#REF!</v>
      </c>
      <c r="O6214">
        <v>57530.979431</v>
      </c>
      <c r="P6214">
        <v>36</v>
      </c>
    </row>
    <row r="6215" spans="1:16">
      <c r="A6215" s="29">
        <v>6213</v>
      </c>
      <c r="B6215" s="29">
        <v>1762.222</v>
      </c>
      <c r="C6215" s="29">
        <v>16153.0519999999</v>
      </c>
      <c r="D6215" s="29">
        <v>1</v>
      </c>
      <c r="E6215" s="29">
        <v>1</v>
      </c>
      <c r="F6215" s="29">
        <v>4075.2839999999901</v>
      </c>
      <c r="G6215" s="29">
        <v>1</v>
      </c>
      <c r="H6215" s="29">
        <v>1</v>
      </c>
      <c r="I6215" s="29">
        <v>1</v>
      </c>
      <c r="K6215" s="432"/>
      <c r="L6215" s="432" t="e">
        <f>IF(K6215=0,#REF!,0)</f>
        <v>#REF!</v>
      </c>
      <c r="O6215">
        <v>57538.944855000002</v>
      </c>
      <c r="P6215">
        <v>35</v>
      </c>
    </row>
    <row r="6216" spans="1:16">
      <c r="A6216" s="29">
        <v>6214</v>
      </c>
      <c r="B6216" s="29">
        <v>1762.222</v>
      </c>
      <c r="C6216" s="29">
        <v>15703.841999999901</v>
      </c>
      <c r="D6216" s="29">
        <v>1</v>
      </c>
      <c r="E6216" s="29">
        <v>1</v>
      </c>
      <c r="F6216" s="29">
        <v>2962.165</v>
      </c>
      <c r="G6216" s="29">
        <v>1</v>
      </c>
      <c r="H6216" s="29">
        <v>1</v>
      </c>
      <c r="I6216" s="29">
        <v>1</v>
      </c>
      <c r="K6216" s="432"/>
      <c r="L6216" s="432" t="e">
        <f>IF(K6216=0,#REF!,0)</f>
        <v>#REF!</v>
      </c>
      <c r="O6216">
        <v>56478.268768000002</v>
      </c>
      <c r="P6216">
        <v>34</v>
      </c>
    </row>
    <row r="6217" spans="1:16">
      <c r="A6217" s="29">
        <v>6215</v>
      </c>
      <c r="B6217" s="29">
        <v>1762.222</v>
      </c>
      <c r="C6217" s="29">
        <v>15254.630999999899</v>
      </c>
      <c r="D6217" s="29">
        <v>1</v>
      </c>
      <c r="E6217" s="29">
        <v>1</v>
      </c>
      <c r="F6217" s="29">
        <v>1654.44099999999</v>
      </c>
      <c r="G6217" s="29">
        <v>1</v>
      </c>
      <c r="H6217" s="29">
        <v>1</v>
      </c>
      <c r="I6217" s="29">
        <v>1</v>
      </c>
      <c r="K6217" s="432"/>
      <c r="L6217" s="432" t="e">
        <f>IF(K6217=0,#REF!,0)</f>
        <v>#REF!</v>
      </c>
      <c r="O6217">
        <v>54640.567078</v>
      </c>
      <c r="P6217">
        <v>32</v>
      </c>
    </row>
    <row r="6218" spans="1:16">
      <c r="A6218" s="29">
        <v>6216</v>
      </c>
      <c r="B6218" s="29">
        <v>1032.623999999998</v>
      </c>
      <c r="C6218" s="29">
        <v>15254.630999999899</v>
      </c>
      <c r="D6218" s="29">
        <v>1</v>
      </c>
      <c r="E6218" s="29">
        <v>1</v>
      </c>
      <c r="F6218" s="29">
        <v>1263.7180000000001</v>
      </c>
      <c r="G6218" s="29">
        <v>1</v>
      </c>
      <c r="H6218" s="29">
        <v>1</v>
      </c>
      <c r="I6218" s="29">
        <v>1</v>
      </c>
      <c r="K6218" s="432"/>
      <c r="L6218" s="432" t="e">
        <f>IF(K6218=0,#REF!,0)</f>
        <v>#REF!</v>
      </c>
      <c r="O6218">
        <v>53396.628234999996</v>
      </c>
      <c r="P6218">
        <v>33</v>
      </c>
    </row>
    <row r="6219" spans="1:16">
      <c r="A6219" s="29">
        <v>6217</v>
      </c>
      <c r="B6219" s="29">
        <v>1032.623999999998</v>
      </c>
      <c r="C6219" s="29">
        <v>15254.630999999899</v>
      </c>
      <c r="D6219" s="29">
        <v>1</v>
      </c>
      <c r="E6219" s="29">
        <v>1</v>
      </c>
      <c r="F6219" s="29">
        <v>556.61199999999997</v>
      </c>
      <c r="G6219" s="29">
        <v>1</v>
      </c>
      <c r="H6219" s="29">
        <v>1</v>
      </c>
      <c r="I6219" s="29">
        <v>1</v>
      </c>
      <c r="K6219" s="432"/>
      <c r="L6219" s="432" t="e">
        <f>IF(K6219=0,#REF!,0)</f>
        <v>#REF!</v>
      </c>
      <c r="O6219">
        <v>52364.213929000012</v>
      </c>
      <c r="P6219">
        <v>32</v>
      </c>
    </row>
    <row r="6220" spans="1:16">
      <c r="A6220" s="29">
        <v>6218</v>
      </c>
      <c r="B6220" s="29">
        <v>1032.623999999998</v>
      </c>
      <c r="C6220" s="29">
        <v>15187.612999999899</v>
      </c>
      <c r="D6220" s="29">
        <v>1</v>
      </c>
      <c r="E6220" s="29">
        <v>1</v>
      </c>
      <c r="F6220" s="29">
        <v>318.59199999999998</v>
      </c>
      <c r="G6220" s="29">
        <v>1</v>
      </c>
      <c r="H6220" s="29">
        <v>1</v>
      </c>
      <c r="I6220" s="29">
        <v>1</v>
      </c>
      <c r="K6220" s="432"/>
      <c r="L6220" s="432" t="e">
        <f>IF(K6220=0,#REF!,0)</f>
        <v>#REF!</v>
      </c>
      <c r="O6220">
        <v>49132.163758000002</v>
      </c>
      <c r="P6220">
        <v>30</v>
      </c>
    </row>
    <row r="6221" spans="1:16">
      <c r="A6221" s="29">
        <v>6219</v>
      </c>
      <c r="B6221" s="29">
        <v>1032.623999999998</v>
      </c>
      <c r="C6221" s="29">
        <v>15187.612999999899</v>
      </c>
      <c r="D6221" s="29">
        <v>1</v>
      </c>
      <c r="E6221" s="29">
        <v>1</v>
      </c>
      <c r="F6221" s="29">
        <v>257.01600000000002</v>
      </c>
      <c r="G6221" s="29">
        <v>1</v>
      </c>
      <c r="H6221" s="29">
        <v>1</v>
      </c>
      <c r="I6221" s="29">
        <v>1</v>
      </c>
      <c r="K6221" s="432"/>
      <c r="L6221" s="432" t="e">
        <f>IF(K6221=0,#REF!,0)</f>
        <v>#REF!</v>
      </c>
      <c r="O6221">
        <v>49155.269348000002</v>
      </c>
      <c r="P6221">
        <v>28</v>
      </c>
    </row>
    <row r="6222" spans="1:16">
      <c r="A6222" s="29">
        <v>6220</v>
      </c>
      <c r="B6222" s="29">
        <v>1032.623999999998</v>
      </c>
      <c r="C6222" s="29">
        <v>15187.612999999899</v>
      </c>
      <c r="D6222" s="29">
        <v>1</v>
      </c>
      <c r="E6222" s="29">
        <v>1</v>
      </c>
      <c r="F6222" s="29">
        <v>257.33199999999999</v>
      </c>
      <c r="G6222" s="29">
        <v>1</v>
      </c>
      <c r="H6222" s="29">
        <v>1</v>
      </c>
      <c r="I6222" s="29">
        <v>1</v>
      </c>
      <c r="K6222" s="432"/>
      <c r="L6222" s="432" t="e">
        <f>IF(K6222=0,#REF!,0)</f>
        <v>#REF!</v>
      </c>
      <c r="O6222">
        <v>48588.108336999998</v>
      </c>
      <c r="P6222">
        <v>28</v>
      </c>
    </row>
    <row r="6223" spans="1:16">
      <c r="A6223" s="29">
        <v>6221</v>
      </c>
      <c r="B6223" s="29">
        <v>1032.623999999998</v>
      </c>
      <c r="C6223" s="29">
        <v>15187.612999999899</v>
      </c>
      <c r="D6223" s="29">
        <v>1</v>
      </c>
      <c r="E6223" s="29">
        <v>1</v>
      </c>
      <c r="F6223" s="29">
        <v>235.066</v>
      </c>
      <c r="G6223" s="29">
        <v>1</v>
      </c>
      <c r="H6223" s="29">
        <v>1</v>
      </c>
      <c r="I6223" s="29">
        <v>1</v>
      </c>
      <c r="K6223" s="432"/>
      <c r="L6223" s="432" t="e">
        <f>IF(K6223=0,#REF!,0)</f>
        <v>#REF!</v>
      </c>
      <c r="O6223">
        <v>48943.062348000007</v>
      </c>
      <c r="P6223">
        <v>30</v>
      </c>
    </row>
    <row r="6224" spans="1:16">
      <c r="A6224" s="29">
        <v>6222</v>
      </c>
      <c r="B6224" s="29">
        <v>1762.222</v>
      </c>
      <c r="C6224" s="29">
        <v>15187.612999999899</v>
      </c>
      <c r="D6224" s="29">
        <v>1</v>
      </c>
      <c r="E6224" s="29">
        <v>1</v>
      </c>
      <c r="F6224" s="29">
        <v>2505.7020000000002</v>
      </c>
      <c r="G6224" s="29">
        <v>1</v>
      </c>
      <c r="H6224" s="29">
        <v>1</v>
      </c>
      <c r="I6224" s="29">
        <v>1</v>
      </c>
      <c r="K6224" s="432"/>
      <c r="L6224" s="432" t="e">
        <f>IF(K6224=0,#REF!,0)</f>
        <v>#REF!</v>
      </c>
      <c r="O6224">
        <v>49231.788696000003</v>
      </c>
      <c r="P6224">
        <v>28</v>
      </c>
    </row>
    <row r="6225" spans="1:16">
      <c r="A6225" s="29">
        <v>6223</v>
      </c>
      <c r="B6225" s="29">
        <v>6139.8579999999993</v>
      </c>
      <c r="C6225" s="29">
        <v>15289.6509999999</v>
      </c>
      <c r="D6225" s="29">
        <v>1</v>
      </c>
      <c r="E6225" s="29">
        <v>1</v>
      </c>
      <c r="F6225" s="29">
        <v>6568.85</v>
      </c>
      <c r="G6225" s="29">
        <v>1</v>
      </c>
      <c r="H6225" s="29">
        <v>1</v>
      </c>
      <c r="I6225" s="29">
        <v>1</v>
      </c>
      <c r="K6225" s="432"/>
      <c r="L6225" s="432" t="e">
        <f>IF(K6225=0,#REF!,0)</f>
        <v>#REF!</v>
      </c>
      <c r="O6225">
        <v>49348.825318000003</v>
      </c>
      <c r="P6225">
        <v>27</v>
      </c>
    </row>
    <row r="6226" spans="1:16">
      <c r="A6226" s="29">
        <v>6224</v>
      </c>
      <c r="B6226" s="29">
        <v>1762.222</v>
      </c>
      <c r="C6226" s="29">
        <v>44255.364999999998</v>
      </c>
      <c r="D6226" s="29">
        <v>1</v>
      </c>
      <c r="E6226" s="29">
        <v>1</v>
      </c>
      <c r="F6226" s="29">
        <v>5324.143</v>
      </c>
      <c r="G6226" s="29">
        <v>1</v>
      </c>
      <c r="H6226" s="29">
        <v>1</v>
      </c>
      <c r="I6226" s="29">
        <v>1</v>
      </c>
      <c r="K6226" s="432"/>
      <c r="L6226" s="432" t="e">
        <f>IF(K6226=0,#REF!,0)</f>
        <v>#REF!</v>
      </c>
      <c r="O6226">
        <v>49608.914765000001</v>
      </c>
      <c r="P6226">
        <v>29</v>
      </c>
    </row>
    <row r="6227" spans="1:16">
      <c r="A6227" s="29">
        <v>6225</v>
      </c>
      <c r="B6227" s="29">
        <v>1032.623999999998</v>
      </c>
      <c r="C6227" s="29">
        <v>75099.897999999899</v>
      </c>
      <c r="D6227" s="29">
        <v>1</v>
      </c>
      <c r="E6227" s="29">
        <v>1</v>
      </c>
      <c r="F6227" s="29">
        <v>4405.2129999999997</v>
      </c>
      <c r="G6227" s="29">
        <v>1</v>
      </c>
      <c r="H6227" s="29">
        <v>1</v>
      </c>
      <c r="I6227" s="29">
        <v>1</v>
      </c>
      <c r="K6227" s="432"/>
      <c r="L6227" s="432" t="e">
        <f>IF(K6227=0,#REF!,0)</f>
        <v>#REF!</v>
      </c>
      <c r="O6227">
        <v>49409.091461999997</v>
      </c>
      <c r="P6227">
        <v>28</v>
      </c>
    </row>
    <row r="6228" spans="1:16">
      <c r="A6228" s="29">
        <v>6226</v>
      </c>
      <c r="B6228" s="29">
        <v>1153.2399999999991</v>
      </c>
      <c r="C6228" s="29">
        <v>94524.340999999797</v>
      </c>
      <c r="D6228" s="29">
        <v>1</v>
      </c>
      <c r="E6228" s="29">
        <v>1</v>
      </c>
      <c r="F6228" s="29">
        <v>3355.6239999999998</v>
      </c>
      <c r="G6228" s="29">
        <v>1</v>
      </c>
      <c r="H6228" s="29">
        <v>1</v>
      </c>
      <c r="I6228" s="29">
        <v>1</v>
      </c>
      <c r="K6228" s="432"/>
      <c r="L6228" s="432" t="e">
        <f>IF(K6228=0,#REF!,0)</f>
        <v>#REF!</v>
      </c>
      <c r="O6228">
        <v>50491.182616999999</v>
      </c>
      <c r="P6228">
        <v>30</v>
      </c>
    </row>
    <row r="6229" spans="1:16">
      <c r="A6229" s="29">
        <v>6227</v>
      </c>
      <c r="B6229" s="29">
        <v>1213.5469999999989</v>
      </c>
      <c r="C6229" s="29">
        <v>113680.7549999998</v>
      </c>
      <c r="D6229" s="29">
        <v>1</v>
      </c>
      <c r="E6229" s="29">
        <v>1</v>
      </c>
      <c r="F6229" s="29">
        <v>2961.3989999999999</v>
      </c>
      <c r="G6229" s="29">
        <v>1</v>
      </c>
      <c r="H6229" s="29">
        <v>1</v>
      </c>
      <c r="I6229" s="29">
        <v>1</v>
      </c>
      <c r="K6229" s="432">
        <v>13979.350462384909</v>
      </c>
      <c r="L6229" s="432">
        <f>IF(K6229=0,#REF!,0)</f>
        <v>0</v>
      </c>
      <c r="O6229">
        <v>51064.906188000001</v>
      </c>
      <c r="P6229">
        <v>30</v>
      </c>
    </row>
    <row r="6230" spans="1:16">
      <c r="A6230" s="29">
        <v>6228</v>
      </c>
      <c r="B6230" s="29">
        <v>1213.5469999999989</v>
      </c>
      <c r="C6230" s="29">
        <v>95005.074999999808</v>
      </c>
      <c r="D6230" s="29">
        <v>1</v>
      </c>
      <c r="E6230" s="29">
        <v>1</v>
      </c>
      <c r="F6230" s="29">
        <v>2763.752</v>
      </c>
      <c r="G6230" s="29">
        <v>1</v>
      </c>
      <c r="H6230" s="29">
        <v>1</v>
      </c>
      <c r="I6230" s="29">
        <v>1</v>
      </c>
      <c r="K6230" s="432">
        <v>24110.709881107301</v>
      </c>
      <c r="L6230" s="432">
        <f>IF(K6230=0,#REF!,0)</f>
        <v>0</v>
      </c>
      <c r="O6230">
        <v>51661.878509000002</v>
      </c>
      <c r="P6230">
        <v>29</v>
      </c>
    </row>
    <row r="6231" spans="1:16">
      <c r="A6231" s="29">
        <v>6229</v>
      </c>
      <c r="B6231" s="29">
        <v>6200.1660000000002</v>
      </c>
      <c r="C6231" s="29">
        <v>49753.812999999907</v>
      </c>
      <c r="D6231" s="29">
        <v>1</v>
      </c>
      <c r="E6231" s="29">
        <v>1</v>
      </c>
      <c r="F6231" s="29">
        <v>4135.3370000000004</v>
      </c>
      <c r="G6231" s="29">
        <v>1</v>
      </c>
      <c r="H6231" s="29">
        <v>1</v>
      </c>
      <c r="I6231" s="29">
        <v>1</v>
      </c>
      <c r="K6231" s="432">
        <v>3966.457790971524</v>
      </c>
      <c r="L6231" s="432">
        <f>IF(K6231=0,#REF!,0)</f>
        <v>0</v>
      </c>
      <c r="O6231">
        <v>51028.683013000002</v>
      </c>
      <c r="P6231">
        <v>36</v>
      </c>
    </row>
    <row r="6232" spans="1:16">
      <c r="A6232" s="29">
        <v>6230</v>
      </c>
      <c r="B6232" s="29">
        <v>1762.222</v>
      </c>
      <c r="C6232" s="29">
        <v>74637.749999999898</v>
      </c>
      <c r="D6232" s="29">
        <v>1</v>
      </c>
      <c r="E6232" s="29">
        <v>1</v>
      </c>
      <c r="F6232" s="29">
        <v>3677.1969999999901</v>
      </c>
      <c r="G6232" s="29">
        <v>1</v>
      </c>
      <c r="H6232" s="29">
        <v>1</v>
      </c>
      <c r="I6232" s="29">
        <v>1</v>
      </c>
      <c r="K6232" s="432">
        <v>18317.743391969561</v>
      </c>
      <c r="L6232" s="432">
        <f>IF(K6232=0,#REF!,0)</f>
        <v>0</v>
      </c>
      <c r="O6232">
        <v>51988.630464000002</v>
      </c>
      <c r="P6232">
        <v>33</v>
      </c>
    </row>
    <row r="6233" spans="1:16">
      <c r="A6233" s="29">
        <v>6231</v>
      </c>
      <c r="B6233" s="29">
        <v>1032.623999999998</v>
      </c>
      <c r="C6233" s="29">
        <v>111973.4259999998</v>
      </c>
      <c r="D6233" s="29">
        <v>1</v>
      </c>
      <c r="E6233" s="29">
        <v>1</v>
      </c>
      <c r="F6233" s="29">
        <v>2107.587</v>
      </c>
      <c r="G6233" s="29">
        <v>1</v>
      </c>
      <c r="H6233" s="29">
        <v>1</v>
      </c>
      <c r="I6233" s="29">
        <v>1</v>
      </c>
      <c r="K6233" s="432">
        <v>5780.9252139088221</v>
      </c>
      <c r="L6233" s="432">
        <f>IF(K6233=0,#REF!,0)</f>
        <v>0</v>
      </c>
      <c r="O6233">
        <v>52184.211792999988</v>
      </c>
      <c r="P6233">
        <v>35</v>
      </c>
    </row>
    <row r="6234" spans="1:16">
      <c r="A6234" s="29">
        <v>6232</v>
      </c>
      <c r="B6234" s="29">
        <v>1032.623999999998</v>
      </c>
      <c r="C6234" s="29">
        <v>93312.613999999798</v>
      </c>
      <c r="D6234" s="29">
        <v>1</v>
      </c>
      <c r="E6234" s="29">
        <v>1</v>
      </c>
      <c r="F6234" s="29">
        <v>1846.373</v>
      </c>
      <c r="G6234" s="29">
        <v>1</v>
      </c>
      <c r="H6234" s="29">
        <v>1</v>
      </c>
      <c r="I6234" s="29">
        <v>1</v>
      </c>
      <c r="K6234" s="432"/>
      <c r="L6234" s="432" t="e">
        <f>IF(K6234=0,#REF!,0)</f>
        <v>#REF!</v>
      </c>
      <c r="O6234">
        <v>52578.313353999998</v>
      </c>
      <c r="P6234">
        <v>35</v>
      </c>
    </row>
    <row r="6235" spans="1:16">
      <c r="A6235" s="29">
        <v>6233</v>
      </c>
      <c r="B6235" s="29">
        <v>1032.623999999998</v>
      </c>
      <c r="C6235" s="29">
        <v>81384.523999999903</v>
      </c>
      <c r="D6235" s="29">
        <v>1</v>
      </c>
      <c r="E6235" s="29">
        <v>1</v>
      </c>
      <c r="F6235" s="29">
        <v>2107.09799999999</v>
      </c>
      <c r="G6235" s="29">
        <v>1</v>
      </c>
      <c r="H6235" s="29">
        <v>1</v>
      </c>
      <c r="I6235" s="29">
        <v>1</v>
      </c>
      <c r="K6235" s="432"/>
      <c r="L6235" s="432" t="e">
        <f>IF(K6235=0,#REF!,0)</f>
        <v>#REF!</v>
      </c>
      <c r="O6235">
        <v>53019.25705</v>
      </c>
      <c r="P6235">
        <v>35</v>
      </c>
    </row>
    <row r="6236" spans="1:16">
      <c r="A6236" s="29">
        <v>6234</v>
      </c>
      <c r="B6236" s="29">
        <v>1762.222</v>
      </c>
      <c r="C6236" s="29">
        <v>44124.86</v>
      </c>
      <c r="D6236" s="29">
        <v>1</v>
      </c>
      <c r="E6236" s="29">
        <v>1</v>
      </c>
      <c r="F6236" s="29">
        <v>3675.9899999999898</v>
      </c>
      <c r="G6236" s="29">
        <v>1</v>
      </c>
      <c r="H6236" s="29">
        <v>1</v>
      </c>
      <c r="I6236" s="29">
        <v>1</v>
      </c>
      <c r="K6236" s="432"/>
      <c r="L6236" s="432" t="e">
        <f>IF(K6236=0,#REF!,0)</f>
        <v>#REF!</v>
      </c>
      <c r="O6236">
        <v>53898.181123000002</v>
      </c>
      <c r="P6236">
        <v>37</v>
      </c>
    </row>
    <row r="6237" spans="1:16">
      <c r="A6237" s="29">
        <v>6235</v>
      </c>
      <c r="B6237" s="29">
        <v>6139.8579999999993</v>
      </c>
      <c r="C6237" s="29">
        <v>28117.823999999899</v>
      </c>
      <c r="D6237" s="29">
        <v>1</v>
      </c>
      <c r="E6237" s="29">
        <v>1</v>
      </c>
      <c r="F6237" s="29">
        <v>5181.0119999999997</v>
      </c>
      <c r="G6237" s="29">
        <v>1</v>
      </c>
      <c r="H6237" s="29">
        <v>1</v>
      </c>
      <c r="I6237" s="29">
        <v>1</v>
      </c>
      <c r="K6237" s="432"/>
      <c r="L6237" s="432" t="e">
        <f>IF(K6237=0,#REF!,0)</f>
        <v>#REF!</v>
      </c>
      <c r="O6237">
        <v>54507.381103</v>
      </c>
      <c r="P6237">
        <v>38</v>
      </c>
    </row>
    <row r="6238" spans="1:16">
      <c r="A6238" s="29">
        <v>6236</v>
      </c>
      <c r="B6238" s="29">
        <v>7599.07</v>
      </c>
      <c r="C6238" s="29">
        <v>29387.088999999902</v>
      </c>
      <c r="D6238" s="29">
        <v>1</v>
      </c>
      <c r="E6238" s="29">
        <v>1</v>
      </c>
      <c r="F6238" s="29">
        <v>5247.1089999999904</v>
      </c>
      <c r="G6238" s="29">
        <v>1</v>
      </c>
      <c r="H6238" s="29">
        <v>1</v>
      </c>
      <c r="I6238" s="29">
        <v>1</v>
      </c>
      <c r="K6238" s="432"/>
      <c r="L6238" s="432" t="e">
        <f>IF(K6238=0,#REF!,0)</f>
        <v>#REF!</v>
      </c>
      <c r="O6238">
        <v>56083.667357999999</v>
      </c>
      <c r="P6238">
        <v>38</v>
      </c>
    </row>
    <row r="6239" spans="1:16">
      <c r="A6239" s="29">
        <v>6237</v>
      </c>
      <c r="B6239" s="29">
        <v>1762.222</v>
      </c>
      <c r="C6239" s="29">
        <v>16153.0519999999</v>
      </c>
      <c r="D6239" s="29">
        <v>1</v>
      </c>
      <c r="E6239" s="29">
        <v>1</v>
      </c>
      <c r="F6239" s="29">
        <v>4071.2939999999999</v>
      </c>
      <c r="G6239" s="29">
        <v>1</v>
      </c>
      <c r="H6239" s="29">
        <v>1</v>
      </c>
      <c r="I6239" s="29">
        <v>1</v>
      </c>
      <c r="K6239" s="432"/>
      <c r="L6239" s="432" t="e">
        <f>IF(K6239=0,#REF!,0)</f>
        <v>#REF!</v>
      </c>
      <c r="O6239">
        <v>55741.764343000003</v>
      </c>
      <c r="P6239">
        <v>37</v>
      </c>
    </row>
    <row r="6240" spans="1:16">
      <c r="A6240" s="29">
        <v>6238</v>
      </c>
      <c r="B6240" s="29">
        <v>1762.222</v>
      </c>
      <c r="C6240" s="29">
        <v>15703.841999999901</v>
      </c>
      <c r="D6240" s="29">
        <v>1</v>
      </c>
      <c r="E6240" s="29">
        <v>1</v>
      </c>
      <c r="F6240" s="29">
        <v>2959.502</v>
      </c>
      <c r="G6240" s="29">
        <v>1</v>
      </c>
      <c r="H6240" s="29">
        <v>1</v>
      </c>
      <c r="I6240" s="29">
        <v>1</v>
      </c>
      <c r="K6240" s="432"/>
      <c r="L6240" s="432" t="e">
        <f>IF(K6240=0,#REF!,0)</f>
        <v>#REF!</v>
      </c>
      <c r="O6240">
        <v>55424.624450000003</v>
      </c>
      <c r="P6240">
        <v>36</v>
      </c>
    </row>
    <row r="6241" spans="1:16">
      <c r="A6241" s="29">
        <v>6239</v>
      </c>
      <c r="B6241" s="29">
        <v>1762.222</v>
      </c>
      <c r="C6241" s="29">
        <v>15254.630999999899</v>
      </c>
      <c r="D6241" s="29">
        <v>1</v>
      </c>
      <c r="E6241" s="29">
        <v>1</v>
      </c>
      <c r="F6241" s="29">
        <v>1653.048</v>
      </c>
      <c r="G6241" s="29">
        <v>1</v>
      </c>
      <c r="H6241" s="29">
        <v>1</v>
      </c>
      <c r="I6241" s="29">
        <v>1</v>
      </c>
      <c r="K6241" s="432"/>
      <c r="L6241" s="432" t="e">
        <f>IF(K6241=0,#REF!,0)</f>
        <v>#REF!</v>
      </c>
      <c r="O6241">
        <v>54203.923368999996</v>
      </c>
      <c r="P6241">
        <v>35</v>
      </c>
    </row>
    <row r="6242" spans="1:16">
      <c r="A6242" s="29">
        <v>6240</v>
      </c>
      <c r="B6242" s="29">
        <v>1032.623999999998</v>
      </c>
      <c r="C6242" s="29">
        <v>15254.630999999899</v>
      </c>
      <c r="D6242" s="29">
        <v>1</v>
      </c>
      <c r="E6242" s="29">
        <v>1</v>
      </c>
      <c r="F6242" s="29">
        <v>1262.7369999999901</v>
      </c>
      <c r="G6242" s="29">
        <v>1</v>
      </c>
      <c r="H6242" s="29">
        <v>1</v>
      </c>
      <c r="I6242" s="29">
        <v>1</v>
      </c>
      <c r="K6242" s="432"/>
      <c r="L6242" s="432" t="e">
        <f>IF(K6242=0,#REF!,0)</f>
        <v>#REF!</v>
      </c>
      <c r="O6242">
        <v>52207.651429000012</v>
      </c>
      <c r="P6242">
        <v>36</v>
      </c>
    </row>
    <row r="6243" spans="1:16">
      <c r="A6243" s="29">
        <v>6241</v>
      </c>
      <c r="B6243" s="29">
        <v>1032.623999999998</v>
      </c>
      <c r="C6243" s="29">
        <v>15254.630999999899</v>
      </c>
      <c r="D6243" s="29">
        <v>1</v>
      </c>
      <c r="E6243" s="29">
        <v>1</v>
      </c>
      <c r="F6243" s="29">
        <v>556.10899999999901</v>
      </c>
      <c r="G6243" s="29">
        <v>1</v>
      </c>
      <c r="H6243" s="29">
        <v>1</v>
      </c>
      <c r="I6243" s="29">
        <v>1</v>
      </c>
      <c r="K6243" s="432"/>
      <c r="L6243" s="432" t="e">
        <f>IF(K6243=0,#REF!,0)</f>
        <v>#REF!</v>
      </c>
      <c r="O6243">
        <v>50138.777131000003</v>
      </c>
      <c r="P6243">
        <v>33</v>
      </c>
    </row>
    <row r="6244" spans="1:16">
      <c r="A6244" s="29">
        <v>6242</v>
      </c>
      <c r="B6244" s="29">
        <v>1032.623999999998</v>
      </c>
      <c r="C6244" s="29">
        <v>15187.612999999899</v>
      </c>
      <c r="D6244" s="29">
        <v>1</v>
      </c>
      <c r="E6244" s="29">
        <v>1</v>
      </c>
      <c r="F6244" s="29">
        <v>318.36599999999999</v>
      </c>
      <c r="G6244" s="29">
        <v>1</v>
      </c>
      <c r="H6244" s="29">
        <v>1</v>
      </c>
      <c r="I6244" s="29">
        <v>1</v>
      </c>
      <c r="K6244" s="432"/>
      <c r="L6244" s="432" t="e">
        <f>IF(K6244=0,#REF!,0)</f>
        <v>#REF!</v>
      </c>
      <c r="O6244">
        <v>49498.732451000003</v>
      </c>
      <c r="P6244">
        <v>31</v>
      </c>
    </row>
    <row r="6245" spans="1:16">
      <c r="A6245" s="29">
        <v>6243</v>
      </c>
      <c r="B6245" s="29">
        <v>1032.623999999998</v>
      </c>
      <c r="C6245" s="29">
        <v>15187.612999999899</v>
      </c>
      <c r="D6245" s="29">
        <v>1</v>
      </c>
      <c r="E6245" s="29">
        <v>1</v>
      </c>
      <c r="F6245" s="29">
        <v>257.16399999999999</v>
      </c>
      <c r="G6245" s="29">
        <v>1</v>
      </c>
      <c r="H6245" s="29">
        <v>1</v>
      </c>
      <c r="I6245" s="29">
        <v>1</v>
      </c>
      <c r="K6245" s="432"/>
      <c r="L6245" s="432" t="e">
        <f>IF(K6245=0,#REF!,0)</f>
        <v>#REF!</v>
      </c>
      <c r="O6245">
        <v>48983.810302999998</v>
      </c>
      <c r="P6245">
        <v>30</v>
      </c>
    </row>
    <row r="6246" spans="1:16">
      <c r="A6246" s="29">
        <v>6244</v>
      </c>
      <c r="B6246" s="29">
        <v>1032.623999999998</v>
      </c>
      <c r="C6246" s="29">
        <v>15187.612999999899</v>
      </c>
      <c r="D6246" s="29">
        <v>1</v>
      </c>
      <c r="E6246" s="29">
        <v>1</v>
      </c>
      <c r="F6246" s="29">
        <v>257.93200000000002</v>
      </c>
      <c r="G6246" s="29">
        <v>1</v>
      </c>
      <c r="H6246" s="29">
        <v>1</v>
      </c>
      <c r="I6246" s="29">
        <v>1</v>
      </c>
      <c r="K6246" s="432"/>
      <c r="L6246" s="432" t="e">
        <f>IF(K6246=0,#REF!,0)</f>
        <v>#REF!</v>
      </c>
      <c r="O6246">
        <v>48687.817107000003</v>
      </c>
      <c r="P6246">
        <v>30</v>
      </c>
    </row>
    <row r="6247" spans="1:16">
      <c r="A6247" s="29">
        <v>6245</v>
      </c>
      <c r="B6247" s="29">
        <v>1032.623999999998</v>
      </c>
      <c r="C6247" s="29">
        <v>15187.612999999899</v>
      </c>
      <c r="D6247" s="29">
        <v>1</v>
      </c>
      <c r="E6247" s="29">
        <v>1</v>
      </c>
      <c r="F6247" s="29">
        <v>235.78299999999999</v>
      </c>
      <c r="G6247" s="29">
        <v>1</v>
      </c>
      <c r="H6247" s="29">
        <v>1</v>
      </c>
      <c r="I6247" s="29">
        <v>1</v>
      </c>
      <c r="K6247" s="432"/>
      <c r="L6247" s="432" t="e">
        <f>IF(K6247=0,#REF!,0)</f>
        <v>#REF!</v>
      </c>
      <c r="O6247">
        <v>48522.107115999999</v>
      </c>
      <c r="P6247">
        <v>31</v>
      </c>
    </row>
    <row r="6248" spans="1:16">
      <c r="A6248" s="29">
        <v>6246</v>
      </c>
      <c r="B6248" s="29">
        <v>1762.222</v>
      </c>
      <c r="C6248" s="29">
        <v>15187.612999999899</v>
      </c>
      <c r="D6248" s="29">
        <v>1</v>
      </c>
      <c r="E6248" s="29">
        <v>1</v>
      </c>
      <c r="F6248" s="29">
        <v>2507.1389999999901</v>
      </c>
      <c r="G6248" s="29">
        <v>1</v>
      </c>
      <c r="H6248" s="29">
        <v>1</v>
      </c>
      <c r="I6248" s="29">
        <v>1</v>
      </c>
      <c r="K6248" s="432"/>
      <c r="L6248" s="432" t="e">
        <f>IF(K6248=0,#REF!,0)</f>
        <v>#REF!</v>
      </c>
      <c r="O6248">
        <v>49950.253173999998</v>
      </c>
      <c r="P6248">
        <v>28</v>
      </c>
    </row>
    <row r="6249" spans="1:16">
      <c r="A6249" s="29">
        <v>6247</v>
      </c>
      <c r="B6249" s="29">
        <v>6139.8579999999993</v>
      </c>
      <c r="C6249" s="29">
        <v>15289.6509999999</v>
      </c>
      <c r="D6249" s="29">
        <v>1</v>
      </c>
      <c r="E6249" s="29">
        <v>1</v>
      </c>
      <c r="F6249" s="29">
        <v>6572.732</v>
      </c>
      <c r="G6249" s="29">
        <v>1</v>
      </c>
      <c r="H6249" s="29">
        <v>1</v>
      </c>
      <c r="I6249" s="29">
        <v>1</v>
      </c>
      <c r="K6249" s="432"/>
      <c r="L6249" s="432" t="e">
        <f>IF(K6249=0,#REF!,0)</f>
        <v>#REF!</v>
      </c>
      <c r="O6249">
        <v>50982.123780000002</v>
      </c>
      <c r="P6249">
        <v>36</v>
      </c>
    </row>
    <row r="6250" spans="1:16">
      <c r="A6250" s="29">
        <v>6248</v>
      </c>
      <c r="B6250" s="29">
        <v>1762.222</v>
      </c>
      <c r="C6250" s="29">
        <v>44259.161999999997</v>
      </c>
      <c r="D6250" s="29">
        <v>1</v>
      </c>
      <c r="E6250" s="29">
        <v>1</v>
      </c>
      <c r="F6250" s="29">
        <v>5326.0659999999998</v>
      </c>
      <c r="G6250" s="29">
        <v>1</v>
      </c>
      <c r="H6250" s="29">
        <v>1</v>
      </c>
      <c r="I6250" s="29">
        <v>1</v>
      </c>
      <c r="K6250" s="432"/>
      <c r="L6250" s="432" t="e">
        <f>IF(K6250=0,#REF!,0)</f>
        <v>#REF!</v>
      </c>
      <c r="O6250">
        <v>54350.947509000012</v>
      </c>
      <c r="P6250">
        <v>45</v>
      </c>
    </row>
    <row r="6251" spans="1:16">
      <c r="A6251" s="29">
        <v>6249</v>
      </c>
      <c r="B6251" s="29">
        <v>1032.623999999998</v>
      </c>
      <c r="C6251" s="29">
        <v>75099.853999999905</v>
      </c>
      <c r="D6251" s="29">
        <v>1</v>
      </c>
      <c r="E6251" s="29">
        <v>1</v>
      </c>
      <c r="F6251" s="29">
        <v>4405.835</v>
      </c>
      <c r="G6251" s="29">
        <v>1</v>
      </c>
      <c r="H6251" s="29">
        <v>1</v>
      </c>
      <c r="I6251" s="29">
        <v>1</v>
      </c>
      <c r="K6251" s="432"/>
      <c r="L6251" s="432" t="e">
        <f>IF(K6251=0,#REF!,0)</f>
        <v>#REF!</v>
      </c>
      <c r="O6251">
        <v>57884.849395999998</v>
      </c>
      <c r="P6251">
        <v>38</v>
      </c>
    </row>
    <row r="6252" spans="1:16">
      <c r="A6252" s="29">
        <v>6250</v>
      </c>
      <c r="B6252" s="29">
        <v>1153.2399999999991</v>
      </c>
      <c r="C6252" s="29">
        <v>94524.098999999798</v>
      </c>
      <c r="D6252" s="29">
        <v>1</v>
      </c>
      <c r="E6252" s="29">
        <v>1</v>
      </c>
      <c r="F6252" s="29">
        <v>3355.3199999999902</v>
      </c>
      <c r="G6252" s="29">
        <v>1</v>
      </c>
      <c r="H6252" s="29">
        <v>1</v>
      </c>
      <c r="I6252" s="29">
        <v>1</v>
      </c>
      <c r="K6252" s="432">
        <v>948.98908818524251</v>
      </c>
      <c r="L6252" s="432">
        <f>IF(K6252=0,#REF!,0)</f>
        <v>0</v>
      </c>
      <c r="O6252">
        <v>61582.759338000003</v>
      </c>
      <c r="P6252">
        <v>34</v>
      </c>
    </row>
    <row r="6253" spans="1:16">
      <c r="A6253" s="29">
        <v>6251</v>
      </c>
      <c r="B6253" s="29">
        <v>1213.5469999999989</v>
      </c>
      <c r="C6253" s="29">
        <v>113680.4899999998</v>
      </c>
      <c r="D6253" s="29">
        <v>1</v>
      </c>
      <c r="E6253" s="29">
        <v>1</v>
      </c>
      <c r="F6253" s="29">
        <v>2961.0229999999901</v>
      </c>
      <c r="G6253" s="29">
        <v>1</v>
      </c>
      <c r="H6253" s="29">
        <v>1</v>
      </c>
      <c r="I6253" s="29">
        <v>1</v>
      </c>
      <c r="K6253" s="432">
        <v>17359.98713161971</v>
      </c>
      <c r="L6253" s="432">
        <f>IF(K6253=0,#REF!,0)</f>
        <v>0</v>
      </c>
      <c r="O6253">
        <v>62817.261168999998</v>
      </c>
      <c r="P6253">
        <v>31</v>
      </c>
    </row>
    <row r="6254" spans="1:16">
      <c r="A6254" s="29">
        <v>6252</v>
      </c>
      <c r="B6254" s="29">
        <v>1213.5469999999989</v>
      </c>
      <c r="C6254" s="29">
        <v>95004.735999999801</v>
      </c>
      <c r="D6254" s="29">
        <v>1</v>
      </c>
      <c r="E6254" s="29">
        <v>1</v>
      </c>
      <c r="F6254" s="29">
        <v>2763.12</v>
      </c>
      <c r="G6254" s="29">
        <v>1</v>
      </c>
      <c r="H6254" s="29">
        <v>1</v>
      </c>
      <c r="I6254" s="29">
        <v>1</v>
      </c>
      <c r="K6254" s="432">
        <v>19171.86696010685</v>
      </c>
      <c r="L6254" s="432">
        <f>IF(K6254=0,#REF!,0)</f>
        <v>0</v>
      </c>
      <c r="O6254">
        <v>63398.529938</v>
      </c>
      <c r="P6254">
        <v>36</v>
      </c>
    </row>
    <row r="6255" spans="1:16">
      <c r="A6255" s="29">
        <v>6253</v>
      </c>
      <c r="B6255" s="29">
        <v>6200.1660000000002</v>
      </c>
      <c r="C6255" s="29">
        <v>49753.484999999899</v>
      </c>
      <c r="D6255" s="29">
        <v>1</v>
      </c>
      <c r="E6255" s="29">
        <v>1</v>
      </c>
      <c r="F6255" s="29">
        <v>4134.24999999999</v>
      </c>
      <c r="G6255" s="29">
        <v>1</v>
      </c>
      <c r="H6255" s="29">
        <v>1</v>
      </c>
      <c r="I6255" s="29">
        <v>1</v>
      </c>
      <c r="K6255" s="432">
        <v>5261.3030386818346</v>
      </c>
      <c r="L6255" s="432">
        <f>IF(K6255=0,#REF!,0)</f>
        <v>0</v>
      </c>
      <c r="O6255">
        <v>61999.057311999997</v>
      </c>
      <c r="P6255">
        <v>34</v>
      </c>
    </row>
    <row r="6256" spans="1:16">
      <c r="A6256" s="29">
        <v>6254</v>
      </c>
      <c r="B6256" s="29">
        <v>1762.222</v>
      </c>
      <c r="C6256" s="29">
        <v>74637.465999999898</v>
      </c>
      <c r="D6256" s="29">
        <v>1</v>
      </c>
      <c r="E6256" s="29">
        <v>1</v>
      </c>
      <c r="F6256" s="29">
        <v>3676.4989999999898</v>
      </c>
      <c r="G6256" s="29">
        <v>1</v>
      </c>
      <c r="H6256" s="29">
        <v>1</v>
      </c>
      <c r="I6256" s="29">
        <v>1</v>
      </c>
      <c r="K6256" s="432">
        <v>22489.009224805061</v>
      </c>
      <c r="L6256" s="432">
        <f>IF(K6256=0,#REF!,0)</f>
        <v>0</v>
      </c>
      <c r="O6256">
        <v>62897.522491999996</v>
      </c>
      <c r="P6256">
        <v>35</v>
      </c>
    </row>
    <row r="6257" spans="1:16">
      <c r="A6257" s="29">
        <v>6255</v>
      </c>
      <c r="B6257" s="29">
        <v>1032.623999999998</v>
      </c>
      <c r="C6257" s="29">
        <v>111973.1799999998</v>
      </c>
      <c r="D6257" s="29">
        <v>1</v>
      </c>
      <c r="E6257" s="29">
        <v>1</v>
      </c>
      <c r="F6257" s="29">
        <v>2107.3089999999902</v>
      </c>
      <c r="G6257" s="29">
        <v>1</v>
      </c>
      <c r="H6257" s="29">
        <v>1</v>
      </c>
      <c r="I6257" s="29">
        <v>1</v>
      </c>
      <c r="K6257" s="432"/>
      <c r="L6257" s="432" t="e">
        <f>IF(K6257=0,#REF!,0)</f>
        <v>#REF!</v>
      </c>
      <c r="O6257">
        <v>65417.963347999997</v>
      </c>
      <c r="P6257">
        <v>33</v>
      </c>
    </row>
    <row r="6258" spans="1:16">
      <c r="A6258" s="29">
        <v>6256</v>
      </c>
      <c r="B6258" s="29">
        <v>1032.623999999998</v>
      </c>
      <c r="C6258" s="29">
        <v>93312.489999999802</v>
      </c>
      <c r="D6258" s="29">
        <v>1</v>
      </c>
      <c r="E6258" s="29">
        <v>1</v>
      </c>
      <c r="F6258" s="29">
        <v>1846.42099999999</v>
      </c>
      <c r="G6258" s="29">
        <v>1</v>
      </c>
      <c r="H6258" s="29">
        <v>1</v>
      </c>
      <c r="I6258" s="29">
        <v>1</v>
      </c>
      <c r="K6258" s="432"/>
      <c r="L6258" s="432" t="e">
        <f>IF(K6258=0,#REF!,0)</f>
        <v>#REF!</v>
      </c>
      <c r="O6258">
        <v>65289.354889000002</v>
      </c>
      <c r="P6258">
        <v>33</v>
      </c>
    </row>
    <row r="6259" spans="1:16">
      <c r="A6259" s="29">
        <v>6257</v>
      </c>
      <c r="B6259" s="29">
        <v>1032.623999999998</v>
      </c>
      <c r="C6259" s="29">
        <v>81384.611999999906</v>
      </c>
      <c r="D6259" s="29">
        <v>1</v>
      </c>
      <c r="E6259" s="29">
        <v>1</v>
      </c>
      <c r="F6259" s="29">
        <v>2107.8219999999901</v>
      </c>
      <c r="G6259" s="29">
        <v>1</v>
      </c>
      <c r="H6259" s="29">
        <v>1</v>
      </c>
      <c r="I6259" s="29">
        <v>1</v>
      </c>
      <c r="K6259" s="432"/>
      <c r="L6259" s="432" t="e">
        <f>IF(K6259=0,#REF!,0)</f>
        <v>#REF!</v>
      </c>
      <c r="O6259">
        <v>66008.277526999998</v>
      </c>
      <c r="P6259">
        <v>31</v>
      </c>
    </row>
    <row r="6260" spans="1:16">
      <c r="A6260" s="29">
        <v>6258</v>
      </c>
      <c r="B6260" s="29">
        <v>1762.222</v>
      </c>
      <c r="C6260" s="29">
        <v>44125.038</v>
      </c>
      <c r="D6260" s="29">
        <v>1</v>
      </c>
      <c r="E6260" s="29">
        <v>1</v>
      </c>
      <c r="F6260" s="29">
        <v>3677.5819999999999</v>
      </c>
      <c r="G6260" s="29">
        <v>1</v>
      </c>
      <c r="H6260" s="29">
        <v>1</v>
      </c>
      <c r="I6260" s="29">
        <v>1</v>
      </c>
      <c r="K6260" s="432"/>
      <c r="L6260" s="432" t="e">
        <f>IF(K6260=0,#REF!,0)</f>
        <v>#REF!</v>
      </c>
      <c r="O6260">
        <v>66073.643127000003</v>
      </c>
      <c r="P6260">
        <v>34</v>
      </c>
    </row>
    <row r="6261" spans="1:16">
      <c r="A6261" s="29">
        <v>6259</v>
      </c>
      <c r="B6261" s="29">
        <v>6139.8579999999993</v>
      </c>
      <c r="C6261" s="29">
        <v>28117.966999999899</v>
      </c>
      <c r="D6261" s="29">
        <v>1</v>
      </c>
      <c r="E6261" s="29">
        <v>1</v>
      </c>
      <c r="F6261" s="29">
        <v>5183.7209999999995</v>
      </c>
      <c r="G6261" s="29">
        <v>1</v>
      </c>
      <c r="H6261" s="29">
        <v>1</v>
      </c>
      <c r="I6261" s="29">
        <v>1</v>
      </c>
      <c r="K6261" s="432"/>
      <c r="L6261" s="432" t="e">
        <f>IF(K6261=0,#REF!,0)</f>
        <v>#REF!</v>
      </c>
      <c r="O6261">
        <v>65352.838501999999</v>
      </c>
      <c r="P6261">
        <v>31</v>
      </c>
    </row>
    <row r="6262" spans="1:16">
      <c r="A6262" s="29">
        <v>6260</v>
      </c>
      <c r="B6262" s="29">
        <v>7599.07</v>
      </c>
      <c r="C6262" s="29">
        <v>29387.190999999901</v>
      </c>
      <c r="D6262" s="29">
        <v>1</v>
      </c>
      <c r="E6262" s="29">
        <v>1</v>
      </c>
      <c r="F6262" s="29">
        <v>5249.759</v>
      </c>
      <c r="G6262" s="29">
        <v>1</v>
      </c>
      <c r="H6262" s="29">
        <v>1</v>
      </c>
      <c r="I6262" s="29">
        <v>1</v>
      </c>
      <c r="K6262" s="432"/>
      <c r="L6262" s="432" t="e">
        <f>IF(K6262=0,#REF!,0)</f>
        <v>#REF!</v>
      </c>
      <c r="O6262">
        <v>65755.954345999999</v>
      </c>
      <c r="P6262">
        <v>31</v>
      </c>
    </row>
    <row r="6263" spans="1:16">
      <c r="A6263" s="29">
        <v>6261</v>
      </c>
      <c r="B6263" s="29">
        <v>1762.222</v>
      </c>
      <c r="C6263" s="29">
        <v>16153.0519999999</v>
      </c>
      <c r="D6263" s="29">
        <v>1</v>
      </c>
      <c r="E6263" s="29">
        <v>1</v>
      </c>
      <c r="F6263" s="29">
        <v>4073.3180000000002</v>
      </c>
      <c r="G6263" s="29">
        <v>1</v>
      </c>
      <c r="H6263" s="29">
        <v>1</v>
      </c>
      <c r="I6263" s="29">
        <v>1</v>
      </c>
      <c r="K6263" s="432"/>
      <c r="L6263" s="432" t="e">
        <f>IF(K6263=0,#REF!,0)</f>
        <v>#REF!</v>
      </c>
      <c r="O6263">
        <v>64334.023864000003</v>
      </c>
      <c r="P6263">
        <v>36</v>
      </c>
    </row>
    <row r="6264" spans="1:16">
      <c r="A6264" s="29">
        <v>6262</v>
      </c>
      <c r="B6264" s="29">
        <v>1762.222</v>
      </c>
      <c r="C6264" s="29">
        <v>15703.841999999901</v>
      </c>
      <c r="D6264" s="29">
        <v>1</v>
      </c>
      <c r="E6264" s="29">
        <v>1</v>
      </c>
      <c r="F6264" s="29">
        <v>2960.9809999999902</v>
      </c>
      <c r="G6264" s="29">
        <v>1</v>
      </c>
      <c r="H6264" s="29">
        <v>1</v>
      </c>
      <c r="I6264" s="29">
        <v>1</v>
      </c>
      <c r="K6264" s="432"/>
      <c r="L6264" s="432" t="e">
        <f>IF(K6264=0,#REF!,0)</f>
        <v>#REF!</v>
      </c>
      <c r="O6264">
        <v>61791.268250000001</v>
      </c>
      <c r="P6264">
        <v>39</v>
      </c>
    </row>
    <row r="6265" spans="1:16">
      <c r="A6265" s="29">
        <v>6263</v>
      </c>
      <c r="B6265" s="29">
        <v>1762.222</v>
      </c>
      <c r="C6265" s="29">
        <v>15254.630999999899</v>
      </c>
      <c r="D6265" s="29">
        <v>1</v>
      </c>
      <c r="E6265" s="29">
        <v>1</v>
      </c>
      <c r="F6265" s="29">
        <v>1653.884</v>
      </c>
      <c r="G6265" s="29">
        <v>1</v>
      </c>
      <c r="H6265" s="29">
        <v>1</v>
      </c>
      <c r="I6265" s="29">
        <v>1</v>
      </c>
      <c r="K6265" s="432"/>
      <c r="L6265" s="432" t="e">
        <f>IF(K6265=0,#REF!,0)</f>
        <v>#REF!</v>
      </c>
      <c r="O6265">
        <v>59011.560729999997</v>
      </c>
      <c r="P6265">
        <v>38</v>
      </c>
    </row>
    <row r="6266" spans="1:16">
      <c r="A6266" s="29">
        <v>6264</v>
      </c>
      <c r="B6266" s="29">
        <v>1032.623999999998</v>
      </c>
      <c r="C6266" s="29">
        <v>15254.630999999899</v>
      </c>
      <c r="D6266" s="29">
        <v>1</v>
      </c>
      <c r="E6266" s="29">
        <v>1</v>
      </c>
      <c r="F6266" s="29">
        <v>1263.4749999999899</v>
      </c>
      <c r="G6266" s="29">
        <v>1</v>
      </c>
      <c r="H6266" s="29">
        <v>1</v>
      </c>
      <c r="I6266" s="29">
        <v>1</v>
      </c>
      <c r="K6266" s="432"/>
      <c r="L6266" s="432" t="e">
        <f>IF(K6266=0,#REF!,0)</f>
        <v>#REF!</v>
      </c>
      <c r="O6266">
        <v>57898.988555000004</v>
      </c>
      <c r="P6266">
        <v>36</v>
      </c>
    </row>
    <row r="6267" spans="1:16">
      <c r="A6267" s="29">
        <v>6265</v>
      </c>
      <c r="B6267" s="29">
        <v>1032.623999999998</v>
      </c>
      <c r="C6267" s="29">
        <v>15254.630999999899</v>
      </c>
      <c r="D6267" s="29">
        <v>1</v>
      </c>
      <c r="E6267" s="29">
        <v>1</v>
      </c>
      <c r="F6267" s="29">
        <v>556.46199999999999</v>
      </c>
      <c r="G6267" s="29">
        <v>1</v>
      </c>
      <c r="H6267" s="29">
        <v>1</v>
      </c>
      <c r="I6267" s="29">
        <v>1</v>
      </c>
      <c r="K6267" s="432"/>
      <c r="L6267" s="432" t="e">
        <f>IF(K6267=0,#REF!,0)</f>
        <v>#REF!</v>
      </c>
      <c r="O6267">
        <v>56314.685425000003</v>
      </c>
      <c r="P6267">
        <v>35</v>
      </c>
    </row>
    <row r="6268" spans="1:16">
      <c r="A6268" s="29">
        <v>6266</v>
      </c>
      <c r="B6268" s="29">
        <v>1032.623999999998</v>
      </c>
      <c r="C6268" s="29">
        <v>15187.612999999899</v>
      </c>
      <c r="D6268" s="29">
        <v>1</v>
      </c>
      <c r="E6268" s="29">
        <v>1</v>
      </c>
      <c r="F6268" s="29">
        <v>318.486999999999</v>
      </c>
      <c r="G6268" s="29">
        <v>1</v>
      </c>
      <c r="H6268" s="29">
        <v>1</v>
      </c>
      <c r="I6268" s="29">
        <v>1</v>
      </c>
      <c r="K6268" s="432"/>
      <c r="L6268" s="432" t="e">
        <f>IF(K6268=0,#REF!,0)</f>
        <v>#REF!</v>
      </c>
      <c r="O6268">
        <v>54771.758301000002</v>
      </c>
      <c r="P6268">
        <v>31</v>
      </c>
    </row>
    <row r="6269" spans="1:16">
      <c r="A6269" s="29">
        <v>6267</v>
      </c>
      <c r="B6269" s="29">
        <v>1032.623999999998</v>
      </c>
      <c r="C6269" s="29">
        <v>15187.612999999899</v>
      </c>
      <c r="D6269" s="29">
        <v>1</v>
      </c>
      <c r="E6269" s="29">
        <v>1</v>
      </c>
      <c r="F6269" s="29">
        <v>256.86099999999999</v>
      </c>
      <c r="G6269" s="29">
        <v>1</v>
      </c>
      <c r="H6269" s="29">
        <v>1</v>
      </c>
      <c r="I6269" s="29">
        <v>1</v>
      </c>
      <c r="K6269" s="432"/>
      <c r="L6269" s="432" t="e">
        <f>IF(K6269=0,#REF!,0)</f>
        <v>#REF!</v>
      </c>
      <c r="O6269">
        <v>53689.975982999997</v>
      </c>
      <c r="P6269">
        <v>30</v>
      </c>
    </row>
    <row r="6270" spans="1:16">
      <c r="A6270" s="29">
        <v>6268</v>
      </c>
      <c r="B6270" s="29">
        <v>1032.623999999998</v>
      </c>
      <c r="C6270" s="29">
        <v>15187.612999999899</v>
      </c>
      <c r="D6270" s="29">
        <v>1</v>
      </c>
      <c r="E6270" s="29">
        <v>1</v>
      </c>
      <c r="F6270" s="29">
        <v>257.27199999999999</v>
      </c>
      <c r="G6270" s="29">
        <v>1</v>
      </c>
      <c r="H6270" s="29">
        <v>1</v>
      </c>
      <c r="I6270" s="29">
        <v>1</v>
      </c>
      <c r="K6270" s="432"/>
      <c r="L6270" s="432" t="e">
        <f>IF(K6270=0,#REF!,0)</f>
        <v>#REF!</v>
      </c>
      <c r="O6270">
        <v>53548.460875999997</v>
      </c>
      <c r="P6270">
        <v>29</v>
      </c>
    </row>
    <row r="6271" spans="1:16">
      <c r="A6271" s="29">
        <v>6269</v>
      </c>
      <c r="B6271" s="29">
        <v>1032.623999999998</v>
      </c>
      <c r="C6271" s="29">
        <v>15187.612999999899</v>
      </c>
      <c r="D6271" s="29">
        <v>1</v>
      </c>
      <c r="E6271" s="29">
        <v>1</v>
      </c>
      <c r="F6271" s="29">
        <v>235.09899999999999</v>
      </c>
      <c r="G6271" s="29">
        <v>1</v>
      </c>
      <c r="H6271" s="29">
        <v>1</v>
      </c>
      <c r="I6271" s="29">
        <v>1</v>
      </c>
      <c r="K6271" s="432"/>
      <c r="L6271" s="432" t="e">
        <f>IF(K6271=0,#REF!,0)</f>
        <v>#REF!</v>
      </c>
      <c r="O6271">
        <v>53906.964812999999</v>
      </c>
      <c r="P6271">
        <v>27</v>
      </c>
    </row>
    <row r="6272" spans="1:16">
      <c r="A6272" s="29">
        <v>6270</v>
      </c>
      <c r="B6272" s="29">
        <v>1762.222</v>
      </c>
      <c r="C6272" s="29">
        <v>15187.612999999899</v>
      </c>
      <c r="D6272" s="29">
        <v>1</v>
      </c>
      <c r="E6272" s="29">
        <v>1</v>
      </c>
      <c r="F6272" s="29">
        <v>2506.098</v>
      </c>
      <c r="G6272" s="29">
        <v>1</v>
      </c>
      <c r="H6272" s="29">
        <v>1</v>
      </c>
      <c r="I6272" s="29">
        <v>1</v>
      </c>
      <c r="K6272" s="432"/>
      <c r="L6272" s="432" t="e">
        <f>IF(K6272=0,#REF!,0)</f>
        <v>#REF!</v>
      </c>
      <c r="O6272">
        <v>54574.457580000002</v>
      </c>
      <c r="P6272">
        <v>32</v>
      </c>
    </row>
    <row r="6273" spans="1:16">
      <c r="A6273" s="29">
        <v>6271</v>
      </c>
      <c r="B6273" s="29">
        <v>6139.8579999999993</v>
      </c>
      <c r="C6273" s="29">
        <v>15289.6509999999</v>
      </c>
      <c r="D6273" s="29">
        <v>1</v>
      </c>
      <c r="E6273" s="29">
        <v>1</v>
      </c>
      <c r="F6273" s="29">
        <v>6569.5780000000004</v>
      </c>
      <c r="G6273" s="29">
        <v>1</v>
      </c>
      <c r="H6273" s="29">
        <v>1</v>
      </c>
      <c r="I6273" s="29">
        <v>1</v>
      </c>
      <c r="K6273" s="432"/>
      <c r="L6273" s="432" t="e">
        <f>IF(K6273=0,#REF!,0)</f>
        <v>#REF!</v>
      </c>
      <c r="O6273">
        <v>56669.034484999996</v>
      </c>
      <c r="P6273">
        <v>33</v>
      </c>
    </row>
    <row r="6274" spans="1:16">
      <c r="A6274" s="29">
        <v>6272</v>
      </c>
      <c r="B6274" s="29">
        <v>1762.222</v>
      </c>
      <c r="C6274" s="29">
        <v>44254.877999999997</v>
      </c>
      <c r="D6274" s="29">
        <v>1</v>
      </c>
      <c r="E6274" s="29">
        <v>1</v>
      </c>
      <c r="F6274" s="29">
        <v>5321.3410000000003</v>
      </c>
      <c r="G6274" s="29">
        <v>1</v>
      </c>
      <c r="H6274" s="29">
        <v>1</v>
      </c>
      <c r="I6274" s="29">
        <v>1</v>
      </c>
      <c r="K6274" s="432"/>
      <c r="L6274" s="432" t="e">
        <f>IF(K6274=0,#REF!,0)</f>
        <v>#REF!</v>
      </c>
      <c r="O6274">
        <v>58516.771394000003</v>
      </c>
      <c r="P6274">
        <v>40</v>
      </c>
    </row>
    <row r="6275" spans="1:16">
      <c r="A6275" s="29">
        <v>6273</v>
      </c>
      <c r="B6275" s="29">
        <v>1032.623999999998</v>
      </c>
      <c r="C6275" s="29">
        <v>75098.986999999906</v>
      </c>
      <c r="D6275" s="29">
        <v>1</v>
      </c>
      <c r="E6275" s="29">
        <v>1</v>
      </c>
      <c r="F6275" s="29">
        <v>4400.5149999999903</v>
      </c>
      <c r="G6275" s="29">
        <v>1</v>
      </c>
      <c r="H6275" s="29">
        <v>1</v>
      </c>
      <c r="I6275" s="29">
        <v>1</v>
      </c>
      <c r="K6275" s="432"/>
      <c r="L6275" s="432" t="e">
        <f>IF(K6275=0,#REF!,0)</f>
        <v>#REF!</v>
      </c>
      <c r="O6275">
        <v>60333.910218999998</v>
      </c>
      <c r="P6275">
        <v>35</v>
      </c>
    </row>
    <row r="6276" spans="1:16">
      <c r="A6276" s="29">
        <v>6274</v>
      </c>
      <c r="B6276" s="29">
        <v>1153.2399999999991</v>
      </c>
      <c r="C6276" s="29">
        <v>94522.801999999792</v>
      </c>
      <c r="D6276" s="29">
        <v>1</v>
      </c>
      <c r="E6276" s="29">
        <v>1</v>
      </c>
      <c r="F6276" s="29">
        <v>3350.1610000000001</v>
      </c>
      <c r="G6276" s="29">
        <v>1</v>
      </c>
      <c r="H6276" s="29">
        <v>1</v>
      </c>
      <c r="I6276" s="29">
        <v>1</v>
      </c>
      <c r="K6276" s="432"/>
      <c r="L6276" s="432" t="e">
        <f>IF(K6276=0,#REF!,0)</f>
        <v>#REF!</v>
      </c>
      <c r="O6276">
        <v>63902.840149000003</v>
      </c>
      <c r="P6276">
        <v>32</v>
      </c>
    </row>
    <row r="6277" spans="1:16">
      <c r="A6277" s="29">
        <v>6275</v>
      </c>
      <c r="B6277" s="29">
        <v>1213.5469999999989</v>
      </c>
      <c r="C6277" s="29">
        <v>113678.8879999998</v>
      </c>
      <c r="D6277" s="29">
        <v>1</v>
      </c>
      <c r="E6277" s="29">
        <v>1</v>
      </c>
      <c r="F6277" s="29">
        <v>2955.27</v>
      </c>
      <c r="G6277" s="29">
        <v>1</v>
      </c>
      <c r="H6277" s="29">
        <v>1</v>
      </c>
      <c r="I6277" s="29">
        <v>1</v>
      </c>
      <c r="K6277" s="432"/>
      <c r="L6277" s="432" t="e">
        <f>IF(K6277=0,#REF!,0)</f>
        <v>#REF!</v>
      </c>
      <c r="O6277">
        <v>65428.807433000002</v>
      </c>
      <c r="P6277">
        <v>30</v>
      </c>
    </row>
    <row r="6278" spans="1:16">
      <c r="A6278" s="29">
        <v>6276</v>
      </c>
      <c r="B6278" s="29">
        <v>1213.5469999999989</v>
      </c>
      <c r="C6278" s="29">
        <v>95002.958999999799</v>
      </c>
      <c r="D6278" s="29">
        <v>1</v>
      </c>
      <c r="E6278" s="29">
        <v>1</v>
      </c>
      <c r="F6278" s="29">
        <v>2757.2060000000001</v>
      </c>
      <c r="G6278" s="29">
        <v>1</v>
      </c>
      <c r="H6278" s="29">
        <v>1</v>
      </c>
      <c r="I6278" s="29">
        <v>1</v>
      </c>
      <c r="K6278" s="432"/>
      <c r="L6278" s="432" t="e">
        <f>IF(K6278=0,#REF!,0)</f>
        <v>#REF!</v>
      </c>
      <c r="O6278">
        <v>66183.855958</v>
      </c>
      <c r="P6278">
        <v>33</v>
      </c>
    </row>
    <row r="6279" spans="1:16">
      <c r="A6279" s="29">
        <v>6277</v>
      </c>
      <c r="B6279" s="29">
        <v>6200.1660000000002</v>
      </c>
      <c r="C6279" s="29">
        <v>49751.923999999897</v>
      </c>
      <c r="D6279" s="29">
        <v>1</v>
      </c>
      <c r="E6279" s="29">
        <v>1</v>
      </c>
      <c r="F6279" s="29">
        <v>4125.6099999999997</v>
      </c>
      <c r="G6279" s="29">
        <v>1</v>
      </c>
      <c r="H6279" s="29">
        <v>1</v>
      </c>
      <c r="I6279" s="29">
        <v>1</v>
      </c>
      <c r="K6279" s="432"/>
      <c r="L6279" s="432" t="e">
        <f>IF(K6279=0,#REF!,0)</f>
        <v>#REF!</v>
      </c>
      <c r="O6279">
        <v>65251.529602000002</v>
      </c>
      <c r="P6279">
        <v>32</v>
      </c>
    </row>
    <row r="6280" spans="1:16">
      <c r="A6280" s="29">
        <v>6278</v>
      </c>
      <c r="B6280" s="29">
        <v>1762.222</v>
      </c>
      <c r="C6280" s="29">
        <v>74635.591999999902</v>
      </c>
      <c r="D6280" s="29">
        <v>1</v>
      </c>
      <c r="E6280" s="29">
        <v>1</v>
      </c>
      <c r="F6280" s="29">
        <v>3667.79</v>
      </c>
      <c r="G6280" s="29">
        <v>1</v>
      </c>
      <c r="H6280" s="29">
        <v>1</v>
      </c>
      <c r="I6280" s="29">
        <v>1</v>
      </c>
      <c r="K6280" s="432"/>
      <c r="L6280" s="432" t="e">
        <f>IF(K6280=0,#REF!,0)</f>
        <v>#REF!</v>
      </c>
      <c r="O6280">
        <v>64847.841185999998</v>
      </c>
      <c r="P6280">
        <v>37</v>
      </c>
    </row>
    <row r="6281" spans="1:16">
      <c r="A6281" s="29">
        <v>6279</v>
      </c>
      <c r="B6281" s="29">
        <v>1032.623999999998</v>
      </c>
      <c r="C6281" s="29">
        <v>111971.1439999998</v>
      </c>
      <c r="D6281" s="29">
        <v>1</v>
      </c>
      <c r="E6281" s="29">
        <v>1</v>
      </c>
      <c r="F6281" s="29">
        <v>2101.65399999999</v>
      </c>
      <c r="G6281" s="29">
        <v>1</v>
      </c>
      <c r="H6281" s="29">
        <v>1</v>
      </c>
      <c r="I6281" s="29">
        <v>1</v>
      </c>
      <c r="K6281" s="432"/>
      <c r="L6281" s="432" t="e">
        <f>IF(K6281=0,#REF!,0)</f>
        <v>#REF!</v>
      </c>
      <c r="O6281">
        <v>67054.279356999992</v>
      </c>
      <c r="P6281">
        <v>33</v>
      </c>
    </row>
    <row r="6282" spans="1:16">
      <c r="A6282" s="29">
        <v>6280</v>
      </c>
      <c r="B6282" s="29">
        <v>1032.623999999998</v>
      </c>
      <c r="C6282" s="29">
        <v>93310.499999999796</v>
      </c>
      <c r="D6282" s="29">
        <v>1</v>
      </c>
      <c r="E6282" s="29">
        <v>1</v>
      </c>
      <c r="F6282" s="29">
        <v>1840.9780000000001</v>
      </c>
      <c r="G6282" s="29">
        <v>1</v>
      </c>
      <c r="H6282" s="29">
        <v>1</v>
      </c>
      <c r="I6282" s="29">
        <v>1</v>
      </c>
      <c r="K6282" s="432"/>
      <c r="L6282" s="432" t="e">
        <f>IF(K6282=0,#REF!,0)</f>
        <v>#REF!</v>
      </c>
      <c r="O6282">
        <v>66995.450683999996</v>
      </c>
      <c r="P6282">
        <v>35</v>
      </c>
    </row>
    <row r="6283" spans="1:16">
      <c r="A6283" s="29">
        <v>6281</v>
      </c>
      <c r="B6283" s="29">
        <v>1032.623999999998</v>
      </c>
      <c r="C6283" s="29">
        <v>81382.574999999895</v>
      </c>
      <c r="D6283" s="29">
        <v>1</v>
      </c>
      <c r="E6283" s="29">
        <v>1</v>
      </c>
      <c r="F6283" s="29">
        <v>2101.8909999999901</v>
      </c>
      <c r="G6283" s="29">
        <v>1</v>
      </c>
      <c r="H6283" s="29">
        <v>1</v>
      </c>
      <c r="I6283" s="29">
        <v>1</v>
      </c>
      <c r="K6283" s="432"/>
      <c r="L6283" s="432" t="e">
        <f>IF(K6283=0,#REF!,0)</f>
        <v>#REF!</v>
      </c>
      <c r="O6283">
        <v>67408.37286399999</v>
      </c>
      <c r="P6283">
        <v>34</v>
      </c>
    </row>
    <row r="6284" spans="1:16">
      <c r="A6284" s="29">
        <v>6282</v>
      </c>
      <c r="B6284" s="29">
        <v>1762.222</v>
      </c>
      <c r="C6284" s="29">
        <v>44122.938000000002</v>
      </c>
      <c r="D6284" s="29">
        <v>1</v>
      </c>
      <c r="E6284" s="29">
        <v>1</v>
      </c>
      <c r="F6284" s="29">
        <v>3668.732</v>
      </c>
      <c r="G6284" s="29">
        <v>1</v>
      </c>
      <c r="H6284" s="29">
        <v>1</v>
      </c>
      <c r="I6284" s="29">
        <v>1</v>
      </c>
      <c r="K6284" s="432"/>
      <c r="L6284" s="432" t="e">
        <f>IF(K6284=0,#REF!,0)</f>
        <v>#REF!</v>
      </c>
      <c r="O6284">
        <v>66609.045409999992</v>
      </c>
      <c r="P6284">
        <v>36</v>
      </c>
    </row>
    <row r="6285" spans="1:16">
      <c r="A6285" s="29">
        <v>6283</v>
      </c>
      <c r="B6285" s="29">
        <v>6139.8579999999993</v>
      </c>
      <c r="C6285" s="29">
        <v>28116.870999999901</v>
      </c>
      <c r="D6285" s="29">
        <v>1</v>
      </c>
      <c r="E6285" s="29">
        <v>1</v>
      </c>
      <c r="F6285" s="29">
        <v>5172.3559999999998</v>
      </c>
      <c r="G6285" s="29">
        <v>1</v>
      </c>
      <c r="H6285" s="29">
        <v>1</v>
      </c>
      <c r="I6285" s="29">
        <v>1</v>
      </c>
      <c r="K6285" s="432"/>
      <c r="L6285" s="432" t="e">
        <f>IF(K6285=0,#REF!,0)</f>
        <v>#REF!</v>
      </c>
      <c r="O6285">
        <v>65866.735595999999</v>
      </c>
      <c r="P6285">
        <v>36</v>
      </c>
    </row>
    <row r="6286" spans="1:16">
      <c r="A6286" s="29">
        <v>6284</v>
      </c>
      <c r="B6286" s="29">
        <v>7599.07</v>
      </c>
      <c r="C6286" s="29">
        <v>29386.343999999899</v>
      </c>
      <c r="D6286" s="29">
        <v>1</v>
      </c>
      <c r="E6286" s="29">
        <v>1</v>
      </c>
      <c r="F6286" s="29">
        <v>5238.4219999999896</v>
      </c>
      <c r="G6286" s="29">
        <v>1</v>
      </c>
      <c r="H6286" s="29">
        <v>1</v>
      </c>
      <c r="I6286" s="29">
        <v>1</v>
      </c>
      <c r="K6286" s="432"/>
      <c r="L6286" s="432" t="e">
        <f>IF(K6286=0,#REF!,0)</f>
        <v>#REF!</v>
      </c>
      <c r="O6286">
        <v>65949.681029999992</v>
      </c>
      <c r="P6286">
        <v>39</v>
      </c>
    </row>
    <row r="6287" spans="1:16">
      <c r="A6287" s="29">
        <v>6285</v>
      </c>
      <c r="B6287" s="29">
        <v>1762.222</v>
      </c>
      <c r="C6287" s="29">
        <v>16153.0519999999</v>
      </c>
      <c r="D6287" s="29">
        <v>1</v>
      </c>
      <c r="E6287" s="29">
        <v>1</v>
      </c>
      <c r="F6287" s="29">
        <v>4064.50899999999</v>
      </c>
      <c r="G6287" s="29">
        <v>1</v>
      </c>
      <c r="H6287" s="29">
        <v>1</v>
      </c>
      <c r="I6287" s="29">
        <v>1</v>
      </c>
      <c r="K6287" s="432"/>
      <c r="L6287" s="432" t="e">
        <f>IF(K6287=0,#REF!,0)</f>
        <v>#REF!</v>
      </c>
      <c r="O6287">
        <v>64831.464233999999</v>
      </c>
      <c r="P6287">
        <v>40</v>
      </c>
    </row>
    <row r="6288" spans="1:16">
      <c r="A6288" s="29">
        <v>6286</v>
      </c>
      <c r="B6288" s="29">
        <v>1762.222</v>
      </c>
      <c r="C6288" s="29">
        <v>15703.841999999901</v>
      </c>
      <c r="D6288" s="29">
        <v>1</v>
      </c>
      <c r="E6288" s="29">
        <v>1</v>
      </c>
      <c r="F6288" s="29">
        <v>2954.4669999999901</v>
      </c>
      <c r="G6288" s="29">
        <v>1</v>
      </c>
      <c r="H6288" s="29">
        <v>1</v>
      </c>
      <c r="I6288" s="29">
        <v>1</v>
      </c>
      <c r="K6288" s="432"/>
      <c r="L6288" s="432" t="e">
        <f>IF(K6288=0,#REF!,0)</f>
        <v>#REF!</v>
      </c>
      <c r="O6288">
        <v>62180.004332999997</v>
      </c>
      <c r="P6288">
        <v>38</v>
      </c>
    </row>
    <row r="6289" spans="1:16">
      <c r="A6289" s="29">
        <v>6287</v>
      </c>
      <c r="B6289" s="29">
        <v>1762.222</v>
      </c>
      <c r="C6289" s="29">
        <v>15254.630999999899</v>
      </c>
      <c r="D6289" s="29">
        <v>1</v>
      </c>
      <c r="E6289" s="29">
        <v>1</v>
      </c>
      <c r="F6289" s="29">
        <v>1649.9010000000001</v>
      </c>
      <c r="G6289" s="29">
        <v>1</v>
      </c>
      <c r="H6289" s="29">
        <v>1</v>
      </c>
      <c r="I6289" s="29">
        <v>1</v>
      </c>
      <c r="K6289" s="432"/>
      <c r="L6289" s="432" t="e">
        <f>IF(K6289=0,#REF!,0)</f>
        <v>#REF!</v>
      </c>
      <c r="O6289">
        <v>60043.200073</v>
      </c>
      <c r="P6289">
        <v>34</v>
      </c>
    </row>
    <row r="6290" spans="1:16">
      <c r="A6290" s="29">
        <v>6288</v>
      </c>
      <c r="B6290" s="29">
        <v>1032.623999999998</v>
      </c>
      <c r="C6290" s="29">
        <v>15254.630999999899</v>
      </c>
      <c r="D6290" s="29">
        <v>1</v>
      </c>
      <c r="E6290" s="29">
        <v>1</v>
      </c>
      <c r="F6290" s="29">
        <v>1260.1369999999999</v>
      </c>
      <c r="G6290" s="29">
        <v>1</v>
      </c>
      <c r="H6290" s="29">
        <v>1</v>
      </c>
      <c r="I6290" s="29">
        <v>1</v>
      </c>
      <c r="K6290" s="432"/>
      <c r="L6290" s="432" t="e">
        <f>IF(K6290=0,#REF!,0)</f>
        <v>#REF!</v>
      </c>
      <c r="O6290">
        <v>57934.330565999997</v>
      </c>
      <c r="P6290">
        <v>34</v>
      </c>
    </row>
    <row r="6291" spans="1:16">
      <c r="A6291" s="29">
        <v>6289</v>
      </c>
      <c r="B6291" s="29">
        <v>1032.623999999998</v>
      </c>
      <c r="C6291" s="29">
        <v>15254.630999999899</v>
      </c>
      <c r="D6291" s="29">
        <v>1</v>
      </c>
      <c r="E6291" s="29">
        <v>1</v>
      </c>
      <c r="F6291" s="29">
        <v>553.96099999999899</v>
      </c>
      <c r="G6291" s="29">
        <v>1</v>
      </c>
      <c r="H6291" s="29">
        <v>1</v>
      </c>
      <c r="I6291" s="29">
        <v>1</v>
      </c>
      <c r="K6291" s="432"/>
      <c r="L6291" s="432" t="e">
        <f>IF(K6291=0,#REF!,0)</f>
        <v>#REF!</v>
      </c>
      <c r="O6291">
        <v>56046.761687999999</v>
      </c>
      <c r="P6291">
        <v>28</v>
      </c>
    </row>
    <row r="6292" spans="1:16">
      <c r="A6292" s="29">
        <v>6290</v>
      </c>
      <c r="B6292" s="29">
        <v>1032.623999999998</v>
      </c>
      <c r="C6292" s="29">
        <v>15187.612999999899</v>
      </c>
      <c r="D6292" s="29">
        <v>1</v>
      </c>
      <c r="E6292" s="29">
        <v>1</v>
      </c>
      <c r="F6292" s="29">
        <v>315.63</v>
      </c>
      <c r="G6292" s="29">
        <v>1</v>
      </c>
      <c r="H6292" s="29">
        <v>1</v>
      </c>
      <c r="I6292" s="29">
        <v>1</v>
      </c>
      <c r="K6292" s="432"/>
      <c r="L6292" s="432" t="e">
        <f>IF(K6292=0,#REF!,0)</f>
        <v>#REF!</v>
      </c>
      <c r="O6292">
        <v>53942.578917999999</v>
      </c>
      <c r="P6292">
        <v>28</v>
      </c>
    </row>
    <row r="6293" spans="1:16">
      <c r="A6293" s="29">
        <v>6291</v>
      </c>
      <c r="B6293" s="29">
        <v>1032.623999999998</v>
      </c>
      <c r="C6293" s="29">
        <v>15187.612999999899</v>
      </c>
      <c r="D6293" s="29">
        <v>1</v>
      </c>
      <c r="E6293" s="29">
        <v>1</v>
      </c>
      <c r="F6293" s="29">
        <v>249.302999999999</v>
      </c>
      <c r="G6293" s="29">
        <v>1</v>
      </c>
      <c r="H6293" s="29">
        <v>1</v>
      </c>
      <c r="I6293" s="29">
        <v>1</v>
      </c>
      <c r="K6293" s="432"/>
      <c r="L6293" s="432" t="e">
        <f>IF(K6293=0,#REF!,0)</f>
        <v>#REF!</v>
      </c>
      <c r="O6293">
        <v>54226.347657000013</v>
      </c>
      <c r="P6293">
        <v>26</v>
      </c>
    </row>
    <row r="6294" spans="1:16">
      <c r="A6294" s="29">
        <v>6292</v>
      </c>
      <c r="B6294" s="29">
        <v>1032.623999999998</v>
      </c>
      <c r="C6294" s="29">
        <v>15187.612999999899</v>
      </c>
      <c r="D6294" s="29">
        <v>1</v>
      </c>
      <c r="E6294" s="29">
        <v>1</v>
      </c>
      <c r="F6294" s="29">
        <v>249.91200000000001</v>
      </c>
      <c r="G6294" s="29">
        <v>1</v>
      </c>
      <c r="H6294" s="29">
        <v>1</v>
      </c>
      <c r="I6294" s="29">
        <v>1</v>
      </c>
      <c r="K6294" s="432"/>
      <c r="L6294" s="432" t="e">
        <f>IF(K6294=0,#REF!,0)</f>
        <v>#REF!</v>
      </c>
      <c r="O6294">
        <v>54170.562591999987</v>
      </c>
      <c r="P6294">
        <v>31</v>
      </c>
    </row>
    <row r="6295" spans="1:16">
      <c r="A6295" s="29">
        <v>6293</v>
      </c>
      <c r="B6295" s="29">
        <v>1032.623999999998</v>
      </c>
      <c r="C6295" s="29">
        <v>15187.612999999899</v>
      </c>
      <c r="D6295" s="29">
        <v>1</v>
      </c>
      <c r="E6295" s="29">
        <v>1</v>
      </c>
      <c r="F6295" s="29">
        <v>231.083</v>
      </c>
      <c r="G6295" s="29">
        <v>1</v>
      </c>
      <c r="H6295" s="29">
        <v>1</v>
      </c>
      <c r="I6295" s="29">
        <v>1</v>
      </c>
      <c r="K6295" s="432"/>
      <c r="L6295" s="432" t="e">
        <f>IF(K6295=0,#REF!,0)</f>
        <v>#REF!</v>
      </c>
      <c r="O6295">
        <v>54007.118256000002</v>
      </c>
      <c r="P6295">
        <v>27</v>
      </c>
    </row>
    <row r="6296" spans="1:16">
      <c r="A6296" s="29">
        <v>6294</v>
      </c>
      <c r="B6296" s="29">
        <v>1762.222</v>
      </c>
      <c r="C6296" s="29">
        <v>15187.612999999899</v>
      </c>
      <c r="D6296" s="29">
        <v>1</v>
      </c>
      <c r="E6296" s="29">
        <v>1</v>
      </c>
      <c r="F6296" s="29">
        <v>2502.194</v>
      </c>
      <c r="G6296" s="29">
        <v>1</v>
      </c>
      <c r="H6296" s="29">
        <v>1</v>
      </c>
      <c r="I6296" s="29">
        <v>1</v>
      </c>
      <c r="K6296" s="432"/>
      <c r="L6296" s="432" t="e">
        <f>IF(K6296=0,#REF!,0)</f>
        <v>#REF!</v>
      </c>
      <c r="O6296">
        <v>54691.374359999987</v>
      </c>
      <c r="P6296">
        <v>29</v>
      </c>
    </row>
    <row r="6297" spans="1:16">
      <c r="A6297" s="29">
        <v>6295</v>
      </c>
      <c r="B6297" s="29">
        <v>6139.8579999999993</v>
      </c>
      <c r="C6297" s="29">
        <v>15289.6509999999</v>
      </c>
      <c r="D6297" s="29">
        <v>1</v>
      </c>
      <c r="E6297" s="29">
        <v>1</v>
      </c>
      <c r="F6297" s="29">
        <v>6560.6970000000001</v>
      </c>
      <c r="G6297" s="29">
        <v>1</v>
      </c>
      <c r="H6297" s="29">
        <v>1</v>
      </c>
      <c r="I6297" s="29">
        <v>1</v>
      </c>
      <c r="K6297" s="432"/>
      <c r="L6297" s="432" t="e">
        <f>IF(K6297=0,#REF!,0)</f>
        <v>#REF!</v>
      </c>
      <c r="O6297">
        <v>55612.958617999997</v>
      </c>
      <c r="P6297">
        <v>32</v>
      </c>
    </row>
    <row r="6298" spans="1:16">
      <c r="A6298" s="29">
        <v>6296</v>
      </c>
      <c r="B6298" s="29">
        <v>1762.222</v>
      </c>
      <c r="C6298" s="29">
        <v>44253.78</v>
      </c>
      <c r="D6298" s="29">
        <v>1</v>
      </c>
      <c r="E6298" s="29">
        <v>1</v>
      </c>
      <c r="F6298" s="29">
        <v>5314.0010000000002</v>
      </c>
      <c r="G6298" s="29">
        <v>1</v>
      </c>
      <c r="H6298" s="29">
        <v>1</v>
      </c>
      <c r="I6298" s="29">
        <v>1</v>
      </c>
      <c r="K6298" s="432"/>
      <c r="L6298" s="432" t="e">
        <f>IF(K6298=0,#REF!,0)</f>
        <v>#REF!</v>
      </c>
      <c r="O6298">
        <v>57537.971009000001</v>
      </c>
      <c r="P6298">
        <v>42</v>
      </c>
    </row>
    <row r="6299" spans="1:16">
      <c r="A6299" s="29">
        <v>6297</v>
      </c>
      <c r="B6299" s="29">
        <v>1032.623999999998</v>
      </c>
      <c r="C6299" s="29">
        <v>75097.9889999999</v>
      </c>
      <c r="D6299" s="29">
        <v>1</v>
      </c>
      <c r="E6299" s="29">
        <v>1</v>
      </c>
      <c r="F6299" s="29">
        <v>4394.4449999999997</v>
      </c>
      <c r="G6299" s="29">
        <v>1</v>
      </c>
      <c r="H6299" s="29">
        <v>1</v>
      </c>
      <c r="I6299" s="29">
        <v>1</v>
      </c>
      <c r="K6299" s="432"/>
      <c r="L6299" s="432" t="e">
        <f>IF(K6299=0,#REF!,0)</f>
        <v>#REF!</v>
      </c>
      <c r="O6299">
        <v>59376.959929999997</v>
      </c>
      <c r="P6299">
        <v>36</v>
      </c>
    </row>
    <row r="6300" spans="1:16">
      <c r="A6300" s="29">
        <v>6298</v>
      </c>
      <c r="B6300" s="29">
        <v>1153.2399999999991</v>
      </c>
      <c r="C6300" s="29">
        <v>94521.671999999802</v>
      </c>
      <c r="D6300" s="29">
        <v>1</v>
      </c>
      <c r="E6300" s="29">
        <v>1</v>
      </c>
      <c r="F6300" s="29">
        <v>3345.6390000000001</v>
      </c>
      <c r="G6300" s="29">
        <v>1</v>
      </c>
      <c r="H6300" s="29">
        <v>1</v>
      </c>
      <c r="I6300" s="29">
        <v>1</v>
      </c>
      <c r="K6300" s="432"/>
      <c r="L6300" s="432" t="e">
        <f>IF(K6300=0,#REF!,0)</f>
        <v>#REF!</v>
      </c>
      <c r="O6300">
        <v>62495.691650000001</v>
      </c>
      <c r="P6300">
        <v>33</v>
      </c>
    </row>
    <row r="6301" spans="1:16">
      <c r="A6301" s="29">
        <v>6299</v>
      </c>
      <c r="B6301" s="29">
        <v>1213.5469999999989</v>
      </c>
      <c r="C6301" s="29">
        <v>113677.87399999981</v>
      </c>
      <c r="D6301" s="29">
        <v>1</v>
      </c>
      <c r="E6301" s="29">
        <v>1</v>
      </c>
      <c r="F6301" s="29">
        <v>2951.6619999999898</v>
      </c>
      <c r="G6301" s="29">
        <v>1</v>
      </c>
      <c r="H6301" s="29">
        <v>1</v>
      </c>
      <c r="I6301" s="29">
        <v>1</v>
      </c>
      <c r="K6301" s="432"/>
      <c r="L6301" s="432" t="e">
        <f>IF(K6301=0,#REF!,0)</f>
        <v>#REF!</v>
      </c>
      <c r="O6301">
        <v>63984.015685999999</v>
      </c>
      <c r="P6301">
        <v>32</v>
      </c>
    </row>
    <row r="6302" spans="1:16">
      <c r="A6302" s="29">
        <v>6300</v>
      </c>
      <c r="B6302" s="29">
        <v>1213.5469999999989</v>
      </c>
      <c r="C6302" s="29">
        <v>95001.992999999798</v>
      </c>
      <c r="D6302" s="29">
        <v>1</v>
      </c>
      <c r="E6302" s="29">
        <v>1</v>
      </c>
      <c r="F6302" s="29">
        <v>2754.10699999999</v>
      </c>
      <c r="G6302" s="29">
        <v>1</v>
      </c>
      <c r="H6302" s="29">
        <v>1</v>
      </c>
      <c r="I6302" s="29">
        <v>1</v>
      </c>
      <c r="K6302" s="432"/>
      <c r="L6302" s="432" t="e">
        <f>IF(K6302=0,#REF!,0)</f>
        <v>#REF!</v>
      </c>
      <c r="O6302">
        <v>64237.271788999999</v>
      </c>
      <c r="P6302">
        <v>33</v>
      </c>
    </row>
    <row r="6303" spans="1:16">
      <c r="A6303" s="29">
        <v>6301</v>
      </c>
      <c r="B6303" s="29">
        <v>6200.1660000000002</v>
      </c>
      <c r="C6303" s="29">
        <v>49751.154999999897</v>
      </c>
      <c r="D6303" s="29">
        <v>1</v>
      </c>
      <c r="E6303" s="29">
        <v>1</v>
      </c>
      <c r="F6303" s="29">
        <v>4121.6049999999996</v>
      </c>
      <c r="G6303" s="29">
        <v>1</v>
      </c>
      <c r="H6303" s="29">
        <v>1</v>
      </c>
      <c r="I6303" s="29">
        <v>1</v>
      </c>
      <c r="K6303" s="432"/>
      <c r="L6303" s="432" t="e">
        <f>IF(K6303=0,#REF!,0)</f>
        <v>#REF!</v>
      </c>
      <c r="O6303">
        <v>60829.202025999999</v>
      </c>
      <c r="P6303">
        <v>31</v>
      </c>
    </row>
    <row r="6304" spans="1:16">
      <c r="A6304" s="29">
        <v>6302</v>
      </c>
      <c r="B6304" s="29">
        <v>1762.222</v>
      </c>
      <c r="C6304" s="29">
        <v>74634.878999999899</v>
      </c>
      <c r="D6304" s="29">
        <v>1</v>
      </c>
      <c r="E6304" s="29">
        <v>1</v>
      </c>
      <c r="F6304" s="29">
        <v>3664.748</v>
      </c>
      <c r="G6304" s="29">
        <v>1</v>
      </c>
      <c r="H6304" s="29">
        <v>1</v>
      </c>
      <c r="I6304" s="29">
        <v>1</v>
      </c>
      <c r="K6304" s="432"/>
      <c r="L6304" s="432" t="e">
        <f>IF(K6304=0,#REF!,0)</f>
        <v>#REF!</v>
      </c>
      <c r="O6304">
        <v>60501.953979999998</v>
      </c>
      <c r="P6304">
        <v>30</v>
      </c>
    </row>
    <row r="6305" spans="1:16">
      <c r="A6305" s="29">
        <v>6303</v>
      </c>
      <c r="B6305" s="29">
        <v>1032.623999999998</v>
      </c>
      <c r="C6305" s="29">
        <v>111970.4629999998</v>
      </c>
      <c r="D6305" s="29">
        <v>1</v>
      </c>
      <c r="E6305" s="29">
        <v>1</v>
      </c>
      <c r="F6305" s="29">
        <v>2099.931</v>
      </c>
      <c r="G6305" s="29">
        <v>1</v>
      </c>
      <c r="H6305" s="29">
        <v>1</v>
      </c>
      <c r="I6305" s="29">
        <v>1</v>
      </c>
      <c r="K6305" s="432"/>
      <c r="L6305" s="432" t="e">
        <f>IF(K6305=0,#REF!,0)</f>
        <v>#REF!</v>
      </c>
      <c r="O6305">
        <v>63683.585694000001</v>
      </c>
      <c r="P6305">
        <v>32</v>
      </c>
    </row>
    <row r="6306" spans="1:16">
      <c r="A6306" s="29">
        <v>6304</v>
      </c>
      <c r="B6306" s="29">
        <v>1032.623999999998</v>
      </c>
      <c r="C6306" s="29">
        <v>93309.917999999801</v>
      </c>
      <c r="D6306" s="29">
        <v>1</v>
      </c>
      <c r="E6306" s="29">
        <v>1</v>
      </c>
      <c r="F6306" s="29">
        <v>1839.54599999999</v>
      </c>
      <c r="G6306" s="29">
        <v>1</v>
      </c>
      <c r="H6306" s="29">
        <v>1</v>
      </c>
      <c r="I6306" s="29">
        <v>1</v>
      </c>
      <c r="K6306" s="432"/>
      <c r="L6306" s="432" t="e">
        <f>IF(K6306=0,#REF!,0)</f>
        <v>#REF!</v>
      </c>
      <c r="O6306">
        <v>62531.515197000001</v>
      </c>
      <c r="P6306">
        <v>31</v>
      </c>
    </row>
    <row r="6307" spans="1:16">
      <c r="A6307" s="29">
        <v>6305</v>
      </c>
      <c r="B6307" s="29">
        <v>1032.623999999998</v>
      </c>
      <c r="C6307" s="29">
        <v>81382.016999999905</v>
      </c>
      <c r="D6307" s="29">
        <v>1</v>
      </c>
      <c r="E6307" s="29">
        <v>1</v>
      </c>
      <c r="F6307" s="29">
        <v>2100.42199999999</v>
      </c>
      <c r="G6307" s="29">
        <v>1</v>
      </c>
      <c r="H6307" s="29">
        <v>1</v>
      </c>
      <c r="I6307" s="29">
        <v>1</v>
      </c>
      <c r="K6307" s="432"/>
      <c r="L6307" s="432" t="e">
        <f>IF(K6307=0,#REF!,0)</f>
        <v>#REF!</v>
      </c>
      <c r="O6307">
        <v>63274.834107000002</v>
      </c>
      <c r="P6307">
        <v>33</v>
      </c>
    </row>
    <row r="6308" spans="1:16">
      <c r="A6308" s="29">
        <v>6306</v>
      </c>
      <c r="B6308" s="29">
        <v>1762.222</v>
      </c>
      <c r="C6308" s="29">
        <v>44122.250999999997</v>
      </c>
      <c r="D6308" s="29">
        <v>1</v>
      </c>
      <c r="E6308" s="29">
        <v>1</v>
      </c>
      <c r="F6308" s="29">
        <v>3666.1089999999999</v>
      </c>
      <c r="G6308" s="29">
        <v>1</v>
      </c>
      <c r="H6308" s="29">
        <v>1</v>
      </c>
      <c r="I6308" s="29">
        <v>1</v>
      </c>
      <c r="K6308" s="432"/>
      <c r="L6308" s="432" t="e">
        <f>IF(K6308=0,#REF!,0)</f>
        <v>#REF!</v>
      </c>
      <c r="O6308">
        <v>62855.160155999998</v>
      </c>
      <c r="P6308">
        <v>35</v>
      </c>
    </row>
    <row r="6309" spans="1:16">
      <c r="A6309" s="29">
        <v>6307</v>
      </c>
      <c r="B6309" s="29">
        <v>6139.8579999999993</v>
      </c>
      <c r="C6309" s="29">
        <v>28116.467999999899</v>
      </c>
      <c r="D6309" s="29">
        <v>1</v>
      </c>
      <c r="E6309" s="29">
        <v>1</v>
      </c>
      <c r="F6309" s="29">
        <v>5168.42</v>
      </c>
      <c r="G6309" s="29">
        <v>1</v>
      </c>
      <c r="H6309" s="29">
        <v>1</v>
      </c>
      <c r="I6309" s="29">
        <v>1</v>
      </c>
      <c r="K6309" s="432"/>
      <c r="L6309" s="432" t="e">
        <f>IF(K6309=0,#REF!,0)</f>
        <v>#REF!</v>
      </c>
      <c r="O6309">
        <v>62334.497193000003</v>
      </c>
      <c r="P6309">
        <v>34</v>
      </c>
    </row>
    <row r="6310" spans="1:16">
      <c r="A6310" s="29">
        <v>6308</v>
      </c>
      <c r="B6310" s="29">
        <v>7599.07</v>
      </c>
      <c r="C6310" s="29">
        <v>29386.030999999901</v>
      </c>
      <c r="D6310" s="29">
        <v>1</v>
      </c>
      <c r="E6310" s="29">
        <v>1</v>
      </c>
      <c r="F6310" s="29">
        <v>5234.482</v>
      </c>
      <c r="G6310" s="29">
        <v>1</v>
      </c>
      <c r="H6310" s="29">
        <v>1</v>
      </c>
      <c r="I6310" s="29">
        <v>1</v>
      </c>
      <c r="K6310" s="432"/>
      <c r="L6310" s="432" t="e">
        <f>IF(K6310=0,#REF!,0)</f>
        <v>#REF!</v>
      </c>
      <c r="O6310">
        <v>63660.328675999997</v>
      </c>
      <c r="P6310">
        <v>35</v>
      </c>
    </row>
    <row r="6311" spans="1:16">
      <c r="A6311" s="29">
        <v>6309</v>
      </c>
      <c r="B6311" s="29">
        <v>1762.222</v>
      </c>
      <c r="C6311" s="29">
        <v>16153.0519999999</v>
      </c>
      <c r="D6311" s="29">
        <v>1</v>
      </c>
      <c r="E6311" s="29">
        <v>1</v>
      </c>
      <c r="F6311" s="29">
        <v>4061.4259999999899</v>
      </c>
      <c r="G6311" s="29">
        <v>1</v>
      </c>
      <c r="H6311" s="29">
        <v>1</v>
      </c>
      <c r="I6311" s="29">
        <v>1</v>
      </c>
      <c r="K6311" s="432"/>
      <c r="L6311" s="432" t="e">
        <f>IF(K6311=0,#REF!,0)</f>
        <v>#REF!</v>
      </c>
      <c r="O6311">
        <v>62711.912840999998</v>
      </c>
      <c r="P6311">
        <v>36</v>
      </c>
    </row>
    <row r="6312" spans="1:16">
      <c r="A6312" s="29">
        <v>6310</v>
      </c>
      <c r="B6312" s="29">
        <v>1762.222</v>
      </c>
      <c r="C6312" s="29">
        <v>15703.841999999901</v>
      </c>
      <c r="D6312" s="29">
        <v>1</v>
      </c>
      <c r="E6312" s="29">
        <v>1</v>
      </c>
      <c r="F6312" s="29">
        <v>2952.1439999999898</v>
      </c>
      <c r="G6312" s="29">
        <v>1</v>
      </c>
      <c r="H6312" s="29">
        <v>1</v>
      </c>
      <c r="I6312" s="29">
        <v>1</v>
      </c>
      <c r="K6312" s="432"/>
      <c r="L6312" s="432" t="e">
        <f>IF(K6312=0,#REF!,0)</f>
        <v>#REF!</v>
      </c>
      <c r="O6312">
        <v>61457.354950999987</v>
      </c>
      <c r="P6312">
        <v>37</v>
      </c>
    </row>
    <row r="6313" spans="1:16">
      <c r="A6313" s="29">
        <v>6311</v>
      </c>
      <c r="B6313" s="29">
        <v>1762.222</v>
      </c>
      <c r="C6313" s="29">
        <v>15254.630999999899</v>
      </c>
      <c r="D6313" s="29">
        <v>1</v>
      </c>
      <c r="E6313" s="29">
        <v>1</v>
      </c>
      <c r="F6313" s="29">
        <v>1648.3689999999899</v>
      </c>
      <c r="G6313" s="29">
        <v>1</v>
      </c>
      <c r="H6313" s="29">
        <v>1</v>
      </c>
      <c r="I6313" s="29">
        <v>1</v>
      </c>
      <c r="K6313" s="432"/>
      <c r="L6313" s="432" t="e">
        <f>IF(K6313=0,#REF!,0)</f>
        <v>#REF!</v>
      </c>
      <c r="O6313">
        <v>60644.697266000003</v>
      </c>
      <c r="P6313">
        <v>33</v>
      </c>
    </row>
    <row r="6314" spans="1:16">
      <c r="A6314" s="29">
        <v>6312</v>
      </c>
      <c r="B6314" s="29">
        <v>1032.623999999998</v>
      </c>
      <c r="C6314" s="29">
        <v>15254.630999999899</v>
      </c>
      <c r="D6314" s="29">
        <v>1</v>
      </c>
      <c r="E6314" s="29">
        <v>1</v>
      </c>
      <c r="F6314" s="29">
        <v>1258.8409999999899</v>
      </c>
      <c r="G6314" s="29">
        <v>1</v>
      </c>
      <c r="H6314" s="29">
        <v>1</v>
      </c>
      <c r="I6314" s="29">
        <v>1</v>
      </c>
      <c r="K6314" s="432"/>
      <c r="L6314" s="432" t="e">
        <f>IF(K6314=0,#REF!,0)</f>
        <v>#REF!</v>
      </c>
      <c r="O6314">
        <v>58326.048128000002</v>
      </c>
      <c r="P6314">
        <v>34</v>
      </c>
    </row>
    <row r="6315" spans="1:16">
      <c r="A6315" s="29">
        <v>6313</v>
      </c>
      <c r="B6315" s="29">
        <v>1032.623999999998</v>
      </c>
      <c r="C6315" s="29">
        <v>15254.630999999899</v>
      </c>
      <c r="D6315" s="29">
        <v>1</v>
      </c>
      <c r="E6315" s="29">
        <v>1</v>
      </c>
      <c r="F6315" s="29">
        <v>534.78099999999995</v>
      </c>
      <c r="G6315" s="29">
        <v>1</v>
      </c>
      <c r="H6315" s="29">
        <v>1</v>
      </c>
      <c r="I6315" s="29">
        <v>1</v>
      </c>
      <c r="K6315" s="432"/>
      <c r="L6315" s="432" t="e">
        <f>IF(K6315=0,#REF!,0)</f>
        <v>#REF!</v>
      </c>
      <c r="O6315">
        <v>56692.446411999998</v>
      </c>
      <c r="P6315">
        <v>32</v>
      </c>
    </row>
    <row r="6316" spans="1:16">
      <c r="A6316" s="29">
        <v>6314</v>
      </c>
      <c r="B6316" s="29">
        <v>1032.623999999998</v>
      </c>
      <c r="C6316" s="29">
        <v>15187.612999999899</v>
      </c>
      <c r="D6316" s="29">
        <v>1</v>
      </c>
      <c r="E6316" s="29">
        <v>1</v>
      </c>
      <c r="F6316" s="29">
        <v>588.79799999999898</v>
      </c>
      <c r="G6316" s="29">
        <v>1</v>
      </c>
      <c r="H6316" s="29">
        <v>1</v>
      </c>
      <c r="I6316" s="29">
        <v>1</v>
      </c>
      <c r="K6316" s="432"/>
      <c r="L6316" s="432" t="e">
        <f>IF(K6316=0,#REF!,0)</f>
        <v>#REF!</v>
      </c>
      <c r="O6316">
        <v>54324.235718000004</v>
      </c>
      <c r="P6316">
        <v>33</v>
      </c>
    </row>
    <row r="6317" spans="1:16">
      <c r="A6317" s="29">
        <v>6315</v>
      </c>
      <c r="B6317" s="29">
        <v>1032.623999999998</v>
      </c>
      <c r="C6317" s="29">
        <v>15187.612999999899</v>
      </c>
      <c r="D6317" s="29">
        <v>1</v>
      </c>
      <c r="E6317" s="29">
        <v>1</v>
      </c>
      <c r="F6317" s="29">
        <v>379.003999999999</v>
      </c>
      <c r="G6317" s="29">
        <v>1</v>
      </c>
      <c r="H6317" s="29">
        <v>1</v>
      </c>
      <c r="I6317" s="29">
        <v>1</v>
      </c>
      <c r="K6317" s="432"/>
      <c r="L6317" s="432" t="e">
        <f>IF(K6317=0,#REF!,0)</f>
        <v>#REF!</v>
      </c>
      <c r="O6317">
        <v>54436.049744000004</v>
      </c>
      <c r="P6317">
        <v>31</v>
      </c>
    </row>
    <row r="6318" spans="1:16">
      <c r="A6318" s="29">
        <v>6316</v>
      </c>
      <c r="B6318" s="29">
        <v>1032.623999999998</v>
      </c>
      <c r="C6318" s="29">
        <v>15187.612999999899</v>
      </c>
      <c r="D6318" s="29">
        <v>1</v>
      </c>
      <c r="E6318" s="29">
        <v>1</v>
      </c>
      <c r="F6318" s="29">
        <v>223.50299999999999</v>
      </c>
      <c r="G6318" s="29">
        <v>1</v>
      </c>
      <c r="H6318" s="29">
        <v>1</v>
      </c>
      <c r="I6318" s="29">
        <v>1</v>
      </c>
      <c r="K6318" s="432"/>
      <c r="L6318" s="432" t="e">
        <f>IF(K6318=0,#REF!,0)</f>
        <v>#REF!</v>
      </c>
      <c r="O6318">
        <v>53449.081389999999</v>
      </c>
      <c r="P6318">
        <v>34</v>
      </c>
    </row>
    <row r="6319" spans="1:16">
      <c r="A6319" s="29">
        <v>6317</v>
      </c>
      <c r="B6319" s="29">
        <v>1032.623999999998</v>
      </c>
      <c r="C6319" s="29">
        <v>15187.612999999899</v>
      </c>
      <c r="D6319" s="29">
        <v>1</v>
      </c>
      <c r="E6319" s="29">
        <v>1</v>
      </c>
      <c r="F6319" s="29">
        <v>223.83099999999899</v>
      </c>
      <c r="G6319" s="29">
        <v>1</v>
      </c>
      <c r="H6319" s="29">
        <v>1</v>
      </c>
      <c r="I6319" s="29">
        <v>1</v>
      </c>
      <c r="K6319" s="432"/>
      <c r="L6319" s="432" t="e">
        <f>IF(K6319=0,#REF!,0)</f>
        <v>#REF!</v>
      </c>
      <c r="O6319">
        <v>53940.112305000002</v>
      </c>
      <c r="P6319">
        <v>29</v>
      </c>
    </row>
    <row r="6320" spans="1:16">
      <c r="A6320" s="29">
        <v>6318</v>
      </c>
      <c r="B6320" s="29">
        <v>1762.222</v>
      </c>
      <c r="C6320" s="29">
        <v>15187.612999999899</v>
      </c>
      <c r="D6320" s="29">
        <v>1</v>
      </c>
      <c r="E6320" s="29">
        <v>1</v>
      </c>
      <c r="F6320" s="29">
        <v>698.09100000000001</v>
      </c>
      <c r="G6320" s="29">
        <v>1</v>
      </c>
      <c r="H6320" s="29">
        <v>1</v>
      </c>
      <c r="I6320" s="29">
        <v>1</v>
      </c>
      <c r="K6320" s="432"/>
      <c r="L6320" s="432" t="e">
        <f>IF(K6320=0,#REF!,0)</f>
        <v>#REF!</v>
      </c>
      <c r="O6320">
        <v>54523.737519000002</v>
      </c>
      <c r="P6320">
        <v>32</v>
      </c>
    </row>
    <row r="6321" spans="1:16">
      <c r="A6321" s="29">
        <v>6319</v>
      </c>
      <c r="B6321" s="29">
        <v>6139.8579999999993</v>
      </c>
      <c r="C6321" s="29">
        <v>15289.6509999999</v>
      </c>
      <c r="D6321" s="29">
        <v>1</v>
      </c>
      <c r="E6321" s="29">
        <v>1</v>
      </c>
      <c r="F6321" s="29">
        <v>1864.1879999999901</v>
      </c>
      <c r="G6321" s="29">
        <v>1</v>
      </c>
      <c r="H6321" s="29">
        <v>1</v>
      </c>
      <c r="I6321" s="29">
        <v>1</v>
      </c>
      <c r="K6321" s="432"/>
      <c r="L6321" s="432" t="e">
        <f>IF(K6321=0,#REF!,0)</f>
        <v>#REF!</v>
      </c>
      <c r="O6321">
        <v>55540.123626000001</v>
      </c>
      <c r="P6321">
        <v>36</v>
      </c>
    </row>
    <row r="6322" spans="1:16">
      <c r="A6322" s="29">
        <v>6320</v>
      </c>
      <c r="B6322" s="29">
        <v>1762.222</v>
      </c>
      <c r="C6322" s="29">
        <v>28313.3139999999</v>
      </c>
      <c r="D6322" s="29">
        <v>1</v>
      </c>
      <c r="E6322" s="29">
        <v>1</v>
      </c>
      <c r="F6322" s="29">
        <v>3151.3519999999899</v>
      </c>
      <c r="G6322" s="29">
        <v>1</v>
      </c>
      <c r="H6322" s="29">
        <v>1</v>
      </c>
      <c r="I6322" s="29">
        <v>1</v>
      </c>
      <c r="K6322" s="432"/>
      <c r="L6322" s="432" t="e">
        <f>IF(K6322=0,#REF!,0)</f>
        <v>#REF!</v>
      </c>
      <c r="O6322">
        <v>57625.067840999996</v>
      </c>
      <c r="P6322">
        <v>35</v>
      </c>
    </row>
    <row r="6323" spans="1:16">
      <c r="A6323" s="29">
        <v>6321</v>
      </c>
      <c r="B6323" s="29">
        <v>1032.623999999998</v>
      </c>
      <c r="C6323" s="29">
        <v>29357.827999999899</v>
      </c>
      <c r="D6323" s="29">
        <v>1</v>
      </c>
      <c r="E6323" s="29">
        <v>1</v>
      </c>
      <c r="F6323" s="29">
        <v>5111.7959999999903</v>
      </c>
      <c r="G6323" s="29">
        <v>1</v>
      </c>
      <c r="H6323" s="29">
        <v>1</v>
      </c>
      <c r="I6323" s="29">
        <v>1</v>
      </c>
      <c r="K6323" s="432"/>
      <c r="L6323" s="432" t="e">
        <f>IF(K6323=0,#REF!,0)</f>
        <v>#REF!</v>
      </c>
      <c r="O6323">
        <v>59639.617675999987</v>
      </c>
      <c r="P6323">
        <v>26</v>
      </c>
    </row>
    <row r="6324" spans="1:16">
      <c r="A6324" s="29">
        <v>6322</v>
      </c>
      <c r="B6324" s="29">
        <v>1153.2399999999991</v>
      </c>
      <c r="C6324" s="29">
        <v>30478.111999999899</v>
      </c>
      <c r="D6324" s="29">
        <v>1</v>
      </c>
      <c r="E6324" s="29">
        <v>1</v>
      </c>
      <c r="F6324" s="29">
        <v>5054.1859999999997</v>
      </c>
      <c r="G6324" s="29">
        <v>1</v>
      </c>
      <c r="H6324" s="29">
        <v>1</v>
      </c>
      <c r="I6324" s="29">
        <v>1</v>
      </c>
      <c r="K6324" s="432"/>
      <c r="L6324" s="432" t="e">
        <f>IF(K6324=0,#REF!,0)</f>
        <v>#REF!</v>
      </c>
      <c r="O6324">
        <v>62201.525695999997</v>
      </c>
      <c r="P6324">
        <v>24</v>
      </c>
    </row>
    <row r="6325" spans="1:16">
      <c r="A6325" s="29">
        <v>6323</v>
      </c>
      <c r="B6325" s="29">
        <v>1213.5469999999989</v>
      </c>
      <c r="C6325" s="29">
        <v>31364.85199999989</v>
      </c>
      <c r="D6325" s="29">
        <v>1</v>
      </c>
      <c r="E6325" s="29">
        <v>1</v>
      </c>
      <c r="F6325" s="29">
        <v>4548.7820000000002</v>
      </c>
      <c r="G6325" s="29">
        <v>1</v>
      </c>
      <c r="H6325" s="29">
        <v>1</v>
      </c>
      <c r="I6325" s="29">
        <v>1</v>
      </c>
      <c r="K6325" s="432">
        <v>916.29010535433463</v>
      </c>
      <c r="L6325" s="432">
        <f>IF(K6325=0,#REF!,0)</f>
        <v>0</v>
      </c>
      <c r="O6325">
        <v>62883.937925999999</v>
      </c>
      <c r="P6325">
        <v>25</v>
      </c>
    </row>
    <row r="6326" spans="1:16">
      <c r="A6326" s="29">
        <v>6324</v>
      </c>
      <c r="B6326" s="29">
        <v>1213.5469999999989</v>
      </c>
      <c r="C6326" s="29">
        <v>30987.786999999898</v>
      </c>
      <c r="D6326" s="29">
        <v>1</v>
      </c>
      <c r="E6326" s="29">
        <v>1</v>
      </c>
      <c r="F6326" s="29">
        <v>4883.8089999999902</v>
      </c>
      <c r="G6326" s="29">
        <v>1</v>
      </c>
      <c r="H6326" s="29">
        <v>1</v>
      </c>
      <c r="I6326" s="29">
        <v>1</v>
      </c>
      <c r="K6326" s="432">
        <v>12425.30337247794</v>
      </c>
      <c r="L6326" s="432">
        <f>IF(K6326=0,#REF!,0)</f>
        <v>0</v>
      </c>
      <c r="O6326">
        <v>63710.606934000003</v>
      </c>
      <c r="P6326">
        <v>25</v>
      </c>
    </row>
    <row r="6327" spans="1:16">
      <c r="A6327" s="29">
        <v>6325</v>
      </c>
      <c r="B6327" s="29">
        <v>6200.1660000000002</v>
      </c>
      <c r="C6327" s="29">
        <v>29079.948</v>
      </c>
      <c r="D6327" s="29">
        <v>1</v>
      </c>
      <c r="E6327" s="29">
        <v>1</v>
      </c>
      <c r="F6327" s="29">
        <v>4937.4080000000004</v>
      </c>
      <c r="G6327" s="29">
        <v>1</v>
      </c>
      <c r="H6327" s="29">
        <v>1</v>
      </c>
      <c r="I6327" s="29">
        <v>1</v>
      </c>
      <c r="K6327" s="432">
        <v>9460.982697116875</v>
      </c>
      <c r="L6327" s="432">
        <f>IF(K6327=0,#REF!,0)</f>
        <v>0</v>
      </c>
      <c r="O6327">
        <v>61590.272094</v>
      </c>
      <c r="P6327">
        <v>24</v>
      </c>
    </row>
    <row r="6328" spans="1:16">
      <c r="A6328" s="29">
        <v>6326</v>
      </c>
      <c r="B6328" s="29">
        <v>1762.222</v>
      </c>
      <c r="C6328" s="29">
        <v>28896.406999999901</v>
      </c>
      <c r="D6328" s="29">
        <v>1</v>
      </c>
      <c r="E6328" s="29">
        <v>1</v>
      </c>
      <c r="F6328" s="29">
        <v>3930.3539999999998</v>
      </c>
      <c r="G6328" s="29">
        <v>1</v>
      </c>
      <c r="H6328" s="29">
        <v>1</v>
      </c>
      <c r="I6328" s="29">
        <v>1</v>
      </c>
      <c r="K6328" s="432"/>
      <c r="L6328" s="432" t="e">
        <f>IF(K6328=0,#REF!,0)</f>
        <v>#REF!</v>
      </c>
      <c r="O6328">
        <v>61311.618194000002</v>
      </c>
      <c r="P6328">
        <v>26</v>
      </c>
    </row>
    <row r="6329" spans="1:16">
      <c r="A6329" s="29">
        <v>6327</v>
      </c>
      <c r="B6329" s="29">
        <v>1032.623999999998</v>
      </c>
      <c r="C6329" s="29">
        <v>29658.588999999902</v>
      </c>
      <c r="D6329" s="29">
        <v>1</v>
      </c>
      <c r="E6329" s="29">
        <v>1</v>
      </c>
      <c r="F6329" s="29">
        <v>3146.9409999999998</v>
      </c>
      <c r="G6329" s="29">
        <v>1</v>
      </c>
      <c r="H6329" s="29">
        <v>1</v>
      </c>
      <c r="I6329" s="29">
        <v>1</v>
      </c>
      <c r="K6329" s="432">
        <v>11794.958480859799</v>
      </c>
      <c r="L6329" s="432">
        <f>IF(K6329=0,#REF!,0)</f>
        <v>0</v>
      </c>
      <c r="O6329">
        <v>64097.790284000002</v>
      </c>
      <c r="P6329">
        <v>23</v>
      </c>
    </row>
    <row r="6330" spans="1:16">
      <c r="A6330" s="29">
        <v>6328</v>
      </c>
      <c r="B6330" s="29">
        <v>1032.623999999998</v>
      </c>
      <c r="C6330" s="29">
        <v>29273.372999999901</v>
      </c>
      <c r="D6330" s="29">
        <v>1</v>
      </c>
      <c r="E6330" s="29">
        <v>1</v>
      </c>
      <c r="F6330" s="29">
        <v>2475.855</v>
      </c>
      <c r="G6330" s="29">
        <v>1</v>
      </c>
      <c r="H6330" s="29">
        <v>1</v>
      </c>
      <c r="I6330" s="29">
        <v>1</v>
      </c>
      <c r="K6330" s="432"/>
      <c r="L6330" s="432" t="e">
        <f>IF(K6330=0,#REF!,0)</f>
        <v>#REF!</v>
      </c>
      <c r="O6330">
        <v>64426.293639000003</v>
      </c>
      <c r="P6330">
        <v>28</v>
      </c>
    </row>
    <row r="6331" spans="1:16">
      <c r="A6331" s="29">
        <v>6329</v>
      </c>
      <c r="B6331" s="29">
        <v>1032.623999999998</v>
      </c>
      <c r="C6331" s="29">
        <v>28896.371999999901</v>
      </c>
      <c r="D6331" s="29">
        <v>1</v>
      </c>
      <c r="E6331" s="29">
        <v>1</v>
      </c>
      <c r="F6331" s="29">
        <v>3147.2869999999898</v>
      </c>
      <c r="G6331" s="29">
        <v>1</v>
      </c>
      <c r="H6331" s="29">
        <v>1</v>
      </c>
      <c r="I6331" s="29">
        <v>1</v>
      </c>
      <c r="K6331" s="432"/>
      <c r="L6331" s="432" t="e">
        <f>IF(K6331=0,#REF!,0)</f>
        <v>#REF!</v>
      </c>
      <c r="O6331">
        <v>64826.026124000004</v>
      </c>
      <c r="P6331">
        <v>27</v>
      </c>
    </row>
    <row r="6332" spans="1:16">
      <c r="A6332" s="29">
        <v>6330</v>
      </c>
      <c r="B6332" s="29">
        <v>1762.222</v>
      </c>
      <c r="C6332" s="29">
        <v>28210.2949999999</v>
      </c>
      <c r="D6332" s="29">
        <v>1</v>
      </c>
      <c r="E6332" s="29">
        <v>1</v>
      </c>
      <c r="F6332" s="29">
        <v>4043.2819999999901</v>
      </c>
      <c r="G6332" s="29">
        <v>1</v>
      </c>
      <c r="H6332" s="29">
        <v>1</v>
      </c>
      <c r="I6332" s="29">
        <v>1</v>
      </c>
      <c r="K6332" s="432"/>
      <c r="L6332" s="432" t="e">
        <f>IF(K6332=0,#REF!,0)</f>
        <v>#REF!</v>
      </c>
      <c r="O6332">
        <v>64749.884275999997</v>
      </c>
      <c r="P6332">
        <v>26</v>
      </c>
    </row>
    <row r="6333" spans="1:16">
      <c r="A6333" s="29">
        <v>6331</v>
      </c>
      <c r="B6333" s="29">
        <v>6139.8579999999993</v>
      </c>
      <c r="C6333" s="29">
        <v>28117.056999999899</v>
      </c>
      <c r="D6333" s="29">
        <v>1</v>
      </c>
      <c r="E6333" s="29">
        <v>1</v>
      </c>
      <c r="F6333" s="29">
        <v>5610.9870000000001</v>
      </c>
      <c r="G6333" s="29">
        <v>1</v>
      </c>
      <c r="H6333" s="29">
        <v>1</v>
      </c>
      <c r="I6333" s="29">
        <v>1</v>
      </c>
      <c r="K6333" s="432"/>
      <c r="L6333" s="432" t="e">
        <f>IF(K6333=0,#REF!,0)</f>
        <v>#REF!</v>
      </c>
      <c r="O6333">
        <v>64017.791808000002</v>
      </c>
      <c r="P6333">
        <v>30</v>
      </c>
    </row>
    <row r="6334" spans="1:16">
      <c r="A6334" s="29">
        <v>6332</v>
      </c>
      <c r="B6334" s="29">
        <v>7599.07</v>
      </c>
      <c r="C6334" s="29">
        <v>29386.5289999999</v>
      </c>
      <c r="D6334" s="29">
        <v>1</v>
      </c>
      <c r="E6334" s="29">
        <v>1</v>
      </c>
      <c r="F6334" s="29">
        <v>4436.1019999999999</v>
      </c>
      <c r="G6334" s="29">
        <v>1</v>
      </c>
      <c r="H6334" s="29">
        <v>1</v>
      </c>
      <c r="I6334" s="29">
        <v>1</v>
      </c>
      <c r="K6334" s="432"/>
      <c r="L6334" s="432" t="e">
        <f>IF(K6334=0,#REF!,0)</f>
        <v>#REF!</v>
      </c>
      <c r="O6334">
        <v>64191.385986999987</v>
      </c>
      <c r="P6334">
        <v>27</v>
      </c>
    </row>
    <row r="6335" spans="1:16">
      <c r="A6335" s="29">
        <v>6333</v>
      </c>
      <c r="B6335" s="29">
        <v>1762.222</v>
      </c>
      <c r="C6335" s="29">
        <v>16153.0519999999</v>
      </c>
      <c r="D6335" s="29">
        <v>1</v>
      </c>
      <c r="E6335" s="29">
        <v>1</v>
      </c>
      <c r="F6335" s="29">
        <v>2478.5610000000001</v>
      </c>
      <c r="G6335" s="29">
        <v>1</v>
      </c>
      <c r="H6335" s="29">
        <v>1</v>
      </c>
      <c r="I6335" s="29">
        <v>1</v>
      </c>
      <c r="K6335" s="432"/>
      <c r="L6335" s="432" t="e">
        <f>IF(K6335=0,#REF!,0)</f>
        <v>#REF!</v>
      </c>
      <c r="O6335">
        <v>63113.471008</v>
      </c>
      <c r="P6335">
        <v>29</v>
      </c>
    </row>
    <row r="6336" spans="1:16">
      <c r="A6336" s="29">
        <v>6334</v>
      </c>
      <c r="B6336" s="29">
        <v>1762.222</v>
      </c>
      <c r="C6336" s="29">
        <v>15703.841999999901</v>
      </c>
      <c r="D6336" s="29">
        <v>1</v>
      </c>
      <c r="E6336" s="29">
        <v>1</v>
      </c>
      <c r="F6336" s="29">
        <v>2423.4059999999899</v>
      </c>
      <c r="G6336" s="29">
        <v>1</v>
      </c>
      <c r="H6336" s="29">
        <v>1</v>
      </c>
      <c r="I6336" s="29">
        <v>1</v>
      </c>
      <c r="K6336" s="432"/>
      <c r="L6336" s="432" t="e">
        <f>IF(K6336=0,#REF!,0)</f>
        <v>#REF!</v>
      </c>
      <c r="O6336">
        <v>61481.606993999987</v>
      </c>
      <c r="P6336">
        <v>27</v>
      </c>
    </row>
    <row r="6337" spans="1:16">
      <c r="A6337" s="29">
        <v>6335</v>
      </c>
      <c r="B6337" s="29">
        <v>1762.222</v>
      </c>
      <c r="C6337" s="29">
        <v>15254.630999999899</v>
      </c>
      <c r="D6337" s="29">
        <v>1</v>
      </c>
      <c r="E6337" s="29">
        <v>1</v>
      </c>
      <c r="F6337" s="29">
        <v>1976.6369999999899</v>
      </c>
      <c r="G6337" s="29">
        <v>1</v>
      </c>
      <c r="H6337" s="29">
        <v>1</v>
      </c>
      <c r="I6337" s="29">
        <v>1</v>
      </c>
      <c r="K6337" s="432"/>
      <c r="L6337" s="432" t="e">
        <f>IF(K6337=0,#REF!,0)</f>
        <v>#REF!</v>
      </c>
      <c r="O6337">
        <v>59695.344727000003</v>
      </c>
      <c r="P6337">
        <v>30</v>
      </c>
    </row>
    <row r="6338" spans="1:16">
      <c r="A6338" s="29">
        <v>6336</v>
      </c>
      <c r="B6338" s="29">
        <v>1032.623999999998</v>
      </c>
      <c r="C6338" s="29">
        <v>15254.630999999899</v>
      </c>
      <c r="D6338" s="29">
        <v>1</v>
      </c>
      <c r="E6338" s="29">
        <v>1</v>
      </c>
      <c r="F6338" s="29">
        <v>1195.998</v>
      </c>
      <c r="G6338" s="29">
        <v>1</v>
      </c>
      <c r="H6338" s="29">
        <v>1</v>
      </c>
      <c r="I6338" s="29">
        <v>1</v>
      </c>
      <c r="K6338" s="432"/>
      <c r="L6338" s="432" t="e">
        <f>IF(K6338=0,#REF!,0)</f>
        <v>#REF!</v>
      </c>
      <c r="O6338">
        <v>58312.267304000001</v>
      </c>
      <c r="P6338">
        <v>28</v>
      </c>
    </row>
    <row r="6339" spans="1:16">
      <c r="A6339" s="29">
        <v>6337</v>
      </c>
      <c r="B6339" s="29">
        <v>1032.623999999998</v>
      </c>
      <c r="C6339" s="29">
        <v>15254.630999999899</v>
      </c>
      <c r="D6339" s="29">
        <v>1</v>
      </c>
      <c r="E6339" s="29">
        <v>1</v>
      </c>
      <c r="F6339" s="29">
        <v>707.23999999999899</v>
      </c>
      <c r="G6339" s="29">
        <v>1</v>
      </c>
      <c r="H6339" s="29">
        <v>1</v>
      </c>
      <c r="I6339" s="29">
        <v>1</v>
      </c>
      <c r="K6339" s="432"/>
      <c r="L6339" s="432" t="e">
        <f>IF(K6339=0,#REF!,0)</f>
        <v>#REF!</v>
      </c>
      <c r="O6339">
        <v>56763.855560999997</v>
      </c>
      <c r="P6339">
        <v>24</v>
      </c>
    </row>
    <row r="6340" spans="1:16">
      <c r="A6340" s="29">
        <v>6338</v>
      </c>
      <c r="B6340" s="29">
        <v>1032.623999999998</v>
      </c>
      <c r="C6340" s="29">
        <v>15187.612999999899</v>
      </c>
      <c r="D6340" s="29">
        <v>1</v>
      </c>
      <c r="E6340" s="29">
        <v>1</v>
      </c>
      <c r="F6340" s="29">
        <v>528.60199999999998</v>
      </c>
      <c r="G6340" s="29">
        <v>1</v>
      </c>
      <c r="H6340" s="29">
        <v>1</v>
      </c>
      <c r="I6340" s="29">
        <v>1</v>
      </c>
      <c r="K6340" s="432"/>
      <c r="L6340" s="432" t="e">
        <f>IF(K6340=0,#REF!,0)</f>
        <v>#REF!</v>
      </c>
      <c r="O6340">
        <v>55520.210814999999</v>
      </c>
      <c r="P6340">
        <v>24</v>
      </c>
    </row>
    <row r="6341" spans="1:16">
      <c r="A6341" s="29">
        <v>6339</v>
      </c>
      <c r="B6341" s="29">
        <v>1032.623999999998</v>
      </c>
      <c r="C6341" s="29">
        <v>15187.612999999899</v>
      </c>
      <c r="D6341" s="29">
        <v>1</v>
      </c>
      <c r="E6341" s="29">
        <v>1</v>
      </c>
      <c r="F6341" s="29">
        <v>413.39499999999902</v>
      </c>
      <c r="G6341" s="29">
        <v>1</v>
      </c>
      <c r="H6341" s="29">
        <v>1</v>
      </c>
      <c r="I6341" s="29">
        <v>1</v>
      </c>
      <c r="K6341" s="432"/>
      <c r="L6341" s="432" t="e">
        <f>IF(K6341=0,#REF!,0)</f>
        <v>#REF!</v>
      </c>
      <c r="O6341">
        <v>54956.982695999999</v>
      </c>
      <c r="P6341">
        <v>25</v>
      </c>
    </row>
    <row r="6342" spans="1:16">
      <c r="A6342" s="29">
        <v>6340</v>
      </c>
      <c r="B6342" s="29">
        <v>1032.623999999998</v>
      </c>
      <c r="C6342" s="29">
        <v>15187.612999999899</v>
      </c>
      <c r="D6342" s="29">
        <v>1</v>
      </c>
      <c r="E6342" s="29">
        <v>1</v>
      </c>
      <c r="F6342" s="29">
        <v>230.64699999999999</v>
      </c>
      <c r="G6342" s="29">
        <v>1</v>
      </c>
      <c r="H6342" s="29">
        <v>1</v>
      </c>
      <c r="I6342" s="29">
        <v>1</v>
      </c>
      <c r="K6342" s="432"/>
      <c r="L6342" s="432" t="e">
        <f>IF(K6342=0,#REF!,0)</f>
        <v>#REF!</v>
      </c>
      <c r="O6342">
        <v>54315.195739000003</v>
      </c>
      <c r="P6342">
        <v>24</v>
      </c>
    </row>
    <row r="6343" spans="1:16">
      <c r="A6343" s="29">
        <v>6341</v>
      </c>
      <c r="B6343" s="29">
        <v>1032.623999999998</v>
      </c>
      <c r="C6343" s="29">
        <v>15187.612999999899</v>
      </c>
      <c r="D6343" s="29">
        <v>1</v>
      </c>
      <c r="E6343" s="29">
        <v>1</v>
      </c>
      <c r="F6343" s="29">
        <v>231.28100000000001</v>
      </c>
      <c r="G6343" s="29">
        <v>1</v>
      </c>
      <c r="H6343" s="29">
        <v>1</v>
      </c>
      <c r="I6343" s="29">
        <v>1</v>
      </c>
      <c r="K6343" s="432"/>
      <c r="L6343" s="432" t="e">
        <f>IF(K6343=0,#REF!,0)</f>
        <v>#REF!</v>
      </c>
      <c r="O6343">
        <v>54787.628691999998</v>
      </c>
      <c r="P6343">
        <v>23</v>
      </c>
    </row>
    <row r="6344" spans="1:16">
      <c r="A6344" s="29">
        <v>6342</v>
      </c>
      <c r="B6344" s="29">
        <v>1762.222</v>
      </c>
      <c r="C6344" s="29">
        <v>15187.612999999899</v>
      </c>
      <c r="D6344" s="29">
        <v>1</v>
      </c>
      <c r="E6344" s="29">
        <v>1</v>
      </c>
      <c r="F6344" s="29">
        <v>414.31699999999898</v>
      </c>
      <c r="G6344" s="29">
        <v>1</v>
      </c>
      <c r="H6344" s="29">
        <v>1</v>
      </c>
      <c r="I6344" s="29">
        <v>1</v>
      </c>
      <c r="K6344" s="432"/>
      <c r="L6344" s="432" t="e">
        <f>IF(K6344=0,#REF!,0)</f>
        <v>#REF!</v>
      </c>
      <c r="O6344">
        <v>55615.300048999998</v>
      </c>
      <c r="P6344">
        <v>24</v>
      </c>
    </row>
    <row r="6345" spans="1:16">
      <c r="A6345" s="29">
        <v>6343</v>
      </c>
      <c r="B6345" s="29">
        <v>6139.8579999999993</v>
      </c>
      <c r="C6345" s="29">
        <v>15289.6509999999</v>
      </c>
      <c r="D6345" s="29">
        <v>1</v>
      </c>
      <c r="E6345" s="29">
        <v>1</v>
      </c>
      <c r="F6345" s="29">
        <v>1259.1780000000001</v>
      </c>
      <c r="G6345" s="29">
        <v>1</v>
      </c>
      <c r="H6345" s="29">
        <v>1</v>
      </c>
      <c r="I6345" s="29">
        <v>1</v>
      </c>
      <c r="K6345" s="432"/>
      <c r="L6345" s="432" t="e">
        <f>IF(K6345=0,#REF!,0)</f>
        <v>#REF!</v>
      </c>
      <c r="O6345">
        <v>56708.918396000001</v>
      </c>
      <c r="P6345">
        <v>26</v>
      </c>
    </row>
    <row r="6346" spans="1:16">
      <c r="A6346" s="29">
        <v>6344</v>
      </c>
      <c r="B6346" s="29">
        <v>1762.222</v>
      </c>
      <c r="C6346" s="29">
        <v>15633.8059999999</v>
      </c>
      <c r="D6346" s="29">
        <v>1</v>
      </c>
      <c r="E6346" s="29">
        <v>1</v>
      </c>
      <c r="F6346" s="29">
        <v>2556.0029999999902</v>
      </c>
      <c r="G6346" s="29">
        <v>1</v>
      </c>
      <c r="H6346" s="29">
        <v>1</v>
      </c>
      <c r="I6346" s="29">
        <v>1</v>
      </c>
      <c r="K6346" s="432"/>
      <c r="L6346" s="432" t="e">
        <f>IF(K6346=0,#REF!,0)</f>
        <v>#REF!</v>
      </c>
      <c r="O6346">
        <v>58393.973327</v>
      </c>
      <c r="P6346">
        <v>34</v>
      </c>
    </row>
    <row r="6347" spans="1:16">
      <c r="A6347" s="29">
        <v>6345</v>
      </c>
      <c r="B6347" s="29">
        <v>1032.623999999998</v>
      </c>
      <c r="C6347" s="29">
        <v>16672.300999999901</v>
      </c>
      <c r="D6347" s="29">
        <v>1</v>
      </c>
      <c r="E6347" s="29">
        <v>1</v>
      </c>
      <c r="F6347" s="29">
        <v>4040.2240000000002</v>
      </c>
      <c r="G6347" s="29">
        <v>1</v>
      </c>
      <c r="H6347" s="29">
        <v>1</v>
      </c>
      <c r="I6347" s="29">
        <v>1</v>
      </c>
      <c r="K6347" s="432"/>
      <c r="L6347" s="432" t="e">
        <f>IF(K6347=0,#REF!,0)</f>
        <v>#REF!</v>
      </c>
      <c r="O6347">
        <v>59833.845855</v>
      </c>
      <c r="P6347">
        <v>32</v>
      </c>
    </row>
    <row r="6348" spans="1:16">
      <c r="A6348" s="29">
        <v>6346</v>
      </c>
      <c r="B6348" s="29">
        <v>1153.2399999999991</v>
      </c>
      <c r="C6348" s="29">
        <v>17792.710999999901</v>
      </c>
      <c r="D6348" s="29">
        <v>1</v>
      </c>
      <c r="E6348" s="29">
        <v>1</v>
      </c>
      <c r="F6348" s="29">
        <v>5337.1559999999899</v>
      </c>
      <c r="G6348" s="29">
        <v>1</v>
      </c>
      <c r="H6348" s="29">
        <v>1</v>
      </c>
      <c r="I6348" s="29">
        <v>1</v>
      </c>
      <c r="K6348" s="432"/>
      <c r="L6348" s="432" t="e">
        <f>IF(K6348=0,#REF!,0)</f>
        <v>#REF!</v>
      </c>
      <c r="O6348">
        <v>61352.097900999986</v>
      </c>
      <c r="P6348">
        <v>27</v>
      </c>
    </row>
    <row r="6349" spans="1:16">
      <c r="A6349" s="29">
        <v>6347</v>
      </c>
      <c r="B6349" s="29">
        <v>1213.5469999999989</v>
      </c>
      <c r="C6349" s="29">
        <v>18679.559999999899</v>
      </c>
      <c r="D6349" s="29">
        <v>1</v>
      </c>
      <c r="E6349" s="29">
        <v>1</v>
      </c>
      <c r="F6349" s="29">
        <v>5890.3869999999897</v>
      </c>
      <c r="G6349" s="29">
        <v>1</v>
      </c>
      <c r="H6349" s="29">
        <v>1</v>
      </c>
      <c r="I6349" s="29">
        <v>1</v>
      </c>
      <c r="K6349" s="432">
        <v>2319.2167059191602</v>
      </c>
      <c r="L6349" s="432">
        <f>IF(K6349=0,#REF!,0)</f>
        <v>0</v>
      </c>
      <c r="O6349">
        <v>62738.042908000003</v>
      </c>
      <c r="P6349">
        <v>26</v>
      </c>
    </row>
    <row r="6350" spans="1:16">
      <c r="A6350" s="29">
        <v>6348</v>
      </c>
      <c r="B6350" s="29">
        <v>1213.5469999999989</v>
      </c>
      <c r="C6350" s="29">
        <v>18294.355999999902</v>
      </c>
      <c r="D6350" s="29">
        <v>1</v>
      </c>
      <c r="E6350" s="29">
        <v>1</v>
      </c>
      <c r="F6350" s="29">
        <v>6195.8590000000004</v>
      </c>
      <c r="G6350" s="29">
        <v>1</v>
      </c>
      <c r="H6350" s="29">
        <v>1</v>
      </c>
      <c r="I6350" s="29">
        <v>1</v>
      </c>
      <c r="K6350" s="432">
        <v>8592.311351958735</v>
      </c>
      <c r="L6350" s="432">
        <f>IF(K6350=0,#REF!,0)</f>
        <v>0</v>
      </c>
      <c r="O6350">
        <v>63567.309387000001</v>
      </c>
      <c r="P6350">
        <v>24</v>
      </c>
    </row>
    <row r="6351" spans="1:16">
      <c r="A6351" s="29">
        <v>6349</v>
      </c>
      <c r="B6351" s="29">
        <v>6200.1660000000002</v>
      </c>
      <c r="C6351" s="29">
        <v>16386.614999999889</v>
      </c>
      <c r="D6351" s="29">
        <v>1</v>
      </c>
      <c r="E6351" s="29">
        <v>1</v>
      </c>
      <c r="F6351" s="29">
        <v>5325.5009999999902</v>
      </c>
      <c r="G6351" s="29">
        <v>1</v>
      </c>
      <c r="H6351" s="29">
        <v>1</v>
      </c>
      <c r="I6351" s="29">
        <v>1</v>
      </c>
      <c r="K6351" s="432"/>
      <c r="L6351" s="432" t="e">
        <f>IF(K6351=0,#REF!,0)</f>
        <v>#REF!</v>
      </c>
      <c r="O6351">
        <v>61658.424070999987</v>
      </c>
      <c r="P6351">
        <v>27</v>
      </c>
    </row>
    <row r="6352" spans="1:16">
      <c r="A6352" s="29">
        <v>6350</v>
      </c>
      <c r="B6352" s="29">
        <v>1762.222</v>
      </c>
      <c r="C6352" s="29">
        <v>16203.154999999901</v>
      </c>
      <c r="D6352" s="29">
        <v>1</v>
      </c>
      <c r="E6352" s="29">
        <v>1</v>
      </c>
      <c r="F6352" s="29">
        <v>4583.4479999999903</v>
      </c>
      <c r="G6352" s="29">
        <v>1</v>
      </c>
      <c r="H6352" s="29">
        <v>1</v>
      </c>
      <c r="I6352" s="29">
        <v>1</v>
      </c>
      <c r="K6352" s="432">
        <v>10535.21060828796</v>
      </c>
      <c r="L6352" s="432">
        <f>IF(K6352=0,#REF!,0)</f>
        <v>0</v>
      </c>
      <c r="O6352">
        <v>61097.113404000003</v>
      </c>
      <c r="P6352">
        <v>27</v>
      </c>
    </row>
    <row r="6353" spans="1:16">
      <c r="A6353" s="29">
        <v>6351</v>
      </c>
      <c r="B6353" s="29">
        <v>1032.623999999998</v>
      </c>
      <c r="C6353" s="29">
        <v>16973.5649999999</v>
      </c>
      <c r="D6353" s="29">
        <v>1</v>
      </c>
      <c r="E6353" s="29">
        <v>1</v>
      </c>
      <c r="F6353" s="29">
        <v>3594.482</v>
      </c>
      <c r="G6353" s="29">
        <v>1</v>
      </c>
      <c r="H6353" s="29">
        <v>1</v>
      </c>
      <c r="I6353" s="29">
        <v>1</v>
      </c>
      <c r="K6353" s="432"/>
      <c r="L6353" s="432" t="e">
        <f>IF(K6353=0,#REF!,0)</f>
        <v>#REF!</v>
      </c>
      <c r="O6353">
        <v>64832.083497</v>
      </c>
      <c r="P6353">
        <v>26</v>
      </c>
    </row>
    <row r="6354" spans="1:16">
      <c r="A6354" s="29">
        <v>6352</v>
      </c>
      <c r="B6354" s="29">
        <v>1032.623999999998</v>
      </c>
      <c r="C6354" s="29">
        <v>16588.360999999899</v>
      </c>
      <c r="D6354" s="29">
        <v>1</v>
      </c>
      <c r="E6354" s="29">
        <v>1</v>
      </c>
      <c r="F6354" s="29">
        <v>3162.1619999999998</v>
      </c>
      <c r="G6354" s="29">
        <v>1</v>
      </c>
      <c r="H6354" s="29">
        <v>1</v>
      </c>
      <c r="I6354" s="29">
        <v>1</v>
      </c>
      <c r="K6354" s="432"/>
      <c r="L6354" s="432" t="e">
        <f>IF(K6354=0,#REF!,0)</f>
        <v>#REF!</v>
      </c>
      <c r="O6354">
        <v>64885.639096999999</v>
      </c>
      <c r="P6354">
        <v>26</v>
      </c>
    </row>
    <row r="6355" spans="1:16">
      <c r="A6355" s="29">
        <v>6353</v>
      </c>
      <c r="B6355" s="29">
        <v>1032.623999999998</v>
      </c>
      <c r="C6355" s="29">
        <v>16203.154999999901</v>
      </c>
      <c r="D6355" s="29">
        <v>1</v>
      </c>
      <c r="E6355" s="29">
        <v>1</v>
      </c>
      <c r="F6355" s="29">
        <v>1805.6869999999999</v>
      </c>
      <c r="G6355" s="29">
        <v>1</v>
      </c>
      <c r="H6355" s="29">
        <v>1</v>
      </c>
      <c r="I6355" s="29">
        <v>1</v>
      </c>
      <c r="K6355" s="432"/>
      <c r="L6355" s="432" t="e">
        <f>IF(K6355=0,#REF!,0)</f>
        <v>#REF!</v>
      </c>
      <c r="O6355">
        <v>64956.375427999999</v>
      </c>
      <c r="P6355">
        <v>23</v>
      </c>
    </row>
    <row r="6356" spans="1:16">
      <c r="A6356" s="29">
        <v>6354</v>
      </c>
      <c r="B6356" s="29">
        <v>1762.222</v>
      </c>
      <c r="C6356" s="29">
        <v>15499.762999999901</v>
      </c>
      <c r="D6356" s="29">
        <v>1</v>
      </c>
      <c r="E6356" s="29">
        <v>1</v>
      </c>
      <c r="F6356" s="29">
        <v>3411.5459999999998</v>
      </c>
      <c r="G6356" s="29">
        <v>1</v>
      </c>
      <c r="H6356" s="29">
        <v>1</v>
      </c>
      <c r="I6356" s="29">
        <v>1</v>
      </c>
      <c r="K6356" s="432"/>
      <c r="L6356" s="432" t="e">
        <f>IF(K6356=0,#REF!,0)</f>
        <v>#REF!</v>
      </c>
      <c r="O6356">
        <v>64527.001038000002</v>
      </c>
      <c r="P6356">
        <v>28</v>
      </c>
    </row>
    <row r="6357" spans="1:16">
      <c r="A6357" s="29">
        <v>6355</v>
      </c>
      <c r="B6357" s="29">
        <v>6139.8579999999993</v>
      </c>
      <c r="C6357" s="29">
        <v>15423.693999999899</v>
      </c>
      <c r="D6357" s="29">
        <v>1</v>
      </c>
      <c r="E6357" s="29">
        <v>1</v>
      </c>
      <c r="F6357" s="29">
        <v>4463.8359999999902</v>
      </c>
      <c r="G6357" s="29">
        <v>1</v>
      </c>
      <c r="H6357" s="29">
        <v>1</v>
      </c>
      <c r="I6357" s="29">
        <v>1</v>
      </c>
      <c r="K6357" s="432"/>
      <c r="L6357" s="432" t="e">
        <f>IF(K6357=0,#REF!,0)</f>
        <v>#REF!</v>
      </c>
      <c r="O6357">
        <v>63427.651855999997</v>
      </c>
      <c r="P6357">
        <v>26</v>
      </c>
    </row>
    <row r="6358" spans="1:16">
      <c r="A6358" s="29">
        <v>6356</v>
      </c>
      <c r="B6358" s="29">
        <v>7599.07</v>
      </c>
      <c r="C6358" s="29">
        <v>16701.287999999899</v>
      </c>
      <c r="D6358" s="29">
        <v>1</v>
      </c>
      <c r="E6358" s="29">
        <v>1</v>
      </c>
      <c r="F6358" s="29">
        <v>4836.5569999999998</v>
      </c>
      <c r="G6358" s="29">
        <v>1</v>
      </c>
      <c r="H6358" s="29">
        <v>1</v>
      </c>
      <c r="I6358" s="29">
        <v>1</v>
      </c>
      <c r="K6358" s="432"/>
      <c r="L6358" s="432" t="e">
        <f>IF(K6358=0,#REF!,0)</f>
        <v>#REF!</v>
      </c>
      <c r="O6358">
        <v>63813.460143999997</v>
      </c>
      <c r="P6358">
        <v>28</v>
      </c>
    </row>
    <row r="6359" spans="1:16">
      <c r="A6359" s="29">
        <v>6357</v>
      </c>
      <c r="B6359" s="29">
        <v>1762.222</v>
      </c>
      <c r="C6359" s="29">
        <v>16153.0519999999</v>
      </c>
      <c r="D6359" s="29">
        <v>1</v>
      </c>
      <c r="E6359" s="29">
        <v>1</v>
      </c>
      <c r="F6359" s="29">
        <v>2489.0539999999901</v>
      </c>
      <c r="G6359" s="29">
        <v>1</v>
      </c>
      <c r="H6359" s="29">
        <v>1</v>
      </c>
      <c r="I6359" s="29">
        <v>1</v>
      </c>
      <c r="K6359" s="432"/>
      <c r="L6359" s="432" t="e">
        <f>IF(K6359=0,#REF!,0)</f>
        <v>#REF!</v>
      </c>
      <c r="O6359">
        <v>62134.882018999997</v>
      </c>
      <c r="P6359">
        <v>29</v>
      </c>
    </row>
    <row r="6360" spans="1:16">
      <c r="A6360" s="29">
        <v>6358</v>
      </c>
      <c r="B6360" s="29">
        <v>1762.222</v>
      </c>
      <c r="C6360" s="29">
        <v>15703.841999999901</v>
      </c>
      <c r="D6360" s="29">
        <v>1</v>
      </c>
      <c r="E6360" s="29">
        <v>1</v>
      </c>
      <c r="F6360" s="29">
        <v>2304.8209999999899</v>
      </c>
      <c r="G6360" s="29">
        <v>1</v>
      </c>
      <c r="H6360" s="29">
        <v>1</v>
      </c>
      <c r="I6360" s="29">
        <v>1</v>
      </c>
      <c r="K6360" s="432"/>
      <c r="L6360" s="432" t="e">
        <f>IF(K6360=0,#REF!,0)</f>
        <v>#REF!</v>
      </c>
      <c r="O6360">
        <v>60902.955383</v>
      </c>
      <c r="P6360">
        <v>32</v>
      </c>
    </row>
    <row r="6361" spans="1:16">
      <c r="A6361" s="29">
        <v>6359</v>
      </c>
      <c r="B6361" s="29">
        <v>1762.222</v>
      </c>
      <c r="C6361" s="29">
        <v>15254.630999999899</v>
      </c>
      <c r="D6361" s="29">
        <v>1</v>
      </c>
      <c r="E6361" s="29">
        <v>1</v>
      </c>
      <c r="F6361" s="29">
        <v>2120.5549999999998</v>
      </c>
      <c r="G6361" s="29">
        <v>1</v>
      </c>
      <c r="H6361" s="29">
        <v>1</v>
      </c>
      <c r="I6361" s="29">
        <v>1</v>
      </c>
      <c r="K6361" s="432"/>
      <c r="L6361" s="432" t="e">
        <f>IF(K6361=0,#REF!,0)</f>
        <v>#REF!</v>
      </c>
      <c r="O6361">
        <v>60215.003660000002</v>
      </c>
      <c r="P6361">
        <v>29</v>
      </c>
    </row>
    <row r="6362" spans="1:16">
      <c r="A6362" s="29">
        <v>6360</v>
      </c>
      <c r="B6362" s="29">
        <v>1032.623999999998</v>
      </c>
      <c r="C6362" s="29">
        <v>15254.630999999899</v>
      </c>
      <c r="D6362" s="29">
        <v>1</v>
      </c>
      <c r="E6362" s="29">
        <v>1</v>
      </c>
      <c r="F6362" s="29">
        <v>1196.2729999999999</v>
      </c>
      <c r="G6362" s="29">
        <v>1</v>
      </c>
      <c r="H6362" s="29">
        <v>1</v>
      </c>
      <c r="I6362" s="29">
        <v>1</v>
      </c>
      <c r="K6362" s="432"/>
      <c r="L6362" s="432" t="e">
        <f>IF(K6362=0,#REF!,0)</f>
        <v>#REF!</v>
      </c>
      <c r="O6362">
        <v>59322.026306</v>
      </c>
      <c r="P6362">
        <v>30</v>
      </c>
    </row>
    <row r="6363" spans="1:16">
      <c r="A6363" s="29">
        <v>6361</v>
      </c>
      <c r="B6363" s="29">
        <v>1032.623999999998</v>
      </c>
      <c r="C6363" s="29">
        <v>15254.630999999899</v>
      </c>
      <c r="D6363" s="29">
        <v>1</v>
      </c>
      <c r="E6363" s="29">
        <v>1</v>
      </c>
      <c r="F6363" s="29">
        <v>556.10199999999895</v>
      </c>
      <c r="G6363" s="29">
        <v>1</v>
      </c>
      <c r="H6363" s="29">
        <v>1</v>
      </c>
      <c r="I6363" s="29">
        <v>1</v>
      </c>
      <c r="K6363" s="432"/>
      <c r="L6363" s="432" t="e">
        <f>IF(K6363=0,#REF!,0)</f>
        <v>#REF!</v>
      </c>
      <c r="O6363">
        <v>57446.052644000003</v>
      </c>
      <c r="P6363">
        <v>25</v>
      </c>
    </row>
    <row r="6364" spans="1:16">
      <c r="A6364" s="29">
        <v>6362</v>
      </c>
      <c r="B6364" s="29">
        <v>1032.623999999998</v>
      </c>
      <c r="C6364" s="29">
        <v>15187.612999999899</v>
      </c>
      <c r="D6364" s="29">
        <v>1</v>
      </c>
      <c r="E6364" s="29">
        <v>1</v>
      </c>
      <c r="F6364" s="29">
        <v>318.154</v>
      </c>
      <c r="G6364" s="29">
        <v>1</v>
      </c>
      <c r="H6364" s="29">
        <v>1</v>
      </c>
      <c r="I6364" s="29">
        <v>1</v>
      </c>
      <c r="K6364" s="432"/>
      <c r="L6364" s="432" t="e">
        <f>IF(K6364=0,#REF!,0)</f>
        <v>#REF!</v>
      </c>
      <c r="O6364">
        <v>55447.408477999998</v>
      </c>
      <c r="P6364">
        <v>24</v>
      </c>
    </row>
    <row r="6365" spans="1:16">
      <c r="A6365" s="29">
        <v>6363</v>
      </c>
      <c r="B6365" s="29">
        <v>1032.623999999998</v>
      </c>
      <c r="C6365" s="29">
        <v>15187.612999999899</v>
      </c>
      <c r="D6365" s="29">
        <v>1</v>
      </c>
      <c r="E6365" s="29">
        <v>1</v>
      </c>
      <c r="F6365" s="29">
        <v>255.55099999999999</v>
      </c>
      <c r="G6365" s="29">
        <v>1</v>
      </c>
      <c r="H6365" s="29">
        <v>1</v>
      </c>
      <c r="I6365" s="29">
        <v>1</v>
      </c>
      <c r="K6365" s="432"/>
      <c r="L6365" s="432" t="e">
        <f>IF(K6365=0,#REF!,0)</f>
        <v>#REF!</v>
      </c>
      <c r="O6365">
        <v>54057.117126999998</v>
      </c>
      <c r="P6365">
        <v>24</v>
      </c>
    </row>
    <row r="6366" spans="1:16">
      <c r="A6366" s="29">
        <v>6364</v>
      </c>
      <c r="B6366" s="29">
        <v>1032.623999999998</v>
      </c>
      <c r="C6366" s="29">
        <v>15187.612999999899</v>
      </c>
      <c r="D6366" s="29">
        <v>1</v>
      </c>
      <c r="E6366" s="29">
        <v>1</v>
      </c>
      <c r="F6366" s="29">
        <v>256.83800000000002</v>
      </c>
      <c r="G6366" s="29">
        <v>1</v>
      </c>
      <c r="H6366" s="29">
        <v>1</v>
      </c>
      <c r="I6366" s="29">
        <v>1</v>
      </c>
      <c r="K6366" s="432"/>
      <c r="L6366" s="432" t="e">
        <f>IF(K6366=0,#REF!,0)</f>
        <v>#REF!</v>
      </c>
      <c r="O6366">
        <v>53799.095704000007</v>
      </c>
      <c r="P6366">
        <v>22</v>
      </c>
    </row>
    <row r="6367" spans="1:16">
      <c r="A6367" s="29">
        <v>6365</v>
      </c>
      <c r="B6367" s="29">
        <v>1032.623999999998</v>
      </c>
      <c r="C6367" s="29">
        <v>15363.923999999901</v>
      </c>
      <c r="D6367" s="29">
        <v>1</v>
      </c>
      <c r="E6367" s="29">
        <v>1</v>
      </c>
      <c r="F6367" s="29">
        <v>235.82599999999999</v>
      </c>
      <c r="G6367" s="29">
        <v>1</v>
      </c>
      <c r="H6367" s="29">
        <v>1</v>
      </c>
      <c r="I6367" s="29">
        <v>1</v>
      </c>
      <c r="K6367" s="432"/>
      <c r="L6367" s="432" t="e">
        <f>IF(K6367=0,#REF!,0)</f>
        <v>#REF!</v>
      </c>
      <c r="O6367">
        <v>53634.762482000013</v>
      </c>
      <c r="P6367">
        <v>22</v>
      </c>
    </row>
    <row r="6368" spans="1:16">
      <c r="A6368" s="29">
        <v>6366</v>
      </c>
      <c r="B6368" s="29">
        <v>1762.222</v>
      </c>
      <c r="C6368" s="29">
        <v>15494.5249999999</v>
      </c>
      <c r="D6368" s="29">
        <v>1</v>
      </c>
      <c r="E6368" s="29">
        <v>1</v>
      </c>
      <c r="F6368" s="29">
        <v>2509.33699999999</v>
      </c>
      <c r="G6368" s="29">
        <v>1</v>
      </c>
      <c r="H6368" s="29">
        <v>1</v>
      </c>
      <c r="I6368" s="29">
        <v>1</v>
      </c>
      <c r="K6368" s="432"/>
      <c r="L6368" s="432" t="e">
        <f>IF(K6368=0,#REF!,0)</f>
        <v>#REF!</v>
      </c>
      <c r="O6368">
        <v>53774.087554000012</v>
      </c>
      <c r="P6368">
        <v>22</v>
      </c>
    </row>
    <row r="6369" spans="1:16">
      <c r="A6369" s="29">
        <v>6367</v>
      </c>
      <c r="B6369" s="29">
        <v>6139.8579999999993</v>
      </c>
      <c r="C6369" s="29">
        <v>15661.922999999901</v>
      </c>
      <c r="D6369" s="29">
        <v>1</v>
      </c>
      <c r="E6369" s="29">
        <v>1</v>
      </c>
      <c r="F6369" s="29">
        <v>6578.14299999999</v>
      </c>
      <c r="G6369" s="29">
        <v>1</v>
      </c>
      <c r="H6369" s="29">
        <v>1</v>
      </c>
      <c r="I6369" s="29">
        <v>1</v>
      </c>
      <c r="K6369" s="432"/>
      <c r="L6369" s="432" t="e">
        <f>IF(K6369=0,#REF!,0)</f>
        <v>#REF!</v>
      </c>
      <c r="O6369">
        <v>54402.545715</v>
      </c>
      <c r="P6369">
        <v>25</v>
      </c>
    </row>
    <row r="6370" spans="1:16">
      <c r="A6370" s="29">
        <v>6368</v>
      </c>
      <c r="B6370" s="29">
        <v>1762.222</v>
      </c>
      <c r="C6370" s="29">
        <v>44870.319000000003</v>
      </c>
      <c r="D6370" s="29">
        <v>1</v>
      </c>
      <c r="E6370" s="29">
        <v>1</v>
      </c>
      <c r="F6370" s="29">
        <v>5329.51</v>
      </c>
      <c r="G6370" s="29">
        <v>1</v>
      </c>
      <c r="H6370" s="29">
        <v>1</v>
      </c>
      <c r="I6370" s="29">
        <v>1</v>
      </c>
      <c r="K6370" s="432"/>
      <c r="L6370" s="432" t="e">
        <f>IF(K6370=0,#REF!,0)</f>
        <v>#REF!</v>
      </c>
      <c r="O6370">
        <v>55222.704651</v>
      </c>
      <c r="P6370">
        <v>28</v>
      </c>
    </row>
    <row r="6371" spans="1:16">
      <c r="A6371" s="29">
        <v>6369</v>
      </c>
      <c r="B6371" s="29">
        <v>1032.623999999998</v>
      </c>
      <c r="C6371" s="29">
        <v>75333.761999999901</v>
      </c>
      <c r="D6371" s="29">
        <v>1</v>
      </c>
      <c r="E6371" s="29">
        <v>1</v>
      </c>
      <c r="F6371" s="29">
        <v>4408.46899999999</v>
      </c>
      <c r="G6371" s="29">
        <v>1</v>
      </c>
      <c r="H6371" s="29">
        <v>1</v>
      </c>
      <c r="I6371" s="29">
        <v>1</v>
      </c>
      <c r="K6371" s="432"/>
      <c r="L6371" s="432" t="e">
        <f>IF(K6371=0,#REF!,0)</f>
        <v>#REF!</v>
      </c>
      <c r="O6371">
        <v>56070.334655000013</v>
      </c>
      <c r="P6371">
        <v>31</v>
      </c>
    </row>
    <row r="6372" spans="1:16">
      <c r="A6372" s="29">
        <v>6370</v>
      </c>
      <c r="B6372" s="29">
        <v>1153.2399999999991</v>
      </c>
      <c r="C6372" s="29">
        <v>94534.168999999791</v>
      </c>
      <c r="D6372" s="29">
        <v>1</v>
      </c>
      <c r="E6372" s="29">
        <v>1</v>
      </c>
      <c r="F6372" s="29">
        <v>3357.2170000000001</v>
      </c>
      <c r="G6372" s="29">
        <v>1</v>
      </c>
      <c r="H6372" s="29">
        <v>1</v>
      </c>
      <c r="I6372" s="29">
        <v>1</v>
      </c>
      <c r="K6372" s="432"/>
      <c r="L6372" s="432" t="e">
        <f>IF(K6372=0,#REF!,0)</f>
        <v>#REF!</v>
      </c>
      <c r="O6372">
        <v>58383.014311999999</v>
      </c>
      <c r="P6372">
        <v>31</v>
      </c>
    </row>
    <row r="6373" spans="1:16">
      <c r="A6373" s="29">
        <v>6371</v>
      </c>
      <c r="B6373" s="29">
        <v>1213.5469999999989</v>
      </c>
      <c r="C6373" s="29">
        <v>113681.4299999998</v>
      </c>
      <c r="D6373" s="29">
        <v>1</v>
      </c>
      <c r="E6373" s="29">
        <v>1</v>
      </c>
      <c r="F6373" s="29">
        <v>2962.5709999999999</v>
      </c>
      <c r="G6373" s="29">
        <v>1</v>
      </c>
      <c r="H6373" s="29">
        <v>1</v>
      </c>
      <c r="I6373" s="29">
        <v>1</v>
      </c>
      <c r="K6373" s="432"/>
      <c r="L6373" s="432" t="e">
        <f>IF(K6373=0,#REF!,0)</f>
        <v>#REF!</v>
      </c>
      <c r="O6373">
        <v>59340.614043000001</v>
      </c>
      <c r="P6373">
        <v>29</v>
      </c>
    </row>
    <row r="6374" spans="1:16">
      <c r="A6374" s="29">
        <v>6372</v>
      </c>
      <c r="B6374" s="29">
        <v>1213.5469999999989</v>
      </c>
      <c r="C6374" s="29">
        <v>95005.762999999803</v>
      </c>
      <c r="D6374" s="29">
        <v>1</v>
      </c>
      <c r="E6374" s="29">
        <v>1</v>
      </c>
      <c r="F6374" s="29">
        <v>2764.7959999999898</v>
      </c>
      <c r="G6374" s="29">
        <v>1</v>
      </c>
      <c r="H6374" s="29">
        <v>1</v>
      </c>
      <c r="I6374" s="29">
        <v>1</v>
      </c>
      <c r="K6374" s="432"/>
      <c r="L6374" s="432" t="e">
        <f>IF(K6374=0,#REF!,0)</f>
        <v>#REF!</v>
      </c>
      <c r="O6374">
        <v>61021.287354</v>
      </c>
      <c r="P6374">
        <v>31</v>
      </c>
    </row>
    <row r="6375" spans="1:16">
      <c r="A6375" s="29">
        <v>6373</v>
      </c>
      <c r="B6375" s="29">
        <v>6200.1660000000002</v>
      </c>
      <c r="C6375" s="29">
        <v>49754.504999999903</v>
      </c>
      <c r="D6375" s="29">
        <v>1</v>
      </c>
      <c r="E6375" s="29">
        <v>1</v>
      </c>
      <c r="F6375" s="29">
        <v>4137.2359999999899</v>
      </c>
      <c r="G6375" s="29">
        <v>1</v>
      </c>
      <c r="H6375" s="29">
        <v>1</v>
      </c>
      <c r="I6375" s="29">
        <v>1</v>
      </c>
      <c r="K6375" s="432"/>
      <c r="L6375" s="432" t="e">
        <f>IF(K6375=0,#REF!,0)</f>
        <v>#REF!</v>
      </c>
      <c r="O6375">
        <v>58767.131135000003</v>
      </c>
      <c r="P6375">
        <v>25</v>
      </c>
    </row>
    <row r="6376" spans="1:16">
      <c r="A6376" s="29">
        <v>6374</v>
      </c>
      <c r="B6376" s="29">
        <v>1762.222</v>
      </c>
      <c r="C6376" s="29">
        <v>74638.536999999895</v>
      </c>
      <c r="D6376" s="29">
        <v>1</v>
      </c>
      <c r="E6376" s="29">
        <v>1</v>
      </c>
      <c r="F6376" s="29">
        <v>3679.0499999999902</v>
      </c>
      <c r="G6376" s="29">
        <v>1</v>
      </c>
      <c r="H6376" s="29">
        <v>1</v>
      </c>
      <c r="I6376" s="29">
        <v>1</v>
      </c>
      <c r="K6376" s="432"/>
      <c r="L6376" s="432" t="e">
        <f>IF(K6376=0,#REF!,0)</f>
        <v>#REF!</v>
      </c>
      <c r="O6376">
        <v>58673.564179000001</v>
      </c>
      <c r="P6376">
        <v>31</v>
      </c>
    </row>
    <row r="6377" spans="1:16">
      <c r="A6377" s="29">
        <v>6375</v>
      </c>
      <c r="B6377" s="29">
        <v>1032.623999999998</v>
      </c>
      <c r="C6377" s="29">
        <v>111974.41899999981</v>
      </c>
      <c r="D6377" s="29">
        <v>1</v>
      </c>
      <c r="E6377" s="29">
        <v>1</v>
      </c>
      <c r="F6377" s="29">
        <v>2109.2959999999998</v>
      </c>
      <c r="G6377" s="29">
        <v>1</v>
      </c>
      <c r="H6377" s="29">
        <v>1</v>
      </c>
      <c r="I6377" s="29">
        <v>1</v>
      </c>
      <c r="K6377" s="432"/>
      <c r="L6377" s="432" t="e">
        <f>IF(K6377=0,#REF!,0)</f>
        <v>#REF!</v>
      </c>
      <c r="O6377">
        <v>59528.910766000001</v>
      </c>
      <c r="P6377">
        <v>35</v>
      </c>
    </row>
    <row r="6378" spans="1:16">
      <c r="A6378" s="29">
        <v>6376</v>
      </c>
      <c r="B6378" s="29">
        <v>1032.623999999998</v>
      </c>
      <c r="C6378" s="29">
        <v>93313.626999999804</v>
      </c>
      <c r="D6378" s="29">
        <v>1</v>
      </c>
      <c r="E6378" s="29">
        <v>1</v>
      </c>
      <c r="F6378" s="29">
        <v>1848.22199999999</v>
      </c>
      <c r="G6378" s="29">
        <v>1</v>
      </c>
      <c r="H6378" s="29">
        <v>1</v>
      </c>
      <c r="I6378" s="29">
        <v>1</v>
      </c>
      <c r="K6378" s="432"/>
      <c r="L6378" s="432" t="e">
        <f>IF(K6378=0,#REF!,0)</f>
        <v>#REF!</v>
      </c>
      <c r="O6378">
        <v>58481.363433999999</v>
      </c>
      <c r="P6378">
        <v>36</v>
      </c>
    </row>
    <row r="6379" spans="1:16">
      <c r="A6379" s="29">
        <v>6377</v>
      </c>
      <c r="B6379" s="29">
        <v>1032.623999999998</v>
      </c>
      <c r="C6379" s="29">
        <v>81385.894999999902</v>
      </c>
      <c r="D6379" s="29">
        <v>1</v>
      </c>
      <c r="E6379" s="29">
        <v>1</v>
      </c>
      <c r="F6379" s="29">
        <v>2110.143</v>
      </c>
      <c r="G6379" s="29">
        <v>1</v>
      </c>
      <c r="H6379" s="29">
        <v>1</v>
      </c>
      <c r="I6379" s="29">
        <v>1</v>
      </c>
      <c r="K6379" s="432"/>
      <c r="L6379" s="432" t="e">
        <f>IF(K6379=0,#REF!,0)</f>
        <v>#REF!</v>
      </c>
      <c r="O6379">
        <v>58202.167907000003</v>
      </c>
      <c r="P6379">
        <v>36</v>
      </c>
    </row>
    <row r="6380" spans="1:16">
      <c r="A6380" s="29">
        <v>6378</v>
      </c>
      <c r="B6380" s="29">
        <v>1762.222</v>
      </c>
      <c r="C6380" s="29">
        <v>44126.614000000001</v>
      </c>
      <c r="D6380" s="29">
        <v>1</v>
      </c>
      <c r="E6380" s="29">
        <v>1</v>
      </c>
      <c r="F6380" s="29">
        <v>3682.0909999999999</v>
      </c>
      <c r="G6380" s="29">
        <v>1</v>
      </c>
      <c r="H6380" s="29">
        <v>1</v>
      </c>
      <c r="I6380" s="29">
        <v>1</v>
      </c>
      <c r="K6380" s="432"/>
      <c r="L6380" s="432" t="e">
        <f>IF(K6380=0,#REF!,0)</f>
        <v>#REF!</v>
      </c>
      <c r="O6380">
        <v>57437.374847999999</v>
      </c>
      <c r="P6380">
        <v>32</v>
      </c>
    </row>
    <row r="6381" spans="1:16">
      <c r="A6381" s="29">
        <v>6379</v>
      </c>
      <c r="B6381" s="29">
        <v>6139.8579999999993</v>
      </c>
      <c r="C6381" s="29">
        <v>28118.916999999899</v>
      </c>
      <c r="D6381" s="29">
        <v>1</v>
      </c>
      <c r="E6381" s="29">
        <v>1</v>
      </c>
      <c r="F6381" s="29">
        <v>5190.7309999999998</v>
      </c>
      <c r="G6381" s="29">
        <v>1</v>
      </c>
      <c r="H6381" s="29">
        <v>1</v>
      </c>
      <c r="I6381" s="29">
        <v>1</v>
      </c>
      <c r="K6381" s="432"/>
      <c r="L6381" s="432" t="e">
        <f>IF(K6381=0,#REF!,0)</f>
        <v>#REF!</v>
      </c>
      <c r="O6381">
        <v>57014.126036999987</v>
      </c>
      <c r="P6381">
        <v>37</v>
      </c>
    </row>
    <row r="6382" spans="1:16">
      <c r="A6382" s="29">
        <v>6380</v>
      </c>
      <c r="B6382" s="29">
        <v>7599.07</v>
      </c>
      <c r="C6382" s="29">
        <v>29387.985999999899</v>
      </c>
      <c r="D6382" s="29">
        <v>1</v>
      </c>
      <c r="E6382" s="29">
        <v>1</v>
      </c>
      <c r="F6382" s="29">
        <v>5257.6039999999903</v>
      </c>
      <c r="G6382" s="29">
        <v>1</v>
      </c>
      <c r="H6382" s="29">
        <v>1</v>
      </c>
      <c r="I6382" s="29">
        <v>1</v>
      </c>
      <c r="K6382" s="432"/>
      <c r="L6382" s="432" t="e">
        <f>IF(K6382=0,#REF!,0)</f>
        <v>#REF!</v>
      </c>
      <c r="O6382">
        <v>59234.002805999997</v>
      </c>
      <c r="P6382">
        <v>35</v>
      </c>
    </row>
    <row r="6383" spans="1:16">
      <c r="A6383" s="29">
        <v>6381</v>
      </c>
      <c r="B6383" s="29">
        <v>1762.222</v>
      </c>
      <c r="C6383" s="29">
        <v>16258.797999999901</v>
      </c>
      <c r="D6383" s="29">
        <v>1</v>
      </c>
      <c r="E6383" s="29">
        <v>1</v>
      </c>
      <c r="F6383" s="29">
        <v>4080.085</v>
      </c>
      <c r="G6383" s="29">
        <v>1</v>
      </c>
      <c r="H6383" s="29">
        <v>1</v>
      </c>
      <c r="I6383" s="29">
        <v>1</v>
      </c>
      <c r="K6383" s="432"/>
      <c r="L6383" s="432" t="e">
        <f>IF(K6383=0,#REF!,0)</f>
        <v>#REF!</v>
      </c>
      <c r="O6383">
        <v>58959.768249000001</v>
      </c>
      <c r="P6383">
        <v>38</v>
      </c>
    </row>
    <row r="6384" spans="1:16">
      <c r="A6384" s="29">
        <v>6382</v>
      </c>
      <c r="B6384" s="29">
        <v>1762.222</v>
      </c>
      <c r="C6384" s="29">
        <v>15957.5449999999</v>
      </c>
      <c r="D6384" s="29">
        <v>1</v>
      </c>
      <c r="E6384" s="29">
        <v>1</v>
      </c>
      <c r="F6384" s="29">
        <v>2966.62299999999</v>
      </c>
      <c r="G6384" s="29">
        <v>1</v>
      </c>
      <c r="H6384" s="29">
        <v>1</v>
      </c>
      <c r="I6384" s="29">
        <v>1</v>
      </c>
      <c r="K6384" s="432"/>
      <c r="L6384" s="432" t="e">
        <f>IF(K6384=0,#REF!,0)</f>
        <v>#REF!</v>
      </c>
      <c r="O6384">
        <v>57962.940796000003</v>
      </c>
      <c r="P6384">
        <v>35</v>
      </c>
    </row>
    <row r="6385" spans="1:16">
      <c r="A6385" s="29">
        <v>6383</v>
      </c>
      <c r="B6385" s="29">
        <v>1762.222</v>
      </c>
      <c r="C6385" s="29">
        <v>15636.4639999999</v>
      </c>
      <c r="D6385" s="29">
        <v>1</v>
      </c>
      <c r="E6385" s="29">
        <v>1</v>
      </c>
      <c r="F6385" s="29">
        <v>1657.816</v>
      </c>
      <c r="G6385" s="29">
        <v>1</v>
      </c>
      <c r="H6385" s="29">
        <v>1</v>
      </c>
      <c r="I6385" s="29">
        <v>1</v>
      </c>
      <c r="K6385" s="432"/>
      <c r="L6385" s="432" t="e">
        <f>IF(K6385=0,#REF!,0)</f>
        <v>#REF!</v>
      </c>
      <c r="O6385">
        <v>56746.897886999999</v>
      </c>
      <c r="P6385">
        <v>27</v>
      </c>
    </row>
    <row r="6386" spans="1:16">
      <c r="A6386" s="29">
        <v>6384</v>
      </c>
      <c r="B6386" s="29">
        <v>1032.623999999998</v>
      </c>
      <c r="C6386" s="29">
        <v>15754.682999999901</v>
      </c>
      <c r="D6386" s="29">
        <v>1</v>
      </c>
      <c r="E6386" s="29">
        <v>1</v>
      </c>
      <c r="F6386" s="29">
        <v>1266.9349999999899</v>
      </c>
      <c r="G6386" s="29">
        <v>1</v>
      </c>
      <c r="H6386" s="29">
        <v>1</v>
      </c>
      <c r="I6386" s="29">
        <v>1</v>
      </c>
      <c r="K6386" s="432"/>
      <c r="L6386" s="432" t="e">
        <f>IF(K6386=0,#REF!,0)</f>
        <v>#REF!</v>
      </c>
      <c r="O6386">
        <v>54959.232332</v>
      </c>
      <c r="P6386">
        <v>31</v>
      </c>
    </row>
    <row r="6387" spans="1:16">
      <c r="A6387" s="29">
        <v>6385</v>
      </c>
      <c r="B6387" s="29">
        <v>1032.623999999998</v>
      </c>
      <c r="C6387" s="29">
        <v>15765.379999999899</v>
      </c>
      <c r="D6387" s="29">
        <v>1</v>
      </c>
      <c r="E6387" s="29">
        <v>1</v>
      </c>
      <c r="F6387" s="29">
        <v>558.93899999999996</v>
      </c>
      <c r="G6387" s="29">
        <v>1</v>
      </c>
      <c r="H6387" s="29">
        <v>1</v>
      </c>
      <c r="I6387" s="29">
        <v>1</v>
      </c>
      <c r="K6387" s="432"/>
      <c r="L6387" s="432" t="e">
        <f>IF(K6387=0,#REF!,0)</f>
        <v>#REF!</v>
      </c>
      <c r="O6387">
        <v>53084.092467000002</v>
      </c>
      <c r="P6387">
        <v>27</v>
      </c>
    </row>
    <row r="6388" spans="1:16">
      <c r="A6388" s="29">
        <v>6386</v>
      </c>
      <c r="B6388" s="29">
        <v>1032.623999999998</v>
      </c>
      <c r="C6388" s="29">
        <v>15695.538999999901</v>
      </c>
      <c r="D6388" s="29">
        <v>1</v>
      </c>
      <c r="E6388" s="29">
        <v>1</v>
      </c>
      <c r="F6388" s="29">
        <v>321.09899999999999</v>
      </c>
      <c r="G6388" s="29">
        <v>1</v>
      </c>
      <c r="H6388" s="29">
        <v>1</v>
      </c>
      <c r="I6388" s="29">
        <v>1</v>
      </c>
      <c r="K6388" s="432"/>
      <c r="L6388" s="432" t="e">
        <f>IF(K6388=0,#REF!,0)</f>
        <v>#REF!</v>
      </c>
      <c r="O6388">
        <v>51274.409209999998</v>
      </c>
      <c r="P6388">
        <v>29</v>
      </c>
    </row>
    <row r="6389" spans="1:16">
      <c r="A6389" s="29">
        <v>6387</v>
      </c>
      <c r="B6389" s="29">
        <v>1032.623999999998</v>
      </c>
      <c r="C6389" s="29">
        <v>15704.255999999899</v>
      </c>
      <c r="D6389" s="29">
        <v>1</v>
      </c>
      <c r="E6389" s="29">
        <v>1</v>
      </c>
      <c r="F6389" s="29">
        <v>262.75900000000001</v>
      </c>
      <c r="G6389" s="29">
        <v>1</v>
      </c>
      <c r="H6389" s="29">
        <v>1</v>
      </c>
      <c r="I6389" s="29">
        <v>1</v>
      </c>
      <c r="K6389" s="432"/>
      <c r="L6389" s="432" t="e">
        <f>IF(K6389=0,#REF!,0)</f>
        <v>#REF!</v>
      </c>
      <c r="O6389">
        <v>50714.868133000004</v>
      </c>
      <c r="P6389">
        <v>27</v>
      </c>
    </row>
    <row r="6390" spans="1:16">
      <c r="A6390" s="29">
        <v>6388</v>
      </c>
      <c r="B6390" s="29">
        <v>1032.623999999998</v>
      </c>
      <c r="C6390" s="29">
        <v>15712.592999999901</v>
      </c>
      <c r="D6390" s="29">
        <v>1</v>
      </c>
      <c r="E6390" s="29">
        <v>1</v>
      </c>
      <c r="F6390" s="29">
        <v>263.27699999999999</v>
      </c>
      <c r="G6390" s="29">
        <v>1</v>
      </c>
      <c r="H6390" s="29">
        <v>1</v>
      </c>
      <c r="I6390" s="29">
        <v>1</v>
      </c>
      <c r="K6390" s="432"/>
      <c r="L6390" s="432" t="e">
        <f>IF(K6390=0,#REF!,0)</f>
        <v>#REF!</v>
      </c>
      <c r="O6390">
        <v>50702.434660999999</v>
      </c>
      <c r="P6390">
        <v>27</v>
      </c>
    </row>
    <row r="6391" spans="1:16">
      <c r="A6391" s="29">
        <v>6389</v>
      </c>
      <c r="B6391" s="29">
        <v>1032.623999999998</v>
      </c>
      <c r="C6391" s="29">
        <v>15716.513999999899</v>
      </c>
      <c r="D6391" s="29">
        <v>1</v>
      </c>
      <c r="E6391" s="29">
        <v>1</v>
      </c>
      <c r="F6391" s="29">
        <v>238.79599999999999</v>
      </c>
      <c r="G6391" s="29">
        <v>1</v>
      </c>
      <c r="H6391" s="29">
        <v>1</v>
      </c>
      <c r="I6391" s="29">
        <v>1</v>
      </c>
      <c r="K6391" s="432"/>
      <c r="L6391" s="432" t="e">
        <f>IF(K6391=0,#REF!,0)</f>
        <v>#REF!</v>
      </c>
      <c r="O6391">
        <v>50762.394074000003</v>
      </c>
      <c r="P6391">
        <v>26</v>
      </c>
    </row>
    <row r="6392" spans="1:16">
      <c r="A6392" s="29">
        <v>6390</v>
      </c>
      <c r="B6392" s="29">
        <v>1762.222</v>
      </c>
      <c r="C6392" s="29">
        <v>15721.5189999999</v>
      </c>
      <c r="D6392" s="29">
        <v>1</v>
      </c>
      <c r="E6392" s="29">
        <v>1</v>
      </c>
      <c r="F6392" s="29">
        <v>2510.9630000000002</v>
      </c>
      <c r="G6392" s="29">
        <v>1</v>
      </c>
      <c r="H6392" s="29">
        <v>1</v>
      </c>
      <c r="I6392" s="29">
        <v>1</v>
      </c>
      <c r="K6392" s="432"/>
      <c r="L6392" s="432" t="e">
        <f>IF(K6392=0,#REF!,0)</f>
        <v>#REF!</v>
      </c>
      <c r="O6392">
        <v>50393.130615000002</v>
      </c>
      <c r="P6392">
        <v>24</v>
      </c>
    </row>
    <row r="6393" spans="1:16">
      <c r="A6393" s="29">
        <v>6391</v>
      </c>
      <c r="B6393" s="29">
        <v>6139.8579999999993</v>
      </c>
      <c r="C6393" s="29">
        <v>15802.0819999999</v>
      </c>
      <c r="D6393" s="29">
        <v>1</v>
      </c>
      <c r="E6393" s="29">
        <v>1</v>
      </c>
      <c r="F6393" s="29">
        <v>6581.4079999999904</v>
      </c>
      <c r="G6393" s="29">
        <v>1</v>
      </c>
      <c r="H6393" s="29">
        <v>1</v>
      </c>
      <c r="I6393" s="29">
        <v>1</v>
      </c>
      <c r="K6393" s="432"/>
      <c r="L6393" s="432" t="e">
        <f>IF(K6393=0,#REF!,0)</f>
        <v>#REF!</v>
      </c>
      <c r="O6393">
        <v>50886.966095999996</v>
      </c>
      <c r="P6393">
        <v>29</v>
      </c>
    </row>
    <row r="6394" spans="1:16">
      <c r="A6394" s="29">
        <v>6392</v>
      </c>
      <c r="B6394" s="29">
        <v>1762.222</v>
      </c>
      <c r="C6394" s="29">
        <v>45001.963999999993</v>
      </c>
      <c r="D6394" s="29">
        <v>1</v>
      </c>
      <c r="E6394" s="29">
        <v>1</v>
      </c>
      <c r="F6394" s="29">
        <v>5331.6589999999997</v>
      </c>
      <c r="G6394" s="29">
        <v>1</v>
      </c>
      <c r="H6394" s="29">
        <v>1</v>
      </c>
      <c r="I6394" s="29">
        <v>1</v>
      </c>
      <c r="K6394" s="432"/>
      <c r="L6394" s="432" t="e">
        <f>IF(K6394=0,#REF!,0)</f>
        <v>#REF!</v>
      </c>
      <c r="O6394">
        <v>51279.692444</v>
      </c>
      <c r="P6394">
        <v>29</v>
      </c>
    </row>
    <row r="6395" spans="1:16">
      <c r="A6395" s="29">
        <v>6393</v>
      </c>
      <c r="B6395" s="29">
        <v>1032.623999999998</v>
      </c>
      <c r="C6395" s="29">
        <v>75295.4359999999</v>
      </c>
      <c r="D6395" s="29">
        <v>1</v>
      </c>
      <c r="E6395" s="29">
        <v>1</v>
      </c>
      <c r="F6395" s="29">
        <v>4409.5050000000001</v>
      </c>
      <c r="G6395" s="29">
        <v>1</v>
      </c>
      <c r="H6395" s="29">
        <v>1</v>
      </c>
      <c r="I6395" s="29">
        <v>1</v>
      </c>
      <c r="K6395" s="432"/>
      <c r="L6395" s="432" t="e">
        <f>IF(K6395=0,#REF!,0)</f>
        <v>#REF!</v>
      </c>
      <c r="O6395">
        <v>51539.032134000001</v>
      </c>
      <c r="P6395">
        <v>33</v>
      </c>
    </row>
    <row r="6396" spans="1:16">
      <c r="A6396" s="29">
        <v>6394</v>
      </c>
      <c r="B6396" s="29">
        <v>1153.2399999999991</v>
      </c>
      <c r="C6396" s="29">
        <v>94525.026999999798</v>
      </c>
      <c r="D6396" s="29">
        <v>1</v>
      </c>
      <c r="E6396" s="29">
        <v>1</v>
      </c>
      <c r="F6396" s="29">
        <v>3357.5320000000002</v>
      </c>
      <c r="G6396" s="29">
        <v>1</v>
      </c>
      <c r="H6396" s="29">
        <v>1</v>
      </c>
      <c r="I6396" s="29">
        <v>1</v>
      </c>
      <c r="K6396" s="432"/>
      <c r="L6396" s="432" t="e">
        <f>IF(K6396=0,#REF!,0)</f>
        <v>#REF!</v>
      </c>
      <c r="O6396">
        <v>51243.393494000004</v>
      </c>
      <c r="P6396">
        <v>36</v>
      </c>
    </row>
    <row r="6397" spans="1:16">
      <c r="A6397" s="29">
        <v>6395</v>
      </c>
      <c r="B6397" s="29">
        <v>1213.5469999999989</v>
      </c>
      <c r="C6397" s="29">
        <v>113681.2289999998</v>
      </c>
      <c r="D6397" s="29">
        <v>1</v>
      </c>
      <c r="E6397" s="29">
        <v>1</v>
      </c>
      <c r="F6397" s="29">
        <v>2962.373</v>
      </c>
      <c r="G6397" s="29">
        <v>1</v>
      </c>
      <c r="H6397" s="29">
        <v>1</v>
      </c>
      <c r="I6397" s="29">
        <v>1</v>
      </c>
      <c r="K6397" s="432">
        <v>740.03160524031125</v>
      </c>
      <c r="L6397" s="432">
        <f>IF(K6397=0,#REF!,0)</f>
        <v>0</v>
      </c>
      <c r="O6397">
        <v>51768.829254999997</v>
      </c>
      <c r="P6397">
        <v>38</v>
      </c>
    </row>
    <row r="6398" spans="1:16">
      <c r="A6398" s="29">
        <v>6396</v>
      </c>
      <c r="B6398" s="29">
        <v>1213.5469999999989</v>
      </c>
      <c r="C6398" s="29">
        <v>95005.551999999807</v>
      </c>
      <c r="D6398" s="29">
        <v>1</v>
      </c>
      <c r="E6398" s="29">
        <v>1</v>
      </c>
      <c r="F6398" s="29">
        <v>2764.5729999999899</v>
      </c>
      <c r="G6398" s="29">
        <v>1</v>
      </c>
      <c r="H6398" s="29">
        <v>1</v>
      </c>
      <c r="I6398" s="29">
        <v>1</v>
      </c>
      <c r="K6398" s="432">
        <v>16155.366755575709</v>
      </c>
      <c r="L6398" s="432">
        <f>IF(K6398=0,#REF!,0)</f>
        <v>0</v>
      </c>
      <c r="O6398">
        <v>52523.054687000003</v>
      </c>
      <c r="P6398">
        <v>34</v>
      </c>
    </row>
    <row r="6399" spans="1:16">
      <c r="A6399" s="29">
        <v>6397</v>
      </c>
      <c r="B6399" s="29">
        <v>6200.1660000000002</v>
      </c>
      <c r="C6399" s="29">
        <v>49754.233999999902</v>
      </c>
      <c r="D6399" s="29">
        <v>1</v>
      </c>
      <c r="E6399" s="29">
        <v>1</v>
      </c>
      <c r="F6399" s="29">
        <v>4136.3490000000002</v>
      </c>
      <c r="G6399" s="29">
        <v>1</v>
      </c>
      <c r="H6399" s="29">
        <v>1</v>
      </c>
      <c r="I6399" s="29">
        <v>1</v>
      </c>
      <c r="K6399" s="432">
        <v>5501.4651228681869</v>
      </c>
      <c r="L6399" s="432">
        <f>IF(K6399=0,#REF!,0)</f>
        <v>0</v>
      </c>
      <c r="O6399">
        <v>51780.674133</v>
      </c>
      <c r="P6399">
        <v>34</v>
      </c>
    </row>
    <row r="6400" spans="1:16">
      <c r="A6400" s="29">
        <v>6398</v>
      </c>
      <c r="B6400" s="29">
        <v>1762.222</v>
      </c>
      <c r="C6400" s="29">
        <v>74638.147999999899</v>
      </c>
      <c r="D6400" s="29">
        <v>1</v>
      </c>
      <c r="E6400" s="29">
        <v>1</v>
      </c>
      <c r="F6400" s="29">
        <v>3677.9179999999901</v>
      </c>
      <c r="G6400" s="29">
        <v>1</v>
      </c>
      <c r="H6400" s="29">
        <v>1</v>
      </c>
      <c r="I6400" s="29">
        <v>1</v>
      </c>
      <c r="K6400" s="432">
        <v>11371.610564524581</v>
      </c>
      <c r="L6400" s="432">
        <f>IF(K6400=0,#REF!,0)</f>
        <v>0</v>
      </c>
      <c r="O6400">
        <v>52784.434021000001</v>
      </c>
      <c r="P6400">
        <v>34</v>
      </c>
    </row>
    <row r="6401" spans="1:16">
      <c r="A6401" s="29">
        <v>6399</v>
      </c>
      <c r="B6401" s="29">
        <v>1032.623999999998</v>
      </c>
      <c r="C6401" s="29">
        <v>111973.8639999998</v>
      </c>
      <c r="D6401" s="29">
        <v>1</v>
      </c>
      <c r="E6401" s="29">
        <v>1</v>
      </c>
      <c r="F6401" s="29">
        <v>2108.2370000000001</v>
      </c>
      <c r="G6401" s="29">
        <v>1</v>
      </c>
      <c r="H6401" s="29">
        <v>1</v>
      </c>
      <c r="I6401" s="29">
        <v>1</v>
      </c>
      <c r="K6401" s="432">
        <v>10270.343342750941</v>
      </c>
      <c r="L6401" s="432">
        <f>IF(K6401=0,#REF!,0)</f>
        <v>0</v>
      </c>
      <c r="O6401">
        <v>54025.430602</v>
      </c>
      <c r="P6401">
        <v>30</v>
      </c>
    </row>
    <row r="6402" spans="1:16">
      <c r="A6402" s="29">
        <v>6400</v>
      </c>
      <c r="B6402" s="29">
        <v>1032.623999999998</v>
      </c>
      <c r="C6402" s="29">
        <v>93313.065999999802</v>
      </c>
      <c r="D6402" s="29">
        <v>1</v>
      </c>
      <c r="E6402" s="29">
        <v>1</v>
      </c>
      <c r="F6402" s="29">
        <v>1847.0719999999901</v>
      </c>
      <c r="G6402" s="29">
        <v>1</v>
      </c>
      <c r="H6402" s="29">
        <v>1</v>
      </c>
      <c r="I6402" s="29">
        <v>1</v>
      </c>
      <c r="K6402" s="432"/>
      <c r="L6402" s="432" t="e">
        <f>IF(K6402=0,#REF!,0)</f>
        <v>#REF!</v>
      </c>
      <c r="O6402">
        <v>53945.115599999997</v>
      </c>
      <c r="P6402">
        <v>32</v>
      </c>
    </row>
    <row r="6403" spans="1:16">
      <c r="A6403" s="29">
        <v>6401</v>
      </c>
      <c r="B6403" s="29">
        <v>1032.623999999998</v>
      </c>
      <c r="C6403" s="29">
        <v>81385.2769999999</v>
      </c>
      <c r="D6403" s="29">
        <v>1</v>
      </c>
      <c r="E6403" s="29">
        <v>1</v>
      </c>
      <c r="F6403" s="29">
        <v>2108.7309999999902</v>
      </c>
      <c r="G6403" s="29">
        <v>1</v>
      </c>
      <c r="H6403" s="29">
        <v>1</v>
      </c>
      <c r="I6403" s="29">
        <v>1</v>
      </c>
      <c r="K6403" s="432"/>
      <c r="L6403" s="432" t="e">
        <f>IF(K6403=0,#REF!,0)</f>
        <v>#REF!</v>
      </c>
      <c r="O6403">
        <v>54000.740570000002</v>
      </c>
      <c r="P6403">
        <v>34</v>
      </c>
    </row>
    <row r="6404" spans="1:16">
      <c r="A6404" s="29">
        <v>6402</v>
      </c>
      <c r="B6404" s="29">
        <v>1762.222</v>
      </c>
      <c r="C6404" s="29">
        <v>44125.955000000002</v>
      </c>
      <c r="D6404" s="29">
        <v>1</v>
      </c>
      <c r="E6404" s="29">
        <v>1</v>
      </c>
      <c r="F6404" s="29">
        <v>3679.77899999999</v>
      </c>
      <c r="G6404" s="29">
        <v>1</v>
      </c>
      <c r="H6404" s="29">
        <v>1</v>
      </c>
      <c r="I6404" s="29">
        <v>1</v>
      </c>
      <c r="K6404" s="432"/>
      <c r="L6404" s="432" t="e">
        <f>IF(K6404=0,#REF!,0)</f>
        <v>#REF!</v>
      </c>
      <c r="O6404">
        <v>55131.207397999999</v>
      </c>
      <c r="P6404">
        <v>35</v>
      </c>
    </row>
    <row r="6405" spans="1:16">
      <c r="A6405" s="29">
        <v>6403</v>
      </c>
      <c r="B6405" s="29">
        <v>6139.8579999999993</v>
      </c>
      <c r="C6405" s="29">
        <v>28118.505999999899</v>
      </c>
      <c r="D6405" s="29">
        <v>1</v>
      </c>
      <c r="E6405" s="29">
        <v>1</v>
      </c>
      <c r="F6405" s="29">
        <v>5187.1539999999904</v>
      </c>
      <c r="G6405" s="29">
        <v>1</v>
      </c>
      <c r="H6405" s="29">
        <v>1</v>
      </c>
      <c r="I6405" s="29">
        <v>1</v>
      </c>
      <c r="K6405" s="432"/>
      <c r="L6405" s="432" t="e">
        <f>IF(K6405=0,#REF!,0)</f>
        <v>#REF!</v>
      </c>
      <c r="O6405">
        <v>55701.370176999997</v>
      </c>
      <c r="P6405">
        <v>37</v>
      </c>
    </row>
    <row r="6406" spans="1:16">
      <c r="A6406" s="29">
        <v>6404</v>
      </c>
      <c r="B6406" s="29">
        <v>7599.07</v>
      </c>
      <c r="C6406" s="29">
        <v>29387.5449999999</v>
      </c>
      <c r="D6406" s="29">
        <v>1</v>
      </c>
      <c r="E6406" s="29">
        <v>1</v>
      </c>
      <c r="F6406" s="29">
        <v>5252.2209999999995</v>
      </c>
      <c r="G6406" s="29">
        <v>1</v>
      </c>
      <c r="H6406" s="29">
        <v>1</v>
      </c>
      <c r="I6406" s="29">
        <v>1</v>
      </c>
      <c r="K6406" s="432"/>
      <c r="L6406" s="432" t="e">
        <f>IF(K6406=0,#REF!,0)</f>
        <v>#REF!</v>
      </c>
      <c r="O6406">
        <v>56703.136230999997</v>
      </c>
      <c r="P6406">
        <v>40</v>
      </c>
    </row>
    <row r="6407" spans="1:16">
      <c r="A6407" s="29">
        <v>6405</v>
      </c>
      <c r="B6407" s="29">
        <v>1762.222</v>
      </c>
      <c r="C6407" s="29">
        <v>16153.0519999999</v>
      </c>
      <c r="D6407" s="29">
        <v>1</v>
      </c>
      <c r="E6407" s="29">
        <v>1</v>
      </c>
      <c r="F6407" s="29">
        <v>4074.47999999999</v>
      </c>
      <c r="G6407" s="29">
        <v>1</v>
      </c>
      <c r="H6407" s="29">
        <v>1</v>
      </c>
      <c r="I6407" s="29">
        <v>1</v>
      </c>
      <c r="K6407" s="432"/>
      <c r="L6407" s="432" t="e">
        <f>IF(K6407=0,#REF!,0)</f>
        <v>#REF!</v>
      </c>
      <c r="O6407">
        <v>56627.683105999997</v>
      </c>
      <c r="P6407">
        <v>40</v>
      </c>
    </row>
    <row r="6408" spans="1:16">
      <c r="A6408" s="29">
        <v>6406</v>
      </c>
      <c r="B6408" s="29">
        <v>1762.222</v>
      </c>
      <c r="C6408" s="29">
        <v>15703.841999999901</v>
      </c>
      <c r="D6408" s="29">
        <v>1</v>
      </c>
      <c r="E6408" s="29">
        <v>1</v>
      </c>
      <c r="F6408" s="29">
        <v>2961.2060000000001</v>
      </c>
      <c r="G6408" s="29">
        <v>1</v>
      </c>
      <c r="H6408" s="29">
        <v>1</v>
      </c>
      <c r="I6408" s="29">
        <v>1</v>
      </c>
      <c r="K6408" s="432"/>
      <c r="L6408" s="432" t="e">
        <f>IF(K6408=0,#REF!,0)</f>
        <v>#REF!</v>
      </c>
      <c r="O6408">
        <v>55373.355407000003</v>
      </c>
      <c r="P6408">
        <v>38</v>
      </c>
    </row>
    <row r="6409" spans="1:16">
      <c r="A6409" s="29">
        <v>6407</v>
      </c>
      <c r="B6409" s="29">
        <v>1762.222</v>
      </c>
      <c r="C6409" s="29">
        <v>15254.630999999899</v>
      </c>
      <c r="D6409" s="29">
        <v>1</v>
      </c>
      <c r="E6409" s="29">
        <v>1</v>
      </c>
      <c r="F6409" s="29">
        <v>1653.6079999999899</v>
      </c>
      <c r="G6409" s="29">
        <v>1</v>
      </c>
      <c r="H6409" s="29">
        <v>1</v>
      </c>
      <c r="I6409" s="29">
        <v>1</v>
      </c>
      <c r="K6409" s="432"/>
      <c r="L6409" s="432" t="e">
        <f>IF(K6409=0,#REF!,0)</f>
        <v>#REF!</v>
      </c>
      <c r="O6409">
        <v>54722.098571000002</v>
      </c>
      <c r="P6409">
        <v>34</v>
      </c>
    </row>
    <row r="6410" spans="1:16">
      <c r="A6410" s="29">
        <v>6408</v>
      </c>
      <c r="B6410" s="29">
        <v>1032.623999999998</v>
      </c>
      <c r="C6410" s="29">
        <v>15254.630999999899</v>
      </c>
      <c r="D6410" s="29">
        <v>1</v>
      </c>
      <c r="E6410" s="29">
        <v>1</v>
      </c>
      <c r="F6410" s="29">
        <v>1262.7849999999901</v>
      </c>
      <c r="G6410" s="29">
        <v>1</v>
      </c>
      <c r="H6410" s="29">
        <v>1</v>
      </c>
      <c r="I6410" s="29">
        <v>1</v>
      </c>
      <c r="K6410" s="432"/>
      <c r="L6410" s="432" t="e">
        <f>IF(K6410=0,#REF!,0)</f>
        <v>#REF!</v>
      </c>
      <c r="O6410">
        <v>52626.235199000002</v>
      </c>
      <c r="P6410">
        <v>39</v>
      </c>
    </row>
    <row r="6411" spans="1:16">
      <c r="A6411" s="29">
        <v>6409</v>
      </c>
      <c r="B6411" s="29">
        <v>1032.623999999998</v>
      </c>
      <c r="C6411" s="29">
        <v>15254.630999999899</v>
      </c>
      <c r="D6411" s="29">
        <v>1</v>
      </c>
      <c r="E6411" s="29">
        <v>1</v>
      </c>
      <c r="F6411" s="29">
        <v>555.87099999999896</v>
      </c>
      <c r="G6411" s="29">
        <v>1</v>
      </c>
      <c r="H6411" s="29">
        <v>1</v>
      </c>
      <c r="I6411" s="29">
        <v>1</v>
      </c>
      <c r="K6411" s="432"/>
      <c r="L6411" s="432" t="e">
        <f>IF(K6411=0,#REF!,0)</f>
        <v>#REF!</v>
      </c>
      <c r="O6411">
        <v>50636.182160999997</v>
      </c>
      <c r="P6411">
        <v>33</v>
      </c>
    </row>
    <row r="6412" spans="1:16">
      <c r="A6412" s="29">
        <v>6410</v>
      </c>
      <c r="B6412" s="29">
        <v>1032.623999999998</v>
      </c>
      <c r="C6412" s="29">
        <v>15187.612999999899</v>
      </c>
      <c r="D6412" s="29">
        <v>1</v>
      </c>
      <c r="E6412" s="29">
        <v>1</v>
      </c>
      <c r="F6412" s="29">
        <v>317.90499999999997</v>
      </c>
      <c r="G6412" s="29">
        <v>1</v>
      </c>
      <c r="H6412" s="29">
        <v>1</v>
      </c>
      <c r="I6412" s="29">
        <v>1</v>
      </c>
      <c r="K6412" s="432"/>
      <c r="L6412" s="432" t="e">
        <f>IF(K6412=0,#REF!,0)</f>
        <v>#REF!</v>
      </c>
      <c r="O6412">
        <v>49535.330231</v>
      </c>
      <c r="P6412">
        <v>28</v>
      </c>
    </row>
    <row r="6413" spans="1:16">
      <c r="A6413" s="29">
        <v>6411</v>
      </c>
      <c r="B6413" s="29">
        <v>1032.623999999998</v>
      </c>
      <c r="C6413" s="29">
        <v>15187.612999999899</v>
      </c>
      <c r="D6413" s="29">
        <v>1</v>
      </c>
      <c r="E6413" s="29">
        <v>1</v>
      </c>
      <c r="F6413" s="29">
        <v>254.684</v>
      </c>
      <c r="G6413" s="29">
        <v>1</v>
      </c>
      <c r="H6413" s="29">
        <v>1</v>
      </c>
      <c r="I6413" s="29">
        <v>1</v>
      </c>
      <c r="K6413" s="432"/>
      <c r="L6413" s="432" t="e">
        <f>IF(K6413=0,#REF!,0)</f>
        <v>#REF!</v>
      </c>
      <c r="O6413">
        <v>49546.879609000003</v>
      </c>
      <c r="P6413">
        <v>31</v>
      </c>
    </row>
    <row r="6414" spans="1:16">
      <c r="A6414" s="29">
        <v>6412</v>
      </c>
      <c r="B6414" s="29">
        <v>1032.623999999998</v>
      </c>
      <c r="C6414" s="29">
        <v>15187.612999999899</v>
      </c>
      <c r="D6414" s="29">
        <v>1</v>
      </c>
      <c r="E6414" s="29">
        <v>1</v>
      </c>
      <c r="F6414" s="29">
        <v>254.975999999999</v>
      </c>
      <c r="G6414" s="29">
        <v>1</v>
      </c>
      <c r="H6414" s="29">
        <v>1</v>
      </c>
      <c r="I6414" s="29">
        <v>1</v>
      </c>
      <c r="K6414" s="432"/>
      <c r="L6414" s="432" t="e">
        <f>IF(K6414=0,#REF!,0)</f>
        <v>#REF!</v>
      </c>
      <c r="O6414">
        <v>49960.335295999997</v>
      </c>
      <c r="P6414">
        <v>28</v>
      </c>
    </row>
    <row r="6415" spans="1:16">
      <c r="A6415" s="29">
        <v>6413</v>
      </c>
      <c r="B6415" s="29">
        <v>1032.623999999998</v>
      </c>
      <c r="C6415" s="29">
        <v>15187.612999999899</v>
      </c>
      <c r="D6415" s="29">
        <v>1</v>
      </c>
      <c r="E6415" s="29">
        <v>1</v>
      </c>
      <c r="F6415" s="29">
        <v>233.33499999999901</v>
      </c>
      <c r="G6415" s="29">
        <v>1</v>
      </c>
      <c r="H6415" s="29">
        <v>1</v>
      </c>
      <c r="I6415" s="29">
        <v>1</v>
      </c>
      <c r="K6415" s="432"/>
      <c r="L6415" s="432" t="e">
        <f>IF(K6415=0,#REF!,0)</f>
        <v>#REF!</v>
      </c>
      <c r="O6415">
        <v>50118.904906999996</v>
      </c>
      <c r="P6415">
        <v>28</v>
      </c>
    </row>
    <row r="6416" spans="1:16">
      <c r="A6416" s="29">
        <v>6414</v>
      </c>
      <c r="B6416" s="29">
        <v>1762.222</v>
      </c>
      <c r="C6416" s="29">
        <v>15187.612999999899</v>
      </c>
      <c r="D6416" s="29">
        <v>1</v>
      </c>
      <c r="E6416" s="29">
        <v>1</v>
      </c>
      <c r="F6416" s="29">
        <v>2503.1120000000001</v>
      </c>
      <c r="G6416" s="29">
        <v>1</v>
      </c>
      <c r="H6416" s="29">
        <v>1</v>
      </c>
      <c r="I6416" s="29">
        <v>1</v>
      </c>
      <c r="K6416" s="432"/>
      <c r="L6416" s="432" t="e">
        <f>IF(K6416=0,#REF!,0)</f>
        <v>#REF!</v>
      </c>
      <c r="O6416">
        <v>50580.352967000013</v>
      </c>
      <c r="P6416">
        <v>31</v>
      </c>
    </row>
    <row r="6417" spans="1:16">
      <c r="A6417" s="29">
        <v>6415</v>
      </c>
      <c r="B6417" s="29">
        <v>6139.8579999999993</v>
      </c>
      <c r="C6417" s="29">
        <v>15289.6509999999</v>
      </c>
      <c r="D6417" s="29">
        <v>1</v>
      </c>
      <c r="E6417" s="29">
        <v>1</v>
      </c>
      <c r="F6417" s="29">
        <v>6563.5219999999999</v>
      </c>
      <c r="G6417" s="29">
        <v>1</v>
      </c>
      <c r="H6417" s="29">
        <v>1</v>
      </c>
      <c r="I6417" s="29">
        <v>1</v>
      </c>
      <c r="K6417" s="432"/>
      <c r="L6417" s="432" t="e">
        <f>IF(K6417=0,#REF!,0)</f>
        <v>#REF!</v>
      </c>
      <c r="O6417">
        <v>52365.319885999997</v>
      </c>
      <c r="P6417">
        <v>37</v>
      </c>
    </row>
    <row r="6418" spans="1:16">
      <c r="A6418" s="29">
        <v>6416</v>
      </c>
      <c r="B6418" s="29">
        <v>1762.222</v>
      </c>
      <c r="C6418" s="29">
        <v>44254.750999999997</v>
      </c>
      <c r="D6418" s="29">
        <v>1</v>
      </c>
      <c r="E6418" s="29">
        <v>1</v>
      </c>
      <c r="F6418" s="29">
        <v>5319.1289999999999</v>
      </c>
      <c r="G6418" s="29">
        <v>1</v>
      </c>
      <c r="H6418" s="29">
        <v>1</v>
      </c>
      <c r="I6418" s="29">
        <v>1</v>
      </c>
      <c r="K6418" s="432"/>
      <c r="L6418" s="432" t="e">
        <f>IF(K6418=0,#REF!,0)</f>
        <v>#REF!</v>
      </c>
      <c r="O6418">
        <v>55703.893586000013</v>
      </c>
      <c r="P6418">
        <v>43</v>
      </c>
    </row>
    <row r="6419" spans="1:16">
      <c r="A6419" s="29">
        <v>6417</v>
      </c>
      <c r="B6419" s="29">
        <v>1032.623999999998</v>
      </c>
      <c r="C6419" s="29">
        <v>75099.397999999899</v>
      </c>
      <c r="D6419" s="29">
        <v>1</v>
      </c>
      <c r="E6419" s="29">
        <v>1</v>
      </c>
      <c r="F6419" s="29">
        <v>4401.8890000000001</v>
      </c>
      <c r="G6419" s="29">
        <v>1</v>
      </c>
      <c r="H6419" s="29">
        <v>1</v>
      </c>
      <c r="I6419" s="29">
        <v>1</v>
      </c>
      <c r="K6419" s="432"/>
      <c r="L6419" s="432" t="e">
        <f>IF(K6419=0,#REF!,0)</f>
        <v>#REF!</v>
      </c>
      <c r="O6419">
        <v>57894.504029000003</v>
      </c>
      <c r="P6419">
        <v>35</v>
      </c>
    </row>
    <row r="6420" spans="1:16">
      <c r="A6420" s="29">
        <v>6418</v>
      </c>
      <c r="B6420" s="29">
        <v>1153.2399999999991</v>
      </c>
      <c r="C6420" s="29">
        <v>94523.843999999808</v>
      </c>
      <c r="D6420" s="29">
        <v>1</v>
      </c>
      <c r="E6420" s="29">
        <v>1</v>
      </c>
      <c r="F6420" s="29">
        <v>3353.5929999999998</v>
      </c>
      <c r="G6420" s="29">
        <v>1</v>
      </c>
      <c r="H6420" s="29">
        <v>1</v>
      </c>
      <c r="I6420" s="29">
        <v>1</v>
      </c>
      <c r="K6420" s="432"/>
      <c r="L6420" s="432" t="e">
        <f>IF(K6420=0,#REF!,0)</f>
        <v>#REF!</v>
      </c>
      <c r="O6420">
        <v>61868.947875999998</v>
      </c>
      <c r="P6420">
        <v>34</v>
      </c>
    </row>
    <row r="6421" spans="1:16">
      <c r="A6421" s="29">
        <v>6419</v>
      </c>
      <c r="B6421" s="29">
        <v>1213.5469999999989</v>
      </c>
      <c r="C6421" s="29">
        <v>113680.5379999998</v>
      </c>
      <c r="D6421" s="29">
        <v>1</v>
      </c>
      <c r="E6421" s="29">
        <v>1</v>
      </c>
      <c r="F6421" s="29">
        <v>2960.6129999999998</v>
      </c>
      <c r="G6421" s="29">
        <v>1</v>
      </c>
      <c r="H6421" s="29">
        <v>1</v>
      </c>
      <c r="I6421" s="29">
        <v>1</v>
      </c>
      <c r="K6421" s="432"/>
      <c r="L6421" s="432" t="e">
        <f>IF(K6421=0,#REF!,0)</f>
        <v>#REF!</v>
      </c>
      <c r="O6421">
        <v>63156.965881999997</v>
      </c>
      <c r="P6421">
        <v>35</v>
      </c>
    </row>
    <row r="6422" spans="1:16">
      <c r="A6422" s="29">
        <v>6420</v>
      </c>
      <c r="B6422" s="29">
        <v>1213.5469999999989</v>
      </c>
      <c r="C6422" s="29">
        <v>95005.188999999809</v>
      </c>
      <c r="D6422" s="29">
        <v>1</v>
      </c>
      <c r="E6422" s="29">
        <v>1</v>
      </c>
      <c r="F6422" s="29">
        <v>2764.098</v>
      </c>
      <c r="G6422" s="29">
        <v>1</v>
      </c>
      <c r="H6422" s="29">
        <v>1</v>
      </c>
      <c r="I6422" s="29">
        <v>1</v>
      </c>
      <c r="K6422" s="432">
        <v>6478.1757854739799</v>
      </c>
      <c r="L6422" s="432">
        <f>IF(K6422=0,#REF!,0)</f>
        <v>0</v>
      </c>
      <c r="O6422">
        <v>63760.133544999997</v>
      </c>
      <c r="P6422">
        <v>32</v>
      </c>
    </row>
    <row r="6423" spans="1:16">
      <c r="A6423" s="29">
        <v>6421</v>
      </c>
      <c r="B6423" s="29">
        <v>6200.1660000000002</v>
      </c>
      <c r="C6423" s="29">
        <v>49754.172999999901</v>
      </c>
      <c r="D6423" s="29">
        <v>1</v>
      </c>
      <c r="E6423" s="29">
        <v>1</v>
      </c>
      <c r="F6423" s="29">
        <v>4137.2579999999998</v>
      </c>
      <c r="G6423" s="29">
        <v>1</v>
      </c>
      <c r="H6423" s="29">
        <v>1</v>
      </c>
      <c r="I6423" s="29">
        <v>1</v>
      </c>
      <c r="K6423" s="432"/>
      <c r="L6423" s="432" t="e">
        <f>IF(K6423=0,#REF!,0)</f>
        <v>#REF!</v>
      </c>
      <c r="O6423">
        <v>62098.346588</v>
      </c>
      <c r="P6423">
        <v>37</v>
      </c>
    </row>
    <row r="6424" spans="1:16">
      <c r="A6424" s="29">
        <v>6422</v>
      </c>
      <c r="B6424" s="29">
        <v>1762.222</v>
      </c>
      <c r="C6424" s="29">
        <v>74638.357999999906</v>
      </c>
      <c r="D6424" s="29">
        <v>1</v>
      </c>
      <c r="E6424" s="29">
        <v>1</v>
      </c>
      <c r="F6424" s="29">
        <v>3679.9209999999998</v>
      </c>
      <c r="G6424" s="29">
        <v>1</v>
      </c>
      <c r="H6424" s="29">
        <v>1</v>
      </c>
      <c r="I6424" s="29">
        <v>1</v>
      </c>
      <c r="K6424" s="432">
        <v>3279.1134589257858</v>
      </c>
      <c r="L6424" s="432">
        <f>IF(K6424=0,#REF!,0)</f>
        <v>0</v>
      </c>
      <c r="O6424">
        <v>62094.525055999999</v>
      </c>
      <c r="P6424">
        <v>36</v>
      </c>
    </row>
    <row r="6425" spans="1:16">
      <c r="A6425" s="29">
        <v>6423</v>
      </c>
      <c r="B6425" s="29">
        <v>1032.623999999998</v>
      </c>
      <c r="C6425" s="29">
        <v>111974.3379999998</v>
      </c>
      <c r="D6425" s="29">
        <v>1</v>
      </c>
      <c r="E6425" s="29">
        <v>1</v>
      </c>
      <c r="F6425" s="29">
        <v>2110.07799999999</v>
      </c>
      <c r="G6425" s="29">
        <v>1</v>
      </c>
      <c r="H6425" s="29">
        <v>1</v>
      </c>
      <c r="I6425" s="29">
        <v>1</v>
      </c>
      <c r="K6425" s="432">
        <v>2431.9576877120189</v>
      </c>
      <c r="L6425" s="432">
        <f>IF(K6425=0,#REF!,0)</f>
        <v>0</v>
      </c>
      <c r="O6425">
        <v>65789.254149999993</v>
      </c>
      <c r="P6425">
        <v>35</v>
      </c>
    </row>
    <row r="6426" spans="1:16">
      <c r="A6426" s="29">
        <v>6424</v>
      </c>
      <c r="B6426" s="29">
        <v>1032.623999999998</v>
      </c>
      <c r="C6426" s="29">
        <v>93313.845999999801</v>
      </c>
      <c r="D6426" s="29">
        <v>1</v>
      </c>
      <c r="E6426" s="29">
        <v>1</v>
      </c>
      <c r="F6426" s="29">
        <v>1849.768</v>
      </c>
      <c r="G6426" s="29">
        <v>1</v>
      </c>
      <c r="H6426" s="29">
        <v>1</v>
      </c>
      <c r="I6426" s="29">
        <v>1</v>
      </c>
      <c r="K6426" s="432"/>
      <c r="L6426" s="432" t="e">
        <f>IF(K6426=0,#REF!,0)</f>
        <v>#REF!</v>
      </c>
      <c r="O6426">
        <v>66551.851930000004</v>
      </c>
      <c r="P6426">
        <v>35</v>
      </c>
    </row>
    <row r="6427" spans="1:16">
      <c r="A6427" s="29">
        <v>6425</v>
      </c>
      <c r="B6427" s="29">
        <v>1032.623999999998</v>
      </c>
      <c r="C6427" s="29">
        <v>81385.724999999904</v>
      </c>
      <c r="D6427" s="29">
        <v>1</v>
      </c>
      <c r="E6427" s="29">
        <v>1</v>
      </c>
      <c r="F6427" s="29">
        <v>2110.5509999999999</v>
      </c>
      <c r="G6427" s="29">
        <v>1</v>
      </c>
      <c r="H6427" s="29">
        <v>1</v>
      </c>
      <c r="I6427" s="29">
        <v>1</v>
      </c>
      <c r="K6427" s="432"/>
      <c r="L6427" s="432" t="e">
        <f>IF(K6427=0,#REF!,0)</f>
        <v>#REF!</v>
      </c>
      <c r="O6427">
        <v>67197.560608</v>
      </c>
      <c r="P6427">
        <v>31</v>
      </c>
    </row>
    <row r="6428" spans="1:16">
      <c r="A6428" s="29">
        <v>6426</v>
      </c>
      <c r="B6428" s="29">
        <v>1762.222</v>
      </c>
      <c r="C6428" s="29">
        <v>44126.110999999997</v>
      </c>
      <c r="D6428" s="29">
        <v>1</v>
      </c>
      <c r="E6428" s="29">
        <v>1</v>
      </c>
      <c r="F6428" s="29">
        <v>3681.3270000000002</v>
      </c>
      <c r="G6428" s="29">
        <v>1</v>
      </c>
      <c r="H6428" s="29">
        <v>1</v>
      </c>
      <c r="I6428" s="29">
        <v>1</v>
      </c>
      <c r="K6428" s="432"/>
      <c r="L6428" s="432" t="e">
        <f>IF(K6428=0,#REF!,0)</f>
        <v>#REF!</v>
      </c>
      <c r="O6428">
        <v>66716.837341999999</v>
      </c>
      <c r="P6428">
        <v>27</v>
      </c>
    </row>
    <row r="6429" spans="1:16">
      <c r="A6429" s="29">
        <v>6427</v>
      </c>
      <c r="B6429" s="29">
        <v>6139.8579999999993</v>
      </c>
      <c r="C6429" s="29">
        <v>28118.5429999999</v>
      </c>
      <c r="D6429" s="29">
        <v>1</v>
      </c>
      <c r="E6429" s="29">
        <v>1</v>
      </c>
      <c r="F6429" s="29">
        <v>5188.8109999999897</v>
      </c>
      <c r="G6429" s="29">
        <v>1</v>
      </c>
      <c r="H6429" s="29">
        <v>1</v>
      </c>
      <c r="I6429" s="29">
        <v>1</v>
      </c>
      <c r="K6429" s="432"/>
      <c r="L6429" s="432" t="e">
        <f>IF(K6429=0,#REF!,0)</f>
        <v>#REF!</v>
      </c>
      <c r="O6429">
        <v>65572.349426000001</v>
      </c>
      <c r="P6429">
        <v>31</v>
      </c>
    </row>
    <row r="6430" spans="1:16">
      <c r="A6430" s="29">
        <v>6428</v>
      </c>
      <c r="B6430" s="29">
        <v>7599.07</v>
      </c>
      <c r="C6430" s="29">
        <v>29387.611999999899</v>
      </c>
      <c r="D6430" s="29">
        <v>1</v>
      </c>
      <c r="E6430" s="29">
        <v>1</v>
      </c>
      <c r="F6430" s="29">
        <v>5254.2849999999899</v>
      </c>
      <c r="G6430" s="29">
        <v>1</v>
      </c>
      <c r="H6430" s="29">
        <v>1</v>
      </c>
      <c r="I6430" s="29">
        <v>1</v>
      </c>
      <c r="K6430" s="432"/>
      <c r="L6430" s="432" t="e">
        <f>IF(K6430=0,#REF!,0)</f>
        <v>#REF!</v>
      </c>
      <c r="O6430">
        <v>65505.634642999998</v>
      </c>
      <c r="P6430">
        <v>32</v>
      </c>
    </row>
    <row r="6431" spans="1:16">
      <c r="A6431" s="29">
        <v>6429</v>
      </c>
      <c r="B6431" s="29">
        <v>1762.222</v>
      </c>
      <c r="C6431" s="29">
        <v>16153.0519999999</v>
      </c>
      <c r="D6431" s="29">
        <v>1</v>
      </c>
      <c r="E6431" s="29">
        <v>1</v>
      </c>
      <c r="F6431" s="29">
        <v>4074.0519999999901</v>
      </c>
      <c r="G6431" s="29">
        <v>1</v>
      </c>
      <c r="H6431" s="29">
        <v>1</v>
      </c>
      <c r="I6431" s="29">
        <v>1</v>
      </c>
      <c r="K6431" s="432"/>
      <c r="L6431" s="432" t="e">
        <f>IF(K6431=0,#REF!,0)</f>
        <v>#REF!</v>
      </c>
      <c r="O6431">
        <v>63950.499022999997</v>
      </c>
      <c r="P6431">
        <v>36</v>
      </c>
    </row>
    <row r="6432" spans="1:16">
      <c r="A6432" s="29">
        <v>6430</v>
      </c>
      <c r="B6432" s="29">
        <v>1762.222</v>
      </c>
      <c r="C6432" s="29">
        <v>15703.841999999901</v>
      </c>
      <c r="D6432" s="29">
        <v>1</v>
      </c>
      <c r="E6432" s="29">
        <v>1</v>
      </c>
      <c r="F6432" s="29">
        <v>2960.7440000000001</v>
      </c>
      <c r="G6432" s="29">
        <v>1</v>
      </c>
      <c r="H6432" s="29">
        <v>1</v>
      </c>
      <c r="I6432" s="29">
        <v>1</v>
      </c>
      <c r="K6432" s="432"/>
      <c r="L6432" s="432" t="e">
        <f>IF(K6432=0,#REF!,0)</f>
        <v>#REF!</v>
      </c>
      <c r="O6432">
        <v>61307.619079999997</v>
      </c>
      <c r="P6432">
        <v>35</v>
      </c>
    </row>
    <row r="6433" spans="1:16">
      <c r="A6433" s="29">
        <v>6431</v>
      </c>
      <c r="B6433" s="29">
        <v>1762.222</v>
      </c>
      <c r="C6433" s="29">
        <v>15254.630999999899</v>
      </c>
      <c r="D6433" s="29">
        <v>1</v>
      </c>
      <c r="E6433" s="29">
        <v>1</v>
      </c>
      <c r="F6433" s="29">
        <v>1653.36</v>
      </c>
      <c r="G6433" s="29">
        <v>1</v>
      </c>
      <c r="H6433" s="29">
        <v>1</v>
      </c>
      <c r="I6433" s="29">
        <v>1</v>
      </c>
      <c r="K6433" s="432"/>
      <c r="L6433" s="432" t="e">
        <f>IF(K6433=0,#REF!,0)</f>
        <v>#REF!</v>
      </c>
      <c r="O6433">
        <v>59505.318026000001</v>
      </c>
      <c r="P6433">
        <v>36</v>
      </c>
    </row>
    <row r="6434" spans="1:16">
      <c r="A6434" s="29">
        <v>6432</v>
      </c>
      <c r="B6434" s="29">
        <v>1032.623999999998</v>
      </c>
      <c r="C6434" s="29">
        <v>15254.630999999899</v>
      </c>
      <c r="D6434" s="29">
        <v>1</v>
      </c>
      <c r="E6434" s="29">
        <v>1</v>
      </c>
      <c r="F6434" s="29">
        <v>1263.337</v>
      </c>
      <c r="G6434" s="29">
        <v>1</v>
      </c>
      <c r="H6434" s="29">
        <v>1</v>
      </c>
      <c r="I6434" s="29">
        <v>1</v>
      </c>
      <c r="K6434" s="432"/>
      <c r="L6434" s="432" t="e">
        <f>IF(K6434=0,#REF!,0)</f>
        <v>#REF!</v>
      </c>
      <c r="O6434">
        <v>58380.826752000001</v>
      </c>
      <c r="P6434">
        <v>33</v>
      </c>
    </row>
    <row r="6435" spans="1:16">
      <c r="A6435" s="29">
        <v>6433</v>
      </c>
      <c r="B6435" s="29">
        <v>1032.623999999998</v>
      </c>
      <c r="C6435" s="29">
        <v>15254.630999999899</v>
      </c>
      <c r="D6435" s="29">
        <v>1</v>
      </c>
      <c r="E6435" s="29">
        <v>1</v>
      </c>
      <c r="F6435" s="29">
        <v>556.06100000000004</v>
      </c>
      <c r="G6435" s="29">
        <v>1</v>
      </c>
      <c r="H6435" s="29">
        <v>1</v>
      </c>
      <c r="I6435" s="29">
        <v>1</v>
      </c>
      <c r="K6435" s="432"/>
      <c r="L6435" s="432" t="e">
        <f>IF(K6435=0,#REF!,0)</f>
        <v>#REF!</v>
      </c>
      <c r="O6435">
        <v>56112.427947999997</v>
      </c>
      <c r="P6435">
        <v>33</v>
      </c>
    </row>
    <row r="6436" spans="1:16">
      <c r="A6436" s="29">
        <v>6434</v>
      </c>
      <c r="B6436" s="29">
        <v>1032.623999999998</v>
      </c>
      <c r="C6436" s="29">
        <v>15187.612999999899</v>
      </c>
      <c r="D6436" s="29">
        <v>1</v>
      </c>
      <c r="E6436" s="29">
        <v>1</v>
      </c>
      <c r="F6436" s="29">
        <v>318.37900000000002</v>
      </c>
      <c r="G6436" s="29">
        <v>1</v>
      </c>
      <c r="H6436" s="29">
        <v>1</v>
      </c>
      <c r="I6436" s="29">
        <v>1</v>
      </c>
      <c r="K6436" s="432"/>
      <c r="L6436" s="432" t="e">
        <f>IF(K6436=0,#REF!,0)</f>
        <v>#REF!</v>
      </c>
      <c r="O6436">
        <v>54329.387848000013</v>
      </c>
      <c r="P6436">
        <v>30</v>
      </c>
    </row>
    <row r="6437" spans="1:16">
      <c r="A6437" s="29">
        <v>6435</v>
      </c>
      <c r="B6437" s="29">
        <v>1032.623999999998</v>
      </c>
      <c r="C6437" s="29">
        <v>15187.612999999899</v>
      </c>
      <c r="D6437" s="29">
        <v>1</v>
      </c>
      <c r="E6437" s="29">
        <v>1</v>
      </c>
      <c r="F6437" s="29">
        <v>256.31700000000001</v>
      </c>
      <c r="G6437" s="29">
        <v>1</v>
      </c>
      <c r="H6437" s="29">
        <v>1</v>
      </c>
      <c r="I6437" s="29">
        <v>1</v>
      </c>
      <c r="K6437" s="432"/>
      <c r="L6437" s="432" t="e">
        <f>IF(K6437=0,#REF!,0)</f>
        <v>#REF!</v>
      </c>
      <c r="O6437">
        <v>54126.148834000007</v>
      </c>
      <c r="P6437">
        <v>27</v>
      </c>
    </row>
    <row r="6438" spans="1:16">
      <c r="A6438" s="29">
        <v>6436</v>
      </c>
      <c r="B6438" s="29">
        <v>1032.623999999998</v>
      </c>
      <c r="C6438" s="29">
        <v>15187.612999999899</v>
      </c>
      <c r="D6438" s="29">
        <v>1</v>
      </c>
      <c r="E6438" s="29">
        <v>1</v>
      </c>
      <c r="F6438" s="29">
        <v>256.96300000000002</v>
      </c>
      <c r="G6438" s="29">
        <v>1</v>
      </c>
      <c r="H6438" s="29">
        <v>1</v>
      </c>
      <c r="I6438" s="29">
        <v>1</v>
      </c>
      <c r="K6438" s="432"/>
      <c r="L6438" s="432" t="e">
        <f>IF(K6438=0,#REF!,0)</f>
        <v>#REF!</v>
      </c>
      <c r="O6438">
        <v>54381.953612999998</v>
      </c>
      <c r="P6438">
        <v>27</v>
      </c>
    </row>
    <row r="6439" spans="1:16">
      <c r="A6439" s="29">
        <v>6437</v>
      </c>
      <c r="B6439" s="29">
        <v>1032.623999999998</v>
      </c>
      <c r="C6439" s="29">
        <v>15187.612999999899</v>
      </c>
      <c r="D6439" s="29">
        <v>1</v>
      </c>
      <c r="E6439" s="29">
        <v>1</v>
      </c>
      <c r="F6439" s="29">
        <v>234.76999999999899</v>
      </c>
      <c r="G6439" s="29">
        <v>1</v>
      </c>
      <c r="H6439" s="29">
        <v>1</v>
      </c>
      <c r="I6439" s="29">
        <v>1</v>
      </c>
      <c r="K6439" s="432"/>
      <c r="L6439" s="432" t="e">
        <f>IF(K6439=0,#REF!,0)</f>
        <v>#REF!</v>
      </c>
      <c r="O6439">
        <v>53999.708222000001</v>
      </c>
      <c r="P6439">
        <v>30</v>
      </c>
    </row>
    <row r="6440" spans="1:16">
      <c r="A6440" s="29">
        <v>6438</v>
      </c>
      <c r="B6440" s="29">
        <v>1762.222</v>
      </c>
      <c r="C6440" s="29">
        <v>15187.612999999899</v>
      </c>
      <c r="D6440" s="29">
        <v>1</v>
      </c>
      <c r="E6440" s="29">
        <v>1</v>
      </c>
      <c r="F6440" s="29">
        <v>2505.2659999999901</v>
      </c>
      <c r="G6440" s="29">
        <v>1</v>
      </c>
      <c r="H6440" s="29">
        <v>1</v>
      </c>
      <c r="I6440" s="29">
        <v>1</v>
      </c>
      <c r="K6440" s="432"/>
      <c r="L6440" s="432" t="e">
        <f>IF(K6440=0,#REF!,0)</f>
        <v>#REF!</v>
      </c>
      <c r="O6440">
        <v>54758.274597000003</v>
      </c>
      <c r="P6440">
        <v>29</v>
      </c>
    </row>
    <row r="6441" spans="1:16">
      <c r="A6441" s="29">
        <v>6439</v>
      </c>
      <c r="B6441" s="29">
        <v>6139.8579999999993</v>
      </c>
      <c r="C6441" s="29">
        <v>15289.6509999999</v>
      </c>
      <c r="D6441" s="29">
        <v>1</v>
      </c>
      <c r="E6441" s="29">
        <v>1</v>
      </c>
      <c r="F6441" s="29">
        <v>6568.2849999999999</v>
      </c>
      <c r="G6441" s="29">
        <v>1</v>
      </c>
      <c r="H6441" s="29">
        <v>1</v>
      </c>
      <c r="I6441" s="29">
        <v>1</v>
      </c>
      <c r="K6441" s="432"/>
      <c r="L6441" s="432" t="e">
        <f>IF(K6441=0,#REF!,0)</f>
        <v>#REF!</v>
      </c>
      <c r="O6441">
        <v>56490.926757000001</v>
      </c>
      <c r="P6441">
        <v>35</v>
      </c>
    </row>
    <row r="6442" spans="1:16">
      <c r="A6442" s="29">
        <v>6440</v>
      </c>
      <c r="B6442" s="29">
        <v>1762.222</v>
      </c>
      <c r="C6442" s="29">
        <v>44255.095999999998</v>
      </c>
      <c r="D6442" s="29">
        <v>1</v>
      </c>
      <c r="E6442" s="29">
        <v>1</v>
      </c>
      <c r="F6442" s="29">
        <v>5323.04899999999</v>
      </c>
      <c r="G6442" s="29">
        <v>1</v>
      </c>
      <c r="H6442" s="29">
        <v>1</v>
      </c>
      <c r="I6442" s="29">
        <v>1</v>
      </c>
      <c r="K6442" s="432"/>
      <c r="L6442" s="432" t="e">
        <f>IF(K6442=0,#REF!,0)</f>
        <v>#REF!</v>
      </c>
      <c r="O6442">
        <v>58900.188933999998</v>
      </c>
      <c r="P6442">
        <v>43</v>
      </c>
    </row>
    <row r="6443" spans="1:16">
      <c r="A6443" s="29">
        <v>6441</v>
      </c>
      <c r="B6443" s="29">
        <v>1032.623999999998</v>
      </c>
      <c r="C6443" s="29">
        <v>75099.682999999903</v>
      </c>
      <c r="D6443" s="29">
        <v>1</v>
      </c>
      <c r="E6443" s="29">
        <v>1</v>
      </c>
      <c r="F6443" s="29">
        <v>4404.5739999999896</v>
      </c>
      <c r="G6443" s="29">
        <v>1</v>
      </c>
      <c r="H6443" s="29">
        <v>1</v>
      </c>
      <c r="I6443" s="29">
        <v>1</v>
      </c>
      <c r="K6443" s="432"/>
      <c r="L6443" s="432" t="e">
        <f>IF(K6443=0,#REF!,0)</f>
        <v>#REF!</v>
      </c>
      <c r="O6443">
        <v>60667.200713999999</v>
      </c>
      <c r="P6443">
        <v>36</v>
      </c>
    </row>
    <row r="6444" spans="1:16">
      <c r="A6444" s="29">
        <v>6442</v>
      </c>
      <c r="B6444" s="29">
        <v>1153.2399999999991</v>
      </c>
      <c r="C6444" s="29">
        <v>94524.169999999795</v>
      </c>
      <c r="D6444" s="29">
        <v>1</v>
      </c>
      <c r="E6444" s="29">
        <v>1</v>
      </c>
      <c r="F6444" s="29">
        <v>3355.451</v>
      </c>
      <c r="G6444" s="29">
        <v>1</v>
      </c>
      <c r="H6444" s="29">
        <v>1</v>
      </c>
      <c r="I6444" s="29">
        <v>1</v>
      </c>
      <c r="K6444" s="432"/>
      <c r="L6444" s="432" t="e">
        <f>IF(K6444=0,#REF!,0)</f>
        <v>#REF!</v>
      </c>
      <c r="O6444">
        <v>61975.341065000001</v>
      </c>
      <c r="P6444">
        <v>33</v>
      </c>
    </row>
    <row r="6445" spans="1:16">
      <c r="A6445" s="29">
        <v>6443</v>
      </c>
      <c r="B6445" s="29">
        <v>1213.5469999999989</v>
      </c>
      <c r="C6445" s="29">
        <v>113680.8379999998</v>
      </c>
      <c r="D6445" s="29">
        <v>1</v>
      </c>
      <c r="E6445" s="29">
        <v>1</v>
      </c>
      <c r="F6445" s="29">
        <v>2962.1849999999999</v>
      </c>
      <c r="G6445" s="29">
        <v>1</v>
      </c>
      <c r="H6445" s="29">
        <v>1</v>
      </c>
      <c r="I6445" s="29">
        <v>1</v>
      </c>
      <c r="K6445" s="432">
        <v>9881.6403462889812</v>
      </c>
      <c r="L6445" s="432">
        <f>IF(K6445=0,#REF!,0)</f>
        <v>0</v>
      </c>
      <c r="O6445">
        <v>63883.621550000003</v>
      </c>
      <c r="P6445">
        <v>33</v>
      </c>
    </row>
    <row r="6446" spans="1:16">
      <c r="A6446" s="29">
        <v>6444</v>
      </c>
      <c r="B6446" s="29">
        <v>1213.5469999999989</v>
      </c>
      <c r="C6446" s="29">
        <v>95005.4479999998</v>
      </c>
      <c r="D6446" s="29">
        <v>1</v>
      </c>
      <c r="E6446" s="29">
        <v>1</v>
      </c>
      <c r="F6446" s="29">
        <v>2765.4659999999999</v>
      </c>
      <c r="G6446" s="29">
        <v>1</v>
      </c>
      <c r="H6446" s="29">
        <v>1</v>
      </c>
      <c r="I6446" s="29">
        <v>1</v>
      </c>
      <c r="K6446" s="432"/>
      <c r="L6446" s="432" t="e">
        <f>IF(K6446=0,#REF!,0)</f>
        <v>#REF!</v>
      </c>
      <c r="O6446">
        <v>65169.101928999997</v>
      </c>
      <c r="P6446">
        <v>37</v>
      </c>
    </row>
    <row r="6447" spans="1:16">
      <c r="A6447" s="29">
        <v>6445</v>
      </c>
      <c r="B6447" s="29">
        <v>6200.1660000000002</v>
      </c>
      <c r="C6447" s="29">
        <v>49754.441999999901</v>
      </c>
      <c r="D6447" s="29">
        <v>1</v>
      </c>
      <c r="E6447" s="29">
        <v>1</v>
      </c>
      <c r="F6447" s="29">
        <v>4139.5140000000001</v>
      </c>
      <c r="G6447" s="29">
        <v>1</v>
      </c>
      <c r="H6447" s="29">
        <v>1</v>
      </c>
      <c r="I6447" s="29">
        <v>1</v>
      </c>
      <c r="K6447" s="432">
        <v>13283.26647567267</v>
      </c>
      <c r="L6447" s="432">
        <f>IF(K6447=0,#REF!,0)</f>
        <v>0</v>
      </c>
      <c r="O6447">
        <v>63132.430573000012</v>
      </c>
      <c r="P6447">
        <v>35</v>
      </c>
    </row>
    <row r="6448" spans="1:16">
      <c r="A6448" s="29">
        <v>6446</v>
      </c>
      <c r="B6448" s="29">
        <v>1762.222</v>
      </c>
      <c r="C6448" s="29">
        <v>74638.591999999902</v>
      </c>
      <c r="D6448" s="29">
        <v>1</v>
      </c>
      <c r="E6448" s="29">
        <v>1</v>
      </c>
      <c r="F6448" s="29">
        <v>3681.6860000000001</v>
      </c>
      <c r="G6448" s="29">
        <v>1</v>
      </c>
      <c r="H6448" s="29">
        <v>1</v>
      </c>
      <c r="I6448" s="29">
        <v>1</v>
      </c>
      <c r="K6448" s="432">
        <v>7822.3305011616094</v>
      </c>
      <c r="L6448" s="432">
        <f>IF(K6448=0,#REF!,0)</f>
        <v>0</v>
      </c>
      <c r="O6448">
        <v>63256.144134000002</v>
      </c>
      <c r="P6448">
        <v>34</v>
      </c>
    </row>
    <row r="6449" spans="1:16">
      <c r="A6449" s="29">
        <v>6447</v>
      </c>
      <c r="B6449" s="29">
        <v>1032.623999999998</v>
      </c>
      <c r="C6449" s="29">
        <v>111974.5209999998</v>
      </c>
      <c r="D6449" s="29">
        <v>1</v>
      </c>
      <c r="E6449" s="29">
        <v>1</v>
      </c>
      <c r="F6449" s="29">
        <v>2110.9499999999998</v>
      </c>
      <c r="G6449" s="29">
        <v>1</v>
      </c>
      <c r="H6449" s="29">
        <v>1</v>
      </c>
      <c r="I6449" s="29">
        <v>1</v>
      </c>
      <c r="K6449" s="432"/>
      <c r="L6449" s="432" t="e">
        <f>IF(K6449=0,#REF!,0)</f>
        <v>#REF!</v>
      </c>
      <c r="O6449">
        <v>67035.874847999992</v>
      </c>
      <c r="P6449">
        <v>32</v>
      </c>
    </row>
    <row r="6450" spans="1:16">
      <c r="A6450" s="29">
        <v>6448</v>
      </c>
      <c r="B6450" s="29">
        <v>1032.623999999998</v>
      </c>
      <c r="C6450" s="29">
        <v>93313.682999999801</v>
      </c>
      <c r="D6450" s="29">
        <v>1</v>
      </c>
      <c r="E6450" s="29">
        <v>1</v>
      </c>
      <c r="F6450" s="29">
        <v>1849.5889999999899</v>
      </c>
      <c r="G6450" s="29">
        <v>1</v>
      </c>
      <c r="H6450" s="29">
        <v>1</v>
      </c>
      <c r="I6450" s="29">
        <v>1</v>
      </c>
      <c r="K6450" s="432"/>
      <c r="L6450" s="432" t="e">
        <f>IF(K6450=0,#REF!,0)</f>
        <v>#REF!</v>
      </c>
      <c r="O6450">
        <v>67258.584350000005</v>
      </c>
      <c r="P6450">
        <v>34</v>
      </c>
    </row>
    <row r="6451" spans="1:16">
      <c r="A6451" s="29">
        <v>6449</v>
      </c>
      <c r="B6451" s="29">
        <v>1032.623999999998</v>
      </c>
      <c r="C6451" s="29">
        <v>81385.865999999907</v>
      </c>
      <c r="D6451" s="29">
        <v>1</v>
      </c>
      <c r="E6451" s="29">
        <v>1</v>
      </c>
      <c r="F6451" s="29">
        <v>2111.3879999999999</v>
      </c>
      <c r="G6451" s="29">
        <v>1</v>
      </c>
      <c r="H6451" s="29">
        <v>1</v>
      </c>
      <c r="I6451" s="29">
        <v>1</v>
      </c>
      <c r="K6451" s="432"/>
      <c r="L6451" s="432" t="e">
        <f>IF(K6451=0,#REF!,0)</f>
        <v>#REF!</v>
      </c>
      <c r="O6451">
        <v>67664.344360000003</v>
      </c>
      <c r="P6451">
        <v>31</v>
      </c>
    </row>
    <row r="6452" spans="1:16">
      <c r="A6452" s="29">
        <v>6450</v>
      </c>
      <c r="B6452" s="29">
        <v>1762.222</v>
      </c>
      <c r="C6452" s="29">
        <v>44126.534</v>
      </c>
      <c r="D6452" s="29">
        <v>1</v>
      </c>
      <c r="E6452" s="29">
        <v>1</v>
      </c>
      <c r="F6452" s="29">
        <v>3683.95999999999</v>
      </c>
      <c r="G6452" s="29">
        <v>1</v>
      </c>
      <c r="H6452" s="29">
        <v>1</v>
      </c>
      <c r="I6452" s="29">
        <v>1</v>
      </c>
      <c r="K6452" s="432"/>
      <c r="L6452" s="432" t="e">
        <f>IF(K6452=0,#REF!,0)</f>
        <v>#REF!</v>
      </c>
      <c r="O6452">
        <v>67635.862672000003</v>
      </c>
      <c r="P6452">
        <v>30</v>
      </c>
    </row>
    <row r="6453" spans="1:16">
      <c r="A6453" s="29">
        <v>6451</v>
      </c>
      <c r="B6453" s="29">
        <v>6139.8579999999993</v>
      </c>
      <c r="C6453" s="29">
        <v>28118.4559999999</v>
      </c>
      <c r="D6453" s="29">
        <v>1</v>
      </c>
      <c r="E6453" s="29">
        <v>1</v>
      </c>
      <c r="F6453" s="29">
        <v>5188.7029999999904</v>
      </c>
      <c r="G6453" s="29">
        <v>1</v>
      </c>
      <c r="H6453" s="29">
        <v>1</v>
      </c>
      <c r="I6453" s="29">
        <v>1</v>
      </c>
      <c r="K6453" s="432"/>
      <c r="L6453" s="432" t="e">
        <f>IF(K6453=0,#REF!,0)</f>
        <v>#REF!</v>
      </c>
      <c r="O6453">
        <v>66389.432983999999</v>
      </c>
      <c r="P6453">
        <v>34</v>
      </c>
    </row>
    <row r="6454" spans="1:16">
      <c r="A6454" s="29">
        <v>6452</v>
      </c>
      <c r="B6454" s="29">
        <v>7599.07</v>
      </c>
      <c r="C6454" s="29">
        <v>29387.5819999999</v>
      </c>
      <c r="D6454" s="29">
        <v>1</v>
      </c>
      <c r="E6454" s="29">
        <v>1</v>
      </c>
      <c r="F6454" s="29">
        <v>5254.82599999999</v>
      </c>
      <c r="G6454" s="29">
        <v>1</v>
      </c>
      <c r="H6454" s="29">
        <v>1</v>
      </c>
      <c r="I6454" s="29">
        <v>1</v>
      </c>
      <c r="K6454" s="432"/>
      <c r="L6454" s="432" t="e">
        <f>IF(K6454=0,#REF!,0)</f>
        <v>#REF!</v>
      </c>
      <c r="O6454">
        <v>66135.445738999988</v>
      </c>
      <c r="P6454">
        <v>30</v>
      </c>
    </row>
    <row r="6455" spans="1:16">
      <c r="A6455" s="29">
        <v>6453</v>
      </c>
      <c r="B6455" s="29">
        <v>1762.222</v>
      </c>
      <c r="C6455" s="29">
        <v>16153.0519999999</v>
      </c>
      <c r="D6455" s="29">
        <v>1</v>
      </c>
      <c r="E6455" s="29">
        <v>1</v>
      </c>
      <c r="F6455" s="29">
        <v>4077.2449999999999</v>
      </c>
      <c r="G6455" s="29">
        <v>1</v>
      </c>
      <c r="H6455" s="29">
        <v>1</v>
      </c>
      <c r="I6455" s="29">
        <v>1</v>
      </c>
      <c r="K6455" s="432"/>
      <c r="L6455" s="432" t="e">
        <f>IF(K6455=0,#REF!,0)</f>
        <v>#REF!</v>
      </c>
      <c r="O6455">
        <v>65051.355408000003</v>
      </c>
      <c r="P6455">
        <v>33</v>
      </c>
    </row>
    <row r="6456" spans="1:16">
      <c r="A6456" s="29">
        <v>6454</v>
      </c>
      <c r="B6456" s="29">
        <v>1762.222</v>
      </c>
      <c r="C6456" s="29">
        <v>15703.841999999901</v>
      </c>
      <c r="D6456" s="29">
        <v>1</v>
      </c>
      <c r="E6456" s="29">
        <v>1</v>
      </c>
      <c r="F6456" s="29">
        <v>2963.9499999999898</v>
      </c>
      <c r="G6456" s="29">
        <v>1</v>
      </c>
      <c r="H6456" s="29">
        <v>1</v>
      </c>
      <c r="I6456" s="29">
        <v>1</v>
      </c>
      <c r="K6456" s="432"/>
      <c r="L6456" s="432" t="e">
        <f>IF(K6456=0,#REF!,0)</f>
        <v>#REF!</v>
      </c>
      <c r="O6456">
        <v>62421.696258000004</v>
      </c>
      <c r="P6456">
        <v>34</v>
      </c>
    </row>
    <row r="6457" spans="1:16">
      <c r="A6457" s="29">
        <v>6455</v>
      </c>
      <c r="B6457" s="29">
        <v>1762.222</v>
      </c>
      <c r="C6457" s="29">
        <v>15254.630999999899</v>
      </c>
      <c r="D6457" s="29">
        <v>1</v>
      </c>
      <c r="E6457" s="29">
        <v>1</v>
      </c>
      <c r="F6457" s="29">
        <v>1655.7839999999901</v>
      </c>
      <c r="G6457" s="29">
        <v>1</v>
      </c>
      <c r="H6457" s="29">
        <v>1</v>
      </c>
      <c r="I6457" s="29">
        <v>1</v>
      </c>
      <c r="K6457" s="432"/>
      <c r="L6457" s="432" t="e">
        <f>IF(K6457=0,#REF!,0)</f>
        <v>#REF!</v>
      </c>
      <c r="O6457">
        <v>60124.363831000002</v>
      </c>
      <c r="P6457">
        <v>31</v>
      </c>
    </row>
    <row r="6458" spans="1:16">
      <c r="A6458" s="29">
        <v>6456</v>
      </c>
      <c r="B6458" s="29">
        <v>1032.623999999998</v>
      </c>
      <c r="C6458" s="29">
        <v>15254.630999999899</v>
      </c>
      <c r="D6458" s="29">
        <v>1</v>
      </c>
      <c r="E6458" s="29">
        <v>1</v>
      </c>
      <c r="F6458" s="29">
        <v>1265.02699999999</v>
      </c>
      <c r="G6458" s="29">
        <v>1</v>
      </c>
      <c r="H6458" s="29">
        <v>1</v>
      </c>
      <c r="I6458" s="29">
        <v>1</v>
      </c>
      <c r="K6458" s="432"/>
      <c r="L6458" s="432" t="e">
        <f>IF(K6458=0,#REF!,0)</f>
        <v>#REF!</v>
      </c>
      <c r="O6458">
        <v>58096.337005000001</v>
      </c>
      <c r="P6458">
        <v>32</v>
      </c>
    </row>
    <row r="6459" spans="1:16">
      <c r="A6459" s="29">
        <v>6457</v>
      </c>
      <c r="B6459" s="29">
        <v>1032.623999999998</v>
      </c>
      <c r="C6459" s="29">
        <v>15254.630999999899</v>
      </c>
      <c r="D6459" s="29">
        <v>1</v>
      </c>
      <c r="E6459" s="29">
        <v>1</v>
      </c>
      <c r="F6459" s="29">
        <v>557.83299999999997</v>
      </c>
      <c r="G6459" s="29">
        <v>1</v>
      </c>
      <c r="H6459" s="29">
        <v>1</v>
      </c>
      <c r="I6459" s="29">
        <v>1</v>
      </c>
      <c r="K6459" s="432"/>
      <c r="L6459" s="432" t="e">
        <f>IF(K6459=0,#REF!,0)</f>
        <v>#REF!</v>
      </c>
      <c r="O6459">
        <v>57009.860473999986</v>
      </c>
      <c r="P6459">
        <v>28</v>
      </c>
    </row>
    <row r="6460" spans="1:16">
      <c r="A6460" s="29">
        <v>6458</v>
      </c>
      <c r="B6460" s="29">
        <v>1032.623999999998</v>
      </c>
      <c r="C6460" s="29">
        <v>15187.612999999899</v>
      </c>
      <c r="D6460" s="29">
        <v>1</v>
      </c>
      <c r="E6460" s="29">
        <v>1</v>
      </c>
      <c r="F6460" s="29">
        <v>320.35700000000003</v>
      </c>
      <c r="G6460" s="29">
        <v>1</v>
      </c>
      <c r="H6460" s="29">
        <v>1</v>
      </c>
      <c r="I6460" s="29">
        <v>1</v>
      </c>
      <c r="K6460" s="432"/>
      <c r="L6460" s="432" t="e">
        <f>IF(K6460=0,#REF!,0)</f>
        <v>#REF!</v>
      </c>
      <c r="O6460">
        <v>55269.005950999999</v>
      </c>
      <c r="P6460">
        <v>30</v>
      </c>
    </row>
    <row r="6461" spans="1:16">
      <c r="A6461" s="29">
        <v>6459</v>
      </c>
      <c r="B6461" s="29">
        <v>1032.623999999998</v>
      </c>
      <c r="C6461" s="29">
        <v>15203.8489999999</v>
      </c>
      <c r="D6461" s="29">
        <v>1</v>
      </c>
      <c r="E6461" s="29">
        <v>1</v>
      </c>
      <c r="F6461" s="29">
        <v>262.41800000000001</v>
      </c>
      <c r="G6461" s="29">
        <v>1</v>
      </c>
      <c r="H6461" s="29">
        <v>1</v>
      </c>
      <c r="I6461" s="29">
        <v>1</v>
      </c>
      <c r="K6461" s="432"/>
      <c r="L6461" s="432" t="e">
        <f>IF(K6461=0,#REF!,0)</f>
        <v>#REF!</v>
      </c>
      <c r="O6461">
        <v>54905.899598999997</v>
      </c>
      <c r="P6461">
        <v>29</v>
      </c>
    </row>
    <row r="6462" spans="1:16">
      <c r="A6462" s="29">
        <v>6460</v>
      </c>
      <c r="B6462" s="29">
        <v>1032.623999999998</v>
      </c>
      <c r="C6462" s="29">
        <v>15291.914999999901</v>
      </c>
      <c r="D6462" s="29">
        <v>1</v>
      </c>
      <c r="E6462" s="29">
        <v>1</v>
      </c>
      <c r="F6462" s="29">
        <v>263.08</v>
      </c>
      <c r="G6462" s="29">
        <v>1</v>
      </c>
      <c r="H6462" s="29">
        <v>1</v>
      </c>
      <c r="I6462" s="29">
        <v>1</v>
      </c>
      <c r="K6462" s="432"/>
      <c r="L6462" s="432" t="e">
        <f>IF(K6462=0,#REF!,0)</f>
        <v>#REF!</v>
      </c>
      <c r="O6462">
        <v>54275.766235000003</v>
      </c>
      <c r="P6462">
        <v>26</v>
      </c>
    </row>
    <row r="6463" spans="1:16">
      <c r="A6463" s="29">
        <v>6461</v>
      </c>
      <c r="B6463" s="29">
        <v>1032.623999999998</v>
      </c>
      <c r="C6463" s="29">
        <v>15377.8909999999</v>
      </c>
      <c r="D6463" s="29">
        <v>1</v>
      </c>
      <c r="E6463" s="29">
        <v>1</v>
      </c>
      <c r="F6463" s="29">
        <v>238.679</v>
      </c>
      <c r="G6463" s="29">
        <v>1</v>
      </c>
      <c r="H6463" s="29">
        <v>1</v>
      </c>
      <c r="I6463" s="29">
        <v>1</v>
      </c>
      <c r="K6463" s="432"/>
      <c r="L6463" s="432" t="e">
        <f>IF(K6463=0,#REF!,0)</f>
        <v>#REF!</v>
      </c>
      <c r="O6463">
        <v>54147.825592000001</v>
      </c>
      <c r="P6463">
        <v>27</v>
      </c>
    </row>
    <row r="6464" spans="1:16">
      <c r="A6464" s="29">
        <v>6462</v>
      </c>
      <c r="B6464" s="29">
        <v>1762.222</v>
      </c>
      <c r="C6464" s="29">
        <v>15425.2599999999</v>
      </c>
      <c r="D6464" s="29">
        <v>1</v>
      </c>
      <c r="E6464" s="29">
        <v>1</v>
      </c>
      <c r="F6464" s="29">
        <v>2510.0030000000002</v>
      </c>
      <c r="G6464" s="29">
        <v>1</v>
      </c>
      <c r="H6464" s="29">
        <v>1</v>
      </c>
      <c r="I6464" s="29">
        <v>1</v>
      </c>
      <c r="K6464" s="432"/>
      <c r="L6464" s="432" t="e">
        <f>IF(K6464=0,#REF!,0)</f>
        <v>#REF!</v>
      </c>
      <c r="O6464">
        <v>54710.865905999999</v>
      </c>
      <c r="P6464">
        <v>30</v>
      </c>
    </row>
    <row r="6465" spans="1:16">
      <c r="A6465" s="29">
        <v>6463</v>
      </c>
      <c r="B6465" s="29">
        <v>6139.8579999999993</v>
      </c>
      <c r="C6465" s="29">
        <v>15535.6359999999</v>
      </c>
      <c r="D6465" s="29">
        <v>1</v>
      </c>
      <c r="E6465" s="29">
        <v>1</v>
      </c>
      <c r="F6465" s="29">
        <v>6579.3649999999998</v>
      </c>
      <c r="G6465" s="29">
        <v>1</v>
      </c>
      <c r="H6465" s="29">
        <v>1</v>
      </c>
      <c r="I6465" s="29">
        <v>1</v>
      </c>
      <c r="K6465" s="432"/>
      <c r="L6465" s="432" t="e">
        <f>IF(K6465=0,#REF!,0)</f>
        <v>#REF!</v>
      </c>
      <c r="O6465">
        <v>56341.983612000004</v>
      </c>
      <c r="P6465">
        <v>31</v>
      </c>
    </row>
    <row r="6466" spans="1:16">
      <c r="A6466" s="29">
        <v>6464</v>
      </c>
      <c r="B6466" s="29">
        <v>1762.222</v>
      </c>
      <c r="C6466" s="29">
        <v>44444.497000000003</v>
      </c>
      <c r="D6466" s="29">
        <v>1</v>
      </c>
      <c r="E6466" s="29">
        <v>1</v>
      </c>
      <c r="F6466" s="29">
        <v>5330.0020000000004</v>
      </c>
      <c r="G6466" s="29">
        <v>1</v>
      </c>
      <c r="H6466" s="29">
        <v>1</v>
      </c>
      <c r="I6466" s="29">
        <v>1</v>
      </c>
      <c r="K6466" s="432"/>
      <c r="L6466" s="432" t="e">
        <f>IF(K6466=0,#REF!,0)</f>
        <v>#REF!</v>
      </c>
      <c r="O6466">
        <v>58399.029297000001</v>
      </c>
      <c r="P6466">
        <v>41</v>
      </c>
    </row>
    <row r="6467" spans="1:16">
      <c r="A6467" s="29">
        <v>6465</v>
      </c>
      <c r="B6467" s="29">
        <v>1032.623999999998</v>
      </c>
      <c r="C6467" s="29">
        <v>75100.165999999896</v>
      </c>
      <c r="D6467" s="29">
        <v>1</v>
      </c>
      <c r="E6467" s="29">
        <v>1</v>
      </c>
      <c r="F6467" s="29">
        <v>4407.9970000000003</v>
      </c>
      <c r="G6467" s="29">
        <v>1</v>
      </c>
      <c r="H6467" s="29">
        <v>1</v>
      </c>
      <c r="I6467" s="29">
        <v>1</v>
      </c>
      <c r="K6467" s="432"/>
      <c r="L6467" s="432" t="e">
        <f>IF(K6467=0,#REF!,0)</f>
        <v>#REF!</v>
      </c>
      <c r="O6467">
        <v>61278.346222</v>
      </c>
      <c r="P6467">
        <v>37</v>
      </c>
    </row>
    <row r="6468" spans="1:16">
      <c r="A6468" s="29">
        <v>6466</v>
      </c>
      <c r="B6468" s="29">
        <v>1153.2399999999991</v>
      </c>
      <c r="C6468" s="29">
        <v>94524.350999999791</v>
      </c>
      <c r="D6468" s="29">
        <v>1</v>
      </c>
      <c r="E6468" s="29">
        <v>1</v>
      </c>
      <c r="F6468" s="29">
        <v>3356.4969999999998</v>
      </c>
      <c r="G6468" s="29">
        <v>1</v>
      </c>
      <c r="H6468" s="29">
        <v>1</v>
      </c>
      <c r="I6468" s="29">
        <v>1</v>
      </c>
      <c r="K6468" s="432"/>
      <c r="L6468" s="432" t="e">
        <f>IF(K6468=0,#REF!,0)</f>
        <v>#REF!</v>
      </c>
      <c r="O6468">
        <v>63583.569153999997</v>
      </c>
      <c r="P6468">
        <v>36</v>
      </c>
    </row>
    <row r="6469" spans="1:16">
      <c r="A6469" s="29">
        <v>6467</v>
      </c>
      <c r="B6469" s="29">
        <v>1213.5469999999989</v>
      </c>
      <c r="C6469" s="29">
        <v>113680.6029999998</v>
      </c>
      <c r="D6469" s="29">
        <v>1</v>
      </c>
      <c r="E6469" s="29">
        <v>1</v>
      </c>
      <c r="F6469" s="29">
        <v>2961.596</v>
      </c>
      <c r="G6469" s="29">
        <v>1</v>
      </c>
      <c r="H6469" s="29">
        <v>1</v>
      </c>
      <c r="I6469" s="29">
        <v>1</v>
      </c>
      <c r="K6469" s="432"/>
      <c r="L6469" s="432" t="e">
        <f>IF(K6469=0,#REF!,0)</f>
        <v>#REF!</v>
      </c>
      <c r="O6469">
        <v>65135.838379000001</v>
      </c>
      <c r="P6469">
        <v>32</v>
      </c>
    </row>
    <row r="6470" spans="1:16">
      <c r="A6470" s="29">
        <v>6468</v>
      </c>
      <c r="B6470" s="29">
        <v>1213.5469999999989</v>
      </c>
      <c r="C6470" s="29">
        <v>95004.858999999808</v>
      </c>
      <c r="D6470" s="29">
        <v>1</v>
      </c>
      <c r="E6470" s="29">
        <v>1</v>
      </c>
      <c r="F6470" s="29">
        <v>2763.6610000000001</v>
      </c>
      <c r="G6470" s="29">
        <v>1</v>
      </c>
      <c r="H6470" s="29">
        <v>1</v>
      </c>
      <c r="I6470" s="29">
        <v>1</v>
      </c>
      <c r="K6470" s="432"/>
      <c r="L6470" s="432" t="e">
        <f>IF(K6470=0,#REF!,0)</f>
        <v>#REF!</v>
      </c>
      <c r="O6470">
        <v>65041.562316000003</v>
      </c>
      <c r="P6470">
        <v>21</v>
      </c>
    </row>
    <row r="6471" spans="1:16">
      <c r="A6471" s="29">
        <v>6469</v>
      </c>
      <c r="B6471" s="29">
        <v>6200.1660000000002</v>
      </c>
      <c r="C6471" s="29">
        <v>49753.713999999913</v>
      </c>
      <c r="D6471" s="29">
        <v>1</v>
      </c>
      <c r="E6471" s="29">
        <v>1</v>
      </c>
      <c r="F6471" s="29">
        <v>4135.6599999999899</v>
      </c>
      <c r="G6471" s="29">
        <v>1</v>
      </c>
      <c r="H6471" s="29">
        <v>1</v>
      </c>
      <c r="I6471" s="29">
        <v>1</v>
      </c>
      <c r="K6471" s="432"/>
      <c r="L6471" s="432" t="e">
        <f>IF(K6471=0,#REF!,0)</f>
        <v>#REF!</v>
      </c>
      <c r="O6471">
        <v>63160.192380999993</v>
      </c>
      <c r="P6471">
        <v>34</v>
      </c>
    </row>
    <row r="6472" spans="1:16">
      <c r="A6472" s="29">
        <v>6470</v>
      </c>
      <c r="B6472" s="29">
        <v>1762.222</v>
      </c>
      <c r="C6472" s="29">
        <v>74637.6179999999</v>
      </c>
      <c r="D6472" s="29">
        <v>1</v>
      </c>
      <c r="E6472" s="29">
        <v>1</v>
      </c>
      <c r="F6472" s="29">
        <v>3677.3319999999999</v>
      </c>
      <c r="G6472" s="29">
        <v>1</v>
      </c>
      <c r="H6472" s="29">
        <v>1</v>
      </c>
      <c r="I6472" s="29">
        <v>1</v>
      </c>
      <c r="K6472" s="432"/>
      <c r="L6472" s="432" t="e">
        <f>IF(K6472=0,#REF!,0)</f>
        <v>#REF!</v>
      </c>
      <c r="O6472">
        <v>63080.9234</v>
      </c>
      <c r="P6472">
        <v>33</v>
      </c>
    </row>
    <row r="6473" spans="1:16">
      <c r="A6473" s="29">
        <v>6471</v>
      </c>
      <c r="B6473" s="29">
        <v>1032.623999999998</v>
      </c>
      <c r="C6473" s="29">
        <v>111973.35899999979</v>
      </c>
      <c r="D6473" s="29">
        <v>1</v>
      </c>
      <c r="E6473" s="29">
        <v>1</v>
      </c>
      <c r="F6473" s="29">
        <v>2107.8779999999902</v>
      </c>
      <c r="G6473" s="29">
        <v>1</v>
      </c>
      <c r="H6473" s="29">
        <v>1</v>
      </c>
      <c r="I6473" s="29">
        <v>1</v>
      </c>
      <c r="K6473" s="432"/>
      <c r="L6473" s="432" t="e">
        <f>IF(K6473=0,#REF!,0)</f>
        <v>#REF!</v>
      </c>
      <c r="O6473">
        <v>65692.240631000008</v>
      </c>
      <c r="P6473">
        <v>33</v>
      </c>
    </row>
    <row r="6474" spans="1:16">
      <c r="A6474" s="29">
        <v>6472</v>
      </c>
      <c r="B6474" s="29">
        <v>1032.623999999998</v>
      </c>
      <c r="C6474" s="29">
        <v>93312.607999999804</v>
      </c>
      <c r="D6474" s="29">
        <v>1</v>
      </c>
      <c r="E6474" s="29">
        <v>1</v>
      </c>
      <c r="F6474" s="29">
        <v>1846.79799999999</v>
      </c>
      <c r="G6474" s="29">
        <v>1</v>
      </c>
      <c r="H6474" s="29">
        <v>1</v>
      </c>
      <c r="I6474" s="29">
        <v>1</v>
      </c>
      <c r="K6474" s="432"/>
      <c r="L6474" s="432" t="e">
        <f>IF(K6474=0,#REF!,0)</f>
        <v>#REF!</v>
      </c>
      <c r="O6474">
        <v>65080.596770999997</v>
      </c>
      <c r="P6474">
        <v>36</v>
      </c>
    </row>
    <row r="6475" spans="1:16">
      <c r="A6475" s="29">
        <v>6473</v>
      </c>
      <c r="B6475" s="29">
        <v>1032.623999999998</v>
      </c>
      <c r="C6475" s="29">
        <v>81384.784999999902</v>
      </c>
      <c r="D6475" s="29">
        <v>1</v>
      </c>
      <c r="E6475" s="29">
        <v>1</v>
      </c>
      <c r="F6475" s="29">
        <v>2108.3849999999902</v>
      </c>
      <c r="G6475" s="29">
        <v>1</v>
      </c>
      <c r="H6475" s="29">
        <v>1</v>
      </c>
      <c r="I6475" s="29">
        <v>1</v>
      </c>
      <c r="K6475" s="432"/>
      <c r="L6475" s="432" t="e">
        <f>IF(K6475=0,#REF!,0)</f>
        <v>#REF!</v>
      </c>
      <c r="O6475">
        <v>65404.550750000002</v>
      </c>
      <c r="P6475">
        <v>33</v>
      </c>
    </row>
    <row r="6476" spans="1:16">
      <c r="A6476" s="29">
        <v>6474</v>
      </c>
      <c r="B6476" s="29">
        <v>1762.222</v>
      </c>
      <c r="C6476" s="29">
        <v>44125.372000000003</v>
      </c>
      <c r="D6476" s="29">
        <v>1</v>
      </c>
      <c r="E6476" s="29">
        <v>1</v>
      </c>
      <c r="F6476" s="29">
        <v>3679.1350000000002</v>
      </c>
      <c r="G6476" s="29">
        <v>1</v>
      </c>
      <c r="H6476" s="29">
        <v>1</v>
      </c>
      <c r="I6476" s="29">
        <v>1</v>
      </c>
      <c r="K6476" s="432"/>
      <c r="L6476" s="432" t="e">
        <f>IF(K6476=0,#REF!,0)</f>
        <v>#REF!</v>
      </c>
      <c r="O6476">
        <v>64797.300751000002</v>
      </c>
      <c r="P6476">
        <v>30</v>
      </c>
    </row>
    <row r="6477" spans="1:16">
      <c r="A6477" s="29">
        <v>6475</v>
      </c>
      <c r="B6477" s="29">
        <v>6139.8579999999993</v>
      </c>
      <c r="C6477" s="29">
        <v>28118.166999999899</v>
      </c>
      <c r="D6477" s="29">
        <v>1</v>
      </c>
      <c r="E6477" s="29">
        <v>1</v>
      </c>
      <c r="F6477" s="29">
        <v>5186.1809999999996</v>
      </c>
      <c r="G6477" s="29">
        <v>1</v>
      </c>
      <c r="H6477" s="29">
        <v>1</v>
      </c>
      <c r="I6477" s="29">
        <v>1</v>
      </c>
      <c r="K6477" s="432"/>
      <c r="L6477" s="432" t="e">
        <f>IF(K6477=0,#REF!,0)</f>
        <v>#REF!</v>
      </c>
      <c r="O6477">
        <v>63508.867645999999</v>
      </c>
      <c r="P6477">
        <v>36</v>
      </c>
    </row>
    <row r="6478" spans="1:16">
      <c r="A6478" s="29">
        <v>6476</v>
      </c>
      <c r="B6478" s="29">
        <v>7599.07</v>
      </c>
      <c r="C6478" s="29">
        <v>29387.3639999999</v>
      </c>
      <c r="D6478" s="29">
        <v>1</v>
      </c>
      <c r="E6478" s="29">
        <v>1</v>
      </c>
      <c r="F6478" s="29">
        <v>5252.41</v>
      </c>
      <c r="G6478" s="29">
        <v>1</v>
      </c>
      <c r="H6478" s="29">
        <v>1</v>
      </c>
      <c r="I6478" s="29">
        <v>1</v>
      </c>
      <c r="K6478" s="432"/>
      <c r="L6478" s="432" t="e">
        <f>IF(K6478=0,#REF!,0)</f>
        <v>#REF!</v>
      </c>
      <c r="O6478">
        <v>63871.554657000001</v>
      </c>
      <c r="P6478">
        <v>37</v>
      </c>
    </row>
    <row r="6479" spans="1:16">
      <c r="A6479" s="29">
        <v>6477</v>
      </c>
      <c r="B6479" s="29">
        <v>1762.222</v>
      </c>
      <c r="C6479" s="29">
        <v>16153.0519999999</v>
      </c>
      <c r="D6479" s="29">
        <v>1</v>
      </c>
      <c r="E6479" s="29">
        <v>1</v>
      </c>
      <c r="F6479" s="29">
        <v>4075.57599999999</v>
      </c>
      <c r="G6479" s="29">
        <v>1</v>
      </c>
      <c r="H6479" s="29">
        <v>1</v>
      </c>
      <c r="I6479" s="29">
        <v>1</v>
      </c>
      <c r="K6479" s="432"/>
      <c r="L6479" s="432" t="e">
        <f>IF(K6479=0,#REF!,0)</f>
        <v>#REF!</v>
      </c>
      <c r="O6479">
        <v>62598.212706999999</v>
      </c>
      <c r="P6479">
        <v>39</v>
      </c>
    </row>
    <row r="6480" spans="1:16">
      <c r="A6480" s="29">
        <v>6478</v>
      </c>
      <c r="B6480" s="29">
        <v>1762.222</v>
      </c>
      <c r="C6480" s="29">
        <v>15703.841999999901</v>
      </c>
      <c r="D6480" s="29">
        <v>1</v>
      </c>
      <c r="E6480" s="29">
        <v>1</v>
      </c>
      <c r="F6480" s="29">
        <v>2962.8</v>
      </c>
      <c r="G6480" s="29">
        <v>1</v>
      </c>
      <c r="H6480" s="29">
        <v>1</v>
      </c>
      <c r="I6480" s="29">
        <v>1</v>
      </c>
      <c r="K6480" s="432"/>
      <c r="L6480" s="432" t="e">
        <f>IF(K6480=0,#REF!,0)</f>
        <v>#REF!</v>
      </c>
      <c r="O6480">
        <v>60464.854796</v>
      </c>
      <c r="P6480">
        <v>37</v>
      </c>
    </row>
    <row r="6481" spans="1:16">
      <c r="A6481" s="29">
        <v>6479</v>
      </c>
      <c r="B6481" s="29">
        <v>1762.222</v>
      </c>
      <c r="C6481" s="29">
        <v>15254.630999999899</v>
      </c>
      <c r="D6481" s="29">
        <v>1</v>
      </c>
      <c r="E6481" s="29">
        <v>1</v>
      </c>
      <c r="F6481" s="29">
        <v>1655.03999999999</v>
      </c>
      <c r="G6481" s="29">
        <v>1</v>
      </c>
      <c r="H6481" s="29">
        <v>1</v>
      </c>
      <c r="I6481" s="29">
        <v>1</v>
      </c>
      <c r="K6481" s="432"/>
      <c r="L6481" s="432" t="e">
        <f>IF(K6481=0,#REF!,0)</f>
        <v>#REF!</v>
      </c>
      <c r="O6481">
        <v>59094.796203999998</v>
      </c>
      <c r="P6481">
        <v>35</v>
      </c>
    </row>
    <row r="6482" spans="1:16">
      <c r="A6482" s="29">
        <v>6480</v>
      </c>
      <c r="B6482" s="29">
        <v>1032.623999999998</v>
      </c>
      <c r="C6482" s="29">
        <v>15254.630999999899</v>
      </c>
      <c r="D6482" s="29">
        <v>1</v>
      </c>
      <c r="E6482" s="29">
        <v>1</v>
      </c>
      <c r="F6482" s="29">
        <v>1264.453</v>
      </c>
      <c r="G6482" s="29">
        <v>1</v>
      </c>
      <c r="H6482" s="29">
        <v>1</v>
      </c>
      <c r="I6482" s="29">
        <v>1</v>
      </c>
      <c r="K6482" s="432"/>
      <c r="L6482" s="432" t="e">
        <f>IF(K6482=0,#REF!,0)</f>
        <v>#REF!</v>
      </c>
      <c r="O6482">
        <v>57803.981749999999</v>
      </c>
      <c r="P6482">
        <v>35</v>
      </c>
    </row>
    <row r="6483" spans="1:16">
      <c r="A6483" s="29">
        <v>6481</v>
      </c>
      <c r="B6483" s="29">
        <v>1032.623999999998</v>
      </c>
      <c r="C6483" s="29">
        <v>15254.630999999899</v>
      </c>
      <c r="D6483" s="29">
        <v>1</v>
      </c>
      <c r="E6483" s="29">
        <v>1</v>
      </c>
      <c r="F6483" s="29">
        <v>539.31899999999996</v>
      </c>
      <c r="G6483" s="29">
        <v>1</v>
      </c>
      <c r="H6483" s="29">
        <v>1</v>
      </c>
      <c r="I6483" s="29">
        <v>1</v>
      </c>
      <c r="K6483" s="432"/>
      <c r="L6483" s="432" t="e">
        <f>IF(K6483=0,#REF!,0)</f>
        <v>#REF!</v>
      </c>
      <c r="O6483">
        <v>56589.884582999999</v>
      </c>
      <c r="P6483">
        <v>31</v>
      </c>
    </row>
    <row r="6484" spans="1:16">
      <c r="A6484" s="29">
        <v>6482</v>
      </c>
      <c r="B6484" s="29">
        <v>1032.623999999998</v>
      </c>
      <c r="C6484" s="29">
        <v>15187.612999999899</v>
      </c>
      <c r="D6484" s="29">
        <v>1</v>
      </c>
      <c r="E6484" s="29">
        <v>1</v>
      </c>
      <c r="F6484" s="29">
        <v>593.21699999999998</v>
      </c>
      <c r="G6484" s="29">
        <v>1</v>
      </c>
      <c r="H6484" s="29">
        <v>1</v>
      </c>
      <c r="I6484" s="29">
        <v>1</v>
      </c>
      <c r="K6484" s="432"/>
      <c r="L6484" s="432" t="e">
        <f>IF(K6484=0,#REF!,0)</f>
        <v>#REF!</v>
      </c>
      <c r="O6484">
        <v>54728.844544</v>
      </c>
      <c r="P6484">
        <v>29</v>
      </c>
    </row>
    <row r="6485" spans="1:16">
      <c r="A6485" s="29">
        <v>6483</v>
      </c>
      <c r="B6485" s="29">
        <v>1032.623999999998</v>
      </c>
      <c r="C6485" s="29">
        <v>15187.612999999899</v>
      </c>
      <c r="D6485" s="29">
        <v>1</v>
      </c>
      <c r="E6485" s="29">
        <v>1</v>
      </c>
      <c r="F6485" s="29">
        <v>383.99200000000002</v>
      </c>
      <c r="G6485" s="29">
        <v>1</v>
      </c>
      <c r="H6485" s="29">
        <v>1</v>
      </c>
      <c r="I6485" s="29">
        <v>1</v>
      </c>
      <c r="K6485" s="432"/>
      <c r="L6485" s="432" t="e">
        <f>IF(K6485=0,#REF!,0)</f>
        <v>#REF!</v>
      </c>
      <c r="O6485">
        <v>54155.721984999996</v>
      </c>
      <c r="P6485">
        <v>29</v>
      </c>
    </row>
    <row r="6486" spans="1:16">
      <c r="A6486" s="29">
        <v>6484</v>
      </c>
      <c r="B6486" s="29">
        <v>1032.623999999998</v>
      </c>
      <c r="C6486" s="29">
        <v>15187.612999999899</v>
      </c>
      <c r="D6486" s="29">
        <v>1</v>
      </c>
      <c r="E6486" s="29">
        <v>1</v>
      </c>
      <c r="F6486" s="29">
        <v>233.84099999999901</v>
      </c>
      <c r="G6486" s="29">
        <v>1</v>
      </c>
      <c r="H6486" s="29">
        <v>1</v>
      </c>
      <c r="I6486" s="29">
        <v>1</v>
      </c>
      <c r="K6486" s="432"/>
      <c r="L6486" s="432" t="e">
        <f>IF(K6486=0,#REF!,0)</f>
        <v>#REF!</v>
      </c>
      <c r="O6486">
        <v>53844.874817000004</v>
      </c>
      <c r="P6486">
        <v>30</v>
      </c>
    </row>
    <row r="6487" spans="1:16">
      <c r="A6487" s="29">
        <v>6485</v>
      </c>
      <c r="B6487" s="29">
        <v>1032.623999999998</v>
      </c>
      <c r="C6487" s="29">
        <v>15187.612999999899</v>
      </c>
      <c r="D6487" s="29">
        <v>1</v>
      </c>
      <c r="E6487" s="29">
        <v>1</v>
      </c>
      <c r="F6487" s="29">
        <v>234.244</v>
      </c>
      <c r="G6487" s="29">
        <v>1</v>
      </c>
      <c r="H6487" s="29">
        <v>1</v>
      </c>
      <c r="I6487" s="29">
        <v>1</v>
      </c>
      <c r="K6487" s="432"/>
      <c r="L6487" s="432" t="e">
        <f>IF(K6487=0,#REF!,0)</f>
        <v>#REF!</v>
      </c>
      <c r="O6487">
        <v>53775.888487999997</v>
      </c>
      <c r="P6487">
        <v>27</v>
      </c>
    </row>
    <row r="6488" spans="1:16">
      <c r="A6488" s="29">
        <v>6486</v>
      </c>
      <c r="B6488" s="29">
        <v>1762.222</v>
      </c>
      <c r="C6488" s="29">
        <v>15187.612999999899</v>
      </c>
      <c r="D6488" s="29">
        <v>1</v>
      </c>
      <c r="E6488" s="29">
        <v>1</v>
      </c>
      <c r="F6488" s="29">
        <v>702.49999999999898</v>
      </c>
      <c r="G6488" s="29">
        <v>1</v>
      </c>
      <c r="H6488" s="29">
        <v>1</v>
      </c>
      <c r="I6488" s="29">
        <v>1</v>
      </c>
      <c r="K6488" s="432"/>
      <c r="L6488" s="432" t="e">
        <f>IF(K6488=0,#REF!,0)</f>
        <v>#REF!</v>
      </c>
      <c r="O6488">
        <v>54189.691222000001</v>
      </c>
      <c r="P6488">
        <v>29</v>
      </c>
    </row>
    <row r="6489" spans="1:16">
      <c r="A6489" s="29">
        <v>6487</v>
      </c>
      <c r="B6489" s="29">
        <v>6139.8579999999993</v>
      </c>
      <c r="C6489" s="29">
        <v>15289.6509999999</v>
      </c>
      <c r="D6489" s="29">
        <v>1</v>
      </c>
      <c r="E6489" s="29">
        <v>1</v>
      </c>
      <c r="F6489" s="29">
        <v>1871.088</v>
      </c>
      <c r="G6489" s="29">
        <v>1</v>
      </c>
      <c r="H6489" s="29">
        <v>1</v>
      </c>
      <c r="I6489" s="29">
        <v>1</v>
      </c>
      <c r="K6489" s="432"/>
      <c r="L6489" s="432" t="e">
        <f>IF(K6489=0,#REF!,0)</f>
        <v>#REF!</v>
      </c>
      <c r="O6489">
        <v>55333.444641000002</v>
      </c>
      <c r="P6489">
        <v>34</v>
      </c>
    </row>
    <row r="6490" spans="1:16">
      <c r="A6490" s="29">
        <v>6488</v>
      </c>
      <c r="B6490" s="29">
        <v>1762.222</v>
      </c>
      <c r="C6490" s="29">
        <v>28314.444999999901</v>
      </c>
      <c r="D6490" s="29">
        <v>1</v>
      </c>
      <c r="E6490" s="29">
        <v>1</v>
      </c>
      <c r="F6490" s="29">
        <v>3161.3490000000002</v>
      </c>
      <c r="G6490" s="29">
        <v>1</v>
      </c>
      <c r="H6490" s="29">
        <v>1</v>
      </c>
      <c r="I6490" s="29">
        <v>1</v>
      </c>
      <c r="K6490" s="432"/>
      <c r="L6490" s="432" t="e">
        <f>IF(K6490=0,#REF!,0)</f>
        <v>#REF!</v>
      </c>
      <c r="O6490">
        <v>56555.661926000001</v>
      </c>
      <c r="P6490">
        <v>42</v>
      </c>
    </row>
    <row r="6491" spans="1:16">
      <c r="A6491" s="29">
        <v>6489</v>
      </c>
      <c r="B6491" s="29">
        <v>1032.623999999998</v>
      </c>
      <c r="C6491" s="29">
        <v>29358.913999999899</v>
      </c>
      <c r="D6491" s="29">
        <v>1</v>
      </c>
      <c r="E6491" s="29">
        <v>1</v>
      </c>
      <c r="F6491" s="29">
        <v>5126.0119999999897</v>
      </c>
      <c r="G6491" s="29">
        <v>1</v>
      </c>
      <c r="H6491" s="29">
        <v>1</v>
      </c>
      <c r="I6491" s="29">
        <v>1</v>
      </c>
      <c r="K6491" s="432"/>
      <c r="L6491" s="432" t="e">
        <f>IF(K6491=0,#REF!,0)</f>
        <v>#REF!</v>
      </c>
      <c r="O6491">
        <v>59341.845521000003</v>
      </c>
      <c r="P6491">
        <v>37</v>
      </c>
    </row>
    <row r="6492" spans="1:16">
      <c r="A6492" s="29">
        <v>6490</v>
      </c>
      <c r="B6492" s="29">
        <v>1153.2399999999991</v>
      </c>
      <c r="C6492" s="29">
        <v>30479.0829999999</v>
      </c>
      <c r="D6492" s="29">
        <v>1</v>
      </c>
      <c r="E6492" s="29">
        <v>1</v>
      </c>
      <c r="F6492" s="29">
        <v>5066.7379999999903</v>
      </c>
      <c r="G6492" s="29">
        <v>1</v>
      </c>
      <c r="H6492" s="29">
        <v>1</v>
      </c>
      <c r="I6492" s="29">
        <v>1</v>
      </c>
      <c r="K6492" s="432"/>
      <c r="L6492" s="432" t="e">
        <f>IF(K6492=0,#REF!,0)</f>
        <v>#REF!</v>
      </c>
      <c r="O6492">
        <v>61304.785645000004</v>
      </c>
      <c r="P6492">
        <v>36</v>
      </c>
    </row>
    <row r="6493" spans="1:16">
      <c r="A6493" s="29">
        <v>6491</v>
      </c>
      <c r="B6493" s="29">
        <v>1213.5469999999989</v>
      </c>
      <c r="C6493" s="29">
        <v>31365.72899999989</v>
      </c>
      <c r="D6493" s="29">
        <v>1</v>
      </c>
      <c r="E6493" s="29">
        <v>1</v>
      </c>
      <c r="F6493" s="29">
        <v>4558.9679999999998</v>
      </c>
      <c r="G6493" s="29">
        <v>1</v>
      </c>
      <c r="H6493" s="29">
        <v>1</v>
      </c>
      <c r="I6493" s="29">
        <v>1</v>
      </c>
      <c r="K6493" s="432">
        <v>4829.3728962796386</v>
      </c>
      <c r="L6493" s="432">
        <f>IF(K6493=0,#REF!,0)</f>
        <v>0</v>
      </c>
      <c r="O6493">
        <v>61712.434113000003</v>
      </c>
      <c r="P6493">
        <v>34</v>
      </c>
    </row>
    <row r="6494" spans="1:16">
      <c r="A6494" s="29">
        <v>6492</v>
      </c>
      <c r="B6494" s="29">
        <v>1213.5469999999989</v>
      </c>
      <c r="C6494" s="29">
        <v>30988.7589999999</v>
      </c>
      <c r="D6494" s="29">
        <v>1</v>
      </c>
      <c r="E6494" s="29">
        <v>1</v>
      </c>
      <c r="F6494" s="29">
        <v>4893.3810000000003</v>
      </c>
      <c r="G6494" s="29">
        <v>1</v>
      </c>
      <c r="H6494" s="29">
        <v>1</v>
      </c>
      <c r="I6494" s="29">
        <v>1</v>
      </c>
      <c r="K6494" s="432">
        <v>25489.889610236289</v>
      </c>
      <c r="L6494" s="432">
        <f>IF(K6494=0,#REF!,0)</f>
        <v>0</v>
      </c>
      <c r="O6494">
        <v>61646.708740999988</v>
      </c>
      <c r="P6494">
        <v>31</v>
      </c>
    </row>
    <row r="6495" spans="1:16">
      <c r="A6495" s="29">
        <v>6493</v>
      </c>
      <c r="B6495" s="29">
        <v>6200.1660000000002</v>
      </c>
      <c r="C6495" s="29">
        <v>29080.830999999998</v>
      </c>
      <c r="D6495" s="29">
        <v>1</v>
      </c>
      <c r="E6495" s="29">
        <v>1</v>
      </c>
      <c r="F6495" s="29">
        <v>4946.1379999999899</v>
      </c>
      <c r="G6495" s="29">
        <v>1</v>
      </c>
      <c r="H6495" s="29">
        <v>1</v>
      </c>
      <c r="I6495" s="29">
        <v>1</v>
      </c>
      <c r="K6495" s="432">
        <v>7666.8914503113047</v>
      </c>
      <c r="L6495" s="432">
        <f>IF(K6495=0,#REF!,0)</f>
        <v>0</v>
      </c>
      <c r="O6495">
        <v>59363.335967999999</v>
      </c>
      <c r="P6495">
        <v>32</v>
      </c>
    </row>
    <row r="6496" spans="1:16">
      <c r="A6496" s="29">
        <v>6494</v>
      </c>
      <c r="B6496" s="29">
        <v>1762.222</v>
      </c>
      <c r="C6496" s="29">
        <v>28897.214999999898</v>
      </c>
      <c r="D6496" s="29">
        <v>1</v>
      </c>
      <c r="E6496" s="29">
        <v>1</v>
      </c>
      <c r="F6496" s="29">
        <v>3936.8419999999901</v>
      </c>
      <c r="G6496" s="29">
        <v>1</v>
      </c>
      <c r="H6496" s="29">
        <v>1</v>
      </c>
      <c r="I6496" s="29">
        <v>1</v>
      </c>
      <c r="K6496" s="432">
        <v>31946.63016858256</v>
      </c>
      <c r="L6496" s="432">
        <f>IF(K6496=0,#REF!,0)</f>
        <v>0</v>
      </c>
      <c r="O6496">
        <v>58968.737121999999</v>
      </c>
      <c r="P6496">
        <v>33</v>
      </c>
    </row>
    <row r="6497" spans="1:16">
      <c r="A6497" s="29">
        <v>6495</v>
      </c>
      <c r="B6497" s="29">
        <v>1032.623999999998</v>
      </c>
      <c r="C6497" s="29">
        <v>29659.182999999899</v>
      </c>
      <c r="D6497" s="29">
        <v>1</v>
      </c>
      <c r="E6497" s="29">
        <v>1</v>
      </c>
      <c r="F6497" s="29">
        <v>3151.8889999999901</v>
      </c>
      <c r="G6497" s="29">
        <v>1</v>
      </c>
      <c r="H6497" s="29">
        <v>1</v>
      </c>
      <c r="I6497" s="29">
        <v>1</v>
      </c>
      <c r="K6497" s="432">
        <v>12144.605792780851</v>
      </c>
      <c r="L6497" s="432">
        <f>IF(K6497=0,#REF!,0)</f>
        <v>0</v>
      </c>
      <c r="O6497">
        <v>62226.618438999998</v>
      </c>
      <c r="P6497">
        <v>33</v>
      </c>
    </row>
    <row r="6498" spans="1:16">
      <c r="A6498" s="29">
        <v>6496</v>
      </c>
      <c r="B6498" s="29">
        <v>1032.623999999998</v>
      </c>
      <c r="C6498" s="29">
        <v>29273.958999999901</v>
      </c>
      <c r="D6498" s="29">
        <v>1</v>
      </c>
      <c r="E6498" s="29">
        <v>1</v>
      </c>
      <c r="F6498" s="29">
        <v>2479.89</v>
      </c>
      <c r="G6498" s="29">
        <v>1</v>
      </c>
      <c r="H6498" s="29">
        <v>1</v>
      </c>
      <c r="I6498" s="29">
        <v>1</v>
      </c>
      <c r="K6498" s="432">
        <v>1057.4711500640731</v>
      </c>
      <c r="L6498" s="432">
        <f>IF(K6498=0,#REF!,0)</f>
        <v>0</v>
      </c>
      <c r="O6498">
        <v>61777.351927999996</v>
      </c>
      <c r="P6498">
        <v>34</v>
      </c>
    </row>
    <row r="6499" spans="1:16">
      <c r="A6499" s="29">
        <v>6497</v>
      </c>
      <c r="B6499" s="29">
        <v>1032.623999999998</v>
      </c>
      <c r="C6499" s="29">
        <v>28897.160999999898</v>
      </c>
      <c r="D6499" s="29">
        <v>1</v>
      </c>
      <c r="E6499" s="29">
        <v>1</v>
      </c>
      <c r="F6499" s="29">
        <v>3152.6610000000001</v>
      </c>
      <c r="G6499" s="29">
        <v>1</v>
      </c>
      <c r="H6499" s="29">
        <v>1</v>
      </c>
      <c r="I6499" s="29">
        <v>1</v>
      </c>
      <c r="K6499" s="432"/>
      <c r="L6499" s="432" t="e">
        <f>IF(K6499=0,#REF!,0)</f>
        <v>#REF!</v>
      </c>
      <c r="O6499">
        <v>62631.157744999997</v>
      </c>
      <c r="P6499">
        <v>33</v>
      </c>
    </row>
    <row r="6500" spans="1:16">
      <c r="A6500" s="29">
        <v>6498</v>
      </c>
      <c r="B6500" s="29">
        <v>1762.222</v>
      </c>
      <c r="C6500" s="29">
        <v>28211.609999999899</v>
      </c>
      <c r="D6500" s="29">
        <v>1</v>
      </c>
      <c r="E6500" s="29">
        <v>1</v>
      </c>
      <c r="F6500" s="29">
        <v>4050.8379999999902</v>
      </c>
      <c r="G6500" s="29">
        <v>1</v>
      </c>
      <c r="H6500" s="29">
        <v>1</v>
      </c>
      <c r="I6500" s="29">
        <v>1</v>
      </c>
      <c r="K6500" s="432"/>
      <c r="L6500" s="432" t="e">
        <f>IF(K6500=0,#REF!,0)</f>
        <v>#REF!</v>
      </c>
      <c r="O6500">
        <v>62646.510683</v>
      </c>
      <c r="P6500">
        <v>29</v>
      </c>
    </row>
    <row r="6501" spans="1:16">
      <c r="A6501" s="29">
        <v>6499</v>
      </c>
      <c r="B6501" s="29">
        <v>6139.8579999999993</v>
      </c>
      <c r="C6501" s="29">
        <v>28117.986999999899</v>
      </c>
      <c r="D6501" s="29">
        <v>1</v>
      </c>
      <c r="E6501" s="29">
        <v>1</v>
      </c>
      <c r="F6501" s="29">
        <v>5622.1769999999997</v>
      </c>
      <c r="G6501" s="29">
        <v>1</v>
      </c>
      <c r="H6501" s="29">
        <v>1</v>
      </c>
      <c r="I6501" s="29">
        <v>1</v>
      </c>
      <c r="K6501" s="432"/>
      <c r="L6501" s="432" t="e">
        <f>IF(K6501=0,#REF!,0)</f>
        <v>#REF!</v>
      </c>
      <c r="O6501">
        <v>61769.829896000003</v>
      </c>
      <c r="P6501">
        <v>31</v>
      </c>
    </row>
    <row r="6502" spans="1:16">
      <c r="A6502" s="29">
        <v>6500</v>
      </c>
      <c r="B6502" s="29">
        <v>7599.07</v>
      </c>
      <c r="C6502" s="29">
        <v>29387.1699999999</v>
      </c>
      <c r="D6502" s="29">
        <v>1</v>
      </c>
      <c r="E6502" s="29">
        <v>1</v>
      </c>
      <c r="F6502" s="29">
        <v>4443.9840000000004</v>
      </c>
      <c r="G6502" s="29">
        <v>1</v>
      </c>
      <c r="H6502" s="29">
        <v>1</v>
      </c>
      <c r="I6502" s="29">
        <v>1</v>
      </c>
      <c r="K6502" s="432"/>
      <c r="L6502" s="432" t="e">
        <f>IF(K6502=0,#REF!,0)</f>
        <v>#REF!</v>
      </c>
      <c r="O6502">
        <v>62565.246247000003</v>
      </c>
      <c r="P6502">
        <v>33</v>
      </c>
    </row>
    <row r="6503" spans="1:16">
      <c r="A6503" s="29">
        <v>6501</v>
      </c>
      <c r="B6503" s="29">
        <v>1762.222</v>
      </c>
      <c r="C6503" s="29">
        <v>16153.0519999999</v>
      </c>
      <c r="D6503" s="29">
        <v>1</v>
      </c>
      <c r="E6503" s="29">
        <v>1</v>
      </c>
      <c r="F6503" s="29">
        <v>2482.6410000000001</v>
      </c>
      <c r="G6503" s="29">
        <v>1</v>
      </c>
      <c r="H6503" s="29">
        <v>1</v>
      </c>
      <c r="I6503" s="29">
        <v>1</v>
      </c>
      <c r="K6503" s="432"/>
      <c r="L6503" s="432" t="e">
        <f>IF(K6503=0,#REF!,0)</f>
        <v>#REF!</v>
      </c>
      <c r="O6503">
        <v>61396.504484999998</v>
      </c>
      <c r="P6503">
        <v>36</v>
      </c>
    </row>
    <row r="6504" spans="1:16">
      <c r="A6504" s="29">
        <v>6502</v>
      </c>
      <c r="B6504" s="29">
        <v>1762.222</v>
      </c>
      <c r="C6504" s="29">
        <v>15703.841999999901</v>
      </c>
      <c r="D6504" s="29">
        <v>1</v>
      </c>
      <c r="E6504" s="29">
        <v>1</v>
      </c>
      <c r="F6504" s="29">
        <v>2426.7509999999902</v>
      </c>
      <c r="G6504" s="29">
        <v>1</v>
      </c>
      <c r="H6504" s="29">
        <v>1</v>
      </c>
      <c r="I6504" s="29">
        <v>1</v>
      </c>
      <c r="K6504" s="432"/>
      <c r="L6504" s="432" t="e">
        <f>IF(K6504=0,#REF!,0)</f>
        <v>#REF!</v>
      </c>
      <c r="O6504">
        <v>59631.314574999997</v>
      </c>
      <c r="P6504">
        <v>35</v>
      </c>
    </row>
    <row r="6505" spans="1:16">
      <c r="A6505" s="29">
        <v>6503</v>
      </c>
      <c r="B6505" s="29">
        <v>1762.222</v>
      </c>
      <c r="C6505" s="29">
        <v>15254.630999999899</v>
      </c>
      <c r="D6505" s="29">
        <v>1</v>
      </c>
      <c r="E6505" s="29">
        <v>1</v>
      </c>
      <c r="F6505" s="29">
        <v>1978.954</v>
      </c>
      <c r="G6505" s="29">
        <v>1</v>
      </c>
      <c r="H6505" s="29">
        <v>1</v>
      </c>
      <c r="I6505" s="29">
        <v>1</v>
      </c>
      <c r="K6505" s="432"/>
      <c r="L6505" s="432" t="e">
        <f>IF(K6505=0,#REF!,0)</f>
        <v>#REF!</v>
      </c>
      <c r="O6505">
        <v>58058.717681000002</v>
      </c>
      <c r="P6505">
        <v>36</v>
      </c>
    </row>
    <row r="6506" spans="1:16">
      <c r="A6506" s="29">
        <v>6504</v>
      </c>
      <c r="B6506" s="29">
        <v>1032.623999999998</v>
      </c>
      <c r="C6506" s="29">
        <v>15254.630999999899</v>
      </c>
      <c r="D6506" s="29">
        <v>1</v>
      </c>
      <c r="E6506" s="29">
        <v>1</v>
      </c>
      <c r="F6506" s="29">
        <v>1197.308</v>
      </c>
      <c r="G6506" s="29">
        <v>1</v>
      </c>
      <c r="H6506" s="29">
        <v>1</v>
      </c>
      <c r="I6506" s="29">
        <v>1</v>
      </c>
      <c r="K6506" s="432"/>
      <c r="L6506" s="432" t="e">
        <f>IF(K6506=0,#REF!,0)</f>
        <v>#REF!</v>
      </c>
      <c r="O6506">
        <v>57144.676117000003</v>
      </c>
      <c r="P6506">
        <v>35</v>
      </c>
    </row>
    <row r="6507" spans="1:16">
      <c r="A6507" s="29">
        <v>6505</v>
      </c>
      <c r="B6507" s="29">
        <v>1032.623999999998</v>
      </c>
      <c r="C6507" s="29">
        <v>15254.630999999899</v>
      </c>
      <c r="D6507" s="29">
        <v>1</v>
      </c>
      <c r="E6507" s="29">
        <v>1</v>
      </c>
      <c r="F6507" s="29">
        <v>707.99999999999898</v>
      </c>
      <c r="G6507" s="29">
        <v>1</v>
      </c>
      <c r="H6507" s="29">
        <v>1</v>
      </c>
      <c r="I6507" s="29">
        <v>1</v>
      </c>
      <c r="K6507" s="432"/>
      <c r="L6507" s="432" t="e">
        <f>IF(K6507=0,#REF!,0)</f>
        <v>#REF!</v>
      </c>
      <c r="O6507">
        <v>55088.550262999997</v>
      </c>
      <c r="P6507">
        <v>33</v>
      </c>
    </row>
    <row r="6508" spans="1:16">
      <c r="A6508" s="29">
        <v>6506</v>
      </c>
      <c r="B6508" s="29">
        <v>1032.623999999998</v>
      </c>
      <c r="C6508" s="29">
        <v>15187.612999999899</v>
      </c>
      <c r="D6508" s="29">
        <v>1</v>
      </c>
      <c r="E6508" s="29">
        <v>1</v>
      </c>
      <c r="F6508" s="29">
        <v>528.97400000000005</v>
      </c>
      <c r="G6508" s="29">
        <v>1</v>
      </c>
      <c r="H6508" s="29">
        <v>1</v>
      </c>
      <c r="I6508" s="29">
        <v>1</v>
      </c>
      <c r="K6508" s="432"/>
      <c r="L6508" s="432" t="e">
        <f>IF(K6508=0,#REF!,0)</f>
        <v>#REF!</v>
      </c>
      <c r="O6508">
        <v>53383.680999999997</v>
      </c>
      <c r="P6508">
        <v>31</v>
      </c>
    </row>
    <row r="6509" spans="1:16">
      <c r="A6509" s="29">
        <v>6507</v>
      </c>
      <c r="B6509" s="29">
        <v>1032.623999999998</v>
      </c>
      <c r="C6509" s="29">
        <v>15187.612999999899</v>
      </c>
      <c r="D6509" s="29">
        <v>1</v>
      </c>
      <c r="E6509" s="29">
        <v>1</v>
      </c>
      <c r="F6509" s="29">
        <v>413.69499999999903</v>
      </c>
      <c r="G6509" s="29">
        <v>1</v>
      </c>
      <c r="H6509" s="29">
        <v>1</v>
      </c>
      <c r="I6509" s="29">
        <v>1</v>
      </c>
      <c r="K6509" s="432"/>
      <c r="L6509" s="432" t="e">
        <f>IF(K6509=0,#REF!,0)</f>
        <v>#REF!</v>
      </c>
      <c r="O6509">
        <v>53234.516725000001</v>
      </c>
      <c r="P6509">
        <v>29</v>
      </c>
    </row>
    <row r="6510" spans="1:16">
      <c r="A6510" s="29">
        <v>6508</v>
      </c>
      <c r="B6510" s="29">
        <v>1032.623999999998</v>
      </c>
      <c r="C6510" s="29">
        <v>15187.612999999899</v>
      </c>
      <c r="D6510" s="29">
        <v>1</v>
      </c>
      <c r="E6510" s="29">
        <v>1</v>
      </c>
      <c r="F6510" s="29">
        <v>231.66900000000001</v>
      </c>
      <c r="G6510" s="29">
        <v>1</v>
      </c>
      <c r="H6510" s="29">
        <v>1</v>
      </c>
      <c r="I6510" s="29">
        <v>1</v>
      </c>
      <c r="K6510" s="432"/>
      <c r="L6510" s="432" t="e">
        <f>IF(K6510=0,#REF!,0)</f>
        <v>#REF!</v>
      </c>
      <c r="O6510">
        <v>52500.880706999997</v>
      </c>
      <c r="P6510">
        <v>28</v>
      </c>
    </row>
    <row r="6511" spans="1:16">
      <c r="A6511" s="29">
        <v>6509</v>
      </c>
      <c r="B6511" s="29">
        <v>1032.623999999998</v>
      </c>
      <c r="C6511" s="29">
        <v>15187.612999999899</v>
      </c>
      <c r="D6511" s="29">
        <v>1</v>
      </c>
      <c r="E6511" s="29">
        <v>1</v>
      </c>
      <c r="F6511" s="29">
        <v>231.70500000000001</v>
      </c>
      <c r="G6511" s="29">
        <v>1</v>
      </c>
      <c r="H6511" s="29">
        <v>1</v>
      </c>
      <c r="I6511" s="29">
        <v>1</v>
      </c>
      <c r="K6511" s="432"/>
      <c r="L6511" s="432" t="e">
        <f>IF(K6511=0,#REF!,0)</f>
        <v>#REF!</v>
      </c>
      <c r="O6511">
        <v>52514.459991000003</v>
      </c>
      <c r="P6511">
        <v>29</v>
      </c>
    </row>
    <row r="6512" spans="1:16">
      <c r="A6512" s="29">
        <v>6510</v>
      </c>
      <c r="B6512" s="29">
        <v>1762.222</v>
      </c>
      <c r="C6512" s="29">
        <v>15187.612999999899</v>
      </c>
      <c r="D6512" s="29">
        <v>1</v>
      </c>
      <c r="E6512" s="29">
        <v>1</v>
      </c>
      <c r="F6512" s="29">
        <v>413.55799999999999</v>
      </c>
      <c r="G6512" s="29">
        <v>1</v>
      </c>
      <c r="H6512" s="29">
        <v>1</v>
      </c>
      <c r="I6512" s="29">
        <v>1</v>
      </c>
      <c r="K6512" s="432"/>
      <c r="L6512" s="432" t="e">
        <f>IF(K6512=0,#REF!,0)</f>
        <v>#REF!</v>
      </c>
      <c r="O6512">
        <v>53357.250488999998</v>
      </c>
      <c r="P6512">
        <v>30</v>
      </c>
    </row>
    <row r="6513" spans="1:16">
      <c r="A6513" s="29">
        <v>6511</v>
      </c>
      <c r="B6513" s="29">
        <v>6139.8579999999993</v>
      </c>
      <c r="C6513" s="29">
        <v>15289.6509999999</v>
      </c>
      <c r="D6513" s="29">
        <v>1</v>
      </c>
      <c r="E6513" s="29">
        <v>1</v>
      </c>
      <c r="F6513" s="29">
        <v>1257.4639999999899</v>
      </c>
      <c r="G6513" s="29">
        <v>1</v>
      </c>
      <c r="H6513" s="29">
        <v>1</v>
      </c>
      <c r="I6513" s="29">
        <v>1</v>
      </c>
      <c r="K6513" s="432"/>
      <c r="L6513" s="432" t="e">
        <f>IF(K6513=0,#REF!,0)</f>
        <v>#REF!</v>
      </c>
      <c r="O6513">
        <v>54385.862914999998</v>
      </c>
      <c r="P6513">
        <v>33</v>
      </c>
    </row>
    <row r="6514" spans="1:16">
      <c r="A6514" s="29">
        <v>6512</v>
      </c>
      <c r="B6514" s="29">
        <v>1762.222</v>
      </c>
      <c r="C6514" s="29">
        <v>15633.8059999999</v>
      </c>
      <c r="D6514" s="29">
        <v>1</v>
      </c>
      <c r="E6514" s="29">
        <v>1</v>
      </c>
      <c r="F6514" s="29">
        <v>2554.7919999999899</v>
      </c>
      <c r="G6514" s="29">
        <v>1</v>
      </c>
      <c r="H6514" s="29">
        <v>1</v>
      </c>
      <c r="I6514" s="29">
        <v>1</v>
      </c>
      <c r="K6514" s="432"/>
      <c r="L6514" s="432" t="e">
        <f>IF(K6514=0,#REF!,0)</f>
        <v>#REF!</v>
      </c>
      <c r="O6514">
        <v>55600.063354999998</v>
      </c>
      <c r="P6514">
        <v>45</v>
      </c>
    </row>
    <row r="6515" spans="1:16">
      <c r="A6515" s="29">
        <v>6513</v>
      </c>
      <c r="B6515" s="29">
        <v>1032.623999999998</v>
      </c>
      <c r="C6515" s="29">
        <v>16672.300999999901</v>
      </c>
      <c r="D6515" s="29">
        <v>1</v>
      </c>
      <c r="E6515" s="29">
        <v>1</v>
      </c>
      <c r="F6515" s="29">
        <v>4041.28999999999</v>
      </c>
      <c r="G6515" s="29">
        <v>1</v>
      </c>
      <c r="H6515" s="29">
        <v>1</v>
      </c>
      <c r="I6515" s="29">
        <v>1</v>
      </c>
      <c r="K6515" s="432"/>
      <c r="L6515" s="432" t="e">
        <f>IF(K6515=0,#REF!,0)</f>
        <v>#REF!</v>
      </c>
      <c r="O6515">
        <v>57480.122740999999</v>
      </c>
      <c r="P6515">
        <v>37</v>
      </c>
    </row>
    <row r="6516" spans="1:16">
      <c r="A6516" s="29">
        <v>6514</v>
      </c>
      <c r="B6516" s="29">
        <v>1153.2399999999991</v>
      </c>
      <c r="C6516" s="29">
        <v>17792.710999999901</v>
      </c>
      <c r="D6516" s="29">
        <v>1</v>
      </c>
      <c r="E6516" s="29">
        <v>1</v>
      </c>
      <c r="F6516" s="29">
        <v>5342.0319999999901</v>
      </c>
      <c r="G6516" s="29">
        <v>1</v>
      </c>
      <c r="H6516" s="29">
        <v>1</v>
      </c>
      <c r="I6516" s="29">
        <v>1</v>
      </c>
      <c r="K6516" s="432">
        <v>7795.5955554331904</v>
      </c>
      <c r="L6516" s="432">
        <f>IF(K6516=0,#REF!,0)</f>
        <v>0</v>
      </c>
      <c r="O6516">
        <v>59148.757111000014</v>
      </c>
      <c r="P6516">
        <v>35</v>
      </c>
    </row>
    <row r="6517" spans="1:16">
      <c r="A6517" s="29">
        <v>6515</v>
      </c>
      <c r="B6517" s="29">
        <v>1213.5469999999989</v>
      </c>
      <c r="C6517" s="29">
        <v>18679.559999999899</v>
      </c>
      <c r="D6517" s="29">
        <v>1</v>
      </c>
      <c r="E6517" s="29">
        <v>1</v>
      </c>
      <c r="F6517" s="29">
        <v>5899.0720000000001</v>
      </c>
      <c r="G6517" s="29">
        <v>1</v>
      </c>
      <c r="H6517" s="29">
        <v>1</v>
      </c>
      <c r="I6517" s="29">
        <v>1</v>
      </c>
      <c r="K6517" s="432">
        <v>10228.1055092344</v>
      </c>
      <c r="L6517" s="432">
        <f>IF(K6517=0,#REF!,0)</f>
        <v>0</v>
      </c>
      <c r="O6517">
        <v>59704.083893000003</v>
      </c>
      <c r="P6517">
        <v>33</v>
      </c>
    </row>
    <row r="6518" spans="1:16">
      <c r="A6518" s="29">
        <v>6516</v>
      </c>
      <c r="B6518" s="29">
        <v>1213.5469999999989</v>
      </c>
      <c r="C6518" s="29">
        <v>18294.355999999902</v>
      </c>
      <c r="D6518" s="29">
        <v>1</v>
      </c>
      <c r="E6518" s="29">
        <v>1</v>
      </c>
      <c r="F6518" s="29">
        <v>6208.0950000000003</v>
      </c>
      <c r="G6518" s="29">
        <v>1</v>
      </c>
      <c r="H6518" s="29">
        <v>1</v>
      </c>
      <c r="I6518" s="29">
        <v>1</v>
      </c>
      <c r="K6518" s="432">
        <v>21198.419665797181</v>
      </c>
      <c r="L6518" s="432">
        <f>IF(K6518=0,#REF!,0)</f>
        <v>0</v>
      </c>
      <c r="O6518">
        <v>59535.481201000002</v>
      </c>
      <c r="P6518">
        <v>33</v>
      </c>
    </row>
    <row r="6519" spans="1:16">
      <c r="A6519" s="29">
        <v>6517</v>
      </c>
      <c r="B6519" s="29">
        <v>6200.1660000000002</v>
      </c>
      <c r="C6519" s="29">
        <v>16386.614999999889</v>
      </c>
      <c r="D6519" s="29">
        <v>1</v>
      </c>
      <c r="E6519" s="29">
        <v>1</v>
      </c>
      <c r="F6519" s="29">
        <v>5338.3630000000003</v>
      </c>
      <c r="G6519" s="29">
        <v>1</v>
      </c>
      <c r="H6519" s="29">
        <v>1</v>
      </c>
      <c r="I6519" s="29">
        <v>1</v>
      </c>
      <c r="K6519" s="432">
        <v>7140.2785571278273</v>
      </c>
      <c r="L6519" s="432">
        <f>IF(K6519=0,#REF!,0)</f>
        <v>0</v>
      </c>
      <c r="O6519">
        <v>57171.940217000003</v>
      </c>
      <c r="P6519">
        <v>33</v>
      </c>
    </row>
    <row r="6520" spans="1:16">
      <c r="A6520" s="29">
        <v>6518</v>
      </c>
      <c r="B6520" s="29">
        <v>1762.222</v>
      </c>
      <c r="C6520" s="29">
        <v>16203.154999999901</v>
      </c>
      <c r="D6520" s="29">
        <v>1</v>
      </c>
      <c r="E6520" s="29">
        <v>1</v>
      </c>
      <c r="F6520" s="29">
        <v>4595.9969999999903</v>
      </c>
      <c r="G6520" s="29">
        <v>1</v>
      </c>
      <c r="H6520" s="29">
        <v>1</v>
      </c>
      <c r="I6520" s="29">
        <v>1</v>
      </c>
      <c r="K6520" s="432">
        <v>18883.146753623168</v>
      </c>
      <c r="L6520" s="432">
        <f>IF(K6520=0,#REF!,0)</f>
        <v>0</v>
      </c>
      <c r="O6520">
        <v>56618.849761999998</v>
      </c>
      <c r="P6520">
        <v>30</v>
      </c>
    </row>
    <row r="6521" spans="1:16">
      <c r="A6521" s="29">
        <v>6519</v>
      </c>
      <c r="B6521" s="29">
        <v>1032.623999999998</v>
      </c>
      <c r="C6521" s="29">
        <v>16973.5649999999</v>
      </c>
      <c r="D6521" s="29">
        <v>1</v>
      </c>
      <c r="E6521" s="29">
        <v>1</v>
      </c>
      <c r="F6521" s="29">
        <v>3605.1399999999899</v>
      </c>
      <c r="G6521" s="29">
        <v>1</v>
      </c>
      <c r="H6521" s="29">
        <v>1</v>
      </c>
      <c r="I6521" s="29">
        <v>1</v>
      </c>
      <c r="K6521" s="432">
        <v>8376.6426380067005</v>
      </c>
      <c r="L6521" s="432">
        <f>IF(K6521=0,#REF!,0)</f>
        <v>0</v>
      </c>
      <c r="O6521">
        <v>59483.164153999998</v>
      </c>
      <c r="P6521">
        <v>31</v>
      </c>
    </row>
    <row r="6522" spans="1:16">
      <c r="A6522" s="29">
        <v>6520</v>
      </c>
      <c r="B6522" s="29">
        <v>1032.623999999998</v>
      </c>
      <c r="C6522" s="29">
        <v>16588.360999999899</v>
      </c>
      <c r="D6522" s="29">
        <v>1</v>
      </c>
      <c r="E6522" s="29">
        <v>1</v>
      </c>
      <c r="F6522" s="29">
        <v>3172.6189999999901</v>
      </c>
      <c r="G6522" s="29">
        <v>1</v>
      </c>
      <c r="H6522" s="29">
        <v>1</v>
      </c>
      <c r="I6522" s="29">
        <v>1</v>
      </c>
      <c r="K6522" s="432"/>
      <c r="L6522" s="432" t="e">
        <f>IF(K6522=0,#REF!,0)</f>
        <v>#REF!</v>
      </c>
      <c r="O6522">
        <v>60093.823762</v>
      </c>
      <c r="P6522">
        <v>34</v>
      </c>
    </row>
    <row r="6523" spans="1:16">
      <c r="A6523" s="29">
        <v>6521</v>
      </c>
      <c r="B6523" s="29">
        <v>1032.623999999998</v>
      </c>
      <c r="C6523" s="29">
        <v>16203.154999999901</v>
      </c>
      <c r="D6523" s="29">
        <v>1</v>
      </c>
      <c r="E6523" s="29">
        <v>1</v>
      </c>
      <c r="F6523" s="29">
        <v>1811.3130000000001</v>
      </c>
      <c r="G6523" s="29">
        <v>1</v>
      </c>
      <c r="H6523" s="29">
        <v>1</v>
      </c>
      <c r="I6523" s="29">
        <v>1</v>
      </c>
      <c r="K6523" s="432"/>
      <c r="L6523" s="432" t="e">
        <f>IF(K6523=0,#REF!,0)</f>
        <v>#REF!</v>
      </c>
      <c r="O6523">
        <v>59678.412902999997</v>
      </c>
      <c r="P6523">
        <v>32</v>
      </c>
    </row>
    <row r="6524" spans="1:16">
      <c r="A6524" s="29">
        <v>6522</v>
      </c>
      <c r="B6524" s="29">
        <v>1762.222</v>
      </c>
      <c r="C6524" s="29">
        <v>15499.762999999901</v>
      </c>
      <c r="D6524" s="29">
        <v>1</v>
      </c>
      <c r="E6524" s="29">
        <v>1</v>
      </c>
      <c r="F6524" s="29">
        <v>3419.991</v>
      </c>
      <c r="G6524" s="29">
        <v>1</v>
      </c>
      <c r="H6524" s="29">
        <v>1</v>
      </c>
      <c r="I6524" s="29">
        <v>1</v>
      </c>
      <c r="K6524" s="432"/>
      <c r="L6524" s="432" t="e">
        <f>IF(K6524=0,#REF!,0)</f>
        <v>#REF!</v>
      </c>
      <c r="O6524">
        <v>59665.817199999998</v>
      </c>
      <c r="P6524">
        <v>35</v>
      </c>
    </row>
    <row r="6525" spans="1:16">
      <c r="A6525" s="29">
        <v>6523</v>
      </c>
      <c r="B6525" s="29">
        <v>6139.8579999999993</v>
      </c>
      <c r="C6525" s="29">
        <v>15423.693999999899</v>
      </c>
      <c r="D6525" s="29">
        <v>1</v>
      </c>
      <c r="E6525" s="29">
        <v>1</v>
      </c>
      <c r="F6525" s="29">
        <v>4472.1180000000004</v>
      </c>
      <c r="G6525" s="29">
        <v>1</v>
      </c>
      <c r="H6525" s="29">
        <v>1</v>
      </c>
      <c r="I6525" s="29">
        <v>1</v>
      </c>
      <c r="K6525" s="432"/>
      <c r="L6525" s="432" t="e">
        <f>IF(K6525=0,#REF!,0)</f>
        <v>#REF!</v>
      </c>
      <c r="O6525">
        <v>59361.806426000003</v>
      </c>
      <c r="P6525">
        <v>36</v>
      </c>
    </row>
    <row r="6526" spans="1:16">
      <c r="A6526" s="29">
        <v>6524</v>
      </c>
      <c r="B6526" s="29">
        <v>7599.07</v>
      </c>
      <c r="C6526" s="29">
        <v>16701.287999999899</v>
      </c>
      <c r="D6526" s="29">
        <v>1</v>
      </c>
      <c r="E6526" s="29">
        <v>1</v>
      </c>
      <c r="F6526" s="29">
        <v>4844.45</v>
      </c>
      <c r="G6526" s="29">
        <v>1</v>
      </c>
      <c r="H6526" s="29">
        <v>1</v>
      </c>
      <c r="I6526" s="29">
        <v>1</v>
      </c>
      <c r="K6526" s="432"/>
      <c r="L6526" s="432" t="e">
        <f>IF(K6526=0,#REF!,0)</f>
        <v>#REF!</v>
      </c>
      <c r="O6526">
        <v>59797.674377000003</v>
      </c>
      <c r="P6526">
        <v>34</v>
      </c>
    </row>
    <row r="6527" spans="1:16">
      <c r="A6527" s="29">
        <v>6525</v>
      </c>
      <c r="B6527" s="29">
        <v>1762.222</v>
      </c>
      <c r="C6527" s="29">
        <v>16153.0519999999</v>
      </c>
      <c r="D6527" s="29">
        <v>1</v>
      </c>
      <c r="E6527" s="29">
        <v>1</v>
      </c>
      <c r="F6527" s="29">
        <v>2492.23</v>
      </c>
      <c r="G6527" s="29">
        <v>1</v>
      </c>
      <c r="H6527" s="29">
        <v>1</v>
      </c>
      <c r="I6527" s="29">
        <v>1</v>
      </c>
      <c r="K6527" s="432"/>
      <c r="L6527" s="432" t="e">
        <f>IF(K6527=0,#REF!,0)</f>
        <v>#REF!</v>
      </c>
      <c r="O6527">
        <v>57904.069000000003</v>
      </c>
      <c r="P6527">
        <v>38</v>
      </c>
    </row>
    <row r="6528" spans="1:16">
      <c r="A6528" s="29">
        <v>6526</v>
      </c>
      <c r="B6528" s="29">
        <v>1762.222</v>
      </c>
      <c r="C6528" s="29">
        <v>15703.841999999901</v>
      </c>
      <c r="D6528" s="29">
        <v>1</v>
      </c>
      <c r="E6528" s="29">
        <v>1</v>
      </c>
      <c r="F6528" s="29">
        <v>2308.335</v>
      </c>
      <c r="G6528" s="29">
        <v>1</v>
      </c>
      <c r="H6528" s="29">
        <v>1</v>
      </c>
      <c r="I6528" s="29">
        <v>1</v>
      </c>
      <c r="K6528" s="432"/>
      <c r="L6528" s="432" t="e">
        <f>IF(K6528=0,#REF!,0)</f>
        <v>#REF!</v>
      </c>
      <c r="O6528">
        <v>56830.576203999997</v>
      </c>
      <c r="P6528">
        <v>41</v>
      </c>
    </row>
    <row r="6529" spans="1:16">
      <c r="A6529" s="29">
        <v>6527</v>
      </c>
      <c r="B6529" s="29">
        <v>1762.222</v>
      </c>
      <c r="C6529" s="29">
        <v>15254.630999999899</v>
      </c>
      <c r="D6529" s="29">
        <v>1</v>
      </c>
      <c r="E6529" s="29">
        <v>1</v>
      </c>
      <c r="F6529" s="29">
        <v>2121.5239999999899</v>
      </c>
      <c r="G6529" s="29">
        <v>1</v>
      </c>
      <c r="H6529" s="29">
        <v>1</v>
      </c>
      <c r="I6529" s="29">
        <v>1</v>
      </c>
      <c r="K6529" s="432"/>
      <c r="L6529" s="432" t="e">
        <f>IF(K6529=0,#REF!,0)</f>
        <v>#REF!</v>
      </c>
      <c r="O6529">
        <v>55967.186798000002</v>
      </c>
      <c r="P6529">
        <v>40</v>
      </c>
    </row>
    <row r="6530" spans="1:16">
      <c r="A6530" s="29">
        <v>6528</v>
      </c>
      <c r="B6530" s="29">
        <v>1032.623999999998</v>
      </c>
      <c r="C6530" s="29">
        <v>15254.630999999899</v>
      </c>
      <c r="D6530" s="29">
        <v>1</v>
      </c>
      <c r="E6530" s="29">
        <v>1</v>
      </c>
      <c r="F6530" s="29">
        <v>1196.8699999999899</v>
      </c>
      <c r="G6530" s="29">
        <v>1</v>
      </c>
      <c r="H6530" s="29">
        <v>1</v>
      </c>
      <c r="I6530" s="29">
        <v>1</v>
      </c>
      <c r="K6530" s="432"/>
      <c r="L6530" s="432" t="e">
        <f>IF(K6530=0,#REF!,0)</f>
        <v>#REF!</v>
      </c>
      <c r="O6530">
        <v>55481.994416000001</v>
      </c>
      <c r="P6530">
        <v>39</v>
      </c>
    </row>
    <row r="6531" spans="1:16">
      <c r="A6531" s="29">
        <v>6529</v>
      </c>
      <c r="B6531" s="29">
        <v>1032.623999999998</v>
      </c>
      <c r="C6531" s="29">
        <v>15254.630999999899</v>
      </c>
      <c r="D6531" s="29">
        <v>1</v>
      </c>
      <c r="E6531" s="29">
        <v>1</v>
      </c>
      <c r="F6531" s="29">
        <v>556.255</v>
      </c>
      <c r="G6531" s="29">
        <v>1</v>
      </c>
      <c r="H6531" s="29">
        <v>1</v>
      </c>
      <c r="I6531" s="29">
        <v>1</v>
      </c>
      <c r="K6531" s="432"/>
      <c r="L6531" s="432" t="e">
        <f>IF(K6531=0,#REF!,0)</f>
        <v>#REF!</v>
      </c>
      <c r="O6531">
        <v>54556.133055999999</v>
      </c>
      <c r="P6531">
        <v>39</v>
      </c>
    </row>
    <row r="6532" spans="1:16">
      <c r="A6532" s="29">
        <v>6530</v>
      </c>
      <c r="B6532" s="29">
        <v>1032.623999999998</v>
      </c>
      <c r="C6532" s="29">
        <v>15187.612999999899</v>
      </c>
      <c r="D6532" s="29">
        <v>1</v>
      </c>
      <c r="E6532" s="29">
        <v>1</v>
      </c>
      <c r="F6532" s="29">
        <v>318.64</v>
      </c>
      <c r="G6532" s="29">
        <v>1</v>
      </c>
      <c r="H6532" s="29">
        <v>1</v>
      </c>
      <c r="I6532" s="29">
        <v>1</v>
      </c>
      <c r="K6532" s="432"/>
      <c r="L6532" s="432" t="e">
        <f>IF(K6532=0,#REF!,0)</f>
        <v>#REF!</v>
      </c>
      <c r="O6532">
        <v>52682.431762</v>
      </c>
      <c r="P6532">
        <v>34</v>
      </c>
    </row>
    <row r="6533" spans="1:16">
      <c r="A6533" s="29">
        <v>6531</v>
      </c>
      <c r="B6533" s="29">
        <v>1032.623999999998</v>
      </c>
      <c r="C6533" s="29">
        <v>15187.612999999899</v>
      </c>
      <c r="D6533" s="29">
        <v>1</v>
      </c>
      <c r="E6533" s="29">
        <v>1</v>
      </c>
      <c r="F6533" s="29">
        <v>258.37700000000001</v>
      </c>
      <c r="G6533" s="29">
        <v>1</v>
      </c>
      <c r="H6533" s="29">
        <v>1</v>
      </c>
      <c r="I6533" s="29">
        <v>1</v>
      </c>
      <c r="K6533" s="432"/>
      <c r="L6533" s="432" t="e">
        <f>IF(K6533=0,#REF!,0)</f>
        <v>#REF!</v>
      </c>
      <c r="O6533">
        <v>51859.401886</v>
      </c>
      <c r="P6533">
        <v>34</v>
      </c>
    </row>
    <row r="6534" spans="1:16">
      <c r="A6534" s="29">
        <v>6532</v>
      </c>
      <c r="B6534" s="29">
        <v>1032.623999999998</v>
      </c>
      <c r="C6534" s="29">
        <v>15187.612999999899</v>
      </c>
      <c r="D6534" s="29">
        <v>1</v>
      </c>
      <c r="E6534" s="29">
        <v>1</v>
      </c>
      <c r="F6534" s="29">
        <v>258.90199999999902</v>
      </c>
      <c r="G6534" s="29">
        <v>1</v>
      </c>
      <c r="H6534" s="29">
        <v>1</v>
      </c>
      <c r="I6534" s="29">
        <v>1</v>
      </c>
      <c r="K6534" s="432"/>
      <c r="L6534" s="432" t="e">
        <f>IF(K6534=0,#REF!,0)</f>
        <v>#REF!</v>
      </c>
      <c r="O6534">
        <v>51649.619811999997</v>
      </c>
      <c r="P6534">
        <v>32</v>
      </c>
    </row>
    <row r="6535" spans="1:16">
      <c r="A6535" s="29">
        <v>6533</v>
      </c>
      <c r="B6535" s="29">
        <v>1032.623999999998</v>
      </c>
      <c r="C6535" s="29">
        <v>15187.612999999899</v>
      </c>
      <c r="D6535" s="29">
        <v>1</v>
      </c>
      <c r="E6535" s="29">
        <v>1</v>
      </c>
      <c r="F6535" s="29">
        <v>236.14599999999899</v>
      </c>
      <c r="G6535" s="29">
        <v>1</v>
      </c>
      <c r="H6535" s="29">
        <v>1</v>
      </c>
      <c r="I6535" s="29">
        <v>1</v>
      </c>
      <c r="K6535" s="432"/>
      <c r="L6535" s="432" t="e">
        <f>IF(K6535=0,#REF!,0)</f>
        <v>#REF!</v>
      </c>
      <c r="O6535">
        <v>52275.343476000002</v>
      </c>
      <c r="P6535">
        <v>32</v>
      </c>
    </row>
    <row r="6536" spans="1:16">
      <c r="A6536" s="29">
        <v>6534</v>
      </c>
      <c r="B6536" s="29">
        <v>1762.222</v>
      </c>
      <c r="C6536" s="29">
        <v>15187.612999999899</v>
      </c>
      <c r="D6536" s="29">
        <v>1</v>
      </c>
      <c r="E6536" s="29">
        <v>1</v>
      </c>
      <c r="F6536" s="29">
        <v>2507.3739999999998</v>
      </c>
      <c r="G6536" s="29">
        <v>1</v>
      </c>
      <c r="H6536" s="29">
        <v>1</v>
      </c>
      <c r="I6536" s="29">
        <v>1</v>
      </c>
      <c r="K6536" s="432"/>
      <c r="L6536" s="432" t="e">
        <f>IF(K6536=0,#REF!,0)</f>
        <v>#REF!</v>
      </c>
      <c r="O6536">
        <v>52611.75058</v>
      </c>
      <c r="P6536">
        <v>34</v>
      </c>
    </row>
    <row r="6537" spans="1:16">
      <c r="A6537" s="29">
        <v>6535</v>
      </c>
      <c r="B6537" s="29">
        <v>6139.8579999999993</v>
      </c>
      <c r="C6537" s="29">
        <v>15289.6509999999</v>
      </c>
      <c r="D6537" s="29">
        <v>1</v>
      </c>
      <c r="E6537" s="29">
        <v>1</v>
      </c>
      <c r="F6537" s="29">
        <v>6573.2939999999999</v>
      </c>
      <c r="G6537" s="29">
        <v>1</v>
      </c>
      <c r="H6537" s="29">
        <v>1</v>
      </c>
      <c r="I6537" s="29">
        <v>1</v>
      </c>
      <c r="K6537" s="432"/>
      <c r="L6537" s="432" t="e">
        <f>IF(K6537=0,#REF!,0)</f>
        <v>#REF!</v>
      </c>
      <c r="O6537">
        <v>53269.031251</v>
      </c>
      <c r="P6537">
        <v>33</v>
      </c>
    </row>
    <row r="6538" spans="1:16">
      <c r="A6538" s="29">
        <v>6536</v>
      </c>
      <c r="B6538" s="29">
        <v>1762.222</v>
      </c>
      <c r="C6538" s="29">
        <v>44336.115999999987</v>
      </c>
      <c r="D6538" s="29">
        <v>1</v>
      </c>
      <c r="E6538" s="29">
        <v>1</v>
      </c>
      <c r="F6538" s="29">
        <v>5327.4409999999898</v>
      </c>
      <c r="G6538" s="29">
        <v>1</v>
      </c>
      <c r="H6538" s="29">
        <v>1</v>
      </c>
      <c r="I6538" s="29">
        <v>1</v>
      </c>
      <c r="K6538" s="432"/>
      <c r="L6538" s="432" t="e">
        <f>IF(K6538=0,#REF!,0)</f>
        <v>#REF!</v>
      </c>
      <c r="O6538">
        <v>54113.814605</v>
      </c>
      <c r="P6538">
        <v>36</v>
      </c>
    </row>
    <row r="6539" spans="1:16">
      <c r="A6539" s="29">
        <v>6537</v>
      </c>
      <c r="B6539" s="29">
        <v>1032.623999999998</v>
      </c>
      <c r="C6539" s="29">
        <v>75118.313999999897</v>
      </c>
      <c r="D6539" s="29">
        <v>1</v>
      </c>
      <c r="E6539" s="29">
        <v>1</v>
      </c>
      <c r="F6539" s="29">
        <v>4408.6489999999903</v>
      </c>
      <c r="G6539" s="29">
        <v>1</v>
      </c>
      <c r="H6539" s="29">
        <v>1</v>
      </c>
      <c r="I6539" s="29">
        <v>1</v>
      </c>
      <c r="K6539" s="432"/>
      <c r="L6539" s="432" t="e">
        <f>IF(K6539=0,#REF!,0)</f>
        <v>#REF!</v>
      </c>
      <c r="O6539">
        <v>54350.845031999997</v>
      </c>
      <c r="P6539">
        <v>39</v>
      </c>
    </row>
    <row r="6540" spans="1:16">
      <c r="A6540" s="29">
        <v>6538</v>
      </c>
      <c r="B6540" s="29">
        <v>1153.2399999999991</v>
      </c>
      <c r="C6540" s="29">
        <v>94525.246999999799</v>
      </c>
      <c r="D6540" s="29">
        <v>1</v>
      </c>
      <c r="E6540" s="29">
        <v>1</v>
      </c>
      <c r="F6540" s="29">
        <v>3358.8409999999999</v>
      </c>
      <c r="G6540" s="29">
        <v>1</v>
      </c>
      <c r="H6540" s="29">
        <v>1</v>
      </c>
      <c r="I6540" s="29">
        <v>1</v>
      </c>
      <c r="K6540" s="432">
        <v>12978.231267596369</v>
      </c>
      <c r="L6540" s="432">
        <f>IF(K6540=0,#REF!,0)</f>
        <v>0</v>
      </c>
      <c r="O6540">
        <v>54534.242248000002</v>
      </c>
      <c r="P6540">
        <v>40</v>
      </c>
    </row>
    <row r="6541" spans="1:16">
      <c r="A6541" s="29">
        <v>6539</v>
      </c>
      <c r="B6541" s="29">
        <v>1213.5469999999989</v>
      </c>
      <c r="C6541" s="29">
        <v>113681.8179999998</v>
      </c>
      <c r="D6541" s="29">
        <v>1</v>
      </c>
      <c r="E6541" s="29">
        <v>1</v>
      </c>
      <c r="F6541" s="29">
        <v>2964.8989999999999</v>
      </c>
      <c r="G6541" s="29">
        <v>1</v>
      </c>
      <c r="H6541" s="29">
        <v>1</v>
      </c>
      <c r="I6541" s="29">
        <v>1</v>
      </c>
      <c r="K6541" s="432">
        <v>23465.98354084852</v>
      </c>
      <c r="L6541" s="432">
        <f>IF(K6541=0,#REF!,0)</f>
        <v>0</v>
      </c>
      <c r="O6541">
        <v>54888.068451000006</v>
      </c>
      <c r="P6541">
        <v>38</v>
      </c>
    </row>
    <row r="6542" spans="1:16">
      <c r="A6542" s="29">
        <v>6540</v>
      </c>
      <c r="B6542" s="29">
        <v>1213.5469999999989</v>
      </c>
      <c r="C6542" s="29">
        <v>95006.4629999998</v>
      </c>
      <c r="D6542" s="29">
        <v>1</v>
      </c>
      <c r="E6542" s="29">
        <v>1</v>
      </c>
      <c r="F6542" s="29">
        <v>2768.06699999999</v>
      </c>
      <c r="G6542" s="29">
        <v>1</v>
      </c>
      <c r="H6542" s="29">
        <v>1</v>
      </c>
      <c r="I6542" s="29">
        <v>1</v>
      </c>
      <c r="K6542" s="432">
        <v>33343.370892551597</v>
      </c>
      <c r="L6542" s="432">
        <f>IF(K6542=0,#REF!,0)</f>
        <v>0</v>
      </c>
      <c r="O6542">
        <v>54918.666320999997</v>
      </c>
      <c r="P6542">
        <v>37</v>
      </c>
    </row>
    <row r="6543" spans="1:16">
      <c r="A6543" s="29">
        <v>6541</v>
      </c>
      <c r="B6543" s="29">
        <v>6200.1660000000002</v>
      </c>
      <c r="C6543" s="29">
        <v>49755.186999999903</v>
      </c>
      <c r="D6543" s="29">
        <v>1</v>
      </c>
      <c r="E6543" s="29">
        <v>1</v>
      </c>
      <c r="F6543" s="29">
        <v>4142.5719999999901</v>
      </c>
      <c r="G6543" s="29">
        <v>1</v>
      </c>
      <c r="H6543" s="29">
        <v>1</v>
      </c>
      <c r="I6543" s="29">
        <v>1</v>
      </c>
      <c r="K6543" s="432">
        <v>22305.02739562227</v>
      </c>
      <c r="L6543" s="432">
        <f>IF(K6543=0,#REF!,0)</f>
        <v>0</v>
      </c>
      <c r="O6543">
        <v>53675.427858000003</v>
      </c>
      <c r="P6543">
        <v>37</v>
      </c>
    </row>
    <row r="6544" spans="1:16">
      <c r="A6544" s="29">
        <v>6542</v>
      </c>
      <c r="B6544" s="29">
        <v>1762.222</v>
      </c>
      <c r="C6544" s="29">
        <v>74639.447999999902</v>
      </c>
      <c r="D6544" s="29">
        <v>1</v>
      </c>
      <c r="E6544" s="29">
        <v>1</v>
      </c>
      <c r="F6544" s="29">
        <v>3684.6529999999998</v>
      </c>
      <c r="G6544" s="29">
        <v>1</v>
      </c>
      <c r="H6544" s="29">
        <v>1</v>
      </c>
      <c r="I6544" s="29">
        <v>1</v>
      </c>
      <c r="K6544" s="432">
        <v>31596.836206276759</v>
      </c>
      <c r="L6544" s="432">
        <f>IF(K6544=0,#REF!,0)</f>
        <v>0</v>
      </c>
      <c r="O6544">
        <v>53352.343260999987</v>
      </c>
      <c r="P6544">
        <v>37</v>
      </c>
    </row>
    <row r="6545" spans="1:16">
      <c r="A6545" s="29">
        <v>6543</v>
      </c>
      <c r="B6545" s="29">
        <v>1032.623999999998</v>
      </c>
      <c r="C6545" s="29">
        <v>111975.4979999998</v>
      </c>
      <c r="D6545" s="29">
        <v>1</v>
      </c>
      <c r="E6545" s="29">
        <v>1</v>
      </c>
      <c r="F6545" s="29">
        <v>2113.0639999999999</v>
      </c>
      <c r="G6545" s="29">
        <v>1</v>
      </c>
      <c r="H6545" s="29">
        <v>1</v>
      </c>
      <c r="I6545" s="29">
        <v>1</v>
      </c>
      <c r="K6545" s="432">
        <v>23124.1157439909</v>
      </c>
      <c r="L6545" s="432">
        <f>IF(K6545=0,#REF!,0)</f>
        <v>0</v>
      </c>
      <c r="O6545">
        <v>55453.508087000002</v>
      </c>
      <c r="P6545">
        <v>37</v>
      </c>
    </row>
    <row r="6546" spans="1:16">
      <c r="A6546" s="29">
        <v>6544</v>
      </c>
      <c r="B6546" s="29">
        <v>1032.623999999998</v>
      </c>
      <c r="C6546" s="29">
        <v>93314.620999999795</v>
      </c>
      <c r="D6546" s="29">
        <v>1</v>
      </c>
      <c r="E6546" s="29">
        <v>1</v>
      </c>
      <c r="F6546" s="29">
        <v>1851.615</v>
      </c>
      <c r="G6546" s="29">
        <v>1</v>
      </c>
      <c r="H6546" s="29">
        <v>1</v>
      </c>
      <c r="I6546" s="29">
        <v>1</v>
      </c>
      <c r="K6546" s="432"/>
      <c r="L6546" s="432" t="e">
        <f>IF(K6546=0,#REF!,0)</f>
        <v>#REF!</v>
      </c>
      <c r="O6546">
        <v>55053.339690000001</v>
      </c>
      <c r="P6546">
        <v>33</v>
      </c>
    </row>
    <row r="6547" spans="1:16">
      <c r="A6547" s="29">
        <v>6545</v>
      </c>
      <c r="B6547" s="29">
        <v>1032.623999999998</v>
      </c>
      <c r="C6547" s="29">
        <v>81386.801999999909</v>
      </c>
      <c r="D6547" s="29">
        <v>1</v>
      </c>
      <c r="E6547" s="29">
        <v>1</v>
      </c>
      <c r="F6547" s="29">
        <v>2113.5030000000002</v>
      </c>
      <c r="G6547" s="29">
        <v>1</v>
      </c>
      <c r="H6547" s="29">
        <v>1</v>
      </c>
      <c r="I6547" s="29">
        <v>1</v>
      </c>
      <c r="K6547" s="432"/>
      <c r="L6547" s="432" t="e">
        <f>IF(K6547=0,#REF!,0)</f>
        <v>#REF!</v>
      </c>
      <c r="O6547">
        <v>55046.696500999999</v>
      </c>
      <c r="P6547">
        <v>34</v>
      </c>
    </row>
    <row r="6548" spans="1:16">
      <c r="A6548" s="29">
        <v>6546</v>
      </c>
      <c r="B6548" s="29">
        <v>1762.222</v>
      </c>
      <c r="C6548" s="29">
        <v>44127.302000000003</v>
      </c>
      <c r="D6548" s="29">
        <v>1</v>
      </c>
      <c r="E6548" s="29">
        <v>1</v>
      </c>
      <c r="F6548" s="29">
        <v>3686.069</v>
      </c>
      <c r="G6548" s="29">
        <v>1</v>
      </c>
      <c r="H6548" s="29">
        <v>1</v>
      </c>
      <c r="I6548" s="29">
        <v>1</v>
      </c>
      <c r="K6548" s="432"/>
      <c r="L6548" s="432" t="e">
        <f>IF(K6548=0,#REF!,0)</f>
        <v>#REF!</v>
      </c>
      <c r="O6548">
        <v>54369.442260999997</v>
      </c>
      <c r="P6548">
        <v>32</v>
      </c>
    </row>
    <row r="6549" spans="1:16">
      <c r="A6549" s="29">
        <v>6547</v>
      </c>
      <c r="B6549" s="29">
        <v>6139.8579999999993</v>
      </c>
      <c r="C6549" s="29">
        <v>28119.100999999901</v>
      </c>
      <c r="D6549" s="29">
        <v>1</v>
      </c>
      <c r="E6549" s="29">
        <v>1</v>
      </c>
      <c r="F6549" s="29">
        <v>5194.0999999999904</v>
      </c>
      <c r="G6549" s="29">
        <v>1</v>
      </c>
      <c r="H6549" s="29">
        <v>1</v>
      </c>
      <c r="I6549" s="29">
        <v>1</v>
      </c>
      <c r="K6549" s="432"/>
      <c r="L6549" s="432" t="e">
        <f>IF(K6549=0,#REF!,0)</f>
        <v>#REF!</v>
      </c>
      <c r="O6549">
        <v>54351.636169999998</v>
      </c>
      <c r="P6549">
        <v>26</v>
      </c>
    </row>
    <row r="6550" spans="1:16">
      <c r="A6550" s="29">
        <v>6548</v>
      </c>
      <c r="B6550" s="29">
        <v>7599.07</v>
      </c>
      <c r="C6550" s="29">
        <v>29388.086999999901</v>
      </c>
      <c r="D6550" s="29">
        <v>1</v>
      </c>
      <c r="E6550" s="29">
        <v>1</v>
      </c>
      <c r="F6550" s="29">
        <v>5260.2190000000001</v>
      </c>
      <c r="G6550" s="29">
        <v>1</v>
      </c>
      <c r="H6550" s="29">
        <v>1</v>
      </c>
      <c r="I6550" s="29">
        <v>1</v>
      </c>
      <c r="K6550" s="432"/>
      <c r="L6550" s="432" t="e">
        <f>IF(K6550=0,#REF!,0)</f>
        <v>#REF!</v>
      </c>
      <c r="O6550">
        <v>55093.784761000003</v>
      </c>
      <c r="P6550">
        <v>25</v>
      </c>
    </row>
    <row r="6551" spans="1:16">
      <c r="A6551" s="29">
        <v>6549</v>
      </c>
      <c r="B6551" s="29">
        <v>1762.222</v>
      </c>
      <c r="C6551" s="29">
        <v>16153.0519999999</v>
      </c>
      <c r="D6551" s="29">
        <v>1</v>
      </c>
      <c r="E6551" s="29">
        <v>1</v>
      </c>
      <c r="F6551" s="29">
        <v>4081.4449999999902</v>
      </c>
      <c r="G6551" s="29">
        <v>1</v>
      </c>
      <c r="H6551" s="29">
        <v>1</v>
      </c>
      <c r="I6551" s="29">
        <v>1</v>
      </c>
      <c r="K6551" s="432"/>
      <c r="L6551" s="432" t="e">
        <f>IF(K6551=0,#REF!,0)</f>
        <v>#REF!</v>
      </c>
      <c r="O6551">
        <v>54606.422180000001</v>
      </c>
      <c r="P6551">
        <v>25</v>
      </c>
    </row>
    <row r="6552" spans="1:16">
      <c r="A6552" s="29">
        <v>6550</v>
      </c>
      <c r="B6552" s="29">
        <v>1762.222</v>
      </c>
      <c r="C6552" s="29">
        <v>15703.841999999901</v>
      </c>
      <c r="D6552" s="29">
        <v>1</v>
      </c>
      <c r="E6552" s="29">
        <v>1</v>
      </c>
      <c r="F6552" s="29">
        <v>2966.971</v>
      </c>
      <c r="G6552" s="29">
        <v>1</v>
      </c>
      <c r="H6552" s="29">
        <v>1</v>
      </c>
      <c r="I6552" s="29">
        <v>1</v>
      </c>
      <c r="K6552" s="432"/>
      <c r="L6552" s="432" t="e">
        <f>IF(K6552=0,#REF!,0)</f>
        <v>#REF!</v>
      </c>
      <c r="O6552">
        <v>54046.124208000001</v>
      </c>
      <c r="P6552">
        <v>33</v>
      </c>
    </row>
    <row r="6553" spans="1:16">
      <c r="A6553" s="29">
        <v>6551</v>
      </c>
      <c r="B6553" s="29">
        <v>1762.222</v>
      </c>
      <c r="C6553" s="29">
        <v>15299.8409999999</v>
      </c>
      <c r="D6553" s="29">
        <v>1</v>
      </c>
      <c r="E6553" s="29">
        <v>1</v>
      </c>
      <c r="F6553" s="29">
        <v>1657.5219999999899</v>
      </c>
      <c r="G6553" s="29">
        <v>1</v>
      </c>
      <c r="H6553" s="29">
        <v>1</v>
      </c>
      <c r="I6553" s="29">
        <v>1</v>
      </c>
      <c r="K6553" s="432"/>
      <c r="L6553" s="432" t="e">
        <f>IF(K6553=0,#REF!,0)</f>
        <v>#REF!</v>
      </c>
      <c r="O6553">
        <v>53127.981935000003</v>
      </c>
      <c r="P6553">
        <v>33</v>
      </c>
    </row>
    <row r="6554" spans="1:16">
      <c r="A6554" s="29">
        <v>6552</v>
      </c>
      <c r="B6554" s="29">
        <v>1032.623999999998</v>
      </c>
      <c r="C6554" s="29">
        <v>15382.2509999999</v>
      </c>
      <c r="D6554" s="29">
        <v>1</v>
      </c>
      <c r="E6554" s="29">
        <v>1</v>
      </c>
      <c r="F6554" s="29">
        <v>1266.4069999999899</v>
      </c>
      <c r="G6554" s="29">
        <v>1</v>
      </c>
      <c r="H6554" s="29">
        <v>1</v>
      </c>
      <c r="I6554" s="29">
        <v>1</v>
      </c>
      <c r="K6554" s="432"/>
      <c r="L6554" s="432" t="e">
        <f>IF(K6554=0,#REF!,0)</f>
        <v>#REF!</v>
      </c>
      <c r="O6554">
        <v>52336.644956999997</v>
      </c>
      <c r="P6554">
        <v>36</v>
      </c>
    </row>
    <row r="6555" spans="1:16">
      <c r="A6555" s="29">
        <v>6553</v>
      </c>
      <c r="B6555" s="29">
        <v>1032.623999999998</v>
      </c>
      <c r="C6555" s="29">
        <v>15422.752999999901</v>
      </c>
      <c r="D6555" s="29">
        <v>1</v>
      </c>
      <c r="E6555" s="29">
        <v>1</v>
      </c>
      <c r="F6555" s="29">
        <v>558.73099999999999</v>
      </c>
      <c r="G6555" s="29">
        <v>1</v>
      </c>
      <c r="H6555" s="29">
        <v>1</v>
      </c>
      <c r="I6555" s="29">
        <v>1</v>
      </c>
      <c r="K6555" s="432"/>
      <c r="L6555" s="432" t="e">
        <f>IF(K6555=0,#REF!,0)</f>
        <v>#REF!</v>
      </c>
      <c r="O6555">
        <v>51079.917694000003</v>
      </c>
      <c r="P6555">
        <v>43</v>
      </c>
    </row>
    <row r="6556" spans="1:16">
      <c r="A6556" s="29">
        <v>6554</v>
      </c>
      <c r="B6556" s="29">
        <v>1032.623999999998</v>
      </c>
      <c r="C6556" s="29">
        <v>15385.3639999999</v>
      </c>
      <c r="D6556" s="29">
        <v>1</v>
      </c>
      <c r="E6556" s="29">
        <v>1</v>
      </c>
      <c r="F6556" s="29">
        <v>321.25</v>
      </c>
      <c r="G6556" s="29">
        <v>1</v>
      </c>
      <c r="H6556" s="29">
        <v>1</v>
      </c>
      <c r="I6556" s="29">
        <v>1</v>
      </c>
      <c r="K6556" s="432"/>
      <c r="L6556" s="432" t="e">
        <f>IF(K6556=0,#REF!,0)</f>
        <v>#REF!</v>
      </c>
      <c r="O6556">
        <v>49360.689086999999</v>
      </c>
      <c r="P6556">
        <v>40</v>
      </c>
    </row>
    <row r="6557" spans="1:16">
      <c r="A6557" s="29">
        <v>6555</v>
      </c>
      <c r="B6557" s="29">
        <v>1032.623999999998</v>
      </c>
      <c r="C6557" s="29">
        <v>15409.4649999999</v>
      </c>
      <c r="D6557" s="29">
        <v>1</v>
      </c>
      <c r="E6557" s="29">
        <v>1</v>
      </c>
      <c r="F6557" s="29">
        <v>264.397999999999</v>
      </c>
      <c r="G6557" s="29">
        <v>1</v>
      </c>
      <c r="H6557" s="29">
        <v>1</v>
      </c>
      <c r="I6557" s="29">
        <v>1</v>
      </c>
      <c r="K6557" s="432"/>
      <c r="L6557" s="432" t="e">
        <f>IF(K6557=0,#REF!,0)</f>
        <v>#REF!</v>
      </c>
      <c r="O6557">
        <v>48685.610595999999</v>
      </c>
      <c r="P6557">
        <v>39</v>
      </c>
    </row>
    <row r="6558" spans="1:16">
      <c r="A6558" s="29">
        <v>6556</v>
      </c>
      <c r="B6558" s="29">
        <v>1032.623999999998</v>
      </c>
      <c r="C6558" s="29">
        <v>15420.6339999999</v>
      </c>
      <c r="D6558" s="29">
        <v>1</v>
      </c>
      <c r="E6558" s="29">
        <v>1</v>
      </c>
      <c r="F6558" s="29">
        <v>264.697</v>
      </c>
      <c r="G6558" s="29">
        <v>1</v>
      </c>
      <c r="H6558" s="29">
        <v>1</v>
      </c>
      <c r="I6558" s="29">
        <v>1</v>
      </c>
      <c r="K6558" s="432"/>
      <c r="L6558" s="432" t="e">
        <f>IF(K6558=0,#REF!,0)</f>
        <v>#REF!</v>
      </c>
      <c r="O6558">
        <v>48807.663116000003</v>
      </c>
      <c r="P6558">
        <v>38</v>
      </c>
    </row>
    <row r="6559" spans="1:16">
      <c r="A6559" s="29">
        <v>6557</v>
      </c>
      <c r="B6559" s="29">
        <v>1032.623999999998</v>
      </c>
      <c r="C6559" s="29">
        <v>15439.636999999901</v>
      </c>
      <c r="D6559" s="29">
        <v>1</v>
      </c>
      <c r="E6559" s="29">
        <v>1</v>
      </c>
      <c r="F6559" s="29">
        <v>239.30099999999899</v>
      </c>
      <c r="G6559" s="29">
        <v>1</v>
      </c>
      <c r="H6559" s="29">
        <v>1</v>
      </c>
      <c r="I6559" s="29">
        <v>1</v>
      </c>
      <c r="K6559" s="432"/>
      <c r="L6559" s="432" t="e">
        <f>IF(K6559=0,#REF!,0)</f>
        <v>#REF!</v>
      </c>
      <c r="O6559">
        <v>48866.751280999997</v>
      </c>
      <c r="P6559">
        <v>42</v>
      </c>
    </row>
    <row r="6560" spans="1:16">
      <c r="A6560" s="29">
        <v>6558</v>
      </c>
      <c r="B6560" s="29">
        <v>1762.222</v>
      </c>
      <c r="C6560" s="29">
        <v>15447.2869999999</v>
      </c>
      <c r="D6560" s="29">
        <v>1</v>
      </c>
      <c r="E6560" s="29">
        <v>1</v>
      </c>
      <c r="F6560" s="29">
        <v>2510.0680000000002</v>
      </c>
      <c r="G6560" s="29">
        <v>1</v>
      </c>
      <c r="H6560" s="29">
        <v>1</v>
      </c>
      <c r="I6560" s="29">
        <v>1</v>
      </c>
      <c r="K6560" s="432"/>
      <c r="L6560" s="432" t="e">
        <f>IF(K6560=0,#REF!,0)</f>
        <v>#REF!</v>
      </c>
      <c r="O6560">
        <v>48854.552552000001</v>
      </c>
      <c r="P6560">
        <v>43</v>
      </c>
    </row>
    <row r="6561" spans="1:16">
      <c r="A6561" s="29">
        <v>6559</v>
      </c>
      <c r="B6561" s="29">
        <v>6139.8579999999993</v>
      </c>
      <c r="C6561" s="29">
        <v>15540.344999999899</v>
      </c>
      <c r="D6561" s="29">
        <v>1</v>
      </c>
      <c r="E6561" s="29">
        <v>1</v>
      </c>
      <c r="F6561" s="29">
        <v>6579.4970000000003</v>
      </c>
      <c r="G6561" s="29">
        <v>1</v>
      </c>
      <c r="H6561" s="29">
        <v>1</v>
      </c>
      <c r="I6561" s="29">
        <v>1</v>
      </c>
      <c r="K6561" s="432"/>
      <c r="L6561" s="432" t="e">
        <f>IF(K6561=0,#REF!,0)</f>
        <v>#REF!</v>
      </c>
      <c r="O6561">
        <v>49259.447051000003</v>
      </c>
      <c r="P6561">
        <v>40</v>
      </c>
    </row>
    <row r="6562" spans="1:16">
      <c r="A6562" s="29">
        <v>6560</v>
      </c>
      <c r="B6562" s="29">
        <v>1762.222</v>
      </c>
      <c r="C6562" s="29">
        <v>40534.973999999893</v>
      </c>
      <c r="D6562" s="29">
        <v>1</v>
      </c>
      <c r="E6562" s="29">
        <v>1</v>
      </c>
      <c r="F6562" s="29">
        <v>5330.8709999999901</v>
      </c>
      <c r="G6562" s="29">
        <v>1</v>
      </c>
      <c r="H6562" s="29">
        <v>1</v>
      </c>
      <c r="I6562" s="29">
        <v>1</v>
      </c>
      <c r="K6562" s="432"/>
      <c r="L6562" s="432" t="e">
        <f>IF(K6562=0,#REF!,0)</f>
        <v>#REF!</v>
      </c>
      <c r="O6562">
        <v>49810.132751999998</v>
      </c>
      <c r="P6562">
        <v>44</v>
      </c>
    </row>
    <row r="6563" spans="1:16">
      <c r="A6563" s="29">
        <v>6561</v>
      </c>
      <c r="B6563" s="29">
        <v>1032.623999999998</v>
      </c>
      <c r="C6563" s="29">
        <v>68330.673999999897</v>
      </c>
      <c r="D6563" s="29">
        <v>1</v>
      </c>
      <c r="E6563" s="29">
        <v>1</v>
      </c>
      <c r="F6563" s="29">
        <v>4407.9679999999898</v>
      </c>
      <c r="G6563" s="29">
        <v>1</v>
      </c>
      <c r="H6563" s="29">
        <v>1</v>
      </c>
      <c r="I6563" s="29">
        <v>1</v>
      </c>
      <c r="K6563" s="432"/>
      <c r="L6563" s="432" t="e">
        <f>IF(K6563=0,#REF!,0)</f>
        <v>#REF!</v>
      </c>
      <c r="O6563">
        <v>49524.721466000003</v>
      </c>
      <c r="P6563">
        <v>48</v>
      </c>
    </row>
    <row r="6564" spans="1:16">
      <c r="A6564" s="29">
        <v>6562</v>
      </c>
      <c r="B6564" s="29">
        <v>1153.2399999999991</v>
      </c>
      <c r="C6564" s="29">
        <v>85018.7049999999</v>
      </c>
      <c r="D6564" s="29">
        <v>1</v>
      </c>
      <c r="E6564" s="29">
        <v>1</v>
      </c>
      <c r="F6564" s="29">
        <v>3354.4090000000001</v>
      </c>
      <c r="G6564" s="29">
        <v>1</v>
      </c>
      <c r="H6564" s="29">
        <v>1</v>
      </c>
      <c r="I6564" s="29">
        <v>1</v>
      </c>
      <c r="K6564" s="432"/>
      <c r="L6564" s="432" t="e">
        <f>IF(K6564=0,#REF!,0)</f>
        <v>#REF!</v>
      </c>
      <c r="O6564">
        <v>50624.008302000002</v>
      </c>
      <c r="P6564">
        <v>48</v>
      </c>
    </row>
    <row r="6565" spans="1:16">
      <c r="A6565" s="29">
        <v>6563</v>
      </c>
      <c r="B6565" s="29">
        <v>1213.5469999999989</v>
      </c>
      <c r="C6565" s="29">
        <v>101467.3789999998</v>
      </c>
      <c r="D6565" s="29">
        <v>1</v>
      </c>
      <c r="E6565" s="29">
        <v>1</v>
      </c>
      <c r="F6565" s="29">
        <v>2961.0940000000001</v>
      </c>
      <c r="G6565" s="29">
        <v>1</v>
      </c>
      <c r="H6565" s="29">
        <v>1</v>
      </c>
      <c r="I6565" s="29">
        <v>1</v>
      </c>
      <c r="K6565" s="432"/>
      <c r="L6565" s="432" t="e">
        <f>IF(K6565=0,#REF!,0)</f>
        <v>#REF!</v>
      </c>
      <c r="O6565">
        <v>51614.643403000002</v>
      </c>
      <c r="P6565">
        <v>50</v>
      </c>
    </row>
    <row r="6566" spans="1:16">
      <c r="A6566" s="29">
        <v>6564</v>
      </c>
      <c r="B6566" s="29">
        <v>1213.5469999999989</v>
      </c>
      <c r="C6566" s="29">
        <v>85509.62799999991</v>
      </c>
      <c r="D6566" s="29">
        <v>1</v>
      </c>
      <c r="E6566" s="29">
        <v>1</v>
      </c>
      <c r="F6566" s="29">
        <v>2765.279</v>
      </c>
      <c r="G6566" s="29">
        <v>1</v>
      </c>
      <c r="H6566" s="29">
        <v>1</v>
      </c>
      <c r="I6566" s="29">
        <v>1</v>
      </c>
      <c r="K6566" s="432"/>
      <c r="L6566" s="432" t="e">
        <f>IF(K6566=0,#REF!,0)</f>
        <v>#REF!</v>
      </c>
      <c r="O6566">
        <v>52064.898100999999</v>
      </c>
      <c r="P6566">
        <v>46</v>
      </c>
    </row>
    <row r="6567" spans="1:16">
      <c r="A6567" s="29">
        <v>6565</v>
      </c>
      <c r="B6567" s="29">
        <v>6200.1660000000002</v>
      </c>
      <c r="C6567" s="29">
        <v>48391.595999999903</v>
      </c>
      <c r="D6567" s="29">
        <v>1</v>
      </c>
      <c r="E6567" s="29">
        <v>1</v>
      </c>
      <c r="F6567" s="29">
        <v>4136.5959999999905</v>
      </c>
      <c r="G6567" s="29">
        <v>1</v>
      </c>
      <c r="H6567" s="29">
        <v>1</v>
      </c>
      <c r="I6567" s="29">
        <v>1</v>
      </c>
      <c r="K6567" s="432"/>
      <c r="L6567" s="432" t="e">
        <f>IF(K6567=0,#REF!,0)</f>
        <v>#REF!</v>
      </c>
      <c r="O6567">
        <v>50907.183836999997</v>
      </c>
      <c r="P6567">
        <v>43</v>
      </c>
    </row>
    <row r="6568" spans="1:16">
      <c r="A6568" s="29">
        <v>6566</v>
      </c>
      <c r="B6568" s="29">
        <v>1762.222</v>
      </c>
      <c r="C6568" s="29">
        <v>67850.139999999898</v>
      </c>
      <c r="D6568" s="29">
        <v>1</v>
      </c>
      <c r="E6568" s="29">
        <v>1</v>
      </c>
      <c r="F6568" s="29">
        <v>3678.9050000000002</v>
      </c>
      <c r="G6568" s="29">
        <v>1</v>
      </c>
      <c r="H6568" s="29">
        <v>1</v>
      </c>
      <c r="I6568" s="29">
        <v>1</v>
      </c>
      <c r="K6568" s="432"/>
      <c r="L6568" s="432" t="e">
        <f>IF(K6568=0,#REF!,0)</f>
        <v>#REF!</v>
      </c>
      <c r="O6568">
        <v>50824.485108000001</v>
      </c>
      <c r="P6568">
        <v>45</v>
      </c>
    </row>
    <row r="6569" spans="1:16">
      <c r="A6569" s="29">
        <v>6567</v>
      </c>
      <c r="B6569" s="29">
        <v>1032.623999999998</v>
      </c>
      <c r="C6569" s="29">
        <v>99760.427999999811</v>
      </c>
      <c r="D6569" s="29">
        <v>1</v>
      </c>
      <c r="E6569" s="29">
        <v>1</v>
      </c>
      <c r="F6569" s="29">
        <v>2108.3620000000001</v>
      </c>
      <c r="G6569" s="29">
        <v>1</v>
      </c>
      <c r="H6569" s="29">
        <v>1</v>
      </c>
      <c r="I6569" s="29">
        <v>1</v>
      </c>
      <c r="K6569" s="432"/>
      <c r="L6569" s="432" t="e">
        <f>IF(K6569=0,#REF!,0)</f>
        <v>#REF!</v>
      </c>
      <c r="O6569">
        <v>51117.350920999997</v>
      </c>
      <c r="P6569">
        <v>47</v>
      </c>
    </row>
    <row r="6570" spans="1:16">
      <c r="A6570" s="29">
        <v>6568</v>
      </c>
      <c r="B6570" s="29">
        <v>1032.623999999998</v>
      </c>
      <c r="C6570" s="29">
        <v>83807.506999999896</v>
      </c>
      <c r="D6570" s="29">
        <v>1</v>
      </c>
      <c r="E6570" s="29">
        <v>1</v>
      </c>
      <c r="F6570" s="29">
        <v>1846.9390000000001</v>
      </c>
      <c r="G6570" s="29">
        <v>1</v>
      </c>
      <c r="H6570" s="29">
        <v>1</v>
      </c>
      <c r="I6570" s="29">
        <v>1</v>
      </c>
      <c r="K6570" s="432"/>
      <c r="L6570" s="432" t="e">
        <f>IF(K6570=0,#REF!,0)</f>
        <v>#REF!</v>
      </c>
      <c r="O6570">
        <v>51343.196868999999</v>
      </c>
      <c r="P6570">
        <v>45</v>
      </c>
    </row>
    <row r="6571" spans="1:16">
      <c r="A6571" s="29">
        <v>6569</v>
      </c>
      <c r="B6571" s="29">
        <v>1032.623999999998</v>
      </c>
      <c r="C6571" s="29">
        <v>71898.533999999898</v>
      </c>
      <c r="D6571" s="29">
        <v>1</v>
      </c>
      <c r="E6571" s="29">
        <v>1</v>
      </c>
      <c r="F6571" s="29">
        <v>2107.9579999999901</v>
      </c>
      <c r="G6571" s="29">
        <v>1</v>
      </c>
      <c r="H6571" s="29">
        <v>1</v>
      </c>
      <c r="I6571" s="29">
        <v>1</v>
      </c>
      <c r="K6571" s="432"/>
      <c r="L6571" s="432" t="e">
        <f>IF(K6571=0,#REF!,0)</f>
        <v>#REF!</v>
      </c>
      <c r="O6571">
        <v>51125.320648000001</v>
      </c>
      <c r="P6571">
        <v>49</v>
      </c>
    </row>
    <row r="6572" spans="1:16">
      <c r="A6572" s="29">
        <v>6570</v>
      </c>
      <c r="B6572" s="29">
        <v>1762.222</v>
      </c>
      <c r="C6572" s="29">
        <v>40063.466999999902</v>
      </c>
      <c r="D6572" s="29">
        <v>1</v>
      </c>
      <c r="E6572" s="29">
        <v>1</v>
      </c>
      <c r="F6572" s="29">
        <v>3678.2089999999898</v>
      </c>
      <c r="G6572" s="29">
        <v>1</v>
      </c>
      <c r="H6572" s="29">
        <v>1</v>
      </c>
      <c r="I6572" s="29">
        <v>1</v>
      </c>
      <c r="K6572" s="432"/>
      <c r="L6572" s="432" t="e">
        <f>IF(K6572=0,#REF!,0)</f>
        <v>#REF!</v>
      </c>
      <c r="O6572">
        <v>51170.729093999988</v>
      </c>
      <c r="P6572">
        <v>51</v>
      </c>
    </row>
    <row r="6573" spans="1:16">
      <c r="A6573" s="29">
        <v>6571</v>
      </c>
      <c r="B6573" s="29">
        <v>6139.8579999999993</v>
      </c>
      <c r="C6573" s="29">
        <v>28118.166999999899</v>
      </c>
      <c r="D6573" s="29">
        <v>1</v>
      </c>
      <c r="E6573" s="29">
        <v>1</v>
      </c>
      <c r="F6573" s="29">
        <v>5184.7309999999898</v>
      </c>
      <c r="G6573" s="29">
        <v>1</v>
      </c>
      <c r="H6573" s="29">
        <v>1</v>
      </c>
      <c r="I6573" s="29">
        <v>1</v>
      </c>
      <c r="K6573" s="432"/>
      <c r="L6573" s="432" t="e">
        <f>IF(K6573=0,#REF!,0)</f>
        <v>#REF!</v>
      </c>
      <c r="O6573">
        <v>51544.283324999997</v>
      </c>
      <c r="P6573">
        <v>56</v>
      </c>
    </row>
    <row r="6574" spans="1:16">
      <c r="A6574" s="29">
        <v>6572</v>
      </c>
      <c r="B6574" s="29">
        <v>7599.07</v>
      </c>
      <c r="C6574" s="29">
        <v>29387.369999999901</v>
      </c>
      <c r="D6574" s="29">
        <v>1</v>
      </c>
      <c r="E6574" s="29">
        <v>1</v>
      </c>
      <c r="F6574" s="29">
        <v>5251.2279999999901</v>
      </c>
      <c r="G6574" s="29">
        <v>1</v>
      </c>
      <c r="H6574" s="29">
        <v>1</v>
      </c>
      <c r="I6574" s="29">
        <v>1</v>
      </c>
      <c r="K6574" s="432"/>
      <c r="L6574" s="432" t="e">
        <f>IF(K6574=0,#REF!,0)</f>
        <v>#REF!</v>
      </c>
      <c r="O6574">
        <v>52776.648407000001</v>
      </c>
      <c r="P6574">
        <v>59</v>
      </c>
    </row>
    <row r="6575" spans="1:16">
      <c r="A6575" s="29">
        <v>6573</v>
      </c>
      <c r="B6575" s="29">
        <v>1762.222</v>
      </c>
      <c r="C6575" s="29">
        <v>16153.0519999999</v>
      </c>
      <c r="D6575" s="29">
        <v>1</v>
      </c>
      <c r="E6575" s="29">
        <v>1</v>
      </c>
      <c r="F6575" s="29">
        <v>4074.8179999999902</v>
      </c>
      <c r="G6575" s="29">
        <v>1</v>
      </c>
      <c r="H6575" s="29">
        <v>1</v>
      </c>
      <c r="I6575" s="29">
        <v>1</v>
      </c>
      <c r="K6575" s="432"/>
      <c r="L6575" s="432" t="e">
        <f>IF(K6575=0,#REF!,0)</f>
        <v>#REF!</v>
      </c>
      <c r="O6575">
        <v>52251.660186000001</v>
      </c>
      <c r="P6575">
        <v>60</v>
      </c>
    </row>
    <row r="6576" spans="1:16">
      <c r="A6576" s="29">
        <v>6574</v>
      </c>
      <c r="B6576" s="29">
        <v>1762.222</v>
      </c>
      <c r="C6576" s="29">
        <v>15703.841999999901</v>
      </c>
      <c r="D6576" s="29">
        <v>1</v>
      </c>
      <c r="E6576" s="29">
        <v>1</v>
      </c>
      <c r="F6576" s="29">
        <v>2962.3719999999898</v>
      </c>
      <c r="G6576" s="29">
        <v>1</v>
      </c>
      <c r="H6576" s="29">
        <v>1</v>
      </c>
      <c r="I6576" s="29">
        <v>1</v>
      </c>
      <c r="K6576" s="432"/>
      <c r="L6576" s="432" t="e">
        <f>IF(K6576=0,#REF!,0)</f>
        <v>#REF!</v>
      </c>
      <c r="O6576">
        <v>51944.056245</v>
      </c>
      <c r="P6576">
        <v>56</v>
      </c>
    </row>
    <row r="6577" spans="1:16">
      <c r="A6577" s="29">
        <v>6575</v>
      </c>
      <c r="B6577" s="29">
        <v>1762.222</v>
      </c>
      <c r="C6577" s="29">
        <v>15254.630999999899</v>
      </c>
      <c r="D6577" s="29">
        <v>1</v>
      </c>
      <c r="E6577" s="29">
        <v>1</v>
      </c>
      <c r="F6577" s="29">
        <v>1654.8719999999901</v>
      </c>
      <c r="G6577" s="29">
        <v>1</v>
      </c>
      <c r="H6577" s="29">
        <v>1</v>
      </c>
      <c r="I6577" s="29">
        <v>1</v>
      </c>
      <c r="K6577" s="432"/>
      <c r="L6577" s="432" t="e">
        <f>IF(K6577=0,#REF!,0)</f>
        <v>#REF!</v>
      </c>
      <c r="O6577">
        <v>51299.938506000013</v>
      </c>
      <c r="P6577">
        <v>55</v>
      </c>
    </row>
    <row r="6578" spans="1:16">
      <c r="A6578" s="29">
        <v>6576</v>
      </c>
      <c r="B6578" s="29">
        <v>1032.623999999998</v>
      </c>
      <c r="C6578" s="29">
        <v>15254.630999999899</v>
      </c>
      <c r="D6578" s="29">
        <v>1</v>
      </c>
      <c r="E6578" s="29">
        <v>1</v>
      </c>
      <c r="F6578" s="29">
        <v>1264.4109999999901</v>
      </c>
      <c r="G6578" s="29">
        <v>1</v>
      </c>
      <c r="H6578" s="29">
        <v>1</v>
      </c>
      <c r="I6578" s="29">
        <v>1</v>
      </c>
      <c r="K6578" s="432"/>
      <c r="L6578" s="432" t="e">
        <f>IF(K6578=0,#REF!,0)</f>
        <v>#REF!</v>
      </c>
      <c r="O6578">
        <v>50349.253875000002</v>
      </c>
      <c r="P6578">
        <v>49</v>
      </c>
    </row>
    <row r="6579" spans="1:16">
      <c r="A6579" s="29">
        <v>6577</v>
      </c>
      <c r="B6579" s="29">
        <v>1032.623999999998</v>
      </c>
      <c r="C6579" s="29">
        <v>15254.630999999899</v>
      </c>
      <c r="D6579" s="29">
        <v>1</v>
      </c>
      <c r="E6579" s="29">
        <v>1</v>
      </c>
      <c r="F6579" s="29">
        <v>557.51800000000003</v>
      </c>
      <c r="G6579" s="29">
        <v>1</v>
      </c>
      <c r="H6579" s="29">
        <v>1</v>
      </c>
      <c r="I6579" s="29">
        <v>1</v>
      </c>
      <c r="K6579" s="432"/>
      <c r="L6579" s="432" t="e">
        <f>IF(K6579=0,#REF!,0)</f>
        <v>#REF!</v>
      </c>
      <c r="O6579">
        <v>48271.112702000013</v>
      </c>
      <c r="P6579">
        <v>50</v>
      </c>
    </row>
    <row r="6580" spans="1:16">
      <c r="A6580" s="29">
        <v>6578</v>
      </c>
      <c r="B6580" s="29">
        <v>1032.623999999998</v>
      </c>
      <c r="C6580" s="29">
        <v>15187.612999999899</v>
      </c>
      <c r="D6580" s="29">
        <v>1</v>
      </c>
      <c r="E6580" s="29">
        <v>1</v>
      </c>
      <c r="F6580" s="29">
        <v>320.18299999999903</v>
      </c>
      <c r="G6580" s="29">
        <v>1</v>
      </c>
      <c r="H6580" s="29">
        <v>1</v>
      </c>
      <c r="I6580" s="29">
        <v>1</v>
      </c>
      <c r="K6580" s="432"/>
      <c r="L6580" s="432" t="e">
        <f>IF(K6580=0,#REF!,0)</f>
        <v>#REF!</v>
      </c>
      <c r="O6580">
        <v>47400.745757999997</v>
      </c>
      <c r="P6580">
        <v>47</v>
      </c>
    </row>
    <row r="6581" spans="1:16">
      <c r="A6581" s="29">
        <v>6579</v>
      </c>
      <c r="B6581" s="29">
        <v>1032.623999999998</v>
      </c>
      <c r="C6581" s="29">
        <v>15187.612999999899</v>
      </c>
      <c r="D6581" s="29">
        <v>1</v>
      </c>
      <c r="E6581" s="29">
        <v>1</v>
      </c>
      <c r="F6581" s="29">
        <v>262.39</v>
      </c>
      <c r="G6581" s="29">
        <v>1</v>
      </c>
      <c r="H6581" s="29">
        <v>1</v>
      </c>
      <c r="I6581" s="29">
        <v>1</v>
      </c>
      <c r="K6581" s="432"/>
      <c r="L6581" s="432" t="e">
        <f>IF(K6581=0,#REF!,0)</f>
        <v>#REF!</v>
      </c>
      <c r="O6581">
        <v>46235.693603</v>
      </c>
      <c r="P6581">
        <v>45</v>
      </c>
    </row>
    <row r="6582" spans="1:16">
      <c r="A6582" s="29">
        <v>6580</v>
      </c>
      <c r="B6582" s="29">
        <v>1032.623999999998</v>
      </c>
      <c r="C6582" s="29">
        <v>15187.612999999899</v>
      </c>
      <c r="D6582" s="29">
        <v>1</v>
      </c>
      <c r="E6582" s="29">
        <v>1</v>
      </c>
      <c r="F6582" s="29">
        <v>263.17799999999897</v>
      </c>
      <c r="G6582" s="29">
        <v>1</v>
      </c>
      <c r="H6582" s="29">
        <v>1</v>
      </c>
      <c r="I6582" s="29">
        <v>1</v>
      </c>
      <c r="K6582" s="432"/>
      <c r="L6582" s="432" t="e">
        <f>IF(K6582=0,#REF!,0)</f>
        <v>#REF!</v>
      </c>
      <c r="O6582">
        <v>46266.984955</v>
      </c>
      <c r="P6582">
        <v>45</v>
      </c>
    </row>
    <row r="6583" spans="1:16">
      <c r="A6583" s="29">
        <v>6581</v>
      </c>
      <c r="B6583" s="29">
        <v>1032.623999999998</v>
      </c>
      <c r="C6583" s="29">
        <v>15187.612999999899</v>
      </c>
      <c r="D6583" s="29">
        <v>1</v>
      </c>
      <c r="E6583" s="29">
        <v>1</v>
      </c>
      <c r="F6583" s="29">
        <v>238.73299999999901</v>
      </c>
      <c r="G6583" s="29">
        <v>1</v>
      </c>
      <c r="H6583" s="29">
        <v>1</v>
      </c>
      <c r="I6583" s="29">
        <v>1</v>
      </c>
      <c r="K6583" s="432"/>
      <c r="L6583" s="432" t="e">
        <f>IF(K6583=0,#REF!,0)</f>
        <v>#REF!</v>
      </c>
      <c r="O6583">
        <v>46314.846466000003</v>
      </c>
      <c r="P6583">
        <v>46</v>
      </c>
    </row>
    <row r="6584" spans="1:16">
      <c r="A6584" s="29">
        <v>6582</v>
      </c>
      <c r="B6584" s="29">
        <v>1762.222</v>
      </c>
      <c r="C6584" s="29">
        <v>15225.145999999901</v>
      </c>
      <c r="D6584" s="29">
        <v>1</v>
      </c>
      <c r="E6584" s="29">
        <v>1</v>
      </c>
      <c r="F6584" s="29">
        <v>2510.0729999999999</v>
      </c>
      <c r="G6584" s="29">
        <v>1</v>
      </c>
      <c r="H6584" s="29">
        <v>1</v>
      </c>
      <c r="I6584" s="29">
        <v>1</v>
      </c>
      <c r="K6584" s="432"/>
      <c r="L6584" s="432" t="e">
        <f>IF(K6584=0,#REF!,0)</f>
        <v>#REF!</v>
      </c>
      <c r="O6584">
        <v>46702.638734</v>
      </c>
      <c r="P6584">
        <v>42</v>
      </c>
    </row>
    <row r="6585" spans="1:16">
      <c r="A6585" s="29">
        <v>6583</v>
      </c>
      <c r="B6585" s="29">
        <v>6139.8579999999993</v>
      </c>
      <c r="C6585" s="29">
        <v>15383.575999999901</v>
      </c>
      <c r="D6585" s="29">
        <v>1</v>
      </c>
      <c r="E6585" s="29">
        <v>1</v>
      </c>
      <c r="F6585" s="29">
        <v>6579.75</v>
      </c>
      <c r="G6585" s="29">
        <v>1</v>
      </c>
      <c r="H6585" s="29">
        <v>1</v>
      </c>
      <c r="I6585" s="29">
        <v>1</v>
      </c>
      <c r="K6585" s="432"/>
      <c r="L6585" s="432" t="e">
        <f>IF(K6585=0,#REF!,0)</f>
        <v>#REF!</v>
      </c>
      <c r="O6585">
        <v>47297.979094000002</v>
      </c>
      <c r="P6585">
        <v>47</v>
      </c>
    </row>
    <row r="6586" spans="1:16">
      <c r="A6586" s="29">
        <v>6584</v>
      </c>
      <c r="B6586" s="29">
        <v>1762.222</v>
      </c>
      <c r="C6586" s="29">
        <v>40305.624999999891</v>
      </c>
      <c r="D6586" s="29">
        <v>1</v>
      </c>
      <c r="E6586" s="29">
        <v>1</v>
      </c>
      <c r="F6586" s="29">
        <v>5330.7069999999903</v>
      </c>
      <c r="G6586" s="29">
        <v>1</v>
      </c>
      <c r="H6586" s="29">
        <v>1</v>
      </c>
      <c r="I6586" s="29">
        <v>1</v>
      </c>
      <c r="K6586" s="432"/>
      <c r="L6586" s="432" t="e">
        <f>IF(K6586=0,#REF!,0)</f>
        <v>#REF!</v>
      </c>
      <c r="O6586">
        <v>47908.150666000001</v>
      </c>
      <c r="P6586">
        <v>46</v>
      </c>
    </row>
    <row r="6587" spans="1:16">
      <c r="A6587" s="29">
        <v>6585</v>
      </c>
      <c r="B6587" s="29">
        <v>1032.623999999998</v>
      </c>
      <c r="C6587" s="29">
        <v>68333.378999999899</v>
      </c>
      <c r="D6587" s="29">
        <v>1</v>
      </c>
      <c r="E6587" s="29">
        <v>1</v>
      </c>
      <c r="F6587" s="29">
        <v>4409.6389999999901</v>
      </c>
      <c r="G6587" s="29">
        <v>1</v>
      </c>
      <c r="H6587" s="29">
        <v>1</v>
      </c>
      <c r="I6587" s="29">
        <v>1</v>
      </c>
      <c r="K6587" s="432"/>
      <c r="L6587" s="432" t="e">
        <f>IF(K6587=0,#REF!,0)</f>
        <v>#REF!</v>
      </c>
      <c r="O6587">
        <v>49137.953035000013</v>
      </c>
      <c r="P6587">
        <v>49</v>
      </c>
    </row>
    <row r="6588" spans="1:16">
      <c r="A6588" s="29">
        <v>6586</v>
      </c>
      <c r="B6588" s="29">
        <v>1153.2399999999991</v>
      </c>
      <c r="C6588" s="29">
        <v>85019.369999999893</v>
      </c>
      <c r="D6588" s="29">
        <v>1</v>
      </c>
      <c r="E6588" s="29">
        <v>1</v>
      </c>
      <c r="F6588" s="29">
        <v>3358.0439999999899</v>
      </c>
      <c r="G6588" s="29">
        <v>1</v>
      </c>
      <c r="H6588" s="29">
        <v>1</v>
      </c>
      <c r="I6588" s="29">
        <v>1</v>
      </c>
      <c r="K6588" s="432"/>
      <c r="L6588" s="432" t="e">
        <f>IF(K6588=0,#REF!,0)</f>
        <v>#REF!</v>
      </c>
      <c r="O6588">
        <v>49499.892242000002</v>
      </c>
      <c r="P6588">
        <v>49</v>
      </c>
    </row>
    <row r="6589" spans="1:16">
      <c r="A6589" s="29">
        <v>6587</v>
      </c>
      <c r="B6589" s="29">
        <v>1213.5469999999989</v>
      </c>
      <c r="C6589" s="29">
        <v>101467.8349999998</v>
      </c>
      <c r="D6589" s="29">
        <v>1</v>
      </c>
      <c r="E6589" s="29">
        <v>1</v>
      </c>
      <c r="F6589" s="29">
        <v>2963.5039999999999</v>
      </c>
      <c r="G6589" s="29">
        <v>1</v>
      </c>
      <c r="H6589" s="29">
        <v>1</v>
      </c>
      <c r="I6589" s="29">
        <v>1</v>
      </c>
      <c r="K6589" s="432"/>
      <c r="L6589" s="432" t="e">
        <f>IF(K6589=0,#REF!,0)</f>
        <v>#REF!</v>
      </c>
      <c r="O6589">
        <v>49251.191040000012</v>
      </c>
      <c r="P6589">
        <v>46</v>
      </c>
    </row>
    <row r="6590" spans="1:16">
      <c r="A6590" s="29">
        <v>6588</v>
      </c>
      <c r="B6590" s="29">
        <v>1213.5469999999989</v>
      </c>
      <c r="C6590" s="29">
        <v>85509.546999999904</v>
      </c>
      <c r="D6590" s="29">
        <v>1</v>
      </c>
      <c r="E6590" s="29">
        <v>1</v>
      </c>
      <c r="F6590" s="29">
        <v>2765.70299999999</v>
      </c>
      <c r="G6590" s="29">
        <v>1</v>
      </c>
      <c r="H6590" s="29">
        <v>1</v>
      </c>
      <c r="I6590" s="29">
        <v>1</v>
      </c>
      <c r="K6590" s="432"/>
      <c r="L6590" s="432" t="e">
        <f>IF(K6590=0,#REF!,0)</f>
        <v>#REF!</v>
      </c>
      <c r="O6590">
        <v>49751.475401999996</v>
      </c>
      <c r="P6590">
        <v>46</v>
      </c>
    </row>
    <row r="6591" spans="1:16">
      <c r="A6591" s="29">
        <v>6589</v>
      </c>
      <c r="B6591" s="29">
        <v>6200.1660000000002</v>
      </c>
      <c r="C6591" s="29">
        <v>48391.885999999897</v>
      </c>
      <c r="D6591" s="29">
        <v>1</v>
      </c>
      <c r="E6591" s="29">
        <v>1</v>
      </c>
      <c r="F6591" s="29">
        <v>4139.0909999999903</v>
      </c>
      <c r="G6591" s="29">
        <v>1</v>
      </c>
      <c r="H6591" s="29">
        <v>1</v>
      </c>
      <c r="I6591" s="29">
        <v>1</v>
      </c>
      <c r="K6591" s="432"/>
      <c r="L6591" s="432" t="e">
        <f>IF(K6591=0,#REF!,0)</f>
        <v>#REF!</v>
      </c>
      <c r="O6591">
        <v>48847.195496</v>
      </c>
      <c r="P6591">
        <v>50</v>
      </c>
    </row>
    <row r="6592" spans="1:16">
      <c r="A6592" s="29">
        <v>6590</v>
      </c>
      <c r="B6592" s="29">
        <v>1762.222</v>
      </c>
      <c r="C6592" s="29">
        <v>67850.2389999999</v>
      </c>
      <c r="D6592" s="29">
        <v>1</v>
      </c>
      <c r="E6592" s="29">
        <v>1</v>
      </c>
      <c r="F6592" s="29">
        <v>3680.1469999999999</v>
      </c>
      <c r="G6592" s="29">
        <v>1</v>
      </c>
      <c r="H6592" s="29">
        <v>1</v>
      </c>
      <c r="I6592" s="29">
        <v>1</v>
      </c>
      <c r="K6592" s="432"/>
      <c r="L6592" s="432" t="e">
        <f>IF(K6592=0,#REF!,0)</f>
        <v>#REF!</v>
      </c>
      <c r="O6592">
        <v>49041.811219000003</v>
      </c>
      <c r="P6592">
        <v>46</v>
      </c>
    </row>
    <row r="6593" spans="1:16">
      <c r="A6593" s="29">
        <v>6591</v>
      </c>
      <c r="B6593" s="29">
        <v>1032.623999999998</v>
      </c>
      <c r="C6593" s="29">
        <v>99760.628999999797</v>
      </c>
      <c r="D6593" s="29">
        <v>1</v>
      </c>
      <c r="E6593" s="29">
        <v>1</v>
      </c>
      <c r="F6593" s="29">
        <v>2109.3099999999899</v>
      </c>
      <c r="G6593" s="29">
        <v>1</v>
      </c>
      <c r="H6593" s="29">
        <v>1</v>
      </c>
      <c r="I6593" s="29">
        <v>1</v>
      </c>
      <c r="K6593" s="432"/>
      <c r="L6593" s="432" t="e">
        <f>IF(K6593=0,#REF!,0)</f>
        <v>#REF!</v>
      </c>
      <c r="O6593">
        <v>50528.603638000001</v>
      </c>
      <c r="P6593">
        <v>45</v>
      </c>
    </row>
    <row r="6594" spans="1:16">
      <c r="A6594" s="29">
        <v>6592</v>
      </c>
      <c r="B6594" s="29">
        <v>1032.623999999998</v>
      </c>
      <c r="C6594" s="29">
        <v>83807.745999999897</v>
      </c>
      <c r="D6594" s="29">
        <v>1</v>
      </c>
      <c r="E6594" s="29">
        <v>1</v>
      </c>
      <c r="F6594" s="29">
        <v>1847.95299999999</v>
      </c>
      <c r="G6594" s="29">
        <v>1</v>
      </c>
      <c r="H6594" s="29">
        <v>1</v>
      </c>
      <c r="I6594" s="29">
        <v>1</v>
      </c>
      <c r="K6594" s="432"/>
      <c r="L6594" s="432" t="e">
        <f>IF(K6594=0,#REF!,0)</f>
        <v>#REF!</v>
      </c>
      <c r="O6594">
        <v>50327.542023000002</v>
      </c>
      <c r="P6594">
        <v>43</v>
      </c>
    </row>
    <row r="6595" spans="1:16">
      <c r="A6595" s="29">
        <v>6593</v>
      </c>
      <c r="B6595" s="29">
        <v>1032.623999999998</v>
      </c>
      <c r="C6595" s="29">
        <v>71898.893999999898</v>
      </c>
      <c r="D6595" s="29">
        <v>1</v>
      </c>
      <c r="E6595" s="29">
        <v>1</v>
      </c>
      <c r="F6595" s="29">
        <v>2109.4229999999998</v>
      </c>
      <c r="G6595" s="29">
        <v>1</v>
      </c>
      <c r="H6595" s="29">
        <v>1</v>
      </c>
      <c r="I6595" s="29">
        <v>1</v>
      </c>
      <c r="K6595" s="432"/>
      <c r="L6595" s="432" t="e">
        <f>IF(K6595=0,#REF!,0)</f>
        <v>#REF!</v>
      </c>
      <c r="O6595">
        <v>50231.658934999999</v>
      </c>
      <c r="P6595">
        <v>43</v>
      </c>
    </row>
    <row r="6596" spans="1:16">
      <c r="A6596" s="29">
        <v>6594</v>
      </c>
      <c r="B6596" s="29">
        <v>1762.222</v>
      </c>
      <c r="C6596" s="29">
        <v>40063.798999999897</v>
      </c>
      <c r="D6596" s="29">
        <v>1</v>
      </c>
      <c r="E6596" s="29">
        <v>1</v>
      </c>
      <c r="F6596" s="29">
        <v>3680.489</v>
      </c>
      <c r="G6596" s="29">
        <v>1</v>
      </c>
      <c r="H6596" s="29">
        <v>1</v>
      </c>
      <c r="I6596" s="29">
        <v>1</v>
      </c>
      <c r="K6596" s="432"/>
      <c r="L6596" s="432" t="e">
        <f>IF(K6596=0,#REF!,0)</f>
        <v>#REF!</v>
      </c>
      <c r="O6596">
        <v>50280.818603</v>
      </c>
      <c r="P6596">
        <v>45</v>
      </c>
    </row>
    <row r="6597" spans="1:16">
      <c r="A6597" s="29">
        <v>6595</v>
      </c>
      <c r="B6597" s="29">
        <v>6139.8579999999993</v>
      </c>
      <c r="C6597" s="29">
        <v>28118.333999999901</v>
      </c>
      <c r="D6597" s="29">
        <v>1</v>
      </c>
      <c r="E6597" s="29">
        <v>1</v>
      </c>
      <c r="F6597" s="29">
        <v>5187.8710000000001</v>
      </c>
      <c r="G6597" s="29">
        <v>1</v>
      </c>
      <c r="H6597" s="29">
        <v>1</v>
      </c>
      <c r="I6597" s="29">
        <v>1</v>
      </c>
      <c r="K6597" s="432"/>
      <c r="L6597" s="432" t="e">
        <f>IF(K6597=0,#REF!,0)</f>
        <v>#REF!</v>
      </c>
      <c r="O6597">
        <v>50664.157441000003</v>
      </c>
      <c r="P6597">
        <v>49</v>
      </c>
    </row>
    <row r="6598" spans="1:16">
      <c r="A6598" s="29">
        <v>6596</v>
      </c>
      <c r="B6598" s="29">
        <v>7599.07</v>
      </c>
      <c r="C6598" s="29">
        <v>29387.516999999902</v>
      </c>
      <c r="D6598" s="29">
        <v>1</v>
      </c>
      <c r="E6598" s="29">
        <v>1</v>
      </c>
      <c r="F6598" s="29">
        <v>5254.47</v>
      </c>
      <c r="G6598" s="29">
        <v>1</v>
      </c>
      <c r="H6598" s="29">
        <v>1</v>
      </c>
      <c r="I6598" s="29">
        <v>1</v>
      </c>
      <c r="K6598" s="432"/>
      <c r="L6598" s="432" t="e">
        <f>IF(K6598=0,#REF!,0)</f>
        <v>#REF!</v>
      </c>
      <c r="O6598">
        <v>51642.746887999987</v>
      </c>
      <c r="P6598">
        <v>49</v>
      </c>
    </row>
    <row r="6599" spans="1:16">
      <c r="A6599" s="29">
        <v>6597</v>
      </c>
      <c r="B6599" s="29">
        <v>1762.222</v>
      </c>
      <c r="C6599" s="29">
        <v>16153.0519999999</v>
      </c>
      <c r="D6599" s="29">
        <v>1</v>
      </c>
      <c r="E6599" s="29">
        <v>1</v>
      </c>
      <c r="F6599" s="29">
        <v>4077.5499999999902</v>
      </c>
      <c r="G6599" s="29">
        <v>1</v>
      </c>
      <c r="H6599" s="29">
        <v>1</v>
      </c>
      <c r="I6599" s="29">
        <v>1</v>
      </c>
      <c r="K6599" s="432"/>
      <c r="L6599" s="432" t="e">
        <f>IF(K6599=0,#REF!,0)</f>
        <v>#REF!</v>
      </c>
      <c r="O6599">
        <v>51367.572754000001</v>
      </c>
      <c r="P6599">
        <v>49</v>
      </c>
    </row>
    <row r="6600" spans="1:16">
      <c r="A6600" s="29">
        <v>6598</v>
      </c>
      <c r="B6600" s="29">
        <v>1762.222</v>
      </c>
      <c r="C6600" s="29">
        <v>15703.841999999901</v>
      </c>
      <c r="D6600" s="29">
        <v>1</v>
      </c>
      <c r="E6600" s="29">
        <v>1</v>
      </c>
      <c r="F6600" s="29">
        <v>2964.5050000000001</v>
      </c>
      <c r="G6600" s="29">
        <v>1</v>
      </c>
      <c r="H6600" s="29">
        <v>1</v>
      </c>
      <c r="I6600" s="29">
        <v>1</v>
      </c>
      <c r="K6600" s="432"/>
      <c r="L6600" s="432" t="e">
        <f>IF(K6600=0,#REF!,0)</f>
        <v>#REF!</v>
      </c>
      <c r="O6600">
        <v>50477.715453999997</v>
      </c>
      <c r="P6600">
        <v>47</v>
      </c>
    </row>
    <row r="6601" spans="1:16">
      <c r="A6601" s="29">
        <v>6599</v>
      </c>
      <c r="B6601" s="29">
        <v>1762.222</v>
      </c>
      <c r="C6601" s="29">
        <v>15254.630999999899</v>
      </c>
      <c r="D6601" s="29">
        <v>1</v>
      </c>
      <c r="E6601" s="29">
        <v>1</v>
      </c>
      <c r="F6601" s="29">
        <v>1656.3820000000001</v>
      </c>
      <c r="G6601" s="29">
        <v>1</v>
      </c>
      <c r="H6601" s="29">
        <v>1</v>
      </c>
      <c r="I6601" s="29">
        <v>1</v>
      </c>
      <c r="K6601" s="432"/>
      <c r="L6601" s="432" t="e">
        <f>IF(K6601=0,#REF!,0)</f>
        <v>#REF!</v>
      </c>
      <c r="O6601">
        <v>49193.533201999999</v>
      </c>
      <c r="P6601">
        <v>47</v>
      </c>
    </row>
    <row r="6602" spans="1:16">
      <c r="A6602" s="29">
        <v>6600</v>
      </c>
      <c r="B6602" s="29">
        <v>1032.623999999998</v>
      </c>
      <c r="C6602" s="29">
        <v>15254.630999999899</v>
      </c>
      <c r="D6602" s="29">
        <v>1</v>
      </c>
      <c r="E6602" s="29">
        <v>1</v>
      </c>
      <c r="F6602" s="29">
        <v>1265.7190000000001</v>
      </c>
      <c r="G6602" s="29">
        <v>1</v>
      </c>
      <c r="H6602" s="29">
        <v>1</v>
      </c>
      <c r="I6602" s="29">
        <v>1</v>
      </c>
      <c r="K6602" s="432"/>
      <c r="L6602" s="432" t="e">
        <f>IF(K6602=0,#REF!,0)</f>
        <v>#REF!</v>
      </c>
      <c r="O6602">
        <v>48308.479523000002</v>
      </c>
      <c r="P6602">
        <v>49</v>
      </c>
    </row>
    <row r="6603" spans="1:16">
      <c r="A6603" s="29">
        <v>6601</v>
      </c>
      <c r="B6603" s="29">
        <v>1032.623999999998</v>
      </c>
      <c r="C6603" s="29">
        <v>15254.630999999899</v>
      </c>
      <c r="D6603" s="29">
        <v>1</v>
      </c>
      <c r="E6603" s="29">
        <v>1</v>
      </c>
      <c r="F6603" s="29">
        <v>558.38699999999994</v>
      </c>
      <c r="G6603" s="29">
        <v>1</v>
      </c>
      <c r="H6603" s="29">
        <v>1</v>
      </c>
      <c r="I6603" s="29">
        <v>1</v>
      </c>
      <c r="K6603" s="432"/>
      <c r="L6603" s="432" t="e">
        <f>IF(K6603=0,#REF!,0)</f>
        <v>#REF!</v>
      </c>
      <c r="O6603">
        <v>47372.173280000003</v>
      </c>
      <c r="P6603">
        <v>45</v>
      </c>
    </row>
    <row r="6604" spans="1:16">
      <c r="A6604" s="29">
        <v>6602</v>
      </c>
      <c r="B6604" s="29">
        <v>1032.623999999998</v>
      </c>
      <c r="C6604" s="29">
        <v>15187.612999999899</v>
      </c>
      <c r="D6604" s="29">
        <v>1</v>
      </c>
      <c r="E6604" s="29">
        <v>1</v>
      </c>
      <c r="F6604" s="29">
        <v>321.04899999999901</v>
      </c>
      <c r="G6604" s="29">
        <v>1</v>
      </c>
      <c r="H6604" s="29">
        <v>1</v>
      </c>
      <c r="I6604" s="29">
        <v>1</v>
      </c>
      <c r="K6604" s="432"/>
      <c r="L6604" s="432" t="e">
        <f>IF(K6604=0,#REF!,0)</f>
        <v>#REF!</v>
      </c>
      <c r="O6604">
        <v>45793.614167</v>
      </c>
      <c r="P6604">
        <v>45</v>
      </c>
    </row>
    <row r="6605" spans="1:16">
      <c r="A6605" s="29">
        <v>6603</v>
      </c>
      <c r="B6605" s="29">
        <v>1032.623999999998</v>
      </c>
      <c r="C6605" s="29">
        <v>15247.6689999999</v>
      </c>
      <c r="D6605" s="29">
        <v>1</v>
      </c>
      <c r="E6605" s="29">
        <v>1</v>
      </c>
      <c r="F6605" s="29">
        <v>264.291</v>
      </c>
      <c r="G6605" s="29">
        <v>1</v>
      </c>
      <c r="H6605" s="29">
        <v>1</v>
      </c>
      <c r="I6605" s="29">
        <v>1</v>
      </c>
      <c r="K6605" s="432"/>
      <c r="L6605" s="432" t="e">
        <f>IF(K6605=0,#REF!,0)</f>
        <v>#REF!</v>
      </c>
      <c r="O6605">
        <v>45399.596831000003</v>
      </c>
      <c r="P6605">
        <v>43</v>
      </c>
    </row>
    <row r="6606" spans="1:16">
      <c r="A6606" s="29">
        <v>6604</v>
      </c>
      <c r="B6606" s="29">
        <v>1032.623999999998</v>
      </c>
      <c r="C6606" s="29">
        <v>15334.075999999901</v>
      </c>
      <c r="D6606" s="29">
        <v>1</v>
      </c>
      <c r="E6606" s="29">
        <v>1</v>
      </c>
      <c r="F6606" s="29">
        <v>264.921999999999</v>
      </c>
      <c r="G6606" s="29">
        <v>1</v>
      </c>
      <c r="H6606" s="29">
        <v>1</v>
      </c>
      <c r="I6606" s="29">
        <v>1</v>
      </c>
      <c r="K6606" s="432"/>
      <c r="L6606" s="432" t="e">
        <f>IF(K6606=0,#REF!,0)</f>
        <v>#REF!</v>
      </c>
      <c r="O6606">
        <v>44600.386291000003</v>
      </c>
      <c r="P6606">
        <v>41</v>
      </c>
    </row>
    <row r="6607" spans="1:16">
      <c r="A6607" s="29">
        <v>6605</v>
      </c>
      <c r="B6607" s="29">
        <v>1032.623999999998</v>
      </c>
      <c r="C6607" s="29">
        <v>15409.701999999899</v>
      </c>
      <c r="D6607" s="29">
        <v>1</v>
      </c>
      <c r="E6607" s="29">
        <v>1</v>
      </c>
      <c r="F6607" s="29">
        <v>239.67299999999901</v>
      </c>
      <c r="G6607" s="29">
        <v>1</v>
      </c>
      <c r="H6607" s="29">
        <v>1</v>
      </c>
      <c r="I6607" s="29">
        <v>1</v>
      </c>
      <c r="K6607" s="432"/>
      <c r="L6607" s="432" t="e">
        <f>IF(K6607=0,#REF!,0)</f>
        <v>#REF!</v>
      </c>
      <c r="O6607">
        <v>44414.810577999997</v>
      </c>
      <c r="P6607">
        <v>40</v>
      </c>
    </row>
    <row r="6608" spans="1:16">
      <c r="A6608" s="29">
        <v>6606</v>
      </c>
      <c r="B6608" s="29">
        <v>1762.222</v>
      </c>
      <c r="C6608" s="29">
        <v>15461.978999999899</v>
      </c>
      <c r="D6608" s="29">
        <v>1</v>
      </c>
      <c r="E6608" s="29">
        <v>1</v>
      </c>
      <c r="F6608" s="29">
        <v>2511.002</v>
      </c>
      <c r="G6608" s="29">
        <v>1</v>
      </c>
      <c r="H6608" s="29">
        <v>1</v>
      </c>
      <c r="I6608" s="29">
        <v>1</v>
      </c>
      <c r="K6608" s="432"/>
      <c r="L6608" s="432" t="e">
        <f>IF(K6608=0,#REF!,0)</f>
        <v>#REF!</v>
      </c>
      <c r="O6608">
        <v>44733.635711000003</v>
      </c>
      <c r="P6608">
        <v>42</v>
      </c>
    </row>
    <row r="6609" spans="1:16">
      <c r="A6609" s="29">
        <v>6607</v>
      </c>
      <c r="B6609" s="29">
        <v>6139.8579999999993</v>
      </c>
      <c r="C6609" s="29">
        <v>15578.9889999999</v>
      </c>
      <c r="D6609" s="29">
        <v>1</v>
      </c>
      <c r="E6609" s="29">
        <v>1</v>
      </c>
      <c r="F6609" s="29">
        <v>6581.84</v>
      </c>
      <c r="G6609" s="29">
        <v>1</v>
      </c>
      <c r="H6609" s="29">
        <v>1</v>
      </c>
      <c r="I6609" s="29">
        <v>1</v>
      </c>
      <c r="K6609" s="432"/>
      <c r="L6609" s="432" t="e">
        <f>IF(K6609=0,#REF!,0)</f>
        <v>#REF!</v>
      </c>
      <c r="O6609">
        <v>45273.238341999997</v>
      </c>
      <c r="P6609">
        <v>42</v>
      </c>
    </row>
    <row r="6610" spans="1:16">
      <c r="A6610" s="29">
        <v>6608</v>
      </c>
      <c r="B6610" s="29">
        <v>1762.222</v>
      </c>
      <c r="C6610" s="29">
        <v>40523.51299999989</v>
      </c>
      <c r="D6610" s="29">
        <v>1</v>
      </c>
      <c r="E6610" s="29">
        <v>1</v>
      </c>
      <c r="F6610" s="29">
        <v>5332.0420000000004</v>
      </c>
      <c r="G6610" s="29">
        <v>1</v>
      </c>
      <c r="H6610" s="29">
        <v>1</v>
      </c>
      <c r="I6610" s="29">
        <v>1</v>
      </c>
      <c r="K6610" s="432"/>
      <c r="L6610" s="432" t="e">
        <f>IF(K6610=0,#REF!,0)</f>
        <v>#REF!</v>
      </c>
      <c r="O6610">
        <v>45315.206635000002</v>
      </c>
      <c r="P6610">
        <v>44</v>
      </c>
    </row>
    <row r="6611" spans="1:16">
      <c r="A6611" s="29">
        <v>6609</v>
      </c>
      <c r="B6611" s="29">
        <v>1032.623999999998</v>
      </c>
      <c r="C6611" s="29">
        <v>68360.683999999892</v>
      </c>
      <c r="D6611" s="29">
        <v>1</v>
      </c>
      <c r="E6611" s="29">
        <v>1</v>
      </c>
      <c r="F6611" s="29">
        <v>4409.8829999999998</v>
      </c>
      <c r="G6611" s="29">
        <v>1</v>
      </c>
      <c r="H6611" s="29">
        <v>1</v>
      </c>
      <c r="I6611" s="29">
        <v>1</v>
      </c>
      <c r="K6611" s="432"/>
      <c r="L6611" s="432" t="e">
        <f>IF(K6611=0,#REF!,0)</f>
        <v>#REF!</v>
      </c>
      <c r="O6611">
        <v>44536.447172999993</v>
      </c>
      <c r="P6611">
        <v>48</v>
      </c>
    </row>
    <row r="6612" spans="1:16">
      <c r="A6612" s="29">
        <v>6610</v>
      </c>
      <c r="B6612" s="29">
        <v>1153.2399999999991</v>
      </c>
      <c r="C6612" s="29">
        <v>85019.181999999899</v>
      </c>
      <c r="D6612" s="29">
        <v>1</v>
      </c>
      <c r="E6612" s="29">
        <v>1</v>
      </c>
      <c r="F6612" s="29">
        <v>3357.4229999999998</v>
      </c>
      <c r="G6612" s="29">
        <v>1</v>
      </c>
      <c r="H6612" s="29">
        <v>1</v>
      </c>
      <c r="I6612" s="29">
        <v>1</v>
      </c>
      <c r="K6612" s="432">
        <v>11792.519512641151</v>
      </c>
      <c r="L6612" s="432">
        <f>IF(K6612=0,#REF!,0)</f>
        <v>0</v>
      </c>
      <c r="O6612">
        <v>44591.510804000012</v>
      </c>
      <c r="P6612">
        <v>46</v>
      </c>
    </row>
    <row r="6613" spans="1:16">
      <c r="A6613" s="29">
        <v>6611</v>
      </c>
      <c r="B6613" s="29">
        <v>1213.5469999999989</v>
      </c>
      <c r="C6613" s="29">
        <v>101467.3939999998</v>
      </c>
      <c r="D6613" s="29">
        <v>1</v>
      </c>
      <c r="E6613" s="29">
        <v>1</v>
      </c>
      <c r="F6613" s="29">
        <v>2961.982</v>
      </c>
      <c r="G6613" s="29">
        <v>1</v>
      </c>
      <c r="H6613" s="29">
        <v>1</v>
      </c>
      <c r="I6613" s="29">
        <v>1</v>
      </c>
      <c r="K6613" s="432">
        <v>28191.58646739267</v>
      </c>
      <c r="L6613" s="432">
        <f>IF(K6613=0,#REF!,0)</f>
        <v>0</v>
      </c>
      <c r="O6613">
        <v>45206.408722</v>
      </c>
      <c r="P6613">
        <v>49</v>
      </c>
    </row>
    <row r="6614" spans="1:16">
      <c r="A6614" s="29">
        <v>6612</v>
      </c>
      <c r="B6614" s="29">
        <v>1213.5469999999989</v>
      </c>
      <c r="C6614" s="29">
        <v>85508.925999999905</v>
      </c>
      <c r="D6614" s="29">
        <v>1</v>
      </c>
      <c r="E6614" s="29">
        <v>1</v>
      </c>
      <c r="F6614" s="29">
        <v>2763.6869999999999</v>
      </c>
      <c r="G6614" s="29">
        <v>1</v>
      </c>
      <c r="H6614" s="29">
        <v>1</v>
      </c>
      <c r="I6614" s="29">
        <v>1</v>
      </c>
      <c r="K6614" s="432">
        <v>29674.744901640861</v>
      </c>
      <c r="L6614" s="432">
        <f>IF(K6614=0,#REF!,0)</f>
        <v>0</v>
      </c>
      <c r="O6614">
        <v>45588.555053999997</v>
      </c>
      <c r="P6614">
        <v>45</v>
      </c>
    </row>
    <row r="6615" spans="1:16">
      <c r="A6615" s="29">
        <v>6613</v>
      </c>
      <c r="B6615" s="29">
        <v>6200.1660000000002</v>
      </c>
      <c r="C6615" s="29">
        <v>48391.114999999903</v>
      </c>
      <c r="D6615" s="29">
        <v>1</v>
      </c>
      <c r="E6615" s="29">
        <v>1</v>
      </c>
      <c r="F6615" s="29">
        <v>4134.9030000000002</v>
      </c>
      <c r="G6615" s="29">
        <v>1</v>
      </c>
      <c r="H6615" s="29">
        <v>1</v>
      </c>
      <c r="I6615" s="29">
        <v>1</v>
      </c>
      <c r="K6615" s="432">
        <v>9634.5860242658055</v>
      </c>
      <c r="L6615" s="432">
        <f>IF(K6615=0,#REF!,0)</f>
        <v>0</v>
      </c>
      <c r="O6615">
        <v>44568.492064999999</v>
      </c>
      <c r="P6615">
        <v>44</v>
      </c>
    </row>
    <row r="6616" spans="1:16">
      <c r="A6616" s="29">
        <v>6614</v>
      </c>
      <c r="B6616" s="29">
        <v>1762.222</v>
      </c>
      <c r="C6616" s="29">
        <v>67849.479999999894</v>
      </c>
      <c r="D6616" s="29">
        <v>1</v>
      </c>
      <c r="E6616" s="29">
        <v>1</v>
      </c>
      <c r="F6616" s="29">
        <v>3676.6590000000001</v>
      </c>
      <c r="G6616" s="29">
        <v>1</v>
      </c>
      <c r="H6616" s="29">
        <v>1</v>
      </c>
      <c r="I6616" s="29">
        <v>1</v>
      </c>
      <c r="K6616" s="432">
        <v>21531.67369219719</v>
      </c>
      <c r="L6616" s="432">
        <f>IF(K6616=0,#REF!,0)</f>
        <v>0</v>
      </c>
      <c r="O6616">
        <v>44336.544129000002</v>
      </c>
      <c r="P6616">
        <v>42</v>
      </c>
    </row>
    <row r="6617" spans="1:16">
      <c r="A6617" s="29">
        <v>6615</v>
      </c>
      <c r="B6617" s="29">
        <v>1032.623999999998</v>
      </c>
      <c r="C6617" s="29">
        <v>99759.915999999794</v>
      </c>
      <c r="D6617" s="29">
        <v>1</v>
      </c>
      <c r="E6617" s="29">
        <v>1</v>
      </c>
      <c r="F6617" s="29">
        <v>2107.357</v>
      </c>
      <c r="G6617" s="29">
        <v>1</v>
      </c>
      <c r="H6617" s="29">
        <v>1</v>
      </c>
      <c r="I6617" s="29">
        <v>1</v>
      </c>
      <c r="K6617" s="432">
        <v>13612.89451962619</v>
      </c>
      <c r="L6617" s="432">
        <f>IF(K6617=0,#REF!,0)</f>
        <v>0</v>
      </c>
      <c r="O6617">
        <v>43586.221740000001</v>
      </c>
      <c r="P6617">
        <v>43</v>
      </c>
    </row>
    <row r="6618" spans="1:16">
      <c r="A6618" s="29">
        <v>6616</v>
      </c>
      <c r="B6618" s="29">
        <v>1032.623999999998</v>
      </c>
      <c r="C6618" s="29">
        <v>83807.178999999902</v>
      </c>
      <c r="D6618" s="29">
        <v>1</v>
      </c>
      <c r="E6618" s="29">
        <v>1</v>
      </c>
      <c r="F6618" s="29">
        <v>1846.4549999999899</v>
      </c>
      <c r="G6618" s="29">
        <v>1</v>
      </c>
      <c r="H6618" s="29">
        <v>1</v>
      </c>
      <c r="I6618" s="29">
        <v>1</v>
      </c>
      <c r="K6618" s="432"/>
      <c r="L6618" s="432" t="e">
        <f>IF(K6618=0,#REF!,0)</f>
        <v>#REF!</v>
      </c>
      <c r="O6618">
        <v>43720.832335999999</v>
      </c>
      <c r="P6618">
        <v>43</v>
      </c>
    </row>
    <row r="6619" spans="1:16">
      <c r="A6619" s="29">
        <v>6617</v>
      </c>
      <c r="B6619" s="29">
        <v>1032.623999999998</v>
      </c>
      <c r="C6619" s="29">
        <v>71898.386999999901</v>
      </c>
      <c r="D6619" s="29">
        <v>1</v>
      </c>
      <c r="E6619" s="29">
        <v>1</v>
      </c>
      <c r="F6619" s="29">
        <v>2108.1089999999899</v>
      </c>
      <c r="G6619" s="29">
        <v>1</v>
      </c>
      <c r="H6619" s="29">
        <v>1</v>
      </c>
      <c r="I6619" s="29">
        <v>1</v>
      </c>
      <c r="K6619" s="432"/>
      <c r="L6619" s="432" t="e">
        <f>IF(K6619=0,#REF!,0)</f>
        <v>#REF!</v>
      </c>
      <c r="O6619">
        <v>43631.387726000001</v>
      </c>
      <c r="P6619">
        <v>49</v>
      </c>
    </row>
    <row r="6620" spans="1:16">
      <c r="A6620" s="29">
        <v>6618</v>
      </c>
      <c r="B6620" s="29">
        <v>1762.222</v>
      </c>
      <c r="C6620" s="29">
        <v>40063.3489999999</v>
      </c>
      <c r="D6620" s="29">
        <v>1</v>
      </c>
      <c r="E6620" s="29">
        <v>1</v>
      </c>
      <c r="F6620" s="29">
        <v>3678.7939999999999</v>
      </c>
      <c r="G6620" s="29">
        <v>1</v>
      </c>
      <c r="H6620" s="29">
        <v>1</v>
      </c>
      <c r="I6620" s="29">
        <v>1</v>
      </c>
      <c r="K6620" s="432"/>
      <c r="L6620" s="432" t="e">
        <f>IF(K6620=0,#REF!,0)</f>
        <v>#REF!</v>
      </c>
      <c r="O6620">
        <v>44641.042329000004</v>
      </c>
      <c r="P6620">
        <v>45</v>
      </c>
    </row>
    <row r="6621" spans="1:16">
      <c r="A6621" s="29">
        <v>6619</v>
      </c>
      <c r="B6621" s="29">
        <v>6139.8579999999993</v>
      </c>
      <c r="C6621" s="29">
        <v>28118.110999999899</v>
      </c>
      <c r="D6621" s="29">
        <v>1</v>
      </c>
      <c r="E6621" s="29">
        <v>1</v>
      </c>
      <c r="F6621" s="29">
        <v>5185.8220000000001</v>
      </c>
      <c r="G6621" s="29">
        <v>1</v>
      </c>
      <c r="H6621" s="29">
        <v>1</v>
      </c>
      <c r="I6621" s="29">
        <v>1</v>
      </c>
      <c r="K6621" s="432"/>
      <c r="L6621" s="432" t="e">
        <f>IF(K6621=0,#REF!,0)</f>
        <v>#REF!</v>
      </c>
      <c r="O6621">
        <v>45464.135681</v>
      </c>
      <c r="P6621">
        <v>50</v>
      </c>
    </row>
    <row r="6622" spans="1:16">
      <c r="A6622" s="29">
        <v>6620</v>
      </c>
      <c r="B6622" s="29">
        <v>7599.07</v>
      </c>
      <c r="C6622" s="29">
        <v>29387.341999999899</v>
      </c>
      <c r="D6622" s="29">
        <v>1</v>
      </c>
      <c r="E6622" s="29">
        <v>1</v>
      </c>
      <c r="F6622" s="29">
        <v>5252.402</v>
      </c>
      <c r="G6622" s="29">
        <v>1</v>
      </c>
      <c r="H6622" s="29">
        <v>1</v>
      </c>
      <c r="I6622" s="29">
        <v>1</v>
      </c>
      <c r="K6622" s="432"/>
      <c r="L6622" s="432" t="e">
        <f>IF(K6622=0,#REF!,0)</f>
        <v>#REF!</v>
      </c>
      <c r="O6622">
        <v>46379.291565</v>
      </c>
      <c r="P6622">
        <v>50</v>
      </c>
    </row>
    <row r="6623" spans="1:16">
      <c r="A6623" s="29">
        <v>6621</v>
      </c>
      <c r="B6623" s="29">
        <v>1762.222</v>
      </c>
      <c r="C6623" s="29">
        <v>16153.0519999999</v>
      </c>
      <c r="D6623" s="29">
        <v>1</v>
      </c>
      <c r="E6623" s="29">
        <v>1</v>
      </c>
      <c r="F6623" s="29">
        <v>4075.7939999999899</v>
      </c>
      <c r="G6623" s="29">
        <v>1</v>
      </c>
      <c r="H6623" s="29">
        <v>1</v>
      </c>
      <c r="I6623" s="29">
        <v>1</v>
      </c>
      <c r="K6623" s="432"/>
      <c r="L6623" s="432" t="e">
        <f>IF(K6623=0,#REF!,0)</f>
        <v>#REF!</v>
      </c>
      <c r="O6623">
        <v>46177.712646</v>
      </c>
      <c r="P6623">
        <v>54</v>
      </c>
    </row>
    <row r="6624" spans="1:16">
      <c r="A6624" s="29">
        <v>6622</v>
      </c>
      <c r="B6624" s="29">
        <v>1762.222</v>
      </c>
      <c r="C6624" s="29">
        <v>15703.841999999901</v>
      </c>
      <c r="D6624" s="29">
        <v>1</v>
      </c>
      <c r="E6624" s="29">
        <v>1</v>
      </c>
      <c r="F6624" s="29">
        <v>2963.1099999999901</v>
      </c>
      <c r="G6624" s="29">
        <v>1</v>
      </c>
      <c r="H6624" s="29">
        <v>1</v>
      </c>
      <c r="I6624" s="29">
        <v>1</v>
      </c>
      <c r="K6624" s="432"/>
      <c r="L6624" s="432" t="e">
        <f>IF(K6624=0,#REF!,0)</f>
        <v>#REF!</v>
      </c>
      <c r="O6624">
        <v>46007.889893</v>
      </c>
      <c r="P6624">
        <v>55</v>
      </c>
    </row>
    <row r="6625" spans="1:16">
      <c r="A6625" s="29">
        <v>6623</v>
      </c>
      <c r="B6625" s="29">
        <v>1762.222</v>
      </c>
      <c r="C6625" s="29">
        <v>15254.630999999899</v>
      </c>
      <c r="D6625" s="29">
        <v>1</v>
      </c>
      <c r="E6625" s="29">
        <v>1</v>
      </c>
      <c r="F6625" s="29">
        <v>1655.357</v>
      </c>
      <c r="G6625" s="29">
        <v>1</v>
      </c>
      <c r="H6625" s="29">
        <v>1</v>
      </c>
      <c r="I6625" s="29">
        <v>1</v>
      </c>
      <c r="K6625" s="432"/>
      <c r="L6625" s="432" t="e">
        <f>IF(K6625=0,#REF!,0)</f>
        <v>#REF!</v>
      </c>
      <c r="O6625">
        <v>45730.318176000001</v>
      </c>
      <c r="P6625">
        <v>55</v>
      </c>
    </row>
    <row r="6626" spans="1:16">
      <c r="A6626" s="29">
        <v>6624</v>
      </c>
      <c r="B6626" s="29">
        <v>1032.623999999998</v>
      </c>
      <c r="C6626" s="29">
        <v>15254.630999999899</v>
      </c>
      <c r="D6626" s="29">
        <v>1</v>
      </c>
      <c r="E6626" s="29">
        <v>1</v>
      </c>
      <c r="F6626" s="29">
        <v>1264.8340000000001</v>
      </c>
      <c r="G6626" s="29">
        <v>1</v>
      </c>
      <c r="H6626" s="29">
        <v>1</v>
      </c>
      <c r="I6626" s="29">
        <v>1</v>
      </c>
      <c r="K6626" s="432"/>
      <c r="L6626" s="432" t="e">
        <f>IF(K6626=0,#REF!,0)</f>
        <v>#REF!</v>
      </c>
      <c r="O6626">
        <v>45201.491911999998</v>
      </c>
      <c r="P6626">
        <v>52</v>
      </c>
    </row>
    <row r="6627" spans="1:16">
      <c r="A6627" s="29">
        <v>6625</v>
      </c>
      <c r="B6627" s="29">
        <v>1032.623999999998</v>
      </c>
      <c r="C6627" s="29">
        <v>15254.630999999899</v>
      </c>
      <c r="D6627" s="29">
        <v>1</v>
      </c>
      <c r="E6627" s="29">
        <v>1</v>
      </c>
      <c r="F6627" s="29">
        <v>557.86599999999896</v>
      </c>
      <c r="G6627" s="29">
        <v>1</v>
      </c>
      <c r="H6627" s="29">
        <v>1</v>
      </c>
      <c r="I6627" s="29">
        <v>1</v>
      </c>
      <c r="K6627" s="432"/>
      <c r="L6627" s="432" t="e">
        <f>IF(K6627=0,#REF!,0)</f>
        <v>#REF!</v>
      </c>
      <c r="O6627">
        <v>43493.085998000002</v>
      </c>
      <c r="P6627">
        <v>48</v>
      </c>
    </row>
    <row r="6628" spans="1:16">
      <c r="A6628" s="29">
        <v>6626</v>
      </c>
      <c r="B6628" s="29">
        <v>1032.623999999998</v>
      </c>
      <c r="C6628" s="29">
        <v>15187.612999999899</v>
      </c>
      <c r="D6628" s="29">
        <v>1</v>
      </c>
      <c r="E6628" s="29">
        <v>1</v>
      </c>
      <c r="F6628" s="29">
        <v>320.59500000000003</v>
      </c>
      <c r="G6628" s="29">
        <v>1</v>
      </c>
      <c r="H6628" s="29">
        <v>1</v>
      </c>
      <c r="I6628" s="29">
        <v>1</v>
      </c>
      <c r="K6628" s="432"/>
      <c r="L6628" s="432" t="e">
        <f>IF(K6628=0,#REF!,0)</f>
        <v>#REF!</v>
      </c>
      <c r="O6628">
        <v>40727.133116999998</v>
      </c>
      <c r="P6628">
        <v>48</v>
      </c>
    </row>
    <row r="6629" spans="1:16">
      <c r="A6629" s="29">
        <v>6627</v>
      </c>
      <c r="B6629" s="29">
        <v>1032.623999999998</v>
      </c>
      <c r="C6629" s="29">
        <v>15187.612999999899</v>
      </c>
      <c r="D6629" s="29">
        <v>1</v>
      </c>
      <c r="E6629" s="29">
        <v>1</v>
      </c>
      <c r="F6629" s="29">
        <v>263.43799999999999</v>
      </c>
      <c r="G6629" s="29">
        <v>1</v>
      </c>
      <c r="H6629" s="29">
        <v>1</v>
      </c>
      <c r="I6629" s="29">
        <v>1</v>
      </c>
      <c r="K6629" s="432"/>
      <c r="L6629" s="432" t="e">
        <f>IF(K6629=0,#REF!,0)</f>
        <v>#REF!</v>
      </c>
      <c r="O6629">
        <v>40391.943420000003</v>
      </c>
      <c r="P6629">
        <v>46</v>
      </c>
    </row>
    <row r="6630" spans="1:16">
      <c r="A6630" s="29">
        <v>6628</v>
      </c>
      <c r="B6630" s="29">
        <v>1032.623999999998</v>
      </c>
      <c r="C6630" s="29">
        <v>15205.8739999999</v>
      </c>
      <c r="D6630" s="29">
        <v>1</v>
      </c>
      <c r="E6630" s="29">
        <v>1</v>
      </c>
      <c r="F6630" s="29">
        <v>264.435</v>
      </c>
      <c r="G6630" s="29">
        <v>1</v>
      </c>
      <c r="H6630" s="29">
        <v>1</v>
      </c>
      <c r="I6630" s="29">
        <v>1</v>
      </c>
      <c r="K6630" s="432"/>
      <c r="L6630" s="432" t="e">
        <f>IF(K6630=0,#REF!,0)</f>
        <v>#REF!</v>
      </c>
      <c r="O6630">
        <v>39948.850859999999</v>
      </c>
      <c r="P6630">
        <v>45</v>
      </c>
    </row>
    <row r="6631" spans="1:16">
      <c r="A6631" s="29">
        <v>6629</v>
      </c>
      <c r="B6631" s="29">
        <v>1032.623999999998</v>
      </c>
      <c r="C6631" s="29">
        <v>15332.807999999901</v>
      </c>
      <c r="D6631" s="29">
        <v>1</v>
      </c>
      <c r="E6631" s="29">
        <v>1</v>
      </c>
      <c r="F6631" s="29">
        <v>239.55499999999901</v>
      </c>
      <c r="G6631" s="29">
        <v>1</v>
      </c>
      <c r="H6631" s="29">
        <v>1</v>
      </c>
      <c r="I6631" s="29">
        <v>1</v>
      </c>
      <c r="K6631" s="432"/>
      <c r="L6631" s="432" t="e">
        <f>IF(K6631=0,#REF!,0)</f>
        <v>#REF!</v>
      </c>
      <c r="O6631">
        <v>40207.026917000003</v>
      </c>
      <c r="P6631">
        <v>45</v>
      </c>
    </row>
    <row r="6632" spans="1:16">
      <c r="A6632" s="29">
        <v>6630</v>
      </c>
      <c r="B6632" s="29">
        <v>1762.222</v>
      </c>
      <c r="C6632" s="29">
        <v>15428.7929999999</v>
      </c>
      <c r="D6632" s="29">
        <v>1</v>
      </c>
      <c r="E6632" s="29">
        <v>1</v>
      </c>
      <c r="F6632" s="29">
        <v>2511.2959999999998</v>
      </c>
      <c r="G6632" s="29">
        <v>1</v>
      </c>
      <c r="H6632" s="29">
        <v>1</v>
      </c>
      <c r="I6632" s="29">
        <v>1</v>
      </c>
      <c r="K6632" s="432"/>
      <c r="L6632" s="432" t="e">
        <f>IF(K6632=0,#REF!,0)</f>
        <v>#REF!</v>
      </c>
      <c r="O6632">
        <v>40716.332915999999</v>
      </c>
      <c r="P6632">
        <v>48</v>
      </c>
    </row>
    <row r="6633" spans="1:16">
      <c r="A6633" s="29">
        <v>6631</v>
      </c>
      <c r="B6633" s="29">
        <v>6139.8579999999993</v>
      </c>
      <c r="C6633" s="29">
        <v>15569.4289999999</v>
      </c>
      <c r="D6633" s="29">
        <v>1</v>
      </c>
      <c r="E6633" s="29">
        <v>1</v>
      </c>
      <c r="F6633" s="29">
        <v>6582.6989999999896</v>
      </c>
      <c r="G6633" s="29">
        <v>1</v>
      </c>
      <c r="H6633" s="29">
        <v>1</v>
      </c>
      <c r="I6633" s="29">
        <v>1</v>
      </c>
      <c r="K6633" s="432"/>
      <c r="L6633" s="432" t="e">
        <f>IF(K6633=0,#REF!,0)</f>
        <v>#REF!</v>
      </c>
      <c r="O6633">
        <v>41391.804626999998</v>
      </c>
      <c r="P6633">
        <v>52</v>
      </c>
    </row>
    <row r="6634" spans="1:16">
      <c r="A6634" s="29">
        <v>6632</v>
      </c>
      <c r="B6634" s="29">
        <v>1762.222</v>
      </c>
      <c r="C6634" s="29">
        <v>40564.187999999893</v>
      </c>
      <c r="D6634" s="29">
        <v>1</v>
      </c>
      <c r="E6634" s="29">
        <v>1</v>
      </c>
      <c r="F6634" s="29">
        <v>5333.1819999999898</v>
      </c>
      <c r="G6634" s="29">
        <v>1</v>
      </c>
      <c r="H6634" s="29">
        <v>1</v>
      </c>
      <c r="I6634" s="29">
        <v>1</v>
      </c>
      <c r="K6634" s="432"/>
      <c r="L6634" s="432" t="e">
        <f>IF(K6634=0,#REF!,0)</f>
        <v>#REF!</v>
      </c>
      <c r="O6634">
        <v>41192.249053</v>
      </c>
      <c r="P6634">
        <v>60</v>
      </c>
    </row>
    <row r="6635" spans="1:16">
      <c r="A6635" s="29">
        <v>6633</v>
      </c>
      <c r="B6635" s="29">
        <v>1032.623999999998</v>
      </c>
      <c r="C6635" s="29">
        <v>68379.626999999891</v>
      </c>
      <c r="D6635" s="29">
        <v>1</v>
      </c>
      <c r="E6635" s="29">
        <v>1</v>
      </c>
      <c r="F6635" s="29">
        <v>4410.8860000000004</v>
      </c>
      <c r="G6635" s="29">
        <v>1</v>
      </c>
      <c r="H6635" s="29">
        <v>1</v>
      </c>
      <c r="I6635" s="29">
        <v>1</v>
      </c>
      <c r="K6635" s="432"/>
      <c r="L6635" s="432" t="e">
        <f>IF(K6635=0,#REF!,0)</f>
        <v>#REF!</v>
      </c>
      <c r="O6635">
        <v>41059.582824999998</v>
      </c>
      <c r="P6635">
        <v>49</v>
      </c>
    </row>
    <row r="6636" spans="1:16">
      <c r="A6636" s="29">
        <v>6634</v>
      </c>
      <c r="B6636" s="29">
        <v>1153.2399999999991</v>
      </c>
      <c r="C6636" s="29">
        <v>85019.451999999903</v>
      </c>
      <c r="D6636" s="29">
        <v>1</v>
      </c>
      <c r="E6636" s="29">
        <v>1</v>
      </c>
      <c r="F6636" s="29">
        <v>3358.8159999999998</v>
      </c>
      <c r="G6636" s="29">
        <v>1</v>
      </c>
      <c r="H6636" s="29">
        <v>1</v>
      </c>
      <c r="I6636" s="29">
        <v>1</v>
      </c>
      <c r="K6636" s="432">
        <v>11825.04463064093</v>
      </c>
      <c r="L6636" s="432">
        <f>IF(K6636=0,#REF!,0)</f>
        <v>0</v>
      </c>
      <c r="O6636">
        <v>39767.980560999997</v>
      </c>
      <c r="P6636">
        <v>46</v>
      </c>
    </row>
    <row r="6637" spans="1:16">
      <c r="A6637" s="29">
        <v>6635</v>
      </c>
      <c r="B6637" s="29">
        <v>1213.5469999999989</v>
      </c>
      <c r="C6637" s="29">
        <v>101467.7279999998</v>
      </c>
      <c r="D6637" s="29">
        <v>1</v>
      </c>
      <c r="E6637" s="29">
        <v>1</v>
      </c>
      <c r="F6637" s="29">
        <v>2963.4579999999901</v>
      </c>
      <c r="G6637" s="29">
        <v>1</v>
      </c>
      <c r="H6637" s="29">
        <v>1</v>
      </c>
      <c r="I6637" s="29">
        <v>1</v>
      </c>
      <c r="K6637" s="432">
        <v>22385.70658149289</v>
      </c>
      <c r="L6637" s="432">
        <f>IF(K6637=0,#REF!,0)</f>
        <v>0</v>
      </c>
      <c r="O6637">
        <v>41090.723754999999</v>
      </c>
      <c r="P6637">
        <v>45</v>
      </c>
    </row>
    <row r="6638" spans="1:16">
      <c r="A6638" s="29">
        <v>6636</v>
      </c>
      <c r="B6638" s="29">
        <v>1213.5469999999989</v>
      </c>
      <c r="C6638" s="29">
        <v>85509.381999999896</v>
      </c>
      <c r="D6638" s="29">
        <v>1</v>
      </c>
      <c r="E6638" s="29">
        <v>1</v>
      </c>
      <c r="F6638" s="29">
        <v>2765.4769999999899</v>
      </c>
      <c r="G6638" s="29">
        <v>1</v>
      </c>
      <c r="H6638" s="29">
        <v>1</v>
      </c>
      <c r="I6638" s="29">
        <v>1</v>
      </c>
      <c r="K6638" s="432">
        <v>40180.554683383307</v>
      </c>
      <c r="L6638" s="432">
        <f>IF(K6638=0,#REF!,0)</f>
        <v>0</v>
      </c>
      <c r="O6638">
        <v>40056.617524000001</v>
      </c>
      <c r="P6638">
        <v>43</v>
      </c>
    </row>
    <row r="6639" spans="1:16">
      <c r="A6639" s="29">
        <v>6637</v>
      </c>
      <c r="B6639" s="29">
        <v>6200.1660000000002</v>
      </c>
      <c r="C6639" s="29">
        <v>48391.620999999897</v>
      </c>
      <c r="D6639" s="29">
        <v>1</v>
      </c>
      <c r="E6639" s="29">
        <v>1</v>
      </c>
      <c r="F6639" s="29">
        <v>4138.1090000000004</v>
      </c>
      <c r="G6639" s="29">
        <v>1</v>
      </c>
      <c r="H6639" s="29">
        <v>1</v>
      </c>
      <c r="I6639" s="29">
        <v>1</v>
      </c>
      <c r="K6639" s="432">
        <v>12948.263770130859</v>
      </c>
      <c r="L6639" s="432">
        <f>IF(K6639=0,#REF!,0)</f>
        <v>0</v>
      </c>
      <c r="O6639">
        <v>39569.647215999998</v>
      </c>
      <c r="P6639">
        <v>42</v>
      </c>
    </row>
    <row r="6640" spans="1:16">
      <c r="A6640" s="29">
        <v>6638</v>
      </c>
      <c r="B6640" s="29">
        <v>1762.222</v>
      </c>
      <c r="C6640" s="29">
        <v>67850.125999999902</v>
      </c>
      <c r="D6640" s="29">
        <v>1</v>
      </c>
      <c r="E6640" s="29">
        <v>1</v>
      </c>
      <c r="F6640" s="29">
        <v>3680.0479999999998</v>
      </c>
      <c r="G6640" s="29">
        <v>1</v>
      </c>
      <c r="H6640" s="29">
        <v>1</v>
      </c>
      <c r="I6640" s="29">
        <v>1</v>
      </c>
      <c r="K6640" s="432">
        <v>25322.2748252331</v>
      </c>
      <c r="L6640" s="432">
        <f>IF(K6640=0,#REF!,0)</f>
        <v>0</v>
      </c>
      <c r="O6640">
        <v>39566.383635999999</v>
      </c>
      <c r="P6640">
        <v>37</v>
      </c>
    </row>
    <row r="6641" spans="1:16">
      <c r="A6641" s="29">
        <v>6639</v>
      </c>
      <c r="B6641" s="29">
        <v>1032.623999999998</v>
      </c>
      <c r="C6641" s="29">
        <v>99760.605999999796</v>
      </c>
      <c r="D6641" s="29">
        <v>1</v>
      </c>
      <c r="E6641" s="29">
        <v>1</v>
      </c>
      <c r="F6641" s="29">
        <v>2109.5160000000001</v>
      </c>
      <c r="G6641" s="29">
        <v>1</v>
      </c>
      <c r="H6641" s="29">
        <v>1</v>
      </c>
      <c r="I6641" s="29">
        <v>1</v>
      </c>
      <c r="K6641" s="432">
        <v>14947.196919198719</v>
      </c>
      <c r="L6641" s="432">
        <f>IF(K6641=0,#REF!,0)</f>
        <v>0</v>
      </c>
      <c r="O6641">
        <v>39228.986633</v>
      </c>
      <c r="P6641">
        <v>41</v>
      </c>
    </row>
    <row r="6642" spans="1:16">
      <c r="A6642" s="29">
        <v>6640</v>
      </c>
      <c r="B6642" s="29">
        <v>1032.623999999998</v>
      </c>
      <c r="C6642" s="29">
        <v>83807.826999999903</v>
      </c>
      <c r="D6642" s="29">
        <v>1</v>
      </c>
      <c r="E6642" s="29">
        <v>1</v>
      </c>
      <c r="F6642" s="29">
        <v>1848.46</v>
      </c>
      <c r="G6642" s="29">
        <v>1</v>
      </c>
      <c r="H6642" s="29">
        <v>1</v>
      </c>
      <c r="I6642" s="29">
        <v>1</v>
      </c>
      <c r="K6642" s="432"/>
      <c r="L6642" s="432" t="e">
        <f>IF(K6642=0,#REF!,0)</f>
        <v>#REF!</v>
      </c>
      <c r="O6642">
        <v>39504.103149000002</v>
      </c>
      <c r="P6642">
        <v>39</v>
      </c>
    </row>
    <row r="6643" spans="1:16">
      <c r="A6643" s="29">
        <v>6641</v>
      </c>
      <c r="B6643" s="29">
        <v>1032.623999999998</v>
      </c>
      <c r="C6643" s="29">
        <v>71899.106999999902</v>
      </c>
      <c r="D6643" s="29">
        <v>1</v>
      </c>
      <c r="E6643" s="29">
        <v>1</v>
      </c>
      <c r="F6643" s="29">
        <v>2110.348</v>
      </c>
      <c r="G6643" s="29">
        <v>1</v>
      </c>
      <c r="H6643" s="29">
        <v>1</v>
      </c>
      <c r="I6643" s="29">
        <v>1</v>
      </c>
      <c r="K6643" s="432"/>
      <c r="L6643" s="432" t="e">
        <f>IF(K6643=0,#REF!,0)</f>
        <v>#REF!</v>
      </c>
      <c r="O6643">
        <v>39715.982024999998</v>
      </c>
      <c r="P6643">
        <v>45</v>
      </c>
    </row>
    <row r="6644" spans="1:16">
      <c r="A6644" s="29">
        <v>6642</v>
      </c>
      <c r="B6644" s="29">
        <v>1762.222</v>
      </c>
      <c r="C6644" s="29">
        <v>40064.084999999897</v>
      </c>
      <c r="D6644" s="29">
        <v>1</v>
      </c>
      <c r="E6644" s="29">
        <v>1</v>
      </c>
      <c r="F6644" s="29">
        <v>3682.3980000000001</v>
      </c>
      <c r="G6644" s="29">
        <v>1</v>
      </c>
      <c r="H6644" s="29">
        <v>1</v>
      </c>
      <c r="I6644" s="29">
        <v>1</v>
      </c>
      <c r="K6644" s="432"/>
      <c r="L6644" s="432" t="e">
        <f>IF(K6644=0,#REF!,0)</f>
        <v>#REF!</v>
      </c>
      <c r="O6644">
        <v>40395.058928999999</v>
      </c>
      <c r="P6644">
        <v>41</v>
      </c>
    </row>
    <row r="6645" spans="1:16">
      <c r="A6645" s="29">
        <v>6643</v>
      </c>
      <c r="B6645" s="29">
        <v>6139.8579999999993</v>
      </c>
      <c r="C6645" s="29">
        <v>28118.487999999899</v>
      </c>
      <c r="D6645" s="29">
        <v>1</v>
      </c>
      <c r="E6645" s="29">
        <v>1</v>
      </c>
      <c r="F6645" s="29">
        <v>5190.5410000000002</v>
      </c>
      <c r="G6645" s="29">
        <v>1</v>
      </c>
      <c r="H6645" s="29">
        <v>1</v>
      </c>
      <c r="I6645" s="29">
        <v>1</v>
      </c>
      <c r="K6645" s="432"/>
      <c r="L6645" s="432" t="e">
        <f>IF(K6645=0,#REF!,0)</f>
        <v>#REF!</v>
      </c>
      <c r="O6645">
        <v>42178.153565000001</v>
      </c>
      <c r="P6645">
        <v>38</v>
      </c>
    </row>
    <row r="6646" spans="1:16">
      <c r="A6646" s="29">
        <v>6644</v>
      </c>
      <c r="B6646" s="29">
        <v>7599.07</v>
      </c>
      <c r="C6646" s="29">
        <v>29387.624999999902</v>
      </c>
      <c r="D6646" s="29">
        <v>1</v>
      </c>
      <c r="E6646" s="29">
        <v>1</v>
      </c>
      <c r="F6646" s="29">
        <v>5256.884</v>
      </c>
      <c r="G6646" s="29">
        <v>1</v>
      </c>
      <c r="H6646" s="29">
        <v>1</v>
      </c>
      <c r="I6646" s="29">
        <v>1</v>
      </c>
      <c r="K6646" s="432"/>
      <c r="L6646" s="432" t="e">
        <f>IF(K6646=0,#REF!,0)</f>
        <v>#REF!</v>
      </c>
      <c r="O6646">
        <v>43476.202514999997</v>
      </c>
      <c r="P6646">
        <v>53</v>
      </c>
    </row>
    <row r="6647" spans="1:16">
      <c r="A6647" s="29">
        <v>6645</v>
      </c>
      <c r="B6647" s="29">
        <v>1762.222</v>
      </c>
      <c r="C6647" s="29">
        <v>16153.0519999999</v>
      </c>
      <c r="D6647" s="29">
        <v>1</v>
      </c>
      <c r="E6647" s="29">
        <v>1</v>
      </c>
      <c r="F6647" s="29">
        <v>4079.1909999999998</v>
      </c>
      <c r="G6647" s="29">
        <v>1</v>
      </c>
      <c r="H6647" s="29">
        <v>1</v>
      </c>
      <c r="I6647" s="29">
        <v>1</v>
      </c>
      <c r="K6647" s="432"/>
      <c r="L6647" s="432" t="e">
        <f>IF(K6647=0,#REF!,0)</f>
        <v>#REF!</v>
      </c>
      <c r="O6647">
        <v>43650.335784000003</v>
      </c>
      <c r="P6647">
        <v>52</v>
      </c>
    </row>
    <row r="6648" spans="1:16">
      <c r="A6648" s="29">
        <v>6646</v>
      </c>
      <c r="B6648" s="29">
        <v>1762.222</v>
      </c>
      <c r="C6648" s="29">
        <v>15703.841999999901</v>
      </c>
      <c r="D6648" s="29">
        <v>1</v>
      </c>
      <c r="E6648" s="29">
        <v>1</v>
      </c>
      <c r="F6648" s="29">
        <v>2965.5740000000001</v>
      </c>
      <c r="G6648" s="29">
        <v>1</v>
      </c>
      <c r="H6648" s="29">
        <v>1</v>
      </c>
      <c r="I6648" s="29">
        <v>1</v>
      </c>
      <c r="K6648" s="432"/>
      <c r="L6648" s="432" t="e">
        <f>IF(K6648=0,#REF!,0)</f>
        <v>#REF!</v>
      </c>
      <c r="O6648">
        <v>43630.237761999997</v>
      </c>
      <c r="P6648">
        <v>58</v>
      </c>
    </row>
    <row r="6649" spans="1:16">
      <c r="A6649" s="29">
        <v>6647</v>
      </c>
      <c r="B6649" s="29">
        <v>1762.222</v>
      </c>
      <c r="C6649" s="29">
        <v>15254.630999999899</v>
      </c>
      <c r="D6649" s="29">
        <v>1</v>
      </c>
      <c r="E6649" s="29">
        <v>1</v>
      </c>
      <c r="F6649" s="29">
        <v>1656.8999999999901</v>
      </c>
      <c r="G6649" s="29">
        <v>1</v>
      </c>
      <c r="H6649" s="29">
        <v>1</v>
      </c>
      <c r="I6649" s="29">
        <v>1</v>
      </c>
      <c r="K6649" s="432"/>
      <c r="L6649" s="432" t="e">
        <f>IF(K6649=0,#REF!,0)</f>
        <v>#REF!</v>
      </c>
      <c r="O6649">
        <v>43811.097656000013</v>
      </c>
      <c r="P6649">
        <v>51</v>
      </c>
    </row>
    <row r="6650" spans="1:16">
      <c r="A6650" s="29">
        <v>6648</v>
      </c>
      <c r="B6650" s="29">
        <v>1032.623999999998</v>
      </c>
      <c r="C6650" s="29">
        <v>15254.630999999899</v>
      </c>
      <c r="D6650" s="29">
        <v>1</v>
      </c>
      <c r="E6650" s="29">
        <v>1</v>
      </c>
      <c r="F6650" s="29">
        <v>1266.0449999999901</v>
      </c>
      <c r="G6650" s="29">
        <v>1</v>
      </c>
      <c r="H6650" s="29">
        <v>1</v>
      </c>
      <c r="I6650" s="29">
        <v>1</v>
      </c>
      <c r="K6650" s="432"/>
      <c r="L6650" s="432" t="e">
        <f>IF(K6650=0,#REF!,0)</f>
        <v>#REF!</v>
      </c>
      <c r="O6650">
        <v>44141.663359999999</v>
      </c>
      <c r="P6650">
        <v>39</v>
      </c>
    </row>
    <row r="6651" spans="1:16">
      <c r="A6651" s="29">
        <v>6649</v>
      </c>
      <c r="B6651" s="29">
        <v>1032.623999999998</v>
      </c>
      <c r="C6651" s="29">
        <v>15254.630999999899</v>
      </c>
      <c r="D6651" s="29">
        <v>1</v>
      </c>
      <c r="E6651" s="29">
        <v>1</v>
      </c>
      <c r="F6651" s="29">
        <v>540.50099999999895</v>
      </c>
      <c r="G6651" s="29">
        <v>1</v>
      </c>
      <c r="H6651" s="29">
        <v>1</v>
      </c>
      <c r="I6651" s="29">
        <v>1</v>
      </c>
      <c r="K6651" s="432"/>
      <c r="L6651" s="432" t="e">
        <f>IF(K6651=0,#REF!,0)</f>
        <v>#REF!</v>
      </c>
      <c r="O6651">
        <v>42803.253571000001</v>
      </c>
      <c r="P6651">
        <v>55</v>
      </c>
    </row>
    <row r="6652" spans="1:16">
      <c r="A6652" s="29">
        <v>6650</v>
      </c>
      <c r="B6652" s="29">
        <v>1032.623999999998</v>
      </c>
      <c r="C6652" s="29">
        <v>15188.3939999999</v>
      </c>
      <c r="D6652" s="29">
        <v>1</v>
      </c>
      <c r="E6652" s="29">
        <v>1</v>
      </c>
      <c r="F6652" s="29">
        <v>594.33099999999899</v>
      </c>
      <c r="G6652" s="29">
        <v>1</v>
      </c>
      <c r="H6652" s="29">
        <v>1</v>
      </c>
      <c r="I6652" s="29">
        <v>1</v>
      </c>
      <c r="K6652" s="432"/>
      <c r="L6652" s="432" t="e">
        <f>IF(K6652=0,#REF!,0)</f>
        <v>#REF!</v>
      </c>
      <c r="O6652">
        <v>40609.492738000001</v>
      </c>
      <c r="P6652">
        <v>52</v>
      </c>
    </row>
    <row r="6653" spans="1:16">
      <c r="A6653" s="29">
        <v>6651</v>
      </c>
      <c r="B6653" s="29">
        <v>1032.623999999998</v>
      </c>
      <c r="C6653" s="29">
        <v>15289.5269999999</v>
      </c>
      <c r="D6653" s="29">
        <v>1</v>
      </c>
      <c r="E6653" s="29">
        <v>1</v>
      </c>
      <c r="F6653" s="29">
        <v>385.19699999999898</v>
      </c>
      <c r="G6653" s="29">
        <v>1</v>
      </c>
      <c r="H6653" s="29">
        <v>1</v>
      </c>
      <c r="I6653" s="29">
        <v>1</v>
      </c>
      <c r="K6653" s="432"/>
      <c r="L6653" s="432" t="e">
        <f>IF(K6653=0,#REF!,0)</f>
        <v>#REF!</v>
      </c>
      <c r="O6653">
        <v>40476.358549999997</v>
      </c>
      <c r="P6653">
        <v>49</v>
      </c>
    </row>
    <row r="6654" spans="1:16">
      <c r="A6654" s="29">
        <v>6652</v>
      </c>
      <c r="B6654" s="29">
        <v>1032.623999999998</v>
      </c>
      <c r="C6654" s="29">
        <v>15351.127999999901</v>
      </c>
      <c r="D6654" s="29">
        <v>1</v>
      </c>
      <c r="E6654" s="29">
        <v>1</v>
      </c>
      <c r="F6654" s="29">
        <v>236.24700000000001</v>
      </c>
      <c r="G6654" s="29">
        <v>1</v>
      </c>
      <c r="H6654" s="29">
        <v>1</v>
      </c>
      <c r="I6654" s="29">
        <v>1</v>
      </c>
      <c r="K6654" s="432"/>
      <c r="L6654" s="432" t="e">
        <f>IF(K6654=0,#REF!,0)</f>
        <v>#REF!</v>
      </c>
      <c r="O6654">
        <v>40484.831664999998</v>
      </c>
      <c r="P6654">
        <v>51</v>
      </c>
    </row>
    <row r="6655" spans="1:16">
      <c r="A6655" s="29">
        <v>6653</v>
      </c>
      <c r="B6655" s="29">
        <v>1032.623999999998</v>
      </c>
      <c r="C6655" s="29">
        <v>15403.281999999899</v>
      </c>
      <c r="D6655" s="29">
        <v>1</v>
      </c>
      <c r="E6655" s="29">
        <v>1</v>
      </c>
      <c r="F6655" s="29">
        <v>236.59099999999901</v>
      </c>
      <c r="G6655" s="29">
        <v>1</v>
      </c>
      <c r="H6655" s="29">
        <v>1</v>
      </c>
      <c r="I6655" s="29">
        <v>1</v>
      </c>
      <c r="K6655" s="432"/>
      <c r="L6655" s="432" t="e">
        <f>IF(K6655=0,#REF!,0)</f>
        <v>#REF!</v>
      </c>
      <c r="O6655">
        <v>40405.129884000002</v>
      </c>
      <c r="P6655">
        <v>48</v>
      </c>
    </row>
    <row r="6656" spans="1:16">
      <c r="A6656" s="29">
        <v>6654</v>
      </c>
      <c r="B6656" s="29">
        <v>1762.222</v>
      </c>
      <c r="C6656" s="29">
        <v>15433.468999999899</v>
      </c>
      <c r="D6656" s="29">
        <v>1</v>
      </c>
      <c r="E6656" s="29">
        <v>1</v>
      </c>
      <c r="F6656" s="29">
        <v>703.53</v>
      </c>
      <c r="G6656" s="29">
        <v>1</v>
      </c>
      <c r="H6656" s="29">
        <v>1</v>
      </c>
      <c r="I6656" s="29">
        <v>1</v>
      </c>
      <c r="K6656" s="432"/>
      <c r="L6656" s="432" t="e">
        <f>IF(K6656=0,#REF!,0)</f>
        <v>#REF!</v>
      </c>
      <c r="O6656">
        <v>40981.702668000013</v>
      </c>
      <c r="P6656">
        <v>47</v>
      </c>
    </row>
    <row r="6657" spans="1:16">
      <c r="A6657" s="29">
        <v>6655</v>
      </c>
      <c r="B6657" s="29">
        <v>6139.8579999999993</v>
      </c>
      <c r="C6657" s="29">
        <v>15548.985999999901</v>
      </c>
      <c r="D6657" s="29">
        <v>1</v>
      </c>
      <c r="E6657" s="29">
        <v>1</v>
      </c>
      <c r="F6657" s="29">
        <v>1872.826</v>
      </c>
      <c r="G6657" s="29">
        <v>1</v>
      </c>
      <c r="H6657" s="29">
        <v>1</v>
      </c>
      <c r="I6657" s="29">
        <v>1</v>
      </c>
      <c r="K6657" s="432"/>
      <c r="L6657" s="432" t="e">
        <f>IF(K6657=0,#REF!,0)</f>
        <v>#REF!</v>
      </c>
      <c r="O6657">
        <v>41034.951231999999</v>
      </c>
      <c r="P6657">
        <v>45</v>
      </c>
    </row>
    <row r="6658" spans="1:16">
      <c r="A6658" s="29">
        <v>6656</v>
      </c>
      <c r="B6658" s="29">
        <v>1762.222</v>
      </c>
      <c r="C6658" s="29">
        <v>28470.519999999899</v>
      </c>
      <c r="D6658" s="29">
        <v>1</v>
      </c>
      <c r="E6658" s="29">
        <v>1</v>
      </c>
      <c r="F6658" s="29">
        <v>3164.518</v>
      </c>
      <c r="G6658" s="29">
        <v>1</v>
      </c>
      <c r="H6658" s="29">
        <v>1</v>
      </c>
      <c r="I6658" s="29">
        <v>1</v>
      </c>
      <c r="K6658" s="432"/>
      <c r="L6658" s="432" t="e">
        <f>IF(K6658=0,#REF!,0)</f>
        <v>#REF!</v>
      </c>
      <c r="O6658">
        <v>41350.961060000001</v>
      </c>
      <c r="P6658">
        <v>47</v>
      </c>
    </row>
    <row r="6659" spans="1:16">
      <c r="A6659" s="29">
        <v>6657</v>
      </c>
      <c r="B6659" s="29">
        <v>1032.623999999998</v>
      </c>
      <c r="C6659" s="29">
        <v>29405.511999999901</v>
      </c>
      <c r="D6659" s="29">
        <v>1</v>
      </c>
      <c r="E6659" s="29">
        <v>1</v>
      </c>
      <c r="F6659" s="29">
        <v>5132.0969999999998</v>
      </c>
      <c r="G6659" s="29">
        <v>1</v>
      </c>
      <c r="H6659" s="29">
        <v>1</v>
      </c>
      <c r="I6659" s="29">
        <v>1</v>
      </c>
      <c r="K6659" s="432"/>
      <c r="L6659" s="432" t="e">
        <f>IF(K6659=0,#REF!,0)</f>
        <v>#REF!</v>
      </c>
      <c r="O6659">
        <v>41030.941069999993</v>
      </c>
      <c r="P6659">
        <v>47</v>
      </c>
    </row>
    <row r="6660" spans="1:16">
      <c r="A6660" s="29">
        <v>6658</v>
      </c>
      <c r="B6660" s="29">
        <v>1153.2399999999991</v>
      </c>
      <c r="C6660" s="29">
        <v>30479.5649999999</v>
      </c>
      <c r="D6660" s="29">
        <v>1</v>
      </c>
      <c r="E6660" s="29">
        <v>1</v>
      </c>
      <c r="F6660" s="29">
        <v>5073.8360000000002</v>
      </c>
      <c r="G6660" s="29">
        <v>1</v>
      </c>
      <c r="H6660" s="29">
        <v>1</v>
      </c>
      <c r="I6660" s="29">
        <v>1</v>
      </c>
      <c r="K6660" s="432"/>
      <c r="L6660" s="432" t="e">
        <f>IF(K6660=0,#REF!,0)</f>
        <v>#REF!</v>
      </c>
      <c r="O6660">
        <v>41077.579682000003</v>
      </c>
      <c r="P6660">
        <v>50</v>
      </c>
    </row>
    <row r="6661" spans="1:16">
      <c r="A6661" s="29">
        <v>6659</v>
      </c>
      <c r="B6661" s="29">
        <v>1213.5469999999989</v>
      </c>
      <c r="C6661" s="29">
        <v>31366.24699999989</v>
      </c>
      <c r="D6661" s="29">
        <v>1</v>
      </c>
      <c r="E6661" s="29">
        <v>1</v>
      </c>
      <c r="F6661" s="29">
        <v>4565.8379999999997</v>
      </c>
      <c r="G6661" s="29">
        <v>1</v>
      </c>
      <c r="H6661" s="29">
        <v>1</v>
      </c>
      <c r="I6661" s="29">
        <v>1</v>
      </c>
      <c r="K6661" s="432"/>
      <c r="L6661" s="432" t="e">
        <f>IF(K6661=0,#REF!,0)</f>
        <v>#REF!</v>
      </c>
      <c r="O6661">
        <v>41286.668731999998</v>
      </c>
      <c r="P6661">
        <v>48</v>
      </c>
    </row>
    <row r="6662" spans="1:16">
      <c r="A6662" s="29">
        <v>6660</v>
      </c>
      <c r="B6662" s="29">
        <v>1213.5469999999989</v>
      </c>
      <c r="C6662" s="29">
        <v>30989.551999999901</v>
      </c>
      <c r="D6662" s="29">
        <v>1</v>
      </c>
      <c r="E6662" s="29">
        <v>1</v>
      </c>
      <c r="F6662" s="29">
        <v>4901.9499999999898</v>
      </c>
      <c r="G6662" s="29">
        <v>1</v>
      </c>
      <c r="H6662" s="29">
        <v>1</v>
      </c>
      <c r="I6662" s="29">
        <v>1</v>
      </c>
      <c r="K6662" s="432"/>
      <c r="L6662" s="432" t="e">
        <f>IF(K6662=0,#REF!,0)</f>
        <v>#REF!</v>
      </c>
      <c r="O6662">
        <v>41738.515289000003</v>
      </c>
      <c r="P6662">
        <v>46</v>
      </c>
    </row>
    <row r="6663" spans="1:16">
      <c r="A6663" s="29">
        <v>6661</v>
      </c>
      <c r="B6663" s="29">
        <v>6200.1660000000002</v>
      </c>
      <c r="C6663" s="29">
        <v>29081.675999999999</v>
      </c>
      <c r="D6663" s="29">
        <v>1</v>
      </c>
      <c r="E6663" s="29">
        <v>1</v>
      </c>
      <c r="F6663" s="29">
        <v>4955.43</v>
      </c>
      <c r="G6663" s="29">
        <v>1</v>
      </c>
      <c r="H6663" s="29">
        <v>1</v>
      </c>
      <c r="I6663" s="29">
        <v>1</v>
      </c>
      <c r="K6663" s="432"/>
      <c r="L6663" s="432" t="e">
        <f>IF(K6663=0,#REF!,0)</f>
        <v>#REF!</v>
      </c>
      <c r="O6663">
        <v>42245.053955000003</v>
      </c>
      <c r="P6663">
        <v>49</v>
      </c>
    </row>
    <row r="6664" spans="1:16">
      <c r="A6664" s="29">
        <v>6662</v>
      </c>
      <c r="B6664" s="29">
        <v>1762.222</v>
      </c>
      <c r="C6664" s="29">
        <v>28898.087999999902</v>
      </c>
      <c r="D6664" s="29">
        <v>1</v>
      </c>
      <c r="E6664" s="29">
        <v>1</v>
      </c>
      <c r="F6664" s="29">
        <v>3944.5010000000002</v>
      </c>
      <c r="G6664" s="29">
        <v>1</v>
      </c>
      <c r="H6664" s="29">
        <v>1</v>
      </c>
      <c r="I6664" s="29">
        <v>1</v>
      </c>
      <c r="K6664" s="432"/>
      <c r="L6664" s="432" t="e">
        <f>IF(K6664=0,#REF!,0)</f>
        <v>#REF!</v>
      </c>
      <c r="O6664">
        <v>41989.684630999996</v>
      </c>
      <c r="P6664">
        <v>45</v>
      </c>
    </row>
    <row r="6665" spans="1:16">
      <c r="A6665" s="29">
        <v>6663</v>
      </c>
      <c r="B6665" s="29">
        <v>1032.623999999998</v>
      </c>
      <c r="C6665" s="29">
        <v>29659.870999999901</v>
      </c>
      <c r="D6665" s="29">
        <v>1</v>
      </c>
      <c r="E6665" s="29">
        <v>1</v>
      </c>
      <c r="F6665" s="29">
        <v>3158.3049999999898</v>
      </c>
      <c r="G6665" s="29">
        <v>1</v>
      </c>
      <c r="H6665" s="29">
        <v>1</v>
      </c>
      <c r="I6665" s="29">
        <v>1</v>
      </c>
      <c r="K6665" s="432"/>
      <c r="L6665" s="432" t="e">
        <f>IF(K6665=0,#REF!,0)</f>
        <v>#REF!</v>
      </c>
      <c r="O6665">
        <v>42080.375335999997</v>
      </c>
      <c r="P6665">
        <v>43</v>
      </c>
    </row>
    <row r="6666" spans="1:16">
      <c r="A6666" s="29">
        <v>6664</v>
      </c>
      <c r="B6666" s="29">
        <v>1032.623999999998</v>
      </c>
      <c r="C6666" s="29">
        <v>29274.661999999898</v>
      </c>
      <c r="D6666" s="29">
        <v>1</v>
      </c>
      <c r="E6666" s="29">
        <v>1</v>
      </c>
      <c r="F6666" s="29">
        <v>2485.1489999999999</v>
      </c>
      <c r="G6666" s="29">
        <v>1</v>
      </c>
      <c r="H6666" s="29">
        <v>1</v>
      </c>
      <c r="I6666" s="29">
        <v>1</v>
      </c>
      <c r="K6666" s="432"/>
      <c r="L6666" s="432" t="e">
        <f>IF(K6666=0,#REF!,0)</f>
        <v>#REF!</v>
      </c>
      <c r="O6666">
        <v>42561.220490000007</v>
      </c>
      <c r="P6666">
        <v>46</v>
      </c>
    </row>
    <row r="6667" spans="1:16">
      <c r="A6667" s="29">
        <v>6665</v>
      </c>
      <c r="B6667" s="29">
        <v>1032.623999999998</v>
      </c>
      <c r="C6667" s="29">
        <v>28898.0629999999</v>
      </c>
      <c r="D6667" s="29">
        <v>1</v>
      </c>
      <c r="E6667" s="29">
        <v>1</v>
      </c>
      <c r="F6667" s="29">
        <v>3159.0629999999901</v>
      </c>
      <c r="G6667" s="29">
        <v>1</v>
      </c>
      <c r="H6667" s="29">
        <v>1</v>
      </c>
      <c r="I6667" s="29">
        <v>1</v>
      </c>
      <c r="K6667" s="432"/>
      <c r="L6667" s="432" t="e">
        <f>IF(K6667=0,#REF!,0)</f>
        <v>#REF!</v>
      </c>
      <c r="O6667">
        <v>42839.35727</v>
      </c>
      <c r="P6667">
        <v>42</v>
      </c>
    </row>
    <row r="6668" spans="1:16">
      <c r="A6668" s="29">
        <v>6666</v>
      </c>
      <c r="B6668" s="29">
        <v>1762.222</v>
      </c>
      <c r="C6668" s="29">
        <v>28212.9039999999</v>
      </c>
      <c r="D6668" s="29">
        <v>1</v>
      </c>
      <c r="E6668" s="29">
        <v>1</v>
      </c>
      <c r="F6668" s="29">
        <v>4058.4559999999901</v>
      </c>
      <c r="G6668" s="29">
        <v>1</v>
      </c>
      <c r="H6668" s="29">
        <v>1</v>
      </c>
      <c r="I6668" s="29">
        <v>1</v>
      </c>
      <c r="K6668" s="432"/>
      <c r="L6668" s="432" t="e">
        <f>IF(K6668=0,#REF!,0)</f>
        <v>#REF!</v>
      </c>
      <c r="O6668">
        <v>43317.562560999999</v>
      </c>
      <c r="P6668">
        <v>43</v>
      </c>
    </row>
    <row r="6669" spans="1:16">
      <c r="A6669" s="29">
        <v>6667</v>
      </c>
      <c r="B6669" s="29">
        <v>6139.8579999999993</v>
      </c>
      <c r="C6669" s="29">
        <v>28118.809999999899</v>
      </c>
      <c r="D6669" s="29">
        <v>1</v>
      </c>
      <c r="E6669" s="29">
        <v>1</v>
      </c>
      <c r="F6669" s="29">
        <v>5631.9459999999899</v>
      </c>
      <c r="G6669" s="29">
        <v>1</v>
      </c>
      <c r="H6669" s="29">
        <v>1</v>
      </c>
      <c r="I6669" s="29">
        <v>1</v>
      </c>
      <c r="K6669" s="432"/>
      <c r="L6669" s="432" t="e">
        <f>IF(K6669=0,#REF!,0)</f>
        <v>#REF!</v>
      </c>
      <c r="O6669">
        <v>45143.758728000001</v>
      </c>
      <c r="P6669">
        <v>48</v>
      </c>
    </row>
    <row r="6670" spans="1:16">
      <c r="A6670" s="29">
        <v>6668</v>
      </c>
      <c r="B6670" s="29">
        <v>7599.07</v>
      </c>
      <c r="C6670" s="29">
        <v>29387.8329999999</v>
      </c>
      <c r="D6670" s="29">
        <v>1</v>
      </c>
      <c r="E6670" s="29">
        <v>1</v>
      </c>
      <c r="F6670" s="29">
        <v>4452.09</v>
      </c>
      <c r="G6670" s="29">
        <v>1</v>
      </c>
      <c r="H6670" s="29">
        <v>1</v>
      </c>
      <c r="I6670" s="29">
        <v>1</v>
      </c>
      <c r="K6670" s="432"/>
      <c r="L6670" s="432" t="e">
        <f>IF(K6670=0,#REF!,0)</f>
        <v>#REF!</v>
      </c>
      <c r="O6670">
        <v>46957.294128000001</v>
      </c>
      <c r="P6670">
        <v>61</v>
      </c>
    </row>
    <row r="6671" spans="1:16">
      <c r="A6671" s="29">
        <v>6669</v>
      </c>
      <c r="B6671" s="29">
        <v>1762.222</v>
      </c>
      <c r="C6671" s="29">
        <v>16153.0519999999</v>
      </c>
      <c r="D6671" s="29">
        <v>1</v>
      </c>
      <c r="E6671" s="29">
        <v>1</v>
      </c>
      <c r="F6671" s="29">
        <v>2487.6570000000002</v>
      </c>
      <c r="G6671" s="29">
        <v>1</v>
      </c>
      <c r="H6671" s="29">
        <v>1</v>
      </c>
      <c r="I6671" s="29">
        <v>1</v>
      </c>
      <c r="K6671" s="432"/>
      <c r="L6671" s="432" t="e">
        <f>IF(K6671=0,#REF!,0)</f>
        <v>#REF!</v>
      </c>
      <c r="O6671">
        <v>47224.785583999997</v>
      </c>
      <c r="P6671">
        <v>50</v>
      </c>
    </row>
    <row r="6672" spans="1:16">
      <c r="A6672" s="29">
        <v>6670</v>
      </c>
      <c r="B6672" s="29">
        <v>1762.222</v>
      </c>
      <c r="C6672" s="29">
        <v>15703.841999999901</v>
      </c>
      <c r="D6672" s="29">
        <v>1</v>
      </c>
      <c r="E6672" s="29">
        <v>1</v>
      </c>
      <c r="F6672" s="29">
        <v>2432.08</v>
      </c>
      <c r="G6672" s="29">
        <v>1</v>
      </c>
      <c r="H6672" s="29">
        <v>1</v>
      </c>
      <c r="I6672" s="29">
        <v>1</v>
      </c>
      <c r="K6672" s="432"/>
      <c r="L6672" s="432" t="e">
        <f>IF(K6672=0,#REF!,0)</f>
        <v>#REF!</v>
      </c>
      <c r="O6672">
        <v>46582.972106000001</v>
      </c>
      <c r="P6672">
        <v>62</v>
      </c>
    </row>
    <row r="6673" spans="1:16">
      <c r="A6673" s="29">
        <v>6671</v>
      </c>
      <c r="B6673" s="29">
        <v>1762.222</v>
      </c>
      <c r="C6673" s="29">
        <v>15254.630999999899</v>
      </c>
      <c r="D6673" s="29">
        <v>1</v>
      </c>
      <c r="E6673" s="29">
        <v>1</v>
      </c>
      <c r="F6673" s="29">
        <v>1984.39399999999</v>
      </c>
      <c r="G6673" s="29">
        <v>1</v>
      </c>
      <c r="H6673" s="29">
        <v>1</v>
      </c>
      <c r="I6673" s="29">
        <v>1</v>
      </c>
      <c r="K6673" s="432"/>
      <c r="L6673" s="432" t="e">
        <f>IF(K6673=0,#REF!,0)</f>
        <v>#REF!</v>
      </c>
      <c r="O6673">
        <v>46840.208312000002</v>
      </c>
      <c r="P6673">
        <v>51</v>
      </c>
    </row>
    <row r="6674" spans="1:16">
      <c r="A6674" s="29">
        <v>6672</v>
      </c>
      <c r="B6674" s="29">
        <v>1032.623999999998</v>
      </c>
      <c r="C6674" s="29">
        <v>15257.6259999999</v>
      </c>
      <c r="D6674" s="29">
        <v>1</v>
      </c>
      <c r="E6674" s="29">
        <v>1</v>
      </c>
      <c r="F6674" s="29">
        <v>1200.925</v>
      </c>
      <c r="G6674" s="29">
        <v>1</v>
      </c>
      <c r="H6674" s="29">
        <v>1</v>
      </c>
      <c r="I6674" s="29">
        <v>1</v>
      </c>
      <c r="K6674" s="432"/>
      <c r="L6674" s="432" t="e">
        <f>IF(K6674=0,#REF!,0)</f>
        <v>#REF!</v>
      </c>
      <c r="O6674">
        <v>46106.120575000001</v>
      </c>
      <c r="P6674">
        <v>60</v>
      </c>
    </row>
    <row r="6675" spans="1:16">
      <c r="A6675" s="29">
        <v>6673</v>
      </c>
      <c r="B6675" s="29">
        <v>1032.623999999998</v>
      </c>
      <c r="C6675" s="29">
        <v>15282.6419999999</v>
      </c>
      <c r="D6675" s="29">
        <v>1</v>
      </c>
      <c r="E6675" s="29">
        <v>1</v>
      </c>
      <c r="F6675" s="29">
        <v>710.92700000000002</v>
      </c>
      <c r="G6675" s="29">
        <v>1</v>
      </c>
      <c r="H6675" s="29">
        <v>1</v>
      </c>
      <c r="I6675" s="29">
        <v>1</v>
      </c>
      <c r="K6675" s="432"/>
      <c r="L6675" s="432" t="e">
        <f>IF(K6675=0,#REF!,0)</f>
        <v>#REF!</v>
      </c>
      <c r="O6675">
        <v>44367.705077999999</v>
      </c>
      <c r="P6675">
        <v>52</v>
      </c>
    </row>
    <row r="6676" spans="1:16">
      <c r="A6676" s="29">
        <v>6674</v>
      </c>
      <c r="B6676" s="29">
        <v>1032.623999999998</v>
      </c>
      <c r="C6676" s="29">
        <v>15306.344999999899</v>
      </c>
      <c r="D6676" s="29">
        <v>1</v>
      </c>
      <c r="E6676" s="29">
        <v>1</v>
      </c>
      <c r="F6676" s="29">
        <v>532.11400000000003</v>
      </c>
      <c r="G6676" s="29">
        <v>1</v>
      </c>
      <c r="H6676" s="29">
        <v>1</v>
      </c>
      <c r="I6676" s="29">
        <v>1</v>
      </c>
      <c r="K6676" s="432"/>
      <c r="L6676" s="432" t="e">
        <f>IF(K6676=0,#REF!,0)</f>
        <v>#REF!</v>
      </c>
      <c r="O6676">
        <v>42240.166533000003</v>
      </c>
      <c r="P6676">
        <v>47</v>
      </c>
    </row>
    <row r="6677" spans="1:16">
      <c r="A6677" s="29">
        <v>6675</v>
      </c>
      <c r="B6677" s="29">
        <v>1032.623999999998</v>
      </c>
      <c r="C6677" s="29">
        <v>15420.2239999999</v>
      </c>
      <c r="D6677" s="29">
        <v>1</v>
      </c>
      <c r="E6677" s="29">
        <v>1</v>
      </c>
      <c r="F6677" s="29">
        <v>417.17499999999899</v>
      </c>
      <c r="G6677" s="29">
        <v>1</v>
      </c>
      <c r="H6677" s="29">
        <v>1</v>
      </c>
      <c r="I6677" s="29">
        <v>1</v>
      </c>
      <c r="K6677" s="432"/>
      <c r="L6677" s="432" t="e">
        <f>IF(K6677=0,#REF!,0)</f>
        <v>#REF!</v>
      </c>
      <c r="O6677">
        <v>42005.766816000003</v>
      </c>
      <c r="P6677">
        <v>43</v>
      </c>
    </row>
    <row r="6678" spans="1:16">
      <c r="A6678" s="29">
        <v>6676</v>
      </c>
      <c r="B6678" s="29">
        <v>1032.623999999998</v>
      </c>
      <c r="C6678" s="29">
        <v>15394.424999999899</v>
      </c>
      <c r="D6678" s="29">
        <v>1</v>
      </c>
      <c r="E6678" s="29">
        <v>1</v>
      </c>
      <c r="F6678" s="29">
        <v>238.29899999999901</v>
      </c>
      <c r="G6678" s="29">
        <v>1</v>
      </c>
      <c r="H6678" s="29">
        <v>1</v>
      </c>
      <c r="I6678" s="29">
        <v>1</v>
      </c>
      <c r="K6678" s="432"/>
      <c r="L6678" s="432" t="e">
        <f>IF(K6678=0,#REF!,0)</f>
        <v>#REF!</v>
      </c>
      <c r="O6678">
        <v>41509.086364000003</v>
      </c>
      <c r="P6678">
        <v>46</v>
      </c>
    </row>
    <row r="6679" spans="1:16">
      <c r="A6679" s="29">
        <v>6677</v>
      </c>
      <c r="B6679" s="29">
        <v>1032.623999999998</v>
      </c>
      <c r="C6679" s="29">
        <v>15405.306999999901</v>
      </c>
      <c r="D6679" s="29">
        <v>1</v>
      </c>
      <c r="E6679" s="29">
        <v>1</v>
      </c>
      <c r="F6679" s="29">
        <v>238.44399999999899</v>
      </c>
      <c r="G6679" s="29">
        <v>1</v>
      </c>
      <c r="H6679" s="29">
        <v>1</v>
      </c>
      <c r="I6679" s="29">
        <v>1</v>
      </c>
      <c r="K6679" s="432"/>
      <c r="L6679" s="432" t="e">
        <f>IF(K6679=0,#REF!,0)</f>
        <v>#REF!</v>
      </c>
      <c r="O6679">
        <v>41421.491728999987</v>
      </c>
      <c r="P6679">
        <v>45</v>
      </c>
    </row>
    <row r="6680" spans="1:16">
      <c r="A6680" s="29">
        <v>6678</v>
      </c>
      <c r="B6680" s="29">
        <v>1762.222</v>
      </c>
      <c r="C6680" s="29">
        <v>15416.815999999901</v>
      </c>
      <c r="D6680" s="29">
        <v>1</v>
      </c>
      <c r="E6680" s="29">
        <v>1</v>
      </c>
      <c r="F6680" s="29">
        <v>417.171999999999</v>
      </c>
      <c r="G6680" s="29">
        <v>1</v>
      </c>
      <c r="H6680" s="29">
        <v>1</v>
      </c>
      <c r="I6680" s="29">
        <v>1</v>
      </c>
      <c r="K6680" s="432"/>
      <c r="L6680" s="432" t="e">
        <f>IF(K6680=0,#REF!,0)</f>
        <v>#REF!</v>
      </c>
      <c r="O6680">
        <v>41872.418366000013</v>
      </c>
      <c r="P6680">
        <v>46</v>
      </c>
    </row>
    <row r="6681" spans="1:16">
      <c r="A6681" s="29">
        <v>6679</v>
      </c>
      <c r="B6681" s="29">
        <v>6139.8579999999993</v>
      </c>
      <c r="C6681" s="29">
        <v>15529.7399999999</v>
      </c>
      <c r="D6681" s="29">
        <v>1</v>
      </c>
      <c r="E6681" s="29">
        <v>1</v>
      </c>
      <c r="F6681" s="29">
        <v>1261.8720000000001</v>
      </c>
      <c r="G6681" s="29">
        <v>1</v>
      </c>
      <c r="H6681" s="29">
        <v>1</v>
      </c>
      <c r="I6681" s="29">
        <v>1</v>
      </c>
      <c r="K6681" s="432"/>
      <c r="L6681" s="432" t="e">
        <f>IF(K6681=0,#REF!,0)</f>
        <v>#REF!</v>
      </c>
      <c r="O6681">
        <v>43054.885436999997</v>
      </c>
      <c r="P6681">
        <v>44</v>
      </c>
    </row>
    <row r="6682" spans="1:16">
      <c r="A6682" s="29">
        <v>6680</v>
      </c>
      <c r="B6682" s="29">
        <v>1762.222</v>
      </c>
      <c r="C6682" s="29">
        <v>15812.155999999901</v>
      </c>
      <c r="D6682" s="29">
        <v>1</v>
      </c>
      <c r="E6682" s="29">
        <v>1</v>
      </c>
      <c r="F6682" s="29">
        <v>2599.674</v>
      </c>
      <c r="G6682" s="29">
        <v>1</v>
      </c>
      <c r="H6682" s="29">
        <v>1</v>
      </c>
      <c r="I6682" s="29">
        <v>1</v>
      </c>
      <c r="K6682" s="432"/>
      <c r="L6682" s="432" t="e">
        <f>IF(K6682=0,#REF!,0)</f>
        <v>#REF!</v>
      </c>
      <c r="O6682">
        <v>43861.77951</v>
      </c>
      <c r="P6682">
        <v>45</v>
      </c>
    </row>
    <row r="6683" spans="1:16">
      <c r="A6683" s="29">
        <v>6681</v>
      </c>
      <c r="B6683" s="29">
        <v>1032.623999999998</v>
      </c>
      <c r="C6683" s="29">
        <v>16846.761999999901</v>
      </c>
      <c r="D6683" s="29">
        <v>1</v>
      </c>
      <c r="E6683" s="29">
        <v>1</v>
      </c>
      <c r="F6683" s="29">
        <v>4136.3239999999996</v>
      </c>
      <c r="G6683" s="29">
        <v>1</v>
      </c>
      <c r="H6683" s="29">
        <v>1</v>
      </c>
      <c r="I6683" s="29">
        <v>1</v>
      </c>
      <c r="K6683" s="432"/>
      <c r="L6683" s="432" t="e">
        <f>IF(K6683=0,#REF!,0)</f>
        <v>#REF!</v>
      </c>
      <c r="O6683">
        <v>43953.313691000003</v>
      </c>
      <c r="P6683">
        <v>47</v>
      </c>
    </row>
    <row r="6684" spans="1:16">
      <c r="A6684" s="29">
        <v>6682</v>
      </c>
      <c r="B6684" s="29">
        <v>1153.2399999999991</v>
      </c>
      <c r="C6684" s="29">
        <v>17792.710999999901</v>
      </c>
      <c r="D6684" s="29">
        <v>1</v>
      </c>
      <c r="E6684" s="29">
        <v>1</v>
      </c>
      <c r="F6684" s="29">
        <v>5376.0239999999903</v>
      </c>
      <c r="G6684" s="29">
        <v>1</v>
      </c>
      <c r="H6684" s="29">
        <v>1</v>
      </c>
      <c r="I6684" s="29">
        <v>1</v>
      </c>
      <c r="K6684" s="432"/>
      <c r="L6684" s="432" t="e">
        <f>IF(K6684=0,#REF!,0)</f>
        <v>#REF!</v>
      </c>
      <c r="O6684">
        <v>45688.836731000003</v>
      </c>
      <c r="P6684">
        <v>53</v>
      </c>
    </row>
    <row r="6685" spans="1:16">
      <c r="A6685" s="29">
        <v>6683</v>
      </c>
      <c r="B6685" s="29">
        <v>1213.5469999999989</v>
      </c>
      <c r="C6685" s="29">
        <v>18679.559999999899</v>
      </c>
      <c r="D6685" s="29">
        <v>1</v>
      </c>
      <c r="E6685" s="29">
        <v>1</v>
      </c>
      <c r="F6685" s="29">
        <v>5914.9870000000001</v>
      </c>
      <c r="G6685" s="29">
        <v>1</v>
      </c>
      <c r="H6685" s="29">
        <v>1</v>
      </c>
      <c r="I6685" s="29">
        <v>1</v>
      </c>
      <c r="K6685" s="432"/>
      <c r="L6685" s="432" t="e">
        <f>IF(K6685=0,#REF!,0)</f>
        <v>#REF!</v>
      </c>
      <c r="O6685">
        <v>46170.080688999988</v>
      </c>
      <c r="P6685">
        <v>53</v>
      </c>
    </row>
    <row r="6686" spans="1:16">
      <c r="A6686" s="29">
        <v>6684</v>
      </c>
      <c r="B6686" s="29">
        <v>1213.5469999999989</v>
      </c>
      <c r="C6686" s="29">
        <v>18294.355999999902</v>
      </c>
      <c r="D6686" s="29">
        <v>1</v>
      </c>
      <c r="E6686" s="29">
        <v>1</v>
      </c>
      <c r="F6686" s="29">
        <v>6224.2349999999997</v>
      </c>
      <c r="G6686" s="29">
        <v>1</v>
      </c>
      <c r="H6686" s="29">
        <v>1</v>
      </c>
      <c r="I6686" s="29">
        <v>1</v>
      </c>
      <c r="K6686" s="432"/>
      <c r="L6686" s="432" t="e">
        <f>IF(K6686=0,#REF!,0)</f>
        <v>#REF!</v>
      </c>
      <c r="O6686">
        <v>46835.170196999999</v>
      </c>
      <c r="P6686">
        <v>47</v>
      </c>
    </row>
    <row r="6687" spans="1:16">
      <c r="A6687" s="29">
        <v>6685</v>
      </c>
      <c r="B6687" s="29">
        <v>6200.1660000000002</v>
      </c>
      <c r="C6687" s="29">
        <v>16386.614999999889</v>
      </c>
      <c r="D6687" s="29">
        <v>1</v>
      </c>
      <c r="E6687" s="29">
        <v>1</v>
      </c>
      <c r="F6687" s="29">
        <v>5349.7359999999999</v>
      </c>
      <c r="G6687" s="29">
        <v>1</v>
      </c>
      <c r="H6687" s="29">
        <v>1</v>
      </c>
      <c r="I6687" s="29">
        <v>1</v>
      </c>
      <c r="K6687" s="432"/>
      <c r="L6687" s="432" t="e">
        <f>IF(K6687=0,#REF!,0)</f>
        <v>#REF!</v>
      </c>
      <c r="O6687">
        <v>46466.219908999999</v>
      </c>
      <c r="P6687">
        <v>46</v>
      </c>
    </row>
    <row r="6688" spans="1:16">
      <c r="A6688" s="29">
        <v>6686</v>
      </c>
      <c r="B6688" s="29">
        <v>1762.222</v>
      </c>
      <c r="C6688" s="29">
        <v>16203.154999999901</v>
      </c>
      <c r="D6688" s="29">
        <v>1</v>
      </c>
      <c r="E6688" s="29">
        <v>1</v>
      </c>
      <c r="F6688" s="29">
        <v>4603.5429999999997</v>
      </c>
      <c r="G6688" s="29">
        <v>1</v>
      </c>
      <c r="H6688" s="29">
        <v>1</v>
      </c>
      <c r="I6688" s="29">
        <v>1</v>
      </c>
      <c r="K6688" s="432"/>
      <c r="L6688" s="432" t="e">
        <f>IF(K6688=0,#REF!,0)</f>
        <v>#REF!</v>
      </c>
      <c r="O6688">
        <v>46842.297423000004</v>
      </c>
      <c r="P6688">
        <v>45</v>
      </c>
    </row>
    <row r="6689" spans="1:16">
      <c r="A6689" s="29">
        <v>6687</v>
      </c>
      <c r="B6689" s="29">
        <v>1032.623999999998</v>
      </c>
      <c r="C6689" s="29">
        <v>16973.5649999999</v>
      </c>
      <c r="D6689" s="29">
        <v>1</v>
      </c>
      <c r="E6689" s="29">
        <v>1</v>
      </c>
      <c r="F6689" s="29">
        <v>3609.279</v>
      </c>
      <c r="G6689" s="29">
        <v>1</v>
      </c>
      <c r="H6689" s="29">
        <v>1</v>
      </c>
      <c r="I6689" s="29">
        <v>1</v>
      </c>
      <c r="K6689" s="432"/>
      <c r="L6689" s="432" t="e">
        <f>IF(K6689=0,#REF!,0)</f>
        <v>#REF!</v>
      </c>
      <c r="O6689">
        <v>46788.738433999999</v>
      </c>
      <c r="P6689">
        <v>44</v>
      </c>
    </row>
    <row r="6690" spans="1:16">
      <c r="A6690" s="29">
        <v>6688</v>
      </c>
      <c r="B6690" s="29">
        <v>1032.623999999998</v>
      </c>
      <c r="C6690" s="29">
        <v>16588.360999999899</v>
      </c>
      <c r="D6690" s="29">
        <v>1</v>
      </c>
      <c r="E6690" s="29">
        <v>1</v>
      </c>
      <c r="F6690" s="29">
        <v>3174.3539999999998</v>
      </c>
      <c r="G6690" s="29">
        <v>1</v>
      </c>
      <c r="H6690" s="29">
        <v>1</v>
      </c>
      <c r="I6690" s="29">
        <v>1</v>
      </c>
      <c r="K6690" s="432"/>
      <c r="L6690" s="432" t="e">
        <f>IF(K6690=0,#REF!,0)</f>
        <v>#REF!</v>
      </c>
      <c r="O6690">
        <v>46526.073058999988</v>
      </c>
      <c r="P6690">
        <v>44</v>
      </c>
    </row>
    <row r="6691" spans="1:16">
      <c r="A6691" s="29">
        <v>6689</v>
      </c>
      <c r="B6691" s="29">
        <v>1032.623999999998</v>
      </c>
      <c r="C6691" s="29">
        <v>16203.154999999901</v>
      </c>
      <c r="D6691" s="29">
        <v>1</v>
      </c>
      <c r="E6691" s="29">
        <v>1</v>
      </c>
      <c r="F6691" s="29">
        <v>1812.6559999999999</v>
      </c>
      <c r="G6691" s="29">
        <v>1</v>
      </c>
      <c r="H6691" s="29">
        <v>1</v>
      </c>
      <c r="I6691" s="29">
        <v>1</v>
      </c>
      <c r="K6691" s="432"/>
      <c r="L6691" s="432" t="e">
        <f>IF(K6691=0,#REF!,0)</f>
        <v>#REF!</v>
      </c>
      <c r="O6691">
        <v>46633.033507</v>
      </c>
      <c r="P6691">
        <v>47</v>
      </c>
    </row>
    <row r="6692" spans="1:16">
      <c r="A6692" s="29">
        <v>6690</v>
      </c>
      <c r="B6692" s="29">
        <v>1762.222</v>
      </c>
      <c r="C6692" s="29">
        <v>15499.762999999901</v>
      </c>
      <c r="D6692" s="29">
        <v>1</v>
      </c>
      <c r="E6692" s="29">
        <v>1</v>
      </c>
      <c r="F6692" s="29">
        <v>3422.5050000000001</v>
      </c>
      <c r="G6692" s="29">
        <v>1</v>
      </c>
      <c r="H6692" s="29">
        <v>1</v>
      </c>
      <c r="I6692" s="29">
        <v>1</v>
      </c>
      <c r="K6692" s="432"/>
      <c r="L6692" s="432" t="e">
        <f>IF(K6692=0,#REF!,0)</f>
        <v>#REF!</v>
      </c>
      <c r="O6692">
        <v>47662.461365000003</v>
      </c>
      <c r="P6692">
        <v>47</v>
      </c>
    </row>
    <row r="6693" spans="1:16">
      <c r="A6693" s="29">
        <v>6691</v>
      </c>
      <c r="B6693" s="29">
        <v>6139.8579999999993</v>
      </c>
      <c r="C6693" s="29">
        <v>15423.693999999899</v>
      </c>
      <c r="D6693" s="29">
        <v>1</v>
      </c>
      <c r="E6693" s="29">
        <v>1</v>
      </c>
      <c r="F6693" s="29">
        <v>4476.52699999999</v>
      </c>
      <c r="G6693" s="29">
        <v>1</v>
      </c>
      <c r="H6693" s="29">
        <v>1</v>
      </c>
      <c r="I6693" s="29">
        <v>1</v>
      </c>
      <c r="K6693" s="432"/>
      <c r="L6693" s="432" t="e">
        <f>IF(K6693=0,#REF!,0)</f>
        <v>#REF!</v>
      </c>
      <c r="O6693">
        <v>49103.992309000001</v>
      </c>
      <c r="P6693">
        <v>54</v>
      </c>
    </row>
    <row r="6694" spans="1:16">
      <c r="A6694" s="29">
        <v>6692</v>
      </c>
      <c r="B6694" s="29">
        <v>7599.07</v>
      </c>
      <c r="C6694" s="29">
        <v>16701.287999999899</v>
      </c>
      <c r="D6694" s="29">
        <v>1</v>
      </c>
      <c r="E6694" s="29">
        <v>1</v>
      </c>
      <c r="F6694" s="29">
        <v>4849.1679999999997</v>
      </c>
      <c r="G6694" s="29">
        <v>1</v>
      </c>
      <c r="H6694" s="29">
        <v>1</v>
      </c>
      <c r="I6694" s="29">
        <v>1</v>
      </c>
      <c r="K6694" s="432"/>
      <c r="L6694" s="432" t="e">
        <f>IF(K6694=0,#REF!,0)</f>
        <v>#REF!</v>
      </c>
      <c r="O6694">
        <v>50227.063720999999</v>
      </c>
      <c r="P6694">
        <v>54</v>
      </c>
    </row>
    <row r="6695" spans="1:16">
      <c r="A6695" s="29">
        <v>6693</v>
      </c>
      <c r="B6695" s="29">
        <v>1762.222</v>
      </c>
      <c r="C6695" s="29">
        <v>16153.0519999999</v>
      </c>
      <c r="D6695" s="29">
        <v>1</v>
      </c>
      <c r="E6695" s="29">
        <v>1</v>
      </c>
      <c r="F6695" s="29">
        <v>2495.4479999999899</v>
      </c>
      <c r="G6695" s="29">
        <v>1</v>
      </c>
      <c r="H6695" s="29">
        <v>1</v>
      </c>
      <c r="I6695" s="29">
        <v>1</v>
      </c>
      <c r="K6695" s="432"/>
      <c r="L6695" s="432" t="e">
        <f>IF(K6695=0,#REF!,0)</f>
        <v>#REF!</v>
      </c>
      <c r="O6695">
        <v>49697.646269999997</v>
      </c>
      <c r="P6695">
        <v>64</v>
      </c>
    </row>
    <row r="6696" spans="1:16">
      <c r="A6696" s="29">
        <v>6694</v>
      </c>
      <c r="B6696" s="29">
        <v>1762.222</v>
      </c>
      <c r="C6696" s="29">
        <v>15703.841999999901</v>
      </c>
      <c r="D6696" s="29">
        <v>1</v>
      </c>
      <c r="E6696" s="29">
        <v>1</v>
      </c>
      <c r="F6696" s="29">
        <v>2310.2199999999998</v>
      </c>
      <c r="G6696" s="29">
        <v>1</v>
      </c>
      <c r="H6696" s="29">
        <v>1</v>
      </c>
      <c r="I6696" s="29">
        <v>1</v>
      </c>
      <c r="K6696" s="432"/>
      <c r="L6696" s="432" t="e">
        <f>IF(K6696=0,#REF!,0)</f>
        <v>#REF!</v>
      </c>
      <c r="O6696">
        <v>49256.186646000002</v>
      </c>
      <c r="P6696">
        <v>55</v>
      </c>
    </row>
    <row r="6697" spans="1:16">
      <c r="A6697" s="29">
        <v>6695</v>
      </c>
      <c r="B6697" s="29">
        <v>1762.222</v>
      </c>
      <c r="C6697" s="29">
        <v>15254.630999999899</v>
      </c>
      <c r="D6697" s="29">
        <v>1</v>
      </c>
      <c r="E6697" s="29">
        <v>1</v>
      </c>
      <c r="F6697" s="29">
        <v>2125.0309999999999</v>
      </c>
      <c r="G6697" s="29">
        <v>1</v>
      </c>
      <c r="H6697" s="29">
        <v>1</v>
      </c>
      <c r="I6697" s="29">
        <v>1</v>
      </c>
      <c r="K6697" s="432"/>
      <c r="L6697" s="432" t="e">
        <f>IF(K6697=0,#REF!,0)</f>
        <v>#REF!</v>
      </c>
      <c r="O6697">
        <v>49093.422119000003</v>
      </c>
      <c r="P6697">
        <v>60</v>
      </c>
    </row>
    <row r="6698" spans="1:16">
      <c r="A6698" s="29">
        <v>6696</v>
      </c>
      <c r="B6698" s="29">
        <v>1032.623999999998</v>
      </c>
      <c r="C6698" s="29">
        <v>15254.630999999899</v>
      </c>
      <c r="D6698" s="29">
        <v>1</v>
      </c>
      <c r="E6698" s="29">
        <v>1</v>
      </c>
      <c r="F6698" s="29">
        <v>1198.94299999999</v>
      </c>
      <c r="G6698" s="29">
        <v>1</v>
      </c>
      <c r="H6698" s="29">
        <v>1</v>
      </c>
      <c r="I6698" s="29">
        <v>1</v>
      </c>
      <c r="K6698" s="432"/>
      <c r="L6698" s="432" t="e">
        <f>IF(K6698=0,#REF!,0)</f>
        <v>#REF!</v>
      </c>
      <c r="O6698">
        <v>49047.606780000002</v>
      </c>
      <c r="P6698">
        <v>51</v>
      </c>
    </row>
    <row r="6699" spans="1:16">
      <c r="A6699" s="29">
        <v>6697</v>
      </c>
      <c r="B6699" s="29">
        <v>1032.623999999998</v>
      </c>
      <c r="C6699" s="29">
        <v>15254.630999999899</v>
      </c>
      <c r="D6699" s="29">
        <v>1</v>
      </c>
      <c r="E6699" s="29">
        <v>1</v>
      </c>
      <c r="F6699" s="29">
        <v>558.57500000000005</v>
      </c>
      <c r="G6699" s="29">
        <v>1</v>
      </c>
      <c r="H6699" s="29">
        <v>1</v>
      </c>
      <c r="I6699" s="29">
        <v>1</v>
      </c>
      <c r="K6699" s="432"/>
      <c r="L6699" s="432" t="e">
        <f>IF(K6699=0,#REF!,0)</f>
        <v>#REF!</v>
      </c>
      <c r="O6699">
        <v>46783.328735000003</v>
      </c>
      <c r="P6699">
        <v>53</v>
      </c>
    </row>
    <row r="6700" spans="1:16">
      <c r="A6700" s="29">
        <v>6698</v>
      </c>
      <c r="B6700" s="29">
        <v>1032.623999999998</v>
      </c>
      <c r="C6700" s="29">
        <v>15187.612999999899</v>
      </c>
      <c r="D6700" s="29">
        <v>1</v>
      </c>
      <c r="E6700" s="29">
        <v>1</v>
      </c>
      <c r="F6700" s="29">
        <v>321.60500000000002</v>
      </c>
      <c r="G6700" s="29">
        <v>1</v>
      </c>
      <c r="H6700" s="29">
        <v>1</v>
      </c>
      <c r="I6700" s="29">
        <v>1</v>
      </c>
      <c r="K6700" s="432"/>
      <c r="L6700" s="432" t="e">
        <f>IF(K6700=0,#REF!,0)</f>
        <v>#REF!</v>
      </c>
      <c r="O6700">
        <v>45370.880615000002</v>
      </c>
      <c r="P6700">
        <v>48</v>
      </c>
    </row>
    <row r="6701" spans="1:16">
      <c r="A6701" s="29">
        <v>6699</v>
      </c>
      <c r="B6701" s="29">
        <v>1032.623999999998</v>
      </c>
      <c r="C6701" s="29">
        <v>15284.434999999899</v>
      </c>
      <c r="D6701" s="29">
        <v>1</v>
      </c>
      <c r="E6701" s="29">
        <v>1</v>
      </c>
      <c r="F6701" s="29">
        <v>266.60999999999899</v>
      </c>
      <c r="G6701" s="29">
        <v>1</v>
      </c>
      <c r="H6701" s="29">
        <v>1</v>
      </c>
      <c r="I6701" s="29">
        <v>1</v>
      </c>
      <c r="K6701" s="432"/>
      <c r="L6701" s="432" t="e">
        <f>IF(K6701=0,#REF!,0)</f>
        <v>#REF!</v>
      </c>
      <c r="O6701">
        <v>45276.367124999997</v>
      </c>
      <c r="P6701">
        <v>48</v>
      </c>
    </row>
    <row r="6702" spans="1:16">
      <c r="A6702" s="29">
        <v>6700</v>
      </c>
      <c r="B6702" s="29">
        <v>1032.623999999998</v>
      </c>
      <c r="C6702" s="29">
        <v>15384.217999999901</v>
      </c>
      <c r="D6702" s="29">
        <v>1</v>
      </c>
      <c r="E6702" s="29">
        <v>1</v>
      </c>
      <c r="F6702" s="29">
        <v>267.47699999999998</v>
      </c>
      <c r="G6702" s="29">
        <v>1</v>
      </c>
      <c r="H6702" s="29">
        <v>1</v>
      </c>
      <c r="I6702" s="29">
        <v>1</v>
      </c>
      <c r="K6702" s="432"/>
      <c r="L6702" s="432" t="e">
        <f>IF(K6702=0,#REF!,0)</f>
        <v>#REF!</v>
      </c>
      <c r="O6702">
        <v>44372.758576</v>
      </c>
      <c r="P6702">
        <v>44</v>
      </c>
    </row>
    <row r="6703" spans="1:16">
      <c r="A6703" s="29">
        <v>6701</v>
      </c>
      <c r="B6703" s="29">
        <v>1032.623999999998</v>
      </c>
      <c r="C6703" s="29">
        <v>15470.7229999999</v>
      </c>
      <c r="D6703" s="29">
        <v>1</v>
      </c>
      <c r="E6703" s="29">
        <v>1</v>
      </c>
      <c r="F6703" s="29">
        <v>241.14899999999901</v>
      </c>
      <c r="G6703" s="29">
        <v>1</v>
      </c>
      <c r="H6703" s="29">
        <v>1</v>
      </c>
      <c r="I6703" s="29">
        <v>1</v>
      </c>
      <c r="K6703" s="432"/>
      <c r="L6703" s="432" t="e">
        <f>IF(K6703=0,#REF!,0)</f>
        <v>#REF!</v>
      </c>
      <c r="O6703">
        <v>44483.029602000002</v>
      </c>
      <c r="P6703">
        <v>43</v>
      </c>
    </row>
    <row r="6704" spans="1:16">
      <c r="A6704" s="29">
        <v>6702</v>
      </c>
      <c r="B6704" s="29">
        <v>1762.222</v>
      </c>
      <c r="C6704" s="29">
        <v>15530.3109999999</v>
      </c>
      <c r="D6704" s="29">
        <v>1</v>
      </c>
      <c r="E6704" s="29">
        <v>1</v>
      </c>
      <c r="F6704" s="29">
        <v>2512.2049999999999</v>
      </c>
      <c r="G6704" s="29">
        <v>1</v>
      </c>
      <c r="H6704" s="29">
        <v>1</v>
      </c>
      <c r="I6704" s="29">
        <v>1</v>
      </c>
      <c r="K6704" s="432"/>
      <c r="L6704" s="432" t="e">
        <f>IF(K6704=0,#REF!,0)</f>
        <v>#REF!</v>
      </c>
      <c r="O6704">
        <v>44705.475372000001</v>
      </c>
      <c r="P6704">
        <v>44</v>
      </c>
    </row>
    <row r="6705" spans="1:16">
      <c r="A6705" s="29">
        <v>6703</v>
      </c>
      <c r="B6705" s="29">
        <v>6139.8579999999993</v>
      </c>
      <c r="C6705" s="29">
        <v>15659.541999999899</v>
      </c>
      <c r="D6705" s="29">
        <v>1</v>
      </c>
      <c r="E6705" s="29">
        <v>1</v>
      </c>
      <c r="F6705" s="29">
        <v>6697.4839999999986</v>
      </c>
      <c r="G6705" s="29">
        <v>1</v>
      </c>
      <c r="H6705" s="29">
        <v>1</v>
      </c>
      <c r="I6705" s="29">
        <v>1</v>
      </c>
      <c r="K6705" s="432"/>
      <c r="L6705" s="432" t="e">
        <f>IF(K6705=0,#REF!,0)</f>
        <v>#REF!</v>
      </c>
      <c r="O6705">
        <v>46152.330443999999</v>
      </c>
      <c r="P6705">
        <v>43</v>
      </c>
    </row>
    <row r="6706" spans="1:16">
      <c r="A6706" s="29">
        <v>6704</v>
      </c>
      <c r="B6706" s="29">
        <v>1762.222</v>
      </c>
      <c r="C6706" s="29">
        <v>41022.960999999887</v>
      </c>
      <c r="D6706" s="29">
        <v>1</v>
      </c>
      <c r="E6706" s="29">
        <v>1</v>
      </c>
      <c r="F6706" s="29">
        <v>5993.3089999999902</v>
      </c>
      <c r="G6706" s="29">
        <v>1</v>
      </c>
      <c r="H6706" s="29">
        <v>1</v>
      </c>
      <c r="I6706" s="29">
        <v>1</v>
      </c>
      <c r="K6706" s="432"/>
      <c r="L6706" s="432" t="e">
        <f>IF(K6706=0,#REF!,0)</f>
        <v>#REF!</v>
      </c>
      <c r="O6706">
        <v>46674.605469000002</v>
      </c>
      <c r="P6706">
        <v>45</v>
      </c>
    </row>
    <row r="6707" spans="1:16">
      <c r="A6707" s="29">
        <v>6705</v>
      </c>
      <c r="B6707" s="29">
        <v>1032.623999999998</v>
      </c>
      <c r="C6707" s="29">
        <v>68640.062999999907</v>
      </c>
      <c r="D6707" s="29">
        <v>1</v>
      </c>
      <c r="E6707" s="29">
        <v>1</v>
      </c>
      <c r="F6707" s="29">
        <v>4516.0989999999892</v>
      </c>
      <c r="G6707" s="29">
        <v>1</v>
      </c>
      <c r="H6707" s="29">
        <v>1</v>
      </c>
      <c r="I6707" s="29">
        <v>1</v>
      </c>
      <c r="K6707" s="432"/>
      <c r="L6707" s="432" t="e">
        <f>IF(K6707=0,#REF!,0)</f>
        <v>#REF!</v>
      </c>
      <c r="O6707">
        <v>46965.697082999999</v>
      </c>
      <c r="P6707">
        <v>48</v>
      </c>
    </row>
    <row r="6708" spans="1:16">
      <c r="A6708" s="29">
        <v>6706</v>
      </c>
      <c r="B6708" s="29">
        <v>1153.2399999999991</v>
      </c>
      <c r="C6708" s="29">
        <v>85072.343999999895</v>
      </c>
      <c r="D6708" s="29">
        <v>1</v>
      </c>
      <c r="E6708" s="29">
        <v>1</v>
      </c>
      <c r="F6708" s="29">
        <v>3368.817</v>
      </c>
      <c r="G6708" s="29">
        <v>1</v>
      </c>
      <c r="H6708" s="29">
        <v>1</v>
      </c>
      <c r="I6708" s="29">
        <v>1</v>
      </c>
      <c r="K6708" s="432"/>
      <c r="L6708" s="432" t="e">
        <f>IF(K6708=0,#REF!,0)</f>
        <v>#REF!</v>
      </c>
      <c r="O6708">
        <v>46863.912048999999</v>
      </c>
      <c r="P6708">
        <v>49</v>
      </c>
    </row>
    <row r="6709" spans="1:16">
      <c r="A6709" s="29">
        <v>6707</v>
      </c>
      <c r="B6709" s="29">
        <v>1213.5469999999989</v>
      </c>
      <c r="C6709" s="29">
        <v>101468.9929999998</v>
      </c>
      <c r="D6709" s="29">
        <v>1</v>
      </c>
      <c r="E6709" s="29">
        <v>1</v>
      </c>
      <c r="F6709" s="29">
        <v>2967.0629999999901</v>
      </c>
      <c r="G6709" s="29">
        <v>1</v>
      </c>
      <c r="H6709" s="29">
        <v>1</v>
      </c>
      <c r="I6709" s="29">
        <v>1</v>
      </c>
      <c r="K6709" s="432">
        <v>8722.6783597573267</v>
      </c>
      <c r="L6709" s="432">
        <f>IF(K6709=0,#REF!,0)</f>
        <v>0</v>
      </c>
      <c r="O6709">
        <v>48216.608612000004</v>
      </c>
      <c r="P6709">
        <v>49</v>
      </c>
    </row>
    <row r="6710" spans="1:16">
      <c r="A6710" s="29">
        <v>6708</v>
      </c>
      <c r="B6710" s="29">
        <v>1213.5469999999989</v>
      </c>
      <c r="C6710" s="29">
        <v>85510.772999999899</v>
      </c>
      <c r="D6710" s="29">
        <v>1</v>
      </c>
      <c r="E6710" s="29">
        <v>1</v>
      </c>
      <c r="F6710" s="29">
        <v>2769.07599999999</v>
      </c>
      <c r="G6710" s="29">
        <v>1</v>
      </c>
      <c r="H6710" s="29">
        <v>1</v>
      </c>
      <c r="I6710" s="29">
        <v>1</v>
      </c>
      <c r="K6710" s="432">
        <v>11144.772356665309</v>
      </c>
      <c r="L6710" s="432">
        <f>IF(K6710=0,#REF!,0)</f>
        <v>0</v>
      </c>
      <c r="O6710">
        <v>48470.791138000001</v>
      </c>
      <c r="P6710">
        <v>49</v>
      </c>
    </row>
    <row r="6711" spans="1:16">
      <c r="A6711" s="29">
        <v>6709</v>
      </c>
      <c r="B6711" s="29">
        <v>6200.1660000000002</v>
      </c>
      <c r="C6711" s="29">
        <v>48392.844999999899</v>
      </c>
      <c r="D6711" s="29">
        <v>1</v>
      </c>
      <c r="E6711" s="29">
        <v>1</v>
      </c>
      <c r="F6711" s="29">
        <v>4143.2439999999997</v>
      </c>
      <c r="G6711" s="29">
        <v>1</v>
      </c>
      <c r="H6711" s="29">
        <v>1</v>
      </c>
      <c r="I6711" s="29">
        <v>1</v>
      </c>
      <c r="K6711" s="432"/>
      <c r="L6711" s="432" t="e">
        <f>IF(K6711=0,#REF!,0)</f>
        <v>#REF!</v>
      </c>
      <c r="O6711">
        <v>48188.363525000001</v>
      </c>
      <c r="P6711">
        <v>46</v>
      </c>
    </row>
    <row r="6712" spans="1:16">
      <c r="A6712" s="29">
        <v>6710</v>
      </c>
      <c r="B6712" s="29">
        <v>1762.222</v>
      </c>
      <c r="C6712" s="29">
        <v>67851.357999999906</v>
      </c>
      <c r="D6712" s="29">
        <v>1</v>
      </c>
      <c r="E6712" s="29">
        <v>1</v>
      </c>
      <c r="F6712" s="29">
        <v>3684.4259999999899</v>
      </c>
      <c r="G6712" s="29">
        <v>1</v>
      </c>
      <c r="H6712" s="29">
        <v>1</v>
      </c>
      <c r="I6712" s="29">
        <v>1</v>
      </c>
      <c r="K6712" s="432">
        <v>8818.0737798984828</v>
      </c>
      <c r="L6712" s="432">
        <f>IF(K6712=0,#REF!,0)</f>
        <v>0</v>
      </c>
      <c r="O6712">
        <v>48364.816803000002</v>
      </c>
      <c r="P6712">
        <v>44</v>
      </c>
    </row>
    <row r="6713" spans="1:16">
      <c r="A6713" s="29">
        <v>6711</v>
      </c>
      <c r="B6713" s="29">
        <v>1032.623999999998</v>
      </c>
      <c r="C6713" s="29">
        <v>99761.912999999797</v>
      </c>
      <c r="D6713" s="29">
        <v>1</v>
      </c>
      <c r="E6713" s="29">
        <v>1</v>
      </c>
      <c r="F6713" s="29">
        <v>2112.4960000000001</v>
      </c>
      <c r="G6713" s="29">
        <v>1</v>
      </c>
      <c r="H6713" s="29">
        <v>1</v>
      </c>
      <c r="I6713" s="29">
        <v>1</v>
      </c>
      <c r="K6713" s="432">
        <v>6644.3709181852018</v>
      </c>
      <c r="L6713" s="432">
        <f>IF(K6713=0,#REF!,0)</f>
        <v>0</v>
      </c>
      <c r="O6713">
        <v>48168.957367000003</v>
      </c>
      <c r="P6713">
        <v>41</v>
      </c>
    </row>
    <row r="6714" spans="1:16">
      <c r="A6714" s="29">
        <v>6712</v>
      </c>
      <c r="B6714" s="29">
        <v>1032.623999999998</v>
      </c>
      <c r="C6714" s="29">
        <v>83808.972999999896</v>
      </c>
      <c r="D6714" s="29">
        <v>1</v>
      </c>
      <c r="E6714" s="29">
        <v>1</v>
      </c>
      <c r="F6714" s="29">
        <v>1850.95199999999</v>
      </c>
      <c r="G6714" s="29">
        <v>1</v>
      </c>
      <c r="H6714" s="29">
        <v>1</v>
      </c>
      <c r="I6714" s="29">
        <v>1</v>
      </c>
      <c r="K6714" s="432"/>
      <c r="L6714" s="432" t="e">
        <f>IF(K6714=0,#REF!,0)</f>
        <v>#REF!</v>
      </c>
      <c r="O6714">
        <v>48144.332519000003</v>
      </c>
      <c r="P6714">
        <v>43</v>
      </c>
    </row>
    <row r="6715" spans="1:16">
      <c r="A6715" s="29">
        <v>6713</v>
      </c>
      <c r="B6715" s="29">
        <v>1032.623999999998</v>
      </c>
      <c r="C6715" s="29">
        <v>71900.3299999999</v>
      </c>
      <c r="D6715" s="29">
        <v>1</v>
      </c>
      <c r="E6715" s="29">
        <v>1</v>
      </c>
      <c r="F6715" s="29">
        <v>2113.0430000000001</v>
      </c>
      <c r="G6715" s="29">
        <v>1</v>
      </c>
      <c r="H6715" s="29">
        <v>1</v>
      </c>
      <c r="I6715" s="29">
        <v>1</v>
      </c>
      <c r="K6715" s="432"/>
      <c r="L6715" s="432" t="e">
        <f>IF(K6715=0,#REF!,0)</f>
        <v>#REF!</v>
      </c>
      <c r="O6715">
        <v>48488.441070000001</v>
      </c>
      <c r="P6715">
        <v>46</v>
      </c>
    </row>
    <row r="6716" spans="1:16">
      <c r="A6716" s="29">
        <v>6714</v>
      </c>
      <c r="B6716" s="29">
        <v>1762.222</v>
      </c>
      <c r="C6716" s="29">
        <v>40065.3679999999</v>
      </c>
      <c r="D6716" s="29">
        <v>1</v>
      </c>
      <c r="E6716" s="29">
        <v>1</v>
      </c>
      <c r="F6716" s="29">
        <v>3686.29</v>
      </c>
      <c r="G6716" s="29">
        <v>1</v>
      </c>
      <c r="H6716" s="29">
        <v>1</v>
      </c>
      <c r="I6716" s="29">
        <v>1</v>
      </c>
      <c r="K6716" s="432"/>
      <c r="L6716" s="432" t="e">
        <f>IF(K6716=0,#REF!,0)</f>
        <v>#REF!</v>
      </c>
      <c r="O6716">
        <v>49537.910064999996</v>
      </c>
      <c r="P6716">
        <v>50</v>
      </c>
    </row>
    <row r="6717" spans="1:16">
      <c r="A6717" s="29">
        <v>6715</v>
      </c>
      <c r="B6717" s="29">
        <v>6139.8579999999993</v>
      </c>
      <c r="C6717" s="29">
        <v>28119.159999999902</v>
      </c>
      <c r="D6717" s="29">
        <v>1</v>
      </c>
      <c r="E6717" s="29">
        <v>1</v>
      </c>
      <c r="F6717" s="29">
        <v>5195.3669999999902</v>
      </c>
      <c r="G6717" s="29">
        <v>1</v>
      </c>
      <c r="H6717" s="29">
        <v>1</v>
      </c>
      <c r="I6717" s="29">
        <v>1</v>
      </c>
      <c r="K6717" s="432"/>
      <c r="L6717" s="432" t="e">
        <f>IF(K6717=0,#REF!,0)</f>
        <v>#REF!</v>
      </c>
      <c r="O6717">
        <v>51312.459563999997</v>
      </c>
      <c r="P6717">
        <v>50</v>
      </c>
    </row>
    <row r="6718" spans="1:16">
      <c r="A6718" s="29">
        <v>6716</v>
      </c>
      <c r="B6718" s="29">
        <v>7599.07</v>
      </c>
      <c r="C6718" s="29">
        <v>29388.136999999901</v>
      </c>
      <c r="D6718" s="29">
        <v>1</v>
      </c>
      <c r="E6718" s="29">
        <v>1</v>
      </c>
      <c r="F6718" s="29">
        <v>5261.7629999999999</v>
      </c>
      <c r="G6718" s="29">
        <v>1</v>
      </c>
      <c r="H6718" s="29">
        <v>1</v>
      </c>
      <c r="I6718" s="29">
        <v>1</v>
      </c>
      <c r="K6718" s="432"/>
      <c r="L6718" s="432" t="e">
        <f>IF(K6718=0,#REF!,0)</f>
        <v>#REF!</v>
      </c>
      <c r="O6718">
        <v>52546.210143999997</v>
      </c>
      <c r="P6718">
        <v>55</v>
      </c>
    </row>
    <row r="6719" spans="1:16">
      <c r="A6719" s="29">
        <v>6717</v>
      </c>
      <c r="B6719" s="29">
        <v>1762.222</v>
      </c>
      <c r="C6719" s="29">
        <v>16153.0519999999</v>
      </c>
      <c r="D6719" s="29">
        <v>1</v>
      </c>
      <c r="E6719" s="29">
        <v>1</v>
      </c>
      <c r="F6719" s="29">
        <v>4083.0079999999998</v>
      </c>
      <c r="G6719" s="29">
        <v>1</v>
      </c>
      <c r="H6719" s="29">
        <v>1</v>
      </c>
      <c r="I6719" s="29">
        <v>1</v>
      </c>
      <c r="K6719" s="432"/>
      <c r="L6719" s="432" t="e">
        <f>IF(K6719=0,#REF!,0)</f>
        <v>#REF!</v>
      </c>
      <c r="O6719">
        <v>52727.730132999997</v>
      </c>
      <c r="P6719">
        <v>51</v>
      </c>
    </row>
    <row r="6720" spans="1:16">
      <c r="A6720" s="29">
        <v>6718</v>
      </c>
      <c r="B6720" s="29">
        <v>1762.222</v>
      </c>
      <c r="C6720" s="29">
        <v>15703.841999999901</v>
      </c>
      <c r="D6720" s="29">
        <v>1</v>
      </c>
      <c r="E6720" s="29">
        <v>1</v>
      </c>
      <c r="F6720" s="29">
        <v>2968.4169999999999</v>
      </c>
      <c r="G6720" s="29">
        <v>1</v>
      </c>
      <c r="H6720" s="29">
        <v>1</v>
      </c>
      <c r="I6720" s="29">
        <v>1</v>
      </c>
      <c r="K6720" s="432"/>
      <c r="L6720" s="432" t="e">
        <f>IF(K6720=0,#REF!,0)</f>
        <v>#REF!</v>
      </c>
      <c r="O6720">
        <v>52071.302643000003</v>
      </c>
      <c r="P6720">
        <v>52</v>
      </c>
    </row>
    <row r="6721" spans="1:16">
      <c r="A6721" s="29">
        <v>6719</v>
      </c>
      <c r="B6721" s="29">
        <v>1762.222</v>
      </c>
      <c r="C6721" s="29">
        <v>15254.630999999899</v>
      </c>
      <c r="D6721" s="29">
        <v>1</v>
      </c>
      <c r="E6721" s="29">
        <v>1</v>
      </c>
      <c r="F6721" s="29">
        <v>1658.674</v>
      </c>
      <c r="G6721" s="29">
        <v>1</v>
      </c>
      <c r="H6721" s="29">
        <v>1</v>
      </c>
      <c r="I6721" s="29">
        <v>1</v>
      </c>
      <c r="K6721" s="432"/>
      <c r="L6721" s="432" t="e">
        <f>IF(K6721=0,#REF!,0)</f>
        <v>#REF!</v>
      </c>
      <c r="O6721">
        <v>51249.996032000003</v>
      </c>
      <c r="P6721">
        <v>54</v>
      </c>
    </row>
    <row r="6722" spans="1:16">
      <c r="A6722" s="29">
        <v>6720</v>
      </c>
      <c r="B6722" s="29">
        <v>1032.623999999998</v>
      </c>
      <c r="C6722" s="29">
        <v>15373.1989999999</v>
      </c>
      <c r="D6722" s="29">
        <v>1</v>
      </c>
      <c r="E6722" s="29">
        <v>1</v>
      </c>
      <c r="F6722" s="29">
        <v>1267.5409999999999</v>
      </c>
      <c r="G6722" s="29">
        <v>1</v>
      </c>
      <c r="H6722" s="29">
        <v>1</v>
      </c>
      <c r="I6722" s="29">
        <v>1</v>
      </c>
      <c r="K6722" s="432"/>
      <c r="L6722" s="432" t="e">
        <f>IF(K6722=0,#REF!,0)</f>
        <v>#REF!</v>
      </c>
      <c r="O6722">
        <v>50686.729889000002</v>
      </c>
      <c r="P6722">
        <v>51</v>
      </c>
    </row>
    <row r="6723" spans="1:16">
      <c r="A6723" s="29">
        <v>6721</v>
      </c>
      <c r="B6723" s="29">
        <v>1032.623999999998</v>
      </c>
      <c r="C6723" s="29">
        <v>15462.520999999901</v>
      </c>
      <c r="D6723" s="29">
        <v>1</v>
      </c>
      <c r="E6723" s="29">
        <v>1</v>
      </c>
      <c r="F6723" s="29">
        <v>559.83899999999903</v>
      </c>
      <c r="G6723" s="29">
        <v>1</v>
      </c>
      <c r="H6723" s="29">
        <v>1</v>
      </c>
      <c r="I6723" s="29">
        <v>1</v>
      </c>
      <c r="K6723" s="432"/>
      <c r="L6723" s="432" t="e">
        <f>IF(K6723=0,#REF!,0)</f>
        <v>#REF!</v>
      </c>
      <c r="O6723">
        <v>49907.850403999997</v>
      </c>
      <c r="P6723">
        <v>46</v>
      </c>
    </row>
    <row r="6724" spans="1:16">
      <c r="A6724" s="29">
        <v>6722</v>
      </c>
      <c r="B6724" s="29">
        <v>1032.623999999998</v>
      </c>
      <c r="C6724" s="29">
        <v>15449.8139999999</v>
      </c>
      <c r="D6724" s="29">
        <v>1</v>
      </c>
      <c r="E6724" s="29">
        <v>1</v>
      </c>
      <c r="F6724" s="29">
        <v>322.789999999999</v>
      </c>
      <c r="G6724" s="29">
        <v>1</v>
      </c>
      <c r="H6724" s="29">
        <v>1</v>
      </c>
      <c r="I6724" s="29">
        <v>1</v>
      </c>
      <c r="K6724" s="432"/>
      <c r="L6724" s="432" t="e">
        <f>IF(K6724=0,#REF!,0)</f>
        <v>#REF!</v>
      </c>
      <c r="O6724">
        <v>48807.877349000002</v>
      </c>
      <c r="P6724">
        <v>43</v>
      </c>
    </row>
    <row r="6725" spans="1:16">
      <c r="A6725" s="29">
        <v>6723</v>
      </c>
      <c r="B6725" s="29">
        <v>1032.623999999998</v>
      </c>
      <c r="C6725" s="29">
        <v>15519.058999999899</v>
      </c>
      <c r="D6725" s="29">
        <v>1</v>
      </c>
      <c r="E6725" s="29">
        <v>1</v>
      </c>
      <c r="F6725" s="29">
        <v>269.26799999999997</v>
      </c>
      <c r="G6725" s="29">
        <v>1</v>
      </c>
      <c r="H6725" s="29">
        <v>1</v>
      </c>
      <c r="I6725" s="29">
        <v>1</v>
      </c>
      <c r="K6725" s="432"/>
      <c r="L6725" s="432" t="e">
        <f>IF(K6725=0,#REF!,0)</f>
        <v>#REF!</v>
      </c>
      <c r="O6725">
        <v>48044.978150000003</v>
      </c>
      <c r="P6725">
        <v>45</v>
      </c>
    </row>
    <row r="6726" spans="1:16">
      <c r="A6726" s="29">
        <v>6724</v>
      </c>
      <c r="B6726" s="29">
        <v>1032.623999999998</v>
      </c>
      <c r="C6726" s="29">
        <v>15653.4199999999</v>
      </c>
      <c r="D6726" s="29">
        <v>1</v>
      </c>
      <c r="E6726" s="29">
        <v>1</v>
      </c>
      <c r="F6726" s="29">
        <v>270.68099999999998</v>
      </c>
      <c r="G6726" s="29">
        <v>1</v>
      </c>
      <c r="H6726" s="29">
        <v>1</v>
      </c>
      <c r="I6726" s="29">
        <v>1</v>
      </c>
      <c r="K6726" s="432"/>
      <c r="L6726" s="432" t="e">
        <f>IF(K6726=0,#REF!,0)</f>
        <v>#REF!</v>
      </c>
      <c r="O6726">
        <v>47695.694915</v>
      </c>
      <c r="P6726">
        <v>45</v>
      </c>
    </row>
    <row r="6727" spans="1:16">
      <c r="A6727" s="29">
        <v>6725</v>
      </c>
      <c r="B6727" s="29">
        <v>1032.623999999998</v>
      </c>
      <c r="C6727" s="29">
        <v>15798.630999999899</v>
      </c>
      <c r="D6727" s="29">
        <v>1</v>
      </c>
      <c r="E6727" s="29">
        <v>1</v>
      </c>
      <c r="F6727" s="29">
        <v>243.50299999999899</v>
      </c>
      <c r="G6727" s="29">
        <v>1</v>
      </c>
      <c r="H6727" s="29">
        <v>1</v>
      </c>
      <c r="I6727" s="29">
        <v>1</v>
      </c>
      <c r="K6727" s="432"/>
      <c r="L6727" s="432" t="e">
        <f>IF(K6727=0,#REF!,0)</f>
        <v>#REF!</v>
      </c>
      <c r="O6727">
        <v>47354.740417999987</v>
      </c>
      <c r="P6727">
        <v>44</v>
      </c>
    </row>
    <row r="6728" spans="1:16">
      <c r="A6728" s="29">
        <v>6726</v>
      </c>
      <c r="B6728" s="29">
        <v>1762.222</v>
      </c>
      <c r="C6728" s="29">
        <v>15657.3119999999</v>
      </c>
      <c r="D6728" s="29">
        <v>1</v>
      </c>
      <c r="E6728" s="29">
        <v>1</v>
      </c>
      <c r="F6728" s="29">
        <v>2513.68299999999</v>
      </c>
      <c r="G6728" s="29">
        <v>1</v>
      </c>
      <c r="H6728" s="29">
        <v>1</v>
      </c>
      <c r="I6728" s="29">
        <v>1</v>
      </c>
      <c r="K6728" s="432"/>
      <c r="L6728" s="432" t="e">
        <f>IF(K6728=0,#REF!,0)</f>
        <v>#REF!</v>
      </c>
      <c r="O6728">
        <v>47430.682494000001</v>
      </c>
      <c r="P6728">
        <v>43</v>
      </c>
    </row>
    <row r="6729" spans="1:16">
      <c r="A6729" s="29">
        <v>6727</v>
      </c>
      <c r="B6729" s="29">
        <v>6139.8579999999993</v>
      </c>
      <c r="C6729" s="29">
        <v>15700.888999999899</v>
      </c>
      <c r="D6729" s="29">
        <v>1</v>
      </c>
      <c r="E6729" s="29">
        <v>1</v>
      </c>
      <c r="F6729" s="29">
        <v>9354.2520000000004</v>
      </c>
      <c r="G6729" s="29">
        <v>1</v>
      </c>
      <c r="H6729" s="29">
        <v>1</v>
      </c>
      <c r="I6729" s="29">
        <v>1</v>
      </c>
      <c r="K6729" s="432"/>
      <c r="L6729" s="432" t="e">
        <f>IF(K6729=0,#REF!,0)</f>
        <v>#REF!</v>
      </c>
      <c r="O6729">
        <v>47985.164764000001</v>
      </c>
      <c r="P6729">
        <v>43</v>
      </c>
    </row>
    <row r="6730" spans="1:16">
      <c r="A6730" s="29">
        <v>6728</v>
      </c>
      <c r="B6730" s="29">
        <v>1762.222</v>
      </c>
      <c r="C6730" s="29">
        <v>41105.17399999989</v>
      </c>
      <c r="D6730" s="29">
        <v>1</v>
      </c>
      <c r="E6730" s="29">
        <v>1</v>
      </c>
      <c r="F6730" s="29">
        <v>11897.156000000001</v>
      </c>
      <c r="G6730" s="29">
        <v>1</v>
      </c>
      <c r="H6730" s="29">
        <v>1</v>
      </c>
      <c r="I6730" s="29">
        <v>1</v>
      </c>
      <c r="K6730" s="432"/>
      <c r="L6730" s="432" t="e">
        <f>IF(K6730=0,#REF!,0)</f>
        <v>#REF!</v>
      </c>
      <c r="O6730">
        <v>48330.413544000003</v>
      </c>
      <c r="P6730">
        <v>43</v>
      </c>
    </row>
    <row r="6731" spans="1:16">
      <c r="A6731" s="29">
        <v>6729</v>
      </c>
      <c r="B6731" s="29">
        <v>1032.623999999998</v>
      </c>
      <c r="C6731" s="29">
        <v>68832.611999999906</v>
      </c>
      <c r="D6731" s="29">
        <v>1</v>
      </c>
      <c r="E6731" s="29">
        <v>1</v>
      </c>
      <c r="F6731" s="29">
        <v>9258.3629999999903</v>
      </c>
      <c r="G6731" s="29">
        <v>1</v>
      </c>
      <c r="H6731" s="29">
        <v>1</v>
      </c>
      <c r="I6731" s="29">
        <v>1</v>
      </c>
      <c r="K6731" s="432"/>
      <c r="L6731" s="432" t="e">
        <f>IF(K6731=0,#REF!,0)</f>
        <v>#REF!</v>
      </c>
      <c r="O6731">
        <v>48222.961945000003</v>
      </c>
      <c r="P6731">
        <v>42</v>
      </c>
    </row>
    <row r="6732" spans="1:16">
      <c r="A6732" s="29">
        <v>6730</v>
      </c>
      <c r="B6732" s="29">
        <v>1153.2399999999991</v>
      </c>
      <c r="C6732" s="29">
        <v>85128.758999999904</v>
      </c>
      <c r="D6732" s="29">
        <v>1</v>
      </c>
      <c r="E6732" s="29">
        <v>1</v>
      </c>
      <c r="F6732" s="29">
        <v>4366.4319999999798</v>
      </c>
      <c r="G6732" s="29">
        <v>1</v>
      </c>
      <c r="H6732" s="29">
        <v>1</v>
      </c>
      <c r="I6732" s="29">
        <v>1</v>
      </c>
      <c r="K6732" s="432">
        <v>5178.2667932231116</v>
      </c>
      <c r="L6732" s="432">
        <f>IF(K6732=0,#REF!,0)</f>
        <v>0</v>
      </c>
      <c r="O6732">
        <v>47981.974823999997</v>
      </c>
      <c r="P6732">
        <v>47</v>
      </c>
    </row>
    <row r="6733" spans="1:16">
      <c r="A6733" s="29">
        <v>6731</v>
      </c>
      <c r="B6733" s="29">
        <v>1213.5469999999989</v>
      </c>
      <c r="C6733" s="29">
        <v>101501.8189999998</v>
      </c>
      <c r="D6733" s="29">
        <v>1</v>
      </c>
      <c r="E6733" s="29">
        <v>1</v>
      </c>
      <c r="F6733" s="29">
        <v>3079.3939999999898</v>
      </c>
      <c r="G6733" s="29">
        <v>1</v>
      </c>
      <c r="H6733" s="29">
        <v>1</v>
      </c>
      <c r="I6733" s="29">
        <v>1</v>
      </c>
      <c r="K6733" s="432">
        <v>15334.772534439269</v>
      </c>
      <c r="L6733" s="432">
        <f>IF(K6733=0,#REF!,0)</f>
        <v>0</v>
      </c>
      <c r="O6733">
        <v>48825.651123000003</v>
      </c>
      <c r="P6733">
        <v>44</v>
      </c>
    </row>
    <row r="6734" spans="1:16">
      <c r="A6734" s="29">
        <v>6732</v>
      </c>
      <c r="B6734" s="29">
        <v>1213.5469999999989</v>
      </c>
      <c r="C6734" s="29">
        <v>85512.121999999901</v>
      </c>
      <c r="D6734" s="29">
        <v>1</v>
      </c>
      <c r="E6734" s="29">
        <v>1</v>
      </c>
      <c r="F6734" s="29">
        <v>2777.3980000000001</v>
      </c>
      <c r="G6734" s="29">
        <v>1</v>
      </c>
      <c r="H6734" s="29">
        <v>1</v>
      </c>
      <c r="I6734" s="29">
        <v>1</v>
      </c>
      <c r="K6734" s="432">
        <v>19494.11891189649</v>
      </c>
      <c r="L6734" s="432">
        <f>IF(K6734=0,#REF!,0)</f>
        <v>0</v>
      </c>
      <c r="O6734">
        <v>49681.505095</v>
      </c>
      <c r="P6734">
        <v>46</v>
      </c>
    </row>
    <row r="6735" spans="1:16">
      <c r="A6735" s="29">
        <v>6733</v>
      </c>
      <c r="B6735" s="29">
        <v>6200.1660000000002</v>
      </c>
      <c r="C6735" s="29">
        <v>48405.640999999901</v>
      </c>
      <c r="D6735" s="29">
        <v>1</v>
      </c>
      <c r="E6735" s="29">
        <v>1</v>
      </c>
      <c r="F6735" s="29">
        <v>4147.2640000000001</v>
      </c>
      <c r="G6735" s="29">
        <v>1</v>
      </c>
      <c r="H6735" s="29">
        <v>1</v>
      </c>
      <c r="I6735" s="29">
        <v>1</v>
      </c>
      <c r="K6735" s="432">
        <v>6975.7864049384561</v>
      </c>
      <c r="L6735" s="432">
        <f>IF(K6735=0,#REF!,0)</f>
        <v>0</v>
      </c>
      <c r="O6735">
        <v>49238.216675000003</v>
      </c>
      <c r="P6735">
        <v>40</v>
      </c>
    </row>
    <row r="6736" spans="1:16">
      <c r="A6736" s="29">
        <v>6734</v>
      </c>
      <c r="B6736" s="29">
        <v>1762.222</v>
      </c>
      <c r="C6736" s="29">
        <v>67852.052999999898</v>
      </c>
      <c r="D6736" s="29">
        <v>1</v>
      </c>
      <c r="E6736" s="29">
        <v>1</v>
      </c>
      <c r="F6736" s="29">
        <v>3688.6239999999898</v>
      </c>
      <c r="G6736" s="29">
        <v>1</v>
      </c>
      <c r="H6736" s="29">
        <v>1</v>
      </c>
      <c r="I6736" s="29">
        <v>1</v>
      </c>
      <c r="K6736" s="432">
        <v>19063.534008919269</v>
      </c>
      <c r="L6736" s="432">
        <f>IF(K6736=0,#REF!,0)</f>
        <v>0</v>
      </c>
      <c r="O6736">
        <v>49690.743347000003</v>
      </c>
      <c r="P6736">
        <v>43</v>
      </c>
    </row>
    <row r="6737" spans="1:16">
      <c r="A6737" s="29">
        <v>6735</v>
      </c>
      <c r="B6737" s="29">
        <v>1032.623999999998</v>
      </c>
      <c r="C6737" s="29">
        <v>99762.616999999795</v>
      </c>
      <c r="D6737" s="29">
        <v>1</v>
      </c>
      <c r="E6737" s="29">
        <v>1</v>
      </c>
      <c r="F6737" s="29">
        <v>2115.0239999999999</v>
      </c>
      <c r="G6737" s="29">
        <v>1</v>
      </c>
      <c r="H6737" s="29">
        <v>1</v>
      </c>
      <c r="I6737" s="29">
        <v>1</v>
      </c>
      <c r="K6737" s="432"/>
      <c r="L6737" s="432" t="e">
        <f>IF(K6737=0,#REF!,0)</f>
        <v>#REF!</v>
      </c>
      <c r="O6737">
        <v>50106.199493</v>
      </c>
      <c r="P6737">
        <v>42</v>
      </c>
    </row>
    <row r="6738" spans="1:16">
      <c r="A6738" s="29">
        <v>6736</v>
      </c>
      <c r="B6738" s="29">
        <v>1032.623999999998</v>
      </c>
      <c r="C6738" s="29">
        <v>83809.633999999904</v>
      </c>
      <c r="D6738" s="29">
        <v>1</v>
      </c>
      <c r="E6738" s="29">
        <v>1</v>
      </c>
      <c r="F6738" s="29">
        <v>1853.2660000000001</v>
      </c>
      <c r="G6738" s="29">
        <v>1</v>
      </c>
      <c r="H6738" s="29">
        <v>1</v>
      </c>
      <c r="I6738" s="29">
        <v>1</v>
      </c>
      <c r="K6738" s="432"/>
      <c r="L6738" s="432" t="e">
        <f>IF(K6738=0,#REF!,0)</f>
        <v>#REF!</v>
      </c>
      <c r="O6738">
        <v>50545.059021000001</v>
      </c>
      <c r="P6738">
        <v>38</v>
      </c>
    </row>
    <row r="6739" spans="1:16">
      <c r="A6739" s="29">
        <v>6737</v>
      </c>
      <c r="B6739" s="29">
        <v>1032.623999999998</v>
      </c>
      <c r="C6739" s="29">
        <v>71901.058999999892</v>
      </c>
      <c r="D6739" s="29">
        <v>1</v>
      </c>
      <c r="E6739" s="29">
        <v>1</v>
      </c>
      <c r="F6739" s="29">
        <v>2115.6329999999998</v>
      </c>
      <c r="G6739" s="29">
        <v>1</v>
      </c>
      <c r="H6739" s="29">
        <v>1</v>
      </c>
      <c r="I6739" s="29">
        <v>1</v>
      </c>
      <c r="K6739" s="432"/>
      <c r="L6739" s="432" t="e">
        <f>IF(K6739=0,#REF!,0)</f>
        <v>#REF!</v>
      </c>
      <c r="O6739">
        <v>50614.646728</v>
      </c>
      <c r="P6739">
        <v>43</v>
      </c>
    </row>
    <row r="6740" spans="1:16">
      <c r="A6740" s="29">
        <v>6738</v>
      </c>
      <c r="B6740" s="29">
        <v>1762.222</v>
      </c>
      <c r="C6740" s="29">
        <v>40066.836999999898</v>
      </c>
      <c r="D6740" s="29">
        <v>1</v>
      </c>
      <c r="E6740" s="29">
        <v>1</v>
      </c>
      <c r="F6740" s="29">
        <v>3689.6679999999901</v>
      </c>
      <c r="G6740" s="29">
        <v>1</v>
      </c>
      <c r="H6740" s="29">
        <v>1</v>
      </c>
      <c r="I6740" s="29">
        <v>1</v>
      </c>
      <c r="K6740" s="432"/>
      <c r="L6740" s="432" t="e">
        <f>IF(K6740=0,#REF!,0)</f>
        <v>#REF!</v>
      </c>
      <c r="O6740">
        <v>51324.567079</v>
      </c>
      <c r="P6740">
        <v>44</v>
      </c>
    </row>
    <row r="6741" spans="1:16">
      <c r="A6741" s="29">
        <v>6739</v>
      </c>
      <c r="B6741" s="29">
        <v>6139.8579999999993</v>
      </c>
      <c r="C6741" s="29">
        <v>28119.432999999899</v>
      </c>
      <c r="D6741" s="29">
        <v>1</v>
      </c>
      <c r="E6741" s="29">
        <v>1</v>
      </c>
      <c r="F6741" s="29">
        <v>5199.47</v>
      </c>
      <c r="G6741" s="29">
        <v>1</v>
      </c>
      <c r="H6741" s="29">
        <v>1</v>
      </c>
      <c r="I6741" s="29">
        <v>1</v>
      </c>
      <c r="K6741" s="432"/>
      <c r="L6741" s="432" t="e">
        <f>IF(K6741=0,#REF!,0)</f>
        <v>#REF!</v>
      </c>
      <c r="O6741">
        <v>52923.607361000002</v>
      </c>
      <c r="P6741">
        <v>48</v>
      </c>
    </row>
    <row r="6742" spans="1:16">
      <c r="A6742" s="29">
        <v>6740</v>
      </c>
      <c r="B6742" s="29">
        <v>7599.07</v>
      </c>
      <c r="C6742" s="29">
        <v>29388.368999999901</v>
      </c>
      <c r="D6742" s="29">
        <v>1</v>
      </c>
      <c r="E6742" s="29">
        <v>1</v>
      </c>
      <c r="F6742" s="29">
        <v>5266.125</v>
      </c>
      <c r="G6742" s="29">
        <v>1</v>
      </c>
      <c r="H6742" s="29">
        <v>1</v>
      </c>
      <c r="I6742" s="29">
        <v>1</v>
      </c>
      <c r="K6742" s="432"/>
      <c r="L6742" s="432" t="e">
        <f>IF(K6742=0,#REF!,0)</f>
        <v>#REF!</v>
      </c>
      <c r="O6742">
        <v>55233.854429999999</v>
      </c>
      <c r="P6742">
        <v>49</v>
      </c>
    </row>
    <row r="6743" spans="1:16">
      <c r="A6743" s="29">
        <v>6741</v>
      </c>
      <c r="B6743" s="29">
        <v>1762.222</v>
      </c>
      <c r="C6743" s="29">
        <v>16253.7339999999</v>
      </c>
      <c r="D6743" s="29">
        <v>1</v>
      </c>
      <c r="E6743" s="29">
        <v>1</v>
      </c>
      <c r="F6743" s="29">
        <v>4810.1869999999899</v>
      </c>
      <c r="G6743" s="29">
        <v>1</v>
      </c>
      <c r="H6743" s="29">
        <v>1</v>
      </c>
      <c r="I6743" s="29">
        <v>1</v>
      </c>
      <c r="K6743" s="432"/>
      <c r="L6743" s="432" t="e">
        <f>IF(K6743=0,#REF!,0)</f>
        <v>#REF!</v>
      </c>
      <c r="O6743">
        <v>54896.681944000004</v>
      </c>
      <c r="P6743">
        <v>51</v>
      </c>
    </row>
    <row r="6744" spans="1:16">
      <c r="A6744" s="29">
        <v>6742</v>
      </c>
      <c r="B6744" s="29">
        <v>1762.222</v>
      </c>
      <c r="C6744" s="29">
        <v>15921.772999999899</v>
      </c>
      <c r="D6744" s="29">
        <v>1</v>
      </c>
      <c r="E6744" s="29">
        <v>1</v>
      </c>
      <c r="F6744" s="29">
        <v>2971.1610000000001</v>
      </c>
      <c r="G6744" s="29">
        <v>1</v>
      </c>
      <c r="H6744" s="29">
        <v>1</v>
      </c>
      <c r="I6744" s="29">
        <v>1</v>
      </c>
      <c r="K6744" s="432"/>
      <c r="L6744" s="432" t="e">
        <f>IF(K6744=0,#REF!,0)</f>
        <v>#REF!</v>
      </c>
      <c r="O6744">
        <v>53742.740783000001</v>
      </c>
      <c r="P6744">
        <v>52</v>
      </c>
    </row>
    <row r="6745" spans="1:16">
      <c r="A6745" s="29">
        <v>6743</v>
      </c>
      <c r="B6745" s="29">
        <v>1762.222</v>
      </c>
      <c r="C6745" s="29">
        <v>15577.4019999999</v>
      </c>
      <c r="D6745" s="29">
        <v>1</v>
      </c>
      <c r="E6745" s="29">
        <v>1</v>
      </c>
      <c r="F6745" s="29">
        <v>1660.433</v>
      </c>
      <c r="G6745" s="29">
        <v>1</v>
      </c>
      <c r="H6745" s="29">
        <v>1</v>
      </c>
      <c r="I6745" s="29">
        <v>1</v>
      </c>
      <c r="K6745" s="432"/>
      <c r="L6745" s="432" t="e">
        <f>IF(K6745=0,#REF!,0)</f>
        <v>#REF!</v>
      </c>
      <c r="O6745">
        <v>53121.261351000001</v>
      </c>
      <c r="P6745">
        <v>46</v>
      </c>
    </row>
    <row r="6746" spans="1:16">
      <c r="A6746" s="29">
        <v>6744</v>
      </c>
      <c r="B6746" s="29">
        <v>1032.623999999998</v>
      </c>
      <c r="C6746" s="29">
        <v>15685.173999999901</v>
      </c>
      <c r="D6746" s="29">
        <v>1</v>
      </c>
      <c r="E6746" s="29">
        <v>1</v>
      </c>
      <c r="F6746" s="29">
        <v>1269.0940000000001</v>
      </c>
      <c r="G6746" s="29">
        <v>1</v>
      </c>
      <c r="H6746" s="29">
        <v>1</v>
      </c>
      <c r="I6746" s="29">
        <v>1</v>
      </c>
      <c r="K6746" s="432"/>
      <c r="L6746" s="432" t="e">
        <f>IF(K6746=0,#REF!,0)</f>
        <v>#REF!</v>
      </c>
      <c r="O6746">
        <v>51879.608183999997</v>
      </c>
      <c r="P6746">
        <v>48</v>
      </c>
    </row>
    <row r="6747" spans="1:16">
      <c r="A6747" s="29">
        <v>6745</v>
      </c>
      <c r="B6747" s="29">
        <v>1032.623999999998</v>
      </c>
      <c r="C6747" s="29">
        <v>15772.121999999899</v>
      </c>
      <c r="D6747" s="29">
        <v>1</v>
      </c>
      <c r="E6747" s="29">
        <v>1</v>
      </c>
      <c r="F6747" s="29">
        <v>561.18999999999903</v>
      </c>
      <c r="G6747" s="29">
        <v>1</v>
      </c>
      <c r="H6747" s="29">
        <v>1</v>
      </c>
      <c r="I6747" s="29">
        <v>1</v>
      </c>
      <c r="K6747" s="432"/>
      <c r="L6747" s="432" t="e">
        <f>IF(K6747=0,#REF!,0)</f>
        <v>#REF!</v>
      </c>
      <c r="O6747">
        <v>49690.966126000007</v>
      </c>
      <c r="P6747">
        <v>44</v>
      </c>
    </row>
    <row r="6748" spans="1:16">
      <c r="A6748" s="29">
        <v>6746</v>
      </c>
      <c r="B6748" s="29">
        <v>1032.623999999998</v>
      </c>
      <c r="C6748" s="29">
        <v>15787.6339999999</v>
      </c>
      <c r="D6748" s="29">
        <v>1</v>
      </c>
      <c r="E6748" s="29">
        <v>1</v>
      </c>
      <c r="F6748" s="29">
        <v>324.68099999999902</v>
      </c>
      <c r="G6748" s="29">
        <v>1</v>
      </c>
      <c r="H6748" s="29">
        <v>1</v>
      </c>
      <c r="I6748" s="29">
        <v>1</v>
      </c>
      <c r="K6748" s="432"/>
      <c r="L6748" s="432" t="e">
        <f>IF(K6748=0,#REF!,0)</f>
        <v>#REF!</v>
      </c>
      <c r="O6748">
        <v>48359.051299999999</v>
      </c>
      <c r="P6748">
        <v>43</v>
      </c>
    </row>
    <row r="6749" spans="1:16">
      <c r="A6749" s="29">
        <v>6747</v>
      </c>
      <c r="B6749" s="29">
        <v>1032.623999999998</v>
      </c>
      <c r="C6749" s="29">
        <v>15864.478999999899</v>
      </c>
      <c r="D6749" s="29">
        <v>1</v>
      </c>
      <c r="E6749" s="29">
        <v>1</v>
      </c>
      <c r="F6749" s="29">
        <v>274.95599999999899</v>
      </c>
      <c r="G6749" s="29">
        <v>1</v>
      </c>
      <c r="H6749" s="29">
        <v>1</v>
      </c>
      <c r="I6749" s="29">
        <v>1</v>
      </c>
      <c r="K6749" s="432"/>
      <c r="L6749" s="432" t="e">
        <f>IF(K6749=0,#REF!,0)</f>
        <v>#REF!</v>
      </c>
      <c r="O6749">
        <v>48508.329346000013</v>
      </c>
      <c r="P6749">
        <v>41</v>
      </c>
    </row>
    <row r="6750" spans="1:16">
      <c r="A6750" s="29">
        <v>6748</v>
      </c>
      <c r="B6750" s="29">
        <v>1032.623999999998</v>
      </c>
      <c r="C6750" s="29">
        <v>15898.109999999901</v>
      </c>
      <c r="D6750" s="29">
        <v>1</v>
      </c>
      <c r="E6750" s="29">
        <v>1</v>
      </c>
      <c r="F6750" s="29">
        <v>275.784999999999</v>
      </c>
      <c r="G6750" s="29">
        <v>1</v>
      </c>
      <c r="H6750" s="29">
        <v>1</v>
      </c>
      <c r="I6750" s="29">
        <v>1</v>
      </c>
      <c r="K6750" s="432"/>
      <c r="L6750" s="432" t="e">
        <f>IF(K6750=0,#REF!,0)</f>
        <v>#REF!</v>
      </c>
      <c r="O6750">
        <v>47783.695068000001</v>
      </c>
      <c r="P6750">
        <v>40</v>
      </c>
    </row>
    <row r="6751" spans="1:16">
      <c r="A6751" s="29">
        <v>6749</v>
      </c>
      <c r="B6751" s="29">
        <v>1032.623999999998</v>
      </c>
      <c r="C6751" s="29">
        <v>15930.4279999999</v>
      </c>
      <c r="D6751" s="29">
        <v>1</v>
      </c>
      <c r="E6751" s="29">
        <v>1</v>
      </c>
      <c r="F6751" s="29">
        <v>245.88</v>
      </c>
      <c r="G6751" s="29">
        <v>1</v>
      </c>
      <c r="H6751" s="29">
        <v>1</v>
      </c>
      <c r="I6751" s="29">
        <v>1</v>
      </c>
      <c r="K6751" s="432"/>
      <c r="L6751" s="432" t="e">
        <f>IF(K6751=0,#REF!,0)</f>
        <v>#REF!</v>
      </c>
      <c r="O6751">
        <v>48171.454527999987</v>
      </c>
      <c r="P6751">
        <v>41</v>
      </c>
    </row>
    <row r="6752" spans="1:16">
      <c r="A6752" s="29">
        <v>6750</v>
      </c>
      <c r="B6752" s="29">
        <v>1762.222</v>
      </c>
      <c r="C6752" s="29">
        <v>15952.038999999901</v>
      </c>
      <c r="D6752" s="29">
        <v>1</v>
      </c>
      <c r="E6752" s="29">
        <v>1</v>
      </c>
      <c r="F6752" s="29">
        <v>2517.239</v>
      </c>
      <c r="G6752" s="29">
        <v>1</v>
      </c>
      <c r="H6752" s="29">
        <v>1</v>
      </c>
      <c r="I6752" s="29">
        <v>1</v>
      </c>
      <c r="K6752" s="432"/>
      <c r="L6752" s="432" t="e">
        <f>IF(K6752=0,#REF!,0)</f>
        <v>#REF!</v>
      </c>
      <c r="O6752">
        <v>48896.950653</v>
      </c>
      <c r="P6752">
        <v>39</v>
      </c>
    </row>
    <row r="6753" spans="1:16">
      <c r="A6753" s="29">
        <v>6751</v>
      </c>
      <c r="B6753" s="29">
        <v>6139.8579999999993</v>
      </c>
      <c r="C6753" s="29">
        <v>16046.7309999999</v>
      </c>
      <c r="D6753" s="29">
        <v>1</v>
      </c>
      <c r="E6753" s="29">
        <v>1</v>
      </c>
      <c r="F6753" s="29">
        <v>38592.084000000003</v>
      </c>
      <c r="G6753" s="29">
        <v>1</v>
      </c>
      <c r="H6753" s="29">
        <v>1</v>
      </c>
      <c r="I6753" s="29">
        <v>1</v>
      </c>
      <c r="K6753" s="432"/>
      <c r="L6753" s="432" t="e">
        <f>IF(K6753=0,#REF!,0)</f>
        <v>#REF!</v>
      </c>
      <c r="O6753">
        <v>50126.501586999999</v>
      </c>
      <c r="P6753">
        <v>43</v>
      </c>
    </row>
    <row r="6754" spans="1:16">
      <c r="A6754" s="29">
        <v>6752</v>
      </c>
      <c r="B6754" s="29">
        <v>1762.222</v>
      </c>
      <c r="C6754" s="29">
        <v>42027.813999999889</v>
      </c>
      <c r="D6754" s="29">
        <v>1</v>
      </c>
      <c r="E6754" s="29">
        <v>1</v>
      </c>
      <c r="F6754" s="29">
        <v>38658.132999999987</v>
      </c>
      <c r="G6754" s="29">
        <v>1</v>
      </c>
      <c r="H6754" s="29">
        <v>1</v>
      </c>
      <c r="I6754" s="29">
        <v>1</v>
      </c>
      <c r="K6754" s="432"/>
      <c r="L6754" s="432" t="e">
        <f>IF(K6754=0,#REF!,0)</f>
        <v>#REF!</v>
      </c>
      <c r="O6754">
        <v>50892.213043000003</v>
      </c>
      <c r="P6754">
        <v>43</v>
      </c>
    </row>
    <row r="6755" spans="1:16">
      <c r="A6755" s="29">
        <v>6753</v>
      </c>
      <c r="B6755" s="29">
        <v>1032.623999999998</v>
      </c>
      <c r="C6755" s="29">
        <v>69305.2049999999</v>
      </c>
      <c r="D6755" s="29">
        <v>1</v>
      </c>
      <c r="E6755" s="29">
        <v>1</v>
      </c>
      <c r="F6755" s="29">
        <v>28223.437999999991</v>
      </c>
      <c r="G6755" s="29">
        <v>1</v>
      </c>
      <c r="H6755" s="29">
        <v>1</v>
      </c>
      <c r="I6755" s="29">
        <v>1</v>
      </c>
      <c r="K6755" s="432"/>
      <c r="L6755" s="432" t="e">
        <f>IF(K6755=0,#REF!,0)</f>
        <v>#REF!</v>
      </c>
      <c r="O6755">
        <v>52161.494781000001</v>
      </c>
      <c r="P6755">
        <v>46</v>
      </c>
    </row>
    <row r="6756" spans="1:16">
      <c r="A6756" s="29">
        <v>6754</v>
      </c>
      <c r="B6756" s="29">
        <v>1153.2399999999991</v>
      </c>
      <c r="C6756" s="29">
        <v>85289.798999999897</v>
      </c>
      <c r="D6756" s="29">
        <v>1</v>
      </c>
      <c r="E6756" s="29">
        <v>1</v>
      </c>
      <c r="F6756" s="29">
        <v>16209.14799999989</v>
      </c>
      <c r="G6756" s="29">
        <v>1</v>
      </c>
      <c r="H6756" s="29">
        <v>1</v>
      </c>
      <c r="I6756" s="29">
        <v>1</v>
      </c>
      <c r="K6756" s="432"/>
      <c r="L6756" s="432" t="e">
        <f>IF(K6756=0,#REF!,0)</f>
        <v>#REF!</v>
      </c>
      <c r="O6756">
        <v>55302.346282999999</v>
      </c>
      <c r="P6756">
        <v>44</v>
      </c>
    </row>
    <row r="6757" spans="1:16">
      <c r="A6757" s="29">
        <v>6755</v>
      </c>
      <c r="B6757" s="29">
        <v>1213.5469999999989</v>
      </c>
      <c r="C6757" s="29">
        <v>101485.9429999998</v>
      </c>
      <c r="D6757" s="29">
        <v>1</v>
      </c>
      <c r="E6757" s="29">
        <v>1</v>
      </c>
      <c r="F6757" s="29">
        <v>4859.0129999999899</v>
      </c>
      <c r="G6757" s="29">
        <v>1</v>
      </c>
      <c r="H6757" s="29">
        <v>1</v>
      </c>
      <c r="I6757" s="29">
        <v>1</v>
      </c>
      <c r="K6757" s="432">
        <v>14344.17713789349</v>
      </c>
      <c r="L6757" s="432">
        <f>IF(K6757=0,#REF!,0)</f>
        <v>0</v>
      </c>
      <c r="O6757">
        <v>56172.449036000013</v>
      </c>
      <c r="P6757">
        <v>47</v>
      </c>
    </row>
    <row r="6758" spans="1:16">
      <c r="A6758" s="29">
        <v>6756</v>
      </c>
      <c r="B6758" s="29">
        <v>1213.5469999999989</v>
      </c>
      <c r="C6758" s="29">
        <v>85511.193999999901</v>
      </c>
      <c r="D6758" s="29">
        <v>1</v>
      </c>
      <c r="E6758" s="29">
        <v>1</v>
      </c>
      <c r="F6758" s="29">
        <v>2786.9209999999998</v>
      </c>
      <c r="G6758" s="29">
        <v>1</v>
      </c>
      <c r="H6758" s="29">
        <v>1</v>
      </c>
      <c r="I6758" s="29">
        <v>1</v>
      </c>
      <c r="K6758" s="432">
        <v>16913.60677292</v>
      </c>
      <c r="L6758" s="432">
        <f>IF(K6758=0,#REF!,0)</f>
        <v>0</v>
      </c>
      <c r="O6758">
        <v>57031.245789000001</v>
      </c>
      <c r="P6758">
        <v>41</v>
      </c>
    </row>
    <row r="6759" spans="1:16">
      <c r="A6759" s="29">
        <v>6757</v>
      </c>
      <c r="B6759" s="29">
        <v>6200.1660000000002</v>
      </c>
      <c r="C6759" s="29">
        <v>48393.215999999898</v>
      </c>
      <c r="D6759" s="29">
        <v>1</v>
      </c>
      <c r="E6759" s="29">
        <v>1</v>
      </c>
      <c r="F6759" s="29">
        <v>4145.884</v>
      </c>
      <c r="G6759" s="29">
        <v>1</v>
      </c>
      <c r="H6759" s="29">
        <v>1</v>
      </c>
      <c r="I6759" s="29">
        <v>1</v>
      </c>
      <c r="K6759" s="432">
        <v>4015.3025863701791</v>
      </c>
      <c r="L6759" s="432">
        <f>IF(K6759=0,#REF!,0)</f>
        <v>0</v>
      </c>
      <c r="O6759">
        <v>55137.716490999999</v>
      </c>
      <c r="P6759">
        <v>38</v>
      </c>
    </row>
    <row r="6760" spans="1:16">
      <c r="A6760" s="29">
        <v>6758</v>
      </c>
      <c r="B6760" s="29">
        <v>1762.222</v>
      </c>
      <c r="C6760" s="29">
        <v>67851.751999999906</v>
      </c>
      <c r="D6760" s="29">
        <v>1</v>
      </c>
      <c r="E6760" s="29">
        <v>1</v>
      </c>
      <c r="F6760" s="29">
        <v>3686.9009999999898</v>
      </c>
      <c r="G6760" s="29">
        <v>1</v>
      </c>
      <c r="H6760" s="29">
        <v>1</v>
      </c>
      <c r="I6760" s="29">
        <v>1</v>
      </c>
      <c r="K6760" s="432">
        <v>12748.72633400112</v>
      </c>
      <c r="L6760" s="432">
        <f>IF(K6760=0,#REF!,0)</f>
        <v>0</v>
      </c>
      <c r="O6760">
        <v>55576.225891000002</v>
      </c>
      <c r="P6760">
        <v>43</v>
      </c>
    </row>
    <row r="6761" spans="1:16">
      <c r="A6761" s="29">
        <v>6759</v>
      </c>
      <c r="B6761" s="29">
        <v>1032.623999999998</v>
      </c>
      <c r="C6761" s="29">
        <v>99762.320999999807</v>
      </c>
      <c r="D6761" s="29">
        <v>1</v>
      </c>
      <c r="E6761" s="29">
        <v>1</v>
      </c>
      <c r="F6761" s="29">
        <v>2113.9989999999998</v>
      </c>
      <c r="G6761" s="29">
        <v>1</v>
      </c>
      <c r="H6761" s="29">
        <v>1</v>
      </c>
      <c r="I6761" s="29">
        <v>1</v>
      </c>
      <c r="K6761" s="432"/>
      <c r="L6761" s="432" t="e">
        <f>IF(K6761=0,#REF!,0)</f>
        <v>#REF!</v>
      </c>
      <c r="O6761">
        <v>57972.699065000001</v>
      </c>
      <c r="P6761">
        <v>37</v>
      </c>
    </row>
    <row r="6762" spans="1:16">
      <c r="A6762" s="29">
        <v>6760</v>
      </c>
      <c r="B6762" s="29">
        <v>1032.623999999998</v>
      </c>
      <c r="C6762" s="29">
        <v>83809.445999999894</v>
      </c>
      <c r="D6762" s="29">
        <v>1</v>
      </c>
      <c r="E6762" s="29">
        <v>1</v>
      </c>
      <c r="F6762" s="29">
        <v>1852.63399999999</v>
      </c>
      <c r="G6762" s="29">
        <v>1</v>
      </c>
      <c r="H6762" s="29">
        <v>1</v>
      </c>
      <c r="I6762" s="29">
        <v>1</v>
      </c>
      <c r="K6762" s="432"/>
      <c r="L6762" s="432" t="e">
        <f>IF(K6762=0,#REF!,0)</f>
        <v>#REF!</v>
      </c>
      <c r="O6762">
        <v>58173.324127</v>
      </c>
      <c r="P6762">
        <v>37</v>
      </c>
    </row>
    <row r="6763" spans="1:16">
      <c r="A6763" s="29">
        <v>6761</v>
      </c>
      <c r="B6763" s="29">
        <v>1032.623999999998</v>
      </c>
      <c r="C6763" s="29">
        <v>71900.892999999895</v>
      </c>
      <c r="D6763" s="29">
        <v>1</v>
      </c>
      <c r="E6763" s="29">
        <v>1</v>
      </c>
      <c r="F6763" s="29">
        <v>2115.0389999999902</v>
      </c>
      <c r="G6763" s="29">
        <v>1</v>
      </c>
      <c r="H6763" s="29">
        <v>1</v>
      </c>
      <c r="I6763" s="29">
        <v>1</v>
      </c>
      <c r="K6763" s="432"/>
      <c r="L6763" s="432" t="e">
        <f>IF(K6763=0,#REF!,0)</f>
        <v>#REF!</v>
      </c>
      <c r="O6763">
        <v>58216.988219000013</v>
      </c>
      <c r="P6763">
        <v>39</v>
      </c>
    </row>
    <row r="6764" spans="1:16">
      <c r="A6764" s="29">
        <v>6762</v>
      </c>
      <c r="B6764" s="29">
        <v>1762.222</v>
      </c>
      <c r="C6764" s="29">
        <v>40066.038999999902</v>
      </c>
      <c r="D6764" s="29">
        <v>1</v>
      </c>
      <c r="E6764" s="29">
        <v>1</v>
      </c>
      <c r="F6764" s="29">
        <v>3692.7089999999998</v>
      </c>
      <c r="G6764" s="29">
        <v>1</v>
      </c>
      <c r="H6764" s="29">
        <v>1</v>
      </c>
      <c r="I6764" s="29">
        <v>1</v>
      </c>
      <c r="K6764" s="432"/>
      <c r="L6764" s="432" t="e">
        <f>IF(K6764=0,#REF!,0)</f>
        <v>#REF!</v>
      </c>
      <c r="O6764">
        <v>58001.119567999987</v>
      </c>
      <c r="P6764">
        <v>40</v>
      </c>
    </row>
    <row r="6765" spans="1:16">
      <c r="A6765" s="29">
        <v>6763</v>
      </c>
      <c r="B6765" s="29">
        <v>6139.8579999999993</v>
      </c>
      <c r="C6765" s="29">
        <v>28119.5649999999</v>
      </c>
      <c r="D6765" s="29">
        <v>1</v>
      </c>
      <c r="E6765" s="29">
        <v>1</v>
      </c>
      <c r="F6765" s="29">
        <v>5200.7449999999999</v>
      </c>
      <c r="G6765" s="29">
        <v>1</v>
      </c>
      <c r="H6765" s="29">
        <v>1</v>
      </c>
      <c r="I6765" s="29">
        <v>1</v>
      </c>
      <c r="K6765" s="432"/>
      <c r="L6765" s="432" t="e">
        <f>IF(K6765=0,#REF!,0)</f>
        <v>#REF!</v>
      </c>
      <c r="O6765">
        <v>58142.014647000004</v>
      </c>
      <c r="P6765">
        <v>44</v>
      </c>
    </row>
    <row r="6766" spans="1:16">
      <c r="A6766" s="29">
        <v>6764</v>
      </c>
      <c r="B6766" s="29">
        <v>7599.07</v>
      </c>
      <c r="C6766" s="29">
        <v>29388.4749999999</v>
      </c>
      <c r="D6766" s="29">
        <v>1</v>
      </c>
      <c r="E6766" s="29">
        <v>1</v>
      </c>
      <c r="F6766" s="29">
        <v>5267.433</v>
      </c>
      <c r="G6766" s="29">
        <v>1</v>
      </c>
      <c r="H6766" s="29">
        <v>1</v>
      </c>
      <c r="I6766" s="29">
        <v>1</v>
      </c>
      <c r="K6766" s="432"/>
      <c r="L6766" s="432" t="e">
        <f>IF(K6766=0,#REF!,0)</f>
        <v>#REF!</v>
      </c>
      <c r="O6766">
        <v>58832.840271999987</v>
      </c>
      <c r="P6766">
        <v>47</v>
      </c>
    </row>
    <row r="6767" spans="1:16">
      <c r="A6767" s="29">
        <v>6765</v>
      </c>
      <c r="B6767" s="29">
        <v>1762.222</v>
      </c>
      <c r="C6767" s="29">
        <v>16163.9379999999</v>
      </c>
      <c r="D6767" s="29">
        <v>1</v>
      </c>
      <c r="E6767" s="29">
        <v>1</v>
      </c>
      <c r="F6767" s="29">
        <v>8661.375</v>
      </c>
      <c r="G6767" s="29">
        <v>1</v>
      </c>
      <c r="H6767" s="29">
        <v>1</v>
      </c>
      <c r="I6767" s="29">
        <v>1</v>
      </c>
      <c r="K6767" s="432"/>
      <c r="L6767" s="432" t="e">
        <f>IF(K6767=0,#REF!,0)</f>
        <v>#REF!</v>
      </c>
      <c r="O6767">
        <v>58729.788818000001</v>
      </c>
      <c r="P6767">
        <v>48</v>
      </c>
    </row>
    <row r="6768" spans="1:16">
      <c r="A6768" s="29">
        <v>6766</v>
      </c>
      <c r="B6768" s="29">
        <v>1762.222</v>
      </c>
      <c r="C6768" s="29">
        <v>15860.4399999999</v>
      </c>
      <c r="D6768" s="29">
        <v>1</v>
      </c>
      <c r="E6768" s="29">
        <v>1</v>
      </c>
      <c r="F6768" s="29">
        <v>2972.0479999999998</v>
      </c>
      <c r="G6768" s="29">
        <v>1</v>
      </c>
      <c r="H6768" s="29">
        <v>1</v>
      </c>
      <c r="I6768" s="29">
        <v>1</v>
      </c>
      <c r="K6768" s="432"/>
      <c r="L6768" s="432" t="e">
        <f>IF(K6768=0,#REF!,0)</f>
        <v>#REF!</v>
      </c>
      <c r="O6768">
        <v>57335.431701999987</v>
      </c>
      <c r="P6768">
        <v>46</v>
      </c>
    </row>
    <row r="6769" spans="1:16">
      <c r="A6769" s="29">
        <v>6767</v>
      </c>
      <c r="B6769" s="29">
        <v>1762.222</v>
      </c>
      <c r="C6769" s="29">
        <v>15543.341999999901</v>
      </c>
      <c r="D6769" s="29">
        <v>1</v>
      </c>
      <c r="E6769" s="29">
        <v>1</v>
      </c>
      <c r="F6769" s="29">
        <v>1661.0550000000001</v>
      </c>
      <c r="G6769" s="29">
        <v>1</v>
      </c>
      <c r="H6769" s="29">
        <v>1</v>
      </c>
      <c r="I6769" s="29">
        <v>1</v>
      </c>
      <c r="K6769" s="432"/>
      <c r="L6769" s="432" t="e">
        <f>IF(K6769=0,#REF!,0)</f>
        <v>#REF!</v>
      </c>
      <c r="O6769">
        <v>55736.987029999997</v>
      </c>
      <c r="P6769">
        <v>40</v>
      </c>
    </row>
    <row r="6770" spans="1:16">
      <c r="A6770" s="29">
        <v>6768</v>
      </c>
      <c r="B6770" s="29">
        <v>1032.623999999998</v>
      </c>
      <c r="C6770" s="29">
        <v>15664.8579999999</v>
      </c>
      <c r="D6770" s="29">
        <v>1</v>
      </c>
      <c r="E6770" s="29">
        <v>1</v>
      </c>
      <c r="F6770" s="29">
        <v>1269.624</v>
      </c>
      <c r="G6770" s="29">
        <v>1</v>
      </c>
      <c r="H6770" s="29">
        <v>1</v>
      </c>
      <c r="I6770" s="29">
        <v>1</v>
      </c>
      <c r="K6770" s="432"/>
      <c r="L6770" s="432" t="e">
        <f>IF(K6770=0,#REF!,0)</f>
        <v>#REF!</v>
      </c>
      <c r="O6770">
        <v>54956.603209000001</v>
      </c>
      <c r="P6770">
        <v>35</v>
      </c>
    </row>
    <row r="6771" spans="1:16">
      <c r="A6771" s="29">
        <v>6769</v>
      </c>
      <c r="B6771" s="29">
        <v>1032.623999999998</v>
      </c>
      <c r="C6771" s="29">
        <v>15764.5969999999</v>
      </c>
      <c r="D6771" s="29">
        <v>1</v>
      </c>
      <c r="E6771" s="29">
        <v>1</v>
      </c>
      <c r="F6771" s="29">
        <v>561.599999999999</v>
      </c>
      <c r="G6771" s="29">
        <v>1</v>
      </c>
      <c r="H6771" s="29">
        <v>1</v>
      </c>
      <c r="I6771" s="29">
        <v>1</v>
      </c>
      <c r="K6771" s="432"/>
      <c r="L6771" s="432" t="e">
        <f>IF(K6771=0,#REF!,0)</f>
        <v>#REF!</v>
      </c>
      <c r="O6771">
        <v>53489.107544000013</v>
      </c>
      <c r="P6771">
        <v>33</v>
      </c>
    </row>
    <row r="6772" spans="1:16">
      <c r="A6772" s="29">
        <v>6770</v>
      </c>
      <c r="B6772" s="29">
        <v>1032.623999999998</v>
      </c>
      <c r="C6772" s="29">
        <v>15787.289999999901</v>
      </c>
      <c r="D6772" s="29">
        <v>1</v>
      </c>
      <c r="E6772" s="29">
        <v>1</v>
      </c>
      <c r="F6772" s="29">
        <v>325.18700000000001</v>
      </c>
      <c r="G6772" s="29">
        <v>1</v>
      </c>
      <c r="H6772" s="29">
        <v>1</v>
      </c>
      <c r="I6772" s="29">
        <v>1</v>
      </c>
      <c r="K6772" s="432"/>
      <c r="L6772" s="432" t="e">
        <f>IF(K6772=0,#REF!,0)</f>
        <v>#REF!</v>
      </c>
      <c r="O6772">
        <v>51488.182129000001</v>
      </c>
      <c r="P6772">
        <v>31</v>
      </c>
    </row>
    <row r="6773" spans="1:16">
      <c r="A6773" s="29">
        <v>6771</v>
      </c>
      <c r="B6773" s="29">
        <v>1032.623999999998</v>
      </c>
      <c r="C6773" s="29">
        <v>15873.7319999999</v>
      </c>
      <c r="D6773" s="29">
        <v>1</v>
      </c>
      <c r="E6773" s="29">
        <v>1</v>
      </c>
      <c r="F6773" s="29">
        <v>276.34899999999999</v>
      </c>
      <c r="G6773" s="29">
        <v>1</v>
      </c>
      <c r="H6773" s="29">
        <v>1</v>
      </c>
      <c r="I6773" s="29">
        <v>1</v>
      </c>
      <c r="K6773" s="432"/>
      <c r="L6773" s="432" t="e">
        <f>IF(K6773=0,#REF!,0)</f>
        <v>#REF!</v>
      </c>
      <c r="O6773">
        <v>52207.579741999987</v>
      </c>
      <c r="P6773">
        <v>31</v>
      </c>
    </row>
    <row r="6774" spans="1:16">
      <c r="A6774" s="29">
        <v>6772</v>
      </c>
      <c r="B6774" s="29">
        <v>1032.623999999998</v>
      </c>
      <c r="C6774" s="29">
        <v>15920.020999999901</v>
      </c>
      <c r="D6774" s="29">
        <v>1</v>
      </c>
      <c r="E6774" s="29">
        <v>1</v>
      </c>
      <c r="F6774" s="29">
        <v>277.253999999999</v>
      </c>
      <c r="G6774" s="29">
        <v>1</v>
      </c>
      <c r="H6774" s="29">
        <v>1</v>
      </c>
      <c r="I6774" s="29">
        <v>1</v>
      </c>
      <c r="K6774" s="432"/>
      <c r="L6774" s="432" t="e">
        <f>IF(K6774=0,#REF!,0)</f>
        <v>#REF!</v>
      </c>
      <c r="O6774">
        <v>52403.409636999997</v>
      </c>
      <c r="P6774">
        <v>29</v>
      </c>
    </row>
    <row r="6775" spans="1:16">
      <c r="A6775" s="29">
        <v>6773</v>
      </c>
      <c r="B6775" s="29">
        <v>1032.623999999998</v>
      </c>
      <c r="C6775" s="29">
        <v>15960.237999999899</v>
      </c>
      <c r="D6775" s="29">
        <v>1</v>
      </c>
      <c r="E6775" s="29">
        <v>1</v>
      </c>
      <c r="F6775" s="29">
        <v>246.741999999999</v>
      </c>
      <c r="G6775" s="29">
        <v>1</v>
      </c>
      <c r="H6775" s="29">
        <v>1</v>
      </c>
      <c r="I6775" s="29">
        <v>1</v>
      </c>
      <c r="K6775" s="432"/>
      <c r="L6775" s="432" t="e">
        <f>IF(K6775=0,#REF!,0)</f>
        <v>#REF!</v>
      </c>
      <c r="O6775">
        <v>52294.888793999999</v>
      </c>
      <c r="P6775">
        <v>30</v>
      </c>
    </row>
    <row r="6776" spans="1:16">
      <c r="A6776" s="29">
        <v>6774</v>
      </c>
      <c r="B6776" s="29">
        <v>1762.222</v>
      </c>
      <c r="C6776" s="29">
        <v>15972.164999999901</v>
      </c>
      <c r="D6776" s="29">
        <v>1</v>
      </c>
      <c r="E6776" s="29">
        <v>1</v>
      </c>
      <c r="F6776" s="29">
        <v>2518.0610000000001</v>
      </c>
      <c r="G6776" s="29">
        <v>1</v>
      </c>
      <c r="H6776" s="29">
        <v>1</v>
      </c>
      <c r="I6776" s="29">
        <v>1</v>
      </c>
      <c r="K6776" s="432"/>
      <c r="L6776" s="432" t="e">
        <f>IF(K6776=0,#REF!,0)</f>
        <v>#REF!</v>
      </c>
      <c r="O6776">
        <v>52901.239318</v>
      </c>
      <c r="P6776">
        <v>33</v>
      </c>
    </row>
    <row r="6777" spans="1:16">
      <c r="A6777" s="29">
        <v>6775</v>
      </c>
      <c r="B6777" s="29">
        <v>6139.8579999999993</v>
      </c>
      <c r="C6777" s="29">
        <v>16064.059999999899</v>
      </c>
      <c r="D6777" s="29">
        <v>1</v>
      </c>
      <c r="E6777" s="29">
        <v>1</v>
      </c>
      <c r="F6777" s="29">
        <v>45098.446000000004</v>
      </c>
      <c r="G6777" s="29">
        <v>1</v>
      </c>
      <c r="H6777" s="29">
        <v>1</v>
      </c>
      <c r="I6777" s="29">
        <v>1</v>
      </c>
      <c r="K6777" s="432"/>
      <c r="L6777" s="432" t="e">
        <f>IF(K6777=0,#REF!,0)</f>
        <v>#REF!</v>
      </c>
      <c r="O6777">
        <v>54566.147583999998</v>
      </c>
      <c r="P6777">
        <v>37</v>
      </c>
    </row>
    <row r="6778" spans="1:16">
      <c r="A6778" s="29">
        <v>6776</v>
      </c>
      <c r="B6778" s="29">
        <v>1762.222</v>
      </c>
      <c r="C6778" s="29">
        <v>42198.977999999886</v>
      </c>
      <c r="D6778" s="29">
        <v>1</v>
      </c>
      <c r="E6778" s="29">
        <v>1</v>
      </c>
      <c r="F6778" s="29">
        <v>44028.222999999991</v>
      </c>
      <c r="G6778" s="29">
        <v>1</v>
      </c>
      <c r="H6778" s="29">
        <v>1</v>
      </c>
      <c r="I6778" s="29">
        <v>1</v>
      </c>
      <c r="K6778" s="432"/>
      <c r="L6778" s="432" t="e">
        <f>IF(K6778=0,#REF!,0)</f>
        <v>#REF!</v>
      </c>
      <c r="O6778">
        <v>56684.080262000003</v>
      </c>
      <c r="P6778">
        <v>43</v>
      </c>
    </row>
    <row r="6779" spans="1:16">
      <c r="A6779" s="29">
        <v>6777</v>
      </c>
      <c r="B6779" s="29">
        <v>1032.623999999998</v>
      </c>
      <c r="C6779" s="29">
        <v>69459.289999999892</v>
      </c>
      <c r="D6779" s="29">
        <v>1</v>
      </c>
      <c r="E6779" s="29">
        <v>1</v>
      </c>
      <c r="F6779" s="29">
        <v>34110.048999999992</v>
      </c>
      <c r="G6779" s="29">
        <v>1</v>
      </c>
      <c r="H6779" s="29">
        <v>1</v>
      </c>
      <c r="I6779" s="29">
        <v>1</v>
      </c>
      <c r="K6779" s="432"/>
      <c r="L6779" s="432" t="e">
        <f>IF(K6779=0,#REF!,0)</f>
        <v>#REF!</v>
      </c>
      <c r="O6779">
        <v>59450.320800000001</v>
      </c>
      <c r="P6779">
        <v>44</v>
      </c>
    </row>
    <row r="6780" spans="1:16">
      <c r="A6780" s="29">
        <v>6778</v>
      </c>
      <c r="B6780" s="29">
        <v>1153.2399999999991</v>
      </c>
      <c r="C6780" s="29">
        <v>85358.631999999896</v>
      </c>
      <c r="D6780" s="29">
        <v>1</v>
      </c>
      <c r="E6780" s="29">
        <v>1</v>
      </c>
      <c r="F6780" s="29">
        <v>20641.101999999901</v>
      </c>
      <c r="G6780" s="29">
        <v>1</v>
      </c>
      <c r="H6780" s="29">
        <v>1</v>
      </c>
      <c r="I6780" s="29">
        <v>1</v>
      </c>
      <c r="K6780" s="432"/>
      <c r="L6780" s="432" t="e">
        <f>IF(K6780=0,#REF!,0)</f>
        <v>#REF!</v>
      </c>
      <c r="O6780">
        <v>60647.973145000004</v>
      </c>
      <c r="P6780">
        <v>35</v>
      </c>
    </row>
    <row r="6781" spans="1:16">
      <c r="A6781" s="29">
        <v>6779</v>
      </c>
      <c r="B6781" s="29">
        <v>1213.5469999999989</v>
      </c>
      <c r="C6781" s="29">
        <v>101517.5279999998</v>
      </c>
      <c r="D6781" s="29">
        <v>1</v>
      </c>
      <c r="E6781" s="29">
        <v>1</v>
      </c>
      <c r="F6781" s="29">
        <v>8823.3559999999907</v>
      </c>
      <c r="G6781" s="29">
        <v>1</v>
      </c>
      <c r="H6781" s="29">
        <v>1</v>
      </c>
      <c r="I6781" s="29">
        <v>1</v>
      </c>
      <c r="K6781" s="432"/>
      <c r="L6781" s="432" t="e">
        <f>IF(K6781=0,#REF!,0)</f>
        <v>#REF!</v>
      </c>
      <c r="O6781">
        <v>62705.397156000014</v>
      </c>
      <c r="P6781">
        <v>29</v>
      </c>
    </row>
    <row r="6782" spans="1:16">
      <c r="A6782" s="29">
        <v>6780</v>
      </c>
      <c r="B6782" s="29">
        <v>1213.5469999999989</v>
      </c>
      <c r="C6782" s="29">
        <v>85511.764999999898</v>
      </c>
      <c r="D6782" s="29">
        <v>1</v>
      </c>
      <c r="E6782" s="29">
        <v>1</v>
      </c>
      <c r="F6782" s="29">
        <v>3118.848</v>
      </c>
      <c r="G6782" s="29">
        <v>1</v>
      </c>
      <c r="H6782" s="29">
        <v>1</v>
      </c>
      <c r="I6782" s="29">
        <v>1</v>
      </c>
      <c r="K6782" s="432"/>
      <c r="L6782" s="432" t="e">
        <f>IF(K6782=0,#REF!,0)</f>
        <v>#REF!</v>
      </c>
      <c r="O6782">
        <v>63237.187926999999</v>
      </c>
      <c r="P6782">
        <v>35</v>
      </c>
    </row>
    <row r="6783" spans="1:16">
      <c r="A6783" s="29">
        <v>6781</v>
      </c>
      <c r="B6783" s="29">
        <v>6200.1660000000002</v>
      </c>
      <c r="C6783" s="29">
        <v>48396.376999999899</v>
      </c>
      <c r="D6783" s="29">
        <v>1</v>
      </c>
      <c r="E6783" s="29">
        <v>1</v>
      </c>
      <c r="F6783" s="29">
        <v>4146.9279999999999</v>
      </c>
      <c r="G6783" s="29">
        <v>1</v>
      </c>
      <c r="H6783" s="29">
        <v>1</v>
      </c>
      <c r="I6783" s="29">
        <v>1</v>
      </c>
      <c r="K6783" s="432"/>
      <c r="L6783" s="432" t="e">
        <f>IF(K6783=0,#REF!,0)</f>
        <v>#REF!</v>
      </c>
      <c r="O6783">
        <v>61901.724242999997</v>
      </c>
      <c r="P6783">
        <v>40</v>
      </c>
    </row>
    <row r="6784" spans="1:16">
      <c r="A6784" s="29">
        <v>6782</v>
      </c>
      <c r="B6784" s="29">
        <v>1762.222</v>
      </c>
      <c r="C6784" s="29">
        <v>67851.963999999905</v>
      </c>
      <c r="D6784" s="29">
        <v>1</v>
      </c>
      <c r="E6784" s="29">
        <v>1</v>
      </c>
      <c r="F6784" s="29">
        <v>3687.5419999999999</v>
      </c>
      <c r="G6784" s="29">
        <v>1</v>
      </c>
      <c r="H6784" s="29">
        <v>1</v>
      </c>
      <c r="I6784" s="29">
        <v>1</v>
      </c>
      <c r="K6784" s="432"/>
      <c r="L6784" s="432" t="e">
        <f>IF(K6784=0,#REF!,0)</f>
        <v>#REF!</v>
      </c>
      <c r="O6784">
        <v>61095.86548</v>
      </c>
      <c r="P6784">
        <v>38</v>
      </c>
    </row>
    <row r="6785" spans="1:16">
      <c r="A6785" s="29">
        <v>6783</v>
      </c>
      <c r="B6785" s="29">
        <v>1032.623999999998</v>
      </c>
      <c r="C6785" s="29">
        <v>99762.511999999799</v>
      </c>
      <c r="D6785" s="29">
        <v>1</v>
      </c>
      <c r="E6785" s="29">
        <v>1</v>
      </c>
      <c r="F6785" s="29">
        <v>2114.3090000000002</v>
      </c>
      <c r="G6785" s="29">
        <v>1</v>
      </c>
      <c r="H6785" s="29">
        <v>1</v>
      </c>
      <c r="I6785" s="29">
        <v>1</v>
      </c>
      <c r="K6785" s="432"/>
      <c r="L6785" s="432" t="e">
        <f>IF(K6785=0,#REF!,0)</f>
        <v>#REF!</v>
      </c>
      <c r="O6785">
        <v>63970.678284000001</v>
      </c>
      <c r="P6785">
        <v>36</v>
      </c>
    </row>
    <row r="6786" spans="1:16">
      <c r="A6786" s="29">
        <v>6784</v>
      </c>
      <c r="B6786" s="29">
        <v>1032.623999999998</v>
      </c>
      <c r="C6786" s="29">
        <v>83809.552999999898</v>
      </c>
      <c r="D6786" s="29">
        <v>1</v>
      </c>
      <c r="E6786" s="29">
        <v>1</v>
      </c>
      <c r="F6786" s="29">
        <v>1852.7059999999899</v>
      </c>
      <c r="G6786" s="29">
        <v>1</v>
      </c>
      <c r="H6786" s="29">
        <v>1</v>
      </c>
      <c r="I6786" s="29">
        <v>1</v>
      </c>
      <c r="K6786" s="432"/>
      <c r="L6786" s="432" t="e">
        <f>IF(K6786=0,#REF!,0)</f>
        <v>#REF!</v>
      </c>
      <c r="O6786">
        <v>64468.757752999998</v>
      </c>
      <c r="P6786">
        <v>40</v>
      </c>
    </row>
    <row r="6787" spans="1:16">
      <c r="A6787" s="29">
        <v>6785</v>
      </c>
      <c r="B6787" s="29">
        <v>1032.623999999998</v>
      </c>
      <c r="C6787" s="29">
        <v>71900.9739999999</v>
      </c>
      <c r="D6787" s="29">
        <v>1</v>
      </c>
      <c r="E6787" s="29">
        <v>1</v>
      </c>
      <c r="F6787" s="29">
        <v>2115.0700000000002</v>
      </c>
      <c r="G6787" s="29">
        <v>1</v>
      </c>
      <c r="H6787" s="29">
        <v>1</v>
      </c>
      <c r="I6787" s="29">
        <v>1</v>
      </c>
      <c r="K6787" s="432"/>
      <c r="L6787" s="432" t="e">
        <f>IF(K6787=0,#REF!,0)</f>
        <v>#REF!</v>
      </c>
      <c r="O6787">
        <v>64782.978639000001</v>
      </c>
      <c r="P6787">
        <v>37</v>
      </c>
    </row>
    <row r="6788" spans="1:16">
      <c r="A6788" s="29">
        <v>6786</v>
      </c>
      <c r="B6788" s="29">
        <v>1762.222</v>
      </c>
      <c r="C6788" s="29">
        <v>40067.5079999999</v>
      </c>
      <c r="D6788" s="29">
        <v>1</v>
      </c>
      <c r="E6788" s="29">
        <v>1</v>
      </c>
      <c r="F6788" s="29">
        <v>3709.377</v>
      </c>
      <c r="G6788" s="29">
        <v>1</v>
      </c>
      <c r="H6788" s="29">
        <v>1</v>
      </c>
      <c r="I6788" s="29">
        <v>1</v>
      </c>
      <c r="K6788" s="432"/>
      <c r="L6788" s="432" t="e">
        <f>IF(K6788=0,#REF!,0)</f>
        <v>#REF!</v>
      </c>
      <c r="O6788">
        <v>64881.823426000003</v>
      </c>
      <c r="P6788">
        <v>36</v>
      </c>
    </row>
    <row r="6789" spans="1:16">
      <c r="A6789" s="29">
        <v>6787</v>
      </c>
      <c r="B6789" s="29">
        <v>6139.8579999999993</v>
      </c>
      <c r="C6789" s="29">
        <v>28119.591999999899</v>
      </c>
      <c r="D6789" s="29">
        <v>1</v>
      </c>
      <c r="E6789" s="29">
        <v>1</v>
      </c>
      <c r="F6789" s="29">
        <v>5200.54</v>
      </c>
      <c r="G6789" s="29">
        <v>1</v>
      </c>
      <c r="H6789" s="29">
        <v>1</v>
      </c>
      <c r="I6789" s="29">
        <v>1</v>
      </c>
      <c r="K6789" s="432"/>
      <c r="L6789" s="432" t="e">
        <f>IF(K6789=0,#REF!,0)</f>
        <v>#REF!</v>
      </c>
      <c r="O6789">
        <v>64615.574280000001</v>
      </c>
      <c r="P6789">
        <v>45</v>
      </c>
    </row>
    <row r="6790" spans="1:16">
      <c r="A6790" s="29">
        <v>6788</v>
      </c>
      <c r="B6790" s="29">
        <v>7599.07</v>
      </c>
      <c r="C6790" s="29">
        <v>29388.504999999899</v>
      </c>
      <c r="D6790" s="29">
        <v>1</v>
      </c>
      <c r="E6790" s="29">
        <v>1</v>
      </c>
      <c r="F6790" s="29">
        <v>5267.3649999999998</v>
      </c>
      <c r="G6790" s="29">
        <v>1</v>
      </c>
      <c r="H6790" s="29">
        <v>1</v>
      </c>
      <c r="I6790" s="29">
        <v>1</v>
      </c>
      <c r="K6790" s="432"/>
      <c r="L6790" s="432" t="e">
        <f>IF(K6790=0,#REF!,0)</f>
        <v>#REF!</v>
      </c>
      <c r="O6790">
        <v>64201.699342</v>
      </c>
      <c r="P6790">
        <v>48</v>
      </c>
    </row>
    <row r="6791" spans="1:16">
      <c r="A6791" s="29">
        <v>6789</v>
      </c>
      <c r="B6791" s="29">
        <v>1762.222</v>
      </c>
      <c r="C6791" s="29">
        <v>16153.716999999901</v>
      </c>
      <c r="D6791" s="29">
        <v>1</v>
      </c>
      <c r="E6791" s="29">
        <v>1</v>
      </c>
      <c r="F6791" s="29">
        <v>9112.6659999999902</v>
      </c>
      <c r="G6791" s="29">
        <v>1</v>
      </c>
      <c r="H6791" s="29">
        <v>1</v>
      </c>
      <c r="I6791" s="29">
        <v>1</v>
      </c>
      <c r="K6791" s="432"/>
      <c r="L6791" s="432" t="e">
        <f>IF(K6791=0,#REF!,0)</f>
        <v>#REF!</v>
      </c>
      <c r="O6791">
        <v>62576.121642999999</v>
      </c>
      <c r="P6791">
        <v>43</v>
      </c>
    </row>
    <row r="6792" spans="1:16">
      <c r="A6792" s="29">
        <v>6790</v>
      </c>
      <c r="B6792" s="29">
        <v>1762.222</v>
      </c>
      <c r="C6792" s="29">
        <v>15851.344999999899</v>
      </c>
      <c r="D6792" s="29">
        <v>1</v>
      </c>
      <c r="E6792" s="29">
        <v>1</v>
      </c>
      <c r="F6792" s="29">
        <v>2971.989</v>
      </c>
      <c r="G6792" s="29">
        <v>1</v>
      </c>
      <c r="H6792" s="29">
        <v>1</v>
      </c>
      <c r="I6792" s="29">
        <v>1</v>
      </c>
      <c r="K6792" s="432"/>
      <c r="L6792" s="432" t="e">
        <f>IF(K6792=0,#REF!,0)</f>
        <v>#REF!</v>
      </c>
      <c r="O6792">
        <v>60095.937499</v>
      </c>
      <c r="P6792">
        <v>44</v>
      </c>
    </row>
    <row r="6793" spans="1:16">
      <c r="A6793" s="29">
        <v>6791</v>
      </c>
      <c r="B6793" s="29">
        <v>1762.222</v>
      </c>
      <c r="C6793" s="29">
        <v>15529.737999999899</v>
      </c>
      <c r="D6793" s="29">
        <v>1</v>
      </c>
      <c r="E6793" s="29">
        <v>1</v>
      </c>
      <c r="F6793" s="29">
        <v>1661.019</v>
      </c>
      <c r="G6793" s="29">
        <v>1</v>
      </c>
      <c r="H6793" s="29">
        <v>1</v>
      </c>
      <c r="I6793" s="29">
        <v>1</v>
      </c>
      <c r="K6793" s="432"/>
      <c r="L6793" s="432" t="e">
        <f>IF(K6793=0,#REF!,0)</f>
        <v>#REF!</v>
      </c>
      <c r="O6793">
        <v>59245.386352000001</v>
      </c>
      <c r="P6793">
        <v>42</v>
      </c>
    </row>
    <row r="6794" spans="1:16">
      <c r="A6794" s="29">
        <v>6792</v>
      </c>
      <c r="B6794" s="29">
        <v>1032.623999999998</v>
      </c>
      <c r="C6794" s="29">
        <v>15653.752999999901</v>
      </c>
      <c r="D6794" s="29">
        <v>1</v>
      </c>
      <c r="E6794" s="29">
        <v>1</v>
      </c>
      <c r="F6794" s="29">
        <v>1269.5930000000001</v>
      </c>
      <c r="G6794" s="29">
        <v>1</v>
      </c>
      <c r="H6794" s="29">
        <v>1</v>
      </c>
      <c r="I6794" s="29">
        <v>1</v>
      </c>
      <c r="K6794" s="432"/>
      <c r="L6794" s="432" t="e">
        <f>IF(K6794=0,#REF!,0)</f>
        <v>#REF!</v>
      </c>
      <c r="O6794">
        <v>57582.535186000001</v>
      </c>
      <c r="P6794">
        <v>36</v>
      </c>
    </row>
    <row r="6795" spans="1:16">
      <c r="A6795" s="29">
        <v>6793</v>
      </c>
      <c r="B6795" s="29">
        <v>1032.623999999998</v>
      </c>
      <c r="C6795" s="29">
        <v>15742.4389999999</v>
      </c>
      <c r="D6795" s="29">
        <v>1</v>
      </c>
      <c r="E6795" s="29">
        <v>1</v>
      </c>
      <c r="F6795" s="29">
        <v>561.54099999999903</v>
      </c>
      <c r="G6795" s="29">
        <v>1</v>
      </c>
      <c r="H6795" s="29">
        <v>1</v>
      </c>
      <c r="I6795" s="29">
        <v>1</v>
      </c>
      <c r="K6795" s="432"/>
      <c r="L6795" s="432" t="e">
        <f>IF(K6795=0,#REF!,0)</f>
        <v>#REF!</v>
      </c>
      <c r="O6795">
        <v>56640.262419999999</v>
      </c>
      <c r="P6795">
        <v>50</v>
      </c>
    </row>
    <row r="6796" spans="1:16">
      <c r="A6796" s="29">
        <v>6794</v>
      </c>
      <c r="B6796" s="29">
        <v>1032.623999999998</v>
      </c>
      <c r="C6796" s="29">
        <v>15770.959999999901</v>
      </c>
      <c r="D6796" s="29">
        <v>1</v>
      </c>
      <c r="E6796" s="29">
        <v>1</v>
      </c>
      <c r="F6796" s="29">
        <v>325.15499999999901</v>
      </c>
      <c r="G6796" s="29">
        <v>1</v>
      </c>
      <c r="H6796" s="29">
        <v>1</v>
      </c>
      <c r="I6796" s="29">
        <v>1</v>
      </c>
      <c r="K6796" s="432"/>
      <c r="L6796" s="432" t="e">
        <f>IF(K6796=0,#REF!,0)</f>
        <v>#REF!</v>
      </c>
      <c r="O6796">
        <v>54798.706482000001</v>
      </c>
      <c r="P6796">
        <v>30</v>
      </c>
    </row>
    <row r="6797" spans="1:16">
      <c r="A6797" s="29">
        <v>6795</v>
      </c>
      <c r="B6797" s="29">
        <v>1032.623999999998</v>
      </c>
      <c r="C6797" s="29">
        <v>15841.0159999999</v>
      </c>
      <c r="D6797" s="29">
        <v>1</v>
      </c>
      <c r="E6797" s="29">
        <v>1</v>
      </c>
      <c r="F6797" s="29">
        <v>276.2</v>
      </c>
      <c r="G6797" s="29">
        <v>1</v>
      </c>
      <c r="H6797" s="29">
        <v>1</v>
      </c>
      <c r="I6797" s="29">
        <v>1</v>
      </c>
      <c r="K6797" s="432"/>
      <c r="L6797" s="432" t="e">
        <f>IF(K6797=0,#REF!,0)</f>
        <v>#REF!</v>
      </c>
      <c r="O6797">
        <v>54027.563872999999</v>
      </c>
      <c r="P6797">
        <v>29</v>
      </c>
    </row>
    <row r="6798" spans="1:16">
      <c r="A6798" s="29">
        <v>6796</v>
      </c>
      <c r="B6798" s="29">
        <v>1032.623999999998</v>
      </c>
      <c r="C6798" s="29">
        <v>15879.181999999901</v>
      </c>
      <c r="D6798" s="29">
        <v>1</v>
      </c>
      <c r="E6798" s="29">
        <v>1</v>
      </c>
      <c r="F6798" s="29">
        <v>277.00400000000002</v>
      </c>
      <c r="G6798" s="29">
        <v>1</v>
      </c>
      <c r="H6798" s="29">
        <v>1</v>
      </c>
      <c r="I6798" s="29">
        <v>1</v>
      </c>
      <c r="K6798" s="432"/>
      <c r="L6798" s="432" t="e">
        <f>IF(K6798=0,#REF!,0)</f>
        <v>#REF!</v>
      </c>
      <c r="O6798">
        <v>54515.851747000001</v>
      </c>
      <c r="P6798">
        <v>29</v>
      </c>
    </row>
    <row r="6799" spans="1:16">
      <c r="A6799" s="29">
        <v>6797</v>
      </c>
      <c r="B6799" s="29">
        <v>1032.623999999998</v>
      </c>
      <c r="C6799" s="29">
        <v>15915.1419999999</v>
      </c>
      <c r="D6799" s="29">
        <v>1</v>
      </c>
      <c r="E6799" s="29">
        <v>1</v>
      </c>
      <c r="F6799" s="29">
        <v>246.52699999999999</v>
      </c>
      <c r="G6799" s="29">
        <v>1</v>
      </c>
      <c r="H6799" s="29">
        <v>1</v>
      </c>
      <c r="I6799" s="29">
        <v>1</v>
      </c>
      <c r="K6799" s="432"/>
      <c r="L6799" s="432" t="e">
        <f>IF(K6799=0,#REF!,0)</f>
        <v>#REF!</v>
      </c>
      <c r="O6799">
        <v>54112.095948000002</v>
      </c>
      <c r="P6799">
        <v>29</v>
      </c>
    </row>
    <row r="6800" spans="1:16">
      <c r="A6800" s="29">
        <v>6798</v>
      </c>
      <c r="B6800" s="29">
        <v>1762.222</v>
      </c>
      <c r="C6800" s="29">
        <v>15943.725999999901</v>
      </c>
      <c r="D6800" s="29">
        <v>1</v>
      </c>
      <c r="E6800" s="29">
        <v>1</v>
      </c>
      <c r="F6800" s="29">
        <v>2517.761</v>
      </c>
      <c r="G6800" s="29">
        <v>1</v>
      </c>
      <c r="H6800" s="29">
        <v>1</v>
      </c>
      <c r="I6800" s="29">
        <v>1</v>
      </c>
      <c r="K6800" s="432"/>
      <c r="L6800" s="432" t="e">
        <f>IF(K6800=0,#REF!,0)</f>
        <v>#REF!</v>
      </c>
      <c r="O6800">
        <v>54572.248505000003</v>
      </c>
      <c r="P6800">
        <v>31</v>
      </c>
    </row>
    <row r="6801" spans="1:16">
      <c r="A6801" s="29">
        <v>6799</v>
      </c>
      <c r="B6801" s="29">
        <v>6139.8579999999993</v>
      </c>
      <c r="C6801" s="29">
        <v>16026.0889999999</v>
      </c>
      <c r="D6801" s="29">
        <v>1</v>
      </c>
      <c r="E6801" s="29">
        <v>1</v>
      </c>
      <c r="F6801" s="29">
        <v>44813.235999999997</v>
      </c>
      <c r="G6801" s="29">
        <v>1</v>
      </c>
      <c r="H6801" s="29">
        <v>1</v>
      </c>
      <c r="I6801" s="29">
        <v>1</v>
      </c>
      <c r="K6801" s="432"/>
      <c r="L6801" s="432" t="e">
        <f>IF(K6801=0,#REF!,0)</f>
        <v>#REF!</v>
      </c>
      <c r="O6801">
        <v>55305.033203999999</v>
      </c>
      <c r="P6801">
        <v>36</v>
      </c>
    </row>
    <row r="6802" spans="1:16">
      <c r="A6802" s="29">
        <v>6800</v>
      </c>
      <c r="B6802" s="29">
        <v>1762.222</v>
      </c>
      <c r="C6802" s="29">
        <v>42172.434999999889</v>
      </c>
      <c r="D6802" s="29">
        <v>1</v>
      </c>
      <c r="E6802" s="29">
        <v>1</v>
      </c>
      <c r="F6802" s="29">
        <v>43743.518999999993</v>
      </c>
      <c r="G6802" s="29">
        <v>1</v>
      </c>
      <c r="H6802" s="29">
        <v>1</v>
      </c>
      <c r="I6802" s="29">
        <v>1</v>
      </c>
      <c r="K6802" s="432"/>
      <c r="L6802" s="432" t="e">
        <f>IF(K6802=0,#REF!,0)</f>
        <v>#REF!</v>
      </c>
      <c r="O6802">
        <v>57029.759918999996</v>
      </c>
      <c r="P6802">
        <v>51</v>
      </c>
    </row>
    <row r="6803" spans="1:16">
      <c r="A6803" s="29">
        <v>6801</v>
      </c>
      <c r="B6803" s="29">
        <v>1032.623999999998</v>
      </c>
      <c r="C6803" s="29">
        <v>69393.717999999892</v>
      </c>
      <c r="D6803" s="29">
        <v>1</v>
      </c>
      <c r="E6803" s="29">
        <v>1</v>
      </c>
      <c r="F6803" s="29">
        <v>34060.372999999992</v>
      </c>
      <c r="G6803" s="29">
        <v>1</v>
      </c>
      <c r="H6803" s="29">
        <v>1</v>
      </c>
      <c r="I6803" s="29">
        <v>1</v>
      </c>
      <c r="K6803" s="432"/>
      <c r="L6803" s="432" t="e">
        <f>IF(K6803=0,#REF!,0)</f>
        <v>#REF!</v>
      </c>
      <c r="O6803">
        <v>59075.752899999999</v>
      </c>
      <c r="P6803">
        <v>34</v>
      </c>
    </row>
    <row r="6804" spans="1:16">
      <c r="A6804" s="29">
        <v>6802</v>
      </c>
      <c r="B6804" s="29">
        <v>1153.2399999999991</v>
      </c>
      <c r="C6804" s="29">
        <v>85302.833999999901</v>
      </c>
      <c r="D6804" s="29">
        <v>1</v>
      </c>
      <c r="E6804" s="29">
        <v>1</v>
      </c>
      <c r="F6804" s="29">
        <v>20124.63899999989</v>
      </c>
      <c r="G6804" s="29">
        <v>1</v>
      </c>
      <c r="H6804" s="29">
        <v>1</v>
      </c>
      <c r="I6804" s="29">
        <v>1</v>
      </c>
      <c r="K6804" s="432"/>
      <c r="L6804" s="432" t="e">
        <f>IF(K6804=0,#REF!,0)</f>
        <v>#REF!</v>
      </c>
      <c r="O6804">
        <v>62437.722593999999</v>
      </c>
      <c r="P6804">
        <v>30</v>
      </c>
    </row>
    <row r="6805" spans="1:16">
      <c r="A6805" s="29">
        <v>6803</v>
      </c>
      <c r="B6805" s="29">
        <v>1213.5469999999989</v>
      </c>
      <c r="C6805" s="29">
        <v>101499.74199999979</v>
      </c>
      <c r="D6805" s="29">
        <v>1</v>
      </c>
      <c r="E6805" s="29">
        <v>1</v>
      </c>
      <c r="F6805" s="29">
        <v>8844.6669999999904</v>
      </c>
      <c r="G6805" s="29">
        <v>1</v>
      </c>
      <c r="H6805" s="29">
        <v>1</v>
      </c>
      <c r="I6805" s="29">
        <v>1</v>
      </c>
      <c r="K6805" s="432"/>
      <c r="L6805" s="432" t="e">
        <f>IF(K6805=0,#REF!,0)</f>
        <v>#REF!</v>
      </c>
      <c r="O6805">
        <v>63716.868591999999</v>
      </c>
      <c r="P6805">
        <v>28</v>
      </c>
    </row>
    <row r="6806" spans="1:16">
      <c r="A6806" s="29">
        <v>6804</v>
      </c>
      <c r="B6806" s="29">
        <v>1213.5469999999989</v>
      </c>
      <c r="C6806" s="29">
        <v>85511.332999999897</v>
      </c>
      <c r="D6806" s="29">
        <v>1</v>
      </c>
      <c r="E6806" s="29">
        <v>1</v>
      </c>
      <c r="F6806" s="29">
        <v>2832.9989999999898</v>
      </c>
      <c r="G6806" s="29">
        <v>1</v>
      </c>
      <c r="H6806" s="29">
        <v>1</v>
      </c>
      <c r="I6806" s="29">
        <v>1</v>
      </c>
      <c r="K6806" s="432"/>
      <c r="L6806" s="432" t="e">
        <f>IF(K6806=0,#REF!,0)</f>
        <v>#REF!</v>
      </c>
      <c r="O6806">
        <v>63940.870056</v>
      </c>
      <c r="P6806">
        <v>34</v>
      </c>
    </row>
    <row r="6807" spans="1:16">
      <c r="A6807" s="29">
        <v>6805</v>
      </c>
      <c r="B6807" s="29">
        <v>6200.1660000000002</v>
      </c>
      <c r="C6807" s="29">
        <v>48393.269999999902</v>
      </c>
      <c r="D6807" s="29">
        <v>1</v>
      </c>
      <c r="E6807" s="29">
        <v>1</v>
      </c>
      <c r="F6807" s="29">
        <v>4145.5730000000003</v>
      </c>
      <c r="G6807" s="29">
        <v>1</v>
      </c>
      <c r="H6807" s="29">
        <v>1</v>
      </c>
      <c r="I6807" s="29">
        <v>1</v>
      </c>
      <c r="K6807" s="432"/>
      <c r="L6807" s="432" t="e">
        <f>IF(K6807=0,#REF!,0)</f>
        <v>#REF!</v>
      </c>
      <c r="O6807">
        <v>61640.093842000002</v>
      </c>
      <c r="P6807">
        <v>35</v>
      </c>
    </row>
    <row r="6808" spans="1:16">
      <c r="A6808" s="29">
        <v>6806</v>
      </c>
      <c r="B6808" s="29">
        <v>1762.222</v>
      </c>
      <c r="C6808" s="29">
        <v>67851.673999999897</v>
      </c>
      <c r="D6808" s="29">
        <v>1</v>
      </c>
      <c r="E6808" s="29">
        <v>1</v>
      </c>
      <c r="F6808" s="29">
        <v>3685.85499999999</v>
      </c>
      <c r="G6808" s="29">
        <v>1</v>
      </c>
      <c r="H6808" s="29">
        <v>1</v>
      </c>
      <c r="I6808" s="29">
        <v>1</v>
      </c>
      <c r="K6808" s="432"/>
      <c r="L6808" s="432" t="e">
        <f>IF(K6808=0,#REF!,0)</f>
        <v>#REF!</v>
      </c>
      <c r="O6808">
        <v>60592.096376000001</v>
      </c>
      <c r="P6808">
        <v>39</v>
      </c>
    </row>
    <row r="6809" spans="1:16">
      <c r="A6809" s="29">
        <v>6807</v>
      </c>
      <c r="B6809" s="29">
        <v>1032.623999999998</v>
      </c>
      <c r="C6809" s="29">
        <v>99762.172999999806</v>
      </c>
      <c r="D6809" s="29">
        <v>1</v>
      </c>
      <c r="E6809" s="29">
        <v>1</v>
      </c>
      <c r="F6809" s="29">
        <v>2113.1259999999902</v>
      </c>
      <c r="G6809" s="29">
        <v>1</v>
      </c>
      <c r="H6809" s="29">
        <v>1</v>
      </c>
      <c r="I6809" s="29">
        <v>1</v>
      </c>
      <c r="K6809" s="432"/>
      <c r="L6809" s="432" t="e">
        <f>IF(K6809=0,#REF!,0)</f>
        <v>#REF!</v>
      </c>
      <c r="O6809">
        <v>63545.675536000002</v>
      </c>
      <c r="P6809">
        <v>33</v>
      </c>
    </row>
    <row r="6810" spans="1:16">
      <c r="A6810" s="29">
        <v>6808</v>
      </c>
      <c r="B6810" s="29">
        <v>1032.623999999998</v>
      </c>
      <c r="C6810" s="29">
        <v>83809.210999999894</v>
      </c>
      <c r="D6810" s="29">
        <v>1</v>
      </c>
      <c r="E6810" s="29">
        <v>1</v>
      </c>
      <c r="F6810" s="29">
        <v>1851.5419999999999</v>
      </c>
      <c r="G6810" s="29">
        <v>1</v>
      </c>
      <c r="H6810" s="29">
        <v>1</v>
      </c>
      <c r="I6810" s="29">
        <v>1</v>
      </c>
      <c r="K6810" s="432"/>
      <c r="L6810" s="432" t="e">
        <f>IF(K6810=0,#REF!,0)</f>
        <v>#REF!</v>
      </c>
      <c r="O6810">
        <v>62863.962219000001</v>
      </c>
      <c r="P6810">
        <v>33</v>
      </c>
    </row>
    <row r="6811" spans="1:16">
      <c r="A6811" s="29">
        <v>6809</v>
      </c>
      <c r="B6811" s="29">
        <v>1032.623999999998</v>
      </c>
      <c r="C6811" s="29">
        <v>71900.615999999893</v>
      </c>
      <c r="D6811" s="29">
        <v>1</v>
      </c>
      <c r="E6811" s="29">
        <v>1</v>
      </c>
      <c r="F6811" s="29">
        <v>2113.884</v>
      </c>
      <c r="G6811" s="29">
        <v>1</v>
      </c>
      <c r="H6811" s="29">
        <v>1</v>
      </c>
      <c r="I6811" s="29">
        <v>1</v>
      </c>
      <c r="K6811" s="432"/>
      <c r="L6811" s="432" t="e">
        <f>IF(K6811=0,#REF!,0)</f>
        <v>#REF!</v>
      </c>
      <c r="O6811">
        <v>62789.302124000002</v>
      </c>
      <c r="P6811">
        <v>33</v>
      </c>
    </row>
    <row r="6812" spans="1:16">
      <c r="A6812" s="29">
        <v>6810</v>
      </c>
      <c r="B6812" s="29">
        <v>1762.222</v>
      </c>
      <c r="C6812" s="29">
        <v>40065.890999999901</v>
      </c>
      <c r="D6812" s="29">
        <v>1</v>
      </c>
      <c r="E6812" s="29">
        <v>1</v>
      </c>
      <c r="F6812" s="29">
        <v>3688.4319999999998</v>
      </c>
      <c r="G6812" s="29">
        <v>1</v>
      </c>
      <c r="H6812" s="29">
        <v>1</v>
      </c>
      <c r="I6812" s="29">
        <v>1</v>
      </c>
      <c r="K6812" s="432"/>
      <c r="L6812" s="432" t="e">
        <f>IF(K6812=0,#REF!,0)</f>
        <v>#REF!</v>
      </c>
      <c r="O6812">
        <v>62116.586212000002</v>
      </c>
      <c r="P6812">
        <v>30</v>
      </c>
    </row>
    <row r="6813" spans="1:16">
      <c r="A6813" s="29">
        <v>6811</v>
      </c>
      <c r="B6813" s="29">
        <v>6139.8579999999993</v>
      </c>
      <c r="C6813" s="29">
        <v>28119.4189999999</v>
      </c>
      <c r="D6813" s="29">
        <v>1</v>
      </c>
      <c r="E6813" s="29">
        <v>1</v>
      </c>
      <c r="F6813" s="29">
        <v>5198.24</v>
      </c>
      <c r="G6813" s="29">
        <v>1</v>
      </c>
      <c r="H6813" s="29">
        <v>1</v>
      </c>
      <c r="I6813" s="29">
        <v>1</v>
      </c>
      <c r="K6813" s="432"/>
      <c r="L6813" s="432" t="e">
        <f>IF(K6813=0,#REF!,0)</f>
        <v>#REF!</v>
      </c>
      <c r="O6813">
        <v>61680.211058000001</v>
      </c>
      <c r="P6813">
        <v>42</v>
      </c>
    </row>
    <row r="6814" spans="1:16">
      <c r="A6814" s="29">
        <v>6812</v>
      </c>
      <c r="B6814" s="29">
        <v>7599.07</v>
      </c>
      <c r="C6814" s="29">
        <v>29388.376999999899</v>
      </c>
      <c r="D6814" s="29">
        <v>1</v>
      </c>
      <c r="E6814" s="29">
        <v>1</v>
      </c>
      <c r="F6814" s="29">
        <v>5265.3590000000004</v>
      </c>
      <c r="G6814" s="29">
        <v>1</v>
      </c>
      <c r="H6814" s="29">
        <v>1</v>
      </c>
      <c r="I6814" s="29">
        <v>1</v>
      </c>
      <c r="K6814" s="432"/>
      <c r="L6814" s="432" t="e">
        <f>IF(K6814=0,#REF!,0)</f>
        <v>#REF!</v>
      </c>
      <c r="O6814">
        <v>61783.176206999997</v>
      </c>
      <c r="P6814">
        <v>47</v>
      </c>
    </row>
    <row r="6815" spans="1:16">
      <c r="A6815" s="29">
        <v>6813</v>
      </c>
      <c r="B6815" s="29">
        <v>1762.222</v>
      </c>
      <c r="C6815" s="29">
        <v>16153.0519999999</v>
      </c>
      <c r="D6815" s="29">
        <v>1</v>
      </c>
      <c r="E6815" s="29">
        <v>1</v>
      </c>
      <c r="F6815" s="29">
        <v>5211.7349999999997</v>
      </c>
      <c r="G6815" s="29">
        <v>1</v>
      </c>
      <c r="H6815" s="29">
        <v>1</v>
      </c>
      <c r="I6815" s="29">
        <v>1</v>
      </c>
      <c r="K6815" s="432"/>
      <c r="L6815" s="432" t="e">
        <f>IF(K6815=0,#REF!,0)</f>
        <v>#REF!</v>
      </c>
      <c r="O6815">
        <v>59730.890076000003</v>
      </c>
      <c r="P6815">
        <v>53</v>
      </c>
    </row>
    <row r="6816" spans="1:16">
      <c r="A6816" s="29">
        <v>6814</v>
      </c>
      <c r="B6816" s="29">
        <v>1762.222</v>
      </c>
      <c r="C6816" s="29">
        <v>15703.9739999999</v>
      </c>
      <c r="D6816" s="29">
        <v>1</v>
      </c>
      <c r="E6816" s="29">
        <v>1</v>
      </c>
      <c r="F6816" s="29">
        <v>2971.2809999999999</v>
      </c>
      <c r="G6816" s="29">
        <v>1</v>
      </c>
      <c r="H6816" s="29">
        <v>1</v>
      </c>
      <c r="I6816" s="29">
        <v>1</v>
      </c>
      <c r="K6816" s="432"/>
      <c r="L6816" s="432" t="e">
        <f>IF(K6816=0,#REF!,0)</f>
        <v>#REF!</v>
      </c>
      <c r="O6816">
        <v>58767.216674000003</v>
      </c>
      <c r="P6816">
        <v>52</v>
      </c>
    </row>
    <row r="6817" spans="1:16">
      <c r="A6817" s="29">
        <v>6815</v>
      </c>
      <c r="B6817" s="29">
        <v>1762.222</v>
      </c>
      <c r="C6817" s="29">
        <v>15399.836999999899</v>
      </c>
      <c r="D6817" s="29">
        <v>1</v>
      </c>
      <c r="E6817" s="29">
        <v>1</v>
      </c>
      <c r="F6817" s="29">
        <v>1660.7049999999999</v>
      </c>
      <c r="G6817" s="29">
        <v>1</v>
      </c>
      <c r="H6817" s="29">
        <v>1</v>
      </c>
      <c r="I6817" s="29">
        <v>1</v>
      </c>
      <c r="K6817" s="432"/>
      <c r="L6817" s="432" t="e">
        <f>IF(K6817=0,#REF!,0)</f>
        <v>#REF!</v>
      </c>
      <c r="O6817">
        <v>57492.705291999999</v>
      </c>
      <c r="P6817">
        <v>50</v>
      </c>
    </row>
    <row r="6818" spans="1:16">
      <c r="A6818" s="29">
        <v>6816</v>
      </c>
      <c r="B6818" s="29">
        <v>1032.623999999998</v>
      </c>
      <c r="C6818" s="29">
        <v>15566.648999999899</v>
      </c>
      <c r="D6818" s="29">
        <v>1</v>
      </c>
      <c r="E6818" s="29">
        <v>1</v>
      </c>
      <c r="F6818" s="29">
        <v>1269.4449999999999</v>
      </c>
      <c r="G6818" s="29">
        <v>1</v>
      </c>
      <c r="H6818" s="29">
        <v>1</v>
      </c>
      <c r="I6818" s="29">
        <v>1</v>
      </c>
      <c r="K6818" s="432"/>
      <c r="L6818" s="432" t="e">
        <f>IF(K6818=0,#REF!,0)</f>
        <v>#REF!</v>
      </c>
      <c r="O6818">
        <v>57046.234619000003</v>
      </c>
      <c r="P6818">
        <v>47</v>
      </c>
    </row>
    <row r="6819" spans="1:16">
      <c r="A6819" s="29">
        <v>6817</v>
      </c>
      <c r="B6819" s="29">
        <v>1032.623999999998</v>
      </c>
      <c r="C6819" s="29">
        <v>15721.6409999999</v>
      </c>
      <c r="D6819" s="29">
        <v>1</v>
      </c>
      <c r="E6819" s="29">
        <v>1</v>
      </c>
      <c r="F6819" s="29">
        <v>543.57699999999897</v>
      </c>
      <c r="G6819" s="29">
        <v>1</v>
      </c>
      <c r="H6819" s="29">
        <v>1</v>
      </c>
      <c r="I6819" s="29">
        <v>1</v>
      </c>
      <c r="K6819" s="432"/>
      <c r="L6819" s="432" t="e">
        <f>IF(K6819=0,#REF!,0)</f>
        <v>#REF!</v>
      </c>
      <c r="O6819">
        <v>55155.850738000001</v>
      </c>
      <c r="P6819">
        <v>42</v>
      </c>
    </row>
    <row r="6820" spans="1:16">
      <c r="A6820" s="29">
        <v>6818</v>
      </c>
      <c r="B6820" s="29">
        <v>1032.623999999998</v>
      </c>
      <c r="C6820" s="29">
        <v>15791.5619999999</v>
      </c>
      <c r="D6820" s="29">
        <v>1</v>
      </c>
      <c r="E6820" s="29">
        <v>1</v>
      </c>
      <c r="F6820" s="29">
        <v>597.71199999999999</v>
      </c>
      <c r="G6820" s="29">
        <v>1</v>
      </c>
      <c r="H6820" s="29">
        <v>1</v>
      </c>
      <c r="I6820" s="29">
        <v>1</v>
      </c>
      <c r="K6820" s="432"/>
      <c r="L6820" s="432" t="e">
        <f>IF(K6820=0,#REF!,0)</f>
        <v>#REF!</v>
      </c>
      <c r="O6820">
        <v>54783.864348000003</v>
      </c>
      <c r="P6820">
        <v>38</v>
      </c>
    </row>
    <row r="6821" spans="1:16">
      <c r="A6821" s="29">
        <v>6819</v>
      </c>
      <c r="B6821" s="29">
        <v>1032.623999999998</v>
      </c>
      <c r="C6821" s="29">
        <v>15928.886999999901</v>
      </c>
      <c r="D6821" s="29">
        <v>1</v>
      </c>
      <c r="E6821" s="29">
        <v>1</v>
      </c>
      <c r="F6821" s="29">
        <v>389.28799999999899</v>
      </c>
      <c r="G6821" s="29">
        <v>1</v>
      </c>
      <c r="H6821" s="29">
        <v>1</v>
      </c>
      <c r="I6821" s="29">
        <v>1</v>
      </c>
      <c r="K6821" s="432"/>
      <c r="L6821" s="432" t="e">
        <f>IF(K6821=0,#REF!,0)</f>
        <v>#REF!</v>
      </c>
      <c r="O6821">
        <v>54414.558593000002</v>
      </c>
      <c r="P6821">
        <v>32</v>
      </c>
    </row>
    <row r="6822" spans="1:16">
      <c r="A6822" s="29">
        <v>6820</v>
      </c>
      <c r="B6822" s="29">
        <v>1032.623999999998</v>
      </c>
      <c r="C6822" s="29">
        <v>15985.3859999999</v>
      </c>
      <c r="D6822" s="29">
        <v>1</v>
      </c>
      <c r="E6822" s="29">
        <v>1</v>
      </c>
      <c r="F6822" s="29">
        <v>244.83099999999999</v>
      </c>
      <c r="G6822" s="29">
        <v>1</v>
      </c>
      <c r="H6822" s="29">
        <v>1</v>
      </c>
      <c r="I6822" s="29">
        <v>1</v>
      </c>
      <c r="K6822" s="432"/>
      <c r="L6822" s="432" t="e">
        <f>IF(K6822=0,#REF!,0)</f>
        <v>#REF!</v>
      </c>
      <c r="O6822">
        <v>53770.405823000001</v>
      </c>
      <c r="P6822">
        <v>25</v>
      </c>
    </row>
    <row r="6823" spans="1:16">
      <c r="A6823" s="29">
        <v>6821</v>
      </c>
      <c r="B6823" s="29">
        <v>1032.623999999998</v>
      </c>
      <c r="C6823" s="29">
        <v>16057.663999999901</v>
      </c>
      <c r="D6823" s="29">
        <v>1</v>
      </c>
      <c r="E6823" s="29">
        <v>1</v>
      </c>
      <c r="F6823" s="29">
        <v>245.63699999999901</v>
      </c>
      <c r="G6823" s="29">
        <v>1</v>
      </c>
      <c r="H6823" s="29">
        <v>1</v>
      </c>
      <c r="I6823" s="29">
        <v>1</v>
      </c>
      <c r="K6823" s="432"/>
      <c r="L6823" s="432" t="e">
        <f>IF(K6823=0,#REF!,0)</f>
        <v>#REF!</v>
      </c>
      <c r="O6823">
        <v>53470.668365999998</v>
      </c>
      <c r="P6823">
        <v>37</v>
      </c>
    </row>
    <row r="6824" spans="1:16">
      <c r="A6824" s="29">
        <v>6822</v>
      </c>
      <c r="B6824" s="29">
        <v>1762.222</v>
      </c>
      <c r="C6824" s="29">
        <v>16097.362999999899</v>
      </c>
      <c r="D6824" s="29">
        <v>1</v>
      </c>
      <c r="E6824" s="29">
        <v>1</v>
      </c>
      <c r="F6824" s="29">
        <v>707.86599999999999</v>
      </c>
      <c r="G6824" s="29">
        <v>1</v>
      </c>
      <c r="H6824" s="29">
        <v>1</v>
      </c>
      <c r="I6824" s="29">
        <v>1</v>
      </c>
      <c r="K6824" s="432"/>
      <c r="L6824" s="432" t="e">
        <f>IF(K6824=0,#REF!,0)</f>
        <v>#REF!</v>
      </c>
      <c r="O6824">
        <v>54519.701904000001</v>
      </c>
      <c r="P6824">
        <v>34</v>
      </c>
    </row>
    <row r="6825" spans="1:16">
      <c r="A6825" s="29">
        <v>6823</v>
      </c>
      <c r="B6825" s="29">
        <v>6139.8579999999993</v>
      </c>
      <c r="C6825" s="29">
        <v>16183.816999999901</v>
      </c>
      <c r="D6825" s="29">
        <v>1</v>
      </c>
      <c r="E6825" s="29">
        <v>1</v>
      </c>
      <c r="F6825" s="29">
        <v>47151.881999999991</v>
      </c>
      <c r="G6825" s="29">
        <v>1</v>
      </c>
      <c r="H6825" s="29">
        <v>1</v>
      </c>
      <c r="I6825" s="29">
        <v>1</v>
      </c>
      <c r="K6825" s="432"/>
      <c r="L6825" s="432" t="e">
        <f>IF(K6825=0,#REF!,0)</f>
        <v>#REF!</v>
      </c>
      <c r="O6825">
        <v>55799.635071999997</v>
      </c>
      <c r="P6825">
        <v>39</v>
      </c>
    </row>
    <row r="6826" spans="1:16">
      <c r="A6826" s="29">
        <v>6824</v>
      </c>
      <c r="B6826" s="29">
        <v>1762.222</v>
      </c>
      <c r="C6826" s="29">
        <v>29087.786999999898</v>
      </c>
      <c r="D6826" s="29">
        <v>1</v>
      </c>
      <c r="E6826" s="29">
        <v>1</v>
      </c>
      <c r="F6826" s="29">
        <v>49019.494999999988</v>
      </c>
      <c r="G6826" s="29">
        <v>1</v>
      </c>
      <c r="H6826" s="29">
        <v>1</v>
      </c>
      <c r="I6826" s="29">
        <v>1</v>
      </c>
      <c r="K6826" s="432"/>
      <c r="L6826" s="432" t="e">
        <f>IF(K6826=0,#REF!,0)</f>
        <v>#REF!</v>
      </c>
      <c r="O6826">
        <v>56832.094665999997</v>
      </c>
      <c r="P6826">
        <v>54</v>
      </c>
    </row>
    <row r="6827" spans="1:16">
      <c r="A6827" s="29">
        <v>6825</v>
      </c>
      <c r="B6827" s="29">
        <v>1032.623999999998</v>
      </c>
      <c r="C6827" s="29">
        <v>29893.236999999899</v>
      </c>
      <c r="D6827" s="29">
        <v>1</v>
      </c>
      <c r="E6827" s="29">
        <v>1</v>
      </c>
      <c r="F6827" s="29">
        <v>43771.237000000001</v>
      </c>
      <c r="G6827" s="29">
        <v>1</v>
      </c>
      <c r="H6827" s="29">
        <v>1</v>
      </c>
      <c r="I6827" s="29">
        <v>1</v>
      </c>
      <c r="K6827" s="432"/>
      <c r="L6827" s="432" t="e">
        <f>IF(K6827=0,#REF!,0)</f>
        <v>#REF!</v>
      </c>
      <c r="O6827">
        <v>58211.536834999999</v>
      </c>
      <c r="P6827">
        <v>49</v>
      </c>
    </row>
    <row r="6828" spans="1:16">
      <c r="A6828" s="29">
        <v>6826</v>
      </c>
      <c r="B6828" s="29">
        <v>1153.2399999999991</v>
      </c>
      <c r="C6828" s="29">
        <v>30635.161999999898</v>
      </c>
      <c r="D6828" s="29">
        <v>1</v>
      </c>
      <c r="E6828" s="29">
        <v>1</v>
      </c>
      <c r="F6828" s="29">
        <v>32186.17199999989</v>
      </c>
      <c r="G6828" s="29">
        <v>1</v>
      </c>
      <c r="H6828" s="29">
        <v>1</v>
      </c>
      <c r="I6828" s="29">
        <v>1</v>
      </c>
      <c r="K6828" s="432"/>
      <c r="L6828" s="432" t="e">
        <f>IF(K6828=0,#REF!,0)</f>
        <v>#REF!</v>
      </c>
      <c r="O6828">
        <v>61728.937653000001</v>
      </c>
      <c r="P6828">
        <v>40</v>
      </c>
    </row>
    <row r="6829" spans="1:16">
      <c r="A6829" s="29">
        <v>6827</v>
      </c>
      <c r="B6829" s="29">
        <v>1213.5469999999989</v>
      </c>
      <c r="C6829" s="29">
        <v>31367.339999999891</v>
      </c>
      <c r="D6829" s="29">
        <v>1</v>
      </c>
      <c r="E6829" s="29">
        <v>1</v>
      </c>
      <c r="F6829" s="29">
        <v>24070.138999999988</v>
      </c>
      <c r="G6829" s="29">
        <v>1</v>
      </c>
      <c r="H6829" s="29">
        <v>1</v>
      </c>
      <c r="I6829" s="29">
        <v>1</v>
      </c>
      <c r="K6829" s="432"/>
      <c r="L6829" s="432" t="e">
        <f>IF(K6829=0,#REF!,0)</f>
        <v>#REF!</v>
      </c>
      <c r="O6829">
        <v>62279.100311000002</v>
      </c>
      <c r="P6829">
        <v>43</v>
      </c>
    </row>
    <row r="6830" spans="1:16">
      <c r="A6830" s="29">
        <v>6828</v>
      </c>
      <c r="B6830" s="29">
        <v>1213.5469999999989</v>
      </c>
      <c r="C6830" s="29">
        <v>30990.858999999899</v>
      </c>
      <c r="D6830" s="29">
        <v>1</v>
      </c>
      <c r="E6830" s="29">
        <v>1</v>
      </c>
      <c r="F6830" s="29">
        <v>16275.634</v>
      </c>
      <c r="G6830" s="29">
        <v>1</v>
      </c>
      <c r="H6830" s="29">
        <v>1</v>
      </c>
      <c r="I6830" s="29">
        <v>1</v>
      </c>
      <c r="K6830" s="432"/>
      <c r="L6830" s="432" t="e">
        <f>IF(K6830=0,#REF!,0)</f>
        <v>#REF!</v>
      </c>
      <c r="O6830">
        <v>62966.422729999998</v>
      </c>
      <c r="P6830">
        <v>42</v>
      </c>
    </row>
    <row r="6831" spans="1:16">
      <c r="A6831" s="29">
        <v>6829</v>
      </c>
      <c r="B6831" s="29">
        <v>6200.1660000000002</v>
      </c>
      <c r="C6831" s="29">
        <v>29082.886999999999</v>
      </c>
      <c r="D6831" s="29">
        <v>1</v>
      </c>
      <c r="E6831" s="29">
        <v>1</v>
      </c>
      <c r="F6831" s="29">
        <v>4967.9079999999904</v>
      </c>
      <c r="G6831" s="29">
        <v>1</v>
      </c>
      <c r="H6831" s="29">
        <v>1</v>
      </c>
      <c r="I6831" s="29">
        <v>1</v>
      </c>
      <c r="K6831" s="432"/>
      <c r="L6831" s="432" t="e">
        <f>IF(K6831=0,#REF!,0)</f>
        <v>#REF!</v>
      </c>
      <c r="O6831">
        <v>60280.584075999999</v>
      </c>
      <c r="P6831">
        <v>43</v>
      </c>
    </row>
    <row r="6832" spans="1:16">
      <c r="A6832" s="29">
        <v>6830</v>
      </c>
      <c r="B6832" s="29">
        <v>1762.222</v>
      </c>
      <c r="C6832" s="29">
        <v>28899.337999999902</v>
      </c>
      <c r="D6832" s="29">
        <v>1</v>
      </c>
      <c r="E6832" s="29">
        <v>1</v>
      </c>
      <c r="F6832" s="29">
        <v>4730.5169999999898</v>
      </c>
      <c r="G6832" s="29">
        <v>1</v>
      </c>
      <c r="H6832" s="29">
        <v>1</v>
      </c>
      <c r="I6832" s="29">
        <v>1</v>
      </c>
      <c r="K6832" s="432"/>
      <c r="L6832" s="432" t="e">
        <f>IF(K6832=0,#REF!,0)</f>
        <v>#REF!</v>
      </c>
      <c r="O6832">
        <v>59669.337799000001</v>
      </c>
      <c r="P6832">
        <v>43</v>
      </c>
    </row>
    <row r="6833" spans="1:16">
      <c r="A6833" s="29">
        <v>6831</v>
      </c>
      <c r="B6833" s="29">
        <v>1032.623999999998</v>
      </c>
      <c r="C6833" s="29">
        <v>29660.8829999999</v>
      </c>
      <c r="D6833" s="29">
        <v>1</v>
      </c>
      <c r="E6833" s="29">
        <v>1</v>
      </c>
      <c r="F6833" s="29">
        <v>5558.4659999999894</v>
      </c>
      <c r="G6833" s="29">
        <v>1</v>
      </c>
      <c r="H6833" s="29">
        <v>1</v>
      </c>
      <c r="I6833" s="29">
        <v>1</v>
      </c>
      <c r="K6833" s="432"/>
      <c r="L6833" s="432" t="e">
        <f>IF(K6833=0,#REF!,0)</f>
        <v>#REF!</v>
      </c>
      <c r="O6833">
        <v>62179.111907999999</v>
      </c>
      <c r="P6833">
        <v>45</v>
      </c>
    </row>
    <row r="6834" spans="1:16">
      <c r="A6834" s="29">
        <v>6832</v>
      </c>
      <c r="B6834" s="29">
        <v>1032.623999999998</v>
      </c>
      <c r="C6834" s="29">
        <v>29275.6899999999</v>
      </c>
      <c r="D6834" s="29">
        <v>1</v>
      </c>
      <c r="E6834" s="29">
        <v>1</v>
      </c>
      <c r="F6834" s="29">
        <v>5816.8459999999804</v>
      </c>
      <c r="G6834" s="29">
        <v>1</v>
      </c>
      <c r="H6834" s="29">
        <v>1</v>
      </c>
      <c r="I6834" s="29">
        <v>1</v>
      </c>
      <c r="K6834" s="432"/>
      <c r="L6834" s="432" t="e">
        <f>IF(K6834=0,#REF!,0)</f>
        <v>#REF!</v>
      </c>
      <c r="O6834">
        <v>61683.574767999999</v>
      </c>
      <c r="P6834">
        <v>41</v>
      </c>
    </row>
    <row r="6835" spans="1:16">
      <c r="A6835" s="29">
        <v>6833</v>
      </c>
      <c r="B6835" s="29">
        <v>1032.623999999998</v>
      </c>
      <c r="C6835" s="29">
        <v>28900.035999999898</v>
      </c>
      <c r="D6835" s="29">
        <v>1</v>
      </c>
      <c r="E6835" s="29">
        <v>1</v>
      </c>
      <c r="F6835" s="29">
        <v>10548.98099999998</v>
      </c>
      <c r="G6835" s="29">
        <v>1</v>
      </c>
      <c r="H6835" s="29">
        <v>1</v>
      </c>
      <c r="I6835" s="29">
        <v>1</v>
      </c>
      <c r="K6835" s="432"/>
      <c r="L6835" s="432" t="e">
        <f>IF(K6835=0,#REF!,0)</f>
        <v>#REF!</v>
      </c>
      <c r="O6835">
        <v>62233.285035000001</v>
      </c>
      <c r="P6835">
        <v>47</v>
      </c>
    </row>
    <row r="6836" spans="1:16">
      <c r="A6836" s="29">
        <v>6834</v>
      </c>
      <c r="B6836" s="29">
        <v>1762.222</v>
      </c>
      <c r="C6836" s="29">
        <v>28343.553999999898</v>
      </c>
      <c r="D6836" s="29">
        <v>1</v>
      </c>
      <c r="E6836" s="29">
        <v>1</v>
      </c>
      <c r="F6836" s="29">
        <v>16217.7299999999</v>
      </c>
      <c r="G6836" s="29">
        <v>1</v>
      </c>
      <c r="H6836" s="29">
        <v>1</v>
      </c>
      <c r="I6836" s="29">
        <v>1</v>
      </c>
      <c r="K6836" s="432"/>
      <c r="L6836" s="432" t="e">
        <f>IF(K6836=0,#REF!,0)</f>
        <v>#REF!</v>
      </c>
      <c r="O6836">
        <v>62245.337706999999</v>
      </c>
      <c r="P6836">
        <v>43</v>
      </c>
    </row>
    <row r="6837" spans="1:16">
      <c r="A6837" s="29">
        <v>6835</v>
      </c>
      <c r="B6837" s="29">
        <v>6139.8579999999993</v>
      </c>
      <c r="C6837" s="29">
        <v>28402.944999999901</v>
      </c>
      <c r="D6837" s="29">
        <v>1</v>
      </c>
      <c r="E6837" s="29">
        <v>1</v>
      </c>
      <c r="F6837" s="29">
        <v>12542.70799999999</v>
      </c>
      <c r="G6837" s="29">
        <v>1</v>
      </c>
      <c r="H6837" s="29">
        <v>1</v>
      </c>
      <c r="I6837" s="29">
        <v>1</v>
      </c>
      <c r="K6837" s="432"/>
      <c r="L6837" s="432" t="e">
        <f>IF(K6837=0,#REF!,0)</f>
        <v>#REF!</v>
      </c>
      <c r="O6837">
        <v>62124.420104999997</v>
      </c>
      <c r="P6837">
        <v>60</v>
      </c>
    </row>
    <row r="6838" spans="1:16">
      <c r="A6838" s="29">
        <v>6836</v>
      </c>
      <c r="B6838" s="29">
        <v>7599.07</v>
      </c>
      <c r="C6838" s="29">
        <v>29788.737999999899</v>
      </c>
      <c r="D6838" s="29">
        <v>1</v>
      </c>
      <c r="E6838" s="29">
        <v>1</v>
      </c>
      <c r="F6838" s="29">
        <v>12258.616999999989</v>
      </c>
      <c r="G6838" s="29">
        <v>1</v>
      </c>
      <c r="H6838" s="29">
        <v>1</v>
      </c>
      <c r="I6838" s="29">
        <v>1</v>
      </c>
      <c r="K6838" s="432"/>
      <c r="L6838" s="432" t="e">
        <f>IF(K6838=0,#REF!,0)</f>
        <v>#REF!</v>
      </c>
      <c r="O6838">
        <v>62153.321137999999</v>
      </c>
      <c r="P6838">
        <v>74</v>
      </c>
    </row>
    <row r="6839" spans="1:16">
      <c r="A6839" s="29">
        <v>6837</v>
      </c>
      <c r="B6839" s="29">
        <v>1762.222</v>
      </c>
      <c r="C6839" s="29">
        <v>16671.744999999901</v>
      </c>
      <c r="D6839" s="29">
        <v>1</v>
      </c>
      <c r="E6839" s="29">
        <v>1</v>
      </c>
      <c r="F6839" s="29">
        <v>26008.174999999988</v>
      </c>
      <c r="G6839" s="29">
        <v>1</v>
      </c>
      <c r="H6839" s="29">
        <v>1</v>
      </c>
      <c r="I6839" s="29">
        <v>1</v>
      </c>
      <c r="K6839" s="432"/>
      <c r="L6839" s="432" t="e">
        <f>IF(K6839=0,#REF!,0)</f>
        <v>#REF!</v>
      </c>
      <c r="O6839">
        <v>60920.016663000002</v>
      </c>
      <c r="P6839">
        <v>71</v>
      </c>
    </row>
    <row r="6840" spans="1:16">
      <c r="A6840" s="29">
        <v>6838</v>
      </c>
      <c r="B6840" s="29">
        <v>1762.222</v>
      </c>
      <c r="C6840" s="29">
        <v>16324.529999999901</v>
      </c>
      <c r="D6840" s="29">
        <v>1</v>
      </c>
      <c r="E6840" s="29">
        <v>1</v>
      </c>
      <c r="F6840" s="29">
        <v>2439.5459999999998</v>
      </c>
      <c r="G6840" s="29">
        <v>1</v>
      </c>
      <c r="H6840" s="29">
        <v>1</v>
      </c>
      <c r="I6840" s="29">
        <v>1</v>
      </c>
      <c r="K6840" s="432"/>
      <c r="L6840" s="432" t="e">
        <f>IF(K6840=0,#REF!,0)</f>
        <v>#REF!</v>
      </c>
      <c r="O6840">
        <v>59347.252654999997</v>
      </c>
      <c r="P6840">
        <v>81</v>
      </c>
    </row>
    <row r="6841" spans="1:16">
      <c r="A6841" s="29">
        <v>6839</v>
      </c>
      <c r="B6841" s="29">
        <v>1762.222</v>
      </c>
      <c r="C6841" s="29">
        <v>15980.4379999999</v>
      </c>
      <c r="D6841" s="29">
        <v>1</v>
      </c>
      <c r="E6841" s="29">
        <v>1</v>
      </c>
      <c r="F6841" s="29">
        <v>1990.454</v>
      </c>
      <c r="G6841" s="29">
        <v>1</v>
      </c>
      <c r="H6841" s="29">
        <v>1</v>
      </c>
      <c r="I6841" s="29">
        <v>1</v>
      </c>
      <c r="K6841" s="432"/>
      <c r="L6841" s="432" t="e">
        <f>IF(K6841=0,#REF!,0)</f>
        <v>#REF!</v>
      </c>
      <c r="O6841">
        <v>58150.286864999987</v>
      </c>
      <c r="P6841">
        <v>75</v>
      </c>
    </row>
    <row r="6842" spans="1:16">
      <c r="A6842" s="29">
        <v>6840</v>
      </c>
      <c r="B6842" s="29">
        <v>1032.623999999998</v>
      </c>
      <c r="C6842" s="29">
        <v>16080.023999999899</v>
      </c>
      <c r="D6842" s="29">
        <v>1</v>
      </c>
      <c r="E6842" s="29">
        <v>1</v>
      </c>
      <c r="F6842" s="29">
        <v>1206.0039999999999</v>
      </c>
      <c r="G6842" s="29">
        <v>1</v>
      </c>
      <c r="H6842" s="29">
        <v>1</v>
      </c>
      <c r="I6842" s="29">
        <v>1</v>
      </c>
      <c r="K6842" s="432"/>
      <c r="L6842" s="432" t="e">
        <f>IF(K6842=0,#REF!,0)</f>
        <v>#REF!</v>
      </c>
      <c r="O6842">
        <v>57599.899474999998</v>
      </c>
      <c r="P6842">
        <v>67</v>
      </c>
    </row>
    <row r="6843" spans="1:16">
      <c r="A6843" s="29">
        <v>6841</v>
      </c>
      <c r="B6843" s="29">
        <v>1032.623999999998</v>
      </c>
      <c r="C6843" s="29">
        <v>16124.684999999899</v>
      </c>
      <c r="D6843" s="29">
        <v>1</v>
      </c>
      <c r="E6843" s="29">
        <v>1</v>
      </c>
      <c r="F6843" s="29">
        <v>715.42299999999898</v>
      </c>
      <c r="G6843" s="29">
        <v>1</v>
      </c>
      <c r="H6843" s="29">
        <v>1</v>
      </c>
      <c r="I6843" s="29">
        <v>1</v>
      </c>
      <c r="K6843" s="432"/>
      <c r="L6843" s="432" t="e">
        <f>IF(K6843=0,#REF!,0)</f>
        <v>#REF!</v>
      </c>
      <c r="O6843">
        <v>55697.087373000002</v>
      </c>
      <c r="P6843">
        <v>57</v>
      </c>
    </row>
    <row r="6844" spans="1:16">
      <c r="A6844" s="29">
        <v>6842</v>
      </c>
      <c r="B6844" s="29">
        <v>1032.623999999998</v>
      </c>
      <c r="C6844" s="29">
        <v>16112.2069999999</v>
      </c>
      <c r="D6844" s="29">
        <v>1</v>
      </c>
      <c r="E6844" s="29">
        <v>1</v>
      </c>
      <c r="F6844" s="29">
        <v>536.64099999999996</v>
      </c>
      <c r="G6844" s="29">
        <v>1</v>
      </c>
      <c r="H6844" s="29">
        <v>1</v>
      </c>
      <c r="I6844" s="29">
        <v>1</v>
      </c>
      <c r="K6844" s="432"/>
      <c r="L6844" s="432" t="e">
        <f>IF(K6844=0,#REF!,0)</f>
        <v>#REF!</v>
      </c>
      <c r="O6844">
        <v>55751.547822</v>
      </c>
      <c r="P6844">
        <v>59</v>
      </c>
    </row>
    <row r="6845" spans="1:16">
      <c r="A6845" s="29">
        <v>6843</v>
      </c>
      <c r="B6845" s="29">
        <v>1032.623999999998</v>
      </c>
      <c r="C6845" s="29">
        <v>16165.842999999901</v>
      </c>
      <c r="D6845" s="29">
        <v>1</v>
      </c>
      <c r="E6845" s="29">
        <v>1</v>
      </c>
      <c r="F6845" s="29">
        <v>421.945999999999</v>
      </c>
      <c r="G6845" s="29">
        <v>1</v>
      </c>
      <c r="H6845" s="29">
        <v>1</v>
      </c>
      <c r="I6845" s="29">
        <v>1</v>
      </c>
      <c r="K6845" s="432"/>
      <c r="L6845" s="432" t="e">
        <f>IF(K6845=0,#REF!,0)</f>
        <v>#REF!</v>
      </c>
      <c r="O6845">
        <v>54627.183838999998</v>
      </c>
      <c r="P6845">
        <v>53</v>
      </c>
    </row>
    <row r="6846" spans="1:16">
      <c r="A6846" s="29">
        <v>6844</v>
      </c>
      <c r="B6846" s="29">
        <v>1032.623999999998</v>
      </c>
      <c r="C6846" s="29">
        <v>16182.4709999999</v>
      </c>
      <c r="D6846" s="29">
        <v>1</v>
      </c>
      <c r="E6846" s="29">
        <v>1</v>
      </c>
      <c r="F6846" s="29">
        <v>247.831999999999</v>
      </c>
      <c r="G6846" s="29">
        <v>1</v>
      </c>
      <c r="H6846" s="29">
        <v>1</v>
      </c>
      <c r="I6846" s="29">
        <v>1</v>
      </c>
      <c r="K6846" s="432"/>
      <c r="L6846" s="432" t="e">
        <f>IF(K6846=0,#REF!,0)</f>
        <v>#REF!</v>
      </c>
      <c r="O6846">
        <v>54318.440978999999</v>
      </c>
      <c r="P6846">
        <v>53</v>
      </c>
    </row>
    <row r="6847" spans="1:16">
      <c r="A6847" s="29">
        <v>6845</v>
      </c>
      <c r="B6847" s="29">
        <v>1032.623999999998</v>
      </c>
      <c r="C6847" s="29">
        <v>16200.8749999999</v>
      </c>
      <c r="D6847" s="29">
        <v>1</v>
      </c>
      <c r="E6847" s="29">
        <v>1</v>
      </c>
      <c r="F6847" s="29">
        <v>252.65</v>
      </c>
      <c r="G6847" s="29">
        <v>1</v>
      </c>
      <c r="H6847" s="29">
        <v>1</v>
      </c>
      <c r="I6847" s="29">
        <v>1</v>
      </c>
      <c r="K6847" s="432"/>
      <c r="L6847" s="432" t="e">
        <f>IF(K6847=0,#REF!,0)</f>
        <v>#REF!</v>
      </c>
      <c r="O6847">
        <v>54257.796477999997</v>
      </c>
      <c r="P6847">
        <v>52</v>
      </c>
    </row>
    <row r="6848" spans="1:16">
      <c r="A6848" s="29">
        <v>6846</v>
      </c>
      <c r="B6848" s="29">
        <v>1762.222</v>
      </c>
      <c r="C6848" s="29">
        <v>16220.2569999999</v>
      </c>
      <c r="D6848" s="29">
        <v>1</v>
      </c>
      <c r="E6848" s="29">
        <v>1</v>
      </c>
      <c r="F6848" s="29">
        <v>434.95299999999889</v>
      </c>
      <c r="G6848" s="29">
        <v>1</v>
      </c>
      <c r="H6848" s="29">
        <v>1</v>
      </c>
      <c r="I6848" s="29">
        <v>1</v>
      </c>
      <c r="K6848" s="432"/>
      <c r="L6848" s="432" t="e">
        <f>IF(K6848=0,#REF!,0)</f>
        <v>#REF!</v>
      </c>
      <c r="O6848">
        <v>54914.866240000003</v>
      </c>
      <c r="P6848">
        <v>54</v>
      </c>
    </row>
    <row r="6849" spans="1:16">
      <c r="A6849" s="29">
        <v>6847</v>
      </c>
      <c r="B6849" s="29">
        <v>6139.8579999999993</v>
      </c>
      <c r="C6849" s="29">
        <v>16306.129999999899</v>
      </c>
      <c r="D6849" s="29">
        <v>1</v>
      </c>
      <c r="E6849" s="29">
        <v>1</v>
      </c>
      <c r="F6849" s="29">
        <v>63198.321000000004</v>
      </c>
      <c r="G6849" s="29">
        <v>1</v>
      </c>
      <c r="H6849" s="29">
        <v>1</v>
      </c>
      <c r="I6849" s="29">
        <v>1</v>
      </c>
      <c r="K6849" s="432"/>
      <c r="L6849" s="432" t="e">
        <f>IF(K6849=0,#REF!,0)</f>
        <v>#REF!</v>
      </c>
      <c r="O6849">
        <v>55849.002472</v>
      </c>
      <c r="P6849">
        <v>58</v>
      </c>
    </row>
    <row r="6850" spans="1:16">
      <c r="A6850" s="29">
        <v>6848</v>
      </c>
      <c r="B6850" s="29">
        <v>1762.222</v>
      </c>
      <c r="C6850" s="29">
        <v>16495.267999999902</v>
      </c>
      <c r="D6850" s="29">
        <v>1</v>
      </c>
      <c r="E6850" s="29">
        <v>1</v>
      </c>
      <c r="F6850" s="29">
        <v>64973.029000000002</v>
      </c>
      <c r="G6850" s="29">
        <v>1</v>
      </c>
      <c r="H6850" s="29">
        <v>1</v>
      </c>
      <c r="I6850" s="29">
        <v>1</v>
      </c>
      <c r="K6850" s="432"/>
      <c r="L6850" s="432" t="e">
        <f>IF(K6850=0,#REF!,0)</f>
        <v>#REF!</v>
      </c>
      <c r="O6850">
        <v>57338.131957999998</v>
      </c>
      <c r="P6850">
        <v>73</v>
      </c>
    </row>
    <row r="6851" spans="1:16">
      <c r="A6851" s="29">
        <v>6849</v>
      </c>
      <c r="B6851" s="29">
        <v>1032.623999999998</v>
      </c>
      <c r="C6851" s="29">
        <v>17345.142999999902</v>
      </c>
      <c r="D6851" s="29">
        <v>1</v>
      </c>
      <c r="E6851" s="29">
        <v>1</v>
      </c>
      <c r="F6851" s="29">
        <v>59240.296000000002</v>
      </c>
      <c r="G6851" s="29">
        <v>1</v>
      </c>
      <c r="H6851" s="29">
        <v>1</v>
      </c>
      <c r="I6851" s="29">
        <v>1</v>
      </c>
      <c r="K6851" s="432"/>
      <c r="L6851" s="432" t="e">
        <f>IF(K6851=0,#REF!,0)</f>
        <v>#REF!</v>
      </c>
      <c r="O6851">
        <v>57762.823455999998</v>
      </c>
      <c r="P6851">
        <v>57</v>
      </c>
    </row>
    <row r="6852" spans="1:16">
      <c r="A6852" s="29">
        <v>6850</v>
      </c>
      <c r="B6852" s="29">
        <v>1153.2399999999991</v>
      </c>
      <c r="C6852" s="29">
        <v>18078.3499999999</v>
      </c>
      <c r="D6852" s="29">
        <v>1</v>
      </c>
      <c r="E6852" s="29">
        <v>1</v>
      </c>
      <c r="F6852" s="29">
        <v>47759.989000000001</v>
      </c>
      <c r="G6852" s="29">
        <v>1</v>
      </c>
      <c r="H6852" s="29">
        <v>1</v>
      </c>
      <c r="I6852" s="29">
        <v>1</v>
      </c>
      <c r="K6852" s="432">
        <v>11236.429746927661</v>
      </c>
      <c r="L6852" s="432">
        <f>IF(K6852=0,#REF!,0)</f>
        <v>0</v>
      </c>
      <c r="O6852">
        <v>59077.162934</v>
      </c>
      <c r="P6852">
        <v>47</v>
      </c>
    </row>
    <row r="6853" spans="1:16">
      <c r="A6853" s="29">
        <v>6851</v>
      </c>
      <c r="B6853" s="29">
        <v>1213.5469999999989</v>
      </c>
      <c r="C6853" s="29">
        <v>18680.139999999901</v>
      </c>
      <c r="D6853" s="29">
        <v>1</v>
      </c>
      <c r="E6853" s="29">
        <v>1</v>
      </c>
      <c r="F6853" s="29">
        <v>35900.102999999901</v>
      </c>
      <c r="G6853" s="29">
        <v>1</v>
      </c>
      <c r="H6853" s="29">
        <v>1</v>
      </c>
      <c r="I6853" s="29">
        <v>1</v>
      </c>
      <c r="K6853" s="432">
        <v>31194.719111100902</v>
      </c>
      <c r="L6853" s="432">
        <f>IF(K6853=0,#REF!,0)</f>
        <v>0</v>
      </c>
      <c r="O6853">
        <v>58638.768403000002</v>
      </c>
      <c r="P6853">
        <v>46</v>
      </c>
    </row>
    <row r="6854" spans="1:16">
      <c r="A6854" s="29">
        <v>6852</v>
      </c>
      <c r="B6854" s="29">
        <v>1213.5469999999989</v>
      </c>
      <c r="C6854" s="29">
        <v>18294.355999999902</v>
      </c>
      <c r="D6854" s="29">
        <v>1</v>
      </c>
      <c r="E6854" s="29">
        <v>1</v>
      </c>
      <c r="F6854" s="29">
        <v>26487.596000000001</v>
      </c>
      <c r="G6854" s="29">
        <v>1</v>
      </c>
      <c r="H6854" s="29">
        <v>1</v>
      </c>
      <c r="I6854" s="29">
        <v>1</v>
      </c>
      <c r="K6854" s="432">
        <v>12248.761467333539</v>
      </c>
      <c r="L6854" s="432">
        <f>IF(K6854=0,#REF!,0)</f>
        <v>0</v>
      </c>
      <c r="O6854">
        <v>58974.220550999999</v>
      </c>
      <c r="P6854">
        <v>43</v>
      </c>
    </row>
    <row r="6855" spans="1:16">
      <c r="A6855" s="29">
        <v>6853</v>
      </c>
      <c r="B6855" s="29">
        <v>6200.1660000000002</v>
      </c>
      <c r="C6855" s="29">
        <v>16386.614999999889</v>
      </c>
      <c r="D6855" s="29">
        <v>1</v>
      </c>
      <c r="E6855" s="29">
        <v>1</v>
      </c>
      <c r="F6855" s="29">
        <v>6845.0159999999796</v>
      </c>
      <c r="G6855" s="29">
        <v>1</v>
      </c>
      <c r="H6855" s="29">
        <v>1</v>
      </c>
      <c r="I6855" s="29">
        <v>1</v>
      </c>
      <c r="K6855" s="432">
        <v>37218.792269760772</v>
      </c>
      <c r="L6855" s="432">
        <f>IF(K6855=0,#REF!,0)</f>
        <v>0</v>
      </c>
      <c r="O6855">
        <v>57037.786988000007</v>
      </c>
      <c r="P6855">
        <v>45</v>
      </c>
    </row>
    <row r="6856" spans="1:16">
      <c r="A6856" s="29">
        <v>6854</v>
      </c>
      <c r="B6856" s="29">
        <v>1762.222</v>
      </c>
      <c r="C6856" s="29">
        <v>16203.154999999901</v>
      </c>
      <c r="D6856" s="29">
        <v>1</v>
      </c>
      <c r="E6856" s="29">
        <v>1</v>
      </c>
      <c r="F6856" s="29">
        <v>12184.723999999989</v>
      </c>
      <c r="G6856" s="29">
        <v>1</v>
      </c>
      <c r="H6856" s="29">
        <v>1</v>
      </c>
      <c r="I6856" s="29">
        <v>1</v>
      </c>
      <c r="K6856" s="432">
        <v>25735.081305284672</v>
      </c>
      <c r="L6856" s="432">
        <f>IF(K6856=0,#REF!,0)</f>
        <v>0</v>
      </c>
      <c r="O6856">
        <v>57029.949798000001</v>
      </c>
      <c r="P6856">
        <v>39</v>
      </c>
    </row>
    <row r="6857" spans="1:16">
      <c r="A6857" s="29">
        <v>6855</v>
      </c>
      <c r="B6857" s="29">
        <v>1032.623999999998</v>
      </c>
      <c r="C6857" s="29">
        <v>16973.5649999999</v>
      </c>
      <c r="D6857" s="29">
        <v>1</v>
      </c>
      <c r="E6857" s="29">
        <v>1</v>
      </c>
      <c r="F6857" s="29">
        <v>9214.5199999999895</v>
      </c>
      <c r="G6857" s="29">
        <v>1</v>
      </c>
      <c r="H6857" s="29">
        <v>1</v>
      </c>
      <c r="I6857" s="29">
        <v>1</v>
      </c>
      <c r="K6857" s="432">
        <v>5169.4719585885587</v>
      </c>
      <c r="L6857" s="432">
        <f>IF(K6857=0,#REF!,0)</f>
        <v>0</v>
      </c>
      <c r="O6857">
        <v>59690.378692000013</v>
      </c>
      <c r="P6857">
        <v>42</v>
      </c>
    </row>
    <row r="6858" spans="1:16">
      <c r="A6858" s="29">
        <v>6856</v>
      </c>
      <c r="B6858" s="29">
        <v>1032.623999999998</v>
      </c>
      <c r="C6858" s="29">
        <v>16588.360999999899</v>
      </c>
      <c r="D6858" s="29">
        <v>1</v>
      </c>
      <c r="E6858" s="29">
        <v>1</v>
      </c>
      <c r="F6858" s="29">
        <v>9014.2829999999904</v>
      </c>
      <c r="G6858" s="29">
        <v>1</v>
      </c>
      <c r="H6858" s="29">
        <v>1</v>
      </c>
      <c r="I6858" s="29">
        <v>1</v>
      </c>
      <c r="K6858" s="432"/>
      <c r="L6858" s="432" t="e">
        <f>IF(K6858=0,#REF!,0)</f>
        <v>#REF!</v>
      </c>
      <c r="O6858">
        <v>59889.275207999999</v>
      </c>
      <c r="P6858">
        <v>42</v>
      </c>
    </row>
    <row r="6859" spans="1:16">
      <c r="A6859" s="29">
        <v>6857</v>
      </c>
      <c r="B6859" s="29">
        <v>1032.623999999998</v>
      </c>
      <c r="C6859" s="29">
        <v>16203.8389999999</v>
      </c>
      <c r="D6859" s="29">
        <v>1</v>
      </c>
      <c r="E6859" s="29">
        <v>1</v>
      </c>
      <c r="F6859" s="29">
        <v>11917.942999999999</v>
      </c>
      <c r="G6859" s="29">
        <v>1</v>
      </c>
      <c r="H6859" s="29">
        <v>1</v>
      </c>
      <c r="I6859" s="29">
        <v>1</v>
      </c>
      <c r="K6859" s="432"/>
      <c r="L6859" s="432" t="e">
        <f>IF(K6859=0,#REF!,0)</f>
        <v>#REF!</v>
      </c>
      <c r="O6859">
        <v>60110.216492</v>
      </c>
      <c r="P6859">
        <v>43</v>
      </c>
    </row>
    <row r="6860" spans="1:16">
      <c r="A6860" s="29">
        <v>6858</v>
      </c>
      <c r="B6860" s="29">
        <v>1762.222</v>
      </c>
      <c r="C6860" s="29">
        <v>15593.165999999899</v>
      </c>
      <c r="D6860" s="29">
        <v>1</v>
      </c>
      <c r="E6860" s="29">
        <v>1</v>
      </c>
      <c r="F6860" s="29">
        <v>19874.3999999999</v>
      </c>
      <c r="G6860" s="29">
        <v>1</v>
      </c>
      <c r="H6860" s="29">
        <v>1</v>
      </c>
      <c r="I6860" s="29">
        <v>1</v>
      </c>
      <c r="K6860" s="432"/>
      <c r="L6860" s="432" t="e">
        <f>IF(K6860=0,#REF!,0)</f>
        <v>#REF!</v>
      </c>
      <c r="O6860">
        <v>60562.930054999997</v>
      </c>
      <c r="P6860">
        <v>50</v>
      </c>
    </row>
    <row r="6861" spans="1:16">
      <c r="A6861" s="29">
        <v>6859</v>
      </c>
      <c r="B6861" s="29">
        <v>6139.8579999999993</v>
      </c>
      <c r="C6861" s="29">
        <v>15655.334999999901</v>
      </c>
      <c r="D6861" s="29">
        <v>1</v>
      </c>
      <c r="E6861" s="29">
        <v>1</v>
      </c>
      <c r="F6861" s="29">
        <v>14220.01899999998</v>
      </c>
      <c r="G6861" s="29">
        <v>1</v>
      </c>
      <c r="H6861" s="29">
        <v>1</v>
      </c>
      <c r="I6861" s="29">
        <v>1</v>
      </c>
      <c r="K6861" s="432"/>
      <c r="L6861" s="432" t="e">
        <f>IF(K6861=0,#REF!,0)</f>
        <v>#REF!</v>
      </c>
      <c r="O6861">
        <v>60884.431853999988</v>
      </c>
      <c r="P6861">
        <v>57</v>
      </c>
    </row>
    <row r="6862" spans="1:16">
      <c r="A6862" s="29">
        <v>6860</v>
      </c>
      <c r="B6862" s="29">
        <v>7599.07</v>
      </c>
      <c r="C6862" s="29">
        <v>17046.5449999999</v>
      </c>
      <c r="D6862" s="29">
        <v>1</v>
      </c>
      <c r="E6862" s="29">
        <v>1</v>
      </c>
      <c r="F6862" s="29">
        <v>14647.71099999999</v>
      </c>
      <c r="G6862" s="29">
        <v>1</v>
      </c>
      <c r="H6862" s="29">
        <v>1</v>
      </c>
      <c r="I6862" s="29">
        <v>1</v>
      </c>
      <c r="K6862" s="432"/>
      <c r="L6862" s="432" t="e">
        <f>IF(K6862=0,#REF!,0)</f>
        <v>#REF!</v>
      </c>
      <c r="O6862">
        <v>61024.454620999997</v>
      </c>
      <c r="P6862">
        <v>67</v>
      </c>
    </row>
    <row r="6863" spans="1:16">
      <c r="A6863" s="29">
        <v>6861</v>
      </c>
      <c r="B6863" s="29">
        <v>1762.222</v>
      </c>
      <c r="C6863" s="29">
        <v>16615.085999999901</v>
      </c>
      <c r="D6863" s="29">
        <v>1</v>
      </c>
      <c r="E6863" s="29">
        <v>1</v>
      </c>
      <c r="F6863" s="29">
        <v>27516.898999999888</v>
      </c>
      <c r="G6863" s="29">
        <v>1</v>
      </c>
      <c r="H6863" s="29">
        <v>1</v>
      </c>
      <c r="I6863" s="29">
        <v>1</v>
      </c>
      <c r="K6863" s="432"/>
      <c r="L6863" s="432" t="e">
        <f>IF(K6863=0,#REF!,0)</f>
        <v>#REF!</v>
      </c>
      <c r="O6863">
        <v>59976.479736000001</v>
      </c>
      <c r="P6863">
        <v>75</v>
      </c>
    </row>
    <row r="6864" spans="1:16">
      <c r="A6864" s="29">
        <v>6862</v>
      </c>
      <c r="B6864" s="29">
        <v>1762.222</v>
      </c>
      <c r="C6864" s="29">
        <v>16258.3129999999</v>
      </c>
      <c r="D6864" s="29">
        <v>1</v>
      </c>
      <c r="E6864" s="29">
        <v>1</v>
      </c>
      <c r="F6864" s="29">
        <v>2318.6039999999998</v>
      </c>
      <c r="G6864" s="29">
        <v>1</v>
      </c>
      <c r="H6864" s="29">
        <v>1</v>
      </c>
      <c r="I6864" s="29">
        <v>1</v>
      </c>
      <c r="K6864" s="432"/>
      <c r="L6864" s="432" t="e">
        <f>IF(K6864=0,#REF!,0)</f>
        <v>#REF!</v>
      </c>
      <c r="O6864">
        <v>59137.674987999999</v>
      </c>
      <c r="P6864">
        <v>76</v>
      </c>
    </row>
    <row r="6865" spans="1:16">
      <c r="A6865" s="29">
        <v>6863</v>
      </c>
      <c r="B6865" s="29">
        <v>1762.222</v>
      </c>
      <c r="C6865" s="29">
        <v>15901.3569999999</v>
      </c>
      <c r="D6865" s="29">
        <v>1</v>
      </c>
      <c r="E6865" s="29">
        <v>1</v>
      </c>
      <c r="F6865" s="29">
        <v>2133.0339999999901</v>
      </c>
      <c r="G6865" s="29">
        <v>1</v>
      </c>
      <c r="H6865" s="29">
        <v>1</v>
      </c>
      <c r="I6865" s="29">
        <v>1</v>
      </c>
      <c r="K6865" s="432"/>
      <c r="L6865" s="432" t="e">
        <f>IF(K6865=0,#REF!,0)</f>
        <v>#REF!</v>
      </c>
      <c r="O6865">
        <v>58567.452637000002</v>
      </c>
      <c r="P6865">
        <v>75</v>
      </c>
    </row>
    <row r="6866" spans="1:16">
      <c r="A6866" s="29">
        <v>6864</v>
      </c>
      <c r="B6866" s="29">
        <v>1032.623999999998</v>
      </c>
      <c r="C6866" s="29">
        <v>15992.495999999899</v>
      </c>
      <c r="D6866" s="29">
        <v>1</v>
      </c>
      <c r="E6866" s="29">
        <v>1</v>
      </c>
      <c r="F6866" s="29">
        <v>1204.5319999999999</v>
      </c>
      <c r="G6866" s="29">
        <v>1</v>
      </c>
      <c r="H6866" s="29">
        <v>1</v>
      </c>
      <c r="I6866" s="29">
        <v>1</v>
      </c>
      <c r="K6866" s="432"/>
      <c r="L6866" s="432" t="e">
        <f>IF(K6866=0,#REF!,0)</f>
        <v>#REF!</v>
      </c>
      <c r="O6866">
        <v>58544.969665999997</v>
      </c>
      <c r="P6866">
        <v>67</v>
      </c>
    </row>
    <row r="6867" spans="1:16">
      <c r="A6867" s="29">
        <v>6865</v>
      </c>
      <c r="B6867" s="29">
        <v>1032.623999999998</v>
      </c>
      <c r="C6867" s="29">
        <v>16055.952999999899</v>
      </c>
      <c r="D6867" s="29">
        <v>1</v>
      </c>
      <c r="E6867" s="29">
        <v>1</v>
      </c>
      <c r="F6867" s="29">
        <v>562.95899999999904</v>
      </c>
      <c r="G6867" s="29">
        <v>1</v>
      </c>
      <c r="H6867" s="29">
        <v>1</v>
      </c>
      <c r="I6867" s="29">
        <v>1</v>
      </c>
      <c r="K6867" s="432"/>
      <c r="L6867" s="432" t="e">
        <f>IF(K6867=0,#REF!,0)</f>
        <v>#REF!</v>
      </c>
      <c r="O6867">
        <v>56833.254058999999</v>
      </c>
      <c r="P6867">
        <v>60</v>
      </c>
    </row>
    <row r="6868" spans="1:16">
      <c r="A6868" s="29">
        <v>6866</v>
      </c>
      <c r="B6868" s="29">
        <v>1032.623999999998</v>
      </c>
      <c r="C6868" s="29">
        <v>16048.0289999999</v>
      </c>
      <c r="D6868" s="29">
        <v>1</v>
      </c>
      <c r="E6868" s="29">
        <v>1</v>
      </c>
      <c r="F6868" s="29">
        <v>326.82400000000001</v>
      </c>
      <c r="G6868" s="29">
        <v>1</v>
      </c>
      <c r="H6868" s="29">
        <v>1</v>
      </c>
      <c r="I6868" s="29">
        <v>1</v>
      </c>
      <c r="K6868" s="432"/>
      <c r="L6868" s="432" t="e">
        <f>IF(K6868=0,#REF!,0)</f>
        <v>#REF!</v>
      </c>
      <c r="O6868">
        <v>54186.060243</v>
      </c>
      <c r="P6868">
        <v>57</v>
      </c>
    </row>
    <row r="6869" spans="1:16">
      <c r="A6869" s="29">
        <v>6867</v>
      </c>
      <c r="B6869" s="29">
        <v>1032.623999999998</v>
      </c>
      <c r="C6869" s="29">
        <v>16100.4799999999</v>
      </c>
      <c r="D6869" s="29">
        <v>1</v>
      </c>
      <c r="E6869" s="29">
        <v>1</v>
      </c>
      <c r="F6869" s="29">
        <v>280.75099999999998</v>
      </c>
      <c r="G6869" s="29">
        <v>1</v>
      </c>
      <c r="H6869" s="29">
        <v>1</v>
      </c>
      <c r="I6869" s="29">
        <v>1</v>
      </c>
      <c r="K6869" s="432"/>
      <c r="L6869" s="432" t="e">
        <f>IF(K6869=0,#REF!,0)</f>
        <v>#REF!</v>
      </c>
      <c r="O6869">
        <v>53859.547210999997</v>
      </c>
      <c r="P6869">
        <v>56</v>
      </c>
    </row>
    <row r="6870" spans="1:16">
      <c r="A6870" s="29">
        <v>6868</v>
      </c>
      <c r="B6870" s="29">
        <v>1032.623999999998</v>
      </c>
      <c r="C6870" s="29">
        <v>16117.9649999999</v>
      </c>
      <c r="D6870" s="29">
        <v>1</v>
      </c>
      <c r="E6870" s="29">
        <v>1</v>
      </c>
      <c r="F6870" s="29">
        <v>281.577</v>
      </c>
      <c r="G6870" s="29">
        <v>1</v>
      </c>
      <c r="H6870" s="29">
        <v>1</v>
      </c>
      <c r="I6870" s="29">
        <v>1</v>
      </c>
      <c r="K6870" s="432"/>
      <c r="L6870" s="432" t="e">
        <f>IF(K6870=0,#REF!,0)</f>
        <v>#REF!</v>
      </c>
      <c r="O6870">
        <v>53665.304229000001</v>
      </c>
      <c r="P6870">
        <v>53</v>
      </c>
    </row>
    <row r="6871" spans="1:16">
      <c r="A6871" s="29">
        <v>6869</v>
      </c>
      <c r="B6871" s="29">
        <v>1032.623999999998</v>
      </c>
      <c r="C6871" s="29">
        <v>16170.226999999901</v>
      </c>
      <c r="D6871" s="29">
        <v>1</v>
      </c>
      <c r="E6871" s="29">
        <v>1</v>
      </c>
      <c r="F6871" s="29">
        <v>251.17599999999999</v>
      </c>
      <c r="G6871" s="29">
        <v>1</v>
      </c>
      <c r="H6871" s="29">
        <v>1</v>
      </c>
      <c r="I6871" s="29">
        <v>1</v>
      </c>
      <c r="K6871" s="432"/>
      <c r="L6871" s="432" t="e">
        <f>IF(K6871=0,#REF!,0)</f>
        <v>#REF!</v>
      </c>
      <c r="O6871">
        <v>53385.183471999997</v>
      </c>
      <c r="P6871">
        <v>51</v>
      </c>
    </row>
    <row r="6872" spans="1:16">
      <c r="A6872" s="29">
        <v>6870</v>
      </c>
      <c r="B6872" s="29">
        <v>1762.222</v>
      </c>
      <c r="C6872" s="29">
        <v>16196.6899999999</v>
      </c>
      <c r="D6872" s="29">
        <v>1</v>
      </c>
      <c r="E6872" s="29">
        <v>1</v>
      </c>
      <c r="F6872" s="29">
        <v>2527.9609999999898</v>
      </c>
      <c r="G6872" s="29">
        <v>1</v>
      </c>
      <c r="H6872" s="29">
        <v>1</v>
      </c>
      <c r="I6872" s="29">
        <v>1</v>
      </c>
      <c r="K6872" s="432"/>
      <c r="L6872" s="432" t="e">
        <f>IF(K6872=0,#REF!,0)</f>
        <v>#REF!</v>
      </c>
      <c r="O6872">
        <v>54020.524658000002</v>
      </c>
      <c r="P6872">
        <v>48</v>
      </c>
    </row>
    <row r="6873" spans="1:16">
      <c r="A6873" s="29">
        <v>6871</v>
      </c>
      <c r="B6873" s="29">
        <v>6139.8579999999993</v>
      </c>
      <c r="C6873" s="29">
        <v>16282.5719999999</v>
      </c>
      <c r="D6873" s="29">
        <v>1</v>
      </c>
      <c r="E6873" s="29">
        <v>1</v>
      </c>
      <c r="F6873" s="29">
        <v>66477.933999999892</v>
      </c>
      <c r="G6873" s="29">
        <v>1</v>
      </c>
      <c r="H6873" s="29">
        <v>1</v>
      </c>
      <c r="I6873" s="29">
        <v>1</v>
      </c>
      <c r="K6873" s="432"/>
      <c r="L6873" s="432" t="e">
        <f>IF(K6873=0,#REF!,0)</f>
        <v>#REF!</v>
      </c>
      <c r="O6873">
        <v>54889.132018999997</v>
      </c>
      <c r="P6873">
        <v>53</v>
      </c>
    </row>
    <row r="6874" spans="1:16">
      <c r="A6874" s="29">
        <v>6872</v>
      </c>
      <c r="B6874" s="29">
        <v>1762.222</v>
      </c>
      <c r="C6874" s="29">
        <v>44681.573999999877</v>
      </c>
      <c r="D6874" s="29">
        <v>1</v>
      </c>
      <c r="E6874" s="29">
        <v>1</v>
      </c>
      <c r="F6874" s="29">
        <v>63942.380999999987</v>
      </c>
      <c r="G6874" s="29">
        <v>1</v>
      </c>
      <c r="H6874" s="29">
        <v>1</v>
      </c>
      <c r="I6874" s="29">
        <v>1</v>
      </c>
      <c r="K6874" s="432"/>
      <c r="L6874" s="432" t="e">
        <f>IF(K6874=0,#REF!,0)</f>
        <v>#REF!</v>
      </c>
      <c r="O6874">
        <v>55187.907073000002</v>
      </c>
      <c r="P6874">
        <v>57</v>
      </c>
    </row>
    <row r="6875" spans="1:16">
      <c r="A6875" s="29">
        <v>6873</v>
      </c>
      <c r="B6875" s="29">
        <v>1032.623999999998</v>
      </c>
      <c r="C6875" s="29">
        <v>71579.453999999896</v>
      </c>
      <c r="D6875" s="29">
        <v>1</v>
      </c>
      <c r="E6875" s="29">
        <v>1</v>
      </c>
      <c r="F6875" s="29">
        <v>51249.311999999903</v>
      </c>
      <c r="G6875" s="29">
        <v>1</v>
      </c>
      <c r="H6875" s="29">
        <v>1</v>
      </c>
      <c r="I6875" s="29">
        <v>1</v>
      </c>
      <c r="K6875" s="432"/>
      <c r="L6875" s="432" t="e">
        <f>IF(K6875=0,#REF!,0)</f>
        <v>#REF!</v>
      </c>
      <c r="O6875">
        <v>55875.614197000003</v>
      </c>
      <c r="P6875">
        <v>43</v>
      </c>
    </row>
    <row r="6876" spans="1:16">
      <c r="A6876" s="29">
        <v>6874</v>
      </c>
      <c r="B6876" s="29">
        <v>1153.2399999999991</v>
      </c>
      <c r="C6876" s="29">
        <v>86905.711999999898</v>
      </c>
      <c r="D6876" s="29">
        <v>1</v>
      </c>
      <c r="E6876" s="29">
        <v>1</v>
      </c>
      <c r="F6876" s="29">
        <v>35994.363999999892</v>
      </c>
      <c r="G6876" s="29">
        <v>1</v>
      </c>
      <c r="H6876" s="29">
        <v>1</v>
      </c>
      <c r="I6876" s="29">
        <v>1</v>
      </c>
      <c r="K6876" s="432"/>
      <c r="L6876" s="432" t="e">
        <f>IF(K6876=0,#REF!,0)</f>
        <v>#REF!</v>
      </c>
      <c r="O6876">
        <v>57152.029570999999</v>
      </c>
      <c r="P6876">
        <v>55</v>
      </c>
    </row>
    <row r="6877" spans="1:16">
      <c r="A6877" s="29">
        <v>6875</v>
      </c>
      <c r="B6877" s="29">
        <v>1213.5469999999989</v>
      </c>
      <c r="C6877" s="29">
        <v>102517.5799999998</v>
      </c>
      <c r="D6877" s="29">
        <v>1</v>
      </c>
      <c r="E6877" s="29">
        <v>1</v>
      </c>
      <c r="F6877" s="29">
        <v>23538.909</v>
      </c>
      <c r="G6877" s="29">
        <v>1</v>
      </c>
      <c r="H6877" s="29">
        <v>1</v>
      </c>
      <c r="I6877" s="29">
        <v>1</v>
      </c>
      <c r="K6877" s="432"/>
      <c r="L6877" s="432" t="e">
        <f>IF(K6877=0,#REF!,0)</f>
        <v>#REF!</v>
      </c>
      <c r="O6877">
        <v>57305.138549000003</v>
      </c>
      <c r="P6877">
        <v>55</v>
      </c>
    </row>
    <row r="6878" spans="1:16">
      <c r="A6878" s="29">
        <v>6876</v>
      </c>
      <c r="B6878" s="29">
        <v>1213.5469999999989</v>
      </c>
      <c r="C6878" s="29">
        <v>86173.00299999991</v>
      </c>
      <c r="D6878" s="29">
        <v>1</v>
      </c>
      <c r="E6878" s="29">
        <v>1</v>
      </c>
      <c r="F6878" s="29">
        <v>13837.2039999999</v>
      </c>
      <c r="G6878" s="29">
        <v>1</v>
      </c>
      <c r="H6878" s="29">
        <v>1</v>
      </c>
      <c r="I6878" s="29">
        <v>1</v>
      </c>
      <c r="K6878" s="432">
        <v>26168.180131296729</v>
      </c>
      <c r="L6878" s="432">
        <f>IF(K6878=0,#REF!,0)</f>
        <v>0</v>
      </c>
      <c r="O6878">
        <v>56993.033416999999</v>
      </c>
      <c r="P6878">
        <v>50</v>
      </c>
    </row>
    <row r="6879" spans="1:16">
      <c r="A6879" s="29">
        <v>6877</v>
      </c>
      <c r="B6879" s="29">
        <v>6200.1660000000002</v>
      </c>
      <c r="C6879" s="29">
        <v>49147.950999999899</v>
      </c>
      <c r="D6879" s="29">
        <v>1</v>
      </c>
      <c r="E6879" s="29">
        <v>1</v>
      </c>
      <c r="F6879" s="29">
        <v>4151.268</v>
      </c>
      <c r="G6879" s="29">
        <v>1</v>
      </c>
      <c r="H6879" s="29">
        <v>1</v>
      </c>
      <c r="I6879" s="29">
        <v>1</v>
      </c>
      <c r="K6879" s="432"/>
      <c r="L6879" s="432" t="e">
        <f>IF(K6879=0,#REF!,0)</f>
        <v>#REF!</v>
      </c>
      <c r="O6879">
        <v>54163.566741000002</v>
      </c>
      <c r="P6879">
        <v>50</v>
      </c>
    </row>
    <row r="6880" spans="1:16">
      <c r="A6880" s="29">
        <v>6878</v>
      </c>
      <c r="B6880" s="29">
        <v>1762.222</v>
      </c>
      <c r="C6880" s="29">
        <v>68130.985999999903</v>
      </c>
      <c r="D6880" s="29">
        <v>1</v>
      </c>
      <c r="E6880" s="29">
        <v>1</v>
      </c>
      <c r="F6880" s="29">
        <v>3832.9889999999991</v>
      </c>
      <c r="G6880" s="29">
        <v>1</v>
      </c>
      <c r="H6880" s="29">
        <v>1</v>
      </c>
      <c r="I6880" s="29">
        <v>1</v>
      </c>
      <c r="K6880" s="432">
        <v>10716.40454928677</v>
      </c>
      <c r="L6880" s="432">
        <f>IF(K6880=0,#REF!,0)</f>
        <v>0</v>
      </c>
      <c r="O6880">
        <v>54727.194151999996</v>
      </c>
      <c r="P6880">
        <v>45</v>
      </c>
    </row>
    <row r="6881" spans="1:16">
      <c r="A6881" s="29">
        <v>6879</v>
      </c>
      <c r="B6881" s="29">
        <v>1032.623999999998</v>
      </c>
      <c r="C6881" s="29">
        <v>99816.513999999806</v>
      </c>
      <c r="D6881" s="29">
        <v>1</v>
      </c>
      <c r="E6881" s="29">
        <v>1</v>
      </c>
      <c r="F6881" s="29">
        <v>2296.826</v>
      </c>
      <c r="G6881" s="29">
        <v>1</v>
      </c>
      <c r="H6881" s="29">
        <v>1</v>
      </c>
      <c r="I6881" s="29">
        <v>1</v>
      </c>
      <c r="K6881" s="432">
        <v>4424.9844111480079</v>
      </c>
      <c r="L6881" s="432">
        <f>IF(K6881=0,#REF!,0)</f>
        <v>0</v>
      </c>
      <c r="O6881">
        <v>55445.332947000003</v>
      </c>
      <c r="P6881">
        <v>45</v>
      </c>
    </row>
    <row r="6882" spans="1:16">
      <c r="A6882" s="29">
        <v>6880</v>
      </c>
      <c r="B6882" s="29">
        <v>1032.623999999998</v>
      </c>
      <c r="C6882" s="29">
        <v>83880.011999999901</v>
      </c>
      <c r="D6882" s="29">
        <v>1</v>
      </c>
      <c r="E6882" s="29">
        <v>1</v>
      </c>
      <c r="F6882" s="29">
        <v>2060.7839999999901</v>
      </c>
      <c r="G6882" s="29">
        <v>1</v>
      </c>
      <c r="H6882" s="29">
        <v>1</v>
      </c>
      <c r="I6882" s="29">
        <v>1</v>
      </c>
      <c r="K6882" s="432"/>
      <c r="L6882" s="432" t="e">
        <f>IF(K6882=0,#REF!,0)</f>
        <v>#REF!</v>
      </c>
      <c r="O6882">
        <v>55360.813324000002</v>
      </c>
      <c r="P6882">
        <v>43</v>
      </c>
    </row>
    <row r="6883" spans="1:16">
      <c r="A6883" s="29">
        <v>6881</v>
      </c>
      <c r="B6883" s="29">
        <v>1032.623999999998</v>
      </c>
      <c r="C6883" s="29">
        <v>72040.2959999999</v>
      </c>
      <c r="D6883" s="29">
        <v>1</v>
      </c>
      <c r="E6883" s="29">
        <v>1</v>
      </c>
      <c r="F6883" s="29">
        <v>4850.1489999999994</v>
      </c>
      <c r="G6883" s="29">
        <v>1</v>
      </c>
      <c r="H6883" s="29">
        <v>1</v>
      </c>
      <c r="I6883" s="29">
        <v>1</v>
      </c>
      <c r="K6883" s="432"/>
      <c r="L6883" s="432" t="e">
        <f>IF(K6883=0,#REF!,0)</f>
        <v>#REF!</v>
      </c>
      <c r="O6883">
        <v>56157.256104</v>
      </c>
      <c r="P6883">
        <v>46</v>
      </c>
    </row>
    <row r="6884" spans="1:16">
      <c r="A6884" s="29">
        <v>6882</v>
      </c>
      <c r="B6884" s="29">
        <v>1762.222</v>
      </c>
      <c r="C6884" s="29">
        <v>40598.676999999901</v>
      </c>
      <c r="D6884" s="29">
        <v>1</v>
      </c>
      <c r="E6884" s="29">
        <v>1</v>
      </c>
      <c r="F6884" s="29">
        <v>12548.748999999991</v>
      </c>
      <c r="G6884" s="29">
        <v>1</v>
      </c>
      <c r="H6884" s="29">
        <v>1</v>
      </c>
      <c r="I6884" s="29">
        <v>1</v>
      </c>
      <c r="K6884" s="432"/>
      <c r="L6884" s="432" t="e">
        <f>IF(K6884=0,#REF!,0)</f>
        <v>#REF!</v>
      </c>
      <c r="O6884">
        <v>55652.270751999997</v>
      </c>
      <c r="P6884">
        <v>51</v>
      </c>
    </row>
    <row r="6885" spans="1:16">
      <c r="A6885" s="29">
        <v>6883</v>
      </c>
      <c r="B6885" s="29">
        <v>6139.8579999999993</v>
      </c>
      <c r="C6885" s="29">
        <v>28121.6319999999</v>
      </c>
      <c r="D6885" s="29">
        <v>1</v>
      </c>
      <c r="E6885" s="29">
        <v>1</v>
      </c>
      <c r="F6885" s="29">
        <v>9222.4059999999899</v>
      </c>
      <c r="G6885" s="29">
        <v>1</v>
      </c>
      <c r="H6885" s="29">
        <v>1</v>
      </c>
      <c r="I6885" s="29">
        <v>1</v>
      </c>
      <c r="K6885" s="432"/>
      <c r="L6885" s="432" t="e">
        <f>IF(K6885=0,#REF!,0)</f>
        <v>#REF!</v>
      </c>
      <c r="O6885">
        <v>57004.937438000001</v>
      </c>
      <c r="P6885">
        <v>63</v>
      </c>
    </row>
    <row r="6886" spans="1:16">
      <c r="A6886" s="29">
        <v>6884</v>
      </c>
      <c r="B6886" s="29">
        <v>7599.07</v>
      </c>
      <c r="C6886" s="29">
        <v>29557.7779999999</v>
      </c>
      <c r="D6886" s="29">
        <v>1</v>
      </c>
      <c r="E6886" s="29">
        <v>1</v>
      </c>
      <c r="F6886" s="29">
        <v>12029.309999999979</v>
      </c>
      <c r="G6886" s="29">
        <v>1</v>
      </c>
      <c r="H6886" s="29">
        <v>1</v>
      </c>
      <c r="I6886" s="29">
        <v>1</v>
      </c>
      <c r="K6886" s="432"/>
      <c r="L6886" s="432" t="e">
        <f>IF(K6886=0,#REF!,0)</f>
        <v>#REF!</v>
      </c>
      <c r="O6886">
        <v>58037.439940999997</v>
      </c>
      <c r="P6886">
        <v>76</v>
      </c>
    </row>
    <row r="6887" spans="1:16">
      <c r="A6887" s="29">
        <v>6885</v>
      </c>
      <c r="B6887" s="29">
        <v>1762.222</v>
      </c>
      <c r="C6887" s="29">
        <v>16510.744999999901</v>
      </c>
      <c r="D6887" s="29">
        <v>1</v>
      </c>
      <c r="E6887" s="29">
        <v>1</v>
      </c>
      <c r="F6887" s="29">
        <v>27800.622999999989</v>
      </c>
      <c r="G6887" s="29">
        <v>1</v>
      </c>
      <c r="H6887" s="29">
        <v>1</v>
      </c>
      <c r="I6887" s="29">
        <v>1</v>
      </c>
      <c r="K6887" s="432"/>
      <c r="L6887" s="432" t="e">
        <f>IF(K6887=0,#REF!,0)</f>
        <v>#REF!</v>
      </c>
      <c r="O6887">
        <v>57498.091246999997</v>
      </c>
      <c r="P6887">
        <v>78</v>
      </c>
    </row>
    <row r="6888" spans="1:16">
      <c r="A6888" s="29">
        <v>6886</v>
      </c>
      <c r="B6888" s="29">
        <v>1762.222</v>
      </c>
      <c r="C6888" s="29">
        <v>16228.9379999999</v>
      </c>
      <c r="D6888" s="29">
        <v>1</v>
      </c>
      <c r="E6888" s="29">
        <v>1</v>
      </c>
      <c r="F6888" s="29">
        <v>2975.5899999999901</v>
      </c>
      <c r="G6888" s="29">
        <v>1</v>
      </c>
      <c r="H6888" s="29">
        <v>1</v>
      </c>
      <c r="I6888" s="29">
        <v>1</v>
      </c>
      <c r="K6888" s="432"/>
      <c r="L6888" s="432" t="e">
        <f>IF(K6888=0,#REF!,0)</f>
        <v>#REF!</v>
      </c>
      <c r="O6888">
        <v>56687.788146000014</v>
      </c>
      <c r="P6888">
        <v>78</v>
      </c>
    </row>
    <row r="6889" spans="1:16">
      <c r="A6889" s="29">
        <v>6887</v>
      </c>
      <c r="B6889" s="29">
        <v>1762.222</v>
      </c>
      <c r="C6889" s="29">
        <v>15938.2079999999</v>
      </c>
      <c r="D6889" s="29">
        <v>1</v>
      </c>
      <c r="E6889" s="29">
        <v>1</v>
      </c>
      <c r="F6889" s="29">
        <v>1663.6369999999899</v>
      </c>
      <c r="G6889" s="29">
        <v>1</v>
      </c>
      <c r="H6889" s="29">
        <v>1</v>
      </c>
      <c r="I6889" s="29">
        <v>1</v>
      </c>
      <c r="K6889" s="432"/>
      <c r="L6889" s="432" t="e">
        <f>IF(K6889=0,#REF!,0)</f>
        <v>#REF!</v>
      </c>
      <c r="O6889">
        <v>56190.833405999998</v>
      </c>
      <c r="P6889">
        <v>73</v>
      </c>
    </row>
    <row r="6890" spans="1:16">
      <c r="A6890" s="29">
        <v>6888</v>
      </c>
      <c r="B6890" s="29">
        <v>1032.623999999998</v>
      </c>
      <c r="C6890" s="29">
        <v>16080.3129999999</v>
      </c>
      <c r="D6890" s="29">
        <v>1</v>
      </c>
      <c r="E6890" s="29">
        <v>1</v>
      </c>
      <c r="F6890" s="29">
        <v>1272.0609999999999</v>
      </c>
      <c r="G6890" s="29">
        <v>1</v>
      </c>
      <c r="H6890" s="29">
        <v>1</v>
      </c>
      <c r="I6890" s="29">
        <v>1</v>
      </c>
      <c r="K6890" s="432"/>
      <c r="L6890" s="432" t="e">
        <f>IF(K6890=0,#REF!,0)</f>
        <v>#REF!</v>
      </c>
      <c r="O6890">
        <v>55276.056825</v>
      </c>
      <c r="P6890">
        <v>73</v>
      </c>
    </row>
    <row r="6891" spans="1:16">
      <c r="A6891" s="29">
        <v>6889</v>
      </c>
      <c r="B6891" s="29">
        <v>1032.623999999998</v>
      </c>
      <c r="C6891" s="29">
        <v>16216.0159999999</v>
      </c>
      <c r="D6891" s="29">
        <v>1</v>
      </c>
      <c r="E6891" s="29">
        <v>1</v>
      </c>
      <c r="F6891" s="29">
        <v>563.72899999999902</v>
      </c>
      <c r="G6891" s="29">
        <v>1</v>
      </c>
      <c r="H6891" s="29">
        <v>1</v>
      </c>
      <c r="I6891" s="29">
        <v>1</v>
      </c>
      <c r="K6891" s="432"/>
      <c r="L6891" s="432" t="e">
        <f>IF(K6891=0,#REF!,0)</f>
        <v>#REF!</v>
      </c>
      <c r="O6891">
        <v>53689.527069000003</v>
      </c>
      <c r="P6891">
        <v>61</v>
      </c>
    </row>
    <row r="6892" spans="1:16">
      <c r="A6892" s="29">
        <v>6890</v>
      </c>
      <c r="B6892" s="29">
        <v>1032.623999999998</v>
      </c>
      <c r="C6892" s="29">
        <v>16285.7229999999</v>
      </c>
      <c r="D6892" s="29">
        <v>1</v>
      </c>
      <c r="E6892" s="29">
        <v>1</v>
      </c>
      <c r="F6892" s="29">
        <v>328.02599999999899</v>
      </c>
      <c r="G6892" s="29">
        <v>1</v>
      </c>
      <c r="H6892" s="29">
        <v>1</v>
      </c>
      <c r="I6892" s="29">
        <v>1</v>
      </c>
      <c r="K6892" s="432"/>
      <c r="L6892" s="432" t="e">
        <f>IF(K6892=0,#REF!,0)</f>
        <v>#REF!</v>
      </c>
      <c r="O6892">
        <v>51138.854949</v>
      </c>
      <c r="P6892">
        <v>58</v>
      </c>
    </row>
    <row r="6893" spans="1:16">
      <c r="A6893" s="29">
        <v>6891</v>
      </c>
      <c r="B6893" s="29">
        <v>1032.623999999998</v>
      </c>
      <c r="C6893" s="29">
        <v>16431.4399999999</v>
      </c>
      <c r="D6893" s="29">
        <v>1</v>
      </c>
      <c r="E6893" s="29">
        <v>1</v>
      </c>
      <c r="F6893" s="29">
        <v>297.66199999999901</v>
      </c>
      <c r="G6893" s="29">
        <v>1</v>
      </c>
      <c r="H6893" s="29">
        <v>1</v>
      </c>
      <c r="I6893" s="29">
        <v>1</v>
      </c>
      <c r="K6893" s="432"/>
      <c r="L6893" s="432" t="e">
        <f>IF(K6893=0,#REF!,0)</f>
        <v>#REF!</v>
      </c>
      <c r="O6893">
        <v>50078.793610000001</v>
      </c>
      <c r="P6893">
        <v>56</v>
      </c>
    </row>
    <row r="6894" spans="1:16">
      <c r="A6894" s="29">
        <v>6892</v>
      </c>
      <c r="B6894" s="29">
        <v>1032.623999999998</v>
      </c>
      <c r="C6894" s="29">
        <v>16534.6529999999</v>
      </c>
      <c r="D6894" s="29">
        <v>1</v>
      </c>
      <c r="E6894" s="29">
        <v>1</v>
      </c>
      <c r="F6894" s="29">
        <v>394.00400000000002</v>
      </c>
      <c r="G6894" s="29">
        <v>1</v>
      </c>
      <c r="H6894" s="29">
        <v>1</v>
      </c>
      <c r="I6894" s="29">
        <v>1</v>
      </c>
      <c r="K6894" s="432"/>
      <c r="L6894" s="432" t="e">
        <f>IF(K6894=0,#REF!,0)</f>
        <v>#REF!</v>
      </c>
      <c r="O6894">
        <v>50963.623718000003</v>
      </c>
      <c r="P6894">
        <v>52</v>
      </c>
    </row>
    <row r="6895" spans="1:16">
      <c r="A6895" s="29">
        <v>6893</v>
      </c>
      <c r="B6895" s="29">
        <v>1032.623999999998</v>
      </c>
      <c r="C6895" s="29">
        <v>16655.2419999999</v>
      </c>
      <c r="D6895" s="29">
        <v>1</v>
      </c>
      <c r="E6895" s="29">
        <v>1</v>
      </c>
      <c r="F6895" s="29">
        <v>1973.108999999999</v>
      </c>
      <c r="G6895" s="29">
        <v>1</v>
      </c>
      <c r="H6895" s="29">
        <v>1</v>
      </c>
      <c r="I6895" s="29">
        <v>1</v>
      </c>
      <c r="K6895" s="432"/>
      <c r="L6895" s="432" t="e">
        <f>IF(K6895=0,#REF!,0)</f>
        <v>#REF!</v>
      </c>
      <c r="O6895">
        <v>50769.412963000002</v>
      </c>
      <c r="P6895">
        <v>53</v>
      </c>
    </row>
    <row r="6896" spans="1:16">
      <c r="A6896" s="29">
        <v>6894</v>
      </c>
      <c r="B6896" s="29">
        <v>1762.222</v>
      </c>
      <c r="C6896" s="29">
        <v>16751.2069999999</v>
      </c>
      <c r="D6896" s="29">
        <v>1</v>
      </c>
      <c r="E6896" s="29">
        <v>1</v>
      </c>
      <c r="F6896" s="29">
        <v>8465.8839999999891</v>
      </c>
      <c r="G6896" s="29">
        <v>1</v>
      </c>
      <c r="H6896" s="29">
        <v>1</v>
      </c>
      <c r="I6896" s="29">
        <v>1</v>
      </c>
      <c r="K6896" s="432"/>
      <c r="L6896" s="432" t="e">
        <f>IF(K6896=0,#REF!,0)</f>
        <v>#REF!</v>
      </c>
      <c r="O6896">
        <v>51138.395722000001</v>
      </c>
      <c r="P6896">
        <v>54</v>
      </c>
    </row>
    <row r="6897" spans="1:16">
      <c r="A6897" s="29">
        <v>6895</v>
      </c>
      <c r="B6897" s="29">
        <v>6139.8579999999993</v>
      </c>
      <c r="C6897" s="29">
        <v>16858.3489999999</v>
      </c>
      <c r="D6897" s="29">
        <v>1</v>
      </c>
      <c r="E6897" s="29">
        <v>1</v>
      </c>
      <c r="F6897" s="29">
        <v>89349.823999999891</v>
      </c>
      <c r="G6897" s="29">
        <v>1</v>
      </c>
      <c r="H6897" s="29">
        <v>1</v>
      </c>
      <c r="I6897" s="29">
        <v>1</v>
      </c>
      <c r="K6897" s="432"/>
      <c r="L6897" s="432" t="e">
        <f>IF(K6897=0,#REF!,0)</f>
        <v>#REF!</v>
      </c>
      <c r="O6897">
        <v>51429.349946000002</v>
      </c>
      <c r="P6897">
        <v>55</v>
      </c>
    </row>
    <row r="6898" spans="1:16">
      <c r="A6898" s="29">
        <v>6896</v>
      </c>
      <c r="B6898" s="29">
        <v>1762.222</v>
      </c>
      <c r="C6898" s="29">
        <v>45548.86899999989</v>
      </c>
      <c r="D6898" s="29">
        <v>1</v>
      </c>
      <c r="E6898" s="29">
        <v>1</v>
      </c>
      <c r="F6898" s="29">
        <v>88631.370999999999</v>
      </c>
      <c r="G6898" s="29">
        <v>1</v>
      </c>
      <c r="H6898" s="29">
        <v>1</v>
      </c>
      <c r="I6898" s="29">
        <v>1</v>
      </c>
      <c r="K6898" s="432"/>
      <c r="L6898" s="432" t="e">
        <f>IF(K6898=0,#REF!,0)</f>
        <v>#REF!</v>
      </c>
      <c r="O6898">
        <v>50997.644225999997</v>
      </c>
      <c r="P6898">
        <v>52</v>
      </c>
    </row>
    <row r="6899" spans="1:16">
      <c r="A6899" s="29">
        <v>6897</v>
      </c>
      <c r="B6899" s="29">
        <v>1032.623999999998</v>
      </c>
      <c r="C6899" s="29">
        <v>72797.840999999884</v>
      </c>
      <c r="D6899" s="29">
        <v>1</v>
      </c>
      <c r="E6899" s="29">
        <v>1</v>
      </c>
      <c r="F6899" s="29">
        <v>79677.001999999877</v>
      </c>
      <c r="G6899" s="29">
        <v>1</v>
      </c>
      <c r="H6899" s="29">
        <v>1</v>
      </c>
      <c r="I6899" s="29">
        <v>1</v>
      </c>
      <c r="K6899" s="432"/>
      <c r="L6899" s="432" t="e">
        <f>IF(K6899=0,#REF!,0)</f>
        <v>#REF!</v>
      </c>
      <c r="O6899">
        <v>50622.333495999999</v>
      </c>
      <c r="P6899">
        <v>55</v>
      </c>
    </row>
    <row r="6900" spans="1:16">
      <c r="A6900" s="29">
        <v>6898</v>
      </c>
      <c r="B6900" s="29">
        <v>1153.2399999999991</v>
      </c>
      <c r="C6900" s="29">
        <v>88539.600999999893</v>
      </c>
      <c r="D6900" s="29">
        <v>1</v>
      </c>
      <c r="E6900" s="29">
        <v>1</v>
      </c>
      <c r="F6900" s="29">
        <v>68340.861000000004</v>
      </c>
      <c r="G6900" s="29">
        <v>1</v>
      </c>
      <c r="H6900" s="29">
        <v>1</v>
      </c>
      <c r="I6900" s="29">
        <v>1</v>
      </c>
      <c r="K6900" s="432"/>
      <c r="L6900" s="432" t="e">
        <f>IF(K6900=0,#REF!,0)</f>
        <v>#REF!</v>
      </c>
      <c r="O6900">
        <v>51101.519195999987</v>
      </c>
      <c r="P6900">
        <v>55</v>
      </c>
    </row>
    <row r="6901" spans="1:16">
      <c r="A6901" s="29">
        <v>6899</v>
      </c>
      <c r="B6901" s="29">
        <v>1213.5469999999989</v>
      </c>
      <c r="C6901" s="29">
        <v>104217.6069999998</v>
      </c>
      <c r="D6901" s="29">
        <v>1</v>
      </c>
      <c r="E6901" s="29">
        <v>1</v>
      </c>
      <c r="F6901" s="29">
        <v>58666.824999999997</v>
      </c>
      <c r="G6901" s="29">
        <v>1</v>
      </c>
      <c r="H6901" s="29">
        <v>1</v>
      </c>
      <c r="I6901" s="29">
        <v>1</v>
      </c>
      <c r="K6901" s="432"/>
      <c r="L6901" s="432" t="e">
        <f>IF(K6901=0,#REF!,0)</f>
        <v>#REF!</v>
      </c>
      <c r="O6901">
        <v>50646.445281999993</v>
      </c>
      <c r="P6901">
        <v>54</v>
      </c>
    </row>
    <row r="6902" spans="1:16">
      <c r="A6902" s="29">
        <v>6900</v>
      </c>
      <c r="B6902" s="29">
        <v>1213.5469999999989</v>
      </c>
      <c r="C6902" s="29">
        <v>87731.013999999908</v>
      </c>
      <c r="D6902" s="29">
        <v>1</v>
      </c>
      <c r="E6902" s="29">
        <v>1</v>
      </c>
      <c r="F6902" s="29">
        <v>50185.64699999999</v>
      </c>
      <c r="G6902" s="29">
        <v>1</v>
      </c>
      <c r="H6902" s="29">
        <v>1</v>
      </c>
      <c r="I6902" s="29">
        <v>1</v>
      </c>
      <c r="K6902" s="432"/>
      <c r="L6902" s="432" t="e">
        <f>IF(K6902=0,#REF!,0)</f>
        <v>#REF!</v>
      </c>
      <c r="O6902">
        <v>49823.997041000002</v>
      </c>
      <c r="P6902">
        <v>50</v>
      </c>
    </row>
    <row r="6903" spans="1:16">
      <c r="A6903" s="29">
        <v>6901</v>
      </c>
      <c r="B6903" s="29">
        <v>6200.1660000000002</v>
      </c>
      <c r="C6903" s="29">
        <v>50620.380999999899</v>
      </c>
      <c r="D6903" s="29">
        <v>1</v>
      </c>
      <c r="E6903" s="29">
        <v>1</v>
      </c>
      <c r="F6903" s="29">
        <v>34100.61</v>
      </c>
      <c r="G6903" s="29">
        <v>1</v>
      </c>
      <c r="H6903" s="29">
        <v>1</v>
      </c>
      <c r="I6903" s="29">
        <v>1</v>
      </c>
      <c r="K6903" s="432"/>
      <c r="L6903" s="432" t="e">
        <f>IF(K6903=0,#REF!,0)</f>
        <v>#REF!</v>
      </c>
      <c r="O6903">
        <v>48892.304536000003</v>
      </c>
      <c r="P6903">
        <v>48</v>
      </c>
    </row>
    <row r="6904" spans="1:16">
      <c r="A6904" s="29">
        <v>6902</v>
      </c>
      <c r="B6904" s="29">
        <v>1762.222</v>
      </c>
      <c r="C6904" s="29">
        <v>69668.626999999891</v>
      </c>
      <c r="D6904" s="29">
        <v>1</v>
      </c>
      <c r="E6904" s="29">
        <v>1</v>
      </c>
      <c r="F6904" s="29">
        <v>39267.728999999999</v>
      </c>
      <c r="G6904" s="29">
        <v>1</v>
      </c>
      <c r="H6904" s="29">
        <v>1</v>
      </c>
      <c r="I6904" s="29">
        <v>1</v>
      </c>
      <c r="K6904" s="432"/>
      <c r="L6904" s="432" t="e">
        <f>IF(K6904=0,#REF!,0)</f>
        <v>#REF!</v>
      </c>
      <c r="O6904">
        <v>49327.804963000002</v>
      </c>
      <c r="P6904">
        <v>47</v>
      </c>
    </row>
    <row r="6905" spans="1:16">
      <c r="A6905" s="29">
        <v>6903</v>
      </c>
      <c r="B6905" s="29">
        <v>1032.623999999998</v>
      </c>
      <c r="C6905" s="29">
        <v>101221.4659999998</v>
      </c>
      <c r="D6905" s="29">
        <v>1</v>
      </c>
      <c r="E6905" s="29">
        <v>1</v>
      </c>
      <c r="F6905" s="29">
        <v>37898.335999999887</v>
      </c>
      <c r="G6905" s="29">
        <v>1</v>
      </c>
      <c r="H6905" s="29">
        <v>1</v>
      </c>
      <c r="I6905" s="29">
        <v>1</v>
      </c>
      <c r="K6905" s="432"/>
      <c r="L6905" s="432" t="e">
        <f>IF(K6905=0,#REF!,0)</f>
        <v>#REF!</v>
      </c>
      <c r="O6905">
        <v>49457.859985000003</v>
      </c>
      <c r="P6905">
        <v>42</v>
      </c>
    </row>
    <row r="6906" spans="1:16">
      <c r="A6906" s="29">
        <v>6904</v>
      </c>
      <c r="B6906" s="29">
        <v>1032.623999999998</v>
      </c>
      <c r="C6906" s="29">
        <v>85402.597999999882</v>
      </c>
      <c r="D6906" s="29">
        <v>1</v>
      </c>
      <c r="E6906" s="29">
        <v>1</v>
      </c>
      <c r="F6906" s="29">
        <v>37585.008999999904</v>
      </c>
      <c r="G6906" s="29">
        <v>1</v>
      </c>
      <c r="H6906" s="29">
        <v>1</v>
      </c>
      <c r="I6906" s="29">
        <v>1</v>
      </c>
      <c r="K6906" s="432"/>
      <c r="L6906" s="432" t="e">
        <f>IF(K6906=0,#REF!,0)</f>
        <v>#REF!</v>
      </c>
      <c r="O6906">
        <v>49499.631042000001</v>
      </c>
      <c r="P6906">
        <v>45</v>
      </c>
    </row>
    <row r="6907" spans="1:16">
      <c r="A6907" s="29">
        <v>6905</v>
      </c>
      <c r="B6907" s="29">
        <v>1032.623999999998</v>
      </c>
      <c r="C6907" s="29">
        <v>73774.642999999895</v>
      </c>
      <c r="D6907" s="29">
        <v>1</v>
      </c>
      <c r="E6907" s="29">
        <v>1</v>
      </c>
      <c r="F6907" s="29">
        <v>41097.436000000002</v>
      </c>
      <c r="G6907" s="29">
        <v>1</v>
      </c>
      <c r="H6907" s="29">
        <v>1</v>
      </c>
      <c r="I6907" s="29">
        <v>1</v>
      </c>
      <c r="K6907" s="432"/>
      <c r="L6907" s="432" t="e">
        <f>IF(K6907=0,#REF!,0)</f>
        <v>#REF!</v>
      </c>
      <c r="O6907">
        <v>50208.113920999996</v>
      </c>
      <c r="P6907">
        <v>46</v>
      </c>
    </row>
    <row r="6908" spans="1:16">
      <c r="A6908" s="29">
        <v>6906</v>
      </c>
      <c r="B6908" s="29">
        <v>1762.222</v>
      </c>
      <c r="C6908" s="29">
        <v>42606.239999999903</v>
      </c>
      <c r="D6908" s="29">
        <v>1</v>
      </c>
      <c r="E6908" s="29">
        <v>1</v>
      </c>
      <c r="F6908" s="29">
        <v>46023.530999999988</v>
      </c>
      <c r="G6908" s="29">
        <v>1</v>
      </c>
      <c r="H6908" s="29">
        <v>1</v>
      </c>
      <c r="I6908" s="29">
        <v>1</v>
      </c>
      <c r="K6908" s="432"/>
      <c r="L6908" s="432" t="e">
        <f>IF(K6908=0,#REF!,0)</f>
        <v>#REF!</v>
      </c>
      <c r="O6908">
        <v>51243.435242</v>
      </c>
      <c r="P6908">
        <v>51</v>
      </c>
    </row>
    <row r="6909" spans="1:16">
      <c r="A6909" s="29">
        <v>6907</v>
      </c>
      <c r="B6909" s="29">
        <v>6139.8579999999993</v>
      </c>
      <c r="C6909" s="29">
        <v>29356.19299999989</v>
      </c>
      <c r="D6909" s="29">
        <v>1</v>
      </c>
      <c r="E6909" s="29">
        <v>1</v>
      </c>
      <c r="F6909" s="29">
        <v>40780.654000000002</v>
      </c>
      <c r="G6909" s="29">
        <v>1</v>
      </c>
      <c r="H6909" s="29">
        <v>1</v>
      </c>
      <c r="I6909" s="29">
        <v>1</v>
      </c>
      <c r="K6909" s="432"/>
      <c r="L6909" s="432" t="e">
        <f>IF(K6909=0,#REF!,0)</f>
        <v>#REF!</v>
      </c>
      <c r="O6909">
        <v>53450.229096000003</v>
      </c>
      <c r="P6909">
        <v>66</v>
      </c>
    </row>
    <row r="6910" spans="1:16">
      <c r="A6910" s="29">
        <v>6908</v>
      </c>
      <c r="B6910" s="29">
        <v>7599.07</v>
      </c>
      <c r="C6910" s="29">
        <v>30768.180999999899</v>
      </c>
      <c r="D6910" s="29">
        <v>1</v>
      </c>
      <c r="E6910" s="29">
        <v>1</v>
      </c>
      <c r="F6910" s="29">
        <v>40370.265999999901</v>
      </c>
      <c r="G6910" s="29">
        <v>1</v>
      </c>
      <c r="H6910" s="29">
        <v>1</v>
      </c>
      <c r="I6910" s="29">
        <v>1</v>
      </c>
      <c r="K6910" s="432"/>
      <c r="L6910" s="432" t="e">
        <f>IF(K6910=0,#REF!,0)</f>
        <v>#REF!</v>
      </c>
      <c r="O6910">
        <v>54814.494934000002</v>
      </c>
      <c r="P6910">
        <v>75</v>
      </c>
    </row>
    <row r="6911" spans="1:16">
      <c r="A6911" s="29">
        <v>6909</v>
      </c>
      <c r="B6911" s="29">
        <v>1762.222</v>
      </c>
      <c r="C6911" s="29">
        <v>17299.4009999999</v>
      </c>
      <c r="D6911" s="29">
        <v>1</v>
      </c>
      <c r="E6911" s="29">
        <v>1</v>
      </c>
      <c r="F6911" s="29">
        <v>52448.425999999992</v>
      </c>
      <c r="G6911" s="29">
        <v>1</v>
      </c>
      <c r="H6911" s="29">
        <v>1</v>
      </c>
      <c r="I6911" s="29">
        <v>1</v>
      </c>
      <c r="K6911" s="432"/>
      <c r="L6911" s="432" t="e">
        <f>IF(K6911=0,#REF!,0)</f>
        <v>#REF!</v>
      </c>
      <c r="O6911">
        <v>54190.853331999999</v>
      </c>
      <c r="P6911">
        <v>81</v>
      </c>
    </row>
    <row r="6912" spans="1:16">
      <c r="A6912" s="29">
        <v>6910</v>
      </c>
      <c r="B6912" s="29">
        <v>1762.222</v>
      </c>
      <c r="C6912" s="29">
        <v>16926.180999999899</v>
      </c>
      <c r="D6912" s="29">
        <v>1</v>
      </c>
      <c r="E6912" s="29">
        <v>1</v>
      </c>
      <c r="F6912" s="29">
        <v>2982.0299999999902</v>
      </c>
      <c r="G6912" s="29">
        <v>1</v>
      </c>
      <c r="H6912" s="29">
        <v>1</v>
      </c>
      <c r="I6912" s="29">
        <v>1</v>
      </c>
      <c r="K6912" s="432"/>
      <c r="L6912" s="432" t="e">
        <f>IF(K6912=0,#REF!,0)</f>
        <v>#REF!</v>
      </c>
      <c r="O6912">
        <v>53442.818664999999</v>
      </c>
      <c r="P6912">
        <v>81</v>
      </c>
    </row>
    <row r="6913" spans="1:16">
      <c r="A6913" s="29">
        <v>6911</v>
      </c>
      <c r="B6913" s="29">
        <v>1762.222</v>
      </c>
      <c r="C6913" s="29">
        <v>16563.514999999901</v>
      </c>
      <c r="D6913" s="29">
        <v>1</v>
      </c>
      <c r="E6913" s="29">
        <v>1</v>
      </c>
      <c r="F6913" s="29">
        <v>1667.519</v>
      </c>
      <c r="G6913" s="29">
        <v>1</v>
      </c>
      <c r="H6913" s="29">
        <v>1</v>
      </c>
      <c r="I6913" s="29">
        <v>1</v>
      </c>
      <c r="K6913" s="432"/>
      <c r="L6913" s="432" t="e">
        <f>IF(K6913=0,#REF!,0)</f>
        <v>#REF!</v>
      </c>
      <c r="O6913">
        <v>53262.682402999999</v>
      </c>
      <c r="P6913">
        <v>72</v>
      </c>
    </row>
    <row r="6914" spans="1:16">
      <c r="A6914" s="29">
        <v>6912</v>
      </c>
      <c r="B6914" s="29">
        <v>1032.623999999998</v>
      </c>
      <c r="C6914" s="29">
        <v>16645.038999999899</v>
      </c>
      <c r="D6914" s="29">
        <v>1</v>
      </c>
      <c r="E6914" s="29">
        <v>1</v>
      </c>
      <c r="F6914" s="29">
        <v>1281.6279999999999</v>
      </c>
      <c r="G6914" s="29">
        <v>1</v>
      </c>
      <c r="H6914" s="29">
        <v>1</v>
      </c>
      <c r="I6914" s="29">
        <v>1</v>
      </c>
      <c r="K6914" s="432"/>
      <c r="L6914" s="432" t="e">
        <f>IF(K6914=0,#REF!,0)</f>
        <v>#REF!</v>
      </c>
      <c r="O6914">
        <v>52682.423890000013</v>
      </c>
      <c r="P6914">
        <v>69</v>
      </c>
    </row>
    <row r="6915" spans="1:16">
      <c r="A6915" s="29">
        <v>6913</v>
      </c>
      <c r="B6915" s="29">
        <v>1032.623999999998</v>
      </c>
      <c r="C6915" s="29">
        <v>16656.201999999899</v>
      </c>
      <c r="D6915" s="29">
        <v>1</v>
      </c>
      <c r="E6915" s="29">
        <v>1</v>
      </c>
      <c r="F6915" s="29">
        <v>603.68899999999996</v>
      </c>
      <c r="G6915" s="29">
        <v>1</v>
      </c>
      <c r="H6915" s="29">
        <v>1</v>
      </c>
      <c r="I6915" s="29">
        <v>1</v>
      </c>
      <c r="K6915" s="432"/>
      <c r="L6915" s="432" t="e">
        <f>IF(K6915=0,#REF!,0)</f>
        <v>#REF!</v>
      </c>
      <c r="O6915">
        <v>50566.718841000002</v>
      </c>
      <c r="P6915">
        <v>56</v>
      </c>
    </row>
    <row r="6916" spans="1:16">
      <c r="A6916" s="29">
        <v>6914</v>
      </c>
      <c r="B6916" s="29">
        <v>1032.623999999998</v>
      </c>
      <c r="C6916" s="29">
        <v>16606.6519999999</v>
      </c>
      <c r="D6916" s="29">
        <v>1</v>
      </c>
      <c r="E6916" s="29">
        <v>1</v>
      </c>
      <c r="F6916" s="29">
        <v>464.366999999999</v>
      </c>
      <c r="G6916" s="29">
        <v>1</v>
      </c>
      <c r="H6916" s="29">
        <v>1</v>
      </c>
      <c r="I6916" s="29">
        <v>1</v>
      </c>
      <c r="K6916" s="432"/>
      <c r="L6916" s="432" t="e">
        <f>IF(K6916=0,#REF!,0)</f>
        <v>#REF!</v>
      </c>
      <c r="O6916">
        <v>48461.444092000012</v>
      </c>
      <c r="P6916">
        <v>52</v>
      </c>
    </row>
    <row r="6917" spans="1:16">
      <c r="A6917" s="29">
        <v>6915</v>
      </c>
      <c r="B6917" s="29">
        <v>1032.623999999998</v>
      </c>
      <c r="C6917" s="29">
        <v>16614.9719999999</v>
      </c>
      <c r="D6917" s="29">
        <v>1</v>
      </c>
      <c r="E6917" s="29">
        <v>1</v>
      </c>
      <c r="F6917" s="29">
        <v>795.87400000000002</v>
      </c>
      <c r="G6917" s="29">
        <v>1</v>
      </c>
      <c r="H6917" s="29">
        <v>1</v>
      </c>
      <c r="I6917" s="29">
        <v>1</v>
      </c>
      <c r="K6917" s="432"/>
      <c r="L6917" s="432" t="e">
        <f>IF(K6917=0,#REF!,0)</f>
        <v>#REF!</v>
      </c>
      <c r="O6917">
        <v>48418.536347000001</v>
      </c>
      <c r="P6917">
        <v>51</v>
      </c>
    </row>
    <row r="6918" spans="1:16">
      <c r="A6918" s="29">
        <v>6916</v>
      </c>
      <c r="B6918" s="29">
        <v>1032.623999999998</v>
      </c>
      <c r="C6918" s="29">
        <v>16631.167999999889</v>
      </c>
      <c r="D6918" s="29">
        <v>1</v>
      </c>
      <c r="E6918" s="29">
        <v>1</v>
      </c>
      <c r="F6918" s="29">
        <v>1868.4299999999989</v>
      </c>
      <c r="G6918" s="29">
        <v>1</v>
      </c>
      <c r="H6918" s="29">
        <v>1</v>
      </c>
      <c r="I6918" s="29">
        <v>1</v>
      </c>
      <c r="K6918" s="432"/>
      <c r="L6918" s="432" t="e">
        <f>IF(K6918=0,#REF!,0)</f>
        <v>#REF!</v>
      </c>
      <c r="O6918">
        <v>48818.799957000003</v>
      </c>
      <c r="P6918">
        <v>50</v>
      </c>
    </row>
    <row r="6919" spans="1:16">
      <c r="A6919" s="29">
        <v>6917</v>
      </c>
      <c r="B6919" s="29">
        <v>1032.623999999998</v>
      </c>
      <c r="C6919" s="29">
        <v>16639.2409999999</v>
      </c>
      <c r="D6919" s="29">
        <v>1</v>
      </c>
      <c r="E6919" s="29">
        <v>1</v>
      </c>
      <c r="F6919" s="29">
        <v>4287.9809999999989</v>
      </c>
      <c r="G6919" s="29">
        <v>1</v>
      </c>
      <c r="H6919" s="29">
        <v>1</v>
      </c>
      <c r="I6919" s="29">
        <v>1</v>
      </c>
      <c r="K6919" s="432"/>
      <c r="L6919" s="432" t="e">
        <f>IF(K6919=0,#REF!,0)</f>
        <v>#REF!</v>
      </c>
      <c r="O6919">
        <v>49117.632841999999</v>
      </c>
      <c r="P6919">
        <v>53</v>
      </c>
    </row>
    <row r="6920" spans="1:16">
      <c r="A6920" s="29">
        <v>6918</v>
      </c>
      <c r="B6920" s="29">
        <v>1762.222</v>
      </c>
      <c r="C6920" s="29">
        <v>16623.678999999898</v>
      </c>
      <c r="D6920" s="29">
        <v>1</v>
      </c>
      <c r="E6920" s="29">
        <v>1</v>
      </c>
      <c r="F6920" s="29">
        <v>7861.1059999999998</v>
      </c>
      <c r="G6920" s="29">
        <v>1</v>
      </c>
      <c r="H6920" s="29">
        <v>1</v>
      </c>
      <c r="I6920" s="29">
        <v>1</v>
      </c>
      <c r="K6920" s="432"/>
      <c r="L6920" s="432" t="e">
        <f>IF(K6920=0,#REF!,0)</f>
        <v>#REF!</v>
      </c>
      <c r="O6920">
        <v>50364.628966999997</v>
      </c>
      <c r="P6920">
        <v>50</v>
      </c>
    </row>
    <row r="6921" spans="1:16">
      <c r="A6921" s="29">
        <v>6919</v>
      </c>
      <c r="B6921" s="29">
        <v>6139.8579999999993</v>
      </c>
      <c r="C6921" s="29">
        <v>16751.732999999891</v>
      </c>
      <c r="D6921" s="29">
        <v>1</v>
      </c>
      <c r="E6921" s="29">
        <v>1</v>
      </c>
      <c r="F6921" s="29">
        <v>88217.39899999999</v>
      </c>
      <c r="G6921" s="29">
        <v>1</v>
      </c>
      <c r="H6921" s="29">
        <v>1</v>
      </c>
      <c r="I6921" s="29">
        <v>1</v>
      </c>
      <c r="K6921" s="432"/>
      <c r="L6921" s="432" t="e">
        <f>IF(K6921=0,#REF!,0)</f>
        <v>#REF!</v>
      </c>
      <c r="O6921">
        <v>51843.662629000013</v>
      </c>
      <c r="P6921">
        <v>54</v>
      </c>
    </row>
    <row r="6922" spans="1:16">
      <c r="A6922" s="29">
        <v>6920</v>
      </c>
      <c r="B6922" s="29">
        <v>1762.222</v>
      </c>
      <c r="C6922" s="29">
        <v>45494.800999999883</v>
      </c>
      <c r="D6922" s="29">
        <v>1</v>
      </c>
      <c r="E6922" s="29">
        <v>1</v>
      </c>
      <c r="F6922" s="29">
        <v>84580.64699999991</v>
      </c>
      <c r="G6922" s="29">
        <v>1</v>
      </c>
      <c r="H6922" s="29">
        <v>1</v>
      </c>
      <c r="I6922" s="29">
        <v>1</v>
      </c>
      <c r="K6922" s="432"/>
      <c r="L6922" s="432" t="e">
        <f>IF(K6922=0,#REF!,0)</f>
        <v>#REF!</v>
      </c>
      <c r="O6922">
        <v>53961.399901999997</v>
      </c>
      <c r="P6922">
        <v>73</v>
      </c>
    </row>
    <row r="6923" spans="1:16">
      <c r="A6923" s="29">
        <v>6921</v>
      </c>
      <c r="B6923" s="29">
        <v>1032.623999999998</v>
      </c>
      <c r="C6923" s="29">
        <v>72460.370999999897</v>
      </c>
      <c r="D6923" s="29">
        <v>1</v>
      </c>
      <c r="E6923" s="29">
        <v>1</v>
      </c>
      <c r="F6923" s="29">
        <v>71598.966999999902</v>
      </c>
      <c r="G6923" s="29">
        <v>1</v>
      </c>
      <c r="H6923" s="29">
        <v>1</v>
      </c>
      <c r="I6923" s="29">
        <v>1</v>
      </c>
      <c r="K6923" s="432"/>
      <c r="L6923" s="432" t="e">
        <f>IF(K6923=0,#REF!,0)</f>
        <v>#REF!</v>
      </c>
      <c r="O6923">
        <v>56187.447999000004</v>
      </c>
      <c r="P6923">
        <v>60</v>
      </c>
    </row>
    <row r="6924" spans="1:16">
      <c r="A6924" s="29">
        <v>6922</v>
      </c>
      <c r="B6924" s="29">
        <v>1153.2399999999991</v>
      </c>
      <c r="C6924" s="29">
        <v>87895.789999999892</v>
      </c>
      <c r="D6924" s="29">
        <v>1</v>
      </c>
      <c r="E6924" s="29">
        <v>1</v>
      </c>
      <c r="F6924" s="29">
        <v>56541.160999999891</v>
      </c>
      <c r="G6924" s="29">
        <v>1</v>
      </c>
      <c r="H6924" s="29">
        <v>1</v>
      </c>
      <c r="I6924" s="29">
        <v>1</v>
      </c>
      <c r="K6924" s="432"/>
      <c r="L6924" s="432" t="e">
        <f>IF(K6924=0,#REF!,0)</f>
        <v>#REF!</v>
      </c>
      <c r="O6924">
        <v>60481.336547999999</v>
      </c>
      <c r="P6924">
        <v>51</v>
      </c>
    </row>
    <row r="6925" spans="1:16">
      <c r="A6925" s="29">
        <v>6923</v>
      </c>
      <c r="B6925" s="29">
        <v>1213.5469999999989</v>
      </c>
      <c r="C6925" s="29">
        <v>103307.0719999998</v>
      </c>
      <c r="D6925" s="29">
        <v>1</v>
      </c>
      <c r="E6925" s="29">
        <v>1</v>
      </c>
      <c r="F6925" s="29">
        <v>45583.529000000002</v>
      </c>
      <c r="G6925" s="29">
        <v>1</v>
      </c>
      <c r="H6925" s="29">
        <v>1</v>
      </c>
      <c r="I6925" s="29">
        <v>1</v>
      </c>
      <c r="K6925" s="432"/>
      <c r="L6925" s="432" t="e">
        <f>IF(K6925=0,#REF!,0)</f>
        <v>#REF!</v>
      </c>
      <c r="O6925">
        <v>61857.309233999993</v>
      </c>
      <c r="P6925">
        <v>41</v>
      </c>
    </row>
    <row r="6926" spans="1:16">
      <c r="A6926" s="29">
        <v>6924</v>
      </c>
      <c r="B6926" s="29">
        <v>1213.5469999999989</v>
      </c>
      <c r="C6926" s="29">
        <v>86796.657999999908</v>
      </c>
      <c r="D6926" s="29">
        <v>1</v>
      </c>
      <c r="E6926" s="29">
        <v>1</v>
      </c>
      <c r="F6926" s="29">
        <v>37002.641000000003</v>
      </c>
      <c r="G6926" s="29">
        <v>1</v>
      </c>
      <c r="H6926" s="29">
        <v>1</v>
      </c>
      <c r="I6926" s="29">
        <v>1</v>
      </c>
      <c r="K6926" s="432"/>
      <c r="L6926" s="432" t="e">
        <f>IF(K6926=0,#REF!,0)</f>
        <v>#REF!</v>
      </c>
      <c r="O6926">
        <v>61607.047576999998</v>
      </c>
      <c r="P6926">
        <v>42</v>
      </c>
    </row>
    <row r="6927" spans="1:16">
      <c r="A6927" s="29">
        <v>6925</v>
      </c>
      <c r="B6927" s="29">
        <v>6200.1660000000002</v>
      </c>
      <c r="C6927" s="29">
        <v>49615.961999999898</v>
      </c>
      <c r="D6927" s="29">
        <v>1</v>
      </c>
      <c r="E6927" s="29">
        <v>1</v>
      </c>
      <c r="F6927" s="29">
        <v>19626.165999999899</v>
      </c>
      <c r="G6927" s="29">
        <v>1</v>
      </c>
      <c r="H6927" s="29">
        <v>1</v>
      </c>
      <c r="I6927" s="29">
        <v>1</v>
      </c>
      <c r="K6927" s="432"/>
      <c r="L6927" s="432" t="e">
        <f>IF(K6927=0,#REF!,0)</f>
        <v>#REF!</v>
      </c>
      <c r="O6927">
        <v>58649.295442000002</v>
      </c>
      <c r="P6927">
        <v>44</v>
      </c>
    </row>
    <row r="6928" spans="1:16">
      <c r="A6928" s="29">
        <v>6926</v>
      </c>
      <c r="B6928" s="29">
        <v>1762.222</v>
      </c>
      <c r="C6928" s="29">
        <v>68472.913999999902</v>
      </c>
      <c r="D6928" s="29">
        <v>1</v>
      </c>
      <c r="E6928" s="29">
        <v>1</v>
      </c>
      <c r="F6928" s="29">
        <v>21100.784999999902</v>
      </c>
      <c r="G6928" s="29">
        <v>1</v>
      </c>
      <c r="H6928" s="29">
        <v>1</v>
      </c>
      <c r="I6928" s="29">
        <v>1</v>
      </c>
      <c r="K6928" s="432"/>
      <c r="L6928" s="432" t="e">
        <f>IF(K6928=0,#REF!,0)</f>
        <v>#REF!</v>
      </c>
      <c r="O6928">
        <v>58465.278532999997</v>
      </c>
      <c r="P6928">
        <v>45</v>
      </c>
    </row>
    <row r="6929" spans="1:16">
      <c r="A6929" s="29">
        <v>6927</v>
      </c>
      <c r="B6929" s="29">
        <v>1032.623999999998</v>
      </c>
      <c r="C6929" s="29">
        <v>99949.855999999796</v>
      </c>
      <c r="D6929" s="29">
        <v>1</v>
      </c>
      <c r="E6929" s="29">
        <v>1</v>
      </c>
      <c r="F6929" s="29">
        <v>18062.817999999901</v>
      </c>
      <c r="G6929" s="29">
        <v>1</v>
      </c>
      <c r="H6929" s="29">
        <v>1</v>
      </c>
      <c r="I6929" s="29">
        <v>1</v>
      </c>
      <c r="K6929" s="432"/>
      <c r="L6929" s="432" t="e">
        <f>IF(K6929=0,#REF!,0)</f>
        <v>#REF!</v>
      </c>
      <c r="O6929">
        <v>60610.815460000013</v>
      </c>
      <c r="P6929">
        <v>48</v>
      </c>
    </row>
    <row r="6930" spans="1:16">
      <c r="A6930" s="29">
        <v>6928</v>
      </c>
      <c r="B6930" s="29">
        <v>1032.623999999998</v>
      </c>
      <c r="C6930" s="29">
        <v>84056.643999999898</v>
      </c>
      <c r="D6930" s="29">
        <v>1</v>
      </c>
      <c r="E6930" s="29">
        <v>1</v>
      </c>
      <c r="F6930" s="29">
        <v>17923.905999999992</v>
      </c>
      <c r="G6930" s="29">
        <v>1</v>
      </c>
      <c r="H6930" s="29">
        <v>1</v>
      </c>
      <c r="I6930" s="29">
        <v>1</v>
      </c>
      <c r="K6930" s="432"/>
      <c r="L6930" s="432" t="e">
        <f>IF(K6930=0,#REF!,0)</f>
        <v>#REF!</v>
      </c>
      <c r="O6930">
        <v>60654.401398999988</v>
      </c>
      <c r="P6930">
        <v>45</v>
      </c>
    </row>
    <row r="6931" spans="1:16">
      <c r="A6931" s="29">
        <v>6929</v>
      </c>
      <c r="B6931" s="29">
        <v>1032.623999999998</v>
      </c>
      <c r="C6931" s="29">
        <v>72445.383999999904</v>
      </c>
      <c r="D6931" s="29">
        <v>1</v>
      </c>
      <c r="E6931" s="29">
        <v>1</v>
      </c>
      <c r="F6931" s="29">
        <v>22209.588</v>
      </c>
      <c r="G6931" s="29">
        <v>1</v>
      </c>
      <c r="H6931" s="29">
        <v>1</v>
      </c>
      <c r="I6931" s="29">
        <v>1</v>
      </c>
      <c r="K6931" s="432"/>
      <c r="L6931" s="432" t="e">
        <f>IF(K6931=0,#REF!,0)</f>
        <v>#REF!</v>
      </c>
      <c r="O6931">
        <v>61258.925719999999</v>
      </c>
      <c r="P6931">
        <v>35</v>
      </c>
    </row>
    <row r="6932" spans="1:16">
      <c r="A6932" s="29">
        <v>6930</v>
      </c>
      <c r="B6932" s="29">
        <v>1762.222</v>
      </c>
      <c r="C6932" s="29">
        <v>41401.447999999902</v>
      </c>
      <c r="D6932" s="29">
        <v>1</v>
      </c>
      <c r="E6932" s="29">
        <v>1</v>
      </c>
      <c r="F6932" s="29">
        <v>29541.127</v>
      </c>
      <c r="G6932" s="29">
        <v>1</v>
      </c>
      <c r="H6932" s="29">
        <v>1</v>
      </c>
      <c r="I6932" s="29">
        <v>1</v>
      </c>
      <c r="K6932" s="432"/>
      <c r="L6932" s="432" t="e">
        <f>IF(K6932=0,#REF!,0)</f>
        <v>#REF!</v>
      </c>
      <c r="O6932">
        <v>61494.276886</v>
      </c>
      <c r="P6932">
        <v>43</v>
      </c>
    </row>
    <row r="6933" spans="1:16">
      <c r="A6933" s="29">
        <v>6931</v>
      </c>
      <c r="B6933" s="29">
        <v>6139.8579999999993</v>
      </c>
      <c r="C6933" s="29">
        <v>28685.000999999898</v>
      </c>
      <c r="D6933" s="29">
        <v>1</v>
      </c>
      <c r="E6933" s="29">
        <v>1</v>
      </c>
      <c r="F6933" s="29">
        <v>24381.625999999989</v>
      </c>
      <c r="G6933" s="29">
        <v>1</v>
      </c>
      <c r="H6933" s="29">
        <v>1</v>
      </c>
      <c r="I6933" s="29">
        <v>1</v>
      </c>
      <c r="K6933" s="432"/>
      <c r="L6933" s="432" t="e">
        <f>IF(K6933=0,#REF!,0)</f>
        <v>#REF!</v>
      </c>
      <c r="O6933">
        <v>62400.501953999999</v>
      </c>
      <c r="P6933">
        <v>52</v>
      </c>
    </row>
    <row r="6934" spans="1:16">
      <c r="A6934" s="29">
        <v>6932</v>
      </c>
      <c r="B6934" s="29">
        <v>7599.07</v>
      </c>
      <c r="C6934" s="29">
        <v>30103.630999999899</v>
      </c>
      <c r="D6934" s="29">
        <v>1</v>
      </c>
      <c r="E6934" s="29">
        <v>1</v>
      </c>
      <c r="F6934" s="29">
        <v>24616.713</v>
      </c>
      <c r="G6934" s="29">
        <v>1</v>
      </c>
      <c r="H6934" s="29">
        <v>1</v>
      </c>
      <c r="I6934" s="29">
        <v>1</v>
      </c>
      <c r="K6934" s="432"/>
      <c r="L6934" s="432" t="e">
        <f>IF(K6934=0,#REF!,0)</f>
        <v>#REF!</v>
      </c>
      <c r="O6934">
        <v>62190.707733000003</v>
      </c>
      <c r="P6934">
        <v>65</v>
      </c>
    </row>
    <row r="6935" spans="1:16">
      <c r="A6935" s="29">
        <v>6933</v>
      </c>
      <c r="B6935" s="29">
        <v>1762.222</v>
      </c>
      <c r="C6935" s="29">
        <v>16856.9929999999</v>
      </c>
      <c r="D6935" s="29">
        <v>1</v>
      </c>
      <c r="E6935" s="29">
        <v>1</v>
      </c>
      <c r="F6935" s="29">
        <v>37485.798999999999</v>
      </c>
      <c r="G6935" s="29">
        <v>1</v>
      </c>
      <c r="H6935" s="29">
        <v>1</v>
      </c>
      <c r="I6935" s="29">
        <v>1</v>
      </c>
      <c r="K6935" s="432"/>
      <c r="L6935" s="432" t="e">
        <f>IF(K6935=0,#REF!,0)</f>
        <v>#REF!</v>
      </c>
      <c r="O6935">
        <v>60251.504304000002</v>
      </c>
      <c r="P6935">
        <v>71</v>
      </c>
    </row>
    <row r="6936" spans="1:16">
      <c r="A6936" s="29">
        <v>6934</v>
      </c>
      <c r="B6936" s="29">
        <v>1762.222</v>
      </c>
      <c r="C6936" s="29">
        <v>16499.745999999901</v>
      </c>
      <c r="D6936" s="29">
        <v>1</v>
      </c>
      <c r="E6936" s="29">
        <v>1</v>
      </c>
      <c r="F6936" s="29">
        <v>2977.6889999999898</v>
      </c>
      <c r="G6936" s="29">
        <v>1</v>
      </c>
      <c r="H6936" s="29">
        <v>1</v>
      </c>
      <c r="I6936" s="29">
        <v>1</v>
      </c>
      <c r="K6936" s="432"/>
      <c r="L6936" s="432" t="e">
        <f>IF(K6936=0,#REF!,0)</f>
        <v>#REF!</v>
      </c>
      <c r="O6936">
        <v>58470.282075000003</v>
      </c>
      <c r="P6936">
        <v>71</v>
      </c>
    </row>
    <row r="6937" spans="1:16">
      <c r="A6937" s="29">
        <v>6935</v>
      </c>
      <c r="B6937" s="29">
        <v>1762.222</v>
      </c>
      <c r="C6937" s="29">
        <v>16165.8239999999</v>
      </c>
      <c r="D6937" s="29">
        <v>1</v>
      </c>
      <c r="E6937" s="29">
        <v>1</v>
      </c>
      <c r="F6937" s="29">
        <v>1664.8099999999899</v>
      </c>
      <c r="G6937" s="29">
        <v>1</v>
      </c>
      <c r="H6937" s="29">
        <v>1</v>
      </c>
      <c r="I6937" s="29">
        <v>1</v>
      </c>
      <c r="K6937" s="432"/>
      <c r="L6937" s="432" t="e">
        <f>IF(K6937=0,#REF!,0)</f>
        <v>#REF!</v>
      </c>
      <c r="O6937">
        <v>57858.124602999997</v>
      </c>
      <c r="P6937">
        <v>65</v>
      </c>
    </row>
    <row r="6938" spans="1:16">
      <c r="A6938" s="29">
        <v>6936</v>
      </c>
      <c r="B6938" s="29">
        <v>1032.623999999998</v>
      </c>
      <c r="C6938" s="29">
        <v>16259.0639999999</v>
      </c>
      <c r="D6938" s="29">
        <v>1</v>
      </c>
      <c r="E6938" s="29">
        <v>1</v>
      </c>
      <c r="F6938" s="29">
        <v>1272.8489999999999</v>
      </c>
      <c r="G6938" s="29">
        <v>1</v>
      </c>
      <c r="H6938" s="29">
        <v>1</v>
      </c>
      <c r="I6938" s="29">
        <v>1</v>
      </c>
      <c r="K6938" s="432"/>
      <c r="L6938" s="432" t="e">
        <f>IF(K6938=0,#REF!,0)</f>
        <v>#REF!</v>
      </c>
      <c r="O6938">
        <v>57448.536316000012</v>
      </c>
      <c r="P6938">
        <v>60</v>
      </c>
    </row>
    <row r="6939" spans="1:16">
      <c r="A6939" s="29">
        <v>6937</v>
      </c>
      <c r="B6939" s="29">
        <v>1032.623999999998</v>
      </c>
      <c r="C6939" s="29">
        <v>16372.2219999999</v>
      </c>
      <c r="D6939" s="29">
        <v>1</v>
      </c>
      <c r="E6939" s="29">
        <v>1</v>
      </c>
      <c r="F6939" s="29">
        <v>564.23499999999899</v>
      </c>
      <c r="G6939" s="29">
        <v>1</v>
      </c>
      <c r="H6939" s="29">
        <v>1</v>
      </c>
      <c r="I6939" s="29">
        <v>1</v>
      </c>
      <c r="K6939" s="432"/>
      <c r="L6939" s="432" t="e">
        <f>IF(K6939=0,#REF!,0)</f>
        <v>#REF!</v>
      </c>
      <c r="O6939">
        <v>55372.995757999997</v>
      </c>
      <c r="P6939">
        <v>54</v>
      </c>
    </row>
    <row r="6940" spans="1:16">
      <c r="A6940" s="29">
        <v>6938</v>
      </c>
      <c r="B6940" s="29">
        <v>1032.623999999998</v>
      </c>
      <c r="C6940" s="29">
        <v>16425.986999999899</v>
      </c>
      <c r="D6940" s="29">
        <v>1</v>
      </c>
      <c r="E6940" s="29">
        <v>1</v>
      </c>
      <c r="F6940" s="29">
        <v>332.68599999999998</v>
      </c>
      <c r="G6940" s="29">
        <v>1</v>
      </c>
      <c r="H6940" s="29">
        <v>1</v>
      </c>
      <c r="I6940" s="29">
        <v>1</v>
      </c>
      <c r="K6940" s="432"/>
      <c r="L6940" s="432" t="e">
        <f>IF(K6940=0,#REF!,0)</f>
        <v>#REF!</v>
      </c>
      <c r="O6940">
        <v>53245.689451999999</v>
      </c>
      <c r="P6940">
        <v>52</v>
      </c>
    </row>
    <row r="6941" spans="1:16">
      <c r="A6941" s="29">
        <v>6939</v>
      </c>
      <c r="B6941" s="29">
        <v>1032.623999999998</v>
      </c>
      <c r="C6941" s="29">
        <v>16557.267999999902</v>
      </c>
      <c r="D6941" s="29">
        <v>1</v>
      </c>
      <c r="E6941" s="29">
        <v>1</v>
      </c>
      <c r="F6941" s="29">
        <v>345.95800000000003</v>
      </c>
      <c r="G6941" s="29">
        <v>1</v>
      </c>
      <c r="H6941" s="29">
        <v>1</v>
      </c>
      <c r="I6941" s="29">
        <v>1</v>
      </c>
      <c r="K6941" s="432"/>
      <c r="L6941" s="432" t="e">
        <f>IF(K6941=0,#REF!,0)</f>
        <v>#REF!</v>
      </c>
      <c r="O6941">
        <v>53061.713347999997</v>
      </c>
      <c r="P6941">
        <v>48</v>
      </c>
    </row>
    <row r="6942" spans="1:16">
      <c r="A6942" s="29">
        <v>6940</v>
      </c>
      <c r="B6942" s="29">
        <v>1032.623999999998</v>
      </c>
      <c r="C6942" s="29">
        <v>16658.4709999999</v>
      </c>
      <c r="D6942" s="29">
        <v>1</v>
      </c>
      <c r="E6942" s="29">
        <v>1</v>
      </c>
      <c r="F6942" s="29">
        <v>952.88799999999992</v>
      </c>
      <c r="G6942" s="29">
        <v>1</v>
      </c>
      <c r="H6942" s="29">
        <v>1</v>
      </c>
      <c r="I6942" s="29">
        <v>1</v>
      </c>
      <c r="K6942" s="432"/>
      <c r="L6942" s="432" t="e">
        <f>IF(K6942=0,#REF!,0)</f>
        <v>#REF!</v>
      </c>
      <c r="O6942">
        <v>53117.044067000003</v>
      </c>
      <c r="P6942">
        <v>47</v>
      </c>
    </row>
    <row r="6943" spans="1:16">
      <c r="A6943" s="29">
        <v>6941</v>
      </c>
      <c r="B6943" s="29">
        <v>1032.623999999998</v>
      </c>
      <c r="C6943" s="29">
        <v>16753.3469999999</v>
      </c>
      <c r="D6943" s="29">
        <v>1</v>
      </c>
      <c r="E6943" s="29">
        <v>1</v>
      </c>
      <c r="F6943" s="29">
        <v>4273.2250000000004</v>
      </c>
      <c r="G6943" s="29">
        <v>1</v>
      </c>
      <c r="H6943" s="29">
        <v>1</v>
      </c>
      <c r="I6943" s="29">
        <v>1</v>
      </c>
      <c r="K6943" s="432"/>
      <c r="L6943" s="432" t="e">
        <f>IF(K6943=0,#REF!,0)</f>
        <v>#REF!</v>
      </c>
      <c r="O6943">
        <v>53201.653990999999</v>
      </c>
      <c r="P6943">
        <v>40</v>
      </c>
    </row>
    <row r="6944" spans="1:16">
      <c r="A6944" s="29">
        <v>6942</v>
      </c>
      <c r="B6944" s="29">
        <v>1762.222</v>
      </c>
      <c r="C6944" s="29">
        <v>16815.644999999899</v>
      </c>
      <c r="D6944" s="29">
        <v>1</v>
      </c>
      <c r="E6944" s="29">
        <v>1</v>
      </c>
      <c r="F6944" s="29">
        <v>10768.825999999999</v>
      </c>
      <c r="G6944" s="29">
        <v>1</v>
      </c>
      <c r="H6944" s="29">
        <v>1</v>
      </c>
      <c r="I6944" s="29">
        <v>1</v>
      </c>
      <c r="K6944" s="432"/>
      <c r="L6944" s="432" t="e">
        <f>IF(K6944=0,#REF!,0)</f>
        <v>#REF!</v>
      </c>
      <c r="O6944">
        <v>54664.581573000003</v>
      </c>
      <c r="P6944">
        <v>47</v>
      </c>
    </row>
    <row r="6945" spans="1:16">
      <c r="A6945" s="29">
        <v>6943</v>
      </c>
      <c r="B6945" s="29">
        <v>6139.8579999999993</v>
      </c>
      <c r="C6945" s="29">
        <v>16931.662999999899</v>
      </c>
      <c r="D6945" s="29">
        <v>1</v>
      </c>
      <c r="E6945" s="29">
        <v>1</v>
      </c>
      <c r="F6945" s="29">
        <v>91365.402000000002</v>
      </c>
      <c r="G6945" s="29">
        <v>1</v>
      </c>
      <c r="H6945" s="29">
        <v>1</v>
      </c>
      <c r="I6945" s="29">
        <v>1</v>
      </c>
      <c r="K6945" s="432"/>
      <c r="L6945" s="432" t="e">
        <f>IF(K6945=0,#REF!,0)</f>
        <v>#REF!</v>
      </c>
      <c r="O6945">
        <v>56471.700531000002</v>
      </c>
      <c r="P6945">
        <v>58</v>
      </c>
    </row>
    <row r="6946" spans="1:16">
      <c r="A6946" s="29">
        <v>6944</v>
      </c>
      <c r="B6946" s="29">
        <v>1762.222</v>
      </c>
      <c r="C6946" s="29">
        <v>45795.807999999888</v>
      </c>
      <c r="D6946" s="29">
        <v>1</v>
      </c>
      <c r="E6946" s="29">
        <v>1</v>
      </c>
      <c r="F6946" s="29">
        <v>89314.085999999894</v>
      </c>
      <c r="G6946" s="29">
        <v>1</v>
      </c>
      <c r="H6946" s="29">
        <v>1</v>
      </c>
      <c r="I6946" s="29">
        <v>1</v>
      </c>
      <c r="K6946" s="432"/>
      <c r="L6946" s="432" t="e">
        <f>IF(K6946=0,#REF!,0)</f>
        <v>#REF!</v>
      </c>
      <c r="O6946">
        <v>57831.424011000003</v>
      </c>
      <c r="P6946">
        <v>70</v>
      </c>
    </row>
    <row r="6947" spans="1:16">
      <c r="A6947" s="29">
        <v>6945</v>
      </c>
      <c r="B6947" s="29">
        <v>1032.623999999998</v>
      </c>
      <c r="C6947" s="29">
        <v>72935.775999999896</v>
      </c>
      <c r="D6947" s="29">
        <v>1</v>
      </c>
      <c r="E6947" s="29">
        <v>1</v>
      </c>
      <c r="F6947" s="29">
        <v>78613.609000000011</v>
      </c>
      <c r="G6947" s="29">
        <v>1</v>
      </c>
      <c r="H6947" s="29">
        <v>1</v>
      </c>
      <c r="I6947" s="29">
        <v>1</v>
      </c>
      <c r="K6947" s="432"/>
      <c r="L6947" s="432" t="e">
        <f>IF(K6947=0,#REF!,0)</f>
        <v>#REF!</v>
      </c>
      <c r="O6947">
        <v>58351.706757</v>
      </c>
      <c r="P6947">
        <v>46</v>
      </c>
    </row>
    <row r="6948" spans="1:16">
      <c r="A6948" s="29">
        <v>6946</v>
      </c>
      <c r="B6948" s="29">
        <v>1153.2399999999991</v>
      </c>
      <c r="C6948" s="29">
        <v>88520.964999999895</v>
      </c>
      <c r="D6948" s="29">
        <v>1</v>
      </c>
      <c r="E6948" s="29">
        <v>1</v>
      </c>
      <c r="F6948" s="29">
        <v>65454.258999999991</v>
      </c>
      <c r="G6948" s="29">
        <v>1</v>
      </c>
      <c r="H6948" s="29">
        <v>1</v>
      </c>
      <c r="I6948" s="29">
        <v>1</v>
      </c>
      <c r="K6948" s="432"/>
      <c r="L6948" s="432" t="e">
        <f>IF(K6948=0,#REF!,0)</f>
        <v>#REF!</v>
      </c>
      <c r="O6948">
        <v>59590.838958</v>
      </c>
      <c r="P6948">
        <v>41</v>
      </c>
    </row>
    <row r="6949" spans="1:16">
      <c r="A6949" s="29">
        <v>6947</v>
      </c>
      <c r="B6949" s="29">
        <v>1213.5469999999989</v>
      </c>
      <c r="C6949" s="29">
        <v>103946.7629999998</v>
      </c>
      <c r="D6949" s="29">
        <v>1</v>
      </c>
      <c r="E6949" s="29">
        <v>1</v>
      </c>
      <c r="F6949" s="29">
        <v>53160.394999999902</v>
      </c>
      <c r="G6949" s="29">
        <v>1</v>
      </c>
      <c r="H6949" s="29">
        <v>1</v>
      </c>
      <c r="I6949" s="29">
        <v>1</v>
      </c>
      <c r="K6949" s="432"/>
      <c r="L6949" s="432" t="e">
        <f>IF(K6949=0,#REF!,0)</f>
        <v>#REF!</v>
      </c>
      <c r="O6949">
        <v>59808.034208999998</v>
      </c>
      <c r="P6949">
        <v>36</v>
      </c>
    </row>
    <row r="6950" spans="1:16">
      <c r="A6950" s="29">
        <v>6948</v>
      </c>
      <c r="B6950" s="29">
        <v>1213.5469999999989</v>
      </c>
      <c r="C6950" s="29">
        <v>87327.894999999902</v>
      </c>
      <c r="D6950" s="29">
        <v>1</v>
      </c>
      <c r="E6950" s="29">
        <v>1</v>
      </c>
      <c r="F6950" s="29">
        <v>43179.204999999893</v>
      </c>
      <c r="G6950" s="29">
        <v>1</v>
      </c>
      <c r="H6950" s="29">
        <v>1</v>
      </c>
      <c r="I6950" s="29">
        <v>1</v>
      </c>
      <c r="K6950" s="432"/>
      <c r="L6950" s="432" t="e">
        <f>IF(K6950=0,#REF!,0)</f>
        <v>#REF!</v>
      </c>
      <c r="O6950">
        <v>59762.851105000002</v>
      </c>
      <c r="P6950">
        <v>40</v>
      </c>
    </row>
    <row r="6951" spans="1:16">
      <c r="A6951" s="29">
        <v>6949</v>
      </c>
      <c r="B6951" s="29">
        <v>6200.1660000000002</v>
      </c>
      <c r="C6951" s="29">
        <v>50053.802999999898</v>
      </c>
      <c r="D6951" s="29">
        <v>1</v>
      </c>
      <c r="E6951" s="29">
        <v>1</v>
      </c>
      <c r="F6951" s="29">
        <v>24365.947</v>
      </c>
      <c r="G6951" s="29">
        <v>1</v>
      </c>
      <c r="H6951" s="29">
        <v>1</v>
      </c>
      <c r="I6951" s="29">
        <v>1</v>
      </c>
      <c r="K6951" s="432"/>
      <c r="L6951" s="432" t="e">
        <f>IF(K6951=0,#REF!,0)</f>
        <v>#REF!</v>
      </c>
      <c r="O6951">
        <v>57149.899963000003</v>
      </c>
      <c r="P6951">
        <v>35</v>
      </c>
    </row>
    <row r="6952" spans="1:16">
      <c r="A6952" s="29">
        <v>6950</v>
      </c>
      <c r="B6952" s="29">
        <v>1762.222</v>
      </c>
      <c r="C6952" s="29">
        <v>69001.600999999893</v>
      </c>
      <c r="D6952" s="29">
        <v>1</v>
      </c>
      <c r="E6952" s="29">
        <v>1</v>
      </c>
      <c r="F6952" s="29">
        <v>28272.04999999989</v>
      </c>
      <c r="G6952" s="29">
        <v>1</v>
      </c>
      <c r="H6952" s="29">
        <v>1</v>
      </c>
      <c r="I6952" s="29">
        <v>1</v>
      </c>
      <c r="K6952" s="432"/>
      <c r="L6952" s="432" t="e">
        <f>IF(K6952=0,#REF!,0)</f>
        <v>#REF!</v>
      </c>
      <c r="O6952">
        <v>56323.127959999998</v>
      </c>
      <c r="P6952">
        <v>42</v>
      </c>
    </row>
    <row r="6953" spans="1:16">
      <c r="A6953" s="29">
        <v>6951</v>
      </c>
      <c r="B6953" s="29">
        <v>1032.623999999998</v>
      </c>
      <c r="C6953" s="29">
        <v>100490.6099999998</v>
      </c>
      <c r="D6953" s="29">
        <v>1</v>
      </c>
      <c r="E6953" s="29">
        <v>1</v>
      </c>
      <c r="F6953" s="29">
        <v>26058.024000000001</v>
      </c>
      <c r="G6953" s="29">
        <v>1</v>
      </c>
      <c r="H6953" s="29">
        <v>1</v>
      </c>
      <c r="I6953" s="29">
        <v>1</v>
      </c>
      <c r="K6953" s="432"/>
      <c r="L6953" s="432" t="e">
        <f>IF(K6953=0,#REF!,0)</f>
        <v>#REF!</v>
      </c>
      <c r="O6953">
        <v>59585.753690999998</v>
      </c>
      <c r="P6953">
        <v>45</v>
      </c>
    </row>
    <row r="6954" spans="1:16">
      <c r="A6954" s="29">
        <v>6952</v>
      </c>
      <c r="B6954" s="29">
        <v>1032.623999999998</v>
      </c>
      <c r="C6954" s="29">
        <v>84698.432999999903</v>
      </c>
      <c r="D6954" s="29">
        <v>1</v>
      </c>
      <c r="E6954" s="29">
        <v>1</v>
      </c>
      <c r="F6954" s="29">
        <v>26376.202000000001</v>
      </c>
      <c r="G6954" s="29">
        <v>1</v>
      </c>
      <c r="H6954" s="29">
        <v>1</v>
      </c>
      <c r="I6954" s="29">
        <v>1</v>
      </c>
      <c r="K6954" s="432"/>
      <c r="L6954" s="432" t="e">
        <f>IF(K6954=0,#REF!,0)</f>
        <v>#REF!</v>
      </c>
      <c r="O6954">
        <v>59880.108428</v>
      </c>
      <c r="P6954">
        <v>43</v>
      </c>
    </row>
    <row r="6955" spans="1:16">
      <c r="A6955" s="29">
        <v>6953</v>
      </c>
      <c r="B6955" s="29">
        <v>1032.623999999998</v>
      </c>
      <c r="C6955" s="29">
        <v>73103.926999999909</v>
      </c>
      <c r="D6955" s="29">
        <v>1</v>
      </c>
      <c r="E6955" s="29">
        <v>1</v>
      </c>
      <c r="F6955" s="29">
        <v>30762.030999999999</v>
      </c>
      <c r="G6955" s="29">
        <v>1</v>
      </c>
      <c r="H6955" s="29">
        <v>1</v>
      </c>
      <c r="I6955" s="29">
        <v>1</v>
      </c>
      <c r="K6955" s="432"/>
      <c r="L6955" s="432" t="e">
        <f>IF(K6955=0,#REF!,0)</f>
        <v>#REF!</v>
      </c>
      <c r="O6955">
        <v>60469.685638000003</v>
      </c>
      <c r="P6955">
        <v>45</v>
      </c>
    </row>
    <row r="6956" spans="1:16">
      <c r="A6956" s="29">
        <v>6954</v>
      </c>
      <c r="B6956" s="29">
        <v>1762.222</v>
      </c>
      <c r="C6956" s="29">
        <v>42072.009999999893</v>
      </c>
      <c r="D6956" s="29">
        <v>1</v>
      </c>
      <c r="E6956" s="29">
        <v>1</v>
      </c>
      <c r="F6956" s="29">
        <v>37963.851999999999</v>
      </c>
      <c r="G6956" s="29">
        <v>1</v>
      </c>
      <c r="H6956" s="29">
        <v>1</v>
      </c>
      <c r="I6956" s="29">
        <v>1</v>
      </c>
      <c r="K6956" s="432"/>
      <c r="L6956" s="432" t="e">
        <f>IF(K6956=0,#REF!,0)</f>
        <v>#REF!</v>
      </c>
      <c r="O6956">
        <v>60851.399078000002</v>
      </c>
      <c r="P6956">
        <v>45</v>
      </c>
    </row>
    <row r="6957" spans="1:16">
      <c r="A6957" s="29">
        <v>6955</v>
      </c>
      <c r="B6957" s="29">
        <v>6139.8579999999993</v>
      </c>
      <c r="C6957" s="29">
        <v>29046.2789999999</v>
      </c>
      <c r="D6957" s="29">
        <v>1</v>
      </c>
      <c r="E6957" s="29">
        <v>1</v>
      </c>
      <c r="F6957" s="29">
        <v>31895.46999999999</v>
      </c>
      <c r="G6957" s="29">
        <v>1</v>
      </c>
      <c r="H6957" s="29">
        <v>1</v>
      </c>
      <c r="I6957" s="29">
        <v>1</v>
      </c>
      <c r="K6957" s="432"/>
      <c r="L6957" s="432" t="e">
        <f>IF(K6957=0,#REF!,0)</f>
        <v>#REF!</v>
      </c>
      <c r="O6957">
        <v>61754.476685000001</v>
      </c>
      <c r="P6957">
        <v>48</v>
      </c>
    </row>
    <row r="6958" spans="1:16">
      <c r="A6958" s="29">
        <v>6956</v>
      </c>
      <c r="B6958" s="29">
        <v>7599.07</v>
      </c>
      <c r="C6958" s="29">
        <v>30429.123999999902</v>
      </c>
      <c r="D6958" s="29">
        <v>1</v>
      </c>
      <c r="E6958" s="29">
        <v>1</v>
      </c>
      <c r="F6958" s="29">
        <v>30924.883000000002</v>
      </c>
      <c r="G6958" s="29">
        <v>1</v>
      </c>
      <c r="H6958" s="29">
        <v>1</v>
      </c>
      <c r="I6958" s="29">
        <v>1</v>
      </c>
      <c r="K6958" s="432"/>
      <c r="L6958" s="432" t="e">
        <f>IF(K6958=0,#REF!,0)</f>
        <v>#REF!</v>
      </c>
      <c r="O6958">
        <v>61986.273924999987</v>
      </c>
      <c r="P6958">
        <v>55</v>
      </c>
    </row>
    <row r="6959" spans="1:16">
      <c r="A6959" s="29">
        <v>6957</v>
      </c>
      <c r="B6959" s="29">
        <v>1762.222</v>
      </c>
      <c r="C6959" s="29">
        <v>17039.5429999999</v>
      </c>
      <c r="D6959" s="29">
        <v>1</v>
      </c>
      <c r="E6959" s="29">
        <v>1</v>
      </c>
      <c r="F6959" s="29">
        <v>42817.732000000004</v>
      </c>
      <c r="G6959" s="29">
        <v>1</v>
      </c>
      <c r="H6959" s="29">
        <v>1</v>
      </c>
      <c r="I6959" s="29">
        <v>1</v>
      </c>
      <c r="K6959" s="432"/>
      <c r="L6959" s="432" t="e">
        <f>IF(K6959=0,#REF!,0)</f>
        <v>#REF!</v>
      </c>
      <c r="O6959">
        <v>60236.323120000001</v>
      </c>
      <c r="P6959">
        <v>65</v>
      </c>
    </row>
    <row r="6960" spans="1:16">
      <c r="A6960" s="29">
        <v>6958</v>
      </c>
      <c r="B6960" s="29">
        <v>1762.222</v>
      </c>
      <c r="C6960" s="29">
        <v>16655.3649999999</v>
      </c>
      <c r="D6960" s="29">
        <v>1</v>
      </c>
      <c r="E6960" s="29">
        <v>1</v>
      </c>
      <c r="F6960" s="29">
        <v>2979.24999999999</v>
      </c>
      <c r="G6960" s="29">
        <v>1</v>
      </c>
      <c r="H6960" s="29">
        <v>1</v>
      </c>
      <c r="I6960" s="29">
        <v>1</v>
      </c>
      <c r="K6960" s="432"/>
      <c r="L6960" s="432" t="e">
        <f>IF(K6960=0,#REF!,0)</f>
        <v>#REF!</v>
      </c>
      <c r="O6960">
        <v>58403.250671999987</v>
      </c>
      <c r="P6960">
        <v>68</v>
      </c>
    </row>
    <row r="6961" spans="1:16">
      <c r="A6961" s="29">
        <v>6959</v>
      </c>
      <c r="B6961" s="29">
        <v>1762.222</v>
      </c>
      <c r="C6961" s="29">
        <v>16265.6139999999</v>
      </c>
      <c r="D6961" s="29">
        <v>1</v>
      </c>
      <c r="E6961" s="29">
        <v>1</v>
      </c>
      <c r="F6961" s="29">
        <v>1665.54899999999</v>
      </c>
      <c r="G6961" s="29">
        <v>1</v>
      </c>
      <c r="H6961" s="29">
        <v>1</v>
      </c>
      <c r="I6961" s="29">
        <v>1</v>
      </c>
      <c r="K6961" s="432"/>
      <c r="L6961" s="432" t="e">
        <f>IF(K6961=0,#REF!,0)</f>
        <v>#REF!</v>
      </c>
      <c r="O6961">
        <v>56563.086365000003</v>
      </c>
      <c r="P6961">
        <v>64</v>
      </c>
    </row>
    <row r="6962" spans="1:16">
      <c r="A6962" s="29">
        <v>6960</v>
      </c>
      <c r="B6962" s="29">
        <v>1032.623999999998</v>
      </c>
      <c r="C6962" s="29">
        <v>16335.8749999999</v>
      </c>
      <c r="D6962" s="29">
        <v>1</v>
      </c>
      <c r="E6962" s="29">
        <v>1</v>
      </c>
      <c r="F6962" s="29">
        <v>1273.367</v>
      </c>
      <c r="G6962" s="29">
        <v>1</v>
      </c>
      <c r="H6962" s="29">
        <v>1</v>
      </c>
      <c r="I6962" s="29">
        <v>1</v>
      </c>
      <c r="K6962" s="432"/>
      <c r="L6962" s="432" t="e">
        <f>IF(K6962=0,#REF!,0)</f>
        <v>#REF!</v>
      </c>
      <c r="O6962">
        <v>57399.523559000001</v>
      </c>
      <c r="P6962">
        <v>57</v>
      </c>
    </row>
    <row r="6963" spans="1:16">
      <c r="A6963" s="29">
        <v>6961</v>
      </c>
      <c r="B6963" s="29">
        <v>1032.623999999998</v>
      </c>
      <c r="C6963" s="29">
        <v>16333.16499999989</v>
      </c>
      <c r="D6963" s="29">
        <v>1</v>
      </c>
      <c r="E6963" s="29">
        <v>1</v>
      </c>
      <c r="F6963" s="29">
        <v>564.23099999999999</v>
      </c>
      <c r="G6963" s="29">
        <v>1</v>
      </c>
      <c r="H6963" s="29">
        <v>1</v>
      </c>
      <c r="I6963" s="29">
        <v>1</v>
      </c>
      <c r="K6963" s="432"/>
      <c r="L6963" s="432" t="e">
        <f>IF(K6963=0,#REF!,0)</f>
        <v>#REF!</v>
      </c>
      <c r="O6963">
        <v>55967.470031999997</v>
      </c>
      <c r="P6963">
        <v>51</v>
      </c>
    </row>
    <row r="6964" spans="1:16">
      <c r="A6964" s="29">
        <v>6962</v>
      </c>
      <c r="B6964" s="29">
        <v>1032.623999999998</v>
      </c>
      <c r="C6964" s="29">
        <v>16268.6049999999</v>
      </c>
      <c r="D6964" s="29">
        <v>1</v>
      </c>
      <c r="E6964" s="29">
        <v>1</v>
      </c>
      <c r="F6964" s="29">
        <v>328.02600000000001</v>
      </c>
      <c r="G6964" s="29">
        <v>1</v>
      </c>
      <c r="H6964" s="29">
        <v>1</v>
      </c>
      <c r="I6964" s="29">
        <v>1</v>
      </c>
      <c r="K6964" s="432"/>
      <c r="L6964" s="432" t="e">
        <f>IF(K6964=0,#REF!,0)</f>
        <v>#REF!</v>
      </c>
      <c r="O6964">
        <v>52973.059448</v>
      </c>
      <c r="P6964">
        <v>47</v>
      </c>
    </row>
    <row r="6965" spans="1:16">
      <c r="A6965" s="29">
        <v>6963</v>
      </c>
      <c r="B6965" s="29">
        <v>1032.623999999998</v>
      </c>
      <c r="C6965" s="29">
        <v>16272.344999999899</v>
      </c>
      <c r="D6965" s="29">
        <v>1</v>
      </c>
      <c r="E6965" s="29">
        <v>1</v>
      </c>
      <c r="F6965" s="29">
        <v>285.50999999999902</v>
      </c>
      <c r="G6965" s="29">
        <v>1</v>
      </c>
      <c r="H6965" s="29">
        <v>1</v>
      </c>
      <c r="I6965" s="29">
        <v>1</v>
      </c>
      <c r="K6965" s="432"/>
      <c r="L6965" s="432" t="e">
        <f>IF(K6965=0,#REF!,0)</f>
        <v>#REF!</v>
      </c>
      <c r="O6965">
        <v>52615.385254000001</v>
      </c>
      <c r="P6965">
        <v>42</v>
      </c>
    </row>
    <row r="6966" spans="1:16">
      <c r="A6966" s="29">
        <v>6964</v>
      </c>
      <c r="B6966" s="29">
        <v>1032.623999999998</v>
      </c>
      <c r="C6966" s="29">
        <v>16265.236999999899</v>
      </c>
      <c r="D6966" s="29">
        <v>1</v>
      </c>
      <c r="E6966" s="29">
        <v>1</v>
      </c>
      <c r="F6966" s="29">
        <v>292.67599999999999</v>
      </c>
      <c r="G6966" s="29">
        <v>1</v>
      </c>
      <c r="H6966" s="29">
        <v>1</v>
      </c>
      <c r="I6966" s="29">
        <v>1</v>
      </c>
      <c r="K6966" s="432"/>
      <c r="L6966" s="432" t="e">
        <f>IF(K6966=0,#REF!,0)</f>
        <v>#REF!</v>
      </c>
      <c r="O6966">
        <v>52621.719331</v>
      </c>
      <c r="P6966">
        <v>41</v>
      </c>
    </row>
    <row r="6967" spans="1:16">
      <c r="A6967" s="29">
        <v>6965</v>
      </c>
      <c r="B6967" s="29">
        <v>1032.623999999998</v>
      </c>
      <c r="C6967" s="29">
        <v>16274.282999999899</v>
      </c>
      <c r="D6967" s="29">
        <v>1</v>
      </c>
      <c r="E6967" s="29">
        <v>1</v>
      </c>
      <c r="F6967" s="29">
        <v>289.51399999999887</v>
      </c>
      <c r="G6967" s="29">
        <v>1</v>
      </c>
      <c r="H6967" s="29">
        <v>1</v>
      </c>
      <c r="I6967" s="29">
        <v>1</v>
      </c>
      <c r="K6967" s="432"/>
      <c r="L6967" s="432" t="e">
        <f>IF(K6967=0,#REF!,0)</f>
        <v>#REF!</v>
      </c>
      <c r="O6967">
        <v>52890.677458999999</v>
      </c>
      <c r="P6967">
        <v>43</v>
      </c>
    </row>
    <row r="6968" spans="1:16">
      <c r="A6968" s="29">
        <v>6966</v>
      </c>
      <c r="B6968" s="29">
        <v>1762.222</v>
      </c>
      <c r="C6968" s="29">
        <v>16288.2609999999</v>
      </c>
      <c r="D6968" s="29">
        <v>1</v>
      </c>
      <c r="E6968" s="29">
        <v>1</v>
      </c>
      <c r="F6968" s="29">
        <v>2580.4070000000002</v>
      </c>
      <c r="G6968" s="29">
        <v>1</v>
      </c>
      <c r="H6968" s="29">
        <v>1</v>
      </c>
      <c r="I6968" s="29">
        <v>1</v>
      </c>
      <c r="K6968" s="432"/>
      <c r="L6968" s="432" t="e">
        <f>IF(K6968=0,#REF!,0)</f>
        <v>#REF!</v>
      </c>
      <c r="O6968">
        <v>53495.855223999999</v>
      </c>
      <c r="P6968">
        <v>43</v>
      </c>
    </row>
    <row r="6969" spans="1:16">
      <c r="A6969" s="29">
        <v>6967</v>
      </c>
      <c r="B6969" s="29">
        <v>6139.8579999999993</v>
      </c>
      <c r="C6969" s="29">
        <v>16405.0629999999</v>
      </c>
      <c r="D6969" s="29">
        <v>1</v>
      </c>
      <c r="E6969" s="29">
        <v>1</v>
      </c>
      <c r="F6969" s="29">
        <v>73252.547999999893</v>
      </c>
      <c r="G6969" s="29">
        <v>1</v>
      </c>
      <c r="H6969" s="29">
        <v>1</v>
      </c>
      <c r="I6969" s="29">
        <v>1</v>
      </c>
      <c r="K6969" s="432"/>
      <c r="L6969" s="432" t="e">
        <f>IF(K6969=0,#REF!,0)</f>
        <v>#REF!</v>
      </c>
      <c r="O6969">
        <v>54433.483063</v>
      </c>
      <c r="P6969">
        <v>50</v>
      </c>
    </row>
    <row r="6970" spans="1:16">
      <c r="A6970" s="29">
        <v>6968</v>
      </c>
      <c r="B6970" s="29">
        <v>1762.222</v>
      </c>
      <c r="C6970" s="29">
        <v>44755.614999999889</v>
      </c>
      <c r="D6970" s="29">
        <v>1</v>
      </c>
      <c r="E6970" s="29">
        <v>1</v>
      </c>
      <c r="F6970" s="29">
        <v>72409.944999999978</v>
      </c>
      <c r="G6970" s="29">
        <v>1</v>
      </c>
      <c r="H6970" s="29">
        <v>1</v>
      </c>
      <c r="I6970" s="29">
        <v>1</v>
      </c>
      <c r="K6970" s="432"/>
      <c r="L6970" s="432" t="e">
        <f>IF(K6970=0,#REF!,0)</f>
        <v>#REF!</v>
      </c>
      <c r="O6970">
        <v>56452.066528000003</v>
      </c>
      <c r="P6970">
        <v>66</v>
      </c>
    </row>
    <row r="6971" spans="1:16">
      <c r="A6971" s="29">
        <v>6969</v>
      </c>
      <c r="B6971" s="29">
        <v>1032.623999999998</v>
      </c>
      <c r="C6971" s="29">
        <v>71825.474999999889</v>
      </c>
      <c r="D6971" s="29">
        <v>1</v>
      </c>
      <c r="E6971" s="29">
        <v>1</v>
      </c>
      <c r="F6971" s="29">
        <v>62524.794999999896</v>
      </c>
      <c r="G6971" s="29">
        <v>1</v>
      </c>
      <c r="H6971" s="29">
        <v>1</v>
      </c>
      <c r="I6971" s="29">
        <v>1</v>
      </c>
      <c r="K6971" s="432"/>
      <c r="L6971" s="432" t="e">
        <f>IF(K6971=0,#REF!,0)</f>
        <v>#REF!</v>
      </c>
      <c r="O6971">
        <v>57936.144348999987</v>
      </c>
      <c r="P6971">
        <v>31</v>
      </c>
    </row>
    <row r="6972" spans="1:16">
      <c r="A6972" s="29">
        <v>6970</v>
      </c>
      <c r="B6972" s="29">
        <v>1153.2399999999991</v>
      </c>
      <c r="C6972" s="29">
        <v>87412.859999999899</v>
      </c>
      <c r="D6972" s="29">
        <v>1</v>
      </c>
      <c r="E6972" s="29">
        <v>1</v>
      </c>
      <c r="F6972" s="29">
        <v>50636.969999999899</v>
      </c>
      <c r="G6972" s="29">
        <v>1</v>
      </c>
      <c r="H6972" s="29">
        <v>1</v>
      </c>
      <c r="I6972" s="29">
        <v>1</v>
      </c>
      <c r="K6972" s="432"/>
      <c r="L6972" s="432" t="e">
        <f>IF(K6972=0,#REF!,0)</f>
        <v>#REF!</v>
      </c>
      <c r="O6972">
        <v>60496.338500999998</v>
      </c>
      <c r="P6972">
        <v>43</v>
      </c>
    </row>
    <row r="6973" spans="1:16">
      <c r="A6973" s="29">
        <v>6971</v>
      </c>
      <c r="B6973" s="29">
        <v>1213.5469999999989</v>
      </c>
      <c r="C6973" s="29">
        <v>102863.4559999998</v>
      </c>
      <c r="D6973" s="29">
        <v>1</v>
      </c>
      <c r="E6973" s="29">
        <v>1</v>
      </c>
      <c r="F6973" s="29">
        <v>39882.73799999999</v>
      </c>
      <c r="G6973" s="29">
        <v>1</v>
      </c>
      <c r="H6973" s="29">
        <v>1</v>
      </c>
      <c r="I6973" s="29">
        <v>1</v>
      </c>
      <c r="K6973" s="432"/>
      <c r="L6973" s="432" t="e">
        <f>IF(K6973=0,#REF!,0)</f>
        <v>#REF!</v>
      </c>
      <c r="O6973">
        <v>61208.313354999998</v>
      </c>
      <c r="P6973">
        <v>42</v>
      </c>
    </row>
    <row r="6974" spans="1:16">
      <c r="A6974" s="29">
        <v>6972</v>
      </c>
      <c r="B6974" s="29">
        <v>1213.5469999999989</v>
      </c>
      <c r="C6974" s="29">
        <v>86385.667999999903</v>
      </c>
      <c r="D6974" s="29">
        <v>1</v>
      </c>
      <c r="E6974" s="29">
        <v>1</v>
      </c>
      <c r="F6974" s="29">
        <v>30797.282999999901</v>
      </c>
      <c r="G6974" s="29">
        <v>1</v>
      </c>
      <c r="H6974" s="29">
        <v>1</v>
      </c>
      <c r="I6974" s="29">
        <v>1</v>
      </c>
      <c r="K6974" s="432"/>
      <c r="L6974" s="432" t="e">
        <f>IF(K6974=0,#REF!,0)</f>
        <v>#REF!</v>
      </c>
      <c r="O6974">
        <v>60983.061034999999</v>
      </c>
      <c r="P6974">
        <v>41</v>
      </c>
    </row>
    <row r="6975" spans="1:16">
      <c r="A6975" s="29">
        <v>6973</v>
      </c>
      <c r="B6975" s="29">
        <v>6200.1660000000002</v>
      </c>
      <c r="C6975" s="29">
        <v>49245.415999999903</v>
      </c>
      <c r="D6975" s="29">
        <v>1</v>
      </c>
      <c r="E6975" s="29">
        <v>1</v>
      </c>
      <c r="F6975" s="29">
        <v>12111.09599999998</v>
      </c>
      <c r="G6975" s="29">
        <v>1</v>
      </c>
      <c r="H6975" s="29">
        <v>1</v>
      </c>
      <c r="I6975" s="29">
        <v>1</v>
      </c>
      <c r="K6975" s="432"/>
      <c r="L6975" s="432" t="e">
        <f>IF(K6975=0,#REF!,0)</f>
        <v>#REF!</v>
      </c>
      <c r="O6975">
        <v>58369.558166000003</v>
      </c>
      <c r="P6975">
        <v>42</v>
      </c>
    </row>
    <row r="6976" spans="1:16">
      <c r="A6976" s="29">
        <v>6974</v>
      </c>
      <c r="B6976" s="29">
        <v>1762.222</v>
      </c>
      <c r="C6976" s="29">
        <v>68229.089999999895</v>
      </c>
      <c r="D6976" s="29">
        <v>1</v>
      </c>
      <c r="E6976" s="29">
        <v>1</v>
      </c>
      <c r="F6976" s="29">
        <v>16475.373999999989</v>
      </c>
      <c r="G6976" s="29">
        <v>1</v>
      </c>
      <c r="H6976" s="29">
        <v>1</v>
      </c>
      <c r="I6976" s="29">
        <v>1</v>
      </c>
      <c r="K6976" s="432"/>
      <c r="L6976" s="432" t="e">
        <f>IF(K6976=0,#REF!,0)</f>
        <v>#REF!</v>
      </c>
      <c r="O6976">
        <v>58325.147615000002</v>
      </c>
      <c r="P6976">
        <v>41</v>
      </c>
    </row>
    <row r="6977" spans="1:16">
      <c r="A6977" s="29">
        <v>6975</v>
      </c>
      <c r="B6977" s="29">
        <v>1032.623999999998</v>
      </c>
      <c r="C6977" s="29">
        <v>99828.318999999799</v>
      </c>
      <c r="D6977" s="29">
        <v>1</v>
      </c>
      <c r="E6977" s="29">
        <v>1</v>
      </c>
      <c r="F6977" s="29">
        <v>14523.57599999999</v>
      </c>
      <c r="G6977" s="29">
        <v>1</v>
      </c>
      <c r="H6977" s="29">
        <v>1</v>
      </c>
      <c r="I6977" s="29">
        <v>1</v>
      </c>
      <c r="K6977" s="432"/>
      <c r="L6977" s="432" t="e">
        <f>IF(K6977=0,#REF!,0)</f>
        <v>#REF!</v>
      </c>
      <c r="O6977">
        <v>61036.608948000001</v>
      </c>
      <c r="P6977">
        <v>41</v>
      </c>
    </row>
    <row r="6978" spans="1:16">
      <c r="A6978" s="29">
        <v>6976</v>
      </c>
      <c r="B6978" s="29">
        <v>1032.623999999998</v>
      </c>
      <c r="C6978" s="29">
        <v>83923.459999999905</v>
      </c>
      <c r="D6978" s="29">
        <v>1</v>
      </c>
      <c r="E6978" s="29">
        <v>1</v>
      </c>
      <c r="F6978" s="29">
        <v>14576.681</v>
      </c>
      <c r="G6978" s="29">
        <v>1</v>
      </c>
      <c r="H6978" s="29">
        <v>1</v>
      </c>
      <c r="I6978" s="29">
        <v>1</v>
      </c>
      <c r="K6978" s="432"/>
      <c r="L6978" s="432" t="e">
        <f>IF(K6978=0,#REF!,0)</f>
        <v>#REF!</v>
      </c>
      <c r="O6978">
        <v>61428.531188000001</v>
      </c>
      <c r="P6978">
        <v>39</v>
      </c>
    </row>
    <row r="6979" spans="1:16">
      <c r="A6979" s="29">
        <v>6977</v>
      </c>
      <c r="B6979" s="29">
        <v>1032.623999999998</v>
      </c>
      <c r="C6979" s="29">
        <v>72215.771999999895</v>
      </c>
      <c r="D6979" s="29">
        <v>1</v>
      </c>
      <c r="E6979" s="29">
        <v>1</v>
      </c>
      <c r="F6979" s="29">
        <v>19386.230999999902</v>
      </c>
      <c r="G6979" s="29">
        <v>1</v>
      </c>
      <c r="H6979" s="29">
        <v>1</v>
      </c>
      <c r="I6979" s="29">
        <v>1</v>
      </c>
      <c r="K6979" s="432"/>
      <c r="L6979" s="432" t="e">
        <f>IF(K6979=0,#REF!,0)</f>
        <v>#REF!</v>
      </c>
      <c r="O6979">
        <v>61981.257689999999</v>
      </c>
      <c r="P6979">
        <v>39</v>
      </c>
    </row>
    <row r="6980" spans="1:16">
      <c r="A6980" s="29">
        <v>6978</v>
      </c>
      <c r="B6980" s="29">
        <v>1762.222</v>
      </c>
      <c r="C6980" s="29">
        <v>41081.115999999893</v>
      </c>
      <c r="D6980" s="29">
        <v>1</v>
      </c>
      <c r="E6980" s="29">
        <v>1</v>
      </c>
      <c r="F6980" s="29">
        <v>25251.672999999999</v>
      </c>
      <c r="G6980" s="29">
        <v>1</v>
      </c>
      <c r="H6980" s="29">
        <v>1</v>
      </c>
      <c r="I6980" s="29">
        <v>1</v>
      </c>
      <c r="K6980" s="432"/>
      <c r="L6980" s="432" t="e">
        <f>IF(K6980=0,#REF!,0)</f>
        <v>#REF!</v>
      </c>
      <c r="O6980">
        <v>61760.957794000002</v>
      </c>
      <c r="P6980">
        <v>48</v>
      </c>
    </row>
    <row r="6981" spans="1:16">
      <c r="A6981" s="29">
        <v>6979</v>
      </c>
      <c r="B6981" s="29">
        <v>6139.8579999999993</v>
      </c>
      <c r="C6981" s="29">
        <v>28481.236999999899</v>
      </c>
      <c r="D6981" s="29">
        <v>1</v>
      </c>
      <c r="E6981" s="29">
        <v>1</v>
      </c>
      <c r="F6981" s="29">
        <v>18541.169000000002</v>
      </c>
      <c r="G6981" s="29">
        <v>1</v>
      </c>
      <c r="H6981" s="29">
        <v>1</v>
      </c>
      <c r="I6981" s="29">
        <v>1</v>
      </c>
      <c r="K6981" s="432"/>
      <c r="L6981" s="432" t="e">
        <f>IF(K6981=0,#REF!,0)</f>
        <v>#REF!</v>
      </c>
      <c r="O6981">
        <v>62034.186219000003</v>
      </c>
      <c r="P6981">
        <v>58</v>
      </c>
    </row>
    <row r="6982" spans="1:16">
      <c r="A6982" s="29">
        <v>6980</v>
      </c>
      <c r="B6982" s="29">
        <v>7599.07</v>
      </c>
      <c r="C6982" s="29">
        <v>29829.052999999902</v>
      </c>
      <c r="D6982" s="29">
        <v>1</v>
      </c>
      <c r="E6982" s="29">
        <v>1</v>
      </c>
      <c r="F6982" s="29">
        <v>17544.084999999999</v>
      </c>
      <c r="G6982" s="29">
        <v>1</v>
      </c>
      <c r="H6982" s="29">
        <v>1</v>
      </c>
      <c r="I6982" s="29">
        <v>1</v>
      </c>
      <c r="K6982" s="432"/>
      <c r="L6982" s="432" t="e">
        <f>IF(K6982=0,#REF!,0)</f>
        <v>#REF!</v>
      </c>
      <c r="O6982">
        <v>61478.274871000001</v>
      </c>
      <c r="P6982">
        <v>67</v>
      </c>
    </row>
    <row r="6983" spans="1:16">
      <c r="A6983" s="29">
        <v>6981</v>
      </c>
      <c r="B6983" s="29">
        <v>1762.222</v>
      </c>
      <c r="C6983" s="29">
        <v>16636.327999999899</v>
      </c>
      <c r="D6983" s="29">
        <v>1</v>
      </c>
      <c r="E6983" s="29">
        <v>1</v>
      </c>
      <c r="F6983" s="29">
        <v>29545.835999999999</v>
      </c>
      <c r="G6983" s="29">
        <v>1</v>
      </c>
      <c r="H6983" s="29">
        <v>1</v>
      </c>
      <c r="I6983" s="29">
        <v>1</v>
      </c>
      <c r="K6983" s="432"/>
      <c r="L6983" s="432" t="e">
        <f>IF(K6983=0,#REF!,0)</f>
        <v>#REF!</v>
      </c>
      <c r="O6983">
        <v>59743.717132999998</v>
      </c>
      <c r="P6983">
        <v>75</v>
      </c>
    </row>
    <row r="6984" spans="1:16">
      <c r="A6984" s="29">
        <v>6982</v>
      </c>
      <c r="B6984" s="29">
        <v>1762.222</v>
      </c>
      <c r="C6984" s="29">
        <v>16239.833999999901</v>
      </c>
      <c r="D6984" s="29">
        <v>1</v>
      </c>
      <c r="E6984" s="29">
        <v>1</v>
      </c>
      <c r="F6984" s="29">
        <v>2975.04</v>
      </c>
      <c r="G6984" s="29">
        <v>1</v>
      </c>
      <c r="H6984" s="29">
        <v>1</v>
      </c>
      <c r="I6984" s="29">
        <v>1</v>
      </c>
      <c r="K6984" s="432"/>
      <c r="L6984" s="432" t="e">
        <f>IF(K6984=0,#REF!,0)</f>
        <v>#REF!</v>
      </c>
      <c r="O6984">
        <v>58271.991882000002</v>
      </c>
      <c r="P6984">
        <v>71</v>
      </c>
    </row>
    <row r="6985" spans="1:16">
      <c r="A6985" s="29">
        <v>6983</v>
      </c>
      <c r="B6985" s="29">
        <v>1762.222</v>
      </c>
      <c r="C6985" s="29">
        <v>15847.916999999899</v>
      </c>
      <c r="D6985" s="29">
        <v>1</v>
      </c>
      <c r="E6985" s="29">
        <v>1</v>
      </c>
      <c r="F6985" s="29">
        <v>1662.7750000000001</v>
      </c>
      <c r="G6985" s="29">
        <v>1</v>
      </c>
      <c r="H6985" s="29">
        <v>1</v>
      </c>
      <c r="I6985" s="29">
        <v>1</v>
      </c>
      <c r="K6985" s="432"/>
      <c r="L6985" s="432" t="e">
        <f>IF(K6985=0,#REF!,0)</f>
        <v>#REF!</v>
      </c>
      <c r="O6985">
        <v>57891.512390000004</v>
      </c>
      <c r="P6985">
        <v>65</v>
      </c>
    </row>
    <row r="6986" spans="1:16">
      <c r="A6986" s="29">
        <v>6984</v>
      </c>
      <c r="B6986" s="29">
        <v>1032.623999999998</v>
      </c>
      <c r="C6986" s="29">
        <v>15893.932999999901</v>
      </c>
      <c r="D6986" s="29">
        <v>1</v>
      </c>
      <c r="E6986" s="29">
        <v>1</v>
      </c>
      <c r="F6986" s="29">
        <v>1270.8679999999999</v>
      </c>
      <c r="G6986" s="29">
        <v>1</v>
      </c>
      <c r="H6986" s="29">
        <v>1</v>
      </c>
      <c r="I6986" s="29">
        <v>1</v>
      </c>
      <c r="K6986" s="432"/>
      <c r="L6986" s="432" t="e">
        <f>IF(K6986=0,#REF!,0)</f>
        <v>#REF!</v>
      </c>
      <c r="O6986">
        <v>56413.977599000013</v>
      </c>
      <c r="P6986">
        <v>63</v>
      </c>
    </row>
    <row r="6987" spans="1:16">
      <c r="A6987" s="29">
        <v>6985</v>
      </c>
      <c r="B6987" s="29">
        <v>1032.623999999998</v>
      </c>
      <c r="C6987" s="29">
        <v>15936.639999999899</v>
      </c>
      <c r="D6987" s="29">
        <v>1</v>
      </c>
      <c r="E6987" s="29">
        <v>1</v>
      </c>
      <c r="F6987" s="29">
        <v>544.46199999999999</v>
      </c>
      <c r="G6987" s="29">
        <v>1</v>
      </c>
      <c r="H6987" s="29">
        <v>1</v>
      </c>
      <c r="I6987" s="29">
        <v>1</v>
      </c>
      <c r="K6987" s="432"/>
      <c r="L6987" s="432" t="e">
        <f>IF(K6987=0,#REF!,0)</f>
        <v>#REF!</v>
      </c>
      <c r="O6987">
        <v>55597.378752999997</v>
      </c>
      <c r="P6987">
        <v>51</v>
      </c>
    </row>
    <row r="6988" spans="1:16">
      <c r="A6988" s="29">
        <v>6986</v>
      </c>
      <c r="B6988" s="29">
        <v>1032.623999999998</v>
      </c>
      <c r="C6988" s="29">
        <v>15925.6859999999</v>
      </c>
      <c r="D6988" s="29">
        <v>1</v>
      </c>
      <c r="E6988" s="29">
        <v>1</v>
      </c>
      <c r="F6988" s="29">
        <v>598.38199999999995</v>
      </c>
      <c r="G6988" s="29">
        <v>1</v>
      </c>
      <c r="H6988" s="29">
        <v>1</v>
      </c>
      <c r="I6988" s="29">
        <v>1</v>
      </c>
      <c r="K6988" s="432"/>
      <c r="L6988" s="432" t="e">
        <f>IF(K6988=0,#REF!,0)</f>
        <v>#REF!</v>
      </c>
      <c r="O6988">
        <v>53701.490631000001</v>
      </c>
      <c r="P6988">
        <v>49</v>
      </c>
    </row>
    <row r="6989" spans="1:16">
      <c r="A6989" s="29">
        <v>6987</v>
      </c>
      <c r="B6989" s="29">
        <v>1032.623999999998</v>
      </c>
      <c r="C6989" s="29">
        <v>15968.520999999901</v>
      </c>
      <c r="D6989" s="29">
        <v>1</v>
      </c>
      <c r="E6989" s="29">
        <v>1</v>
      </c>
      <c r="F6989" s="29">
        <v>389.76400000000001</v>
      </c>
      <c r="G6989" s="29">
        <v>1</v>
      </c>
      <c r="H6989" s="29">
        <v>1</v>
      </c>
      <c r="I6989" s="29">
        <v>1</v>
      </c>
      <c r="K6989" s="432"/>
      <c r="L6989" s="432" t="e">
        <f>IF(K6989=0,#REF!,0)</f>
        <v>#REF!</v>
      </c>
      <c r="O6989">
        <v>53000.902497000003</v>
      </c>
      <c r="P6989">
        <v>49</v>
      </c>
    </row>
    <row r="6990" spans="1:16">
      <c r="A6990" s="29">
        <v>6988</v>
      </c>
      <c r="B6990" s="29">
        <v>1032.623999999998</v>
      </c>
      <c r="C6990" s="29">
        <v>15998.7519999999</v>
      </c>
      <c r="D6990" s="29">
        <v>1</v>
      </c>
      <c r="E6990" s="29">
        <v>1</v>
      </c>
      <c r="F6990" s="29">
        <v>245.801999999999</v>
      </c>
      <c r="G6990" s="29">
        <v>1</v>
      </c>
      <c r="H6990" s="29">
        <v>1</v>
      </c>
      <c r="I6990" s="29">
        <v>1</v>
      </c>
      <c r="K6990" s="432"/>
      <c r="L6990" s="432" t="e">
        <f>IF(K6990=0,#REF!,0)</f>
        <v>#REF!</v>
      </c>
      <c r="O6990">
        <v>52383.562682000003</v>
      </c>
      <c r="P6990">
        <v>45</v>
      </c>
    </row>
    <row r="6991" spans="1:16">
      <c r="A6991" s="29">
        <v>6989</v>
      </c>
      <c r="B6991" s="29">
        <v>1032.623999999998</v>
      </c>
      <c r="C6991" s="29">
        <v>16018.4179999999</v>
      </c>
      <c r="D6991" s="29">
        <v>1</v>
      </c>
      <c r="E6991" s="29">
        <v>1</v>
      </c>
      <c r="F6991" s="29">
        <v>246.25199999999899</v>
      </c>
      <c r="G6991" s="29">
        <v>1</v>
      </c>
      <c r="H6991" s="29">
        <v>1</v>
      </c>
      <c r="I6991" s="29">
        <v>1</v>
      </c>
      <c r="K6991" s="432"/>
      <c r="L6991" s="432" t="e">
        <f>IF(K6991=0,#REF!,0)</f>
        <v>#REF!</v>
      </c>
      <c r="O6991">
        <v>53576.672730000013</v>
      </c>
      <c r="P6991">
        <v>32</v>
      </c>
    </row>
    <row r="6992" spans="1:16">
      <c r="A6992" s="29">
        <v>6990</v>
      </c>
      <c r="B6992" s="29">
        <v>1762.222</v>
      </c>
      <c r="C6992" s="29">
        <v>16014.236999999899</v>
      </c>
      <c r="D6992" s="29">
        <v>1</v>
      </c>
      <c r="E6992" s="29">
        <v>1</v>
      </c>
      <c r="F6992" s="29">
        <v>707.77599999999995</v>
      </c>
      <c r="G6992" s="29">
        <v>1</v>
      </c>
      <c r="H6992" s="29">
        <v>1</v>
      </c>
      <c r="I6992" s="29">
        <v>1</v>
      </c>
      <c r="K6992" s="432"/>
      <c r="L6992" s="432" t="e">
        <f>IF(K6992=0,#REF!,0)</f>
        <v>#REF!</v>
      </c>
      <c r="O6992">
        <v>54323.569732999997</v>
      </c>
      <c r="P6992">
        <v>51</v>
      </c>
    </row>
    <row r="6993" spans="1:16">
      <c r="A6993" s="29">
        <v>6991</v>
      </c>
      <c r="B6993" s="29">
        <v>6139.8579999999993</v>
      </c>
      <c r="C6993" s="29">
        <v>16106.8129999999</v>
      </c>
      <c r="D6993" s="29">
        <v>1</v>
      </c>
      <c r="E6993" s="29">
        <v>1</v>
      </c>
      <c r="F6993" s="29">
        <v>52125.194000000003</v>
      </c>
      <c r="G6993" s="29">
        <v>1</v>
      </c>
      <c r="H6993" s="29">
        <v>1</v>
      </c>
      <c r="I6993" s="29">
        <v>1</v>
      </c>
      <c r="K6993" s="432"/>
      <c r="L6993" s="432" t="e">
        <f>IF(K6993=0,#REF!,0)</f>
        <v>#REF!</v>
      </c>
      <c r="O6993">
        <v>55596.589354999996</v>
      </c>
      <c r="P6993">
        <v>55</v>
      </c>
    </row>
    <row r="6994" spans="1:16">
      <c r="A6994" s="29">
        <v>6992</v>
      </c>
      <c r="B6994" s="29">
        <v>1762.222</v>
      </c>
      <c r="C6994" s="29">
        <v>29462.694999999891</v>
      </c>
      <c r="D6994" s="29">
        <v>1</v>
      </c>
      <c r="E6994" s="29">
        <v>1</v>
      </c>
      <c r="F6994" s="29">
        <v>53599.906999999897</v>
      </c>
      <c r="G6994" s="29">
        <v>1</v>
      </c>
      <c r="H6994" s="29">
        <v>1</v>
      </c>
      <c r="I6994" s="29">
        <v>1</v>
      </c>
      <c r="K6994" s="432"/>
      <c r="L6994" s="432" t="e">
        <f>IF(K6994=0,#REF!,0)</f>
        <v>#REF!</v>
      </c>
      <c r="O6994">
        <v>57502.739198000003</v>
      </c>
      <c r="P6994">
        <v>65</v>
      </c>
    </row>
    <row r="6995" spans="1:16">
      <c r="A6995" s="29">
        <v>6993</v>
      </c>
      <c r="B6995" s="29">
        <v>1032.623999999998</v>
      </c>
      <c r="C6995" s="29">
        <v>29970.6859999999</v>
      </c>
      <c r="D6995" s="29">
        <v>1</v>
      </c>
      <c r="E6995" s="29">
        <v>1</v>
      </c>
      <c r="F6995" s="29">
        <v>44880.417999999903</v>
      </c>
      <c r="G6995" s="29">
        <v>1</v>
      </c>
      <c r="H6995" s="29">
        <v>1</v>
      </c>
      <c r="I6995" s="29">
        <v>1</v>
      </c>
      <c r="K6995" s="432"/>
      <c r="L6995" s="432" t="e">
        <f>IF(K6995=0,#REF!,0)</f>
        <v>#REF!</v>
      </c>
      <c r="O6995">
        <v>58679.795654000001</v>
      </c>
      <c r="P6995">
        <v>51</v>
      </c>
    </row>
    <row r="6996" spans="1:16">
      <c r="A6996" s="29">
        <v>6994</v>
      </c>
      <c r="B6996" s="29">
        <v>1153.2399999999991</v>
      </c>
      <c r="C6996" s="29">
        <v>30544.853999999901</v>
      </c>
      <c r="D6996" s="29">
        <v>1</v>
      </c>
      <c r="E6996" s="29">
        <v>1</v>
      </c>
      <c r="F6996" s="29">
        <v>31347.874999999902</v>
      </c>
      <c r="G6996" s="29">
        <v>1</v>
      </c>
      <c r="H6996" s="29">
        <v>1</v>
      </c>
      <c r="I6996" s="29">
        <v>1</v>
      </c>
      <c r="K6996" s="432"/>
      <c r="L6996" s="432" t="e">
        <f>IF(K6996=0,#REF!,0)</f>
        <v>#REF!</v>
      </c>
      <c r="O6996">
        <v>60000.213409000004</v>
      </c>
      <c r="P6996">
        <v>39</v>
      </c>
    </row>
    <row r="6997" spans="1:16">
      <c r="A6997" s="29">
        <v>6995</v>
      </c>
      <c r="B6997" s="29">
        <v>1213.5469999999989</v>
      </c>
      <c r="C6997" s="29">
        <v>31367.56799999989</v>
      </c>
      <c r="D6997" s="29">
        <v>1</v>
      </c>
      <c r="E6997" s="29">
        <v>1</v>
      </c>
      <c r="F6997" s="29">
        <v>19223.674999999901</v>
      </c>
      <c r="G6997" s="29">
        <v>1</v>
      </c>
      <c r="H6997" s="29">
        <v>1</v>
      </c>
      <c r="I6997" s="29">
        <v>1</v>
      </c>
      <c r="K6997" s="432"/>
      <c r="L6997" s="432" t="e">
        <f>IF(K6997=0,#REF!,0)</f>
        <v>#REF!</v>
      </c>
      <c r="O6997">
        <v>59515.226624000003</v>
      </c>
      <c r="P6997">
        <v>42</v>
      </c>
    </row>
    <row r="6998" spans="1:16">
      <c r="A6998" s="29">
        <v>6996</v>
      </c>
      <c r="B6998" s="29">
        <v>1213.5469999999989</v>
      </c>
      <c r="C6998" s="29">
        <v>30991.158999999901</v>
      </c>
      <c r="D6998" s="29">
        <v>1</v>
      </c>
      <c r="E6998" s="29">
        <v>1</v>
      </c>
      <c r="F6998" s="29">
        <v>12377.23299999998</v>
      </c>
      <c r="G6998" s="29">
        <v>1</v>
      </c>
      <c r="H6998" s="29">
        <v>1</v>
      </c>
      <c r="I6998" s="29">
        <v>1</v>
      </c>
      <c r="K6998" s="432"/>
      <c r="L6998" s="432" t="e">
        <f>IF(K6998=0,#REF!,0)</f>
        <v>#REF!</v>
      </c>
      <c r="O6998">
        <v>59495.533050999999</v>
      </c>
      <c r="P6998">
        <v>37</v>
      </c>
    </row>
    <row r="6999" spans="1:16">
      <c r="A6999" s="29">
        <v>6997</v>
      </c>
      <c r="B6999" s="29">
        <v>6200.1660000000002</v>
      </c>
      <c r="C6999" s="29">
        <v>29083.241999999998</v>
      </c>
      <c r="D6999" s="29">
        <v>1</v>
      </c>
      <c r="E6999" s="29">
        <v>1</v>
      </c>
      <c r="F6999" s="29">
        <v>4962.3029999999999</v>
      </c>
      <c r="G6999" s="29">
        <v>1</v>
      </c>
      <c r="H6999" s="29">
        <v>1</v>
      </c>
      <c r="I6999" s="29">
        <v>1</v>
      </c>
      <c r="K6999" s="432"/>
      <c r="L6999" s="432" t="e">
        <f>IF(K6999=0,#REF!,0)</f>
        <v>#REF!</v>
      </c>
      <c r="O6999">
        <v>57054.678588000002</v>
      </c>
      <c r="P6999">
        <v>39</v>
      </c>
    </row>
    <row r="7000" spans="1:16">
      <c r="A7000" s="29">
        <v>6998</v>
      </c>
      <c r="B7000" s="29">
        <v>1762.222</v>
      </c>
      <c r="C7000" s="29">
        <v>28899.5989999999</v>
      </c>
      <c r="D7000" s="29">
        <v>1</v>
      </c>
      <c r="E7000" s="29">
        <v>1</v>
      </c>
      <c r="F7000" s="29">
        <v>3954.7579999999998</v>
      </c>
      <c r="G7000" s="29">
        <v>1</v>
      </c>
      <c r="H7000" s="29">
        <v>1</v>
      </c>
      <c r="I7000" s="29">
        <v>1</v>
      </c>
      <c r="K7000" s="432"/>
      <c r="L7000" s="432" t="e">
        <f>IF(K7000=0,#REF!,0)</f>
        <v>#REF!</v>
      </c>
      <c r="O7000">
        <v>57229.312193999998</v>
      </c>
      <c r="P7000">
        <v>45</v>
      </c>
    </row>
    <row r="7001" spans="1:16">
      <c r="A7001" s="29">
        <v>6999</v>
      </c>
      <c r="B7001" s="29">
        <v>1032.623999999998</v>
      </c>
      <c r="C7001" s="29">
        <v>29661.065999999901</v>
      </c>
      <c r="D7001" s="29">
        <v>1</v>
      </c>
      <c r="E7001" s="29">
        <v>1</v>
      </c>
      <c r="F7001" s="29">
        <v>3179.6209999999901</v>
      </c>
      <c r="G7001" s="29">
        <v>1</v>
      </c>
      <c r="H7001" s="29">
        <v>1</v>
      </c>
      <c r="I7001" s="29">
        <v>1</v>
      </c>
      <c r="K7001" s="432"/>
      <c r="L7001" s="432" t="e">
        <f>IF(K7001=0,#REF!,0)</f>
        <v>#REF!</v>
      </c>
      <c r="O7001">
        <v>59788.567078</v>
      </c>
      <c r="P7001">
        <v>44</v>
      </c>
    </row>
    <row r="7002" spans="1:16">
      <c r="A7002" s="29">
        <v>7000</v>
      </c>
      <c r="B7002" s="29">
        <v>1032.623999999998</v>
      </c>
      <c r="C7002" s="29">
        <v>29275.891999999902</v>
      </c>
      <c r="D7002" s="29">
        <v>1</v>
      </c>
      <c r="E7002" s="29">
        <v>1</v>
      </c>
      <c r="F7002" s="29">
        <v>2647.847999999989</v>
      </c>
      <c r="G7002" s="29">
        <v>1</v>
      </c>
      <c r="H7002" s="29">
        <v>1</v>
      </c>
      <c r="I7002" s="29">
        <v>1</v>
      </c>
      <c r="K7002" s="432"/>
      <c r="L7002" s="432" t="e">
        <f>IF(K7002=0,#REF!,0)</f>
        <v>#REF!</v>
      </c>
      <c r="O7002">
        <v>59710.041472999997</v>
      </c>
      <c r="P7002">
        <v>44</v>
      </c>
    </row>
    <row r="7003" spans="1:16">
      <c r="A7003" s="29">
        <v>7001</v>
      </c>
      <c r="B7003" s="29">
        <v>1032.623999999998</v>
      </c>
      <c r="C7003" s="29">
        <v>28899.715999999898</v>
      </c>
      <c r="D7003" s="29">
        <v>1</v>
      </c>
      <c r="E7003" s="29">
        <v>1</v>
      </c>
      <c r="F7003" s="29">
        <v>7845.1559999999899</v>
      </c>
      <c r="G7003" s="29">
        <v>1</v>
      </c>
      <c r="H7003" s="29">
        <v>1</v>
      </c>
      <c r="I7003" s="29">
        <v>1</v>
      </c>
      <c r="K7003" s="432"/>
      <c r="L7003" s="432" t="e">
        <f>IF(K7003=0,#REF!,0)</f>
        <v>#REF!</v>
      </c>
      <c r="O7003">
        <v>60469.889832000001</v>
      </c>
      <c r="P7003">
        <v>43</v>
      </c>
    </row>
    <row r="7004" spans="1:16">
      <c r="A7004" s="29">
        <v>7002</v>
      </c>
      <c r="B7004" s="29">
        <v>1762.222</v>
      </c>
      <c r="C7004" s="29">
        <v>28215.531999999901</v>
      </c>
      <c r="D7004" s="29">
        <v>1</v>
      </c>
      <c r="E7004" s="29">
        <v>1</v>
      </c>
      <c r="F7004" s="29">
        <v>13556.18199999999</v>
      </c>
      <c r="G7004" s="29">
        <v>1</v>
      </c>
      <c r="H7004" s="29">
        <v>1</v>
      </c>
      <c r="I7004" s="29">
        <v>1</v>
      </c>
      <c r="K7004" s="432"/>
      <c r="L7004" s="432" t="e">
        <f>IF(K7004=0,#REF!,0)</f>
        <v>#REF!</v>
      </c>
      <c r="O7004">
        <v>60717.721130999998</v>
      </c>
      <c r="P7004">
        <v>41</v>
      </c>
    </row>
    <row r="7005" spans="1:16">
      <c r="A7005" s="29">
        <v>7003</v>
      </c>
      <c r="B7005" s="29">
        <v>6139.8579999999993</v>
      </c>
      <c r="C7005" s="29">
        <v>28120.692999999901</v>
      </c>
      <c r="D7005" s="29">
        <v>1</v>
      </c>
      <c r="E7005" s="29">
        <v>1</v>
      </c>
      <c r="F7005" s="29">
        <v>8320.1129999999794</v>
      </c>
      <c r="G7005" s="29">
        <v>1</v>
      </c>
      <c r="H7005" s="29">
        <v>1</v>
      </c>
      <c r="I7005" s="29">
        <v>1</v>
      </c>
      <c r="K7005" s="432"/>
      <c r="L7005" s="432" t="e">
        <f>IF(K7005=0,#REF!,0)</f>
        <v>#REF!</v>
      </c>
      <c r="O7005">
        <v>61766.406402000001</v>
      </c>
      <c r="P7005">
        <v>50</v>
      </c>
    </row>
    <row r="7006" spans="1:16">
      <c r="A7006" s="29">
        <v>7004</v>
      </c>
      <c r="B7006" s="29">
        <v>7599.07</v>
      </c>
      <c r="C7006" s="29">
        <v>29502.5629999999</v>
      </c>
      <c r="D7006" s="29">
        <v>1</v>
      </c>
      <c r="E7006" s="29">
        <v>1</v>
      </c>
      <c r="F7006" s="29">
        <v>7993.5149999999903</v>
      </c>
      <c r="G7006" s="29">
        <v>1</v>
      </c>
      <c r="H7006" s="29">
        <v>1</v>
      </c>
      <c r="I7006" s="29">
        <v>1</v>
      </c>
      <c r="K7006" s="432"/>
      <c r="L7006" s="432" t="e">
        <f>IF(K7006=0,#REF!,0)</f>
        <v>#REF!</v>
      </c>
      <c r="O7006">
        <v>61848.947876999999</v>
      </c>
      <c r="P7006">
        <v>58</v>
      </c>
    </row>
    <row r="7007" spans="1:16">
      <c r="A7007" s="29">
        <v>7005</v>
      </c>
      <c r="B7007" s="29">
        <v>1762.222</v>
      </c>
      <c r="C7007" s="29">
        <v>16411.048999999901</v>
      </c>
      <c r="D7007" s="29">
        <v>1</v>
      </c>
      <c r="E7007" s="29">
        <v>1</v>
      </c>
      <c r="F7007" s="29">
        <v>22094.899000000001</v>
      </c>
      <c r="G7007" s="29">
        <v>1</v>
      </c>
      <c r="H7007" s="29">
        <v>1</v>
      </c>
      <c r="I7007" s="29">
        <v>1</v>
      </c>
      <c r="K7007" s="432"/>
      <c r="L7007" s="432" t="e">
        <f>IF(K7007=0,#REF!,0)</f>
        <v>#REF!</v>
      </c>
      <c r="O7007">
        <v>60580.906281000003</v>
      </c>
      <c r="P7007">
        <v>64</v>
      </c>
    </row>
    <row r="7008" spans="1:16">
      <c r="A7008" s="29">
        <v>7006</v>
      </c>
      <c r="B7008" s="29">
        <v>1762.222</v>
      </c>
      <c r="C7008" s="29">
        <v>16087.664999999901</v>
      </c>
      <c r="D7008" s="29">
        <v>1</v>
      </c>
      <c r="E7008" s="29">
        <v>1</v>
      </c>
      <c r="F7008" s="29">
        <v>2438.2350000000001</v>
      </c>
      <c r="G7008" s="29">
        <v>1</v>
      </c>
      <c r="H7008" s="29">
        <v>1</v>
      </c>
      <c r="I7008" s="29">
        <v>1</v>
      </c>
      <c r="K7008" s="432"/>
      <c r="L7008" s="432" t="e">
        <f>IF(K7008=0,#REF!,0)</f>
        <v>#REF!</v>
      </c>
      <c r="O7008">
        <v>58384.311066000002</v>
      </c>
      <c r="P7008">
        <v>66</v>
      </c>
    </row>
    <row r="7009" spans="1:16">
      <c r="A7009" s="29">
        <v>7007</v>
      </c>
      <c r="B7009" s="29">
        <v>1762.222</v>
      </c>
      <c r="C7009" s="29">
        <v>15747.343999999899</v>
      </c>
      <c r="D7009" s="29">
        <v>1</v>
      </c>
      <c r="E7009" s="29">
        <v>1</v>
      </c>
      <c r="F7009" s="29">
        <v>1989.2159999999899</v>
      </c>
      <c r="G7009" s="29">
        <v>1</v>
      </c>
      <c r="H7009" s="29">
        <v>1</v>
      </c>
      <c r="I7009" s="29">
        <v>1</v>
      </c>
      <c r="K7009" s="432"/>
      <c r="L7009" s="432" t="e">
        <f>IF(K7009=0,#REF!,0)</f>
        <v>#REF!</v>
      </c>
      <c r="O7009">
        <v>57851.214292999997</v>
      </c>
      <c r="P7009">
        <v>61</v>
      </c>
    </row>
    <row r="7010" spans="1:16">
      <c r="A7010" s="29">
        <v>7008</v>
      </c>
      <c r="B7010" s="29">
        <v>1032.623999999998</v>
      </c>
      <c r="C7010" s="29">
        <v>15867.0369999999</v>
      </c>
      <c r="D7010" s="29">
        <v>1</v>
      </c>
      <c r="E7010" s="29">
        <v>1</v>
      </c>
      <c r="F7010" s="29">
        <v>1205.098</v>
      </c>
      <c r="G7010" s="29">
        <v>1</v>
      </c>
      <c r="H7010" s="29">
        <v>1</v>
      </c>
      <c r="I7010" s="29">
        <v>1</v>
      </c>
      <c r="K7010" s="432"/>
      <c r="L7010" s="432" t="e">
        <f>IF(K7010=0,#REF!,0)</f>
        <v>#REF!</v>
      </c>
      <c r="O7010">
        <v>56756.689178000001</v>
      </c>
      <c r="P7010">
        <v>55</v>
      </c>
    </row>
    <row r="7011" spans="1:16">
      <c r="A7011" s="29">
        <v>7009</v>
      </c>
      <c r="B7011" s="29">
        <v>1032.623999999998</v>
      </c>
      <c r="C7011" s="29">
        <v>15964.0969999999</v>
      </c>
      <c r="D7011" s="29">
        <v>1</v>
      </c>
      <c r="E7011" s="29">
        <v>1</v>
      </c>
      <c r="F7011" s="29">
        <v>714.81899999999996</v>
      </c>
      <c r="G7011" s="29">
        <v>1</v>
      </c>
      <c r="H7011" s="29">
        <v>1</v>
      </c>
      <c r="I7011" s="29">
        <v>1</v>
      </c>
      <c r="K7011" s="432"/>
      <c r="L7011" s="432" t="e">
        <f>IF(K7011=0,#REF!,0)</f>
        <v>#REF!</v>
      </c>
      <c r="O7011">
        <v>56073.389953000013</v>
      </c>
      <c r="P7011">
        <v>48</v>
      </c>
    </row>
    <row r="7012" spans="1:16">
      <c r="A7012" s="29">
        <v>7010</v>
      </c>
      <c r="B7012" s="29">
        <v>1032.623999999998</v>
      </c>
      <c r="C7012" s="29">
        <v>16009.916999999899</v>
      </c>
      <c r="D7012" s="29">
        <v>1</v>
      </c>
      <c r="E7012" s="29">
        <v>1</v>
      </c>
      <c r="F7012" s="29">
        <v>536.22899999999902</v>
      </c>
      <c r="G7012" s="29">
        <v>1</v>
      </c>
      <c r="H7012" s="29">
        <v>1</v>
      </c>
      <c r="I7012" s="29">
        <v>1</v>
      </c>
      <c r="K7012" s="432"/>
      <c r="L7012" s="432" t="e">
        <f>IF(K7012=0,#REF!,0)</f>
        <v>#REF!</v>
      </c>
      <c r="O7012">
        <v>53461.749083000002</v>
      </c>
      <c r="P7012">
        <v>48</v>
      </c>
    </row>
    <row r="7013" spans="1:16">
      <c r="A7013" s="29">
        <v>7011</v>
      </c>
      <c r="B7013" s="29">
        <v>1032.623999999998</v>
      </c>
      <c r="C7013" s="29">
        <v>16106.2579999999</v>
      </c>
      <c r="D7013" s="29">
        <v>1</v>
      </c>
      <c r="E7013" s="29">
        <v>1</v>
      </c>
      <c r="F7013" s="29">
        <v>421.63999999999902</v>
      </c>
      <c r="G7013" s="29">
        <v>1</v>
      </c>
      <c r="H7013" s="29">
        <v>1</v>
      </c>
      <c r="I7013" s="29">
        <v>1</v>
      </c>
      <c r="K7013" s="432"/>
      <c r="L7013" s="432" t="e">
        <f>IF(K7013=0,#REF!,0)</f>
        <v>#REF!</v>
      </c>
      <c r="O7013">
        <v>53417.285828</v>
      </c>
      <c r="P7013">
        <v>48</v>
      </c>
    </row>
    <row r="7014" spans="1:16">
      <c r="A7014" s="29">
        <v>7012</v>
      </c>
      <c r="B7014" s="29">
        <v>1032.623999999998</v>
      </c>
      <c r="C7014" s="29">
        <v>16154.8049999999</v>
      </c>
      <c r="D7014" s="29">
        <v>1</v>
      </c>
      <c r="E7014" s="29">
        <v>1</v>
      </c>
      <c r="F7014" s="29">
        <v>247.47499999999999</v>
      </c>
      <c r="G7014" s="29">
        <v>1</v>
      </c>
      <c r="H7014" s="29">
        <v>1</v>
      </c>
      <c r="I7014" s="29">
        <v>1</v>
      </c>
      <c r="K7014" s="432"/>
      <c r="L7014" s="432" t="e">
        <f>IF(K7014=0,#REF!,0)</f>
        <v>#REF!</v>
      </c>
      <c r="O7014">
        <v>52914.707397999999</v>
      </c>
      <c r="P7014">
        <v>46</v>
      </c>
    </row>
    <row r="7015" spans="1:16">
      <c r="A7015" s="29">
        <v>7013</v>
      </c>
      <c r="B7015" s="29">
        <v>1032.623999999998</v>
      </c>
      <c r="C7015" s="29">
        <v>16208.838999999891</v>
      </c>
      <c r="D7015" s="29">
        <v>1</v>
      </c>
      <c r="E7015" s="29">
        <v>1</v>
      </c>
      <c r="F7015" s="29">
        <v>248.86199999999999</v>
      </c>
      <c r="G7015" s="29">
        <v>1</v>
      </c>
      <c r="H7015" s="29">
        <v>1</v>
      </c>
      <c r="I7015" s="29">
        <v>1</v>
      </c>
      <c r="K7015" s="432"/>
      <c r="L7015" s="432" t="e">
        <f>IF(K7015=0,#REF!,0)</f>
        <v>#REF!</v>
      </c>
      <c r="O7015">
        <v>52908.013612000002</v>
      </c>
      <c r="P7015">
        <v>47</v>
      </c>
    </row>
    <row r="7016" spans="1:16">
      <c r="A7016" s="29">
        <v>7014</v>
      </c>
      <c r="B7016" s="29">
        <v>1762.222</v>
      </c>
      <c r="C7016" s="29">
        <v>16231.8229999999</v>
      </c>
      <c r="D7016" s="29">
        <v>1</v>
      </c>
      <c r="E7016" s="29">
        <v>1</v>
      </c>
      <c r="F7016" s="29">
        <v>429.887</v>
      </c>
      <c r="G7016" s="29">
        <v>1</v>
      </c>
      <c r="H7016" s="29">
        <v>1</v>
      </c>
      <c r="I7016" s="29">
        <v>1</v>
      </c>
      <c r="K7016" s="432"/>
      <c r="L7016" s="432" t="e">
        <f>IF(K7016=0,#REF!,0)</f>
        <v>#REF!</v>
      </c>
      <c r="O7016">
        <v>53340.182983000013</v>
      </c>
      <c r="P7016">
        <v>50</v>
      </c>
    </row>
    <row r="7017" spans="1:16">
      <c r="A7017" s="29">
        <v>7015</v>
      </c>
      <c r="B7017" s="29">
        <v>6139.8579999999993</v>
      </c>
      <c r="C7017" s="29">
        <v>16333.565999999901</v>
      </c>
      <c r="D7017" s="29">
        <v>1</v>
      </c>
      <c r="E7017" s="29">
        <v>1</v>
      </c>
      <c r="F7017" s="29">
        <v>62608.787999999899</v>
      </c>
      <c r="G7017" s="29">
        <v>1</v>
      </c>
      <c r="H7017" s="29">
        <v>1</v>
      </c>
      <c r="I7017" s="29">
        <v>1</v>
      </c>
      <c r="K7017" s="432"/>
      <c r="L7017" s="432" t="e">
        <f>IF(K7017=0,#REF!,0)</f>
        <v>#REF!</v>
      </c>
      <c r="O7017">
        <v>53424.420776999999</v>
      </c>
      <c r="P7017">
        <v>66</v>
      </c>
    </row>
    <row r="7018" spans="1:16">
      <c r="A7018" s="29">
        <v>7016</v>
      </c>
      <c r="B7018" s="29">
        <v>1762.222</v>
      </c>
      <c r="C7018" s="29">
        <v>16509.8469999999</v>
      </c>
      <c r="D7018" s="29">
        <v>1</v>
      </c>
      <c r="E7018" s="29">
        <v>1</v>
      </c>
      <c r="F7018" s="29">
        <v>64648.623</v>
      </c>
      <c r="G7018" s="29">
        <v>1</v>
      </c>
      <c r="H7018" s="29">
        <v>1</v>
      </c>
      <c r="I7018" s="29">
        <v>1</v>
      </c>
      <c r="K7018" s="432"/>
      <c r="L7018" s="432" t="e">
        <f>IF(K7018=0,#REF!,0)</f>
        <v>#REF!</v>
      </c>
      <c r="O7018">
        <v>55365.918304999999</v>
      </c>
      <c r="P7018">
        <v>49</v>
      </c>
    </row>
    <row r="7019" spans="1:16">
      <c r="A7019" s="29">
        <v>7017</v>
      </c>
      <c r="B7019" s="29">
        <v>1032.623999999998</v>
      </c>
      <c r="C7019" s="29">
        <v>17298.3829999999</v>
      </c>
      <c r="D7019" s="29">
        <v>1</v>
      </c>
      <c r="E7019" s="29">
        <v>1</v>
      </c>
      <c r="F7019" s="29">
        <v>56833.624000000003</v>
      </c>
      <c r="G7019" s="29">
        <v>1</v>
      </c>
      <c r="H7019" s="29">
        <v>1</v>
      </c>
      <c r="I7019" s="29">
        <v>1</v>
      </c>
      <c r="K7019" s="432"/>
      <c r="L7019" s="432" t="e">
        <f>IF(K7019=0,#REF!,0)</f>
        <v>#REF!</v>
      </c>
      <c r="O7019">
        <v>56692.293151999998</v>
      </c>
      <c r="P7019">
        <v>51</v>
      </c>
    </row>
    <row r="7020" spans="1:16">
      <c r="A7020" s="29">
        <v>7018</v>
      </c>
      <c r="B7020" s="29">
        <v>1153.2399999999991</v>
      </c>
      <c r="C7020" s="29">
        <v>18055.0089999999</v>
      </c>
      <c r="D7020" s="29">
        <v>1</v>
      </c>
      <c r="E7020" s="29">
        <v>1</v>
      </c>
      <c r="F7020" s="29">
        <v>45679.534</v>
      </c>
      <c r="G7020" s="29">
        <v>1</v>
      </c>
      <c r="H7020" s="29">
        <v>1</v>
      </c>
      <c r="I7020" s="29">
        <v>1</v>
      </c>
      <c r="K7020" s="432"/>
      <c r="L7020" s="432" t="e">
        <f>IF(K7020=0,#REF!,0)</f>
        <v>#REF!</v>
      </c>
      <c r="O7020">
        <v>59110.591827999997</v>
      </c>
      <c r="P7020">
        <v>43</v>
      </c>
    </row>
    <row r="7021" spans="1:16">
      <c r="A7021" s="29">
        <v>7019</v>
      </c>
      <c r="B7021" s="29">
        <v>1213.5469999999989</v>
      </c>
      <c r="C7021" s="29">
        <v>18731.2779999999</v>
      </c>
      <c r="D7021" s="29">
        <v>1</v>
      </c>
      <c r="E7021" s="29">
        <v>1</v>
      </c>
      <c r="F7021" s="29">
        <v>38455.613999999892</v>
      </c>
      <c r="G7021" s="29">
        <v>1</v>
      </c>
      <c r="H7021" s="29">
        <v>1</v>
      </c>
      <c r="I7021" s="29">
        <v>1</v>
      </c>
      <c r="K7021" s="432">
        <v>14458.413301988099</v>
      </c>
      <c r="L7021" s="432">
        <f>IF(K7021=0,#REF!,0)</f>
        <v>0</v>
      </c>
      <c r="O7021">
        <v>59296.105131999997</v>
      </c>
      <c r="P7021">
        <v>45</v>
      </c>
    </row>
    <row r="7022" spans="1:16">
      <c r="A7022" s="29">
        <v>7020</v>
      </c>
      <c r="B7022" s="29">
        <v>1213.5469999999989</v>
      </c>
      <c r="C7022" s="29">
        <v>18294.355999999902</v>
      </c>
      <c r="D7022" s="29">
        <v>1</v>
      </c>
      <c r="E7022" s="29">
        <v>1</v>
      </c>
      <c r="F7022" s="29">
        <v>30567.536999999891</v>
      </c>
      <c r="G7022" s="29">
        <v>1</v>
      </c>
      <c r="H7022" s="29">
        <v>1</v>
      </c>
      <c r="I7022" s="29">
        <v>1</v>
      </c>
      <c r="K7022" s="432">
        <v>26657.772124648069</v>
      </c>
      <c r="L7022" s="432">
        <f>IF(K7022=0,#REF!,0)</f>
        <v>0</v>
      </c>
      <c r="O7022">
        <v>59009.082520000004</v>
      </c>
      <c r="P7022">
        <v>41</v>
      </c>
    </row>
    <row r="7023" spans="1:16">
      <c r="A7023" s="29">
        <v>7021</v>
      </c>
      <c r="B7023" s="29">
        <v>6200.1660000000002</v>
      </c>
      <c r="C7023" s="29">
        <v>16386.614999999889</v>
      </c>
      <c r="D7023" s="29">
        <v>1</v>
      </c>
      <c r="E7023" s="29">
        <v>1</v>
      </c>
      <c r="F7023" s="29">
        <v>8364.3070000000007</v>
      </c>
      <c r="G7023" s="29">
        <v>1</v>
      </c>
      <c r="H7023" s="29">
        <v>1</v>
      </c>
      <c r="I7023" s="29">
        <v>1</v>
      </c>
      <c r="K7023" s="432">
        <v>2558.177864731078</v>
      </c>
      <c r="L7023" s="432">
        <f>IF(K7023=0,#REF!,0)</f>
        <v>0</v>
      </c>
      <c r="O7023">
        <v>56577.185181000001</v>
      </c>
      <c r="P7023">
        <v>39</v>
      </c>
    </row>
    <row r="7024" spans="1:16">
      <c r="A7024" s="29">
        <v>7022</v>
      </c>
      <c r="B7024" s="29">
        <v>1762.222</v>
      </c>
      <c r="C7024" s="29">
        <v>16203.5909999999</v>
      </c>
      <c r="D7024" s="29">
        <v>1</v>
      </c>
      <c r="E7024" s="29">
        <v>1</v>
      </c>
      <c r="F7024" s="29">
        <v>16478.24499999989</v>
      </c>
      <c r="G7024" s="29">
        <v>1</v>
      </c>
      <c r="H7024" s="29">
        <v>1</v>
      </c>
      <c r="I7024" s="29">
        <v>1</v>
      </c>
      <c r="K7024" s="432">
        <v>13335.969419082279</v>
      </c>
      <c r="L7024" s="432">
        <f>IF(K7024=0,#REF!,0)</f>
        <v>0</v>
      </c>
      <c r="O7024">
        <v>57739.377227999998</v>
      </c>
      <c r="P7024">
        <v>40</v>
      </c>
    </row>
    <row r="7025" spans="1:16">
      <c r="A7025" s="29">
        <v>7023</v>
      </c>
      <c r="B7025" s="29">
        <v>1032.623999999998</v>
      </c>
      <c r="C7025" s="29">
        <v>16974.336999999901</v>
      </c>
      <c r="D7025" s="29">
        <v>1</v>
      </c>
      <c r="E7025" s="29">
        <v>1</v>
      </c>
      <c r="F7025" s="29">
        <v>16362.340999999889</v>
      </c>
      <c r="G7025" s="29">
        <v>1</v>
      </c>
      <c r="H7025" s="29">
        <v>1</v>
      </c>
      <c r="I7025" s="29">
        <v>1</v>
      </c>
      <c r="K7025" s="432">
        <v>5530.0314541281414</v>
      </c>
      <c r="L7025" s="432">
        <f>IF(K7025=0,#REF!,0)</f>
        <v>0</v>
      </c>
      <c r="O7025">
        <v>60152.447784999997</v>
      </c>
      <c r="P7025">
        <v>38</v>
      </c>
    </row>
    <row r="7026" spans="1:16">
      <c r="A7026" s="29">
        <v>7024</v>
      </c>
      <c r="B7026" s="29">
        <v>1032.623999999998</v>
      </c>
      <c r="C7026" s="29">
        <v>16589.929999999898</v>
      </c>
      <c r="D7026" s="29">
        <v>1</v>
      </c>
      <c r="E7026" s="29">
        <v>1</v>
      </c>
      <c r="F7026" s="29">
        <v>16076.945999999991</v>
      </c>
      <c r="G7026" s="29">
        <v>1</v>
      </c>
      <c r="H7026" s="29">
        <v>1</v>
      </c>
      <c r="I7026" s="29">
        <v>1</v>
      </c>
      <c r="K7026" s="432"/>
      <c r="L7026" s="432" t="e">
        <f>IF(K7026=0,#REF!,0)</f>
        <v>#REF!</v>
      </c>
      <c r="O7026">
        <v>59583.605132999997</v>
      </c>
      <c r="P7026">
        <v>40</v>
      </c>
    </row>
    <row r="7027" spans="1:16">
      <c r="A7027" s="29">
        <v>7025</v>
      </c>
      <c r="B7027" s="29">
        <v>1032.623999999998</v>
      </c>
      <c r="C7027" s="29">
        <v>16325.9309999999</v>
      </c>
      <c r="D7027" s="29">
        <v>1</v>
      </c>
      <c r="E7027" s="29">
        <v>1</v>
      </c>
      <c r="F7027" s="29">
        <v>18729.4389999999</v>
      </c>
      <c r="G7027" s="29">
        <v>1</v>
      </c>
      <c r="H7027" s="29">
        <v>1</v>
      </c>
      <c r="I7027" s="29">
        <v>1</v>
      </c>
      <c r="K7027" s="432"/>
      <c r="L7027" s="432" t="e">
        <f>IF(K7027=0,#REF!,0)</f>
        <v>#REF!</v>
      </c>
      <c r="O7027">
        <v>59569.175323000003</v>
      </c>
      <c r="P7027">
        <v>33</v>
      </c>
    </row>
    <row r="7028" spans="1:16">
      <c r="A7028" s="29">
        <v>7026</v>
      </c>
      <c r="B7028" s="29">
        <v>1762.222</v>
      </c>
      <c r="C7028" s="29">
        <v>15835.9209999999</v>
      </c>
      <c r="D7028" s="29">
        <v>1</v>
      </c>
      <c r="E7028" s="29">
        <v>1</v>
      </c>
      <c r="F7028" s="29">
        <v>25112.659999999989</v>
      </c>
      <c r="G7028" s="29">
        <v>1</v>
      </c>
      <c r="H7028" s="29">
        <v>1</v>
      </c>
      <c r="I7028" s="29">
        <v>1</v>
      </c>
      <c r="K7028" s="432"/>
      <c r="L7028" s="432" t="e">
        <f>IF(K7028=0,#REF!,0)</f>
        <v>#REF!</v>
      </c>
      <c r="O7028">
        <v>60298.126128999997</v>
      </c>
      <c r="P7028">
        <v>51</v>
      </c>
    </row>
    <row r="7029" spans="1:16">
      <c r="A7029" s="29">
        <v>7027</v>
      </c>
      <c r="B7029" s="29">
        <v>6139.8579999999993</v>
      </c>
      <c r="C7029" s="29">
        <v>15870.459999999901</v>
      </c>
      <c r="D7029" s="29">
        <v>1</v>
      </c>
      <c r="E7029" s="29">
        <v>1</v>
      </c>
      <c r="F7029" s="29">
        <v>19428.338999999902</v>
      </c>
      <c r="G7029" s="29">
        <v>1</v>
      </c>
      <c r="H7029" s="29">
        <v>1</v>
      </c>
      <c r="I7029" s="29">
        <v>1</v>
      </c>
      <c r="K7029" s="432"/>
      <c r="L7029" s="432" t="e">
        <f>IF(K7029=0,#REF!,0)</f>
        <v>#REF!</v>
      </c>
      <c r="O7029">
        <v>60423.031524999999</v>
      </c>
      <c r="P7029">
        <v>42</v>
      </c>
    </row>
    <row r="7030" spans="1:16">
      <c r="A7030" s="29">
        <v>7028</v>
      </c>
      <c r="B7030" s="29">
        <v>7599.07</v>
      </c>
      <c r="C7030" s="29">
        <v>17239.0969999999</v>
      </c>
      <c r="D7030" s="29">
        <v>1</v>
      </c>
      <c r="E7030" s="29">
        <v>1</v>
      </c>
      <c r="F7030" s="29">
        <v>19796.5819999999</v>
      </c>
      <c r="G7030" s="29">
        <v>1</v>
      </c>
      <c r="H7030" s="29">
        <v>1</v>
      </c>
      <c r="I7030" s="29">
        <v>1</v>
      </c>
      <c r="K7030" s="432"/>
      <c r="L7030" s="432" t="e">
        <f>IF(K7030=0,#REF!,0)</f>
        <v>#REF!</v>
      </c>
      <c r="O7030">
        <v>60454.513367</v>
      </c>
      <c r="P7030">
        <v>67</v>
      </c>
    </row>
    <row r="7031" spans="1:16">
      <c r="A7031" s="29">
        <v>7029</v>
      </c>
      <c r="B7031" s="29">
        <v>1762.222</v>
      </c>
      <c r="C7031" s="29">
        <v>16775.8479999999</v>
      </c>
      <c r="D7031" s="29">
        <v>1</v>
      </c>
      <c r="E7031" s="29">
        <v>1</v>
      </c>
      <c r="F7031" s="29">
        <v>31599.975999999999</v>
      </c>
      <c r="G7031" s="29">
        <v>1</v>
      </c>
      <c r="H7031" s="29">
        <v>1</v>
      </c>
      <c r="I7031" s="29">
        <v>1</v>
      </c>
      <c r="K7031" s="432"/>
      <c r="L7031" s="432" t="e">
        <f>IF(K7031=0,#REF!,0)</f>
        <v>#REF!</v>
      </c>
      <c r="O7031">
        <v>58835.138550000003</v>
      </c>
      <c r="P7031">
        <v>68</v>
      </c>
    </row>
    <row r="7032" spans="1:16">
      <c r="A7032" s="29">
        <v>7030</v>
      </c>
      <c r="B7032" s="29">
        <v>1762.222</v>
      </c>
      <c r="C7032" s="29">
        <v>16403.6179999999</v>
      </c>
      <c r="D7032" s="29">
        <v>1</v>
      </c>
      <c r="E7032" s="29">
        <v>1</v>
      </c>
      <c r="F7032" s="29">
        <v>2319.576</v>
      </c>
      <c r="G7032" s="29">
        <v>1</v>
      </c>
      <c r="H7032" s="29">
        <v>1</v>
      </c>
      <c r="I7032" s="29">
        <v>1</v>
      </c>
      <c r="K7032" s="432"/>
      <c r="L7032" s="432" t="e">
        <f>IF(K7032=0,#REF!,0)</f>
        <v>#REF!</v>
      </c>
      <c r="O7032">
        <v>58513.899657999988</v>
      </c>
      <c r="P7032">
        <v>71</v>
      </c>
    </row>
    <row r="7033" spans="1:16">
      <c r="A7033" s="29">
        <v>7031</v>
      </c>
      <c r="B7033" s="29">
        <v>1762.222</v>
      </c>
      <c r="C7033" s="29">
        <v>16038.949999999901</v>
      </c>
      <c r="D7033" s="29">
        <v>1</v>
      </c>
      <c r="E7033" s="29">
        <v>1</v>
      </c>
      <c r="F7033" s="29">
        <v>2134.0159999999901</v>
      </c>
      <c r="G7033" s="29">
        <v>1</v>
      </c>
      <c r="H7033" s="29">
        <v>1</v>
      </c>
      <c r="I7033" s="29">
        <v>1</v>
      </c>
      <c r="K7033" s="432"/>
      <c r="L7033" s="432" t="e">
        <f>IF(K7033=0,#REF!,0)</f>
        <v>#REF!</v>
      </c>
      <c r="O7033">
        <v>57880.630126999997</v>
      </c>
      <c r="P7033">
        <v>69</v>
      </c>
    </row>
    <row r="7034" spans="1:16">
      <c r="A7034" s="29">
        <v>7032</v>
      </c>
      <c r="B7034" s="29">
        <v>1032.623999999998</v>
      </c>
      <c r="C7034" s="29">
        <v>16110.6539999999</v>
      </c>
      <c r="D7034" s="29">
        <v>1</v>
      </c>
      <c r="E7034" s="29">
        <v>1</v>
      </c>
      <c r="F7034" s="29">
        <v>1205.1590000000001</v>
      </c>
      <c r="G7034" s="29">
        <v>1</v>
      </c>
      <c r="H7034" s="29">
        <v>1</v>
      </c>
      <c r="I7034" s="29">
        <v>1</v>
      </c>
      <c r="K7034" s="432"/>
      <c r="L7034" s="432" t="e">
        <f>IF(K7034=0,#REF!,0)</f>
        <v>#REF!</v>
      </c>
      <c r="O7034">
        <v>57232.613831000002</v>
      </c>
      <c r="P7034">
        <v>71</v>
      </c>
    </row>
    <row r="7035" spans="1:16">
      <c r="A7035" s="29">
        <v>7033</v>
      </c>
      <c r="B7035" s="29">
        <v>1032.623999999998</v>
      </c>
      <c r="C7035" s="29">
        <v>16166.8049999999</v>
      </c>
      <c r="D7035" s="29">
        <v>1</v>
      </c>
      <c r="E7035" s="29">
        <v>1</v>
      </c>
      <c r="F7035" s="29">
        <v>563.41300000000001</v>
      </c>
      <c r="G7035" s="29">
        <v>1</v>
      </c>
      <c r="H7035" s="29">
        <v>1</v>
      </c>
      <c r="I7035" s="29">
        <v>1</v>
      </c>
      <c r="K7035" s="432"/>
      <c r="L7035" s="432" t="e">
        <f>IF(K7035=0,#REF!,0)</f>
        <v>#REF!</v>
      </c>
      <c r="O7035">
        <v>55508.542236000001</v>
      </c>
      <c r="P7035">
        <v>60</v>
      </c>
    </row>
    <row r="7036" spans="1:16">
      <c r="A7036" s="29">
        <v>7034</v>
      </c>
      <c r="B7036" s="29">
        <v>1032.623999999998</v>
      </c>
      <c r="C7036" s="29">
        <v>16137.5979999999</v>
      </c>
      <c r="D7036" s="29">
        <v>1</v>
      </c>
      <c r="E7036" s="29">
        <v>1</v>
      </c>
      <c r="F7036" s="29">
        <v>327.231999999999</v>
      </c>
      <c r="G7036" s="29">
        <v>1</v>
      </c>
      <c r="H7036" s="29">
        <v>1</v>
      </c>
      <c r="I7036" s="29">
        <v>1</v>
      </c>
      <c r="K7036" s="432"/>
      <c r="L7036" s="432" t="e">
        <f>IF(K7036=0,#REF!,0)</f>
        <v>#REF!</v>
      </c>
      <c r="O7036">
        <v>53378.275421999999</v>
      </c>
      <c r="P7036">
        <v>58</v>
      </c>
    </row>
    <row r="7037" spans="1:16">
      <c r="A7037" s="29">
        <v>7035</v>
      </c>
      <c r="B7037" s="29">
        <v>1032.623999999998</v>
      </c>
      <c r="C7037" s="29">
        <v>16199.709999999901</v>
      </c>
      <c r="D7037" s="29">
        <v>1</v>
      </c>
      <c r="E7037" s="29">
        <v>1</v>
      </c>
      <c r="F7037" s="29">
        <v>281.64899999999898</v>
      </c>
      <c r="G7037" s="29">
        <v>1</v>
      </c>
      <c r="H7037" s="29">
        <v>1</v>
      </c>
      <c r="I7037" s="29">
        <v>1</v>
      </c>
      <c r="K7037" s="432"/>
      <c r="L7037" s="432" t="e">
        <f>IF(K7037=0,#REF!,0)</f>
        <v>#REF!</v>
      </c>
      <c r="O7037">
        <v>53384.082643000002</v>
      </c>
      <c r="P7037">
        <v>59</v>
      </c>
    </row>
    <row r="7038" spans="1:16">
      <c r="A7038" s="29">
        <v>7036</v>
      </c>
      <c r="B7038" s="29">
        <v>1032.623999999998</v>
      </c>
      <c r="C7038" s="29">
        <v>16248.2329999999</v>
      </c>
      <c r="D7038" s="29">
        <v>1</v>
      </c>
      <c r="E7038" s="29">
        <v>1</v>
      </c>
      <c r="F7038" s="29">
        <v>282.50099999999998</v>
      </c>
      <c r="G7038" s="29">
        <v>1</v>
      </c>
      <c r="H7038" s="29">
        <v>1</v>
      </c>
      <c r="I7038" s="29">
        <v>1</v>
      </c>
      <c r="K7038" s="432"/>
      <c r="L7038" s="432" t="e">
        <f>IF(K7038=0,#REF!,0)</f>
        <v>#REF!</v>
      </c>
      <c r="O7038">
        <v>52705.743989000002</v>
      </c>
      <c r="P7038">
        <v>55</v>
      </c>
    </row>
    <row r="7039" spans="1:16">
      <c r="A7039" s="29">
        <v>7037</v>
      </c>
      <c r="B7039" s="29">
        <v>1032.623999999998</v>
      </c>
      <c r="C7039" s="29">
        <v>16276.2409999999</v>
      </c>
      <c r="D7039" s="29">
        <v>1</v>
      </c>
      <c r="E7039" s="29">
        <v>1</v>
      </c>
      <c r="F7039" s="29">
        <v>255.075999999999</v>
      </c>
      <c r="G7039" s="29">
        <v>1</v>
      </c>
      <c r="H7039" s="29">
        <v>1</v>
      </c>
      <c r="I7039" s="29">
        <v>1</v>
      </c>
      <c r="K7039" s="432"/>
      <c r="L7039" s="432" t="e">
        <f>IF(K7039=0,#REF!,0)</f>
        <v>#REF!</v>
      </c>
      <c r="O7039">
        <v>52586.242248000002</v>
      </c>
      <c r="P7039">
        <v>51</v>
      </c>
    </row>
    <row r="7040" spans="1:16">
      <c r="A7040" s="29">
        <v>7038</v>
      </c>
      <c r="B7040" s="29">
        <v>1762.222</v>
      </c>
      <c r="C7040" s="29">
        <v>16299.433999999899</v>
      </c>
      <c r="D7040" s="29">
        <v>1</v>
      </c>
      <c r="E7040" s="29">
        <v>1</v>
      </c>
      <c r="F7040" s="29">
        <v>2532.2370000000001</v>
      </c>
      <c r="G7040" s="29">
        <v>1</v>
      </c>
      <c r="H7040" s="29">
        <v>1</v>
      </c>
      <c r="I7040" s="29">
        <v>1</v>
      </c>
      <c r="K7040" s="432"/>
      <c r="L7040" s="432" t="e">
        <f>IF(K7040=0,#REF!,0)</f>
        <v>#REF!</v>
      </c>
      <c r="O7040">
        <v>52868.100006000001</v>
      </c>
      <c r="P7040">
        <v>61</v>
      </c>
    </row>
    <row r="7041" spans="1:16">
      <c r="A7041" s="29">
        <v>7039</v>
      </c>
      <c r="B7041" s="29">
        <v>6139.8579999999993</v>
      </c>
      <c r="C7041" s="29">
        <v>16391.535999999898</v>
      </c>
      <c r="D7041" s="29">
        <v>1</v>
      </c>
      <c r="E7041" s="29">
        <v>1</v>
      </c>
      <c r="F7041" s="29">
        <v>68967.941999999995</v>
      </c>
      <c r="G7041" s="29">
        <v>1</v>
      </c>
      <c r="H7041" s="29">
        <v>1</v>
      </c>
      <c r="I7041" s="29">
        <v>1</v>
      </c>
      <c r="K7041" s="432"/>
      <c r="L7041" s="432" t="e">
        <f>IF(K7041=0,#REF!,0)</f>
        <v>#REF!</v>
      </c>
      <c r="O7041">
        <v>53781.786864000002</v>
      </c>
      <c r="P7041">
        <v>52</v>
      </c>
    </row>
    <row r="7042" spans="1:16">
      <c r="A7042" s="29">
        <v>7040</v>
      </c>
      <c r="B7042" s="29">
        <v>1762.222</v>
      </c>
      <c r="C7042" s="29">
        <v>45436.693999999887</v>
      </c>
      <c r="D7042" s="29">
        <v>1</v>
      </c>
      <c r="E7042" s="29">
        <v>1</v>
      </c>
      <c r="F7042" s="29">
        <v>68213.38</v>
      </c>
      <c r="G7042" s="29">
        <v>1</v>
      </c>
      <c r="H7042" s="29">
        <v>1</v>
      </c>
      <c r="I7042" s="29">
        <v>1</v>
      </c>
      <c r="K7042" s="432"/>
      <c r="L7042" s="432" t="e">
        <f>IF(K7042=0,#REF!,0)</f>
        <v>#REF!</v>
      </c>
      <c r="O7042">
        <v>53608.241456000003</v>
      </c>
      <c r="P7042">
        <v>60</v>
      </c>
    </row>
    <row r="7043" spans="1:16">
      <c r="A7043" s="29">
        <v>7041</v>
      </c>
      <c r="B7043" s="29">
        <v>1032.623999999998</v>
      </c>
      <c r="C7043" s="29">
        <v>72445.346999999892</v>
      </c>
      <c r="D7043" s="29">
        <v>1</v>
      </c>
      <c r="E7043" s="29">
        <v>1</v>
      </c>
      <c r="F7043" s="29">
        <v>57891.286999999997</v>
      </c>
      <c r="G7043" s="29">
        <v>1</v>
      </c>
      <c r="H7043" s="29">
        <v>1</v>
      </c>
      <c r="I7043" s="29">
        <v>1</v>
      </c>
      <c r="K7043" s="432"/>
      <c r="L7043" s="432" t="e">
        <f>IF(K7043=0,#REF!,0)</f>
        <v>#REF!</v>
      </c>
      <c r="O7043">
        <v>54046.446838999997</v>
      </c>
      <c r="P7043">
        <v>52</v>
      </c>
    </row>
    <row r="7044" spans="1:16">
      <c r="A7044" s="29">
        <v>7042</v>
      </c>
      <c r="B7044" s="29">
        <v>1153.2399999999991</v>
      </c>
      <c r="C7044" s="29">
        <v>87926.98399999988</v>
      </c>
      <c r="D7044" s="29">
        <v>1</v>
      </c>
      <c r="E7044" s="29">
        <v>1</v>
      </c>
      <c r="F7044" s="29">
        <v>45075.794999999896</v>
      </c>
      <c r="G7044" s="29">
        <v>1</v>
      </c>
      <c r="H7044" s="29">
        <v>1</v>
      </c>
      <c r="I7044" s="29">
        <v>1</v>
      </c>
      <c r="K7044" s="432">
        <v>5079.3760618615952</v>
      </c>
      <c r="L7044" s="432">
        <f>IF(K7044=0,#REF!,0)</f>
        <v>0</v>
      </c>
      <c r="O7044">
        <v>54836.469451999998</v>
      </c>
      <c r="P7044">
        <v>57</v>
      </c>
    </row>
    <row r="7045" spans="1:16">
      <c r="A7045" s="29">
        <v>7043</v>
      </c>
      <c r="B7045" s="29">
        <v>1213.5469999999989</v>
      </c>
      <c r="C7045" s="29">
        <v>103207.2919999998</v>
      </c>
      <c r="D7045" s="29">
        <v>1</v>
      </c>
      <c r="E7045" s="29">
        <v>1</v>
      </c>
      <c r="F7045" s="29">
        <v>32397.803</v>
      </c>
      <c r="G7045" s="29">
        <v>1</v>
      </c>
      <c r="H7045" s="29">
        <v>1</v>
      </c>
      <c r="I7045" s="29">
        <v>1</v>
      </c>
      <c r="K7045" s="432">
        <v>22122.507620400491</v>
      </c>
      <c r="L7045" s="432">
        <f>IF(K7045=0,#REF!,0)</f>
        <v>0</v>
      </c>
      <c r="O7045">
        <v>55253.227814000013</v>
      </c>
      <c r="P7045">
        <v>50</v>
      </c>
    </row>
    <row r="7046" spans="1:16">
      <c r="A7046" s="29">
        <v>7044</v>
      </c>
      <c r="B7046" s="29">
        <v>1213.5469999999989</v>
      </c>
      <c r="C7046" s="29">
        <v>86689.905999999886</v>
      </c>
      <c r="D7046" s="29">
        <v>1</v>
      </c>
      <c r="E7046" s="29">
        <v>1</v>
      </c>
      <c r="F7046" s="29">
        <v>21530.386999999901</v>
      </c>
      <c r="G7046" s="29">
        <v>1</v>
      </c>
      <c r="H7046" s="29">
        <v>1</v>
      </c>
      <c r="I7046" s="29">
        <v>1</v>
      </c>
      <c r="K7046" s="432">
        <v>30744.7532557595</v>
      </c>
      <c r="L7046" s="432">
        <f>IF(K7046=0,#REF!,0)</f>
        <v>0</v>
      </c>
      <c r="O7046">
        <v>55787.531616</v>
      </c>
      <c r="P7046">
        <v>45</v>
      </c>
    </row>
    <row r="7047" spans="1:16">
      <c r="A7047" s="29">
        <v>7045</v>
      </c>
      <c r="B7047" s="29">
        <v>6200.1660000000002</v>
      </c>
      <c r="C7047" s="29">
        <v>49529.934999999889</v>
      </c>
      <c r="D7047" s="29">
        <v>1</v>
      </c>
      <c r="E7047" s="29">
        <v>1</v>
      </c>
      <c r="F7047" s="29">
        <v>4534.6209999999992</v>
      </c>
      <c r="G7047" s="29">
        <v>1</v>
      </c>
      <c r="H7047" s="29">
        <v>1</v>
      </c>
      <c r="I7047" s="29">
        <v>1</v>
      </c>
      <c r="K7047" s="432">
        <v>18437.070604349541</v>
      </c>
      <c r="L7047" s="432">
        <f>IF(K7047=0,#REF!,0)</f>
        <v>0</v>
      </c>
      <c r="O7047">
        <v>53908.663511999999</v>
      </c>
      <c r="P7047">
        <v>47</v>
      </c>
    </row>
    <row r="7048" spans="1:16">
      <c r="A7048" s="29">
        <v>7046</v>
      </c>
      <c r="B7048" s="29">
        <v>1762.222</v>
      </c>
      <c r="C7048" s="29">
        <v>68461.046999999904</v>
      </c>
      <c r="D7048" s="29">
        <v>1</v>
      </c>
      <c r="E7048" s="29">
        <v>1</v>
      </c>
      <c r="F7048" s="29">
        <v>7699.1809999999896</v>
      </c>
      <c r="G7048" s="29">
        <v>1</v>
      </c>
      <c r="H7048" s="29">
        <v>1</v>
      </c>
      <c r="I7048" s="29">
        <v>1</v>
      </c>
      <c r="K7048" s="432">
        <v>25187.632044676629</v>
      </c>
      <c r="L7048" s="432">
        <f>IF(K7048=0,#REF!,0)</f>
        <v>0</v>
      </c>
      <c r="O7048">
        <v>54494.625672000002</v>
      </c>
      <c r="P7048">
        <v>44</v>
      </c>
    </row>
    <row r="7049" spans="1:16">
      <c r="A7049" s="29">
        <v>7047</v>
      </c>
      <c r="B7049" s="29">
        <v>1032.623999999998</v>
      </c>
      <c r="C7049" s="29">
        <v>99951.214999999793</v>
      </c>
      <c r="D7049" s="29">
        <v>1</v>
      </c>
      <c r="E7049" s="29">
        <v>1</v>
      </c>
      <c r="F7049" s="29">
        <v>5603.9589999999998</v>
      </c>
      <c r="G7049" s="29">
        <v>1</v>
      </c>
      <c r="H7049" s="29">
        <v>1</v>
      </c>
      <c r="I7049" s="29">
        <v>1</v>
      </c>
      <c r="K7049" s="432">
        <v>16530.3024356569</v>
      </c>
      <c r="L7049" s="432">
        <f>IF(K7049=0,#REF!,0)</f>
        <v>0</v>
      </c>
      <c r="O7049">
        <v>54953.493257000002</v>
      </c>
      <c r="P7049">
        <v>41</v>
      </c>
    </row>
    <row r="7050" spans="1:16">
      <c r="A7050" s="29">
        <v>7048</v>
      </c>
      <c r="B7050" s="29">
        <v>1032.623999999998</v>
      </c>
      <c r="C7050" s="29">
        <v>84042.384999999893</v>
      </c>
      <c r="D7050" s="29">
        <v>1</v>
      </c>
      <c r="E7050" s="29">
        <v>1</v>
      </c>
      <c r="F7050" s="29">
        <v>6666.2669999999898</v>
      </c>
      <c r="G7050" s="29">
        <v>1</v>
      </c>
      <c r="H7050" s="29">
        <v>1</v>
      </c>
      <c r="I7050" s="29">
        <v>1</v>
      </c>
      <c r="K7050" s="432"/>
      <c r="L7050" s="432" t="e">
        <f>IF(K7050=0,#REF!,0)</f>
        <v>#REF!</v>
      </c>
      <c r="O7050">
        <v>54582.509888000001</v>
      </c>
      <c r="P7050">
        <v>36</v>
      </c>
    </row>
    <row r="7051" spans="1:16">
      <c r="A7051" s="29">
        <v>7049</v>
      </c>
      <c r="B7051" s="29">
        <v>1032.623999999998</v>
      </c>
      <c r="C7051" s="29">
        <v>72290.771999999895</v>
      </c>
      <c r="D7051" s="29">
        <v>1</v>
      </c>
      <c r="E7051" s="29">
        <v>1</v>
      </c>
      <c r="F7051" s="29">
        <v>12651.775999999991</v>
      </c>
      <c r="G7051" s="29">
        <v>1</v>
      </c>
      <c r="H7051" s="29">
        <v>1</v>
      </c>
      <c r="I7051" s="29">
        <v>1</v>
      </c>
      <c r="K7051" s="432"/>
      <c r="L7051" s="432" t="e">
        <f>IF(K7051=0,#REF!,0)</f>
        <v>#REF!</v>
      </c>
      <c r="O7051">
        <v>55189.399597000003</v>
      </c>
      <c r="P7051">
        <v>43</v>
      </c>
    </row>
    <row r="7052" spans="1:16">
      <c r="A7052" s="29">
        <v>7050</v>
      </c>
      <c r="B7052" s="29">
        <v>1762.222</v>
      </c>
      <c r="C7052" s="29">
        <v>41051.243999999897</v>
      </c>
      <c r="D7052" s="29">
        <v>1</v>
      </c>
      <c r="E7052" s="29">
        <v>1</v>
      </c>
      <c r="F7052" s="29">
        <v>20826.321</v>
      </c>
      <c r="G7052" s="29">
        <v>1</v>
      </c>
      <c r="H7052" s="29">
        <v>1</v>
      </c>
      <c r="I7052" s="29">
        <v>1</v>
      </c>
      <c r="K7052" s="432"/>
      <c r="L7052" s="432" t="e">
        <f>IF(K7052=0,#REF!,0)</f>
        <v>#REF!</v>
      </c>
      <c r="O7052">
        <v>55364.863982000003</v>
      </c>
      <c r="P7052">
        <v>43</v>
      </c>
    </row>
    <row r="7053" spans="1:16">
      <c r="A7053" s="29">
        <v>7051</v>
      </c>
      <c r="B7053" s="29">
        <v>6139.8579999999993</v>
      </c>
      <c r="C7053" s="29">
        <v>28312.118999999901</v>
      </c>
      <c r="D7053" s="29">
        <v>1</v>
      </c>
      <c r="E7053" s="29">
        <v>1</v>
      </c>
      <c r="F7053" s="29">
        <v>13438.14799999999</v>
      </c>
      <c r="G7053" s="29">
        <v>1</v>
      </c>
      <c r="H7053" s="29">
        <v>1</v>
      </c>
      <c r="I7053" s="29">
        <v>1</v>
      </c>
      <c r="K7053" s="432"/>
      <c r="L7053" s="432" t="e">
        <f>IF(K7053=0,#REF!,0)</f>
        <v>#REF!</v>
      </c>
      <c r="O7053">
        <v>56288.808441000001</v>
      </c>
      <c r="P7053">
        <v>57</v>
      </c>
    </row>
    <row r="7054" spans="1:16">
      <c r="A7054" s="29">
        <v>7052</v>
      </c>
      <c r="B7054" s="29">
        <v>7599.07</v>
      </c>
      <c r="C7054" s="29">
        <v>29683.715999999898</v>
      </c>
      <c r="D7054" s="29">
        <v>1</v>
      </c>
      <c r="E7054" s="29">
        <v>1</v>
      </c>
      <c r="F7054" s="29">
        <v>12905.954999999991</v>
      </c>
      <c r="G7054" s="29">
        <v>1</v>
      </c>
      <c r="H7054" s="29">
        <v>1</v>
      </c>
      <c r="I7054" s="29">
        <v>1</v>
      </c>
      <c r="K7054" s="432"/>
      <c r="L7054" s="432" t="e">
        <f>IF(K7054=0,#REF!,0)</f>
        <v>#REF!</v>
      </c>
      <c r="O7054">
        <v>55626.376495999997</v>
      </c>
      <c r="P7054">
        <v>56</v>
      </c>
    </row>
    <row r="7055" spans="1:16">
      <c r="A7055" s="29">
        <v>7053</v>
      </c>
      <c r="B7055" s="29">
        <v>1762.222</v>
      </c>
      <c r="C7055" s="29">
        <v>16516.0109999999</v>
      </c>
      <c r="D7055" s="29">
        <v>1</v>
      </c>
      <c r="E7055" s="29">
        <v>1</v>
      </c>
      <c r="F7055" s="29">
        <v>25636.084999999999</v>
      </c>
      <c r="G7055" s="29">
        <v>1</v>
      </c>
      <c r="H7055" s="29">
        <v>1</v>
      </c>
      <c r="I7055" s="29">
        <v>1</v>
      </c>
      <c r="K7055" s="432"/>
      <c r="L7055" s="432" t="e">
        <f>IF(K7055=0,#REF!,0)</f>
        <v>#REF!</v>
      </c>
      <c r="O7055">
        <v>55455.184021000001</v>
      </c>
      <c r="P7055">
        <v>61</v>
      </c>
    </row>
    <row r="7056" spans="1:16">
      <c r="A7056" s="29">
        <v>7054</v>
      </c>
      <c r="B7056" s="29">
        <v>1762.222</v>
      </c>
      <c r="C7056" s="29">
        <v>16129.299999999899</v>
      </c>
      <c r="D7056" s="29">
        <v>1</v>
      </c>
      <c r="E7056" s="29">
        <v>1</v>
      </c>
      <c r="F7056" s="29">
        <v>2974.1550000000002</v>
      </c>
      <c r="G7056" s="29">
        <v>1</v>
      </c>
      <c r="H7056" s="29">
        <v>1</v>
      </c>
      <c r="I7056" s="29">
        <v>1</v>
      </c>
      <c r="K7056" s="432"/>
      <c r="L7056" s="432" t="e">
        <f>IF(K7056=0,#REF!,0)</f>
        <v>#REF!</v>
      </c>
      <c r="O7056">
        <v>55643.186095999998</v>
      </c>
      <c r="P7056">
        <v>64</v>
      </c>
    </row>
    <row r="7057" spans="1:16">
      <c r="A7057" s="29">
        <v>7055</v>
      </c>
      <c r="B7057" s="29">
        <v>1762.222</v>
      </c>
      <c r="C7057" s="29">
        <v>15751.3729999999</v>
      </c>
      <c r="D7057" s="29">
        <v>1</v>
      </c>
      <c r="E7057" s="29">
        <v>1</v>
      </c>
      <c r="F7057" s="29">
        <v>1662.2190000000001</v>
      </c>
      <c r="G7057" s="29">
        <v>1</v>
      </c>
      <c r="H7057" s="29">
        <v>1</v>
      </c>
      <c r="I7057" s="29">
        <v>1</v>
      </c>
      <c r="K7057" s="432"/>
      <c r="L7057" s="432" t="e">
        <f>IF(K7057=0,#REF!,0)</f>
        <v>#REF!</v>
      </c>
      <c r="O7057">
        <v>55161.434875000014</v>
      </c>
      <c r="P7057">
        <v>67</v>
      </c>
    </row>
    <row r="7058" spans="1:16">
      <c r="A7058" s="29">
        <v>7056</v>
      </c>
      <c r="B7058" s="29">
        <v>1032.623999999998</v>
      </c>
      <c r="C7058" s="29">
        <v>15809.591999999901</v>
      </c>
      <c r="D7058" s="29">
        <v>1</v>
      </c>
      <c r="E7058" s="29">
        <v>1</v>
      </c>
      <c r="F7058" s="29">
        <v>1270.42399999999</v>
      </c>
      <c r="G7058" s="29">
        <v>1</v>
      </c>
      <c r="H7058" s="29">
        <v>1</v>
      </c>
      <c r="I7058" s="29">
        <v>1</v>
      </c>
      <c r="K7058" s="432"/>
      <c r="L7058" s="432" t="e">
        <f>IF(K7058=0,#REF!,0)</f>
        <v>#REF!</v>
      </c>
      <c r="O7058">
        <v>54820.922760000001</v>
      </c>
      <c r="P7058">
        <v>64</v>
      </c>
    </row>
    <row r="7059" spans="1:16">
      <c r="A7059" s="29">
        <v>7057</v>
      </c>
      <c r="B7059" s="29">
        <v>1032.623999999998</v>
      </c>
      <c r="C7059" s="29">
        <v>15839.225999999901</v>
      </c>
      <c r="D7059" s="29">
        <v>1</v>
      </c>
      <c r="E7059" s="29">
        <v>1</v>
      </c>
      <c r="F7059" s="29">
        <v>562.06799999999998</v>
      </c>
      <c r="G7059" s="29">
        <v>1</v>
      </c>
      <c r="H7059" s="29">
        <v>1</v>
      </c>
      <c r="I7059" s="29">
        <v>1</v>
      </c>
      <c r="K7059" s="432"/>
      <c r="L7059" s="432" t="e">
        <f>IF(K7059=0,#REF!,0)</f>
        <v>#REF!</v>
      </c>
      <c r="O7059">
        <v>52943.768401999987</v>
      </c>
      <c r="P7059">
        <v>56</v>
      </c>
    </row>
    <row r="7060" spans="1:16">
      <c r="A7060" s="29">
        <v>7058</v>
      </c>
      <c r="B7060" s="29">
        <v>1032.623999999998</v>
      </c>
      <c r="C7060" s="29">
        <v>15815.728999999899</v>
      </c>
      <c r="D7060" s="29">
        <v>1</v>
      </c>
      <c r="E7060" s="29">
        <v>1</v>
      </c>
      <c r="F7060" s="29">
        <v>325.66399999999902</v>
      </c>
      <c r="G7060" s="29">
        <v>1</v>
      </c>
      <c r="H7060" s="29">
        <v>1</v>
      </c>
      <c r="I7060" s="29">
        <v>1</v>
      </c>
      <c r="K7060" s="432"/>
      <c r="L7060" s="432" t="e">
        <f>IF(K7060=0,#REF!,0)</f>
        <v>#REF!</v>
      </c>
      <c r="O7060">
        <v>51027.551728000013</v>
      </c>
      <c r="P7060">
        <v>62</v>
      </c>
    </row>
    <row r="7061" spans="1:16">
      <c r="A7061" s="29">
        <v>7059</v>
      </c>
      <c r="B7061" s="29">
        <v>1032.623999999998</v>
      </c>
      <c r="C7061" s="29">
        <v>15841.665999999899</v>
      </c>
      <c r="D7061" s="29">
        <v>1</v>
      </c>
      <c r="E7061" s="29">
        <v>1</v>
      </c>
      <c r="F7061" s="29">
        <v>277.41800000000001</v>
      </c>
      <c r="G7061" s="29">
        <v>1</v>
      </c>
      <c r="H7061" s="29">
        <v>1</v>
      </c>
      <c r="I7061" s="29">
        <v>1</v>
      </c>
      <c r="K7061" s="432"/>
      <c r="L7061" s="432" t="e">
        <f>IF(K7061=0,#REF!,0)</f>
        <v>#REF!</v>
      </c>
      <c r="O7061">
        <v>50018.945251999998</v>
      </c>
      <c r="P7061">
        <v>53</v>
      </c>
    </row>
    <row r="7062" spans="1:16">
      <c r="A7062" s="29">
        <v>7060</v>
      </c>
      <c r="B7062" s="29">
        <v>1032.623999999998</v>
      </c>
      <c r="C7062" s="29">
        <v>15856.6069999999</v>
      </c>
      <c r="D7062" s="29">
        <v>1</v>
      </c>
      <c r="E7062" s="29">
        <v>1</v>
      </c>
      <c r="F7062" s="29">
        <v>277.98599999999999</v>
      </c>
      <c r="G7062" s="29">
        <v>1</v>
      </c>
      <c r="H7062" s="29">
        <v>1</v>
      </c>
      <c r="I7062" s="29">
        <v>1</v>
      </c>
      <c r="K7062" s="432"/>
      <c r="L7062" s="432" t="e">
        <f>IF(K7062=0,#REF!,0)</f>
        <v>#REF!</v>
      </c>
      <c r="O7062">
        <v>50131.102691</v>
      </c>
      <c r="P7062">
        <v>55</v>
      </c>
    </row>
    <row r="7063" spans="1:16">
      <c r="A7063" s="29">
        <v>7061</v>
      </c>
      <c r="B7063" s="29">
        <v>1032.623999999998</v>
      </c>
      <c r="C7063" s="29">
        <v>15872.076999999899</v>
      </c>
      <c r="D7063" s="29">
        <v>1</v>
      </c>
      <c r="E7063" s="29">
        <v>1</v>
      </c>
      <c r="F7063" s="29">
        <v>246.916</v>
      </c>
      <c r="G7063" s="29">
        <v>1</v>
      </c>
      <c r="H7063" s="29">
        <v>1</v>
      </c>
      <c r="I7063" s="29">
        <v>1</v>
      </c>
      <c r="K7063" s="432"/>
      <c r="L7063" s="432" t="e">
        <f>IF(K7063=0,#REF!,0)</f>
        <v>#REF!</v>
      </c>
      <c r="O7063">
        <v>49402.231871999997</v>
      </c>
      <c r="P7063">
        <v>54</v>
      </c>
    </row>
    <row r="7064" spans="1:16">
      <c r="A7064" s="29">
        <v>7062</v>
      </c>
      <c r="B7064" s="29">
        <v>1762.222</v>
      </c>
      <c r="C7064" s="29">
        <v>15876.7319999999</v>
      </c>
      <c r="D7064" s="29">
        <v>1</v>
      </c>
      <c r="E7064" s="29">
        <v>1</v>
      </c>
      <c r="F7064" s="29">
        <v>2517.7539999999999</v>
      </c>
      <c r="G7064" s="29">
        <v>1</v>
      </c>
      <c r="H7064" s="29">
        <v>1</v>
      </c>
      <c r="I7064" s="29">
        <v>1</v>
      </c>
      <c r="K7064" s="432"/>
      <c r="L7064" s="432" t="e">
        <f>IF(K7064=0,#REF!,0)</f>
        <v>#REF!</v>
      </c>
      <c r="O7064">
        <v>49907.745543999998</v>
      </c>
      <c r="P7064">
        <v>53</v>
      </c>
    </row>
    <row r="7065" spans="1:16">
      <c r="A7065" s="29">
        <v>7063</v>
      </c>
      <c r="B7065" s="29">
        <v>6139.8579999999993</v>
      </c>
      <c r="C7065" s="29">
        <v>15970.190999999901</v>
      </c>
      <c r="D7065" s="29">
        <v>1</v>
      </c>
      <c r="E7065" s="29">
        <v>1</v>
      </c>
      <c r="F7065" s="29">
        <v>48502.944000000003</v>
      </c>
      <c r="G7065" s="29">
        <v>1</v>
      </c>
      <c r="H7065" s="29">
        <v>1</v>
      </c>
      <c r="I7065" s="29">
        <v>1</v>
      </c>
      <c r="K7065" s="432"/>
      <c r="L7065" s="432" t="e">
        <f>IF(K7065=0,#REF!,0)</f>
        <v>#REF!</v>
      </c>
      <c r="O7065">
        <v>50390.627869000004</v>
      </c>
      <c r="P7065">
        <v>52</v>
      </c>
    </row>
    <row r="7066" spans="1:16">
      <c r="A7066" s="29">
        <v>7064</v>
      </c>
      <c r="B7066" s="29">
        <v>1762.222</v>
      </c>
      <c r="C7066" s="29">
        <v>43228.633999999882</v>
      </c>
      <c r="D7066" s="29">
        <v>1</v>
      </c>
      <c r="E7066" s="29">
        <v>1</v>
      </c>
      <c r="F7066" s="29">
        <v>49051.876999999993</v>
      </c>
      <c r="G7066" s="29">
        <v>1</v>
      </c>
      <c r="H7066" s="29">
        <v>1</v>
      </c>
      <c r="I7066" s="29">
        <v>1</v>
      </c>
      <c r="K7066" s="432"/>
      <c r="L7066" s="432" t="e">
        <f>IF(K7066=0,#REF!,0)</f>
        <v>#REF!</v>
      </c>
      <c r="O7066">
        <v>50448.908356</v>
      </c>
      <c r="P7066">
        <v>52</v>
      </c>
    </row>
    <row r="7067" spans="1:16">
      <c r="A7067" s="29">
        <v>7065</v>
      </c>
      <c r="B7067" s="29">
        <v>1032.623999999998</v>
      </c>
      <c r="C7067" s="29">
        <v>70287.895999999892</v>
      </c>
      <c r="D7067" s="29">
        <v>1</v>
      </c>
      <c r="E7067" s="29">
        <v>1</v>
      </c>
      <c r="F7067" s="29">
        <v>40214.262000000002</v>
      </c>
      <c r="G7067" s="29">
        <v>1</v>
      </c>
      <c r="H7067" s="29">
        <v>1</v>
      </c>
      <c r="I7067" s="29">
        <v>1</v>
      </c>
      <c r="K7067" s="432"/>
      <c r="L7067" s="432" t="e">
        <f>IF(K7067=0,#REF!,0)</f>
        <v>#REF!</v>
      </c>
      <c r="O7067">
        <v>49005.636871000002</v>
      </c>
      <c r="P7067">
        <v>50</v>
      </c>
    </row>
    <row r="7068" spans="1:16">
      <c r="A7068" s="29">
        <v>7066</v>
      </c>
      <c r="B7068" s="29">
        <v>1153.2399999999991</v>
      </c>
      <c r="C7068" s="29">
        <v>85855.859999999899</v>
      </c>
      <c r="D7068" s="29">
        <v>1</v>
      </c>
      <c r="E7068" s="29">
        <v>1</v>
      </c>
      <c r="F7068" s="29">
        <v>27847.104999999989</v>
      </c>
      <c r="G7068" s="29">
        <v>1</v>
      </c>
      <c r="H7068" s="29">
        <v>1</v>
      </c>
      <c r="I7068" s="29">
        <v>1</v>
      </c>
      <c r="K7068" s="432">
        <v>8367.297662425859</v>
      </c>
      <c r="L7068" s="432">
        <f>IF(K7068=0,#REF!,0)</f>
        <v>0</v>
      </c>
      <c r="O7068">
        <v>49271.672058999997</v>
      </c>
      <c r="P7068">
        <v>55</v>
      </c>
    </row>
    <row r="7069" spans="1:16">
      <c r="A7069" s="29">
        <v>7067</v>
      </c>
      <c r="B7069" s="29">
        <v>1213.5469999999989</v>
      </c>
      <c r="C7069" s="29">
        <v>101737.83199999981</v>
      </c>
      <c r="D7069" s="29">
        <v>1</v>
      </c>
      <c r="E7069" s="29">
        <v>1</v>
      </c>
      <c r="F7069" s="29">
        <v>16947.288999999899</v>
      </c>
      <c r="G7069" s="29">
        <v>1</v>
      </c>
      <c r="H7069" s="29">
        <v>1</v>
      </c>
      <c r="I7069" s="29">
        <v>1</v>
      </c>
      <c r="K7069" s="432">
        <v>35094.186437818913</v>
      </c>
      <c r="L7069" s="432">
        <f>IF(K7069=0,#REF!,0)</f>
        <v>0</v>
      </c>
      <c r="O7069">
        <v>48553.466827999997</v>
      </c>
      <c r="P7069">
        <v>52</v>
      </c>
    </row>
    <row r="7070" spans="1:16">
      <c r="A7070" s="29">
        <v>7068</v>
      </c>
      <c r="B7070" s="29">
        <v>1213.5469999999989</v>
      </c>
      <c r="C7070" s="29">
        <v>85584.111999999906</v>
      </c>
      <c r="D7070" s="29">
        <v>1</v>
      </c>
      <c r="E7070" s="29">
        <v>1</v>
      </c>
      <c r="F7070" s="29">
        <v>6681.1279999999897</v>
      </c>
      <c r="G7070" s="29">
        <v>1</v>
      </c>
      <c r="H7070" s="29">
        <v>1</v>
      </c>
      <c r="I7070" s="29">
        <v>1</v>
      </c>
      <c r="K7070" s="432">
        <v>16818.082123428911</v>
      </c>
      <c r="L7070" s="432">
        <f>IF(K7070=0,#REF!,0)</f>
        <v>0</v>
      </c>
      <c r="O7070">
        <v>48431.917084000001</v>
      </c>
      <c r="P7070">
        <v>50</v>
      </c>
    </row>
    <row r="7071" spans="1:16">
      <c r="A7071" s="29">
        <v>7069</v>
      </c>
      <c r="B7071" s="29">
        <v>6200.1660000000002</v>
      </c>
      <c r="C7071" s="29">
        <v>48534.010999999897</v>
      </c>
      <c r="D7071" s="29">
        <v>1</v>
      </c>
      <c r="E7071" s="29">
        <v>1</v>
      </c>
      <c r="F7071" s="29">
        <v>4147.5360000000001</v>
      </c>
      <c r="G7071" s="29">
        <v>1</v>
      </c>
      <c r="H7071" s="29">
        <v>1</v>
      </c>
      <c r="I7071" s="29">
        <v>1</v>
      </c>
      <c r="K7071" s="432">
        <v>33989.291659957533</v>
      </c>
      <c r="L7071" s="432">
        <f>IF(K7071=0,#REF!,0)</f>
        <v>0</v>
      </c>
      <c r="O7071">
        <v>48069.082825999998</v>
      </c>
      <c r="P7071">
        <v>48</v>
      </c>
    </row>
    <row r="7072" spans="1:16">
      <c r="A7072" s="29">
        <v>7070</v>
      </c>
      <c r="B7072" s="29">
        <v>1762.222</v>
      </c>
      <c r="C7072" s="29">
        <v>67858.425999999905</v>
      </c>
      <c r="D7072" s="29">
        <v>1</v>
      </c>
      <c r="E7072" s="29">
        <v>1</v>
      </c>
      <c r="F7072" s="29">
        <v>3687.9779999999901</v>
      </c>
      <c r="G7072" s="29">
        <v>1</v>
      </c>
      <c r="H7072" s="29">
        <v>1</v>
      </c>
      <c r="I7072" s="29">
        <v>1</v>
      </c>
      <c r="K7072" s="432">
        <v>22416.63469298675</v>
      </c>
      <c r="L7072" s="432">
        <f>IF(K7072=0,#REF!,0)</f>
        <v>0</v>
      </c>
      <c r="O7072">
        <v>48666.243989000002</v>
      </c>
      <c r="P7072">
        <v>48</v>
      </c>
    </row>
    <row r="7073" spans="1:16">
      <c r="A7073" s="29">
        <v>7071</v>
      </c>
      <c r="B7073" s="29">
        <v>1032.623999999998</v>
      </c>
      <c r="C7073" s="29">
        <v>99763.368999999802</v>
      </c>
      <c r="D7073" s="29">
        <v>1</v>
      </c>
      <c r="E7073" s="29">
        <v>1</v>
      </c>
      <c r="F7073" s="29">
        <v>2114.5929999999998</v>
      </c>
      <c r="G7073" s="29">
        <v>1</v>
      </c>
      <c r="H7073" s="29">
        <v>1</v>
      </c>
      <c r="I7073" s="29">
        <v>1</v>
      </c>
      <c r="K7073" s="432">
        <v>15460.446709902561</v>
      </c>
      <c r="L7073" s="432">
        <f>IF(K7073=0,#REF!,0)</f>
        <v>0</v>
      </c>
      <c r="O7073">
        <v>48529.636718999987</v>
      </c>
      <c r="P7073">
        <v>46</v>
      </c>
    </row>
    <row r="7074" spans="1:16">
      <c r="A7074" s="29">
        <v>7072</v>
      </c>
      <c r="B7074" s="29">
        <v>1032.623999999998</v>
      </c>
      <c r="C7074" s="29">
        <v>83810.3829999999</v>
      </c>
      <c r="D7074" s="29">
        <v>1</v>
      </c>
      <c r="E7074" s="29">
        <v>1</v>
      </c>
      <c r="F7074" s="29">
        <v>1853.0549999999901</v>
      </c>
      <c r="G7074" s="29">
        <v>1</v>
      </c>
      <c r="H7074" s="29">
        <v>1</v>
      </c>
      <c r="I7074" s="29">
        <v>1</v>
      </c>
      <c r="K7074" s="432"/>
      <c r="L7074" s="432" t="e">
        <f>IF(K7074=0,#REF!,0)</f>
        <v>#REF!</v>
      </c>
      <c r="O7074">
        <v>48796.620575000001</v>
      </c>
      <c r="P7074">
        <v>46</v>
      </c>
    </row>
    <row r="7075" spans="1:16">
      <c r="A7075" s="29">
        <v>7073</v>
      </c>
      <c r="B7075" s="29">
        <v>1032.623999999998</v>
      </c>
      <c r="C7075" s="29">
        <v>71901.895999999892</v>
      </c>
      <c r="D7075" s="29">
        <v>1</v>
      </c>
      <c r="E7075" s="29">
        <v>1</v>
      </c>
      <c r="F7075" s="29">
        <v>2115.4739999999902</v>
      </c>
      <c r="G7075" s="29">
        <v>1</v>
      </c>
      <c r="H7075" s="29">
        <v>1</v>
      </c>
      <c r="I7075" s="29">
        <v>1</v>
      </c>
      <c r="K7075" s="432"/>
      <c r="L7075" s="432" t="e">
        <f>IF(K7075=0,#REF!,0)</f>
        <v>#REF!</v>
      </c>
      <c r="O7075">
        <v>49547.006500000003</v>
      </c>
      <c r="P7075">
        <v>47</v>
      </c>
    </row>
    <row r="7076" spans="1:16">
      <c r="A7076" s="29">
        <v>7074</v>
      </c>
      <c r="B7076" s="29">
        <v>1762.222</v>
      </c>
      <c r="C7076" s="29">
        <v>40148.8469999999</v>
      </c>
      <c r="D7076" s="29">
        <v>1</v>
      </c>
      <c r="E7076" s="29">
        <v>1</v>
      </c>
      <c r="F7076" s="29">
        <v>3885.56</v>
      </c>
      <c r="G7076" s="29">
        <v>1</v>
      </c>
      <c r="H7076" s="29">
        <v>1</v>
      </c>
      <c r="I7076" s="29">
        <v>1</v>
      </c>
      <c r="K7076" s="432"/>
      <c r="L7076" s="432" t="e">
        <f>IF(K7076=0,#REF!,0)</f>
        <v>#REF!</v>
      </c>
      <c r="O7076">
        <v>50853.426207999997</v>
      </c>
      <c r="P7076">
        <v>53</v>
      </c>
    </row>
    <row r="7077" spans="1:16">
      <c r="A7077" s="29">
        <v>7075</v>
      </c>
      <c r="B7077" s="29">
        <v>6139.8579999999993</v>
      </c>
      <c r="C7077" s="29">
        <v>28120.190999999901</v>
      </c>
      <c r="D7077" s="29">
        <v>1</v>
      </c>
      <c r="E7077" s="29">
        <v>1</v>
      </c>
      <c r="F7077" s="29">
        <v>5200.6350000000002</v>
      </c>
      <c r="G7077" s="29">
        <v>1</v>
      </c>
      <c r="H7077" s="29">
        <v>1</v>
      </c>
      <c r="I7077" s="29">
        <v>1</v>
      </c>
      <c r="K7077" s="432"/>
      <c r="L7077" s="432" t="e">
        <f>IF(K7077=0,#REF!,0)</f>
        <v>#REF!</v>
      </c>
      <c r="O7077">
        <v>53407.540130999987</v>
      </c>
      <c r="P7077">
        <v>66</v>
      </c>
    </row>
    <row r="7078" spans="1:16">
      <c r="A7078" s="29">
        <v>7076</v>
      </c>
      <c r="B7078" s="29">
        <v>7599.07</v>
      </c>
      <c r="C7078" s="29">
        <v>29388.907999999901</v>
      </c>
      <c r="D7078" s="29">
        <v>1</v>
      </c>
      <c r="E7078" s="29">
        <v>1</v>
      </c>
      <c r="F7078" s="29">
        <v>5266.7370000000001</v>
      </c>
      <c r="G7078" s="29">
        <v>1</v>
      </c>
      <c r="H7078" s="29">
        <v>1</v>
      </c>
      <c r="I7078" s="29">
        <v>1</v>
      </c>
      <c r="K7078" s="432"/>
      <c r="L7078" s="432" t="e">
        <f>IF(K7078=0,#REF!,0)</f>
        <v>#REF!</v>
      </c>
      <c r="O7078">
        <v>53934.805389000001</v>
      </c>
      <c r="P7078">
        <v>80</v>
      </c>
    </row>
    <row r="7079" spans="1:16">
      <c r="A7079" s="29">
        <v>7077</v>
      </c>
      <c r="B7079" s="29">
        <v>1762.222</v>
      </c>
      <c r="C7079" s="29">
        <v>16153.0519999999</v>
      </c>
      <c r="D7079" s="29">
        <v>1</v>
      </c>
      <c r="E7079" s="29">
        <v>1</v>
      </c>
      <c r="F7079" s="29">
        <v>8968.3839999999909</v>
      </c>
      <c r="G7079" s="29">
        <v>1</v>
      </c>
      <c r="H7079" s="29">
        <v>1</v>
      </c>
      <c r="I7079" s="29">
        <v>1</v>
      </c>
      <c r="K7079" s="432"/>
      <c r="L7079" s="432" t="e">
        <f>IF(K7079=0,#REF!,0)</f>
        <v>#REF!</v>
      </c>
      <c r="O7079">
        <v>54382.629792</v>
      </c>
      <c r="P7079">
        <v>87</v>
      </c>
    </row>
    <row r="7080" spans="1:16">
      <c r="A7080" s="29">
        <v>7078</v>
      </c>
      <c r="B7080" s="29">
        <v>1762.222</v>
      </c>
      <c r="C7080" s="29">
        <v>15703.841999999901</v>
      </c>
      <c r="D7080" s="29">
        <v>1</v>
      </c>
      <c r="E7080" s="29">
        <v>1</v>
      </c>
      <c r="F7080" s="29">
        <v>2970.9839999999999</v>
      </c>
      <c r="G7080" s="29">
        <v>1</v>
      </c>
      <c r="H7080" s="29">
        <v>1</v>
      </c>
      <c r="I7080" s="29">
        <v>1</v>
      </c>
      <c r="K7080" s="432"/>
      <c r="L7080" s="432" t="e">
        <f>IF(K7080=0,#REF!,0)</f>
        <v>#REF!</v>
      </c>
      <c r="O7080">
        <v>53431.349914999999</v>
      </c>
      <c r="P7080">
        <v>86</v>
      </c>
    </row>
    <row r="7081" spans="1:16">
      <c r="A7081" s="29">
        <v>7079</v>
      </c>
      <c r="B7081" s="29">
        <v>1762.222</v>
      </c>
      <c r="C7081" s="29">
        <v>15362.2859999999</v>
      </c>
      <c r="D7081" s="29">
        <v>1</v>
      </c>
      <c r="E7081" s="29">
        <v>1</v>
      </c>
      <c r="F7081" s="29">
        <v>1660.21299999999</v>
      </c>
      <c r="G7081" s="29">
        <v>1</v>
      </c>
      <c r="H7081" s="29">
        <v>1</v>
      </c>
      <c r="I7081" s="29">
        <v>1</v>
      </c>
      <c r="K7081" s="432"/>
      <c r="L7081" s="432" t="e">
        <f>IF(K7081=0,#REF!,0)</f>
        <v>#REF!</v>
      </c>
      <c r="O7081">
        <v>53379.102508000004</v>
      </c>
      <c r="P7081">
        <v>79</v>
      </c>
    </row>
    <row r="7082" spans="1:16">
      <c r="A7082" s="29">
        <v>7080</v>
      </c>
      <c r="B7082" s="29">
        <v>1032.623999999998</v>
      </c>
      <c r="C7082" s="29">
        <v>15448.165999999899</v>
      </c>
      <c r="D7082" s="29">
        <v>1</v>
      </c>
      <c r="E7082" s="29">
        <v>1</v>
      </c>
      <c r="F7082" s="29">
        <v>1268.713</v>
      </c>
      <c r="G7082" s="29">
        <v>1</v>
      </c>
      <c r="H7082" s="29">
        <v>1</v>
      </c>
      <c r="I7082" s="29">
        <v>1</v>
      </c>
      <c r="K7082" s="432"/>
      <c r="L7082" s="432" t="e">
        <f>IF(K7082=0,#REF!,0)</f>
        <v>#REF!</v>
      </c>
      <c r="O7082">
        <v>52528.593903000001</v>
      </c>
      <c r="P7082">
        <v>76</v>
      </c>
    </row>
    <row r="7083" spans="1:16">
      <c r="A7083" s="29">
        <v>7081</v>
      </c>
      <c r="B7083" s="29">
        <v>1032.623999999998</v>
      </c>
      <c r="C7083" s="29">
        <v>15531.996999999899</v>
      </c>
      <c r="D7083" s="29">
        <v>1</v>
      </c>
      <c r="E7083" s="29">
        <v>1</v>
      </c>
      <c r="F7083" s="29">
        <v>560.83299999999997</v>
      </c>
      <c r="G7083" s="29">
        <v>1</v>
      </c>
      <c r="H7083" s="29">
        <v>1</v>
      </c>
      <c r="I7083" s="29">
        <v>1</v>
      </c>
      <c r="K7083" s="432"/>
      <c r="L7083" s="432" t="e">
        <f>IF(K7083=0,#REF!,0)</f>
        <v>#REF!</v>
      </c>
      <c r="O7083">
        <v>50633.610474000001</v>
      </c>
      <c r="P7083">
        <v>70</v>
      </c>
    </row>
    <row r="7084" spans="1:16">
      <c r="A7084" s="29">
        <v>7082</v>
      </c>
      <c r="B7084" s="29">
        <v>1032.623999999998</v>
      </c>
      <c r="C7084" s="29">
        <v>15542.0649999999</v>
      </c>
      <c r="D7084" s="29">
        <v>1</v>
      </c>
      <c r="E7084" s="29">
        <v>1</v>
      </c>
      <c r="F7084" s="29">
        <v>324.245</v>
      </c>
      <c r="G7084" s="29">
        <v>1</v>
      </c>
      <c r="H7084" s="29">
        <v>1</v>
      </c>
      <c r="I7084" s="29">
        <v>1</v>
      </c>
      <c r="K7084" s="432"/>
      <c r="L7084" s="432" t="e">
        <f>IF(K7084=0,#REF!,0)</f>
        <v>#REF!</v>
      </c>
      <c r="O7084">
        <v>48657.850433</v>
      </c>
      <c r="P7084">
        <v>64</v>
      </c>
    </row>
    <row r="7085" spans="1:16">
      <c r="A7085" s="29">
        <v>7083</v>
      </c>
      <c r="B7085" s="29">
        <v>1032.623999999998</v>
      </c>
      <c r="C7085" s="29">
        <v>15609.4379999999</v>
      </c>
      <c r="D7085" s="29">
        <v>1</v>
      </c>
      <c r="E7085" s="29">
        <v>1</v>
      </c>
      <c r="F7085" s="29">
        <v>273.88099999999997</v>
      </c>
      <c r="G7085" s="29">
        <v>1</v>
      </c>
      <c r="H7085" s="29">
        <v>1</v>
      </c>
      <c r="I7085" s="29">
        <v>1</v>
      </c>
      <c r="K7085" s="432"/>
      <c r="L7085" s="432" t="e">
        <f>IF(K7085=0,#REF!,0)</f>
        <v>#REF!</v>
      </c>
      <c r="O7085">
        <v>48365.925933999999</v>
      </c>
      <c r="P7085">
        <v>65</v>
      </c>
    </row>
    <row r="7086" spans="1:16">
      <c r="A7086" s="29">
        <v>7084</v>
      </c>
      <c r="B7086" s="29">
        <v>1032.623999999998</v>
      </c>
      <c r="C7086" s="29">
        <v>15650.2079999999</v>
      </c>
      <c r="D7086" s="29">
        <v>1</v>
      </c>
      <c r="E7086" s="29">
        <v>1</v>
      </c>
      <c r="F7086" s="29">
        <v>274.50499999999897</v>
      </c>
      <c r="G7086" s="29">
        <v>1</v>
      </c>
      <c r="H7086" s="29">
        <v>1</v>
      </c>
      <c r="I7086" s="29">
        <v>1</v>
      </c>
      <c r="K7086" s="432"/>
      <c r="L7086" s="432" t="e">
        <f>IF(K7086=0,#REF!,0)</f>
        <v>#REF!</v>
      </c>
      <c r="O7086">
        <v>48757.365813999997</v>
      </c>
      <c r="P7086">
        <v>64</v>
      </c>
    </row>
    <row r="7087" spans="1:16">
      <c r="A7087" s="29">
        <v>7085</v>
      </c>
      <c r="B7087" s="29">
        <v>1032.623999999998</v>
      </c>
      <c r="C7087" s="29">
        <v>15677.485999999901</v>
      </c>
      <c r="D7087" s="29">
        <v>1</v>
      </c>
      <c r="E7087" s="29">
        <v>1</v>
      </c>
      <c r="F7087" s="29">
        <v>244.846</v>
      </c>
      <c r="G7087" s="29">
        <v>1</v>
      </c>
      <c r="H7087" s="29">
        <v>1</v>
      </c>
      <c r="I7087" s="29">
        <v>1</v>
      </c>
      <c r="K7087" s="432"/>
      <c r="L7087" s="432" t="e">
        <f>IF(K7087=0,#REF!,0)</f>
        <v>#REF!</v>
      </c>
      <c r="O7087">
        <v>49079.790037999999</v>
      </c>
      <c r="P7087">
        <v>64</v>
      </c>
    </row>
    <row r="7088" spans="1:16">
      <c r="A7088" s="29">
        <v>7086</v>
      </c>
      <c r="B7088" s="29">
        <v>1762.222</v>
      </c>
      <c r="C7088" s="29">
        <v>15697.396999999901</v>
      </c>
      <c r="D7088" s="29">
        <v>1</v>
      </c>
      <c r="E7088" s="29">
        <v>1</v>
      </c>
      <c r="F7088" s="29">
        <v>2515.3939999999998</v>
      </c>
      <c r="G7088" s="29">
        <v>1</v>
      </c>
      <c r="H7088" s="29">
        <v>1</v>
      </c>
      <c r="I7088" s="29">
        <v>1</v>
      </c>
      <c r="K7088" s="432"/>
      <c r="L7088" s="432" t="e">
        <f>IF(K7088=0,#REF!,0)</f>
        <v>#REF!</v>
      </c>
      <c r="O7088">
        <v>50448.172057999996</v>
      </c>
      <c r="P7088">
        <v>60</v>
      </c>
    </row>
    <row r="7089" spans="1:16">
      <c r="A7089" s="29">
        <v>7087</v>
      </c>
      <c r="B7089" s="29">
        <v>6139.8579999999993</v>
      </c>
      <c r="C7089" s="29">
        <v>15797.8209999999</v>
      </c>
      <c r="D7089" s="29">
        <v>1</v>
      </c>
      <c r="E7089" s="29">
        <v>1</v>
      </c>
      <c r="F7089" s="29">
        <v>32367.77099999999</v>
      </c>
      <c r="G7089" s="29">
        <v>1</v>
      </c>
      <c r="H7089" s="29">
        <v>1</v>
      </c>
      <c r="I7089" s="29">
        <v>1</v>
      </c>
      <c r="K7089" s="432"/>
      <c r="L7089" s="432" t="e">
        <f>IF(K7089=0,#REF!,0)</f>
        <v>#REF!</v>
      </c>
      <c r="O7089">
        <v>53109.958221000001</v>
      </c>
      <c r="P7089">
        <v>69</v>
      </c>
    </row>
    <row r="7090" spans="1:16">
      <c r="A7090" s="29">
        <v>7088</v>
      </c>
      <c r="B7090" s="29">
        <v>1762.222</v>
      </c>
      <c r="C7090" s="29">
        <v>41951.325999999877</v>
      </c>
      <c r="D7090" s="29">
        <v>1</v>
      </c>
      <c r="E7090" s="29">
        <v>1</v>
      </c>
      <c r="F7090" s="29">
        <v>35401.48799999999</v>
      </c>
      <c r="G7090" s="29">
        <v>1</v>
      </c>
      <c r="H7090" s="29">
        <v>1</v>
      </c>
      <c r="I7090" s="29">
        <v>1</v>
      </c>
      <c r="K7090" s="432"/>
      <c r="L7090" s="432" t="e">
        <f>IF(K7090=0,#REF!,0)</f>
        <v>#REF!</v>
      </c>
      <c r="O7090">
        <v>54819.405671</v>
      </c>
      <c r="P7090">
        <v>82</v>
      </c>
    </row>
    <row r="7091" spans="1:16">
      <c r="A7091" s="29">
        <v>7089</v>
      </c>
      <c r="B7091" s="29">
        <v>1032.623999999998</v>
      </c>
      <c r="C7091" s="29">
        <v>69388.06599999989</v>
      </c>
      <c r="D7091" s="29">
        <v>1</v>
      </c>
      <c r="E7091" s="29">
        <v>1</v>
      </c>
      <c r="F7091" s="29">
        <v>30133.3129999999</v>
      </c>
      <c r="G7091" s="29">
        <v>1</v>
      </c>
      <c r="H7091" s="29">
        <v>1</v>
      </c>
      <c r="I7091" s="29">
        <v>1</v>
      </c>
      <c r="K7091" s="432"/>
      <c r="L7091" s="432" t="e">
        <f>IF(K7091=0,#REF!,0)</f>
        <v>#REF!</v>
      </c>
      <c r="O7091">
        <v>56461.668211999997</v>
      </c>
      <c r="P7091">
        <v>60</v>
      </c>
    </row>
    <row r="7092" spans="1:16">
      <c r="A7092" s="29">
        <v>7090</v>
      </c>
      <c r="B7092" s="29">
        <v>1153.2399999999991</v>
      </c>
      <c r="C7092" s="29">
        <v>85244.42599999989</v>
      </c>
      <c r="D7092" s="29">
        <v>1</v>
      </c>
      <c r="E7092" s="29">
        <v>1</v>
      </c>
      <c r="F7092" s="29">
        <v>17620.78899999999</v>
      </c>
      <c r="G7092" s="29">
        <v>1</v>
      </c>
      <c r="H7092" s="29">
        <v>1</v>
      </c>
      <c r="I7092" s="29">
        <v>1</v>
      </c>
      <c r="K7092" s="432"/>
      <c r="L7092" s="432" t="e">
        <f>IF(K7092=0,#REF!,0)</f>
        <v>#REF!</v>
      </c>
      <c r="O7092">
        <v>58527.956482000001</v>
      </c>
      <c r="P7092">
        <v>52</v>
      </c>
    </row>
    <row r="7093" spans="1:16">
      <c r="A7093" s="29">
        <v>7091</v>
      </c>
      <c r="B7093" s="29">
        <v>1213.5469999999989</v>
      </c>
      <c r="C7093" s="29">
        <v>101475.6649999998</v>
      </c>
      <c r="D7093" s="29">
        <v>1</v>
      </c>
      <c r="E7093" s="29">
        <v>1</v>
      </c>
      <c r="F7093" s="29">
        <v>5942.5829999999896</v>
      </c>
      <c r="G7093" s="29">
        <v>1</v>
      </c>
      <c r="H7093" s="29">
        <v>1</v>
      </c>
      <c r="I7093" s="29">
        <v>1</v>
      </c>
      <c r="K7093" s="432">
        <v>5582.918443542464</v>
      </c>
      <c r="L7093" s="432">
        <f>IF(K7093=0,#REF!,0)</f>
        <v>0</v>
      </c>
      <c r="O7093">
        <v>58608.292998999998</v>
      </c>
      <c r="P7093">
        <v>44</v>
      </c>
    </row>
    <row r="7094" spans="1:16">
      <c r="A7094" s="29">
        <v>7092</v>
      </c>
      <c r="B7094" s="29">
        <v>1213.5469999999989</v>
      </c>
      <c r="C7094" s="29">
        <v>85511.748999999894</v>
      </c>
      <c r="D7094" s="29">
        <v>1</v>
      </c>
      <c r="E7094" s="29">
        <v>1</v>
      </c>
      <c r="F7094" s="29">
        <v>2780.5709999999899</v>
      </c>
      <c r="G7094" s="29">
        <v>1</v>
      </c>
      <c r="H7094" s="29">
        <v>1</v>
      </c>
      <c r="I7094" s="29">
        <v>1</v>
      </c>
      <c r="K7094" s="432">
        <v>22591.908909337471</v>
      </c>
      <c r="L7094" s="432">
        <f>IF(K7094=0,#REF!,0)</f>
        <v>0</v>
      </c>
      <c r="O7094">
        <v>58865.538696000003</v>
      </c>
      <c r="P7094">
        <v>47</v>
      </c>
    </row>
    <row r="7095" spans="1:16">
      <c r="A7095" s="29">
        <v>7093</v>
      </c>
      <c r="B7095" s="29">
        <v>6200.1660000000002</v>
      </c>
      <c r="C7095" s="29">
        <v>48394.191999999901</v>
      </c>
      <c r="D7095" s="29">
        <v>1</v>
      </c>
      <c r="E7095" s="29">
        <v>1</v>
      </c>
      <c r="F7095" s="29">
        <v>4145.3729999999996</v>
      </c>
      <c r="G7095" s="29">
        <v>1</v>
      </c>
      <c r="H7095" s="29">
        <v>1</v>
      </c>
      <c r="I7095" s="29">
        <v>1</v>
      </c>
      <c r="K7095" s="432">
        <v>49.859251638160117</v>
      </c>
      <c r="L7095" s="432">
        <f>IF(K7095=0,#REF!,0)</f>
        <v>0</v>
      </c>
      <c r="O7095">
        <v>56049.458343999999</v>
      </c>
      <c r="P7095">
        <v>45</v>
      </c>
    </row>
    <row r="7096" spans="1:16">
      <c r="A7096" s="29">
        <v>7094</v>
      </c>
      <c r="B7096" s="29">
        <v>1762.222</v>
      </c>
      <c r="C7096" s="29">
        <v>67852.092999999906</v>
      </c>
      <c r="D7096" s="29">
        <v>1</v>
      </c>
      <c r="E7096" s="29">
        <v>1</v>
      </c>
      <c r="F7096" s="29">
        <v>3685.82</v>
      </c>
      <c r="G7096" s="29">
        <v>1</v>
      </c>
      <c r="H7096" s="29">
        <v>1</v>
      </c>
      <c r="I7096" s="29">
        <v>1</v>
      </c>
      <c r="K7096" s="432">
        <v>15244.7554351371</v>
      </c>
      <c r="L7096" s="432">
        <f>IF(K7096=0,#REF!,0)</f>
        <v>0</v>
      </c>
      <c r="O7096">
        <v>55414.831543</v>
      </c>
      <c r="P7096">
        <v>46</v>
      </c>
    </row>
    <row r="7097" spans="1:16">
      <c r="A7097" s="29">
        <v>7095</v>
      </c>
      <c r="B7097" s="29">
        <v>1032.623999999998</v>
      </c>
      <c r="C7097" s="29">
        <v>99762.524999999805</v>
      </c>
      <c r="D7097" s="29">
        <v>1</v>
      </c>
      <c r="E7097" s="29">
        <v>1</v>
      </c>
      <c r="F7097" s="29">
        <v>2113.0219999999899</v>
      </c>
      <c r="G7097" s="29">
        <v>1</v>
      </c>
      <c r="H7097" s="29">
        <v>1</v>
      </c>
      <c r="I7097" s="29">
        <v>1</v>
      </c>
      <c r="K7097" s="432"/>
      <c r="L7097" s="432" t="e">
        <f>IF(K7097=0,#REF!,0)</f>
        <v>#REF!</v>
      </c>
      <c r="O7097">
        <v>58862.29709</v>
      </c>
      <c r="P7097">
        <v>36</v>
      </c>
    </row>
    <row r="7098" spans="1:16">
      <c r="A7098" s="29">
        <v>7096</v>
      </c>
      <c r="B7098" s="29">
        <v>1032.623999999998</v>
      </c>
      <c r="C7098" s="29">
        <v>83809.620999999897</v>
      </c>
      <c r="D7098" s="29">
        <v>1</v>
      </c>
      <c r="E7098" s="29">
        <v>1</v>
      </c>
      <c r="F7098" s="29">
        <v>1851.68</v>
      </c>
      <c r="G7098" s="29">
        <v>1</v>
      </c>
      <c r="H7098" s="29">
        <v>1</v>
      </c>
      <c r="I7098" s="29">
        <v>1</v>
      </c>
      <c r="K7098" s="432"/>
      <c r="L7098" s="432" t="e">
        <f>IF(K7098=0,#REF!,0)</f>
        <v>#REF!</v>
      </c>
      <c r="O7098">
        <v>59214.275940000007</v>
      </c>
      <c r="P7098">
        <v>40</v>
      </c>
    </row>
    <row r="7099" spans="1:16">
      <c r="A7099" s="29">
        <v>7097</v>
      </c>
      <c r="B7099" s="29">
        <v>1032.623999999998</v>
      </c>
      <c r="C7099" s="29">
        <v>71901.066999999894</v>
      </c>
      <c r="D7099" s="29">
        <v>1</v>
      </c>
      <c r="E7099" s="29">
        <v>1</v>
      </c>
      <c r="F7099" s="29">
        <v>2114.0149999999999</v>
      </c>
      <c r="G7099" s="29">
        <v>1</v>
      </c>
      <c r="H7099" s="29">
        <v>1</v>
      </c>
      <c r="I7099" s="29">
        <v>1</v>
      </c>
      <c r="K7099" s="432"/>
      <c r="L7099" s="432" t="e">
        <f>IF(K7099=0,#REF!,0)</f>
        <v>#REF!</v>
      </c>
      <c r="O7099">
        <v>60028.668609</v>
      </c>
      <c r="P7099">
        <v>36</v>
      </c>
    </row>
    <row r="7100" spans="1:16">
      <c r="A7100" s="29">
        <v>7098</v>
      </c>
      <c r="B7100" s="29">
        <v>1762.222</v>
      </c>
      <c r="C7100" s="29">
        <v>40066.390999999901</v>
      </c>
      <c r="D7100" s="29">
        <v>1</v>
      </c>
      <c r="E7100" s="29">
        <v>1</v>
      </c>
      <c r="F7100" s="29">
        <v>3688.2089999999998</v>
      </c>
      <c r="G7100" s="29">
        <v>1</v>
      </c>
      <c r="H7100" s="29">
        <v>1</v>
      </c>
      <c r="I7100" s="29">
        <v>1</v>
      </c>
      <c r="K7100" s="432"/>
      <c r="L7100" s="432" t="e">
        <f>IF(K7100=0,#REF!,0)</f>
        <v>#REF!</v>
      </c>
      <c r="O7100">
        <v>60822.650206999999</v>
      </c>
      <c r="P7100">
        <v>46</v>
      </c>
    </row>
    <row r="7101" spans="1:16">
      <c r="A7101" s="29">
        <v>7099</v>
      </c>
      <c r="B7101" s="29">
        <v>6139.8579999999993</v>
      </c>
      <c r="C7101" s="29">
        <v>28119.6499999999</v>
      </c>
      <c r="D7101" s="29">
        <v>1</v>
      </c>
      <c r="E7101" s="29">
        <v>1</v>
      </c>
      <c r="F7101" s="29">
        <v>5197.2159999999903</v>
      </c>
      <c r="G7101" s="29">
        <v>1</v>
      </c>
      <c r="H7101" s="29">
        <v>1</v>
      </c>
      <c r="I7101" s="29">
        <v>1</v>
      </c>
      <c r="K7101" s="432"/>
      <c r="L7101" s="432" t="e">
        <f>IF(K7101=0,#REF!,0)</f>
        <v>#REF!</v>
      </c>
      <c r="O7101">
        <v>62252.71875</v>
      </c>
      <c r="P7101">
        <v>56</v>
      </c>
    </row>
    <row r="7102" spans="1:16">
      <c r="A7102" s="29">
        <v>7100</v>
      </c>
      <c r="B7102" s="29">
        <v>7599.07</v>
      </c>
      <c r="C7102" s="29">
        <v>29388.514999999901</v>
      </c>
      <c r="D7102" s="29">
        <v>1</v>
      </c>
      <c r="E7102" s="29">
        <v>1</v>
      </c>
      <c r="F7102" s="29">
        <v>5263.65</v>
      </c>
      <c r="G7102" s="29">
        <v>1</v>
      </c>
      <c r="H7102" s="29">
        <v>1</v>
      </c>
      <c r="I7102" s="29">
        <v>1</v>
      </c>
      <c r="K7102" s="432"/>
      <c r="L7102" s="432" t="e">
        <f>IF(K7102=0,#REF!,0)</f>
        <v>#REF!</v>
      </c>
      <c r="O7102">
        <v>61629.235290999997</v>
      </c>
      <c r="P7102">
        <v>76</v>
      </c>
    </row>
    <row r="7103" spans="1:16">
      <c r="A7103" s="29">
        <v>7101</v>
      </c>
      <c r="B7103" s="29">
        <v>1762.222</v>
      </c>
      <c r="C7103" s="29">
        <v>16153.0519999999</v>
      </c>
      <c r="D7103" s="29">
        <v>1</v>
      </c>
      <c r="E7103" s="29">
        <v>1</v>
      </c>
      <c r="F7103" s="29">
        <v>4089.7069999999899</v>
      </c>
      <c r="G7103" s="29">
        <v>1</v>
      </c>
      <c r="H7103" s="29">
        <v>1</v>
      </c>
      <c r="I7103" s="29">
        <v>1</v>
      </c>
      <c r="K7103" s="432"/>
      <c r="L7103" s="432" t="e">
        <f>IF(K7103=0,#REF!,0)</f>
        <v>#REF!</v>
      </c>
      <c r="O7103">
        <v>60481.606202000003</v>
      </c>
      <c r="P7103">
        <v>88</v>
      </c>
    </row>
    <row r="7104" spans="1:16">
      <c r="A7104" s="29">
        <v>7102</v>
      </c>
      <c r="B7104" s="29">
        <v>1762.222</v>
      </c>
      <c r="C7104" s="29">
        <v>15703.841999999901</v>
      </c>
      <c r="D7104" s="29">
        <v>1</v>
      </c>
      <c r="E7104" s="29">
        <v>1</v>
      </c>
      <c r="F7104" s="29">
        <v>2969.4539999999902</v>
      </c>
      <c r="G7104" s="29">
        <v>1</v>
      </c>
      <c r="H7104" s="29">
        <v>1</v>
      </c>
      <c r="I7104" s="29">
        <v>1</v>
      </c>
      <c r="K7104" s="432"/>
      <c r="L7104" s="432" t="e">
        <f>IF(K7104=0,#REF!,0)</f>
        <v>#REF!</v>
      </c>
      <c r="O7104">
        <v>59077.777007999997</v>
      </c>
      <c r="P7104">
        <v>83</v>
      </c>
    </row>
    <row r="7105" spans="1:16">
      <c r="A7105" s="29">
        <v>7103</v>
      </c>
      <c r="B7105" s="29">
        <v>1762.222</v>
      </c>
      <c r="C7105" s="29">
        <v>15254.630999999899</v>
      </c>
      <c r="D7105" s="29">
        <v>1</v>
      </c>
      <c r="E7105" s="29">
        <v>1</v>
      </c>
      <c r="F7105" s="29">
        <v>1659.2359999999901</v>
      </c>
      <c r="G7105" s="29">
        <v>1</v>
      </c>
      <c r="H7105" s="29">
        <v>1</v>
      </c>
      <c r="I7105" s="29">
        <v>1</v>
      </c>
      <c r="K7105" s="432"/>
      <c r="L7105" s="432" t="e">
        <f>IF(K7105=0,#REF!,0)</f>
        <v>#REF!</v>
      </c>
      <c r="O7105">
        <v>58485.445678999997</v>
      </c>
      <c r="P7105">
        <v>81</v>
      </c>
    </row>
    <row r="7106" spans="1:16">
      <c r="A7106" s="29">
        <v>7104</v>
      </c>
      <c r="B7106" s="29">
        <v>1032.623999999998</v>
      </c>
      <c r="C7106" s="29">
        <v>15255.173999999901</v>
      </c>
      <c r="D7106" s="29">
        <v>1</v>
      </c>
      <c r="E7106" s="29">
        <v>1</v>
      </c>
      <c r="F7106" s="29">
        <v>1268.0029999999999</v>
      </c>
      <c r="G7106" s="29">
        <v>1</v>
      </c>
      <c r="H7106" s="29">
        <v>1</v>
      </c>
      <c r="I7106" s="29">
        <v>1</v>
      </c>
      <c r="K7106" s="432"/>
      <c r="L7106" s="432" t="e">
        <f>IF(K7106=0,#REF!,0)</f>
        <v>#REF!</v>
      </c>
      <c r="O7106">
        <v>58392.534302</v>
      </c>
      <c r="P7106">
        <v>73</v>
      </c>
    </row>
    <row r="7107" spans="1:16">
      <c r="A7107" s="29">
        <v>7105</v>
      </c>
      <c r="B7107" s="29">
        <v>1032.623999999998</v>
      </c>
      <c r="C7107" s="29">
        <v>15360.700999999901</v>
      </c>
      <c r="D7107" s="29">
        <v>1</v>
      </c>
      <c r="E7107" s="29">
        <v>1</v>
      </c>
      <c r="F7107" s="29">
        <v>560.31899999999996</v>
      </c>
      <c r="G7107" s="29">
        <v>1</v>
      </c>
      <c r="H7107" s="29">
        <v>1</v>
      </c>
      <c r="I7107" s="29">
        <v>1</v>
      </c>
      <c r="K7107" s="432"/>
      <c r="L7107" s="432" t="e">
        <f>IF(K7107=0,#REF!,0)</f>
        <v>#REF!</v>
      </c>
      <c r="O7107">
        <v>56627.211455999997</v>
      </c>
      <c r="P7107">
        <v>63</v>
      </c>
    </row>
    <row r="7108" spans="1:16">
      <c r="A7108" s="29">
        <v>7106</v>
      </c>
      <c r="B7108" s="29">
        <v>1032.623999999998</v>
      </c>
      <c r="C7108" s="29">
        <v>15411.4639999999</v>
      </c>
      <c r="D7108" s="29">
        <v>1</v>
      </c>
      <c r="E7108" s="29">
        <v>1</v>
      </c>
      <c r="F7108" s="29">
        <v>323.69999999999902</v>
      </c>
      <c r="G7108" s="29">
        <v>1</v>
      </c>
      <c r="H7108" s="29">
        <v>1</v>
      </c>
      <c r="I7108" s="29">
        <v>1</v>
      </c>
      <c r="K7108" s="432"/>
      <c r="L7108" s="432" t="e">
        <f>IF(K7108=0,#REF!,0)</f>
        <v>#REF!</v>
      </c>
      <c r="O7108">
        <v>54154.497620000002</v>
      </c>
      <c r="P7108">
        <v>63</v>
      </c>
    </row>
    <row r="7109" spans="1:16">
      <c r="A7109" s="29">
        <v>7107</v>
      </c>
      <c r="B7109" s="29">
        <v>1032.623999999998</v>
      </c>
      <c r="C7109" s="29">
        <v>15524.583999999901</v>
      </c>
      <c r="D7109" s="29">
        <v>1</v>
      </c>
      <c r="E7109" s="29">
        <v>1</v>
      </c>
      <c r="F7109" s="29">
        <v>272.548</v>
      </c>
      <c r="G7109" s="29">
        <v>1</v>
      </c>
      <c r="H7109" s="29">
        <v>1</v>
      </c>
      <c r="I7109" s="29">
        <v>1</v>
      </c>
      <c r="K7109" s="432"/>
      <c r="L7109" s="432" t="e">
        <f>IF(K7109=0,#REF!,0)</f>
        <v>#REF!</v>
      </c>
      <c r="O7109">
        <v>53725.325591999987</v>
      </c>
      <c r="P7109">
        <v>58</v>
      </c>
    </row>
    <row r="7110" spans="1:16">
      <c r="A7110" s="29">
        <v>7108</v>
      </c>
      <c r="B7110" s="29">
        <v>1032.623999999998</v>
      </c>
      <c r="C7110" s="29">
        <v>15573.5789999999</v>
      </c>
      <c r="D7110" s="29">
        <v>1</v>
      </c>
      <c r="E7110" s="29">
        <v>1</v>
      </c>
      <c r="F7110" s="29">
        <v>273.11799999999999</v>
      </c>
      <c r="G7110" s="29">
        <v>1</v>
      </c>
      <c r="H7110" s="29">
        <v>1</v>
      </c>
      <c r="I7110" s="29">
        <v>1</v>
      </c>
      <c r="K7110" s="432"/>
      <c r="L7110" s="432" t="e">
        <f>IF(K7110=0,#REF!,0)</f>
        <v>#REF!</v>
      </c>
      <c r="O7110">
        <v>53560.917907000003</v>
      </c>
      <c r="P7110">
        <v>57</v>
      </c>
    </row>
    <row r="7111" spans="1:16">
      <c r="A7111" s="29">
        <v>7109</v>
      </c>
      <c r="B7111" s="29">
        <v>1032.623999999998</v>
      </c>
      <c r="C7111" s="29">
        <v>15634.532999999899</v>
      </c>
      <c r="D7111" s="29">
        <v>1</v>
      </c>
      <c r="E7111" s="29">
        <v>1</v>
      </c>
      <c r="F7111" s="29">
        <v>244.215</v>
      </c>
      <c r="G7111" s="29">
        <v>1</v>
      </c>
      <c r="H7111" s="29">
        <v>1</v>
      </c>
      <c r="I7111" s="29">
        <v>1</v>
      </c>
      <c r="K7111" s="432"/>
      <c r="L7111" s="432" t="e">
        <f>IF(K7111=0,#REF!,0)</f>
        <v>#REF!</v>
      </c>
      <c r="O7111">
        <v>53851.035308999999</v>
      </c>
      <c r="P7111">
        <v>57</v>
      </c>
    </row>
    <row r="7112" spans="1:16">
      <c r="A7112" s="29">
        <v>7110</v>
      </c>
      <c r="B7112" s="29">
        <v>1762.222</v>
      </c>
      <c r="C7112" s="29">
        <v>15662.568999999899</v>
      </c>
      <c r="D7112" s="29">
        <v>1</v>
      </c>
      <c r="E7112" s="29">
        <v>1</v>
      </c>
      <c r="F7112" s="29">
        <v>2514.873</v>
      </c>
      <c r="G7112" s="29">
        <v>1</v>
      </c>
      <c r="H7112" s="29">
        <v>1</v>
      </c>
      <c r="I7112" s="29">
        <v>1</v>
      </c>
      <c r="K7112" s="432"/>
      <c r="L7112" s="432" t="e">
        <f>IF(K7112=0,#REF!,0)</f>
        <v>#REF!</v>
      </c>
      <c r="O7112">
        <v>54102.916565</v>
      </c>
      <c r="P7112">
        <v>59</v>
      </c>
    </row>
    <row r="7113" spans="1:16">
      <c r="A7113" s="29">
        <v>7111</v>
      </c>
      <c r="B7113" s="29">
        <v>6139.8579999999993</v>
      </c>
      <c r="C7113" s="29">
        <v>15768.1799999999</v>
      </c>
      <c r="D7113" s="29">
        <v>1</v>
      </c>
      <c r="E7113" s="29">
        <v>1</v>
      </c>
      <c r="F7113" s="29">
        <v>26079.110999999892</v>
      </c>
      <c r="G7113" s="29">
        <v>1</v>
      </c>
      <c r="H7113" s="29">
        <v>1</v>
      </c>
      <c r="I7113" s="29">
        <v>1</v>
      </c>
      <c r="K7113" s="432"/>
      <c r="L7113" s="432" t="e">
        <f>IF(K7113=0,#REF!,0)</f>
        <v>#REF!</v>
      </c>
      <c r="O7113">
        <v>54927.701934999997</v>
      </c>
      <c r="P7113">
        <v>63</v>
      </c>
    </row>
    <row r="7114" spans="1:16">
      <c r="A7114" s="29">
        <v>7112</v>
      </c>
      <c r="B7114" s="29">
        <v>1762.222</v>
      </c>
      <c r="C7114" s="29">
        <v>41570.516999999883</v>
      </c>
      <c r="D7114" s="29">
        <v>1</v>
      </c>
      <c r="E7114" s="29">
        <v>1</v>
      </c>
      <c r="F7114" s="29">
        <v>29734.773000000001</v>
      </c>
      <c r="G7114" s="29">
        <v>1</v>
      </c>
      <c r="H7114" s="29">
        <v>1</v>
      </c>
      <c r="I7114" s="29">
        <v>1</v>
      </c>
      <c r="K7114" s="432"/>
      <c r="L7114" s="432" t="e">
        <f>IF(K7114=0,#REF!,0)</f>
        <v>#REF!</v>
      </c>
      <c r="O7114">
        <v>57046.189086999999</v>
      </c>
      <c r="P7114">
        <v>70</v>
      </c>
    </row>
    <row r="7115" spans="1:16">
      <c r="A7115" s="29">
        <v>7113</v>
      </c>
      <c r="B7115" s="29">
        <v>1032.623999999998</v>
      </c>
      <c r="C7115" s="29">
        <v>69009.886999999901</v>
      </c>
      <c r="D7115" s="29">
        <v>1</v>
      </c>
      <c r="E7115" s="29">
        <v>1</v>
      </c>
      <c r="F7115" s="29">
        <v>23604.6149999999</v>
      </c>
      <c r="G7115" s="29">
        <v>1</v>
      </c>
      <c r="H7115" s="29">
        <v>1</v>
      </c>
      <c r="I7115" s="29">
        <v>1</v>
      </c>
      <c r="K7115" s="432"/>
      <c r="L7115" s="432" t="e">
        <f>IF(K7115=0,#REF!,0)</f>
        <v>#REF!</v>
      </c>
      <c r="O7115">
        <v>58063.987152000002</v>
      </c>
      <c r="P7115">
        <v>57</v>
      </c>
    </row>
    <row r="7116" spans="1:16">
      <c r="A7116" s="29">
        <v>7114</v>
      </c>
      <c r="B7116" s="29">
        <v>1153.2399999999991</v>
      </c>
      <c r="C7116" s="29">
        <v>85120.286999999895</v>
      </c>
      <c r="D7116" s="29">
        <v>1</v>
      </c>
      <c r="E7116" s="29">
        <v>1</v>
      </c>
      <c r="F7116" s="29">
        <v>12792.315999999981</v>
      </c>
      <c r="G7116" s="29">
        <v>1</v>
      </c>
      <c r="H7116" s="29">
        <v>1</v>
      </c>
      <c r="I7116" s="29">
        <v>1</v>
      </c>
      <c r="K7116" s="432"/>
      <c r="L7116" s="432" t="e">
        <f>IF(K7116=0,#REF!,0)</f>
        <v>#REF!</v>
      </c>
      <c r="O7116">
        <v>59771.210082999998</v>
      </c>
      <c r="P7116">
        <v>50</v>
      </c>
    </row>
    <row r="7117" spans="1:16">
      <c r="A7117" s="29">
        <v>7115</v>
      </c>
      <c r="B7117" s="29">
        <v>1213.5469999999989</v>
      </c>
      <c r="C7117" s="29">
        <v>101474.36999999981</v>
      </c>
      <c r="D7117" s="29">
        <v>1</v>
      </c>
      <c r="E7117" s="29">
        <v>1</v>
      </c>
      <c r="F7117" s="29">
        <v>5651.902</v>
      </c>
      <c r="G7117" s="29">
        <v>1</v>
      </c>
      <c r="H7117" s="29">
        <v>1</v>
      </c>
      <c r="I7117" s="29">
        <v>1</v>
      </c>
      <c r="K7117" s="432"/>
      <c r="L7117" s="432" t="e">
        <f>IF(K7117=0,#REF!,0)</f>
        <v>#REF!</v>
      </c>
      <c r="O7117">
        <v>60281.324310000004</v>
      </c>
      <c r="P7117">
        <v>41</v>
      </c>
    </row>
    <row r="7118" spans="1:16">
      <c r="A7118" s="29">
        <v>7116</v>
      </c>
      <c r="B7118" s="29">
        <v>1213.5469999999989</v>
      </c>
      <c r="C7118" s="29">
        <v>85511.6519999999</v>
      </c>
      <c r="D7118" s="29">
        <v>1</v>
      </c>
      <c r="E7118" s="29">
        <v>1</v>
      </c>
      <c r="F7118" s="29">
        <v>2790.2629999999999</v>
      </c>
      <c r="G7118" s="29">
        <v>1</v>
      </c>
      <c r="H7118" s="29">
        <v>1</v>
      </c>
      <c r="I7118" s="29">
        <v>1</v>
      </c>
      <c r="K7118" s="432"/>
      <c r="L7118" s="432" t="e">
        <f>IF(K7118=0,#REF!,0)</f>
        <v>#REF!</v>
      </c>
      <c r="O7118">
        <v>59911.128235999997</v>
      </c>
      <c r="P7118">
        <v>43</v>
      </c>
    </row>
    <row r="7119" spans="1:16">
      <c r="A7119" s="29">
        <v>7117</v>
      </c>
      <c r="B7119" s="29">
        <v>6200.1660000000002</v>
      </c>
      <c r="C7119" s="29">
        <v>48393.607999999898</v>
      </c>
      <c r="D7119" s="29">
        <v>1</v>
      </c>
      <c r="E7119" s="29">
        <v>1</v>
      </c>
      <c r="F7119" s="29">
        <v>4146.4129999999996</v>
      </c>
      <c r="G7119" s="29">
        <v>1</v>
      </c>
      <c r="H7119" s="29">
        <v>1</v>
      </c>
      <c r="I7119" s="29">
        <v>1</v>
      </c>
      <c r="K7119" s="432"/>
      <c r="L7119" s="432" t="e">
        <f>IF(K7119=0,#REF!,0)</f>
        <v>#REF!</v>
      </c>
      <c r="O7119">
        <v>57220.441131</v>
      </c>
      <c r="P7119">
        <v>42</v>
      </c>
    </row>
    <row r="7120" spans="1:16">
      <c r="A7120" s="29">
        <v>7118</v>
      </c>
      <c r="B7120" s="29">
        <v>1762.222</v>
      </c>
      <c r="C7120" s="29">
        <v>67852.090999999898</v>
      </c>
      <c r="D7120" s="29">
        <v>1</v>
      </c>
      <c r="E7120" s="29">
        <v>1</v>
      </c>
      <c r="F7120" s="29">
        <v>3686.9580000000001</v>
      </c>
      <c r="G7120" s="29">
        <v>1</v>
      </c>
      <c r="H7120" s="29">
        <v>1</v>
      </c>
      <c r="I7120" s="29">
        <v>1</v>
      </c>
      <c r="K7120" s="432"/>
      <c r="L7120" s="432" t="e">
        <f>IF(K7120=0,#REF!,0)</f>
        <v>#REF!</v>
      </c>
      <c r="O7120">
        <v>56606.862975999997</v>
      </c>
      <c r="P7120">
        <v>40</v>
      </c>
    </row>
    <row r="7121" spans="1:16">
      <c r="A7121" s="29">
        <v>7119</v>
      </c>
      <c r="B7121" s="29">
        <v>1032.623999999998</v>
      </c>
      <c r="C7121" s="29">
        <v>99762.623999999807</v>
      </c>
      <c r="D7121" s="29">
        <v>1</v>
      </c>
      <c r="E7121" s="29">
        <v>1</v>
      </c>
      <c r="F7121" s="29">
        <v>2113.9459999999999</v>
      </c>
      <c r="G7121" s="29">
        <v>1</v>
      </c>
      <c r="H7121" s="29">
        <v>1</v>
      </c>
      <c r="I7121" s="29">
        <v>1</v>
      </c>
      <c r="K7121" s="432"/>
      <c r="L7121" s="432" t="e">
        <f>IF(K7121=0,#REF!,0)</f>
        <v>#REF!</v>
      </c>
      <c r="O7121">
        <v>59758.695709</v>
      </c>
      <c r="P7121">
        <v>41</v>
      </c>
    </row>
    <row r="7122" spans="1:16">
      <c r="A7122" s="29">
        <v>7120</v>
      </c>
      <c r="B7122" s="29">
        <v>1032.623999999998</v>
      </c>
      <c r="C7122" s="29">
        <v>83809.609999999899</v>
      </c>
      <c r="D7122" s="29">
        <v>1</v>
      </c>
      <c r="E7122" s="29">
        <v>1</v>
      </c>
      <c r="F7122" s="29">
        <v>1852.2269999999901</v>
      </c>
      <c r="G7122" s="29">
        <v>1</v>
      </c>
      <c r="H7122" s="29">
        <v>1</v>
      </c>
      <c r="I7122" s="29">
        <v>1</v>
      </c>
      <c r="K7122" s="432"/>
      <c r="L7122" s="432" t="e">
        <f>IF(K7122=0,#REF!,0)</f>
        <v>#REF!</v>
      </c>
      <c r="O7122">
        <v>59475.397369999999</v>
      </c>
      <c r="P7122">
        <v>37</v>
      </c>
    </row>
    <row r="7123" spans="1:16">
      <c r="A7123" s="29">
        <v>7121</v>
      </c>
      <c r="B7123" s="29">
        <v>1032.623999999998</v>
      </c>
      <c r="C7123" s="29">
        <v>71900.980999999898</v>
      </c>
      <c r="D7123" s="29">
        <v>1</v>
      </c>
      <c r="E7123" s="29">
        <v>1</v>
      </c>
      <c r="F7123" s="29">
        <v>2114.3679999999899</v>
      </c>
      <c r="G7123" s="29">
        <v>1</v>
      </c>
      <c r="H7123" s="29">
        <v>1</v>
      </c>
      <c r="I7123" s="29">
        <v>1</v>
      </c>
      <c r="K7123" s="432"/>
      <c r="L7123" s="432" t="e">
        <f>IF(K7123=0,#REF!,0)</f>
        <v>#REF!</v>
      </c>
      <c r="O7123">
        <v>61102.830565999997</v>
      </c>
      <c r="P7123">
        <v>36</v>
      </c>
    </row>
    <row r="7124" spans="1:16">
      <c r="A7124" s="29">
        <v>7122</v>
      </c>
      <c r="B7124" s="29">
        <v>1762.222</v>
      </c>
      <c r="C7124" s="29">
        <v>40066.215999999898</v>
      </c>
      <c r="D7124" s="29">
        <v>1</v>
      </c>
      <c r="E7124" s="29">
        <v>1</v>
      </c>
      <c r="F7124" s="29">
        <v>3688.6979999999899</v>
      </c>
      <c r="G7124" s="29">
        <v>1</v>
      </c>
      <c r="H7124" s="29">
        <v>1</v>
      </c>
      <c r="I7124" s="29">
        <v>1</v>
      </c>
      <c r="K7124" s="432"/>
      <c r="L7124" s="432" t="e">
        <f>IF(K7124=0,#REF!,0)</f>
        <v>#REF!</v>
      </c>
      <c r="O7124">
        <v>61457.088013000001</v>
      </c>
      <c r="P7124">
        <v>47</v>
      </c>
    </row>
    <row r="7125" spans="1:16">
      <c r="A7125" s="29">
        <v>7123</v>
      </c>
      <c r="B7125" s="29">
        <v>6139.8579999999993</v>
      </c>
      <c r="C7125" s="29">
        <v>28119.604999999901</v>
      </c>
      <c r="D7125" s="29">
        <v>1</v>
      </c>
      <c r="E7125" s="29">
        <v>1</v>
      </c>
      <c r="F7125" s="29">
        <v>5198.59799999999</v>
      </c>
      <c r="G7125" s="29">
        <v>1</v>
      </c>
      <c r="H7125" s="29">
        <v>1</v>
      </c>
      <c r="I7125" s="29">
        <v>1</v>
      </c>
      <c r="K7125" s="432"/>
      <c r="L7125" s="432" t="e">
        <f>IF(K7125=0,#REF!,0)</f>
        <v>#REF!</v>
      </c>
      <c r="O7125">
        <v>63031.834595</v>
      </c>
      <c r="P7125">
        <v>57</v>
      </c>
    </row>
    <row r="7126" spans="1:16">
      <c r="A7126" s="29">
        <v>7124</v>
      </c>
      <c r="B7126" s="29">
        <v>7599.07</v>
      </c>
      <c r="C7126" s="29">
        <v>29388.500999999898</v>
      </c>
      <c r="D7126" s="29">
        <v>1</v>
      </c>
      <c r="E7126" s="29">
        <v>1</v>
      </c>
      <c r="F7126" s="29">
        <v>5265.3609999999999</v>
      </c>
      <c r="G7126" s="29">
        <v>1</v>
      </c>
      <c r="H7126" s="29">
        <v>1</v>
      </c>
      <c r="I7126" s="29">
        <v>1</v>
      </c>
      <c r="K7126" s="432"/>
      <c r="L7126" s="432" t="e">
        <f>IF(K7126=0,#REF!,0)</f>
        <v>#REF!</v>
      </c>
      <c r="O7126">
        <v>62525.952028</v>
      </c>
      <c r="P7126">
        <v>73</v>
      </c>
    </row>
    <row r="7127" spans="1:16">
      <c r="A7127" s="29">
        <v>7125</v>
      </c>
      <c r="B7127" s="29">
        <v>1762.222</v>
      </c>
      <c r="C7127" s="29">
        <v>16153.0519999999</v>
      </c>
      <c r="D7127" s="29">
        <v>1</v>
      </c>
      <c r="E7127" s="29">
        <v>1</v>
      </c>
      <c r="F7127" s="29">
        <v>4526.8889999999992</v>
      </c>
      <c r="G7127" s="29">
        <v>1</v>
      </c>
      <c r="H7127" s="29">
        <v>1</v>
      </c>
      <c r="I7127" s="29">
        <v>1</v>
      </c>
      <c r="K7127" s="432"/>
      <c r="L7127" s="432" t="e">
        <f>IF(K7127=0,#REF!,0)</f>
        <v>#REF!</v>
      </c>
      <c r="O7127">
        <v>61186.948426000003</v>
      </c>
      <c r="P7127">
        <v>81</v>
      </c>
    </row>
    <row r="7128" spans="1:16">
      <c r="A7128" s="29">
        <v>7126</v>
      </c>
      <c r="B7128" s="29">
        <v>1762.222</v>
      </c>
      <c r="C7128" s="29">
        <v>15729.728999999899</v>
      </c>
      <c r="D7128" s="29">
        <v>1</v>
      </c>
      <c r="E7128" s="29">
        <v>1</v>
      </c>
      <c r="F7128" s="29">
        <v>2970.8719999999898</v>
      </c>
      <c r="G7128" s="29">
        <v>1</v>
      </c>
      <c r="H7128" s="29">
        <v>1</v>
      </c>
      <c r="I7128" s="29">
        <v>1</v>
      </c>
      <c r="K7128" s="432"/>
      <c r="L7128" s="432" t="e">
        <f>IF(K7128=0,#REF!,0)</f>
        <v>#REF!</v>
      </c>
      <c r="O7128">
        <v>59693.500090999987</v>
      </c>
      <c r="P7128">
        <v>78</v>
      </c>
    </row>
    <row r="7129" spans="1:16">
      <c r="A7129" s="29">
        <v>7127</v>
      </c>
      <c r="B7129" s="29">
        <v>1762.222</v>
      </c>
      <c r="C7129" s="29">
        <v>15430.315999999901</v>
      </c>
      <c r="D7129" s="29">
        <v>1</v>
      </c>
      <c r="E7129" s="29">
        <v>1</v>
      </c>
      <c r="F7129" s="29">
        <v>1660.3630000000001</v>
      </c>
      <c r="G7129" s="29">
        <v>1</v>
      </c>
      <c r="H7129" s="29">
        <v>1</v>
      </c>
      <c r="I7129" s="29">
        <v>1</v>
      </c>
      <c r="K7129" s="432"/>
      <c r="L7129" s="432" t="e">
        <f>IF(K7129=0,#REF!,0)</f>
        <v>#REF!</v>
      </c>
      <c r="O7129">
        <v>58871.323974999999</v>
      </c>
      <c r="P7129">
        <v>74</v>
      </c>
    </row>
    <row r="7130" spans="1:16">
      <c r="A7130" s="29">
        <v>7128</v>
      </c>
      <c r="B7130" s="29">
        <v>1032.623999999998</v>
      </c>
      <c r="C7130" s="29">
        <v>15565.0829999999</v>
      </c>
      <c r="D7130" s="29">
        <v>1</v>
      </c>
      <c r="E7130" s="29">
        <v>1</v>
      </c>
      <c r="F7130" s="29">
        <v>1269.0840000000001</v>
      </c>
      <c r="G7130" s="29">
        <v>1</v>
      </c>
      <c r="H7130" s="29">
        <v>1</v>
      </c>
      <c r="I7130" s="29">
        <v>1</v>
      </c>
      <c r="K7130" s="432"/>
      <c r="L7130" s="432" t="e">
        <f>IF(K7130=0,#REF!,0)</f>
        <v>#REF!</v>
      </c>
      <c r="O7130">
        <v>59063.696686000003</v>
      </c>
      <c r="P7130">
        <v>70</v>
      </c>
    </row>
    <row r="7131" spans="1:16">
      <c r="A7131" s="29">
        <v>7129</v>
      </c>
      <c r="B7131" s="29">
        <v>1032.623999999998</v>
      </c>
      <c r="C7131" s="29">
        <v>15681.8829999999</v>
      </c>
      <c r="D7131" s="29">
        <v>1</v>
      </c>
      <c r="E7131" s="29">
        <v>1</v>
      </c>
      <c r="F7131" s="29">
        <v>561.21900000000005</v>
      </c>
      <c r="G7131" s="29">
        <v>1</v>
      </c>
      <c r="H7131" s="29">
        <v>1</v>
      </c>
      <c r="I7131" s="29">
        <v>1</v>
      </c>
      <c r="K7131" s="432"/>
      <c r="L7131" s="432" t="e">
        <f>IF(K7131=0,#REF!,0)</f>
        <v>#REF!</v>
      </c>
      <c r="O7131">
        <v>56519.555116000003</v>
      </c>
      <c r="P7131">
        <v>60</v>
      </c>
    </row>
    <row r="7132" spans="1:16">
      <c r="A7132" s="29">
        <v>7130</v>
      </c>
      <c r="B7132" s="29">
        <v>1032.623999999998</v>
      </c>
      <c r="C7132" s="29">
        <v>15731.6319999999</v>
      </c>
      <c r="D7132" s="29">
        <v>1</v>
      </c>
      <c r="E7132" s="29">
        <v>1</v>
      </c>
      <c r="F7132" s="29">
        <v>324.83300000000003</v>
      </c>
      <c r="G7132" s="29">
        <v>1</v>
      </c>
      <c r="H7132" s="29">
        <v>1</v>
      </c>
      <c r="I7132" s="29">
        <v>1</v>
      </c>
      <c r="K7132" s="432"/>
      <c r="L7132" s="432" t="e">
        <f>IF(K7132=0,#REF!,0)</f>
        <v>#REF!</v>
      </c>
      <c r="O7132">
        <v>53891.372069999998</v>
      </c>
      <c r="P7132">
        <v>60</v>
      </c>
    </row>
    <row r="7133" spans="1:16">
      <c r="A7133" s="29">
        <v>7131</v>
      </c>
      <c r="B7133" s="29">
        <v>1032.623999999998</v>
      </c>
      <c r="C7133" s="29">
        <v>15831.567999999899</v>
      </c>
      <c r="D7133" s="29">
        <v>1</v>
      </c>
      <c r="E7133" s="29">
        <v>1</v>
      </c>
      <c r="F7133" s="29">
        <v>275.53699999999998</v>
      </c>
      <c r="G7133" s="29">
        <v>1</v>
      </c>
      <c r="H7133" s="29">
        <v>1</v>
      </c>
      <c r="I7133" s="29">
        <v>1</v>
      </c>
      <c r="K7133" s="432"/>
      <c r="L7133" s="432" t="e">
        <f>IF(K7133=0,#REF!,0)</f>
        <v>#REF!</v>
      </c>
      <c r="O7133">
        <v>53709.894835999999</v>
      </c>
      <c r="P7133">
        <v>58</v>
      </c>
    </row>
    <row r="7134" spans="1:16">
      <c r="A7134" s="29">
        <v>7132</v>
      </c>
      <c r="B7134" s="29">
        <v>1032.623999999998</v>
      </c>
      <c r="C7134" s="29">
        <v>15885.262999999901</v>
      </c>
      <c r="D7134" s="29">
        <v>1</v>
      </c>
      <c r="E7134" s="29">
        <v>1</v>
      </c>
      <c r="F7134" s="29">
        <v>276.47000000000003</v>
      </c>
      <c r="G7134" s="29">
        <v>1</v>
      </c>
      <c r="H7134" s="29">
        <v>1</v>
      </c>
      <c r="I7134" s="29">
        <v>1</v>
      </c>
      <c r="K7134" s="432"/>
      <c r="L7134" s="432" t="e">
        <f>IF(K7134=0,#REF!,0)</f>
        <v>#REF!</v>
      </c>
      <c r="O7134">
        <v>53899.235228999998</v>
      </c>
      <c r="P7134">
        <v>58</v>
      </c>
    </row>
    <row r="7135" spans="1:16">
      <c r="A7135" s="29">
        <v>7133</v>
      </c>
      <c r="B7135" s="29">
        <v>1032.623999999998</v>
      </c>
      <c r="C7135" s="29">
        <v>15931.1419999999</v>
      </c>
      <c r="D7135" s="29">
        <v>1</v>
      </c>
      <c r="E7135" s="29">
        <v>1</v>
      </c>
      <c r="F7135" s="29">
        <v>246.31299999999899</v>
      </c>
      <c r="G7135" s="29">
        <v>1</v>
      </c>
      <c r="H7135" s="29">
        <v>1</v>
      </c>
      <c r="I7135" s="29">
        <v>1</v>
      </c>
      <c r="K7135" s="432"/>
      <c r="L7135" s="432" t="e">
        <f>IF(K7135=0,#REF!,0)</f>
        <v>#REF!</v>
      </c>
      <c r="O7135">
        <v>54302.684295999999</v>
      </c>
      <c r="P7135">
        <v>54</v>
      </c>
    </row>
    <row r="7136" spans="1:16">
      <c r="A7136" s="29">
        <v>7134</v>
      </c>
      <c r="B7136" s="29">
        <v>1762.222</v>
      </c>
      <c r="C7136" s="29">
        <v>15965.4469999999</v>
      </c>
      <c r="D7136" s="29">
        <v>1</v>
      </c>
      <c r="E7136" s="29">
        <v>1</v>
      </c>
      <c r="F7136" s="29">
        <v>2517.7260000000001</v>
      </c>
      <c r="G7136" s="29">
        <v>1</v>
      </c>
      <c r="H7136" s="29">
        <v>1</v>
      </c>
      <c r="I7136" s="29">
        <v>1</v>
      </c>
      <c r="K7136" s="432"/>
      <c r="L7136" s="432" t="e">
        <f>IF(K7136=0,#REF!,0)</f>
        <v>#REF!</v>
      </c>
      <c r="O7136">
        <v>55076.473387999999</v>
      </c>
      <c r="P7136">
        <v>49</v>
      </c>
    </row>
    <row r="7137" spans="1:16">
      <c r="A7137" s="29">
        <v>7135</v>
      </c>
      <c r="B7137" s="29">
        <v>6139.8579999999993</v>
      </c>
      <c r="C7137" s="29">
        <v>16071.8849999999</v>
      </c>
      <c r="D7137" s="29">
        <v>1</v>
      </c>
      <c r="E7137" s="29">
        <v>1</v>
      </c>
      <c r="F7137" s="29">
        <v>43592.985000000001</v>
      </c>
      <c r="G7137" s="29">
        <v>1</v>
      </c>
      <c r="H7137" s="29">
        <v>1</v>
      </c>
      <c r="I7137" s="29">
        <v>1</v>
      </c>
      <c r="K7137" s="432"/>
      <c r="L7137" s="432" t="e">
        <f>IF(K7137=0,#REF!,0)</f>
        <v>#REF!</v>
      </c>
      <c r="O7137">
        <v>57024.284302</v>
      </c>
      <c r="P7137">
        <v>65</v>
      </c>
    </row>
    <row r="7138" spans="1:16">
      <c r="A7138" s="29">
        <v>7136</v>
      </c>
      <c r="B7138" s="29">
        <v>1762.222</v>
      </c>
      <c r="C7138" s="29">
        <v>42380.83499999989</v>
      </c>
      <c r="D7138" s="29">
        <v>1</v>
      </c>
      <c r="E7138" s="29">
        <v>1</v>
      </c>
      <c r="F7138" s="29">
        <v>45042.938999999991</v>
      </c>
      <c r="G7138" s="29">
        <v>1</v>
      </c>
      <c r="H7138" s="29">
        <v>1</v>
      </c>
      <c r="I7138" s="29">
        <v>1</v>
      </c>
      <c r="K7138" s="432"/>
      <c r="L7138" s="432" t="e">
        <f>IF(K7138=0,#REF!,0)</f>
        <v>#REF!</v>
      </c>
      <c r="O7138">
        <v>58404.465942000003</v>
      </c>
      <c r="P7138">
        <v>88</v>
      </c>
    </row>
    <row r="7139" spans="1:16">
      <c r="A7139" s="29">
        <v>7137</v>
      </c>
      <c r="B7139" s="29">
        <v>1032.623999999998</v>
      </c>
      <c r="C7139" s="29">
        <v>69711.629999999888</v>
      </c>
      <c r="D7139" s="29">
        <v>1</v>
      </c>
      <c r="E7139" s="29">
        <v>1</v>
      </c>
      <c r="F7139" s="29">
        <v>37117.351999999897</v>
      </c>
      <c r="G7139" s="29">
        <v>1</v>
      </c>
      <c r="H7139" s="29">
        <v>1</v>
      </c>
      <c r="I7139" s="29">
        <v>1</v>
      </c>
      <c r="K7139" s="432"/>
      <c r="L7139" s="432" t="e">
        <f>IF(K7139=0,#REF!,0)</f>
        <v>#REF!</v>
      </c>
      <c r="O7139">
        <v>58669.266632999999</v>
      </c>
      <c r="P7139">
        <v>60</v>
      </c>
    </row>
    <row r="7140" spans="1:16">
      <c r="A7140" s="29">
        <v>7138</v>
      </c>
      <c r="B7140" s="29">
        <v>1153.2399999999991</v>
      </c>
      <c r="C7140" s="29">
        <v>85587.878999999899</v>
      </c>
      <c r="D7140" s="29">
        <v>1</v>
      </c>
      <c r="E7140" s="29">
        <v>1</v>
      </c>
      <c r="F7140" s="29">
        <v>26865.99799999989</v>
      </c>
      <c r="G7140" s="29">
        <v>1</v>
      </c>
      <c r="H7140" s="29">
        <v>1</v>
      </c>
      <c r="I7140" s="29">
        <v>1</v>
      </c>
      <c r="K7140" s="432"/>
      <c r="L7140" s="432" t="e">
        <f>IF(K7140=0,#REF!,0)</f>
        <v>#REF!</v>
      </c>
      <c r="O7140">
        <v>59627.641205</v>
      </c>
      <c r="P7140">
        <v>51</v>
      </c>
    </row>
    <row r="7141" spans="1:16">
      <c r="A7141" s="29">
        <v>7139</v>
      </c>
      <c r="B7141" s="29">
        <v>1213.5469999999989</v>
      </c>
      <c r="C7141" s="29">
        <v>101657.76399999981</v>
      </c>
      <c r="D7141" s="29">
        <v>1</v>
      </c>
      <c r="E7141" s="29">
        <v>1</v>
      </c>
      <c r="F7141" s="29">
        <v>19217.149000000001</v>
      </c>
      <c r="G7141" s="29">
        <v>1</v>
      </c>
      <c r="H7141" s="29">
        <v>1</v>
      </c>
      <c r="I7141" s="29">
        <v>1</v>
      </c>
      <c r="K7141" s="432">
        <v>13852.229195489659</v>
      </c>
      <c r="L7141" s="432">
        <f>IF(K7141=0,#REF!,0)</f>
        <v>0</v>
      </c>
      <c r="O7141">
        <v>59506.412079999987</v>
      </c>
      <c r="P7141">
        <v>45</v>
      </c>
    </row>
    <row r="7142" spans="1:16">
      <c r="A7142" s="29">
        <v>7140</v>
      </c>
      <c r="B7142" s="29">
        <v>1213.5469999999989</v>
      </c>
      <c r="C7142" s="29">
        <v>85595.175999999905</v>
      </c>
      <c r="D7142" s="29">
        <v>1</v>
      </c>
      <c r="E7142" s="29">
        <v>1</v>
      </c>
      <c r="F7142" s="29">
        <v>12081.78599999998</v>
      </c>
      <c r="G7142" s="29">
        <v>1</v>
      </c>
      <c r="H7142" s="29">
        <v>1</v>
      </c>
      <c r="I7142" s="29">
        <v>1</v>
      </c>
      <c r="K7142" s="432">
        <v>19815.940738857418</v>
      </c>
      <c r="L7142" s="432">
        <f>IF(K7142=0,#REF!,0)</f>
        <v>0</v>
      </c>
      <c r="O7142">
        <v>59069.535308999999</v>
      </c>
      <c r="P7142">
        <v>51</v>
      </c>
    </row>
    <row r="7143" spans="1:16">
      <c r="A7143" s="29">
        <v>7141</v>
      </c>
      <c r="B7143" s="29">
        <v>6200.1660000000002</v>
      </c>
      <c r="C7143" s="29">
        <v>48505.127999999902</v>
      </c>
      <c r="D7143" s="29">
        <v>1</v>
      </c>
      <c r="E7143" s="29">
        <v>1</v>
      </c>
      <c r="F7143" s="29">
        <v>4150.3109999999897</v>
      </c>
      <c r="G7143" s="29">
        <v>1</v>
      </c>
      <c r="H7143" s="29">
        <v>1</v>
      </c>
      <c r="I7143" s="29">
        <v>1</v>
      </c>
      <c r="K7143" s="432">
        <v>11412.888314067681</v>
      </c>
      <c r="L7143" s="432">
        <f>IF(K7143=0,#REF!,0)</f>
        <v>0</v>
      </c>
      <c r="O7143">
        <v>56193.977050999987</v>
      </c>
      <c r="P7143">
        <v>49</v>
      </c>
    </row>
    <row r="7144" spans="1:16">
      <c r="A7144" s="29">
        <v>7142</v>
      </c>
      <c r="B7144" s="29">
        <v>1762.222</v>
      </c>
      <c r="C7144" s="29">
        <v>67854.140999999901</v>
      </c>
      <c r="D7144" s="29">
        <v>1</v>
      </c>
      <c r="E7144" s="29">
        <v>1</v>
      </c>
      <c r="F7144" s="29">
        <v>3739.6190000000001</v>
      </c>
      <c r="G7144" s="29">
        <v>1</v>
      </c>
      <c r="H7144" s="29">
        <v>1</v>
      </c>
      <c r="I7144" s="29">
        <v>1</v>
      </c>
      <c r="K7144" s="432">
        <v>19557.357815281321</v>
      </c>
      <c r="L7144" s="432">
        <f>IF(K7144=0,#REF!,0)</f>
        <v>0</v>
      </c>
      <c r="O7144">
        <v>56741.234834000003</v>
      </c>
      <c r="P7144">
        <v>46</v>
      </c>
    </row>
    <row r="7145" spans="1:16">
      <c r="A7145" s="29">
        <v>7143</v>
      </c>
      <c r="B7145" s="29">
        <v>1032.623999999998</v>
      </c>
      <c r="C7145" s="29">
        <v>99763.405999999799</v>
      </c>
      <c r="D7145" s="29">
        <v>1</v>
      </c>
      <c r="E7145" s="29">
        <v>1</v>
      </c>
      <c r="F7145" s="29">
        <v>2233.7019999999989</v>
      </c>
      <c r="G7145" s="29">
        <v>1</v>
      </c>
      <c r="H7145" s="29">
        <v>1</v>
      </c>
      <c r="I7145" s="29">
        <v>1</v>
      </c>
      <c r="K7145" s="432">
        <v>4977.6000293590714</v>
      </c>
      <c r="L7145" s="432">
        <f>IF(K7145=0,#REF!,0)</f>
        <v>0</v>
      </c>
      <c r="O7145">
        <v>58880.726257000002</v>
      </c>
      <c r="P7145">
        <v>44</v>
      </c>
    </row>
    <row r="7146" spans="1:16">
      <c r="A7146" s="29">
        <v>7144</v>
      </c>
      <c r="B7146" s="29">
        <v>1032.623999999998</v>
      </c>
      <c r="C7146" s="29">
        <v>83811.279999999897</v>
      </c>
      <c r="D7146" s="29">
        <v>1</v>
      </c>
      <c r="E7146" s="29">
        <v>1</v>
      </c>
      <c r="F7146" s="29">
        <v>2112.2629999999899</v>
      </c>
      <c r="G7146" s="29">
        <v>1</v>
      </c>
      <c r="H7146" s="29">
        <v>1</v>
      </c>
      <c r="I7146" s="29">
        <v>1</v>
      </c>
      <c r="K7146" s="432"/>
      <c r="L7146" s="432" t="e">
        <f>IF(K7146=0,#REF!,0)</f>
        <v>#REF!</v>
      </c>
      <c r="O7146">
        <v>58877.326110999988</v>
      </c>
      <c r="P7146">
        <v>38</v>
      </c>
    </row>
    <row r="7147" spans="1:16">
      <c r="A7147" s="29">
        <v>7145</v>
      </c>
      <c r="B7147" s="29">
        <v>1032.623999999998</v>
      </c>
      <c r="C7147" s="29">
        <v>71905.463999999905</v>
      </c>
      <c r="D7147" s="29">
        <v>1</v>
      </c>
      <c r="E7147" s="29">
        <v>1</v>
      </c>
      <c r="F7147" s="29">
        <v>4510.9839999999886</v>
      </c>
      <c r="G7147" s="29">
        <v>1</v>
      </c>
      <c r="H7147" s="29">
        <v>1</v>
      </c>
      <c r="I7147" s="29">
        <v>1</v>
      </c>
      <c r="K7147" s="432"/>
      <c r="L7147" s="432" t="e">
        <f>IF(K7147=0,#REF!,0)</f>
        <v>#REF!</v>
      </c>
      <c r="O7147">
        <v>60474.576966000001</v>
      </c>
      <c r="P7147">
        <v>43</v>
      </c>
    </row>
    <row r="7148" spans="1:16">
      <c r="A7148" s="29">
        <v>7146</v>
      </c>
      <c r="B7148" s="29">
        <v>1762.222</v>
      </c>
      <c r="C7148" s="29">
        <v>40181.621999999901</v>
      </c>
      <c r="D7148" s="29">
        <v>1</v>
      </c>
      <c r="E7148" s="29">
        <v>1</v>
      </c>
      <c r="F7148" s="29">
        <v>10008.606999999991</v>
      </c>
      <c r="G7148" s="29">
        <v>1</v>
      </c>
      <c r="H7148" s="29">
        <v>1</v>
      </c>
      <c r="I7148" s="29">
        <v>1</v>
      </c>
      <c r="K7148" s="432"/>
      <c r="L7148" s="432" t="e">
        <f>IF(K7148=0,#REF!,0)</f>
        <v>#REF!</v>
      </c>
      <c r="O7148">
        <v>61111.598084999998</v>
      </c>
      <c r="P7148">
        <v>53</v>
      </c>
    </row>
    <row r="7149" spans="1:16">
      <c r="A7149" s="29">
        <v>7147</v>
      </c>
      <c r="B7149" s="29">
        <v>6139.8579999999993</v>
      </c>
      <c r="C7149" s="29">
        <v>28224.8659999999</v>
      </c>
      <c r="D7149" s="29">
        <v>1</v>
      </c>
      <c r="E7149" s="29">
        <v>1</v>
      </c>
      <c r="F7149" s="29">
        <v>6144.3549999999987</v>
      </c>
      <c r="G7149" s="29">
        <v>1</v>
      </c>
      <c r="H7149" s="29">
        <v>1</v>
      </c>
      <c r="I7149" s="29">
        <v>1</v>
      </c>
      <c r="K7149" s="432"/>
      <c r="L7149" s="432" t="e">
        <f>IF(K7149=0,#REF!,0)</f>
        <v>#REF!</v>
      </c>
      <c r="O7149">
        <v>62450.156555000001</v>
      </c>
      <c r="P7149">
        <v>60</v>
      </c>
    </row>
    <row r="7150" spans="1:16">
      <c r="A7150" s="29">
        <v>7148</v>
      </c>
      <c r="B7150" s="29">
        <v>7599.07</v>
      </c>
      <c r="C7150" s="29">
        <v>29628.3309999999</v>
      </c>
      <c r="D7150" s="29">
        <v>1</v>
      </c>
      <c r="E7150" s="29">
        <v>1</v>
      </c>
      <c r="F7150" s="29">
        <v>7110.7240000000002</v>
      </c>
      <c r="G7150" s="29">
        <v>1</v>
      </c>
      <c r="H7150" s="29">
        <v>1</v>
      </c>
      <c r="I7150" s="29">
        <v>1</v>
      </c>
      <c r="K7150" s="432"/>
      <c r="L7150" s="432" t="e">
        <f>IF(K7150=0,#REF!,0)</f>
        <v>#REF!</v>
      </c>
      <c r="O7150">
        <v>61465.053038999999</v>
      </c>
      <c r="P7150">
        <v>79</v>
      </c>
    </row>
    <row r="7151" spans="1:16">
      <c r="A7151" s="29">
        <v>7149</v>
      </c>
      <c r="B7151" s="29">
        <v>1762.222</v>
      </c>
      <c r="C7151" s="29">
        <v>16501.875999999898</v>
      </c>
      <c r="D7151" s="29">
        <v>1</v>
      </c>
      <c r="E7151" s="29">
        <v>1</v>
      </c>
      <c r="F7151" s="29">
        <v>20550.999999999902</v>
      </c>
      <c r="G7151" s="29">
        <v>1</v>
      </c>
      <c r="H7151" s="29">
        <v>1</v>
      </c>
      <c r="I7151" s="29">
        <v>1</v>
      </c>
      <c r="K7151" s="432"/>
      <c r="L7151" s="432" t="e">
        <f>IF(K7151=0,#REF!,0)</f>
        <v>#REF!</v>
      </c>
      <c r="O7151">
        <v>60362.579009999987</v>
      </c>
      <c r="P7151">
        <v>80</v>
      </c>
    </row>
    <row r="7152" spans="1:16">
      <c r="A7152" s="29">
        <v>7150</v>
      </c>
      <c r="B7152" s="29">
        <v>1762.222</v>
      </c>
      <c r="C7152" s="29">
        <v>16149.2699999999</v>
      </c>
      <c r="D7152" s="29">
        <v>1</v>
      </c>
      <c r="E7152" s="29">
        <v>1</v>
      </c>
      <c r="F7152" s="29">
        <v>2973.9229999999998</v>
      </c>
      <c r="G7152" s="29">
        <v>1</v>
      </c>
      <c r="H7152" s="29">
        <v>1</v>
      </c>
      <c r="I7152" s="29">
        <v>1</v>
      </c>
      <c r="K7152" s="432"/>
      <c r="L7152" s="432" t="e">
        <f>IF(K7152=0,#REF!,0)</f>
        <v>#REF!</v>
      </c>
      <c r="O7152">
        <v>59774.320799999987</v>
      </c>
      <c r="P7152">
        <v>81</v>
      </c>
    </row>
    <row r="7153" spans="1:16">
      <c r="A7153" s="29">
        <v>7151</v>
      </c>
      <c r="B7153" s="29">
        <v>1762.222</v>
      </c>
      <c r="C7153" s="29">
        <v>15800.4039999999</v>
      </c>
      <c r="D7153" s="29">
        <v>1</v>
      </c>
      <c r="E7153" s="29">
        <v>1</v>
      </c>
      <c r="F7153" s="29">
        <v>1662.2729999999999</v>
      </c>
      <c r="G7153" s="29">
        <v>1</v>
      </c>
      <c r="H7153" s="29">
        <v>1</v>
      </c>
      <c r="I7153" s="29">
        <v>1</v>
      </c>
      <c r="K7153" s="432"/>
      <c r="L7153" s="432" t="e">
        <f>IF(K7153=0,#REF!,0)</f>
        <v>#REF!</v>
      </c>
      <c r="O7153">
        <v>59708.508911999998</v>
      </c>
      <c r="P7153">
        <v>77</v>
      </c>
    </row>
    <row r="7154" spans="1:16">
      <c r="A7154" s="29">
        <v>7152</v>
      </c>
      <c r="B7154" s="29">
        <v>1032.623999999998</v>
      </c>
      <c r="C7154" s="29">
        <v>15882.8109999999</v>
      </c>
      <c r="D7154" s="29">
        <v>1</v>
      </c>
      <c r="E7154" s="29">
        <v>1</v>
      </c>
      <c r="F7154" s="29">
        <v>1270.6089999999899</v>
      </c>
      <c r="G7154" s="29">
        <v>1</v>
      </c>
      <c r="H7154" s="29">
        <v>1</v>
      </c>
      <c r="I7154" s="29">
        <v>1</v>
      </c>
      <c r="K7154" s="432"/>
      <c r="L7154" s="432" t="e">
        <f>IF(K7154=0,#REF!,0)</f>
        <v>#REF!</v>
      </c>
      <c r="O7154">
        <v>58604.885956999999</v>
      </c>
      <c r="P7154">
        <v>77</v>
      </c>
    </row>
    <row r="7155" spans="1:16">
      <c r="A7155" s="29">
        <v>7153</v>
      </c>
      <c r="B7155" s="29">
        <v>1032.623999999998</v>
      </c>
      <c r="C7155" s="29">
        <v>15970.916999999899</v>
      </c>
      <c r="D7155" s="29">
        <v>1</v>
      </c>
      <c r="E7155" s="29">
        <v>1</v>
      </c>
      <c r="F7155" s="29">
        <v>544.399</v>
      </c>
      <c r="G7155" s="29">
        <v>1</v>
      </c>
      <c r="H7155" s="29">
        <v>1</v>
      </c>
      <c r="I7155" s="29">
        <v>1</v>
      </c>
      <c r="K7155" s="432"/>
      <c r="L7155" s="432" t="e">
        <f>IF(K7155=0,#REF!,0)</f>
        <v>#REF!</v>
      </c>
      <c r="O7155">
        <v>57153.982542000012</v>
      </c>
      <c r="P7155">
        <v>72</v>
      </c>
    </row>
    <row r="7156" spans="1:16">
      <c r="A7156" s="29">
        <v>7154</v>
      </c>
      <c r="B7156" s="29">
        <v>1032.623999999998</v>
      </c>
      <c r="C7156" s="29">
        <v>15936.6779999999</v>
      </c>
      <c r="D7156" s="29">
        <v>1</v>
      </c>
      <c r="E7156" s="29">
        <v>1</v>
      </c>
      <c r="F7156" s="29">
        <v>598.27599999999904</v>
      </c>
      <c r="G7156" s="29">
        <v>1</v>
      </c>
      <c r="H7156" s="29">
        <v>1</v>
      </c>
      <c r="I7156" s="29">
        <v>1</v>
      </c>
      <c r="K7156" s="432"/>
      <c r="L7156" s="432" t="e">
        <f>IF(K7156=0,#REF!,0)</f>
        <v>#REF!</v>
      </c>
      <c r="O7156">
        <v>54228.910981000001</v>
      </c>
      <c r="P7156">
        <v>65</v>
      </c>
    </row>
    <row r="7157" spans="1:16">
      <c r="A7157" s="29">
        <v>7155</v>
      </c>
      <c r="B7157" s="29">
        <v>1032.623999999998</v>
      </c>
      <c r="C7157" s="29">
        <v>15986.5469999999</v>
      </c>
      <c r="D7157" s="29">
        <v>1</v>
      </c>
      <c r="E7157" s="29">
        <v>1</v>
      </c>
      <c r="F7157" s="29">
        <v>389.66800000000001</v>
      </c>
      <c r="G7157" s="29">
        <v>1</v>
      </c>
      <c r="H7157" s="29">
        <v>1</v>
      </c>
      <c r="I7157" s="29">
        <v>1</v>
      </c>
      <c r="K7157" s="432"/>
      <c r="L7157" s="432" t="e">
        <f>IF(K7157=0,#REF!,0)</f>
        <v>#REF!</v>
      </c>
      <c r="O7157">
        <v>53647.584229</v>
      </c>
      <c r="P7157">
        <v>67</v>
      </c>
    </row>
    <row r="7158" spans="1:16">
      <c r="A7158" s="29">
        <v>7156</v>
      </c>
      <c r="B7158" s="29">
        <v>1032.623999999998</v>
      </c>
      <c r="C7158" s="29">
        <v>16042.3459999999</v>
      </c>
      <c r="D7158" s="29">
        <v>1</v>
      </c>
      <c r="E7158" s="29">
        <v>1</v>
      </c>
      <c r="F7158" s="29">
        <v>245.738</v>
      </c>
      <c r="G7158" s="29">
        <v>1</v>
      </c>
      <c r="H7158" s="29">
        <v>1</v>
      </c>
      <c r="I7158" s="29">
        <v>1</v>
      </c>
      <c r="K7158" s="432"/>
      <c r="L7158" s="432" t="e">
        <f>IF(K7158=0,#REF!,0)</f>
        <v>#REF!</v>
      </c>
      <c r="O7158">
        <v>53583.171692000004</v>
      </c>
      <c r="P7158">
        <v>61</v>
      </c>
    </row>
    <row r="7159" spans="1:16">
      <c r="A7159" s="29">
        <v>7157</v>
      </c>
      <c r="B7159" s="29">
        <v>1032.623999999998</v>
      </c>
      <c r="C7159" s="29">
        <v>16022.869999999901</v>
      </c>
      <c r="D7159" s="29">
        <v>1</v>
      </c>
      <c r="E7159" s="29">
        <v>1</v>
      </c>
      <c r="F7159" s="29">
        <v>246.00899999999999</v>
      </c>
      <c r="G7159" s="29">
        <v>1</v>
      </c>
      <c r="H7159" s="29">
        <v>1</v>
      </c>
      <c r="I7159" s="29">
        <v>1</v>
      </c>
      <c r="K7159" s="432"/>
      <c r="L7159" s="432" t="e">
        <f>IF(K7159=0,#REF!,0)</f>
        <v>#REF!</v>
      </c>
      <c r="O7159">
        <v>53606.391785</v>
      </c>
      <c r="P7159">
        <v>64</v>
      </c>
    </row>
    <row r="7160" spans="1:16">
      <c r="A7160" s="29">
        <v>7158</v>
      </c>
      <c r="B7160" s="29">
        <v>1762.222</v>
      </c>
      <c r="C7160" s="29">
        <v>16263.9199999999</v>
      </c>
      <c r="D7160" s="29">
        <v>1</v>
      </c>
      <c r="E7160" s="29">
        <v>1</v>
      </c>
      <c r="F7160" s="29">
        <v>708.66899999999896</v>
      </c>
      <c r="G7160" s="29">
        <v>1</v>
      </c>
      <c r="H7160" s="29">
        <v>1</v>
      </c>
      <c r="I7160" s="29">
        <v>1</v>
      </c>
      <c r="K7160" s="432"/>
      <c r="L7160" s="432" t="e">
        <f>IF(K7160=0,#REF!,0)</f>
        <v>#REF!</v>
      </c>
      <c r="O7160">
        <v>54352.730651999998</v>
      </c>
      <c r="P7160">
        <v>63</v>
      </c>
    </row>
    <row r="7161" spans="1:16">
      <c r="A7161" s="29">
        <v>7159</v>
      </c>
      <c r="B7161" s="29">
        <v>6139.8579999999993</v>
      </c>
      <c r="C7161" s="29">
        <v>16108.334999999901</v>
      </c>
      <c r="D7161" s="29">
        <v>1</v>
      </c>
      <c r="E7161" s="29">
        <v>1</v>
      </c>
      <c r="F7161" s="29">
        <v>50713.783999999891</v>
      </c>
      <c r="G7161" s="29">
        <v>1</v>
      </c>
      <c r="H7161" s="29">
        <v>1</v>
      </c>
      <c r="I7161" s="29">
        <v>1</v>
      </c>
      <c r="K7161" s="432"/>
      <c r="L7161" s="432" t="e">
        <f>IF(K7161=0,#REF!,0)</f>
        <v>#REF!</v>
      </c>
      <c r="O7161">
        <v>56416.747984999987</v>
      </c>
      <c r="P7161">
        <v>71</v>
      </c>
    </row>
    <row r="7162" spans="1:16">
      <c r="A7162" s="29">
        <v>7160</v>
      </c>
      <c r="B7162" s="29">
        <v>1762.222</v>
      </c>
      <c r="C7162" s="29">
        <v>29248.3459999999</v>
      </c>
      <c r="D7162" s="29">
        <v>1</v>
      </c>
      <c r="E7162" s="29">
        <v>1</v>
      </c>
      <c r="F7162" s="29">
        <v>57487.80599999999</v>
      </c>
      <c r="G7162" s="29">
        <v>1</v>
      </c>
      <c r="H7162" s="29">
        <v>1</v>
      </c>
      <c r="I7162" s="29">
        <v>1</v>
      </c>
      <c r="K7162" s="432"/>
      <c r="L7162" s="432" t="e">
        <f>IF(K7162=0,#REF!,0)</f>
        <v>#REF!</v>
      </c>
      <c r="O7162">
        <v>57868.422485000003</v>
      </c>
      <c r="P7162">
        <v>81</v>
      </c>
    </row>
    <row r="7163" spans="1:16">
      <c r="A7163" s="29">
        <v>7161</v>
      </c>
      <c r="B7163" s="29">
        <v>1032.623999999998</v>
      </c>
      <c r="C7163" s="29">
        <v>30408.6529999999</v>
      </c>
      <c r="D7163" s="29">
        <v>1</v>
      </c>
      <c r="E7163" s="29">
        <v>1</v>
      </c>
      <c r="F7163" s="29">
        <v>63034.01999999999</v>
      </c>
      <c r="G7163" s="29">
        <v>1</v>
      </c>
      <c r="H7163" s="29">
        <v>1</v>
      </c>
      <c r="I7163" s="29">
        <v>1</v>
      </c>
      <c r="K7163" s="432"/>
      <c r="L7163" s="432" t="e">
        <f>IF(K7163=0,#REF!,0)</f>
        <v>#REF!</v>
      </c>
      <c r="O7163">
        <v>59163.520599000003</v>
      </c>
      <c r="P7163">
        <v>61</v>
      </c>
    </row>
    <row r="7164" spans="1:16">
      <c r="A7164" s="29">
        <v>7162</v>
      </c>
      <c r="B7164" s="29">
        <v>1153.2399999999991</v>
      </c>
      <c r="C7164" s="29">
        <v>31223.501999999899</v>
      </c>
      <c r="D7164" s="29">
        <v>1</v>
      </c>
      <c r="E7164" s="29">
        <v>1</v>
      </c>
      <c r="F7164" s="29">
        <v>56442.834000000003</v>
      </c>
      <c r="G7164" s="29">
        <v>1</v>
      </c>
      <c r="H7164" s="29">
        <v>1</v>
      </c>
      <c r="I7164" s="29">
        <v>1</v>
      </c>
      <c r="K7164" s="432"/>
      <c r="L7164" s="432" t="e">
        <f>IF(K7164=0,#REF!,0)</f>
        <v>#REF!</v>
      </c>
      <c r="O7164">
        <v>61011.826781000003</v>
      </c>
      <c r="P7164">
        <v>50</v>
      </c>
    </row>
    <row r="7165" spans="1:16">
      <c r="A7165" s="29">
        <v>7163</v>
      </c>
      <c r="B7165" s="29">
        <v>1213.5469999999989</v>
      </c>
      <c r="C7165" s="29">
        <v>32013.90799999989</v>
      </c>
      <c r="D7165" s="29">
        <v>1</v>
      </c>
      <c r="E7165" s="29">
        <v>1</v>
      </c>
      <c r="F7165" s="29">
        <v>53279.75499999999</v>
      </c>
      <c r="G7165" s="29">
        <v>1</v>
      </c>
      <c r="H7165" s="29">
        <v>1</v>
      </c>
      <c r="I7165" s="29">
        <v>1</v>
      </c>
      <c r="K7165" s="432"/>
      <c r="L7165" s="432" t="e">
        <f>IF(K7165=0,#REF!,0)</f>
        <v>#REF!</v>
      </c>
      <c r="O7165">
        <v>61057.349396000012</v>
      </c>
      <c r="P7165">
        <v>44</v>
      </c>
    </row>
    <row r="7166" spans="1:16">
      <c r="A7166" s="29">
        <v>7164</v>
      </c>
      <c r="B7166" s="29">
        <v>1213.5469999999989</v>
      </c>
      <c r="C7166" s="29">
        <v>31656.034999999902</v>
      </c>
      <c r="D7166" s="29">
        <v>1</v>
      </c>
      <c r="E7166" s="29">
        <v>1</v>
      </c>
      <c r="F7166" s="29">
        <v>52710.449000000001</v>
      </c>
      <c r="G7166" s="29">
        <v>1</v>
      </c>
      <c r="H7166" s="29">
        <v>1</v>
      </c>
      <c r="I7166" s="29">
        <v>1</v>
      </c>
      <c r="K7166" s="432"/>
      <c r="L7166" s="432" t="e">
        <f>IF(K7166=0,#REF!,0)</f>
        <v>#REF!</v>
      </c>
      <c r="O7166">
        <v>60852.832885999997</v>
      </c>
      <c r="P7166">
        <v>46</v>
      </c>
    </row>
    <row r="7167" spans="1:16">
      <c r="A7167" s="29">
        <v>7165</v>
      </c>
      <c r="B7167" s="29">
        <v>6200.1660000000002</v>
      </c>
      <c r="C7167" s="29">
        <v>29697.064999999999</v>
      </c>
      <c r="D7167" s="29">
        <v>1</v>
      </c>
      <c r="E7167" s="29">
        <v>1</v>
      </c>
      <c r="F7167" s="29">
        <v>34997.228999999897</v>
      </c>
      <c r="G7167" s="29">
        <v>1</v>
      </c>
      <c r="H7167" s="29">
        <v>1</v>
      </c>
      <c r="I7167" s="29">
        <v>1</v>
      </c>
      <c r="K7167" s="432"/>
      <c r="L7167" s="432" t="e">
        <f>IF(K7167=0,#REF!,0)</f>
        <v>#REF!</v>
      </c>
      <c r="O7167">
        <v>58071.868835000001</v>
      </c>
      <c r="P7167">
        <v>41</v>
      </c>
    </row>
    <row r="7168" spans="1:16">
      <c r="A7168" s="29">
        <v>7166</v>
      </c>
      <c r="B7168" s="29">
        <v>1762.222</v>
      </c>
      <c r="C7168" s="29">
        <v>29283.315999999901</v>
      </c>
      <c r="D7168" s="29">
        <v>1</v>
      </c>
      <c r="E7168" s="29">
        <v>1</v>
      </c>
      <c r="F7168" s="29">
        <v>30758.783999999989</v>
      </c>
      <c r="G7168" s="29">
        <v>1</v>
      </c>
      <c r="H7168" s="29">
        <v>1</v>
      </c>
      <c r="I7168" s="29">
        <v>1</v>
      </c>
      <c r="K7168" s="432"/>
      <c r="L7168" s="432" t="e">
        <f>IF(K7168=0,#REF!,0)</f>
        <v>#REF!</v>
      </c>
      <c r="O7168">
        <v>57921.956572000003</v>
      </c>
      <c r="P7168">
        <v>35</v>
      </c>
    </row>
    <row r="7169" spans="1:16">
      <c r="A7169" s="29">
        <v>7167</v>
      </c>
      <c r="B7169" s="29">
        <v>1032.623999999998</v>
      </c>
      <c r="C7169" s="29">
        <v>29956.2579999999</v>
      </c>
      <c r="D7169" s="29">
        <v>1</v>
      </c>
      <c r="E7169" s="29">
        <v>1</v>
      </c>
      <c r="F7169" s="29">
        <v>27826.274000000001</v>
      </c>
      <c r="G7169" s="29">
        <v>1</v>
      </c>
      <c r="H7169" s="29">
        <v>1</v>
      </c>
      <c r="I7169" s="29">
        <v>1</v>
      </c>
      <c r="K7169" s="432"/>
      <c r="L7169" s="432" t="e">
        <f>IF(K7169=0,#REF!,0)</f>
        <v>#REF!</v>
      </c>
      <c r="O7169">
        <v>60499.830718999998</v>
      </c>
      <c r="P7169">
        <v>30</v>
      </c>
    </row>
    <row r="7170" spans="1:16">
      <c r="A7170" s="29">
        <v>7168</v>
      </c>
      <c r="B7170" s="29">
        <v>1032.623999999998</v>
      </c>
      <c r="C7170" s="29">
        <v>29564.8119999999</v>
      </c>
      <c r="D7170" s="29">
        <v>1</v>
      </c>
      <c r="E7170" s="29">
        <v>1</v>
      </c>
      <c r="F7170" s="29">
        <v>26288.234</v>
      </c>
      <c r="G7170" s="29">
        <v>1</v>
      </c>
      <c r="H7170" s="29">
        <v>1</v>
      </c>
      <c r="I7170" s="29">
        <v>1</v>
      </c>
      <c r="K7170" s="432"/>
      <c r="L7170" s="432" t="e">
        <f>IF(K7170=0,#REF!,0)</f>
        <v>#REF!</v>
      </c>
      <c r="O7170">
        <v>60588.682677999997</v>
      </c>
      <c r="P7170">
        <v>40</v>
      </c>
    </row>
    <row r="7171" spans="1:16">
      <c r="A7171" s="29">
        <v>7169</v>
      </c>
      <c r="B7171" s="29">
        <v>1032.623999999998</v>
      </c>
      <c r="C7171" s="29">
        <v>29244.754999999899</v>
      </c>
      <c r="D7171" s="29">
        <v>1</v>
      </c>
      <c r="E7171" s="29">
        <v>1</v>
      </c>
      <c r="F7171" s="29">
        <v>27888.812999999998</v>
      </c>
      <c r="G7171" s="29">
        <v>1</v>
      </c>
      <c r="H7171" s="29">
        <v>1</v>
      </c>
      <c r="I7171" s="29">
        <v>1</v>
      </c>
      <c r="K7171" s="432"/>
      <c r="L7171" s="432" t="e">
        <f>IF(K7171=0,#REF!,0)</f>
        <v>#REF!</v>
      </c>
      <c r="O7171">
        <v>61214.452727999997</v>
      </c>
      <c r="P7171">
        <v>38</v>
      </c>
    </row>
    <row r="7172" spans="1:16">
      <c r="A7172" s="29">
        <v>7170</v>
      </c>
      <c r="B7172" s="29">
        <v>1762.222</v>
      </c>
      <c r="C7172" s="29">
        <v>28658.839999999898</v>
      </c>
      <c r="D7172" s="29">
        <v>1</v>
      </c>
      <c r="E7172" s="29">
        <v>1</v>
      </c>
      <c r="F7172" s="29">
        <v>29140.567999999999</v>
      </c>
      <c r="G7172" s="29">
        <v>1</v>
      </c>
      <c r="H7172" s="29">
        <v>1</v>
      </c>
      <c r="I7172" s="29">
        <v>1</v>
      </c>
      <c r="K7172" s="432"/>
      <c r="L7172" s="432" t="e">
        <f>IF(K7172=0,#REF!,0)</f>
        <v>#REF!</v>
      </c>
      <c r="O7172">
        <v>62039.138184000003</v>
      </c>
      <c r="P7172">
        <v>41</v>
      </c>
    </row>
    <row r="7173" spans="1:16">
      <c r="A7173" s="29">
        <v>7171</v>
      </c>
      <c r="B7173" s="29">
        <v>6139.8579999999993</v>
      </c>
      <c r="C7173" s="29">
        <v>28683.6499999999</v>
      </c>
      <c r="D7173" s="29">
        <v>1</v>
      </c>
      <c r="E7173" s="29">
        <v>1</v>
      </c>
      <c r="F7173" s="29">
        <v>24271.131999999889</v>
      </c>
      <c r="G7173" s="29">
        <v>1</v>
      </c>
      <c r="H7173" s="29">
        <v>1</v>
      </c>
      <c r="I7173" s="29">
        <v>1</v>
      </c>
      <c r="K7173" s="432"/>
      <c r="L7173" s="432" t="e">
        <f>IF(K7173=0,#REF!,0)</f>
        <v>#REF!</v>
      </c>
      <c r="O7173">
        <v>63083.076112000002</v>
      </c>
      <c r="P7173">
        <v>69</v>
      </c>
    </row>
    <row r="7174" spans="1:16">
      <c r="A7174" s="29">
        <v>7172</v>
      </c>
      <c r="B7174" s="29">
        <v>7599.07</v>
      </c>
      <c r="C7174" s="29">
        <v>30031.9009999999</v>
      </c>
      <c r="D7174" s="29">
        <v>1</v>
      </c>
      <c r="E7174" s="29">
        <v>1</v>
      </c>
      <c r="F7174" s="29">
        <v>22631.408999999989</v>
      </c>
      <c r="G7174" s="29">
        <v>1</v>
      </c>
      <c r="H7174" s="29">
        <v>1</v>
      </c>
      <c r="I7174" s="29">
        <v>1</v>
      </c>
      <c r="K7174" s="432"/>
      <c r="L7174" s="432" t="e">
        <f>IF(K7174=0,#REF!,0)</f>
        <v>#REF!</v>
      </c>
      <c r="O7174">
        <v>62596.957091999997</v>
      </c>
      <c r="P7174">
        <v>78</v>
      </c>
    </row>
    <row r="7175" spans="1:16">
      <c r="A7175" s="29">
        <v>7173</v>
      </c>
      <c r="B7175" s="29">
        <v>1762.222</v>
      </c>
      <c r="C7175" s="29">
        <v>16866.2409999999</v>
      </c>
      <c r="D7175" s="29">
        <v>1</v>
      </c>
      <c r="E7175" s="29">
        <v>1</v>
      </c>
      <c r="F7175" s="29">
        <v>34530.930999999997</v>
      </c>
      <c r="G7175" s="29">
        <v>1</v>
      </c>
      <c r="H7175" s="29">
        <v>1</v>
      </c>
      <c r="I7175" s="29">
        <v>1</v>
      </c>
      <c r="K7175" s="432"/>
      <c r="L7175" s="432" t="e">
        <f>IF(K7175=0,#REF!,0)</f>
        <v>#REF!</v>
      </c>
      <c r="O7175">
        <v>61063.454344999998</v>
      </c>
      <c r="P7175">
        <v>82</v>
      </c>
    </row>
    <row r="7176" spans="1:16">
      <c r="A7176" s="29">
        <v>7174</v>
      </c>
      <c r="B7176" s="29">
        <v>1762.222</v>
      </c>
      <c r="C7176" s="29">
        <v>16509.981999999902</v>
      </c>
      <c r="D7176" s="29">
        <v>1</v>
      </c>
      <c r="E7176" s="29">
        <v>1</v>
      </c>
      <c r="F7176" s="29">
        <v>2441.3579999999902</v>
      </c>
      <c r="G7176" s="29">
        <v>1</v>
      </c>
      <c r="H7176" s="29">
        <v>1</v>
      </c>
      <c r="I7176" s="29">
        <v>1</v>
      </c>
      <c r="K7176" s="432"/>
      <c r="L7176" s="432" t="e">
        <f>IF(K7176=0,#REF!,0)</f>
        <v>#REF!</v>
      </c>
      <c r="O7176">
        <v>59529.603149000002</v>
      </c>
      <c r="P7176">
        <v>84</v>
      </c>
    </row>
    <row r="7177" spans="1:16">
      <c r="A7177" s="29">
        <v>7175</v>
      </c>
      <c r="B7177" s="29">
        <v>1762.222</v>
      </c>
      <c r="C7177" s="29">
        <v>16173.075999999901</v>
      </c>
      <c r="D7177" s="29">
        <v>1</v>
      </c>
      <c r="E7177" s="29">
        <v>1</v>
      </c>
      <c r="F7177" s="29">
        <v>1992.11699999999</v>
      </c>
      <c r="G7177" s="29">
        <v>1</v>
      </c>
      <c r="H7177" s="29">
        <v>1</v>
      </c>
      <c r="I7177" s="29">
        <v>1</v>
      </c>
      <c r="K7177" s="432"/>
      <c r="L7177" s="432" t="e">
        <f>IF(K7177=0,#REF!,0)</f>
        <v>#REF!</v>
      </c>
      <c r="O7177">
        <v>58667.410400000001</v>
      </c>
      <c r="P7177">
        <v>80</v>
      </c>
    </row>
    <row r="7178" spans="1:16">
      <c r="A7178" s="29">
        <v>7176</v>
      </c>
      <c r="B7178" s="29">
        <v>1032.623999999998</v>
      </c>
      <c r="C7178" s="29">
        <v>16171.5879999999</v>
      </c>
      <c r="D7178" s="29">
        <v>1</v>
      </c>
      <c r="E7178" s="29">
        <v>1</v>
      </c>
      <c r="F7178" s="29">
        <v>1206.7739999999999</v>
      </c>
      <c r="G7178" s="29">
        <v>1</v>
      </c>
      <c r="H7178" s="29">
        <v>1</v>
      </c>
      <c r="I7178" s="29">
        <v>1</v>
      </c>
      <c r="K7178" s="432"/>
      <c r="L7178" s="432" t="e">
        <f>IF(K7178=0,#REF!,0)</f>
        <v>#REF!</v>
      </c>
      <c r="O7178">
        <v>58360.497467000001</v>
      </c>
      <c r="P7178">
        <v>74</v>
      </c>
    </row>
    <row r="7179" spans="1:16">
      <c r="A7179" s="29">
        <v>7177</v>
      </c>
      <c r="B7179" s="29">
        <v>1032.623999999998</v>
      </c>
      <c r="C7179" s="29">
        <v>16236.781999999899</v>
      </c>
      <c r="D7179" s="29">
        <v>1</v>
      </c>
      <c r="E7179" s="29">
        <v>1</v>
      </c>
      <c r="F7179" s="29">
        <v>716.10699999999997</v>
      </c>
      <c r="G7179" s="29">
        <v>1</v>
      </c>
      <c r="H7179" s="29">
        <v>1</v>
      </c>
      <c r="I7179" s="29">
        <v>1</v>
      </c>
      <c r="K7179" s="432"/>
      <c r="L7179" s="432" t="e">
        <f>IF(K7179=0,#REF!,0)</f>
        <v>#REF!</v>
      </c>
      <c r="O7179">
        <v>56173.043487000003</v>
      </c>
      <c r="P7179">
        <v>69</v>
      </c>
    </row>
    <row r="7180" spans="1:16">
      <c r="A7180" s="29">
        <v>7178</v>
      </c>
      <c r="B7180" s="29">
        <v>1032.623999999998</v>
      </c>
      <c r="C7180" s="29">
        <v>16267.753999999901</v>
      </c>
      <c r="D7180" s="29">
        <v>1</v>
      </c>
      <c r="E7180" s="29">
        <v>1</v>
      </c>
      <c r="F7180" s="29">
        <v>537.40899999999999</v>
      </c>
      <c r="G7180" s="29">
        <v>1</v>
      </c>
      <c r="H7180" s="29">
        <v>1</v>
      </c>
      <c r="I7180" s="29">
        <v>1</v>
      </c>
      <c r="K7180" s="432"/>
      <c r="L7180" s="432" t="e">
        <f>IF(K7180=0,#REF!,0)</f>
        <v>#REF!</v>
      </c>
      <c r="O7180">
        <v>54046.630525</v>
      </c>
      <c r="P7180">
        <v>63</v>
      </c>
    </row>
    <row r="7181" spans="1:16">
      <c r="A7181" s="29">
        <v>7179</v>
      </c>
      <c r="B7181" s="29">
        <v>1032.623999999998</v>
      </c>
      <c r="C7181" s="29">
        <v>16346.870999999899</v>
      </c>
      <c r="D7181" s="29">
        <v>1</v>
      </c>
      <c r="E7181" s="29">
        <v>1</v>
      </c>
      <c r="F7181" s="29">
        <v>430.19399999999899</v>
      </c>
      <c r="G7181" s="29">
        <v>1</v>
      </c>
      <c r="H7181" s="29">
        <v>1</v>
      </c>
      <c r="I7181" s="29">
        <v>1</v>
      </c>
      <c r="K7181" s="432"/>
      <c r="L7181" s="432" t="e">
        <f>IF(K7181=0,#REF!,0)</f>
        <v>#REF!</v>
      </c>
      <c r="O7181">
        <v>54212.176453</v>
      </c>
      <c r="P7181">
        <v>59</v>
      </c>
    </row>
    <row r="7182" spans="1:16">
      <c r="A7182" s="29">
        <v>7180</v>
      </c>
      <c r="B7182" s="29">
        <v>1032.623999999998</v>
      </c>
      <c r="C7182" s="29">
        <v>16378.1789999999</v>
      </c>
      <c r="D7182" s="29">
        <v>1</v>
      </c>
      <c r="E7182" s="29">
        <v>1</v>
      </c>
      <c r="F7182" s="29">
        <v>291.678</v>
      </c>
      <c r="G7182" s="29">
        <v>1</v>
      </c>
      <c r="H7182" s="29">
        <v>1</v>
      </c>
      <c r="I7182" s="29">
        <v>1</v>
      </c>
      <c r="K7182" s="432"/>
      <c r="L7182" s="432" t="e">
        <f>IF(K7182=0,#REF!,0)</f>
        <v>#REF!</v>
      </c>
      <c r="O7182">
        <v>54250.863952</v>
      </c>
      <c r="P7182">
        <v>56</v>
      </c>
    </row>
    <row r="7183" spans="1:16">
      <c r="A7183" s="29">
        <v>7181</v>
      </c>
      <c r="B7183" s="29">
        <v>1032.623999999998</v>
      </c>
      <c r="C7183" s="29">
        <v>16420.4379999999</v>
      </c>
      <c r="D7183" s="29">
        <v>1</v>
      </c>
      <c r="E7183" s="29">
        <v>1</v>
      </c>
      <c r="F7183" s="29">
        <v>480.964</v>
      </c>
      <c r="G7183" s="29">
        <v>1</v>
      </c>
      <c r="H7183" s="29">
        <v>1</v>
      </c>
      <c r="I7183" s="29">
        <v>1</v>
      </c>
      <c r="K7183" s="432"/>
      <c r="L7183" s="432" t="e">
        <f>IF(K7183=0,#REF!,0)</f>
        <v>#REF!</v>
      </c>
      <c r="O7183">
        <v>54539.807891999997</v>
      </c>
      <c r="P7183">
        <v>57</v>
      </c>
    </row>
    <row r="7184" spans="1:16">
      <c r="A7184" s="29">
        <v>7182</v>
      </c>
      <c r="B7184" s="29">
        <v>1762.222</v>
      </c>
      <c r="C7184" s="29">
        <v>16442.477999999901</v>
      </c>
      <c r="D7184" s="29">
        <v>1</v>
      </c>
      <c r="E7184" s="29">
        <v>1</v>
      </c>
      <c r="F7184" s="29">
        <v>1076.4449999999999</v>
      </c>
      <c r="G7184" s="29">
        <v>1</v>
      </c>
      <c r="H7184" s="29">
        <v>1</v>
      </c>
      <c r="I7184" s="29">
        <v>1</v>
      </c>
      <c r="K7184" s="432"/>
      <c r="L7184" s="432" t="e">
        <f>IF(K7184=0,#REF!,0)</f>
        <v>#REF!</v>
      </c>
      <c r="O7184">
        <v>54486.261629000001</v>
      </c>
      <c r="P7184">
        <v>55</v>
      </c>
    </row>
    <row r="7185" spans="1:16">
      <c r="A7185" s="29">
        <v>7183</v>
      </c>
      <c r="B7185" s="29">
        <v>6139.8579999999993</v>
      </c>
      <c r="C7185" s="29">
        <v>16522.764999999901</v>
      </c>
      <c r="D7185" s="29">
        <v>1</v>
      </c>
      <c r="E7185" s="29">
        <v>1</v>
      </c>
      <c r="F7185" s="29">
        <v>74684.542999999976</v>
      </c>
      <c r="G7185" s="29">
        <v>1</v>
      </c>
      <c r="H7185" s="29">
        <v>1</v>
      </c>
      <c r="I7185" s="29">
        <v>1</v>
      </c>
      <c r="K7185" s="432"/>
      <c r="L7185" s="432" t="e">
        <f>IF(K7185=0,#REF!,0)</f>
        <v>#REF!</v>
      </c>
      <c r="O7185">
        <v>55178.675323000003</v>
      </c>
      <c r="P7185">
        <v>65</v>
      </c>
    </row>
    <row r="7186" spans="1:16">
      <c r="A7186" s="29">
        <v>7184</v>
      </c>
      <c r="B7186" s="29">
        <v>1762.222</v>
      </c>
      <c r="C7186" s="29">
        <v>16718.791999999899</v>
      </c>
      <c r="D7186" s="29">
        <v>1</v>
      </c>
      <c r="E7186" s="29">
        <v>1</v>
      </c>
      <c r="F7186" s="29">
        <v>76568.169999999896</v>
      </c>
      <c r="G7186" s="29">
        <v>1</v>
      </c>
      <c r="H7186" s="29">
        <v>1</v>
      </c>
      <c r="I7186" s="29">
        <v>1</v>
      </c>
      <c r="K7186" s="432"/>
      <c r="L7186" s="432" t="e">
        <f>IF(K7186=0,#REF!,0)</f>
        <v>#REF!</v>
      </c>
      <c r="O7186">
        <v>56745.733854999999</v>
      </c>
      <c r="P7186">
        <v>75</v>
      </c>
    </row>
    <row r="7187" spans="1:16">
      <c r="A7187" s="29">
        <v>7185</v>
      </c>
      <c r="B7187" s="29">
        <v>1032.623999999998</v>
      </c>
      <c r="C7187" s="29">
        <v>17520.0999999999</v>
      </c>
      <c r="D7187" s="29">
        <v>1</v>
      </c>
      <c r="E7187" s="29">
        <v>1</v>
      </c>
      <c r="F7187" s="29">
        <v>68687.155999999901</v>
      </c>
      <c r="G7187" s="29">
        <v>1</v>
      </c>
      <c r="H7187" s="29">
        <v>1</v>
      </c>
      <c r="I7187" s="29">
        <v>1</v>
      </c>
      <c r="K7187" s="432"/>
      <c r="L7187" s="432" t="e">
        <f>IF(K7187=0,#REF!,0)</f>
        <v>#REF!</v>
      </c>
      <c r="O7187">
        <v>59122.217680999987</v>
      </c>
      <c r="P7187">
        <v>57</v>
      </c>
    </row>
    <row r="7188" spans="1:16">
      <c r="A7188" s="29">
        <v>7186</v>
      </c>
      <c r="B7188" s="29">
        <v>1153.2399999999991</v>
      </c>
      <c r="C7188" s="29">
        <v>18264.5089999999</v>
      </c>
      <c r="D7188" s="29">
        <v>1</v>
      </c>
      <c r="E7188" s="29">
        <v>1</v>
      </c>
      <c r="F7188" s="29">
        <v>56989.326999999903</v>
      </c>
      <c r="G7188" s="29">
        <v>1</v>
      </c>
      <c r="H7188" s="29">
        <v>1</v>
      </c>
      <c r="I7188" s="29">
        <v>1</v>
      </c>
      <c r="K7188" s="432"/>
      <c r="L7188" s="432" t="e">
        <f>IF(K7188=0,#REF!,0)</f>
        <v>#REF!</v>
      </c>
      <c r="O7188">
        <v>60679.277862000003</v>
      </c>
      <c r="P7188">
        <v>47</v>
      </c>
    </row>
    <row r="7189" spans="1:16">
      <c r="A7189" s="29">
        <v>7187</v>
      </c>
      <c r="B7189" s="29">
        <v>1213.5469999999989</v>
      </c>
      <c r="C7189" s="29">
        <v>18847.3129999999</v>
      </c>
      <c r="D7189" s="29">
        <v>1</v>
      </c>
      <c r="E7189" s="29">
        <v>1</v>
      </c>
      <c r="F7189" s="29">
        <v>45648.898000000001</v>
      </c>
      <c r="G7189" s="29">
        <v>1</v>
      </c>
      <c r="H7189" s="29">
        <v>1</v>
      </c>
      <c r="I7189" s="29">
        <v>1</v>
      </c>
      <c r="K7189" s="432"/>
      <c r="L7189" s="432" t="e">
        <f>IF(K7189=0,#REF!,0)</f>
        <v>#REF!</v>
      </c>
      <c r="O7189">
        <v>60486.819732999997</v>
      </c>
      <c r="P7189">
        <v>47</v>
      </c>
    </row>
    <row r="7190" spans="1:16">
      <c r="A7190" s="29">
        <v>7188</v>
      </c>
      <c r="B7190" s="29">
        <v>1213.5469999999989</v>
      </c>
      <c r="C7190" s="29">
        <v>18295.279999999901</v>
      </c>
      <c r="D7190" s="29">
        <v>1</v>
      </c>
      <c r="E7190" s="29">
        <v>1</v>
      </c>
      <c r="F7190" s="29">
        <v>36636.792999999991</v>
      </c>
      <c r="G7190" s="29">
        <v>1</v>
      </c>
      <c r="H7190" s="29">
        <v>1</v>
      </c>
      <c r="I7190" s="29">
        <v>1</v>
      </c>
      <c r="K7190" s="432"/>
      <c r="L7190" s="432" t="e">
        <f>IF(K7190=0,#REF!,0)</f>
        <v>#REF!</v>
      </c>
      <c r="O7190">
        <v>60693.177064000003</v>
      </c>
      <c r="P7190">
        <v>44</v>
      </c>
    </row>
    <row r="7191" spans="1:16">
      <c r="A7191" s="29">
        <v>7189</v>
      </c>
      <c r="B7191" s="29">
        <v>6200.1660000000002</v>
      </c>
      <c r="C7191" s="29">
        <v>16391.769999999891</v>
      </c>
      <c r="D7191" s="29">
        <v>1</v>
      </c>
      <c r="E7191" s="29">
        <v>1</v>
      </c>
      <c r="F7191" s="29">
        <v>15908.30899999999</v>
      </c>
      <c r="G7191" s="29">
        <v>1</v>
      </c>
      <c r="H7191" s="29">
        <v>1</v>
      </c>
      <c r="I7191" s="29">
        <v>1</v>
      </c>
      <c r="K7191" s="432"/>
      <c r="L7191" s="432" t="e">
        <f>IF(K7191=0,#REF!,0)</f>
        <v>#REF!</v>
      </c>
      <c r="O7191">
        <v>57853.170654000001</v>
      </c>
      <c r="P7191">
        <v>42</v>
      </c>
    </row>
    <row r="7192" spans="1:16">
      <c r="A7192" s="29">
        <v>7190</v>
      </c>
      <c r="B7192" s="29">
        <v>1762.222</v>
      </c>
      <c r="C7192" s="29">
        <v>16218.6149999999</v>
      </c>
      <c r="D7192" s="29">
        <v>1</v>
      </c>
      <c r="E7192" s="29">
        <v>1</v>
      </c>
      <c r="F7192" s="29">
        <v>20466.7079999999</v>
      </c>
      <c r="G7192" s="29">
        <v>1</v>
      </c>
      <c r="H7192" s="29">
        <v>1</v>
      </c>
      <c r="I7192" s="29">
        <v>1</v>
      </c>
      <c r="K7192" s="432"/>
      <c r="L7192" s="432" t="e">
        <f>IF(K7192=0,#REF!,0)</f>
        <v>#REF!</v>
      </c>
      <c r="O7192">
        <v>57737.808837999997</v>
      </c>
      <c r="P7192">
        <v>39</v>
      </c>
    </row>
    <row r="7193" spans="1:16">
      <c r="A7193" s="29">
        <v>7191</v>
      </c>
      <c r="B7193" s="29">
        <v>1032.623999999998</v>
      </c>
      <c r="C7193" s="29">
        <v>17018.5429999999</v>
      </c>
      <c r="D7193" s="29">
        <v>1</v>
      </c>
      <c r="E7193" s="29">
        <v>1</v>
      </c>
      <c r="F7193" s="29">
        <v>20768.171999999999</v>
      </c>
      <c r="G7193" s="29">
        <v>1</v>
      </c>
      <c r="H7193" s="29">
        <v>1</v>
      </c>
      <c r="I7193" s="29">
        <v>1</v>
      </c>
      <c r="K7193" s="432"/>
      <c r="L7193" s="432" t="e">
        <f>IF(K7193=0,#REF!,0)</f>
        <v>#REF!</v>
      </c>
      <c r="O7193">
        <v>60203.598815999998</v>
      </c>
      <c r="P7193">
        <v>38</v>
      </c>
    </row>
    <row r="7194" spans="1:16">
      <c r="A7194" s="29">
        <v>7192</v>
      </c>
      <c r="B7194" s="29">
        <v>1032.623999999998</v>
      </c>
      <c r="C7194" s="29">
        <v>16724.623999999902</v>
      </c>
      <c r="D7194" s="29">
        <v>1</v>
      </c>
      <c r="E7194" s="29">
        <v>1</v>
      </c>
      <c r="F7194" s="29">
        <v>22056.20299999999</v>
      </c>
      <c r="G7194" s="29">
        <v>1</v>
      </c>
      <c r="H7194" s="29">
        <v>1</v>
      </c>
      <c r="I7194" s="29">
        <v>1</v>
      </c>
      <c r="K7194" s="432"/>
      <c r="L7194" s="432" t="e">
        <f>IF(K7194=0,#REF!,0)</f>
        <v>#REF!</v>
      </c>
      <c r="O7194">
        <v>60373.889617999987</v>
      </c>
      <c r="P7194">
        <v>35</v>
      </c>
    </row>
    <row r="7195" spans="1:16">
      <c r="A7195" s="29">
        <v>7193</v>
      </c>
      <c r="B7195" s="29">
        <v>1032.623999999998</v>
      </c>
      <c r="C7195" s="29">
        <v>16517.361999999899</v>
      </c>
      <c r="D7195" s="29">
        <v>1</v>
      </c>
      <c r="E7195" s="29">
        <v>1</v>
      </c>
      <c r="F7195" s="29">
        <v>26030.564999999999</v>
      </c>
      <c r="G7195" s="29">
        <v>1</v>
      </c>
      <c r="H7195" s="29">
        <v>1</v>
      </c>
      <c r="I7195" s="29">
        <v>1</v>
      </c>
      <c r="K7195" s="432"/>
      <c r="L7195" s="432" t="e">
        <f>IF(K7195=0,#REF!,0)</f>
        <v>#REF!</v>
      </c>
      <c r="O7195">
        <v>60998.708861999999</v>
      </c>
      <c r="P7195">
        <v>37</v>
      </c>
    </row>
    <row r="7196" spans="1:16">
      <c r="A7196" s="29">
        <v>7194</v>
      </c>
      <c r="B7196" s="29">
        <v>1762.222</v>
      </c>
      <c r="C7196" s="29">
        <v>16026.512999999901</v>
      </c>
      <c r="D7196" s="29">
        <v>1</v>
      </c>
      <c r="E7196" s="29">
        <v>1</v>
      </c>
      <c r="F7196" s="29">
        <v>32462.295999999998</v>
      </c>
      <c r="G7196" s="29">
        <v>1</v>
      </c>
      <c r="H7196" s="29">
        <v>1</v>
      </c>
      <c r="I7196" s="29">
        <v>1</v>
      </c>
      <c r="K7196" s="432"/>
      <c r="L7196" s="432" t="e">
        <f>IF(K7196=0,#REF!,0)</f>
        <v>#REF!</v>
      </c>
      <c r="O7196">
        <v>61531.862395999997</v>
      </c>
      <c r="P7196">
        <v>43</v>
      </c>
    </row>
    <row r="7197" spans="1:16">
      <c r="A7197" s="29">
        <v>7195</v>
      </c>
      <c r="B7197" s="29">
        <v>6139.8579999999993</v>
      </c>
      <c r="C7197" s="29">
        <v>15998.968999999899</v>
      </c>
      <c r="D7197" s="29">
        <v>1</v>
      </c>
      <c r="E7197" s="29">
        <v>1</v>
      </c>
      <c r="F7197" s="29">
        <v>24920.156999999988</v>
      </c>
      <c r="G7197" s="29">
        <v>1</v>
      </c>
      <c r="H7197" s="29">
        <v>1</v>
      </c>
      <c r="I7197" s="29">
        <v>1</v>
      </c>
      <c r="K7197" s="432"/>
      <c r="L7197" s="432" t="e">
        <f>IF(K7197=0,#REF!,0)</f>
        <v>#REF!</v>
      </c>
      <c r="O7197">
        <v>63051.975221000001</v>
      </c>
      <c r="P7197">
        <v>57</v>
      </c>
    </row>
    <row r="7198" spans="1:16">
      <c r="A7198" s="29">
        <v>7196</v>
      </c>
      <c r="B7198" s="29">
        <v>7599.07</v>
      </c>
      <c r="C7198" s="29">
        <v>17316.9029999999</v>
      </c>
      <c r="D7198" s="29">
        <v>1</v>
      </c>
      <c r="E7198" s="29">
        <v>1</v>
      </c>
      <c r="F7198" s="29">
        <v>23441.185000000001</v>
      </c>
      <c r="G7198" s="29">
        <v>1</v>
      </c>
      <c r="H7198" s="29">
        <v>1</v>
      </c>
      <c r="I7198" s="29">
        <v>1</v>
      </c>
      <c r="K7198" s="432"/>
      <c r="L7198" s="432" t="e">
        <f>IF(K7198=0,#REF!,0)</f>
        <v>#REF!</v>
      </c>
      <c r="O7198">
        <v>61843.512024000003</v>
      </c>
      <c r="P7198">
        <v>72</v>
      </c>
    </row>
    <row r="7199" spans="1:16">
      <c r="A7199" s="29">
        <v>7197</v>
      </c>
      <c r="B7199" s="29">
        <v>1762.222</v>
      </c>
      <c r="C7199" s="29">
        <v>16808.4729999999</v>
      </c>
      <c r="D7199" s="29">
        <v>1</v>
      </c>
      <c r="E7199" s="29">
        <v>1</v>
      </c>
      <c r="F7199" s="29">
        <v>33472.05599999999</v>
      </c>
      <c r="G7199" s="29">
        <v>1</v>
      </c>
      <c r="H7199" s="29">
        <v>1</v>
      </c>
      <c r="I7199" s="29">
        <v>1</v>
      </c>
      <c r="K7199" s="432"/>
      <c r="L7199" s="432" t="e">
        <f>IF(K7199=0,#REF!,0)</f>
        <v>#REF!</v>
      </c>
      <c r="O7199">
        <v>59574.229857999999</v>
      </c>
      <c r="P7199">
        <v>76</v>
      </c>
    </row>
    <row r="7200" spans="1:16">
      <c r="A7200" s="29">
        <v>7198</v>
      </c>
      <c r="B7200" s="29">
        <v>1762.222</v>
      </c>
      <c r="C7200" s="29">
        <v>16395.344999999899</v>
      </c>
      <c r="D7200" s="29">
        <v>1</v>
      </c>
      <c r="E7200" s="29">
        <v>1</v>
      </c>
      <c r="F7200" s="29">
        <v>2319.73</v>
      </c>
      <c r="G7200" s="29">
        <v>1</v>
      </c>
      <c r="H7200" s="29">
        <v>1</v>
      </c>
      <c r="I7200" s="29">
        <v>1</v>
      </c>
      <c r="K7200" s="432"/>
      <c r="L7200" s="432" t="e">
        <f>IF(K7200=0,#REF!,0)</f>
        <v>#REF!</v>
      </c>
      <c r="O7200">
        <v>57793.870851</v>
      </c>
      <c r="P7200">
        <v>79</v>
      </c>
    </row>
    <row r="7201" spans="1:16">
      <c r="A7201" s="29">
        <v>7199</v>
      </c>
      <c r="B7201" s="29">
        <v>1762.222</v>
      </c>
      <c r="C7201" s="29">
        <v>15978.261999999901</v>
      </c>
      <c r="D7201" s="29">
        <v>1</v>
      </c>
      <c r="E7201" s="29">
        <v>1</v>
      </c>
      <c r="F7201" s="29">
        <v>2133.7629999999999</v>
      </c>
      <c r="G7201" s="29">
        <v>1</v>
      </c>
      <c r="H7201" s="29">
        <v>1</v>
      </c>
      <c r="I7201" s="29">
        <v>1</v>
      </c>
      <c r="K7201" s="432"/>
      <c r="L7201" s="432" t="e">
        <f>IF(K7201=0,#REF!,0)</f>
        <v>#REF!</v>
      </c>
      <c r="O7201">
        <v>57315.201659999999</v>
      </c>
      <c r="P7201">
        <v>71</v>
      </c>
    </row>
    <row r="7202" spans="1:16">
      <c r="A7202" s="29">
        <v>7200</v>
      </c>
      <c r="B7202" s="29">
        <v>1032.623999999998</v>
      </c>
      <c r="C7202" s="29">
        <v>16006.136999999901</v>
      </c>
      <c r="D7202" s="29">
        <v>1</v>
      </c>
      <c r="E7202" s="29">
        <v>1</v>
      </c>
      <c r="F7202" s="29">
        <v>1204.75</v>
      </c>
      <c r="G7202" s="29">
        <v>1</v>
      </c>
      <c r="H7202" s="29">
        <v>1</v>
      </c>
      <c r="I7202" s="29">
        <v>1</v>
      </c>
      <c r="K7202" s="432"/>
      <c r="L7202" s="432" t="e">
        <f>IF(K7202=0,#REF!,0)</f>
        <v>#REF!</v>
      </c>
      <c r="O7202">
        <v>56490.741026999996</v>
      </c>
      <c r="P7202">
        <v>72</v>
      </c>
    </row>
    <row r="7203" spans="1:16">
      <c r="A7203" s="29">
        <v>7201</v>
      </c>
      <c r="B7203" s="29">
        <v>1032.623999999998</v>
      </c>
      <c r="C7203" s="29">
        <v>15998.157999999899</v>
      </c>
      <c r="D7203" s="29">
        <v>1</v>
      </c>
      <c r="E7203" s="29">
        <v>1</v>
      </c>
      <c r="F7203" s="29">
        <v>562.86900000000003</v>
      </c>
      <c r="G7203" s="29">
        <v>1</v>
      </c>
      <c r="H7203" s="29">
        <v>1</v>
      </c>
      <c r="I7203" s="29">
        <v>1</v>
      </c>
      <c r="K7203" s="432"/>
      <c r="L7203" s="432" t="e">
        <f>IF(K7203=0,#REF!,0)</f>
        <v>#REF!</v>
      </c>
      <c r="O7203">
        <v>54713.375274999999</v>
      </c>
      <c r="P7203">
        <v>51</v>
      </c>
    </row>
    <row r="7204" spans="1:16">
      <c r="A7204" s="29">
        <v>7202</v>
      </c>
      <c r="B7204" s="29">
        <v>1032.623999999998</v>
      </c>
      <c r="C7204" s="29">
        <v>15940.576999999899</v>
      </c>
      <c r="D7204" s="29">
        <v>1</v>
      </c>
      <c r="E7204" s="29">
        <v>1</v>
      </c>
      <c r="F7204" s="29">
        <v>326.45299999999901</v>
      </c>
      <c r="G7204" s="29">
        <v>1</v>
      </c>
      <c r="H7204" s="29">
        <v>1</v>
      </c>
      <c r="I7204" s="29">
        <v>1</v>
      </c>
      <c r="K7204" s="432"/>
      <c r="L7204" s="432" t="e">
        <f>IF(K7204=0,#REF!,0)</f>
        <v>#REF!</v>
      </c>
      <c r="O7204">
        <v>52581.760772000001</v>
      </c>
      <c r="P7204">
        <v>66</v>
      </c>
    </row>
    <row r="7205" spans="1:16">
      <c r="A7205" s="29">
        <v>7203</v>
      </c>
      <c r="B7205" s="29">
        <v>1032.623999999998</v>
      </c>
      <c r="C7205" s="29">
        <v>15935.369999999901</v>
      </c>
      <c r="D7205" s="29">
        <v>1</v>
      </c>
      <c r="E7205" s="29">
        <v>1</v>
      </c>
      <c r="F7205" s="29">
        <v>279.08899999999898</v>
      </c>
      <c r="G7205" s="29">
        <v>1</v>
      </c>
      <c r="H7205" s="29">
        <v>1</v>
      </c>
      <c r="I7205" s="29">
        <v>1</v>
      </c>
      <c r="K7205" s="432"/>
      <c r="L7205" s="432" t="e">
        <f>IF(K7205=0,#REF!,0)</f>
        <v>#REF!</v>
      </c>
      <c r="O7205">
        <v>52678.937256999998</v>
      </c>
      <c r="P7205">
        <v>64</v>
      </c>
    </row>
    <row r="7206" spans="1:16">
      <c r="A7206" s="29">
        <v>7204</v>
      </c>
      <c r="B7206" s="29">
        <v>1032.623999999998</v>
      </c>
      <c r="C7206" s="29">
        <v>15937.645999999901</v>
      </c>
      <c r="D7206" s="29">
        <v>1</v>
      </c>
      <c r="E7206" s="29">
        <v>1</v>
      </c>
      <c r="F7206" s="29">
        <v>279.56099999999998</v>
      </c>
      <c r="G7206" s="29">
        <v>1</v>
      </c>
      <c r="H7206" s="29">
        <v>1</v>
      </c>
      <c r="I7206" s="29">
        <v>1</v>
      </c>
      <c r="K7206" s="432"/>
      <c r="L7206" s="432" t="e">
        <f>IF(K7206=0,#REF!,0)</f>
        <v>#REF!</v>
      </c>
      <c r="O7206">
        <v>52321.143065999997</v>
      </c>
      <c r="P7206">
        <v>61</v>
      </c>
    </row>
    <row r="7207" spans="1:16">
      <c r="A7207" s="29">
        <v>7205</v>
      </c>
      <c r="B7207" s="29">
        <v>1032.623999999998</v>
      </c>
      <c r="C7207" s="29">
        <v>15936.0169999999</v>
      </c>
      <c r="D7207" s="29">
        <v>1</v>
      </c>
      <c r="E7207" s="29">
        <v>1</v>
      </c>
      <c r="F7207" s="29">
        <v>247.739</v>
      </c>
      <c r="G7207" s="29">
        <v>1</v>
      </c>
      <c r="H7207" s="29">
        <v>1</v>
      </c>
      <c r="I7207" s="29">
        <v>1</v>
      </c>
      <c r="K7207" s="432"/>
      <c r="L7207" s="432" t="e">
        <f>IF(K7207=0,#REF!,0)</f>
        <v>#REF!</v>
      </c>
      <c r="O7207">
        <v>51878.868592000013</v>
      </c>
      <c r="P7207">
        <v>58</v>
      </c>
    </row>
    <row r="7208" spans="1:16">
      <c r="A7208" s="29">
        <v>7206</v>
      </c>
      <c r="B7208" s="29">
        <v>1762.222</v>
      </c>
      <c r="C7208" s="29">
        <v>15935.0279999999</v>
      </c>
      <c r="D7208" s="29">
        <v>1</v>
      </c>
      <c r="E7208" s="29">
        <v>1</v>
      </c>
      <c r="F7208" s="29">
        <v>2518.6320000000001</v>
      </c>
      <c r="G7208" s="29">
        <v>1</v>
      </c>
      <c r="H7208" s="29">
        <v>1</v>
      </c>
      <c r="I7208" s="29">
        <v>1</v>
      </c>
      <c r="K7208" s="432"/>
      <c r="L7208" s="432" t="e">
        <f>IF(K7208=0,#REF!,0)</f>
        <v>#REF!</v>
      </c>
      <c r="O7208">
        <v>52403.311981999999</v>
      </c>
      <c r="P7208">
        <v>57</v>
      </c>
    </row>
    <row r="7209" spans="1:16">
      <c r="A7209" s="29">
        <v>7207</v>
      </c>
      <c r="B7209" s="29">
        <v>6139.8579999999993</v>
      </c>
      <c r="C7209" s="29">
        <v>16022.681999999901</v>
      </c>
      <c r="D7209" s="29">
        <v>1</v>
      </c>
      <c r="E7209" s="29">
        <v>1</v>
      </c>
      <c r="F7209" s="29">
        <v>54060.568999999989</v>
      </c>
      <c r="G7209" s="29">
        <v>1</v>
      </c>
      <c r="H7209" s="29">
        <v>1</v>
      </c>
      <c r="I7209" s="29">
        <v>1</v>
      </c>
      <c r="K7209" s="432"/>
      <c r="L7209" s="432" t="e">
        <f>IF(K7209=0,#REF!,0)</f>
        <v>#REF!</v>
      </c>
      <c r="O7209">
        <v>53551.120268999999</v>
      </c>
      <c r="P7209">
        <v>61</v>
      </c>
    </row>
    <row r="7210" spans="1:16">
      <c r="A7210" s="29">
        <v>7208</v>
      </c>
      <c r="B7210" s="29">
        <v>1762.222</v>
      </c>
      <c r="C7210" s="29">
        <v>45105.920999999878</v>
      </c>
      <c r="D7210" s="29">
        <v>1</v>
      </c>
      <c r="E7210" s="29">
        <v>1</v>
      </c>
      <c r="F7210" s="29">
        <v>54203.605999999992</v>
      </c>
      <c r="G7210" s="29">
        <v>1</v>
      </c>
      <c r="H7210" s="29">
        <v>1</v>
      </c>
      <c r="I7210" s="29">
        <v>1</v>
      </c>
      <c r="K7210" s="432"/>
      <c r="L7210" s="432" t="e">
        <f>IF(K7210=0,#REF!,0)</f>
        <v>#REF!</v>
      </c>
      <c r="O7210">
        <v>54280.649017999996</v>
      </c>
      <c r="P7210">
        <v>62</v>
      </c>
    </row>
    <row r="7211" spans="1:16">
      <c r="A7211" s="29">
        <v>7209</v>
      </c>
      <c r="B7211" s="29">
        <v>1032.623999999998</v>
      </c>
      <c r="C7211" s="29">
        <v>72280.933999999892</v>
      </c>
      <c r="D7211" s="29">
        <v>1</v>
      </c>
      <c r="E7211" s="29">
        <v>1</v>
      </c>
      <c r="F7211" s="29">
        <v>47825.649999999987</v>
      </c>
      <c r="G7211" s="29">
        <v>1</v>
      </c>
      <c r="H7211" s="29">
        <v>1</v>
      </c>
      <c r="I7211" s="29">
        <v>1</v>
      </c>
      <c r="K7211" s="432"/>
      <c r="L7211" s="432" t="e">
        <f>IF(K7211=0,#REF!,0)</f>
        <v>#REF!</v>
      </c>
      <c r="O7211">
        <v>53780.842529000001</v>
      </c>
      <c r="P7211">
        <v>62</v>
      </c>
    </row>
    <row r="7212" spans="1:16">
      <c r="A7212" s="29">
        <v>7210</v>
      </c>
      <c r="B7212" s="29">
        <v>1153.2399999999991</v>
      </c>
      <c r="C7212" s="29">
        <v>87884.419999999896</v>
      </c>
      <c r="D7212" s="29">
        <v>1</v>
      </c>
      <c r="E7212" s="29">
        <v>1</v>
      </c>
      <c r="F7212" s="29">
        <v>38564.950999999892</v>
      </c>
      <c r="G7212" s="29">
        <v>1</v>
      </c>
      <c r="H7212" s="29">
        <v>1</v>
      </c>
      <c r="I7212" s="29">
        <v>1</v>
      </c>
      <c r="K7212" s="432"/>
      <c r="L7212" s="432" t="e">
        <f>IF(K7212=0,#REF!,0)</f>
        <v>#REF!</v>
      </c>
      <c r="O7212">
        <v>54889.905030000002</v>
      </c>
      <c r="P7212">
        <v>59</v>
      </c>
    </row>
    <row r="7213" spans="1:16">
      <c r="A7213" s="29">
        <v>7211</v>
      </c>
      <c r="B7213" s="29">
        <v>1213.5469999999989</v>
      </c>
      <c r="C7213" s="29">
        <v>103355.45699999981</v>
      </c>
      <c r="D7213" s="29">
        <v>1</v>
      </c>
      <c r="E7213" s="29">
        <v>1</v>
      </c>
      <c r="F7213" s="29">
        <v>28345.606999999902</v>
      </c>
      <c r="G7213" s="29">
        <v>1</v>
      </c>
      <c r="H7213" s="29">
        <v>1</v>
      </c>
      <c r="I7213" s="29">
        <v>1</v>
      </c>
      <c r="K7213" s="432"/>
      <c r="L7213" s="432" t="e">
        <f>IF(K7213=0,#REF!,0)</f>
        <v>#REF!</v>
      </c>
      <c r="O7213">
        <v>54859.773132000002</v>
      </c>
      <c r="P7213">
        <v>56</v>
      </c>
    </row>
    <row r="7214" spans="1:16">
      <c r="A7214" s="29">
        <v>7212</v>
      </c>
      <c r="B7214" s="29">
        <v>1213.5469999999989</v>
      </c>
      <c r="C7214" s="29">
        <v>86882.864999999903</v>
      </c>
      <c r="D7214" s="29">
        <v>1</v>
      </c>
      <c r="E7214" s="29">
        <v>1</v>
      </c>
      <c r="F7214" s="29">
        <v>19274.54</v>
      </c>
      <c r="G7214" s="29">
        <v>1</v>
      </c>
      <c r="H7214" s="29">
        <v>1</v>
      </c>
      <c r="I7214" s="29">
        <v>1</v>
      </c>
      <c r="K7214" s="432"/>
      <c r="L7214" s="432" t="e">
        <f>IF(K7214=0,#REF!,0)</f>
        <v>#REF!</v>
      </c>
      <c r="O7214">
        <v>55008.406584999997</v>
      </c>
      <c r="P7214">
        <v>53</v>
      </c>
    </row>
    <row r="7215" spans="1:16">
      <c r="A7215" s="29">
        <v>7213</v>
      </c>
      <c r="B7215" s="29">
        <v>6200.1660000000002</v>
      </c>
      <c r="C7215" s="29">
        <v>49631.493999999897</v>
      </c>
      <c r="D7215" s="29">
        <v>1</v>
      </c>
      <c r="E7215" s="29">
        <v>1</v>
      </c>
      <c r="F7215" s="29">
        <v>4155.6959999999999</v>
      </c>
      <c r="G7215" s="29">
        <v>1</v>
      </c>
      <c r="H7215" s="29">
        <v>1</v>
      </c>
      <c r="I7215" s="29">
        <v>1</v>
      </c>
      <c r="K7215" s="432"/>
      <c r="L7215" s="432" t="e">
        <f>IF(K7215=0,#REF!,0)</f>
        <v>#REF!</v>
      </c>
      <c r="O7215">
        <v>53089.293854000003</v>
      </c>
      <c r="P7215">
        <v>51</v>
      </c>
    </row>
    <row r="7216" spans="1:16">
      <c r="A7216" s="29">
        <v>7214</v>
      </c>
      <c r="B7216" s="29">
        <v>1762.222</v>
      </c>
      <c r="C7216" s="29">
        <v>68505.909999999902</v>
      </c>
      <c r="D7216" s="29">
        <v>1</v>
      </c>
      <c r="E7216" s="29">
        <v>1</v>
      </c>
      <c r="F7216" s="29">
        <v>3757.61599999999</v>
      </c>
      <c r="G7216" s="29">
        <v>1</v>
      </c>
      <c r="H7216" s="29">
        <v>1</v>
      </c>
      <c r="I7216" s="29">
        <v>1</v>
      </c>
      <c r="K7216" s="432"/>
      <c r="L7216" s="432" t="e">
        <f>IF(K7216=0,#REF!,0)</f>
        <v>#REF!</v>
      </c>
      <c r="O7216">
        <v>52960.592012000001</v>
      </c>
      <c r="P7216">
        <v>46</v>
      </c>
    </row>
    <row r="7217" spans="1:16">
      <c r="A7217" s="29">
        <v>7215</v>
      </c>
      <c r="B7217" s="29">
        <v>1032.623999999998</v>
      </c>
      <c r="C7217" s="29">
        <v>99985.626999999804</v>
      </c>
      <c r="D7217" s="29">
        <v>1</v>
      </c>
      <c r="E7217" s="29">
        <v>1</v>
      </c>
      <c r="F7217" s="29">
        <v>2175.3809999999999</v>
      </c>
      <c r="G7217" s="29">
        <v>1</v>
      </c>
      <c r="H7217" s="29">
        <v>1</v>
      </c>
      <c r="I7217" s="29">
        <v>1</v>
      </c>
      <c r="K7217" s="432"/>
      <c r="L7217" s="432" t="e">
        <f>IF(K7217=0,#REF!,0)</f>
        <v>#REF!</v>
      </c>
      <c r="O7217">
        <v>54473.170166000004</v>
      </c>
      <c r="P7217">
        <v>42</v>
      </c>
    </row>
    <row r="7218" spans="1:16">
      <c r="A7218" s="29">
        <v>7216</v>
      </c>
      <c r="B7218" s="29">
        <v>1032.623999999998</v>
      </c>
      <c r="C7218" s="29">
        <v>84044.65699999989</v>
      </c>
      <c r="D7218" s="29">
        <v>1</v>
      </c>
      <c r="E7218" s="29">
        <v>1</v>
      </c>
      <c r="F7218" s="29">
        <v>1892.4479999999901</v>
      </c>
      <c r="G7218" s="29">
        <v>1</v>
      </c>
      <c r="H7218" s="29">
        <v>1</v>
      </c>
      <c r="I7218" s="29">
        <v>1</v>
      </c>
      <c r="K7218" s="432"/>
      <c r="L7218" s="432" t="e">
        <f>IF(K7218=0,#REF!,0)</f>
        <v>#REF!</v>
      </c>
      <c r="O7218">
        <v>54194.582703</v>
      </c>
      <c r="P7218">
        <v>46</v>
      </c>
    </row>
    <row r="7219" spans="1:16">
      <c r="A7219" s="29">
        <v>7217</v>
      </c>
      <c r="B7219" s="29">
        <v>1032.623999999998</v>
      </c>
      <c r="C7219" s="29">
        <v>72241.091999999902</v>
      </c>
      <c r="D7219" s="29">
        <v>1</v>
      </c>
      <c r="E7219" s="29">
        <v>1</v>
      </c>
      <c r="F7219" s="29">
        <v>2816.3019999999892</v>
      </c>
      <c r="G7219" s="29">
        <v>1</v>
      </c>
      <c r="H7219" s="29">
        <v>1</v>
      </c>
      <c r="I7219" s="29">
        <v>1</v>
      </c>
      <c r="K7219" s="432"/>
      <c r="L7219" s="432" t="e">
        <f>IF(K7219=0,#REF!,0)</f>
        <v>#REF!</v>
      </c>
      <c r="O7219">
        <v>54505.756438999997</v>
      </c>
      <c r="P7219">
        <v>46</v>
      </c>
    </row>
    <row r="7220" spans="1:16">
      <c r="A7220" s="29">
        <v>7218</v>
      </c>
      <c r="B7220" s="29">
        <v>1762.222</v>
      </c>
      <c r="C7220" s="29">
        <v>40755.4379999999</v>
      </c>
      <c r="D7220" s="29">
        <v>1</v>
      </c>
      <c r="E7220" s="29">
        <v>1</v>
      </c>
      <c r="F7220" s="29">
        <v>8609.1759999999904</v>
      </c>
      <c r="G7220" s="29">
        <v>1</v>
      </c>
      <c r="H7220" s="29">
        <v>1</v>
      </c>
      <c r="I7220" s="29">
        <v>1</v>
      </c>
      <c r="K7220" s="432"/>
      <c r="L7220" s="432" t="e">
        <f>IF(K7220=0,#REF!,0)</f>
        <v>#REF!</v>
      </c>
      <c r="O7220">
        <v>53892.995727000001</v>
      </c>
      <c r="P7220">
        <v>52</v>
      </c>
    </row>
    <row r="7221" spans="1:16">
      <c r="A7221" s="29">
        <v>7219</v>
      </c>
      <c r="B7221" s="29">
        <v>6139.8579999999993</v>
      </c>
      <c r="C7221" s="29">
        <v>28120.594999999899</v>
      </c>
      <c r="D7221" s="29">
        <v>1</v>
      </c>
      <c r="E7221" s="29">
        <v>1</v>
      </c>
      <c r="F7221" s="29">
        <v>5273.5929999999998</v>
      </c>
      <c r="G7221" s="29">
        <v>1</v>
      </c>
      <c r="H7221" s="29">
        <v>1</v>
      </c>
      <c r="I7221" s="29">
        <v>1</v>
      </c>
      <c r="K7221" s="432"/>
      <c r="L7221" s="432" t="e">
        <f>IF(K7221=0,#REF!,0)</f>
        <v>#REF!</v>
      </c>
      <c r="O7221">
        <v>55387.634581999999</v>
      </c>
      <c r="P7221">
        <v>58</v>
      </c>
    </row>
    <row r="7222" spans="1:16">
      <c r="A7222" s="29">
        <v>7220</v>
      </c>
      <c r="B7222" s="29">
        <v>7599.07</v>
      </c>
      <c r="C7222" s="29">
        <v>29389.748999999902</v>
      </c>
      <c r="D7222" s="29">
        <v>1</v>
      </c>
      <c r="E7222" s="29">
        <v>1</v>
      </c>
      <c r="F7222" s="29">
        <v>5300.2529999999897</v>
      </c>
      <c r="G7222" s="29">
        <v>1</v>
      </c>
      <c r="H7222" s="29">
        <v>1</v>
      </c>
      <c r="I7222" s="29">
        <v>1</v>
      </c>
      <c r="K7222" s="432"/>
      <c r="L7222" s="432" t="e">
        <f>IF(K7222=0,#REF!,0)</f>
        <v>#REF!</v>
      </c>
      <c r="O7222">
        <v>55360.516113000012</v>
      </c>
      <c r="P7222">
        <v>69</v>
      </c>
    </row>
    <row r="7223" spans="1:16">
      <c r="A7223" s="29">
        <v>7221</v>
      </c>
      <c r="B7223" s="29">
        <v>1762.222</v>
      </c>
      <c r="C7223" s="29">
        <v>16154.3749999999</v>
      </c>
      <c r="D7223" s="29">
        <v>1</v>
      </c>
      <c r="E7223" s="29">
        <v>1</v>
      </c>
      <c r="F7223" s="29">
        <v>14085.27</v>
      </c>
      <c r="G7223" s="29">
        <v>1</v>
      </c>
      <c r="H7223" s="29">
        <v>1</v>
      </c>
      <c r="I7223" s="29">
        <v>1</v>
      </c>
      <c r="K7223" s="432"/>
      <c r="L7223" s="432" t="e">
        <f>IF(K7223=0,#REF!,0)</f>
        <v>#REF!</v>
      </c>
      <c r="O7223">
        <v>54990.096068999999</v>
      </c>
      <c r="P7223">
        <v>70</v>
      </c>
    </row>
    <row r="7224" spans="1:16">
      <c r="A7224" s="29">
        <v>7222</v>
      </c>
      <c r="B7224" s="29">
        <v>1762.222</v>
      </c>
      <c r="C7224" s="29">
        <v>15779.1589999999</v>
      </c>
      <c r="D7224" s="29">
        <v>1</v>
      </c>
      <c r="E7224" s="29">
        <v>1</v>
      </c>
      <c r="F7224" s="29">
        <v>2971.4140000000002</v>
      </c>
      <c r="G7224" s="29">
        <v>1</v>
      </c>
      <c r="H7224" s="29">
        <v>1</v>
      </c>
      <c r="I7224" s="29">
        <v>1</v>
      </c>
      <c r="K7224" s="432"/>
      <c r="L7224" s="432" t="e">
        <f>IF(K7224=0,#REF!,0)</f>
        <v>#REF!</v>
      </c>
      <c r="O7224">
        <v>54983.296051999998</v>
      </c>
      <c r="P7224">
        <v>72</v>
      </c>
    </row>
    <row r="7225" spans="1:16">
      <c r="A7225" s="29">
        <v>7223</v>
      </c>
      <c r="B7225" s="29">
        <v>1762.222</v>
      </c>
      <c r="C7225" s="29">
        <v>15420.5999999999</v>
      </c>
      <c r="D7225" s="29">
        <v>1</v>
      </c>
      <c r="E7225" s="29">
        <v>1</v>
      </c>
      <c r="F7225" s="29">
        <v>1660.414</v>
      </c>
      <c r="G7225" s="29">
        <v>1</v>
      </c>
      <c r="H7225" s="29">
        <v>1</v>
      </c>
      <c r="I7225" s="29">
        <v>1</v>
      </c>
      <c r="K7225" s="432"/>
      <c r="L7225" s="432" t="e">
        <f>IF(K7225=0,#REF!,0)</f>
        <v>#REF!</v>
      </c>
      <c r="O7225">
        <v>54928.115782999987</v>
      </c>
      <c r="P7225">
        <v>72</v>
      </c>
    </row>
    <row r="7226" spans="1:16">
      <c r="A7226" s="29">
        <v>7224</v>
      </c>
      <c r="B7226" s="29">
        <v>1032.623999999998</v>
      </c>
      <c r="C7226" s="29">
        <v>15497.2329999999</v>
      </c>
      <c r="D7226" s="29">
        <v>1</v>
      </c>
      <c r="E7226" s="29">
        <v>1</v>
      </c>
      <c r="F7226" s="29">
        <v>1268.8340000000001</v>
      </c>
      <c r="G7226" s="29">
        <v>1</v>
      </c>
      <c r="H7226" s="29">
        <v>1</v>
      </c>
      <c r="I7226" s="29">
        <v>1</v>
      </c>
      <c r="K7226" s="432"/>
      <c r="L7226" s="432" t="e">
        <f>IF(K7226=0,#REF!,0)</f>
        <v>#REF!</v>
      </c>
      <c r="O7226">
        <v>54428.141324999997</v>
      </c>
      <c r="P7226">
        <v>70</v>
      </c>
    </row>
    <row r="7227" spans="1:16">
      <c r="A7227" s="29">
        <v>7225</v>
      </c>
      <c r="B7227" s="29">
        <v>1032.623999999998</v>
      </c>
      <c r="C7227" s="29">
        <v>15575.9109999999</v>
      </c>
      <c r="D7227" s="29">
        <v>1</v>
      </c>
      <c r="E7227" s="29">
        <v>1</v>
      </c>
      <c r="F7227" s="29">
        <v>560.95199999999897</v>
      </c>
      <c r="G7227" s="29">
        <v>1</v>
      </c>
      <c r="H7227" s="29">
        <v>1</v>
      </c>
      <c r="I7227" s="29">
        <v>1</v>
      </c>
      <c r="K7227" s="432"/>
      <c r="L7227" s="432" t="e">
        <f>IF(K7227=0,#REF!,0)</f>
        <v>#REF!</v>
      </c>
      <c r="O7227">
        <v>52646.464569000003</v>
      </c>
      <c r="P7227">
        <v>59</v>
      </c>
    </row>
    <row r="7228" spans="1:16">
      <c r="A7228" s="29">
        <v>7226</v>
      </c>
      <c r="B7228" s="29">
        <v>1032.623999999998</v>
      </c>
      <c r="C7228" s="29">
        <v>15592.398999999899</v>
      </c>
      <c r="D7228" s="29">
        <v>1</v>
      </c>
      <c r="E7228" s="29">
        <v>1</v>
      </c>
      <c r="F7228" s="29">
        <v>324.48499999999899</v>
      </c>
      <c r="G7228" s="29">
        <v>1</v>
      </c>
      <c r="H7228" s="29">
        <v>1</v>
      </c>
      <c r="I7228" s="29">
        <v>1</v>
      </c>
      <c r="K7228" s="432"/>
      <c r="L7228" s="432" t="e">
        <f>IF(K7228=0,#REF!,0)</f>
        <v>#REF!</v>
      </c>
      <c r="O7228">
        <v>49733.267852999998</v>
      </c>
      <c r="P7228">
        <v>61</v>
      </c>
    </row>
    <row r="7229" spans="1:16">
      <c r="A7229" s="29">
        <v>7227</v>
      </c>
      <c r="B7229" s="29">
        <v>1032.623999999998</v>
      </c>
      <c r="C7229" s="29">
        <v>15670.468999999899</v>
      </c>
      <c r="D7229" s="29">
        <v>1</v>
      </c>
      <c r="E7229" s="29">
        <v>1</v>
      </c>
      <c r="F7229" s="29">
        <v>274.79899999999998</v>
      </c>
      <c r="G7229" s="29">
        <v>1</v>
      </c>
      <c r="H7229" s="29">
        <v>1</v>
      </c>
      <c r="I7229" s="29">
        <v>1</v>
      </c>
      <c r="K7229" s="432"/>
      <c r="L7229" s="432" t="e">
        <f>IF(K7229=0,#REF!,0)</f>
        <v>#REF!</v>
      </c>
      <c r="O7229">
        <v>49650.491973999997</v>
      </c>
      <c r="P7229">
        <v>53</v>
      </c>
    </row>
    <row r="7230" spans="1:16">
      <c r="A7230" s="29">
        <v>7228</v>
      </c>
      <c r="B7230" s="29">
        <v>1032.623999999998</v>
      </c>
      <c r="C7230" s="29">
        <v>15693.8859999999</v>
      </c>
      <c r="D7230" s="29">
        <v>1</v>
      </c>
      <c r="E7230" s="29">
        <v>1</v>
      </c>
      <c r="F7230" s="29">
        <v>275.33999999999901</v>
      </c>
      <c r="G7230" s="29">
        <v>1</v>
      </c>
      <c r="H7230" s="29">
        <v>1</v>
      </c>
      <c r="I7230" s="29">
        <v>1</v>
      </c>
      <c r="K7230" s="432"/>
      <c r="L7230" s="432" t="e">
        <f>IF(K7230=0,#REF!,0)</f>
        <v>#REF!</v>
      </c>
      <c r="O7230">
        <v>49546.974700999999</v>
      </c>
      <c r="P7230">
        <v>55</v>
      </c>
    </row>
    <row r="7231" spans="1:16">
      <c r="A7231" s="29">
        <v>7229</v>
      </c>
      <c r="B7231" s="29">
        <v>1032.623999999998</v>
      </c>
      <c r="C7231" s="29">
        <v>15728.252999999901</v>
      </c>
      <c r="D7231" s="29">
        <v>1</v>
      </c>
      <c r="E7231" s="29">
        <v>1</v>
      </c>
      <c r="F7231" s="29">
        <v>245.385999999999</v>
      </c>
      <c r="G7231" s="29">
        <v>1</v>
      </c>
      <c r="H7231" s="29">
        <v>1</v>
      </c>
      <c r="I7231" s="29">
        <v>1</v>
      </c>
      <c r="K7231" s="432"/>
      <c r="L7231" s="432" t="e">
        <f>IF(K7231=0,#REF!,0)</f>
        <v>#REF!</v>
      </c>
      <c r="O7231">
        <v>49549.177858000003</v>
      </c>
      <c r="P7231">
        <v>55</v>
      </c>
    </row>
    <row r="7232" spans="1:16">
      <c r="A7232" s="29">
        <v>7230</v>
      </c>
      <c r="B7232" s="29">
        <v>1762.222</v>
      </c>
      <c r="C7232" s="29">
        <v>15744.157999999899</v>
      </c>
      <c r="D7232" s="29">
        <v>1</v>
      </c>
      <c r="E7232" s="29">
        <v>1</v>
      </c>
      <c r="F7232" s="29">
        <v>2515.8510000000001</v>
      </c>
      <c r="G7232" s="29">
        <v>1</v>
      </c>
      <c r="H7232" s="29">
        <v>1</v>
      </c>
      <c r="I7232" s="29">
        <v>1</v>
      </c>
      <c r="K7232" s="432"/>
      <c r="L7232" s="432" t="e">
        <f>IF(K7232=0,#REF!,0)</f>
        <v>#REF!</v>
      </c>
      <c r="O7232">
        <v>50249.562773999998</v>
      </c>
      <c r="P7232">
        <v>54</v>
      </c>
    </row>
    <row r="7233" spans="1:16">
      <c r="A7233" s="29">
        <v>7231</v>
      </c>
      <c r="B7233" s="29">
        <v>6139.8579999999993</v>
      </c>
      <c r="C7233" s="29">
        <v>15839.2429999999</v>
      </c>
      <c r="D7233" s="29">
        <v>1</v>
      </c>
      <c r="E7233" s="29">
        <v>1</v>
      </c>
      <c r="F7233" s="29">
        <v>37686.45199999999</v>
      </c>
      <c r="G7233" s="29">
        <v>1</v>
      </c>
      <c r="H7233" s="29">
        <v>1</v>
      </c>
      <c r="I7233" s="29">
        <v>1</v>
      </c>
      <c r="K7233" s="432"/>
      <c r="L7233" s="432" t="e">
        <f>IF(K7233=0,#REF!,0)</f>
        <v>#REF!</v>
      </c>
      <c r="O7233">
        <v>50442.015504000003</v>
      </c>
      <c r="P7233">
        <v>54</v>
      </c>
    </row>
    <row r="7234" spans="1:16">
      <c r="A7234" s="29">
        <v>7232</v>
      </c>
      <c r="B7234" s="29">
        <v>1762.222</v>
      </c>
      <c r="C7234" s="29">
        <v>42666.658999999891</v>
      </c>
      <c r="D7234" s="29">
        <v>1</v>
      </c>
      <c r="E7234" s="29">
        <v>1</v>
      </c>
      <c r="F7234" s="29">
        <v>39942.246999999988</v>
      </c>
      <c r="G7234" s="29">
        <v>1</v>
      </c>
      <c r="H7234" s="29">
        <v>1</v>
      </c>
      <c r="I7234" s="29">
        <v>1</v>
      </c>
      <c r="K7234" s="432"/>
      <c r="L7234" s="432" t="e">
        <f>IF(K7234=0,#REF!,0)</f>
        <v>#REF!</v>
      </c>
      <c r="O7234">
        <v>50652.214782000003</v>
      </c>
      <c r="P7234">
        <v>54</v>
      </c>
    </row>
    <row r="7235" spans="1:16">
      <c r="A7235" s="29">
        <v>7233</v>
      </c>
      <c r="B7235" s="29">
        <v>1032.623999999998</v>
      </c>
      <c r="C7235" s="29">
        <v>69816.36899999989</v>
      </c>
      <c r="D7235" s="29">
        <v>1</v>
      </c>
      <c r="E7235" s="29">
        <v>1</v>
      </c>
      <c r="F7235" s="29">
        <v>32461.129000000001</v>
      </c>
      <c r="G7235" s="29">
        <v>1</v>
      </c>
      <c r="H7235" s="29">
        <v>1</v>
      </c>
      <c r="I7235" s="29">
        <v>1</v>
      </c>
      <c r="K7235" s="432"/>
      <c r="L7235" s="432" t="e">
        <f>IF(K7235=0,#REF!,0)</f>
        <v>#REF!</v>
      </c>
      <c r="O7235">
        <v>50264.615906999999</v>
      </c>
      <c r="P7235">
        <v>64</v>
      </c>
    </row>
    <row r="7236" spans="1:16">
      <c r="A7236" s="29">
        <v>7234</v>
      </c>
      <c r="B7236" s="29">
        <v>1153.2399999999991</v>
      </c>
      <c r="C7236" s="29">
        <v>85596.364999999903</v>
      </c>
      <c r="D7236" s="29">
        <v>1</v>
      </c>
      <c r="E7236" s="29">
        <v>1</v>
      </c>
      <c r="F7236" s="29">
        <v>21372.22999999989</v>
      </c>
      <c r="G7236" s="29">
        <v>1</v>
      </c>
      <c r="H7236" s="29">
        <v>1</v>
      </c>
      <c r="I7236" s="29">
        <v>1</v>
      </c>
      <c r="K7236" s="432"/>
      <c r="L7236" s="432" t="e">
        <f>IF(K7236=0,#REF!,0)</f>
        <v>#REF!</v>
      </c>
      <c r="O7236">
        <v>50251.342986000003</v>
      </c>
      <c r="P7236">
        <v>59</v>
      </c>
    </row>
    <row r="7237" spans="1:16">
      <c r="A7237" s="29">
        <v>7235</v>
      </c>
      <c r="B7237" s="29">
        <v>1213.5469999999989</v>
      </c>
      <c r="C7237" s="29">
        <v>101587.56399999979</v>
      </c>
      <c r="D7237" s="29">
        <v>1</v>
      </c>
      <c r="E7237" s="29">
        <v>1</v>
      </c>
      <c r="F7237" s="29">
        <v>11121.76299999999</v>
      </c>
      <c r="G7237" s="29">
        <v>1</v>
      </c>
      <c r="H7237" s="29">
        <v>1</v>
      </c>
      <c r="I7237" s="29">
        <v>1</v>
      </c>
      <c r="K7237" s="432">
        <v>3784.6865631853689</v>
      </c>
      <c r="L7237" s="432">
        <f>IF(K7237=0,#REF!,0)</f>
        <v>0</v>
      </c>
      <c r="O7237">
        <v>50259.565277000002</v>
      </c>
      <c r="P7237">
        <v>64</v>
      </c>
    </row>
    <row r="7238" spans="1:16">
      <c r="A7238" s="29">
        <v>7236</v>
      </c>
      <c r="B7238" s="29">
        <v>1213.5469999999989</v>
      </c>
      <c r="C7238" s="29">
        <v>85536.294999999896</v>
      </c>
      <c r="D7238" s="29">
        <v>1</v>
      </c>
      <c r="E7238" s="29">
        <v>1</v>
      </c>
      <c r="F7238" s="29">
        <v>3011.9609999999998</v>
      </c>
      <c r="G7238" s="29">
        <v>1</v>
      </c>
      <c r="H7238" s="29">
        <v>1</v>
      </c>
      <c r="I7238" s="29">
        <v>1</v>
      </c>
      <c r="K7238" s="432">
        <v>12931.094386009599</v>
      </c>
      <c r="L7238" s="432">
        <f>IF(K7238=0,#REF!,0)</f>
        <v>0</v>
      </c>
      <c r="O7238">
        <v>49991.212952000002</v>
      </c>
      <c r="P7238">
        <v>51</v>
      </c>
    </row>
    <row r="7239" spans="1:16">
      <c r="A7239" s="29">
        <v>7237</v>
      </c>
      <c r="B7239" s="29">
        <v>6200.1660000000002</v>
      </c>
      <c r="C7239" s="29">
        <v>48489.482999999898</v>
      </c>
      <c r="D7239" s="29">
        <v>1</v>
      </c>
      <c r="E7239" s="29">
        <v>1</v>
      </c>
      <c r="F7239" s="29">
        <v>4145.9179999999997</v>
      </c>
      <c r="G7239" s="29">
        <v>1</v>
      </c>
      <c r="H7239" s="29">
        <v>1</v>
      </c>
      <c r="I7239" s="29">
        <v>1</v>
      </c>
      <c r="K7239" s="432"/>
      <c r="L7239" s="432" t="e">
        <f>IF(K7239=0,#REF!,0)</f>
        <v>#REF!</v>
      </c>
      <c r="O7239">
        <v>49241.000700999997</v>
      </c>
      <c r="P7239">
        <v>55</v>
      </c>
    </row>
    <row r="7240" spans="1:16">
      <c r="A7240" s="29">
        <v>7238</v>
      </c>
      <c r="B7240" s="29">
        <v>1762.222</v>
      </c>
      <c r="C7240" s="29">
        <v>67852.871999999901</v>
      </c>
      <c r="D7240" s="29">
        <v>1</v>
      </c>
      <c r="E7240" s="29">
        <v>1</v>
      </c>
      <c r="F7240" s="29">
        <v>3686.6460000000002</v>
      </c>
      <c r="G7240" s="29">
        <v>1</v>
      </c>
      <c r="H7240" s="29">
        <v>1</v>
      </c>
      <c r="I7240" s="29">
        <v>1</v>
      </c>
      <c r="K7240" s="432">
        <v>7702.7442222934342</v>
      </c>
      <c r="L7240" s="432">
        <f>IF(K7240=0,#REF!,0)</f>
        <v>0</v>
      </c>
      <c r="O7240">
        <v>49540.706847999987</v>
      </c>
      <c r="P7240">
        <v>56</v>
      </c>
    </row>
    <row r="7241" spans="1:16">
      <c r="A7241" s="29">
        <v>7239</v>
      </c>
      <c r="B7241" s="29">
        <v>1032.623999999998</v>
      </c>
      <c r="C7241" s="29">
        <v>99763.047999999806</v>
      </c>
      <c r="D7241" s="29">
        <v>1</v>
      </c>
      <c r="E7241" s="29">
        <v>1</v>
      </c>
      <c r="F7241" s="29">
        <v>2113.6990000000001</v>
      </c>
      <c r="G7241" s="29">
        <v>1</v>
      </c>
      <c r="H7241" s="29">
        <v>1</v>
      </c>
      <c r="I7241" s="29">
        <v>1</v>
      </c>
      <c r="K7241" s="432">
        <v>2000.08201937025</v>
      </c>
      <c r="L7241" s="432">
        <f>IF(K7241=0,#REF!,0)</f>
        <v>0</v>
      </c>
      <c r="O7241">
        <v>50234.788087000001</v>
      </c>
      <c r="P7241">
        <v>50</v>
      </c>
    </row>
    <row r="7242" spans="1:16">
      <c r="A7242" s="29">
        <v>7240</v>
      </c>
      <c r="B7242" s="29">
        <v>1032.623999999998</v>
      </c>
      <c r="C7242" s="29">
        <v>83810.037999999899</v>
      </c>
      <c r="D7242" s="29">
        <v>1</v>
      </c>
      <c r="E7242" s="29">
        <v>1</v>
      </c>
      <c r="F7242" s="29">
        <v>1852.11399999999</v>
      </c>
      <c r="G7242" s="29">
        <v>1</v>
      </c>
      <c r="H7242" s="29">
        <v>1</v>
      </c>
      <c r="I7242" s="29">
        <v>1</v>
      </c>
      <c r="K7242" s="432"/>
      <c r="L7242" s="432" t="e">
        <f>IF(K7242=0,#REF!,0)</f>
        <v>#REF!</v>
      </c>
      <c r="O7242">
        <v>49548.132323999998</v>
      </c>
      <c r="P7242">
        <v>58</v>
      </c>
    </row>
    <row r="7243" spans="1:16">
      <c r="A7243" s="29">
        <v>7241</v>
      </c>
      <c r="B7243" s="29">
        <v>1032.623999999998</v>
      </c>
      <c r="C7243" s="29">
        <v>71901.562999999907</v>
      </c>
      <c r="D7243" s="29">
        <v>1</v>
      </c>
      <c r="E7243" s="29">
        <v>1</v>
      </c>
      <c r="F7243" s="29">
        <v>2114.5610000000001</v>
      </c>
      <c r="G7243" s="29">
        <v>1</v>
      </c>
      <c r="H7243" s="29">
        <v>1</v>
      </c>
      <c r="I7243" s="29">
        <v>1</v>
      </c>
      <c r="K7243" s="432"/>
      <c r="L7243" s="432" t="e">
        <f>IF(K7243=0,#REF!,0)</f>
        <v>#REF!</v>
      </c>
      <c r="O7243">
        <v>49518.965606999998</v>
      </c>
      <c r="P7243">
        <v>47</v>
      </c>
    </row>
    <row r="7244" spans="1:16">
      <c r="A7244" s="29">
        <v>7242</v>
      </c>
      <c r="B7244" s="29">
        <v>1762.222</v>
      </c>
      <c r="C7244" s="29">
        <v>40077.888999999901</v>
      </c>
      <c r="D7244" s="29">
        <v>1</v>
      </c>
      <c r="E7244" s="29">
        <v>1</v>
      </c>
      <c r="F7244" s="29">
        <v>3690.0439999999999</v>
      </c>
      <c r="G7244" s="29">
        <v>1</v>
      </c>
      <c r="H7244" s="29">
        <v>1</v>
      </c>
      <c r="I7244" s="29">
        <v>1</v>
      </c>
      <c r="K7244" s="432"/>
      <c r="L7244" s="432" t="e">
        <f>IF(K7244=0,#REF!,0)</f>
        <v>#REF!</v>
      </c>
      <c r="O7244">
        <v>50379.030243999987</v>
      </c>
      <c r="P7244">
        <v>68</v>
      </c>
    </row>
    <row r="7245" spans="1:16">
      <c r="A7245" s="29">
        <v>7243</v>
      </c>
      <c r="B7245" s="29">
        <v>6139.8579999999993</v>
      </c>
      <c r="C7245" s="29">
        <v>28119.9739999999</v>
      </c>
      <c r="D7245" s="29">
        <v>1</v>
      </c>
      <c r="E7245" s="29">
        <v>1</v>
      </c>
      <c r="F7245" s="29">
        <v>5198.5739999999996</v>
      </c>
      <c r="G7245" s="29">
        <v>1</v>
      </c>
      <c r="H7245" s="29">
        <v>1</v>
      </c>
      <c r="I7245" s="29">
        <v>1</v>
      </c>
      <c r="K7245" s="432"/>
      <c r="L7245" s="432" t="e">
        <f>IF(K7245=0,#REF!,0)</f>
        <v>#REF!</v>
      </c>
      <c r="O7245">
        <v>53265.479339999998</v>
      </c>
      <c r="P7245">
        <v>93</v>
      </c>
    </row>
    <row r="7246" spans="1:16">
      <c r="A7246" s="29">
        <v>7244</v>
      </c>
      <c r="B7246" s="29">
        <v>7599.07</v>
      </c>
      <c r="C7246" s="29">
        <v>29388.7599999999</v>
      </c>
      <c r="D7246" s="29">
        <v>1</v>
      </c>
      <c r="E7246" s="29">
        <v>1</v>
      </c>
      <c r="F7246" s="29">
        <v>5264.991</v>
      </c>
      <c r="G7246" s="29">
        <v>1</v>
      </c>
      <c r="H7246" s="29">
        <v>1</v>
      </c>
      <c r="I7246" s="29">
        <v>1</v>
      </c>
      <c r="K7246" s="432"/>
      <c r="L7246" s="432" t="e">
        <f>IF(K7246=0,#REF!,0)</f>
        <v>#REF!</v>
      </c>
      <c r="O7246">
        <v>52717.937102999997</v>
      </c>
      <c r="P7246">
        <v>101</v>
      </c>
    </row>
    <row r="7247" spans="1:16">
      <c r="A7247" s="29">
        <v>7245</v>
      </c>
      <c r="B7247" s="29">
        <v>1762.222</v>
      </c>
      <c r="C7247" s="29">
        <v>16153.0519999999</v>
      </c>
      <c r="D7247" s="29">
        <v>1</v>
      </c>
      <c r="E7247" s="29">
        <v>1</v>
      </c>
      <c r="F7247" s="29">
        <v>4804.9409999999889</v>
      </c>
      <c r="G7247" s="29">
        <v>1</v>
      </c>
      <c r="H7247" s="29">
        <v>1</v>
      </c>
      <c r="I7247" s="29">
        <v>1</v>
      </c>
      <c r="K7247" s="432"/>
      <c r="L7247" s="432" t="e">
        <f>IF(K7247=0,#REF!,0)</f>
        <v>#REF!</v>
      </c>
      <c r="O7247">
        <v>52777.558196999998</v>
      </c>
      <c r="P7247">
        <v>100</v>
      </c>
    </row>
    <row r="7248" spans="1:16">
      <c r="A7248" s="29">
        <v>7246</v>
      </c>
      <c r="B7248" s="29">
        <v>1762.222</v>
      </c>
      <c r="C7248" s="29">
        <v>15703.841999999901</v>
      </c>
      <c r="D7248" s="29">
        <v>1</v>
      </c>
      <c r="E7248" s="29">
        <v>1</v>
      </c>
      <c r="F7248" s="29">
        <v>2970.174</v>
      </c>
      <c r="G7248" s="29">
        <v>1</v>
      </c>
      <c r="H7248" s="29">
        <v>1</v>
      </c>
      <c r="I7248" s="29">
        <v>1</v>
      </c>
      <c r="K7248" s="432"/>
      <c r="L7248" s="432" t="e">
        <f>IF(K7248=0,#REF!,0)</f>
        <v>#REF!</v>
      </c>
      <c r="O7248">
        <v>52440.618743999999</v>
      </c>
      <c r="P7248">
        <v>100</v>
      </c>
    </row>
    <row r="7249" spans="1:16">
      <c r="A7249" s="29">
        <v>7247</v>
      </c>
      <c r="B7249" s="29">
        <v>1762.222</v>
      </c>
      <c r="C7249" s="29">
        <v>15255.2849999999</v>
      </c>
      <c r="D7249" s="29">
        <v>1</v>
      </c>
      <c r="E7249" s="29">
        <v>1</v>
      </c>
      <c r="F7249" s="29">
        <v>1659.7550000000001</v>
      </c>
      <c r="G7249" s="29">
        <v>1</v>
      </c>
      <c r="H7249" s="29">
        <v>1</v>
      </c>
      <c r="I7249" s="29">
        <v>1</v>
      </c>
      <c r="K7249" s="432"/>
      <c r="L7249" s="432" t="e">
        <f>IF(K7249=0,#REF!,0)</f>
        <v>#REF!</v>
      </c>
      <c r="O7249">
        <v>52515.681184000001</v>
      </c>
      <c r="P7249">
        <v>94</v>
      </c>
    </row>
    <row r="7250" spans="1:16">
      <c r="A7250" s="29">
        <v>7248</v>
      </c>
      <c r="B7250" s="29">
        <v>1032.623999999998</v>
      </c>
      <c r="C7250" s="29">
        <v>15338.2159999999</v>
      </c>
      <c r="D7250" s="29">
        <v>1</v>
      </c>
      <c r="E7250" s="29">
        <v>1</v>
      </c>
      <c r="F7250" s="29">
        <v>1268.3809999999901</v>
      </c>
      <c r="G7250" s="29">
        <v>1</v>
      </c>
      <c r="H7250" s="29">
        <v>1</v>
      </c>
      <c r="I7250" s="29">
        <v>1</v>
      </c>
      <c r="K7250" s="432"/>
      <c r="L7250" s="432" t="e">
        <f>IF(K7250=0,#REF!,0)</f>
        <v>#REF!</v>
      </c>
      <c r="O7250">
        <v>52743.149657999988</v>
      </c>
      <c r="P7250">
        <v>82</v>
      </c>
    </row>
    <row r="7251" spans="1:16">
      <c r="A7251" s="29">
        <v>7249</v>
      </c>
      <c r="B7251" s="29">
        <v>1032.623999999998</v>
      </c>
      <c r="C7251" s="29">
        <v>15448.807999999901</v>
      </c>
      <c r="D7251" s="29">
        <v>1</v>
      </c>
      <c r="E7251" s="29">
        <v>1</v>
      </c>
      <c r="F7251" s="29">
        <v>560.63399999999899</v>
      </c>
      <c r="G7251" s="29">
        <v>1</v>
      </c>
      <c r="H7251" s="29">
        <v>1</v>
      </c>
      <c r="I7251" s="29">
        <v>1</v>
      </c>
      <c r="K7251" s="432"/>
      <c r="L7251" s="432" t="e">
        <f>IF(K7251=0,#REF!,0)</f>
        <v>#REF!</v>
      </c>
      <c r="O7251">
        <v>50989.439911000001</v>
      </c>
      <c r="P7251">
        <v>71</v>
      </c>
    </row>
    <row r="7252" spans="1:16">
      <c r="A7252" s="29">
        <v>7250</v>
      </c>
      <c r="B7252" s="29">
        <v>1032.623999999998</v>
      </c>
      <c r="C7252" s="29">
        <v>15484.2779999999</v>
      </c>
      <c r="D7252" s="29">
        <v>1</v>
      </c>
      <c r="E7252" s="29">
        <v>1</v>
      </c>
      <c r="F7252" s="29">
        <v>324.03899999999999</v>
      </c>
      <c r="G7252" s="29">
        <v>1</v>
      </c>
      <c r="H7252" s="29">
        <v>1</v>
      </c>
      <c r="I7252" s="29">
        <v>1</v>
      </c>
      <c r="K7252" s="432"/>
      <c r="L7252" s="432" t="e">
        <f>IF(K7252=0,#REF!,0)</f>
        <v>#REF!</v>
      </c>
      <c r="O7252">
        <v>48067.856385000006</v>
      </c>
      <c r="P7252">
        <v>68</v>
      </c>
    </row>
    <row r="7253" spans="1:16">
      <c r="A7253" s="29">
        <v>7251</v>
      </c>
      <c r="B7253" s="29">
        <v>1032.623999999998</v>
      </c>
      <c r="C7253" s="29">
        <v>15570.136999999901</v>
      </c>
      <c r="D7253" s="29">
        <v>1</v>
      </c>
      <c r="E7253" s="29">
        <v>1</v>
      </c>
      <c r="F7253" s="29">
        <v>273.36099999999902</v>
      </c>
      <c r="G7253" s="29">
        <v>1</v>
      </c>
      <c r="H7253" s="29">
        <v>1</v>
      </c>
      <c r="I7253" s="29">
        <v>1</v>
      </c>
      <c r="K7253" s="432"/>
      <c r="L7253" s="432" t="e">
        <f>IF(K7253=0,#REF!,0)</f>
        <v>#REF!</v>
      </c>
      <c r="O7253">
        <v>48172.559326000002</v>
      </c>
      <c r="P7253">
        <v>67</v>
      </c>
    </row>
    <row r="7254" spans="1:16">
      <c r="A7254" s="29">
        <v>7252</v>
      </c>
      <c r="B7254" s="29">
        <v>1032.623999999998</v>
      </c>
      <c r="C7254" s="29">
        <v>15615.065999999901</v>
      </c>
      <c r="D7254" s="29">
        <v>1</v>
      </c>
      <c r="E7254" s="29">
        <v>1</v>
      </c>
      <c r="F7254" s="29">
        <v>273.96600000000001</v>
      </c>
      <c r="G7254" s="29">
        <v>1</v>
      </c>
      <c r="H7254" s="29">
        <v>1</v>
      </c>
      <c r="I7254" s="29">
        <v>1</v>
      </c>
      <c r="K7254" s="432"/>
      <c r="L7254" s="432" t="e">
        <f>IF(K7254=0,#REF!,0)</f>
        <v>#REF!</v>
      </c>
      <c r="O7254">
        <v>48579.041809000002</v>
      </c>
      <c r="P7254">
        <v>66</v>
      </c>
    </row>
    <row r="7255" spans="1:16">
      <c r="A7255" s="29">
        <v>7253</v>
      </c>
      <c r="B7255" s="29">
        <v>1032.623999999998</v>
      </c>
      <c r="C7255" s="29">
        <v>15668.023999999899</v>
      </c>
      <c r="D7255" s="29">
        <v>1</v>
      </c>
      <c r="E7255" s="29">
        <v>1</v>
      </c>
      <c r="F7255" s="29">
        <v>244.67400000000001</v>
      </c>
      <c r="G7255" s="29">
        <v>1</v>
      </c>
      <c r="H7255" s="29">
        <v>1</v>
      </c>
      <c r="I7255" s="29">
        <v>1</v>
      </c>
      <c r="K7255" s="432"/>
      <c r="L7255" s="432" t="e">
        <f>IF(K7255=0,#REF!,0)</f>
        <v>#REF!</v>
      </c>
      <c r="O7255">
        <v>49221.433258999998</v>
      </c>
      <c r="P7255">
        <v>52</v>
      </c>
    </row>
    <row r="7256" spans="1:16">
      <c r="A7256" s="29">
        <v>7254</v>
      </c>
      <c r="B7256" s="29">
        <v>1762.222</v>
      </c>
      <c r="C7256" s="29">
        <v>15694.879999999899</v>
      </c>
      <c r="D7256" s="29">
        <v>1</v>
      </c>
      <c r="E7256" s="29">
        <v>1</v>
      </c>
      <c r="F7256" s="29">
        <v>2515.319</v>
      </c>
      <c r="G7256" s="29">
        <v>1</v>
      </c>
      <c r="H7256" s="29">
        <v>1</v>
      </c>
      <c r="I7256" s="29">
        <v>1</v>
      </c>
      <c r="K7256" s="432"/>
      <c r="L7256" s="432" t="e">
        <f>IF(K7256=0,#REF!,0)</f>
        <v>#REF!</v>
      </c>
      <c r="O7256">
        <v>50850.526184000002</v>
      </c>
      <c r="P7256">
        <v>75</v>
      </c>
    </row>
    <row r="7257" spans="1:16">
      <c r="A7257" s="29">
        <v>7255</v>
      </c>
      <c r="B7257" s="29">
        <v>6139.8579999999993</v>
      </c>
      <c r="C7257" s="29">
        <v>15797.163999999901</v>
      </c>
      <c r="D7257" s="29">
        <v>1</v>
      </c>
      <c r="E7257" s="29">
        <v>1</v>
      </c>
      <c r="F7257" s="29">
        <v>30454.996999999988</v>
      </c>
      <c r="G7257" s="29">
        <v>1</v>
      </c>
      <c r="H7257" s="29">
        <v>1</v>
      </c>
      <c r="I7257" s="29">
        <v>1</v>
      </c>
      <c r="K7257" s="432"/>
      <c r="L7257" s="432" t="e">
        <f>IF(K7257=0,#REF!,0)</f>
        <v>#REF!</v>
      </c>
      <c r="O7257">
        <v>52602.112762999997</v>
      </c>
      <c r="P7257">
        <v>82</v>
      </c>
    </row>
    <row r="7258" spans="1:16">
      <c r="A7258" s="29">
        <v>7256</v>
      </c>
      <c r="B7258" s="29">
        <v>1762.222</v>
      </c>
      <c r="C7258" s="29">
        <v>41904.931999999892</v>
      </c>
      <c r="D7258" s="29">
        <v>1</v>
      </c>
      <c r="E7258" s="29">
        <v>1</v>
      </c>
      <c r="F7258" s="29">
        <v>33758.095999999998</v>
      </c>
      <c r="G7258" s="29">
        <v>1</v>
      </c>
      <c r="H7258" s="29">
        <v>1</v>
      </c>
      <c r="I7258" s="29">
        <v>1</v>
      </c>
      <c r="K7258" s="432"/>
      <c r="L7258" s="432" t="e">
        <f>IF(K7258=0,#REF!,0)</f>
        <v>#REF!</v>
      </c>
      <c r="O7258">
        <v>55793.885955000012</v>
      </c>
      <c r="P7258">
        <v>89</v>
      </c>
    </row>
    <row r="7259" spans="1:16">
      <c r="A7259" s="29">
        <v>7257</v>
      </c>
      <c r="B7259" s="29">
        <v>1032.623999999998</v>
      </c>
      <c r="C7259" s="29">
        <v>69352.167999999903</v>
      </c>
      <c r="D7259" s="29">
        <v>1</v>
      </c>
      <c r="E7259" s="29">
        <v>1</v>
      </c>
      <c r="F7259" s="29">
        <v>28423.740999999991</v>
      </c>
      <c r="G7259" s="29">
        <v>1</v>
      </c>
      <c r="H7259" s="29">
        <v>1</v>
      </c>
      <c r="I7259" s="29">
        <v>1</v>
      </c>
      <c r="K7259" s="432"/>
      <c r="L7259" s="432" t="e">
        <f>IF(K7259=0,#REF!,0)</f>
        <v>#REF!</v>
      </c>
      <c r="O7259">
        <v>58419.108459000003</v>
      </c>
      <c r="P7259">
        <v>70</v>
      </c>
    </row>
    <row r="7260" spans="1:16">
      <c r="A7260" s="29">
        <v>7258</v>
      </c>
      <c r="B7260" s="29">
        <v>1153.2399999999991</v>
      </c>
      <c r="C7260" s="29">
        <v>85252.862999999896</v>
      </c>
      <c r="D7260" s="29">
        <v>1</v>
      </c>
      <c r="E7260" s="29">
        <v>1</v>
      </c>
      <c r="F7260" s="29">
        <v>17036.642</v>
      </c>
      <c r="G7260" s="29">
        <v>1</v>
      </c>
      <c r="H7260" s="29">
        <v>1</v>
      </c>
      <c r="I7260" s="29">
        <v>1</v>
      </c>
      <c r="K7260" s="432">
        <v>7443.7273823271134</v>
      </c>
      <c r="L7260" s="432">
        <f>IF(K7260=0,#REF!,0)</f>
        <v>0</v>
      </c>
      <c r="O7260">
        <v>59692.759215999999</v>
      </c>
      <c r="P7260">
        <v>58</v>
      </c>
    </row>
    <row r="7261" spans="1:16">
      <c r="A7261" s="29">
        <v>7259</v>
      </c>
      <c r="B7261" s="29">
        <v>1213.5469999999989</v>
      </c>
      <c r="C7261" s="29">
        <v>101478.7709999998</v>
      </c>
      <c r="D7261" s="29">
        <v>1</v>
      </c>
      <c r="E7261" s="29">
        <v>1</v>
      </c>
      <c r="F7261" s="29">
        <v>5646.8379999999997</v>
      </c>
      <c r="G7261" s="29">
        <v>1</v>
      </c>
      <c r="H7261" s="29">
        <v>1</v>
      </c>
      <c r="I7261" s="29">
        <v>1</v>
      </c>
      <c r="K7261" s="432">
        <v>22051.91559599006</v>
      </c>
      <c r="L7261" s="432">
        <f>IF(K7261=0,#REF!,0)</f>
        <v>0</v>
      </c>
      <c r="O7261">
        <v>59877.724579000002</v>
      </c>
      <c r="P7261">
        <v>48</v>
      </c>
    </row>
    <row r="7262" spans="1:16">
      <c r="A7262" s="29">
        <v>7260</v>
      </c>
      <c r="B7262" s="29">
        <v>1213.5469999999989</v>
      </c>
      <c r="C7262" s="29">
        <v>85512.857999999906</v>
      </c>
      <c r="D7262" s="29">
        <v>1</v>
      </c>
      <c r="E7262" s="29">
        <v>1</v>
      </c>
      <c r="F7262" s="29">
        <v>2792.9739999999902</v>
      </c>
      <c r="G7262" s="29">
        <v>1</v>
      </c>
      <c r="H7262" s="29">
        <v>1</v>
      </c>
      <c r="I7262" s="29">
        <v>1</v>
      </c>
      <c r="K7262" s="432">
        <v>39218.780052183552</v>
      </c>
      <c r="L7262" s="432">
        <f>IF(K7262=0,#REF!,0)</f>
        <v>0</v>
      </c>
      <c r="O7262">
        <v>60061.181641000003</v>
      </c>
      <c r="P7262">
        <v>47</v>
      </c>
    </row>
    <row r="7263" spans="1:16">
      <c r="A7263" s="29">
        <v>7261</v>
      </c>
      <c r="B7263" s="29">
        <v>6200.1660000000002</v>
      </c>
      <c r="C7263" s="29">
        <v>48399.201999999903</v>
      </c>
      <c r="D7263" s="29">
        <v>1</v>
      </c>
      <c r="E7263" s="29">
        <v>1</v>
      </c>
      <c r="F7263" s="29">
        <v>4146.4470000000001</v>
      </c>
      <c r="G7263" s="29">
        <v>1</v>
      </c>
      <c r="H7263" s="29">
        <v>1</v>
      </c>
      <c r="I7263" s="29">
        <v>1</v>
      </c>
      <c r="K7263" s="432">
        <v>16940.545734641779</v>
      </c>
      <c r="L7263" s="432">
        <f>IF(K7263=0,#REF!,0)</f>
        <v>0</v>
      </c>
      <c r="O7263">
        <v>57226.617157000001</v>
      </c>
      <c r="P7263">
        <v>43</v>
      </c>
    </row>
    <row r="7264" spans="1:16">
      <c r="A7264" s="29">
        <v>7262</v>
      </c>
      <c r="B7264" s="29">
        <v>1762.222</v>
      </c>
      <c r="C7264" s="29">
        <v>67852.334999999905</v>
      </c>
      <c r="D7264" s="29">
        <v>1</v>
      </c>
      <c r="E7264" s="29">
        <v>1</v>
      </c>
      <c r="F7264" s="29">
        <v>3687.194</v>
      </c>
      <c r="G7264" s="29">
        <v>1</v>
      </c>
      <c r="H7264" s="29">
        <v>1</v>
      </c>
      <c r="I7264" s="29">
        <v>1</v>
      </c>
      <c r="K7264" s="432">
        <v>31420.536388631652</v>
      </c>
      <c r="L7264" s="432">
        <f>IF(K7264=0,#REF!,0)</f>
        <v>0</v>
      </c>
      <c r="O7264">
        <v>57086.535492000003</v>
      </c>
      <c r="P7264">
        <v>45</v>
      </c>
    </row>
    <row r="7265" spans="1:16">
      <c r="A7265" s="29">
        <v>7263</v>
      </c>
      <c r="B7265" s="29">
        <v>1032.623999999998</v>
      </c>
      <c r="C7265" s="29">
        <v>99762.925999999803</v>
      </c>
      <c r="D7265" s="29">
        <v>1</v>
      </c>
      <c r="E7265" s="29">
        <v>1</v>
      </c>
      <c r="F7265" s="29">
        <v>2114.3389999999999</v>
      </c>
      <c r="G7265" s="29">
        <v>1</v>
      </c>
      <c r="H7265" s="29">
        <v>1</v>
      </c>
      <c r="I7265" s="29">
        <v>1</v>
      </c>
      <c r="K7265" s="432">
        <v>12833.26871726354</v>
      </c>
      <c r="L7265" s="432">
        <f>IF(K7265=0,#REF!,0)</f>
        <v>0</v>
      </c>
      <c r="O7265">
        <v>59969.953245999997</v>
      </c>
      <c r="P7265">
        <v>44</v>
      </c>
    </row>
    <row r="7266" spans="1:16">
      <c r="A7266" s="29">
        <v>7264</v>
      </c>
      <c r="B7266" s="29">
        <v>1032.623999999998</v>
      </c>
      <c r="C7266" s="29">
        <v>83810.022999999899</v>
      </c>
      <c r="D7266" s="29">
        <v>1</v>
      </c>
      <c r="E7266" s="29">
        <v>1</v>
      </c>
      <c r="F7266" s="29">
        <v>1852.9489999999901</v>
      </c>
      <c r="G7266" s="29">
        <v>1</v>
      </c>
      <c r="H7266" s="29">
        <v>1</v>
      </c>
      <c r="I7266" s="29">
        <v>1</v>
      </c>
      <c r="K7266" s="432"/>
      <c r="L7266" s="432" t="e">
        <f>IF(K7266=0,#REF!,0)</f>
        <v>#REF!</v>
      </c>
      <c r="O7266">
        <v>59776.402099999999</v>
      </c>
      <c r="P7266">
        <v>44</v>
      </c>
    </row>
    <row r="7267" spans="1:16">
      <c r="A7267" s="29">
        <v>7265</v>
      </c>
      <c r="B7267" s="29">
        <v>1032.623999999998</v>
      </c>
      <c r="C7267" s="29">
        <v>71901.542999999903</v>
      </c>
      <c r="D7267" s="29">
        <v>1</v>
      </c>
      <c r="E7267" s="29">
        <v>1</v>
      </c>
      <c r="F7267" s="29">
        <v>2115.4829999999902</v>
      </c>
      <c r="G7267" s="29">
        <v>1</v>
      </c>
      <c r="H7267" s="29">
        <v>1</v>
      </c>
      <c r="I7267" s="29">
        <v>1</v>
      </c>
      <c r="K7267" s="432"/>
      <c r="L7267" s="432" t="e">
        <f>IF(K7267=0,#REF!,0)</f>
        <v>#REF!</v>
      </c>
      <c r="O7267">
        <v>60096.237975999997</v>
      </c>
      <c r="P7267">
        <v>46</v>
      </c>
    </row>
    <row r="7268" spans="1:16">
      <c r="A7268" s="29">
        <v>7266</v>
      </c>
      <c r="B7268" s="29">
        <v>1762.222</v>
      </c>
      <c r="C7268" s="29">
        <v>40070.785999999898</v>
      </c>
      <c r="D7268" s="29">
        <v>1</v>
      </c>
      <c r="E7268" s="29">
        <v>1</v>
      </c>
      <c r="F7268" s="29">
        <v>3719.6559999999999</v>
      </c>
      <c r="G7268" s="29">
        <v>1</v>
      </c>
      <c r="H7268" s="29">
        <v>1</v>
      </c>
      <c r="I7268" s="29">
        <v>1</v>
      </c>
      <c r="K7268" s="432"/>
      <c r="L7268" s="432" t="e">
        <f>IF(K7268=0,#REF!,0)</f>
        <v>#REF!</v>
      </c>
      <c r="O7268">
        <v>61203.14978</v>
      </c>
      <c r="P7268">
        <v>58</v>
      </c>
    </row>
    <row r="7269" spans="1:16">
      <c r="A7269" s="29">
        <v>7267</v>
      </c>
      <c r="B7269" s="29">
        <v>6139.8579999999993</v>
      </c>
      <c r="C7269" s="29">
        <v>28119.8849999999</v>
      </c>
      <c r="D7269" s="29">
        <v>1</v>
      </c>
      <c r="E7269" s="29">
        <v>1</v>
      </c>
      <c r="F7269" s="29">
        <v>5200.2789999999904</v>
      </c>
      <c r="G7269" s="29">
        <v>1</v>
      </c>
      <c r="H7269" s="29">
        <v>1</v>
      </c>
      <c r="I7269" s="29">
        <v>1</v>
      </c>
      <c r="K7269" s="432"/>
      <c r="L7269" s="432" t="e">
        <f>IF(K7269=0,#REF!,0)</f>
        <v>#REF!</v>
      </c>
      <c r="O7269">
        <v>62935.787232000002</v>
      </c>
      <c r="P7269">
        <v>82</v>
      </c>
    </row>
    <row r="7270" spans="1:16">
      <c r="A7270" s="29">
        <v>7268</v>
      </c>
      <c r="B7270" s="29">
        <v>7599.07</v>
      </c>
      <c r="C7270" s="29">
        <v>29388.694999999901</v>
      </c>
      <c r="D7270" s="29">
        <v>1</v>
      </c>
      <c r="E7270" s="29">
        <v>1</v>
      </c>
      <c r="F7270" s="29">
        <v>5266.732</v>
      </c>
      <c r="G7270" s="29">
        <v>1</v>
      </c>
      <c r="H7270" s="29">
        <v>1</v>
      </c>
      <c r="I7270" s="29">
        <v>1</v>
      </c>
      <c r="K7270" s="432"/>
      <c r="L7270" s="432" t="e">
        <f>IF(K7270=0,#REF!,0)</f>
        <v>#REF!</v>
      </c>
      <c r="O7270">
        <v>62067.508544999997</v>
      </c>
      <c r="P7270">
        <v>95</v>
      </c>
    </row>
    <row r="7271" spans="1:16">
      <c r="A7271" s="29">
        <v>7269</v>
      </c>
      <c r="B7271" s="29">
        <v>1762.222</v>
      </c>
      <c r="C7271" s="29">
        <v>16153.0519999999</v>
      </c>
      <c r="D7271" s="29">
        <v>1</v>
      </c>
      <c r="E7271" s="29">
        <v>1</v>
      </c>
      <c r="F7271" s="29">
        <v>7409.3239999999996</v>
      </c>
      <c r="G7271" s="29">
        <v>1</v>
      </c>
      <c r="H7271" s="29">
        <v>1</v>
      </c>
      <c r="I7271" s="29">
        <v>1</v>
      </c>
      <c r="K7271" s="432"/>
      <c r="L7271" s="432" t="e">
        <f>IF(K7271=0,#REF!,0)</f>
        <v>#REF!</v>
      </c>
      <c r="O7271">
        <v>60018.894348000002</v>
      </c>
      <c r="P7271">
        <v>103</v>
      </c>
    </row>
    <row r="7272" spans="1:16">
      <c r="A7272" s="29">
        <v>7270</v>
      </c>
      <c r="B7272" s="29">
        <v>1762.222</v>
      </c>
      <c r="C7272" s="29">
        <v>15755.5019999999</v>
      </c>
      <c r="D7272" s="29">
        <v>1</v>
      </c>
      <c r="E7272" s="29">
        <v>1</v>
      </c>
      <c r="F7272" s="29">
        <v>2971.2289999999998</v>
      </c>
      <c r="G7272" s="29">
        <v>1</v>
      </c>
      <c r="H7272" s="29">
        <v>1</v>
      </c>
      <c r="I7272" s="29">
        <v>1</v>
      </c>
      <c r="K7272" s="432"/>
      <c r="L7272" s="432" t="e">
        <f>IF(K7272=0,#REF!,0)</f>
        <v>#REF!</v>
      </c>
      <c r="O7272">
        <v>57975.269714000002</v>
      </c>
      <c r="P7272">
        <v>106</v>
      </c>
    </row>
    <row r="7273" spans="1:16">
      <c r="A7273" s="29">
        <v>7271</v>
      </c>
      <c r="B7273" s="29">
        <v>1762.222</v>
      </c>
      <c r="C7273" s="29">
        <v>15427.1879999999</v>
      </c>
      <c r="D7273" s="29">
        <v>1</v>
      </c>
      <c r="E7273" s="29">
        <v>1</v>
      </c>
      <c r="F7273" s="29">
        <v>1660.45</v>
      </c>
      <c r="G7273" s="29">
        <v>1</v>
      </c>
      <c r="H7273" s="29">
        <v>1</v>
      </c>
      <c r="I7273" s="29">
        <v>1</v>
      </c>
      <c r="K7273" s="432"/>
      <c r="L7273" s="432" t="e">
        <f>IF(K7273=0,#REF!,0)</f>
        <v>#REF!</v>
      </c>
      <c r="O7273">
        <v>58462.633727</v>
      </c>
      <c r="P7273">
        <v>104</v>
      </c>
    </row>
    <row r="7274" spans="1:16">
      <c r="A7274" s="29">
        <v>7272</v>
      </c>
      <c r="B7274" s="29">
        <v>1032.623999999998</v>
      </c>
      <c r="C7274" s="29">
        <v>15527.0519999999</v>
      </c>
      <c r="D7274" s="29">
        <v>1</v>
      </c>
      <c r="E7274" s="29">
        <v>1</v>
      </c>
      <c r="F7274" s="29">
        <v>1268.9769999999901</v>
      </c>
      <c r="G7274" s="29">
        <v>1</v>
      </c>
      <c r="H7274" s="29">
        <v>1</v>
      </c>
      <c r="I7274" s="29">
        <v>1</v>
      </c>
      <c r="K7274" s="432"/>
      <c r="L7274" s="432" t="e">
        <f>IF(K7274=0,#REF!,0)</f>
        <v>#REF!</v>
      </c>
      <c r="O7274">
        <v>58217.531921000002</v>
      </c>
      <c r="P7274">
        <v>99</v>
      </c>
    </row>
    <row r="7275" spans="1:16">
      <c r="A7275" s="29">
        <v>7273</v>
      </c>
      <c r="B7275" s="29">
        <v>1032.623999999998</v>
      </c>
      <c r="C7275" s="29">
        <v>15630.9809999999</v>
      </c>
      <c r="D7275" s="29">
        <v>1</v>
      </c>
      <c r="E7275" s="29">
        <v>1</v>
      </c>
      <c r="F7275" s="29">
        <v>561.10599999999999</v>
      </c>
      <c r="G7275" s="29">
        <v>1</v>
      </c>
      <c r="H7275" s="29">
        <v>1</v>
      </c>
      <c r="I7275" s="29">
        <v>1</v>
      </c>
      <c r="K7275" s="432"/>
      <c r="L7275" s="432" t="e">
        <f>IF(K7275=0,#REF!,0)</f>
        <v>#REF!</v>
      </c>
      <c r="O7275">
        <v>57107.341369000002</v>
      </c>
      <c r="P7275">
        <v>89</v>
      </c>
    </row>
    <row r="7276" spans="1:16">
      <c r="A7276" s="29">
        <v>7274</v>
      </c>
      <c r="B7276" s="29">
        <v>1032.623999999998</v>
      </c>
      <c r="C7276" s="29">
        <v>15658.5259999999</v>
      </c>
      <c r="D7276" s="29">
        <v>1</v>
      </c>
      <c r="E7276" s="29">
        <v>1</v>
      </c>
      <c r="F7276" s="29">
        <v>324.62799999999902</v>
      </c>
      <c r="G7276" s="29">
        <v>1</v>
      </c>
      <c r="H7276" s="29">
        <v>1</v>
      </c>
      <c r="I7276" s="29">
        <v>1</v>
      </c>
      <c r="K7276" s="432"/>
      <c r="L7276" s="432" t="e">
        <f>IF(K7276=0,#REF!,0)</f>
        <v>#REF!</v>
      </c>
      <c r="O7276">
        <v>53802.944061000002</v>
      </c>
      <c r="P7276">
        <v>82</v>
      </c>
    </row>
    <row r="7277" spans="1:16">
      <c r="A7277" s="29">
        <v>7275</v>
      </c>
      <c r="B7277" s="29">
        <v>1032.623999999998</v>
      </c>
      <c r="C7277" s="29">
        <v>15733.0619999999</v>
      </c>
      <c r="D7277" s="29">
        <v>1</v>
      </c>
      <c r="E7277" s="29">
        <v>1</v>
      </c>
      <c r="F7277" s="29">
        <v>274.86799999999897</v>
      </c>
      <c r="G7277" s="29">
        <v>1</v>
      </c>
      <c r="H7277" s="29">
        <v>1</v>
      </c>
      <c r="I7277" s="29">
        <v>1</v>
      </c>
      <c r="K7277" s="432"/>
      <c r="L7277" s="432" t="e">
        <f>IF(K7277=0,#REF!,0)</f>
        <v>#REF!</v>
      </c>
      <c r="O7277">
        <v>53143.092956</v>
      </c>
      <c r="P7277">
        <v>78</v>
      </c>
    </row>
    <row r="7278" spans="1:16">
      <c r="A7278" s="29">
        <v>7276</v>
      </c>
      <c r="B7278" s="29">
        <v>1032.623999999998</v>
      </c>
      <c r="C7278" s="29">
        <v>15781.2679999999</v>
      </c>
      <c r="D7278" s="29">
        <v>1</v>
      </c>
      <c r="E7278" s="29">
        <v>1</v>
      </c>
      <c r="F7278" s="29">
        <v>275.652999999999</v>
      </c>
      <c r="G7278" s="29">
        <v>1</v>
      </c>
      <c r="H7278" s="29">
        <v>1</v>
      </c>
      <c r="I7278" s="29">
        <v>1</v>
      </c>
      <c r="K7278" s="432"/>
      <c r="L7278" s="432" t="e">
        <f>IF(K7278=0,#REF!,0)</f>
        <v>#REF!</v>
      </c>
      <c r="O7278">
        <v>53597.577423000002</v>
      </c>
      <c r="P7278">
        <v>76</v>
      </c>
    </row>
    <row r="7279" spans="1:16">
      <c r="A7279" s="29">
        <v>7277</v>
      </c>
      <c r="B7279" s="29">
        <v>1032.623999999998</v>
      </c>
      <c r="C7279" s="29">
        <v>15813.395999999901</v>
      </c>
      <c r="D7279" s="29">
        <v>1</v>
      </c>
      <c r="E7279" s="29">
        <v>1</v>
      </c>
      <c r="F7279" s="29">
        <v>245.66200000000001</v>
      </c>
      <c r="G7279" s="29">
        <v>1</v>
      </c>
      <c r="H7279" s="29">
        <v>1</v>
      </c>
      <c r="I7279" s="29">
        <v>1</v>
      </c>
      <c r="K7279" s="432"/>
      <c r="L7279" s="432" t="e">
        <f>IF(K7279=0,#REF!,0)</f>
        <v>#REF!</v>
      </c>
      <c r="O7279">
        <v>54238.177795000003</v>
      </c>
      <c r="P7279">
        <v>76</v>
      </c>
    </row>
    <row r="7280" spans="1:16">
      <c r="A7280" s="29">
        <v>7278</v>
      </c>
      <c r="B7280" s="29">
        <v>1762.222</v>
      </c>
      <c r="C7280" s="29">
        <v>15844.0519999999</v>
      </c>
      <c r="D7280" s="29">
        <v>1</v>
      </c>
      <c r="E7280" s="29">
        <v>1</v>
      </c>
      <c r="F7280" s="29">
        <v>2516.7129999999902</v>
      </c>
      <c r="G7280" s="29">
        <v>1</v>
      </c>
      <c r="H7280" s="29">
        <v>1</v>
      </c>
      <c r="I7280" s="29">
        <v>1</v>
      </c>
      <c r="K7280" s="432"/>
      <c r="L7280" s="432" t="e">
        <f>IF(K7280=0,#REF!,0)</f>
        <v>#REF!</v>
      </c>
      <c r="O7280">
        <v>54828.165986</v>
      </c>
      <c r="P7280">
        <v>80</v>
      </c>
    </row>
    <row r="7281" spans="1:16">
      <c r="A7281" s="29">
        <v>7279</v>
      </c>
      <c r="B7281" s="29">
        <v>6139.8579999999993</v>
      </c>
      <c r="C7281" s="29">
        <v>15937.788999999901</v>
      </c>
      <c r="D7281" s="29">
        <v>1</v>
      </c>
      <c r="E7281" s="29">
        <v>1</v>
      </c>
      <c r="F7281" s="29">
        <v>38125.894999999902</v>
      </c>
      <c r="G7281" s="29">
        <v>1</v>
      </c>
      <c r="H7281" s="29">
        <v>1</v>
      </c>
      <c r="I7281" s="29">
        <v>1</v>
      </c>
      <c r="K7281" s="432"/>
      <c r="L7281" s="432" t="e">
        <f>IF(K7281=0,#REF!,0)</f>
        <v>#REF!</v>
      </c>
      <c r="O7281">
        <v>55091.746275999998</v>
      </c>
      <c r="P7281">
        <v>88</v>
      </c>
    </row>
    <row r="7282" spans="1:16">
      <c r="A7282" s="29">
        <v>7280</v>
      </c>
      <c r="B7282" s="29">
        <v>1762.222</v>
      </c>
      <c r="C7282" s="29">
        <v>42287.613999999892</v>
      </c>
      <c r="D7282" s="29">
        <v>1</v>
      </c>
      <c r="E7282" s="29">
        <v>1</v>
      </c>
      <c r="F7282" s="29">
        <v>42547.062999999893</v>
      </c>
      <c r="G7282" s="29">
        <v>1</v>
      </c>
      <c r="H7282" s="29">
        <v>1</v>
      </c>
      <c r="I7282" s="29">
        <v>1</v>
      </c>
      <c r="K7282" s="432"/>
      <c r="L7282" s="432" t="e">
        <f>IF(K7282=0,#REF!,0)</f>
        <v>#REF!</v>
      </c>
      <c r="O7282">
        <v>57343.673646000003</v>
      </c>
      <c r="P7282">
        <v>99</v>
      </c>
    </row>
    <row r="7283" spans="1:16">
      <c r="A7283" s="29">
        <v>7281</v>
      </c>
      <c r="B7283" s="29">
        <v>1032.623999999998</v>
      </c>
      <c r="C7283" s="29">
        <v>69781.234999999899</v>
      </c>
      <c r="D7283" s="29">
        <v>1</v>
      </c>
      <c r="E7283" s="29">
        <v>1</v>
      </c>
      <c r="F7283" s="29">
        <v>37796.400999999998</v>
      </c>
      <c r="G7283" s="29">
        <v>1</v>
      </c>
      <c r="H7283" s="29">
        <v>1</v>
      </c>
      <c r="I7283" s="29">
        <v>1</v>
      </c>
      <c r="K7283" s="432"/>
      <c r="L7283" s="432" t="e">
        <f>IF(K7283=0,#REF!,0)</f>
        <v>#REF!</v>
      </c>
      <c r="O7283">
        <v>57989.243652999998</v>
      </c>
      <c r="P7283">
        <v>75</v>
      </c>
    </row>
    <row r="7284" spans="1:16">
      <c r="A7284" s="29">
        <v>7282</v>
      </c>
      <c r="B7284" s="29">
        <v>1153.2399999999991</v>
      </c>
      <c r="C7284" s="29">
        <v>85748.6899999999</v>
      </c>
      <c r="D7284" s="29">
        <v>1</v>
      </c>
      <c r="E7284" s="29">
        <v>1</v>
      </c>
      <c r="F7284" s="29">
        <v>30107.569999999891</v>
      </c>
      <c r="G7284" s="29">
        <v>1</v>
      </c>
      <c r="H7284" s="29">
        <v>1</v>
      </c>
      <c r="I7284" s="29">
        <v>1</v>
      </c>
      <c r="K7284" s="432">
        <v>5377.9184064737883</v>
      </c>
      <c r="L7284" s="432">
        <f>IF(K7284=0,#REF!,0)</f>
        <v>0</v>
      </c>
      <c r="O7284">
        <v>59864.467468000003</v>
      </c>
      <c r="P7284">
        <v>57</v>
      </c>
    </row>
    <row r="7285" spans="1:16">
      <c r="A7285" s="29">
        <v>7283</v>
      </c>
      <c r="B7285" s="29">
        <v>1213.5469999999989</v>
      </c>
      <c r="C7285" s="29">
        <v>101777.3839999998</v>
      </c>
      <c r="D7285" s="29">
        <v>1</v>
      </c>
      <c r="E7285" s="29">
        <v>1</v>
      </c>
      <c r="F7285" s="29">
        <v>23969.547999999992</v>
      </c>
      <c r="G7285" s="29">
        <v>1</v>
      </c>
      <c r="H7285" s="29">
        <v>1</v>
      </c>
      <c r="I7285" s="29">
        <v>1</v>
      </c>
      <c r="K7285" s="432">
        <v>18486.601378440071</v>
      </c>
      <c r="L7285" s="432">
        <f>IF(K7285=0,#REF!,0)</f>
        <v>0</v>
      </c>
      <c r="O7285">
        <v>59942.492340999997</v>
      </c>
      <c r="P7285">
        <v>47</v>
      </c>
    </row>
    <row r="7286" spans="1:16">
      <c r="A7286" s="29">
        <v>7284</v>
      </c>
      <c r="B7286" s="29">
        <v>1213.5469999999989</v>
      </c>
      <c r="C7286" s="29">
        <v>85772.192999999897</v>
      </c>
      <c r="D7286" s="29">
        <v>1</v>
      </c>
      <c r="E7286" s="29">
        <v>1</v>
      </c>
      <c r="F7286" s="29">
        <v>20991.662999999899</v>
      </c>
      <c r="G7286" s="29">
        <v>1</v>
      </c>
      <c r="H7286" s="29">
        <v>1</v>
      </c>
      <c r="I7286" s="29">
        <v>1</v>
      </c>
      <c r="K7286" s="432">
        <v>35758.110484038167</v>
      </c>
      <c r="L7286" s="432">
        <f>IF(K7286=0,#REF!,0)</f>
        <v>0</v>
      </c>
      <c r="O7286">
        <v>59377.403380999996</v>
      </c>
      <c r="P7286">
        <v>48</v>
      </c>
    </row>
    <row r="7287" spans="1:16">
      <c r="A7287" s="29">
        <v>7285</v>
      </c>
      <c r="B7287" s="29">
        <v>6200.1660000000002</v>
      </c>
      <c r="C7287" s="29">
        <v>48853.984999999899</v>
      </c>
      <c r="D7287" s="29">
        <v>1</v>
      </c>
      <c r="E7287" s="29">
        <v>1</v>
      </c>
      <c r="F7287" s="29">
        <v>7011.02699999998</v>
      </c>
      <c r="G7287" s="29">
        <v>1</v>
      </c>
      <c r="H7287" s="29">
        <v>1</v>
      </c>
      <c r="I7287" s="29">
        <v>1</v>
      </c>
      <c r="K7287" s="432">
        <v>12265.168791744571</v>
      </c>
      <c r="L7287" s="432">
        <f>IF(K7287=0,#REF!,0)</f>
        <v>0</v>
      </c>
      <c r="O7287">
        <v>56087.564331000001</v>
      </c>
      <c r="P7287">
        <v>45</v>
      </c>
    </row>
    <row r="7288" spans="1:16">
      <c r="A7288" s="29">
        <v>7286</v>
      </c>
      <c r="B7288" s="29">
        <v>1762.222</v>
      </c>
      <c r="C7288" s="29">
        <v>68056.134999999893</v>
      </c>
      <c r="D7288" s="29">
        <v>1</v>
      </c>
      <c r="E7288" s="29">
        <v>1</v>
      </c>
      <c r="F7288" s="29">
        <v>13080.887000000001</v>
      </c>
      <c r="G7288" s="29">
        <v>1</v>
      </c>
      <c r="H7288" s="29">
        <v>1</v>
      </c>
      <c r="I7288" s="29">
        <v>1</v>
      </c>
      <c r="K7288" s="432">
        <v>26542.269883264631</v>
      </c>
      <c r="L7288" s="432">
        <f>IF(K7288=0,#REF!,0)</f>
        <v>0</v>
      </c>
      <c r="O7288">
        <v>55690.962829999997</v>
      </c>
      <c r="P7288">
        <v>45</v>
      </c>
    </row>
    <row r="7289" spans="1:16">
      <c r="A7289" s="29">
        <v>7287</v>
      </c>
      <c r="B7289" s="29">
        <v>1032.623999999998</v>
      </c>
      <c r="C7289" s="29">
        <v>99824.522999999797</v>
      </c>
      <c r="D7289" s="29">
        <v>1</v>
      </c>
      <c r="E7289" s="29">
        <v>1</v>
      </c>
      <c r="F7289" s="29">
        <v>12335.873999999991</v>
      </c>
      <c r="G7289" s="29">
        <v>1</v>
      </c>
      <c r="H7289" s="29">
        <v>1</v>
      </c>
      <c r="I7289" s="29">
        <v>1</v>
      </c>
      <c r="K7289" s="432">
        <v>15984.00527895688</v>
      </c>
      <c r="L7289" s="432">
        <f>IF(K7289=0,#REF!,0)</f>
        <v>0</v>
      </c>
      <c r="O7289">
        <v>57940.274201</v>
      </c>
      <c r="P7289">
        <v>42</v>
      </c>
    </row>
    <row r="7290" spans="1:16">
      <c r="A7290" s="29">
        <v>7288</v>
      </c>
      <c r="B7290" s="29">
        <v>1032.623999999998</v>
      </c>
      <c r="C7290" s="29">
        <v>83888.527999999904</v>
      </c>
      <c r="D7290" s="29">
        <v>1</v>
      </c>
      <c r="E7290" s="29">
        <v>1</v>
      </c>
      <c r="F7290" s="29">
        <v>11231.278</v>
      </c>
      <c r="G7290" s="29">
        <v>1</v>
      </c>
      <c r="H7290" s="29">
        <v>1</v>
      </c>
      <c r="I7290" s="29">
        <v>1</v>
      </c>
      <c r="K7290" s="432"/>
      <c r="L7290" s="432" t="e">
        <f>IF(K7290=0,#REF!,0)</f>
        <v>#REF!</v>
      </c>
      <c r="O7290">
        <v>58317.091889000003</v>
      </c>
      <c r="P7290">
        <v>43</v>
      </c>
    </row>
    <row r="7291" spans="1:16">
      <c r="A7291" s="29">
        <v>7289</v>
      </c>
      <c r="B7291" s="29">
        <v>1032.623999999998</v>
      </c>
      <c r="C7291" s="29">
        <v>72061.942999999897</v>
      </c>
      <c r="D7291" s="29">
        <v>1</v>
      </c>
      <c r="E7291" s="29">
        <v>1</v>
      </c>
      <c r="F7291" s="29">
        <v>13003.909999999991</v>
      </c>
      <c r="G7291" s="29">
        <v>1</v>
      </c>
      <c r="H7291" s="29">
        <v>1</v>
      </c>
      <c r="I7291" s="29">
        <v>1</v>
      </c>
      <c r="K7291" s="432"/>
      <c r="L7291" s="432" t="e">
        <f>IF(K7291=0,#REF!,0)</f>
        <v>#REF!</v>
      </c>
      <c r="O7291">
        <v>59419.296782999998</v>
      </c>
      <c r="P7291">
        <v>40</v>
      </c>
    </row>
    <row r="7292" spans="1:16">
      <c r="A7292" s="29">
        <v>7290</v>
      </c>
      <c r="B7292" s="29">
        <v>1762.222</v>
      </c>
      <c r="C7292" s="29">
        <v>40635.441999999901</v>
      </c>
      <c r="D7292" s="29">
        <v>1</v>
      </c>
      <c r="E7292" s="29">
        <v>1</v>
      </c>
      <c r="F7292" s="29">
        <v>17509.893999999898</v>
      </c>
      <c r="G7292" s="29">
        <v>1</v>
      </c>
      <c r="H7292" s="29">
        <v>1</v>
      </c>
      <c r="I7292" s="29">
        <v>1</v>
      </c>
      <c r="K7292" s="432"/>
      <c r="L7292" s="432" t="e">
        <f>IF(K7292=0,#REF!,0)</f>
        <v>#REF!</v>
      </c>
      <c r="O7292">
        <v>60515.172362999998</v>
      </c>
      <c r="P7292">
        <v>57</v>
      </c>
    </row>
    <row r="7293" spans="1:16">
      <c r="A7293" s="29">
        <v>7291</v>
      </c>
      <c r="B7293" s="29">
        <v>6139.8579999999993</v>
      </c>
      <c r="C7293" s="29">
        <v>28462.975999999901</v>
      </c>
      <c r="D7293" s="29">
        <v>1</v>
      </c>
      <c r="E7293" s="29">
        <v>1</v>
      </c>
      <c r="F7293" s="29">
        <v>12062.78799999999</v>
      </c>
      <c r="G7293" s="29">
        <v>1</v>
      </c>
      <c r="H7293" s="29">
        <v>1</v>
      </c>
      <c r="I7293" s="29">
        <v>1</v>
      </c>
      <c r="K7293" s="432"/>
      <c r="L7293" s="432" t="e">
        <f>IF(K7293=0,#REF!,0)</f>
        <v>#REF!</v>
      </c>
      <c r="O7293">
        <v>61312.887574</v>
      </c>
      <c r="P7293">
        <v>74</v>
      </c>
    </row>
    <row r="7294" spans="1:16">
      <c r="A7294" s="29">
        <v>7292</v>
      </c>
      <c r="B7294" s="29">
        <v>7599.07</v>
      </c>
      <c r="C7294" s="29">
        <v>29809.361999999899</v>
      </c>
      <c r="D7294" s="29">
        <v>1</v>
      </c>
      <c r="E7294" s="29">
        <v>1</v>
      </c>
      <c r="F7294" s="29">
        <v>12046.53199999999</v>
      </c>
      <c r="G7294" s="29">
        <v>1</v>
      </c>
      <c r="H7294" s="29">
        <v>1</v>
      </c>
      <c r="I7294" s="29">
        <v>1</v>
      </c>
      <c r="K7294" s="432"/>
      <c r="L7294" s="432" t="e">
        <f>IF(K7294=0,#REF!,0)</f>
        <v>#REF!</v>
      </c>
      <c r="O7294">
        <v>61275.596924999998</v>
      </c>
      <c r="P7294">
        <v>85</v>
      </c>
    </row>
    <row r="7295" spans="1:16">
      <c r="A7295" s="29">
        <v>7293</v>
      </c>
      <c r="B7295" s="29">
        <v>1762.222</v>
      </c>
      <c r="C7295" s="29">
        <v>16646.351999999901</v>
      </c>
      <c r="D7295" s="29">
        <v>1</v>
      </c>
      <c r="E7295" s="29">
        <v>1</v>
      </c>
      <c r="F7295" s="29">
        <v>25306.781999999988</v>
      </c>
      <c r="G7295" s="29">
        <v>1</v>
      </c>
      <c r="H7295" s="29">
        <v>1</v>
      </c>
      <c r="I7295" s="29">
        <v>1</v>
      </c>
      <c r="K7295" s="432"/>
      <c r="L7295" s="432" t="e">
        <f>IF(K7295=0,#REF!,0)</f>
        <v>#REF!</v>
      </c>
      <c r="O7295">
        <v>60195.491821000003</v>
      </c>
      <c r="P7295">
        <v>97</v>
      </c>
    </row>
    <row r="7296" spans="1:16">
      <c r="A7296" s="29">
        <v>7294</v>
      </c>
      <c r="B7296" s="29">
        <v>1762.222</v>
      </c>
      <c r="C7296" s="29">
        <v>16276.904999999901</v>
      </c>
      <c r="D7296" s="29">
        <v>1</v>
      </c>
      <c r="E7296" s="29">
        <v>1</v>
      </c>
      <c r="F7296" s="29">
        <v>2974.7950000000001</v>
      </c>
      <c r="G7296" s="29">
        <v>1</v>
      </c>
      <c r="H7296" s="29">
        <v>1</v>
      </c>
      <c r="I7296" s="29">
        <v>1</v>
      </c>
      <c r="K7296" s="432"/>
      <c r="L7296" s="432" t="e">
        <f>IF(K7296=0,#REF!,0)</f>
        <v>#REF!</v>
      </c>
      <c r="O7296">
        <v>58398.133973000004</v>
      </c>
      <c r="P7296">
        <v>100</v>
      </c>
    </row>
    <row r="7297" spans="1:16">
      <c r="A7297" s="29">
        <v>7295</v>
      </c>
      <c r="B7297" s="29">
        <v>1762.222</v>
      </c>
      <c r="C7297" s="29">
        <v>15891.4309999999</v>
      </c>
      <c r="D7297" s="29">
        <v>1</v>
      </c>
      <c r="E7297" s="29">
        <v>1</v>
      </c>
      <c r="F7297" s="29">
        <v>1662.712</v>
      </c>
      <c r="G7297" s="29">
        <v>1</v>
      </c>
      <c r="H7297" s="29">
        <v>1</v>
      </c>
      <c r="I7297" s="29">
        <v>1</v>
      </c>
      <c r="K7297" s="432"/>
      <c r="L7297" s="432" t="e">
        <f>IF(K7297=0,#REF!,0)</f>
        <v>#REF!</v>
      </c>
      <c r="O7297">
        <v>57725.039549999987</v>
      </c>
      <c r="P7297">
        <v>98</v>
      </c>
    </row>
    <row r="7298" spans="1:16">
      <c r="A7298" s="29">
        <v>7296</v>
      </c>
      <c r="B7298" s="29">
        <v>1032.623999999998</v>
      </c>
      <c r="C7298" s="29">
        <v>15951.047999999901</v>
      </c>
      <c r="D7298" s="29">
        <v>1</v>
      </c>
      <c r="E7298" s="29">
        <v>1</v>
      </c>
      <c r="F7298" s="29">
        <v>1270.92499999999</v>
      </c>
      <c r="G7298" s="29">
        <v>1</v>
      </c>
      <c r="H7298" s="29">
        <v>1</v>
      </c>
      <c r="I7298" s="29">
        <v>1</v>
      </c>
      <c r="K7298" s="432"/>
      <c r="L7298" s="432" t="e">
        <f>IF(K7298=0,#REF!,0)</f>
        <v>#REF!</v>
      </c>
      <c r="O7298">
        <v>57767.089051000003</v>
      </c>
      <c r="P7298">
        <v>91</v>
      </c>
    </row>
    <row r="7299" spans="1:16">
      <c r="A7299" s="29">
        <v>7297</v>
      </c>
      <c r="B7299" s="29">
        <v>1032.623999999998</v>
      </c>
      <c r="C7299" s="29">
        <v>15992.0529999999</v>
      </c>
      <c r="D7299" s="29">
        <v>1</v>
      </c>
      <c r="E7299" s="29">
        <v>1</v>
      </c>
      <c r="F7299" s="29">
        <v>562.53199999999902</v>
      </c>
      <c r="G7299" s="29">
        <v>1</v>
      </c>
      <c r="H7299" s="29">
        <v>1</v>
      </c>
      <c r="I7299" s="29">
        <v>1</v>
      </c>
      <c r="K7299" s="432"/>
      <c r="L7299" s="432" t="e">
        <f>IF(K7299=0,#REF!,0)</f>
        <v>#REF!</v>
      </c>
      <c r="O7299">
        <v>55721.763367</v>
      </c>
      <c r="P7299">
        <v>91</v>
      </c>
    </row>
    <row r="7300" spans="1:16">
      <c r="A7300" s="29">
        <v>7298</v>
      </c>
      <c r="B7300" s="29">
        <v>1032.623999999998</v>
      </c>
      <c r="C7300" s="29">
        <v>15968.2059999999</v>
      </c>
      <c r="D7300" s="29">
        <v>1</v>
      </c>
      <c r="E7300" s="29">
        <v>1</v>
      </c>
      <c r="F7300" s="29">
        <v>326.22899999999998</v>
      </c>
      <c r="G7300" s="29">
        <v>1</v>
      </c>
      <c r="H7300" s="29">
        <v>1</v>
      </c>
      <c r="I7300" s="29">
        <v>1</v>
      </c>
      <c r="K7300" s="432"/>
      <c r="L7300" s="432" t="e">
        <f>IF(K7300=0,#REF!,0)</f>
        <v>#REF!</v>
      </c>
      <c r="O7300">
        <v>53233.270843999999</v>
      </c>
      <c r="P7300">
        <v>80</v>
      </c>
    </row>
    <row r="7301" spans="1:16">
      <c r="A7301" s="29">
        <v>7299</v>
      </c>
      <c r="B7301" s="29">
        <v>1032.623999999998</v>
      </c>
      <c r="C7301" s="29">
        <v>16011.737999999899</v>
      </c>
      <c r="D7301" s="29">
        <v>1</v>
      </c>
      <c r="E7301" s="29">
        <v>1</v>
      </c>
      <c r="F7301" s="29">
        <v>279.03599999999898</v>
      </c>
      <c r="G7301" s="29">
        <v>1</v>
      </c>
      <c r="H7301" s="29">
        <v>1</v>
      </c>
      <c r="I7301" s="29">
        <v>1</v>
      </c>
      <c r="K7301" s="432"/>
      <c r="L7301" s="432" t="e">
        <f>IF(K7301=0,#REF!,0)</f>
        <v>#REF!</v>
      </c>
      <c r="O7301">
        <v>52910.450806000001</v>
      </c>
      <c r="P7301">
        <v>81</v>
      </c>
    </row>
    <row r="7302" spans="1:16">
      <c r="A7302" s="29">
        <v>7300</v>
      </c>
      <c r="B7302" s="29">
        <v>1032.623999999998</v>
      </c>
      <c r="C7302" s="29">
        <v>16028.665999999899</v>
      </c>
      <c r="D7302" s="29">
        <v>1</v>
      </c>
      <c r="E7302" s="29">
        <v>1</v>
      </c>
      <c r="F7302" s="29">
        <v>279.79500000000002</v>
      </c>
      <c r="G7302" s="29">
        <v>1</v>
      </c>
      <c r="H7302" s="29">
        <v>1</v>
      </c>
      <c r="I7302" s="29">
        <v>1</v>
      </c>
      <c r="K7302" s="432"/>
      <c r="L7302" s="432" t="e">
        <f>IF(K7302=0,#REF!,0)</f>
        <v>#REF!</v>
      </c>
      <c r="O7302">
        <v>52790.659943000013</v>
      </c>
      <c r="P7302">
        <v>72</v>
      </c>
    </row>
    <row r="7303" spans="1:16">
      <c r="A7303" s="29">
        <v>7301</v>
      </c>
      <c r="B7303" s="29">
        <v>1032.623999999998</v>
      </c>
      <c r="C7303" s="29">
        <v>16048.201999999899</v>
      </c>
      <c r="D7303" s="29">
        <v>1</v>
      </c>
      <c r="E7303" s="29">
        <v>1</v>
      </c>
      <c r="F7303" s="29">
        <v>248.12599999999901</v>
      </c>
      <c r="G7303" s="29">
        <v>1</v>
      </c>
      <c r="H7303" s="29">
        <v>1</v>
      </c>
      <c r="I7303" s="29">
        <v>1</v>
      </c>
      <c r="K7303" s="432"/>
      <c r="L7303" s="432" t="e">
        <f>IF(K7303=0,#REF!,0)</f>
        <v>#REF!</v>
      </c>
      <c r="O7303">
        <v>53418.106202000003</v>
      </c>
      <c r="P7303">
        <v>75</v>
      </c>
    </row>
    <row r="7304" spans="1:16">
      <c r="A7304" s="29">
        <v>7302</v>
      </c>
      <c r="B7304" s="29">
        <v>1762.222</v>
      </c>
      <c r="C7304" s="29">
        <v>16067.583999999901</v>
      </c>
      <c r="D7304" s="29">
        <v>1</v>
      </c>
      <c r="E7304" s="29">
        <v>1</v>
      </c>
      <c r="F7304" s="29">
        <v>2519.5819999999999</v>
      </c>
      <c r="G7304" s="29">
        <v>1</v>
      </c>
      <c r="H7304" s="29">
        <v>1</v>
      </c>
      <c r="I7304" s="29">
        <v>1</v>
      </c>
      <c r="K7304" s="432"/>
      <c r="L7304" s="432" t="e">
        <f>IF(K7304=0,#REF!,0)</f>
        <v>#REF!</v>
      </c>
      <c r="O7304">
        <v>53862.150727</v>
      </c>
      <c r="P7304">
        <v>78</v>
      </c>
    </row>
    <row r="7305" spans="1:16">
      <c r="A7305" s="29">
        <v>7303</v>
      </c>
      <c r="B7305" s="29">
        <v>6139.8579999999993</v>
      </c>
      <c r="C7305" s="29">
        <v>16140.7299999999</v>
      </c>
      <c r="D7305" s="29">
        <v>1</v>
      </c>
      <c r="E7305" s="29">
        <v>1</v>
      </c>
      <c r="F7305" s="29">
        <v>57147.701999999903</v>
      </c>
      <c r="G7305" s="29">
        <v>1</v>
      </c>
      <c r="H7305" s="29">
        <v>1</v>
      </c>
      <c r="I7305" s="29">
        <v>1</v>
      </c>
      <c r="K7305" s="432"/>
      <c r="L7305" s="432" t="e">
        <f>IF(K7305=0,#REF!,0)</f>
        <v>#REF!</v>
      </c>
      <c r="O7305">
        <v>54650.008361</v>
      </c>
      <c r="P7305">
        <v>80</v>
      </c>
    </row>
    <row r="7306" spans="1:16">
      <c r="A7306" s="29">
        <v>7304</v>
      </c>
      <c r="B7306" s="29">
        <v>1762.222</v>
      </c>
      <c r="C7306" s="29">
        <v>46342.129999999903</v>
      </c>
      <c r="D7306" s="29">
        <v>1</v>
      </c>
      <c r="E7306" s="29">
        <v>1</v>
      </c>
      <c r="F7306" s="29">
        <v>60566.544999999896</v>
      </c>
      <c r="G7306" s="29">
        <v>1</v>
      </c>
      <c r="H7306" s="29">
        <v>1</v>
      </c>
      <c r="I7306" s="29">
        <v>1</v>
      </c>
      <c r="K7306" s="432"/>
      <c r="L7306" s="432" t="e">
        <f>IF(K7306=0,#REF!,0)</f>
        <v>#REF!</v>
      </c>
      <c r="O7306">
        <v>56662.067536000002</v>
      </c>
      <c r="P7306">
        <v>93</v>
      </c>
    </row>
    <row r="7307" spans="1:16">
      <c r="A7307" s="29">
        <v>7305</v>
      </c>
      <c r="B7307" s="29">
        <v>1032.623999999998</v>
      </c>
      <c r="C7307" s="29">
        <v>75896.473999999987</v>
      </c>
      <c r="D7307" s="29">
        <v>1</v>
      </c>
      <c r="E7307" s="29">
        <v>1</v>
      </c>
      <c r="F7307" s="29">
        <v>56137.988999999987</v>
      </c>
      <c r="G7307" s="29">
        <v>1</v>
      </c>
      <c r="H7307" s="29">
        <v>1</v>
      </c>
      <c r="I7307" s="29">
        <v>1</v>
      </c>
      <c r="K7307" s="432"/>
      <c r="L7307" s="432" t="e">
        <f>IF(K7307=0,#REF!,0)</f>
        <v>#REF!</v>
      </c>
      <c r="O7307">
        <v>57483.791259999998</v>
      </c>
      <c r="P7307">
        <v>77</v>
      </c>
    </row>
    <row r="7308" spans="1:16">
      <c r="A7308" s="29">
        <v>7306</v>
      </c>
      <c r="B7308" s="29">
        <v>1153.2399999999991</v>
      </c>
      <c r="C7308" s="29">
        <v>93842.989999999903</v>
      </c>
      <c r="D7308" s="29">
        <v>1</v>
      </c>
      <c r="E7308" s="29">
        <v>1</v>
      </c>
      <c r="F7308" s="29">
        <v>48390.358</v>
      </c>
      <c r="G7308" s="29">
        <v>1</v>
      </c>
      <c r="H7308" s="29">
        <v>1</v>
      </c>
      <c r="I7308" s="29">
        <v>1</v>
      </c>
      <c r="K7308" s="432"/>
      <c r="L7308" s="432" t="e">
        <f>IF(K7308=0,#REF!,0)</f>
        <v>#REF!</v>
      </c>
      <c r="O7308">
        <v>60124.868743999999</v>
      </c>
      <c r="P7308">
        <v>71</v>
      </c>
    </row>
    <row r="7309" spans="1:16">
      <c r="A7309" s="29">
        <v>7307</v>
      </c>
      <c r="B7309" s="29">
        <v>1213.5469999999989</v>
      </c>
      <c r="C7309" s="29">
        <v>111733.09799999979</v>
      </c>
      <c r="D7309" s="29">
        <v>1</v>
      </c>
      <c r="E7309" s="29">
        <v>1</v>
      </c>
      <c r="F7309" s="29">
        <v>42061.42</v>
      </c>
      <c r="G7309" s="29">
        <v>1</v>
      </c>
      <c r="H7309" s="29">
        <v>1</v>
      </c>
      <c r="I7309" s="29">
        <v>1</v>
      </c>
      <c r="K7309" s="432"/>
      <c r="L7309" s="432" t="e">
        <f>IF(K7309=0,#REF!,0)</f>
        <v>#REF!</v>
      </c>
      <c r="O7309">
        <v>60261.246185000004</v>
      </c>
      <c r="P7309">
        <v>47</v>
      </c>
    </row>
    <row r="7310" spans="1:16">
      <c r="A7310" s="29">
        <v>7308</v>
      </c>
      <c r="B7310" s="29">
        <v>1213.5469999999989</v>
      </c>
      <c r="C7310" s="29">
        <v>93534.734999999899</v>
      </c>
      <c r="D7310" s="29">
        <v>1</v>
      </c>
      <c r="E7310" s="29">
        <v>1</v>
      </c>
      <c r="F7310" s="29">
        <v>36887.838999999891</v>
      </c>
      <c r="G7310" s="29">
        <v>1</v>
      </c>
      <c r="H7310" s="29">
        <v>1</v>
      </c>
      <c r="I7310" s="29">
        <v>1</v>
      </c>
      <c r="K7310" s="432"/>
      <c r="L7310" s="432" t="e">
        <f>IF(K7310=0,#REF!,0)</f>
        <v>#REF!</v>
      </c>
      <c r="O7310">
        <v>59829.172300999999</v>
      </c>
      <c r="P7310">
        <v>63</v>
      </c>
    </row>
    <row r="7311" spans="1:16">
      <c r="A7311" s="29">
        <v>7309</v>
      </c>
      <c r="B7311" s="29">
        <v>6200.1660000000002</v>
      </c>
      <c r="C7311" s="29">
        <v>50579.912999999877</v>
      </c>
      <c r="D7311" s="29">
        <v>1</v>
      </c>
      <c r="E7311" s="29">
        <v>1</v>
      </c>
      <c r="F7311" s="29">
        <v>21483.759999999889</v>
      </c>
      <c r="G7311" s="29">
        <v>1</v>
      </c>
      <c r="H7311" s="29">
        <v>1</v>
      </c>
      <c r="I7311" s="29">
        <v>1</v>
      </c>
      <c r="K7311" s="432"/>
      <c r="L7311" s="432" t="e">
        <f>IF(K7311=0,#REF!,0)</f>
        <v>#REF!</v>
      </c>
      <c r="O7311">
        <v>57139.920318999997</v>
      </c>
      <c r="P7311">
        <v>48</v>
      </c>
    </row>
    <row r="7312" spans="1:16">
      <c r="A7312" s="29">
        <v>7310</v>
      </c>
      <c r="B7312" s="29">
        <v>1762.222</v>
      </c>
      <c r="C7312" s="29">
        <v>73768.159</v>
      </c>
      <c r="D7312" s="29">
        <v>1</v>
      </c>
      <c r="E7312" s="29">
        <v>1</v>
      </c>
      <c r="F7312" s="29">
        <v>28440.558000000001</v>
      </c>
      <c r="G7312" s="29">
        <v>1</v>
      </c>
      <c r="H7312" s="29">
        <v>1</v>
      </c>
      <c r="I7312" s="29">
        <v>1</v>
      </c>
      <c r="K7312" s="432"/>
      <c r="L7312" s="432" t="e">
        <f>IF(K7312=0,#REF!,0)</f>
        <v>#REF!</v>
      </c>
      <c r="O7312">
        <v>56643.528015999997</v>
      </c>
      <c r="P7312">
        <v>60</v>
      </c>
    </row>
    <row r="7313" spans="1:16">
      <c r="A7313" s="29">
        <v>7311</v>
      </c>
      <c r="B7313" s="29">
        <v>1032.623999999998</v>
      </c>
      <c r="C7313" s="29">
        <v>109417.4059999998</v>
      </c>
      <c r="D7313" s="29">
        <v>1</v>
      </c>
      <c r="E7313" s="29">
        <v>1</v>
      </c>
      <c r="F7313" s="29">
        <v>28282.419999999889</v>
      </c>
      <c r="G7313" s="29">
        <v>1</v>
      </c>
      <c r="H7313" s="29">
        <v>1</v>
      </c>
      <c r="I7313" s="29">
        <v>1</v>
      </c>
      <c r="K7313" s="432"/>
      <c r="L7313" s="432" t="e">
        <f>IF(K7313=0,#REF!,0)</f>
        <v>#REF!</v>
      </c>
      <c r="O7313">
        <v>59084.282593000004</v>
      </c>
      <c r="P7313">
        <v>55</v>
      </c>
    </row>
    <row r="7314" spans="1:16">
      <c r="A7314" s="29">
        <v>7312</v>
      </c>
      <c r="B7314" s="29">
        <v>1032.623999999998</v>
      </c>
      <c r="C7314" s="29">
        <v>91627.666999999899</v>
      </c>
      <c r="D7314" s="29">
        <v>1</v>
      </c>
      <c r="E7314" s="29">
        <v>1</v>
      </c>
      <c r="F7314" s="29">
        <v>28585.799999999901</v>
      </c>
      <c r="G7314" s="29">
        <v>1</v>
      </c>
      <c r="H7314" s="29">
        <v>1</v>
      </c>
      <c r="I7314" s="29">
        <v>1</v>
      </c>
      <c r="K7314" s="432"/>
      <c r="L7314" s="432" t="e">
        <f>IF(K7314=0,#REF!,0)</f>
        <v>#REF!</v>
      </c>
      <c r="O7314">
        <v>58795.823973999999</v>
      </c>
      <c r="P7314">
        <v>48</v>
      </c>
    </row>
    <row r="7315" spans="1:16">
      <c r="A7315" s="29">
        <v>7313</v>
      </c>
      <c r="B7315" s="29">
        <v>1032.623999999998</v>
      </c>
      <c r="C7315" s="29">
        <v>79917.251000000004</v>
      </c>
      <c r="D7315" s="29">
        <v>1</v>
      </c>
      <c r="E7315" s="29">
        <v>1</v>
      </c>
      <c r="F7315" s="29">
        <v>30717.972000000002</v>
      </c>
      <c r="G7315" s="29">
        <v>1</v>
      </c>
      <c r="H7315" s="29">
        <v>1</v>
      </c>
      <c r="I7315" s="29">
        <v>1</v>
      </c>
      <c r="K7315" s="432"/>
      <c r="L7315" s="432" t="e">
        <f>IF(K7315=0,#REF!,0)</f>
        <v>#REF!</v>
      </c>
      <c r="O7315">
        <v>59508.425232000001</v>
      </c>
      <c r="P7315">
        <v>57</v>
      </c>
    </row>
    <row r="7316" spans="1:16">
      <c r="A7316" s="29">
        <v>7314</v>
      </c>
      <c r="B7316" s="29">
        <v>1762.222</v>
      </c>
      <c r="C7316" s="29">
        <v>44742.860999999903</v>
      </c>
      <c r="D7316" s="29">
        <v>1</v>
      </c>
      <c r="E7316" s="29">
        <v>1</v>
      </c>
      <c r="F7316" s="29">
        <v>36342.233999999902</v>
      </c>
      <c r="G7316" s="29">
        <v>1</v>
      </c>
      <c r="H7316" s="29">
        <v>1</v>
      </c>
      <c r="I7316" s="29">
        <v>1</v>
      </c>
      <c r="K7316" s="432"/>
      <c r="L7316" s="432" t="e">
        <f>IF(K7316=0,#REF!,0)</f>
        <v>#REF!</v>
      </c>
      <c r="O7316">
        <v>59863.173280000003</v>
      </c>
      <c r="P7316">
        <v>58</v>
      </c>
    </row>
    <row r="7317" spans="1:16">
      <c r="A7317" s="29">
        <v>7315</v>
      </c>
      <c r="B7317" s="29">
        <v>6139.8579999999993</v>
      </c>
      <c r="C7317" s="29">
        <v>28743.4559999999</v>
      </c>
      <c r="D7317" s="29">
        <v>1</v>
      </c>
      <c r="E7317" s="29">
        <v>1</v>
      </c>
      <c r="F7317" s="29">
        <v>26340.0609999999</v>
      </c>
      <c r="G7317" s="29">
        <v>1</v>
      </c>
      <c r="H7317" s="29">
        <v>1</v>
      </c>
      <c r="I7317" s="29">
        <v>1</v>
      </c>
      <c r="K7317" s="432"/>
      <c r="L7317" s="432" t="e">
        <f>IF(K7317=0,#REF!,0)</f>
        <v>#REF!</v>
      </c>
      <c r="O7317">
        <v>60785.151612000001</v>
      </c>
      <c r="P7317">
        <v>83</v>
      </c>
    </row>
    <row r="7318" spans="1:16">
      <c r="A7318" s="29">
        <v>7316</v>
      </c>
      <c r="B7318" s="29">
        <v>7599.07</v>
      </c>
      <c r="C7318" s="29">
        <v>30026.469999999899</v>
      </c>
      <c r="D7318" s="29">
        <v>1</v>
      </c>
      <c r="E7318" s="29">
        <v>1</v>
      </c>
      <c r="F7318" s="29">
        <v>23587.39899999999</v>
      </c>
      <c r="G7318" s="29">
        <v>1</v>
      </c>
      <c r="H7318" s="29">
        <v>1</v>
      </c>
      <c r="I7318" s="29">
        <v>1</v>
      </c>
      <c r="K7318" s="432"/>
      <c r="L7318" s="432" t="e">
        <f>IF(K7318=0,#REF!,0)</f>
        <v>#REF!</v>
      </c>
      <c r="O7318">
        <v>60213.652038</v>
      </c>
      <c r="P7318">
        <v>88</v>
      </c>
    </row>
    <row r="7319" spans="1:16">
      <c r="A7319" s="29">
        <v>7317</v>
      </c>
      <c r="B7319" s="29">
        <v>1762.222</v>
      </c>
      <c r="C7319" s="29">
        <v>16795.8309999999</v>
      </c>
      <c r="D7319" s="29">
        <v>1</v>
      </c>
      <c r="E7319" s="29">
        <v>1</v>
      </c>
      <c r="F7319" s="29">
        <v>34055.235999999997</v>
      </c>
      <c r="G7319" s="29">
        <v>1</v>
      </c>
      <c r="H7319" s="29">
        <v>1</v>
      </c>
      <c r="I7319" s="29">
        <v>1</v>
      </c>
      <c r="K7319" s="432"/>
      <c r="L7319" s="432" t="e">
        <f>IF(K7319=0,#REF!,0)</f>
        <v>#REF!</v>
      </c>
      <c r="O7319">
        <v>59770.224304000003</v>
      </c>
      <c r="P7319">
        <v>90</v>
      </c>
    </row>
    <row r="7320" spans="1:16">
      <c r="A7320" s="29">
        <v>7318</v>
      </c>
      <c r="B7320" s="29">
        <v>1762.222</v>
      </c>
      <c r="C7320" s="29">
        <v>16403.5979999999</v>
      </c>
      <c r="D7320" s="29">
        <v>1</v>
      </c>
      <c r="E7320" s="29">
        <v>1</v>
      </c>
      <c r="F7320" s="29">
        <v>2976.7949999999901</v>
      </c>
      <c r="G7320" s="29">
        <v>1</v>
      </c>
      <c r="H7320" s="29">
        <v>1</v>
      </c>
      <c r="I7320" s="29">
        <v>1</v>
      </c>
      <c r="K7320" s="432"/>
      <c r="L7320" s="432" t="e">
        <f>IF(K7320=0,#REF!,0)</f>
        <v>#REF!</v>
      </c>
      <c r="O7320">
        <v>58918.399168999997</v>
      </c>
      <c r="P7320">
        <v>95</v>
      </c>
    </row>
    <row r="7321" spans="1:16">
      <c r="A7321" s="29">
        <v>7319</v>
      </c>
      <c r="B7321" s="29">
        <v>1762.222</v>
      </c>
      <c r="C7321" s="29">
        <v>15948.002999999901</v>
      </c>
      <c r="D7321" s="29">
        <v>1</v>
      </c>
      <c r="E7321" s="29">
        <v>1</v>
      </c>
      <c r="F7321" s="29">
        <v>1663.6009999999901</v>
      </c>
      <c r="G7321" s="29">
        <v>1</v>
      </c>
      <c r="H7321" s="29">
        <v>1</v>
      </c>
      <c r="I7321" s="29">
        <v>1</v>
      </c>
      <c r="K7321" s="432"/>
      <c r="L7321" s="432" t="e">
        <f>IF(K7321=0,#REF!,0)</f>
        <v>#REF!</v>
      </c>
      <c r="O7321">
        <v>58997.819031999999</v>
      </c>
      <c r="P7321">
        <v>96</v>
      </c>
    </row>
    <row r="7322" spans="1:16">
      <c r="A7322" s="29">
        <v>7320</v>
      </c>
      <c r="B7322" s="29">
        <v>1032.623999999998</v>
      </c>
      <c r="C7322" s="29">
        <v>15966.8949999999</v>
      </c>
      <c r="D7322" s="29">
        <v>1</v>
      </c>
      <c r="E7322" s="29">
        <v>1</v>
      </c>
      <c r="F7322" s="29">
        <v>1271.4480000000001</v>
      </c>
      <c r="G7322" s="29">
        <v>1</v>
      </c>
      <c r="H7322" s="29">
        <v>1</v>
      </c>
      <c r="I7322" s="29">
        <v>1</v>
      </c>
      <c r="K7322" s="432"/>
      <c r="L7322" s="432" t="e">
        <f>IF(K7322=0,#REF!,0)</f>
        <v>#REF!</v>
      </c>
      <c r="O7322">
        <v>58345.582520000004</v>
      </c>
      <c r="P7322">
        <v>89</v>
      </c>
    </row>
    <row r="7323" spans="1:16">
      <c r="A7323" s="29">
        <v>7321</v>
      </c>
      <c r="B7323" s="29">
        <v>1032.623999999998</v>
      </c>
      <c r="C7323" s="29">
        <v>16009.011999999901</v>
      </c>
      <c r="D7323" s="29">
        <v>1</v>
      </c>
      <c r="E7323" s="29">
        <v>1</v>
      </c>
      <c r="F7323" s="29">
        <v>544.87599999999998</v>
      </c>
      <c r="G7323" s="29">
        <v>1</v>
      </c>
      <c r="H7323" s="29">
        <v>1</v>
      </c>
      <c r="I7323" s="29">
        <v>1</v>
      </c>
      <c r="K7323" s="432"/>
      <c r="L7323" s="432" t="e">
        <f>IF(K7323=0,#REF!,0)</f>
        <v>#REF!</v>
      </c>
      <c r="O7323">
        <v>56139.412658000001</v>
      </c>
      <c r="P7323">
        <v>65</v>
      </c>
    </row>
    <row r="7324" spans="1:16">
      <c r="A7324" s="29">
        <v>7322</v>
      </c>
      <c r="B7324" s="29">
        <v>1032.623999999998</v>
      </c>
      <c r="C7324" s="29">
        <v>15958.862999999899</v>
      </c>
      <c r="D7324" s="29">
        <v>1</v>
      </c>
      <c r="E7324" s="29">
        <v>1</v>
      </c>
      <c r="F7324" s="29">
        <v>598.68499999999995</v>
      </c>
      <c r="G7324" s="29">
        <v>1</v>
      </c>
      <c r="H7324" s="29">
        <v>1</v>
      </c>
      <c r="I7324" s="29">
        <v>1</v>
      </c>
      <c r="K7324" s="432"/>
      <c r="L7324" s="432" t="e">
        <f>IF(K7324=0,#REF!,0)</f>
        <v>#REF!</v>
      </c>
      <c r="O7324">
        <v>53076.255798000013</v>
      </c>
      <c r="P7324">
        <v>79</v>
      </c>
    </row>
    <row r="7325" spans="1:16">
      <c r="A7325" s="29">
        <v>7323</v>
      </c>
      <c r="B7325" s="29">
        <v>1032.623999999998</v>
      </c>
      <c r="C7325" s="29">
        <v>15926.913999999901</v>
      </c>
      <c r="D7325" s="29">
        <v>1</v>
      </c>
      <c r="E7325" s="29">
        <v>1</v>
      </c>
      <c r="F7325" s="29">
        <v>389.80099999999999</v>
      </c>
      <c r="G7325" s="29">
        <v>1</v>
      </c>
      <c r="H7325" s="29">
        <v>1</v>
      </c>
      <c r="I7325" s="29">
        <v>1</v>
      </c>
      <c r="K7325" s="432"/>
      <c r="L7325" s="432" t="e">
        <f>IF(K7325=0,#REF!,0)</f>
        <v>#REF!</v>
      </c>
      <c r="O7325">
        <v>53062.078887000003</v>
      </c>
      <c r="P7325">
        <v>73</v>
      </c>
    </row>
    <row r="7326" spans="1:16">
      <c r="A7326" s="29">
        <v>7324</v>
      </c>
      <c r="B7326" s="29">
        <v>1032.623999999998</v>
      </c>
      <c r="C7326" s="29">
        <v>15934.0619999999</v>
      </c>
      <c r="D7326" s="29">
        <v>1</v>
      </c>
      <c r="E7326" s="29">
        <v>1</v>
      </c>
      <c r="F7326" s="29">
        <v>245.641999999999</v>
      </c>
      <c r="G7326" s="29">
        <v>1</v>
      </c>
      <c r="H7326" s="29">
        <v>1</v>
      </c>
      <c r="I7326" s="29">
        <v>1</v>
      </c>
      <c r="K7326" s="432"/>
      <c r="L7326" s="432" t="e">
        <f>IF(K7326=0,#REF!,0)</f>
        <v>#REF!</v>
      </c>
      <c r="O7326">
        <v>53232.827362000004</v>
      </c>
      <c r="P7326">
        <v>74</v>
      </c>
    </row>
    <row r="7327" spans="1:16">
      <c r="A7327" s="29">
        <v>7325</v>
      </c>
      <c r="B7327" s="29">
        <v>1032.623999999998</v>
      </c>
      <c r="C7327" s="29">
        <v>15916.9199999999</v>
      </c>
      <c r="D7327" s="29">
        <v>1</v>
      </c>
      <c r="E7327" s="29">
        <v>1</v>
      </c>
      <c r="F7327" s="29">
        <v>245.81399999999999</v>
      </c>
      <c r="G7327" s="29">
        <v>1</v>
      </c>
      <c r="H7327" s="29">
        <v>1</v>
      </c>
      <c r="I7327" s="29">
        <v>1</v>
      </c>
      <c r="K7327" s="432"/>
      <c r="L7327" s="432" t="e">
        <f>IF(K7327=0,#REF!,0)</f>
        <v>#REF!</v>
      </c>
      <c r="O7327">
        <v>53243.551239</v>
      </c>
      <c r="P7327">
        <v>66</v>
      </c>
    </row>
    <row r="7328" spans="1:16">
      <c r="A7328" s="29">
        <v>7326</v>
      </c>
      <c r="B7328" s="29">
        <v>1762.222</v>
      </c>
      <c r="C7328" s="29">
        <v>15914.692999999899</v>
      </c>
      <c r="D7328" s="29">
        <v>1</v>
      </c>
      <c r="E7328" s="29">
        <v>1</v>
      </c>
      <c r="F7328" s="29">
        <v>707.553</v>
      </c>
      <c r="G7328" s="29">
        <v>1</v>
      </c>
      <c r="H7328" s="29">
        <v>1</v>
      </c>
      <c r="I7328" s="29">
        <v>1</v>
      </c>
      <c r="K7328" s="432"/>
      <c r="L7328" s="432" t="e">
        <f>IF(K7328=0,#REF!,0)</f>
        <v>#REF!</v>
      </c>
      <c r="O7328">
        <v>54625.826874999999</v>
      </c>
      <c r="P7328">
        <v>74</v>
      </c>
    </row>
    <row r="7329" spans="1:16">
      <c r="A7329" s="29">
        <v>7327</v>
      </c>
      <c r="B7329" s="29">
        <v>6139.8579999999993</v>
      </c>
      <c r="C7329" s="29">
        <v>16016.2399999999</v>
      </c>
      <c r="D7329" s="29">
        <v>1</v>
      </c>
      <c r="E7329" s="29">
        <v>1</v>
      </c>
      <c r="F7329" s="29">
        <v>48310.210000000006</v>
      </c>
      <c r="G7329" s="29">
        <v>1</v>
      </c>
      <c r="H7329" s="29">
        <v>1</v>
      </c>
      <c r="I7329" s="29">
        <v>1</v>
      </c>
      <c r="K7329" s="432"/>
      <c r="L7329" s="432" t="e">
        <f>IF(K7329=0,#REF!,0)</f>
        <v>#REF!</v>
      </c>
      <c r="O7329">
        <v>55724.367096000002</v>
      </c>
      <c r="P7329">
        <v>85</v>
      </c>
    </row>
    <row r="7330" spans="1:16">
      <c r="A7330" s="29">
        <v>7328</v>
      </c>
      <c r="B7330" s="29">
        <v>1762.222</v>
      </c>
      <c r="C7330" s="29">
        <v>29432.605999999902</v>
      </c>
      <c r="D7330" s="29">
        <v>1</v>
      </c>
      <c r="E7330" s="29">
        <v>1</v>
      </c>
      <c r="F7330" s="29">
        <v>55464.275999999889</v>
      </c>
      <c r="G7330" s="29">
        <v>1</v>
      </c>
      <c r="H7330" s="29">
        <v>1</v>
      </c>
      <c r="I7330" s="29">
        <v>1</v>
      </c>
      <c r="K7330" s="432"/>
      <c r="L7330" s="432" t="e">
        <f>IF(K7330=0,#REF!,0)</f>
        <v>#REF!</v>
      </c>
      <c r="O7330">
        <v>56770.952055999987</v>
      </c>
      <c r="P7330">
        <v>89</v>
      </c>
    </row>
    <row r="7331" spans="1:16">
      <c r="A7331" s="29">
        <v>7329</v>
      </c>
      <c r="B7331" s="29">
        <v>1032.623999999998</v>
      </c>
      <c r="C7331" s="29">
        <v>30286.0979999999</v>
      </c>
      <c r="D7331" s="29">
        <v>1</v>
      </c>
      <c r="E7331" s="29">
        <v>1</v>
      </c>
      <c r="F7331" s="29">
        <v>54668.805999999902</v>
      </c>
      <c r="G7331" s="29">
        <v>1</v>
      </c>
      <c r="H7331" s="29">
        <v>1</v>
      </c>
      <c r="I7331" s="29">
        <v>1</v>
      </c>
      <c r="K7331" s="432"/>
      <c r="L7331" s="432" t="e">
        <f>IF(K7331=0,#REF!,0)</f>
        <v>#REF!</v>
      </c>
      <c r="O7331">
        <v>58452.444855000002</v>
      </c>
      <c r="P7331">
        <v>70</v>
      </c>
    </row>
    <row r="7332" spans="1:16">
      <c r="A7332" s="29">
        <v>7330</v>
      </c>
      <c r="B7332" s="29">
        <v>1153.2399999999991</v>
      </c>
      <c r="C7332" s="29">
        <v>31158.233999999899</v>
      </c>
      <c r="D7332" s="29">
        <v>1</v>
      </c>
      <c r="E7332" s="29">
        <v>1</v>
      </c>
      <c r="F7332" s="29">
        <v>50232.474999999999</v>
      </c>
      <c r="G7332" s="29">
        <v>1</v>
      </c>
      <c r="H7332" s="29">
        <v>1</v>
      </c>
      <c r="I7332" s="29">
        <v>1</v>
      </c>
      <c r="K7332" s="432"/>
      <c r="L7332" s="432" t="e">
        <f>IF(K7332=0,#REF!,0)</f>
        <v>#REF!</v>
      </c>
      <c r="O7332">
        <v>60196.092071999999</v>
      </c>
      <c r="P7332">
        <v>55</v>
      </c>
    </row>
    <row r="7333" spans="1:16">
      <c r="A7333" s="29">
        <v>7331</v>
      </c>
      <c r="B7333" s="29">
        <v>1213.5469999999989</v>
      </c>
      <c r="C7333" s="29">
        <v>31858.581999999889</v>
      </c>
      <c r="D7333" s="29">
        <v>1</v>
      </c>
      <c r="E7333" s="29">
        <v>1</v>
      </c>
      <c r="F7333" s="29">
        <v>45494.468999999888</v>
      </c>
      <c r="G7333" s="29">
        <v>1</v>
      </c>
      <c r="H7333" s="29">
        <v>1</v>
      </c>
      <c r="I7333" s="29">
        <v>1</v>
      </c>
      <c r="K7333" s="432"/>
      <c r="L7333" s="432" t="e">
        <f>IF(K7333=0,#REF!,0)</f>
        <v>#REF!</v>
      </c>
      <c r="O7333">
        <v>60642.965972999998</v>
      </c>
      <c r="P7333">
        <v>42</v>
      </c>
    </row>
    <row r="7334" spans="1:16">
      <c r="A7334" s="29">
        <v>7332</v>
      </c>
      <c r="B7334" s="29">
        <v>1213.5469999999989</v>
      </c>
      <c r="C7334" s="29">
        <v>31429.415999999899</v>
      </c>
      <c r="D7334" s="29">
        <v>1</v>
      </c>
      <c r="E7334" s="29">
        <v>1</v>
      </c>
      <c r="F7334" s="29">
        <v>43744.940999999999</v>
      </c>
      <c r="G7334" s="29">
        <v>1</v>
      </c>
      <c r="H7334" s="29">
        <v>1</v>
      </c>
      <c r="I7334" s="29">
        <v>1</v>
      </c>
      <c r="K7334" s="432"/>
      <c r="L7334" s="432" t="e">
        <f>IF(K7334=0,#REF!,0)</f>
        <v>#REF!</v>
      </c>
      <c r="O7334">
        <v>59946.536163999997</v>
      </c>
      <c r="P7334">
        <v>49</v>
      </c>
    </row>
    <row r="7335" spans="1:16">
      <c r="A7335" s="29">
        <v>7333</v>
      </c>
      <c r="B7335" s="29">
        <v>6200.1660000000002</v>
      </c>
      <c r="C7335" s="29">
        <v>29713.352999999999</v>
      </c>
      <c r="D7335" s="29">
        <v>1</v>
      </c>
      <c r="E7335" s="29">
        <v>1</v>
      </c>
      <c r="F7335" s="29">
        <v>32311.78099999989</v>
      </c>
      <c r="G7335" s="29">
        <v>1</v>
      </c>
      <c r="H7335" s="29">
        <v>1</v>
      </c>
      <c r="I7335" s="29">
        <v>1</v>
      </c>
      <c r="K7335" s="432"/>
      <c r="L7335" s="432" t="e">
        <f>IF(K7335=0,#REF!,0)</f>
        <v>#REF!</v>
      </c>
      <c r="O7335">
        <v>56713.926269000003</v>
      </c>
      <c r="P7335">
        <v>47</v>
      </c>
    </row>
    <row r="7336" spans="1:16">
      <c r="A7336" s="29">
        <v>7334</v>
      </c>
      <c r="B7336" s="29">
        <v>1762.222</v>
      </c>
      <c r="C7336" s="29">
        <v>29088.0099999999</v>
      </c>
      <c r="D7336" s="29">
        <v>1</v>
      </c>
      <c r="E7336" s="29">
        <v>1</v>
      </c>
      <c r="F7336" s="29">
        <v>24418.153999999889</v>
      </c>
      <c r="G7336" s="29">
        <v>1</v>
      </c>
      <c r="H7336" s="29">
        <v>1</v>
      </c>
      <c r="I7336" s="29">
        <v>1</v>
      </c>
      <c r="K7336" s="432"/>
      <c r="L7336" s="432" t="e">
        <f>IF(K7336=0,#REF!,0)</f>
        <v>#REF!</v>
      </c>
      <c r="O7336">
        <v>56898.831055000002</v>
      </c>
      <c r="P7336">
        <v>47</v>
      </c>
    </row>
    <row r="7337" spans="1:16">
      <c r="A7337" s="29">
        <v>7335</v>
      </c>
      <c r="B7337" s="29">
        <v>1032.623999999998</v>
      </c>
      <c r="C7337" s="29">
        <v>29708.442999999901</v>
      </c>
      <c r="D7337" s="29">
        <v>1</v>
      </c>
      <c r="E7337" s="29">
        <v>1</v>
      </c>
      <c r="F7337" s="29">
        <v>18644.991999999998</v>
      </c>
      <c r="G7337" s="29">
        <v>1</v>
      </c>
      <c r="H7337" s="29">
        <v>1</v>
      </c>
      <c r="I7337" s="29">
        <v>1</v>
      </c>
      <c r="K7337" s="432"/>
      <c r="L7337" s="432" t="e">
        <f>IF(K7337=0,#REF!,0)</f>
        <v>#REF!</v>
      </c>
      <c r="O7337">
        <v>59799.921997999998</v>
      </c>
      <c r="P7337">
        <v>41</v>
      </c>
    </row>
    <row r="7338" spans="1:16">
      <c r="A7338" s="29">
        <v>7336</v>
      </c>
      <c r="B7338" s="29">
        <v>1032.623999999998</v>
      </c>
      <c r="C7338" s="29">
        <v>29278.0789999999</v>
      </c>
      <c r="D7338" s="29">
        <v>1</v>
      </c>
      <c r="E7338" s="29">
        <v>1</v>
      </c>
      <c r="F7338" s="29">
        <v>14482.95799999999</v>
      </c>
      <c r="G7338" s="29">
        <v>1</v>
      </c>
      <c r="H7338" s="29">
        <v>1</v>
      </c>
      <c r="I7338" s="29">
        <v>1</v>
      </c>
      <c r="K7338" s="432"/>
      <c r="L7338" s="432" t="e">
        <f>IF(K7338=0,#REF!,0)</f>
        <v>#REF!</v>
      </c>
      <c r="O7338">
        <v>59649.157409000007</v>
      </c>
      <c r="P7338">
        <v>44</v>
      </c>
    </row>
    <row r="7339" spans="1:16">
      <c r="A7339" s="29">
        <v>7337</v>
      </c>
      <c r="B7339" s="29">
        <v>1032.623999999998</v>
      </c>
      <c r="C7339" s="29">
        <v>28965.7589999999</v>
      </c>
      <c r="D7339" s="29">
        <v>1</v>
      </c>
      <c r="E7339" s="29">
        <v>1</v>
      </c>
      <c r="F7339" s="29">
        <v>17270.428999999898</v>
      </c>
      <c r="G7339" s="29">
        <v>1</v>
      </c>
      <c r="H7339" s="29">
        <v>1</v>
      </c>
      <c r="I7339" s="29">
        <v>1</v>
      </c>
      <c r="K7339" s="432"/>
      <c r="L7339" s="432" t="e">
        <f>IF(K7339=0,#REF!,0)</f>
        <v>#REF!</v>
      </c>
      <c r="O7339">
        <v>60608.945373000002</v>
      </c>
      <c r="P7339">
        <v>46</v>
      </c>
    </row>
    <row r="7340" spans="1:16">
      <c r="A7340" s="29">
        <v>7338</v>
      </c>
      <c r="B7340" s="29">
        <v>1762.222</v>
      </c>
      <c r="C7340" s="29">
        <v>28456.657999999901</v>
      </c>
      <c r="D7340" s="29">
        <v>1</v>
      </c>
      <c r="E7340" s="29">
        <v>1</v>
      </c>
      <c r="F7340" s="29">
        <v>21768.25399999999</v>
      </c>
      <c r="G7340" s="29">
        <v>1</v>
      </c>
      <c r="H7340" s="29">
        <v>1</v>
      </c>
      <c r="I7340" s="29">
        <v>1</v>
      </c>
      <c r="K7340" s="432"/>
      <c r="L7340" s="432" t="e">
        <f>IF(K7340=0,#REF!,0)</f>
        <v>#REF!</v>
      </c>
      <c r="O7340">
        <v>60968.616026999996</v>
      </c>
      <c r="P7340">
        <v>60</v>
      </c>
    </row>
    <row r="7341" spans="1:16">
      <c r="A7341" s="29">
        <v>7339</v>
      </c>
      <c r="B7341" s="29">
        <v>6139.8579999999993</v>
      </c>
      <c r="C7341" s="29">
        <v>28448.0629999999</v>
      </c>
      <c r="D7341" s="29">
        <v>1</v>
      </c>
      <c r="E7341" s="29">
        <v>1</v>
      </c>
      <c r="F7341" s="29">
        <v>15242.756999999991</v>
      </c>
      <c r="G7341" s="29">
        <v>1</v>
      </c>
      <c r="H7341" s="29">
        <v>1</v>
      </c>
      <c r="I7341" s="29">
        <v>1</v>
      </c>
      <c r="K7341" s="432"/>
      <c r="L7341" s="432" t="e">
        <f>IF(K7341=0,#REF!,0)</f>
        <v>#REF!</v>
      </c>
      <c r="O7341">
        <v>61811.362976999997</v>
      </c>
      <c r="P7341">
        <v>72</v>
      </c>
    </row>
    <row r="7342" spans="1:16">
      <c r="A7342" s="29">
        <v>7340</v>
      </c>
      <c r="B7342" s="29">
        <v>7599.07</v>
      </c>
      <c r="C7342" s="29">
        <v>29790.736999999899</v>
      </c>
      <c r="D7342" s="29">
        <v>1</v>
      </c>
      <c r="E7342" s="29">
        <v>1</v>
      </c>
      <c r="F7342" s="29">
        <v>13209.48299999998</v>
      </c>
      <c r="G7342" s="29">
        <v>1</v>
      </c>
      <c r="H7342" s="29">
        <v>1</v>
      </c>
      <c r="I7342" s="29">
        <v>1</v>
      </c>
      <c r="K7342" s="432"/>
      <c r="L7342" s="432" t="e">
        <f>IF(K7342=0,#REF!,0)</f>
        <v>#REF!</v>
      </c>
      <c r="O7342">
        <v>61025.845154000002</v>
      </c>
      <c r="P7342">
        <v>87</v>
      </c>
    </row>
    <row r="7343" spans="1:16">
      <c r="A7343" s="29">
        <v>7341</v>
      </c>
      <c r="B7343" s="29">
        <v>1762.222</v>
      </c>
      <c r="C7343" s="29">
        <v>16629.569999999901</v>
      </c>
      <c r="D7343" s="29">
        <v>1</v>
      </c>
      <c r="E7343" s="29">
        <v>1</v>
      </c>
      <c r="F7343" s="29">
        <v>25477.284999999902</v>
      </c>
      <c r="G7343" s="29">
        <v>1</v>
      </c>
      <c r="H7343" s="29">
        <v>1</v>
      </c>
      <c r="I7343" s="29">
        <v>1</v>
      </c>
      <c r="K7343" s="432"/>
      <c r="L7343" s="432" t="e">
        <f>IF(K7343=0,#REF!,0)</f>
        <v>#REF!</v>
      </c>
      <c r="O7343">
        <v>59442.222106000001</v>
      </c>
      <c r="P7343">
        <v>95</v>
      </c>
    </row>
    <row r="7344" spans="1:16">
      <c r="A7344" s="29">
        <v>7342</v>
      </c>
      <c r="B7344" s="29">
        <v>1762.222</v>
      </c>
      <c r="C7344" s="29">
        <v>16246.154999999901</v>
      </c>
      <c r="D7344" s="29">
        <v>1</v>
      </c>
      <c r="E7344" s="29">
        <v>1</v>
      </c>
      <c r="F7344" s="29">
        <v>2438.8339999999998</v>
      </c>
      <c r="G7344" s="29">
        <v>1</v>
      </c>
      <c r="H7344" s="29">
        <v>1</v>
      </c>
      <c r="I7344" s="29">
        <v>1</v>
      </c>
      <c r="K7344" s="432"/>
      <c r="L7344" s="432" t="e">
        <f>IF(K7344=0,#REF!,0)</f>
        <v>#REF!</v>
      </c>
      <c r="O7344">
        <v>57990.971619000004</v>
      </c>
      <c r="P7344">
        <v>100</v>
      </c>
    </row>
    <row r="7345" spans="1:16">
      <c r="A7345" s="29">
        <v>7343</v>
      </c>
      <c r="B7345" s="29">
        <v>1762.222</v>
      </c>
      <c r="C7345" s="29">
        <v>15851.7339999999</v>
      </c>
      <c r="D7345" s="29">
        <v>1</v>
      </c>
      <c r="E7345" s="29">
        <v>1</v>
      </c>
      <c r="F7345" s="29">
        <v>1989.5019999999899</v>
      </c>
      <c r="G7345" s="29">
        <v>1</v>
      </c>
      <c r="H7345" s="29">
        <v>1</v>
      </c>
      <c r="I7345" s="29">
        <v>1</v>
      </c>
      <c r="K7345" s="432"/>
      <c r="L7345" s="432" t="e">
        <f>IF(K7345=0,#REF!,0)</f>
        <v>#REF!</v>
      </c>
      <c r="O7345">
        <v>57569.581968999999</v>
      </c>
      <c r="P7345">
        <v>100</v>
      </c>
    </row>
    <row r="7346" spans="1:16">
      <c r="A7346" s="29">
        <v>7344</v>
      </c>
      <c r="B7346" s="29">
        <v>1032.623999999998</v>
      </c>
      <c r="C7346" s="29">
        <v>15912.5099999999</v>
      </c>
      <c r="D7346" s="29">
        <v>1</v>
      </c>
      <c r="E7346" s="29">
        <v>1</v>
      </c>
      <c r="F7346" s="29">
        <v>1205.116</v>
      </c>
      <c r="G7346" s="29">
        <v>1</v>
      </c>
      <c r="H7346" s="29">
        <v>1</v>
      </c>
      <c r="I7346" s="29">
        <v>1</v>
      </c>
      <c r="K7346" s="432"/>
      <c r="L7346" s="432" t="e">
        <f>IF(K7346=0,#REF!,0)</f>
        <v>#REF!</v>
      </c>
      <c r="O7346">
        <v>56754.882690999999</v>
      </c>
      <c r="P7346">
        <v>65</v>
      </c>
    </row>
    <row r="7347" spans="1:16">
      <c r="A7347" s="29">
        <v>7345</v>
      </c>
      <c r="B7347" s="29">
        <v>1032.623999999998</v>
      </c>
      <c r="C7347" s="29">
        <v>15989.2879999999</v>
      </c>
      <c r="D7347" s="29">
        <v>1</v>
      </c>
      <c r="E7347" s="29">
        <v>1</v>
      </c>
      <c r="F7347" s="29">
        <v>714.78099999999995</v>
      </c>
      <c r="G7347" s="29">
        <v>1</v>
      </c>
      <c r="H7347" s="29">
        <v>1</v>
      </c>
      <c r="I7347" s="29">
        <v>1</v>
      </c>
      <c r="K7347" s="432"/>
      <c r="L7347" s="432" t="e">
        <f>IF(K7347=0,#REF!,0)</f>
        <v>#REF!</v>
      </c>
      <c r="O7347">
        <v>56011.527435999997</v>
      </c>
      <c r="P7347">
        <v>56</v>
      </c>
    </row>
    <row r="7348" spans="1:16">
      <c r="A7348" s="29">
        <v>7346</v>
      </c>
      <c r="B7348" s="29">
        <v>1032.623999999998</v>
      </c>
      <c r="C7348" s="29">
        <v>16015.056999999901</v>
      </c>
      <c r="D7348" s="29">
        <v>1</v>
      </c>
      <c r="E7348" s="29">
        <v>1</v>
      </c>
      <c r="F7348" s="29">
        <v>536.10099999999898</v>
      </c>
      <c r="G7348" s="29">
        <v>1</v>
      </c>
      <c r="H7348" s="29">
        <v>1</v>
      </c>
      <c r="I7348" s="29">
        <v>1</v>
      </c>
      <c r="K7348" s="432"/>
      <c r="L7348" s="432" t="e">
        <f>IF(K7348=0,#REF!,0)</f>
        <v>#REF!</v>
      </c>
      <c r="O7348">
        <v>53043.281767</v>
      </c>
      <c r="P7348">
        <v>51</v>
      </c>
    </row>
    <row r="7349" spans="1:16">
      <c r="A7349" s="29">
        <v>7347</v>
      </c>
      <c r="B7349" s="29">
        <v>1032.623999999998</v>
      </c>
      <c r="C7349" s="29">
        <v>16113.771999999901</v>
      </c>
      <c r="D7349" s="29">
        <v>1</v>
      </c>
      <c r="E7349" s="29">
        <v>1</v>
      </c>
      <c r="F7349" s="29">
        <v>421.48799999999898</v>
      </c>
      <c r="G7349" s="29">
        <v>1</v>
      </c>
      <c r="H7349" s="29">
        <v>1</v>
      </c>
      <c r="I7349" s="29">
        <v>1</v>
      </c>
      <c r="K7349" s="432"/>
      <c r="L7349" s="432" t="e">
        <f>IF(K7349=0,#REF!,0)</f>
        <v>#REF!</v>
      </c>
      <c r="O7349">
        <v>52355.670716000001</v>
      </c>
      <c r="P7349">
        <v>47</v>
      </c>
    </row>
    <row r="7350" spans="1:16">
      <c r="A7350" s="29">
        <v>7348</v>
      </c>
      <c r="B7350" s="29">
        <v>1032.623999999998</v>
      </c>
      <c r="C7350" s="29">
        <v>16149.0619999999</v>
      </c>
      <c r="D7350" s="29">
        <v>1</v>
      </c>
      <c r="E7350" s="29">
        <v>1</v>
      </c>
      <c r="F7350" s="29">
        <v>247.128999999999</v>
      </c>
      <c r="G7350" s="29">
        <v>1</v>
      </c>
      <c r="H7350" s="29">
        <v>1</v>
      </c>
      <c r="I7350" s="29">
        <v>1</v>
      </c>
      <c r="K7350" s="432"/>
      <c r="L7350" s="432" t="e">
        <f>IF(K7350=0,#REF!,0)</f>
        <v>#REF!</v>
      </c>
      <c r="O7350">
        <v>51729.311707000001</v>
      </c>
      <c r="P7350">
        <v>45</v>
      </c>
    </row>
    <row r="7351" spans="1:16">
      <c r="A7351" s="29">
        <v>7349</v>
      </c>
      <c r="B7351" s="29">
        <v>1032.623999999998</v>
      </c>
      <c r="C7351" s="29">
        <v>16184.6359999999</v>
      </c>
      <c r="D7351" s="29">
        <v>1</v>
      </c>
      <c r="E7351" s="29">
        <v>1</v>
      </c>
      <c r="F7351" s="29">
        <v>247.70400000000001</v>
      </c>
      <c r="G7351" s="29">
        <v>1</v>
      </c>
      <c r="H7351" s="29">
        <v>1</v>
      </c>
      <c r="I7351" s="29">
        <v>1</v>
      </c>
      <c r="K7351" s="432"/>
      <c r="L7351" s="432" t="e">
        <f>IF(K7351=0,#REF!,0)</f>
        <v>#REF!</v>
      </c>
      <c r="O7351">
        <v>52615.247985999988</v>
      </c>
      <c r="P7351">
        <v>47</v>
      </c>
    </row>
    <row r="7352" spans="1:16">
      <c r="A7352" s="29">
        <v>7350</v>
      </c>
      <c r="B7352" s="29">
        <v>1762.222</v>
      </c>
      <c r="C7352" s="29">
        <v>16209.394999999889</v>
      </c>
      <c r="D7352" s="29">
        <v>1</v>
      </c>
      <c r="E7352" s="29">
        <v>1</v>
      </c>
      <c r="F7352" s="29">
        <v>424.91699999999901</v>
      </c>
      <c r="G7352" s="29">
        <v>1</v>
      </c>
      <c r="H7352" s="29">
        <v>1</v>
      </c>
      <c r="I7352" s="29">
        <v>1</v>
      </c>
      <c r="K7352" s="432"/>
      <c r="L7352" s="432" t="e">
        <f>IF(K7352=0,#REF!,0)</f>
        <v>#REF!</v>
      </c>
      <c r="O7352">
        <v>53098.965239999998</v>
      </c>
      <c r="P7352">
        <v>45</v>
      </c>
    </row>
    <row r="7353" spans="1:16">
      <c r="A7353" s="29">
        <v>7351</v>
      </c>
      <c r="B7353" s="29">
        <v>6139.8579999999993</v>
      </c>
      <c r="C7353" s="29">
        <v>16336.0449999999</v>
      </c>
      <c r="D7353" s="29">
        <v>1</v>
      </c>
      <c r="E7353" s="29">
        <v>1</v>
      </c>
      <c r="F7353" s="29">
        <v>60128.643999999898</v>
      </c>
      <c r="G7353" s="29">
        <v>1</v>
      </c>
      <c r="H7353" s="29">
        <v>1</v>
      </c>
      <c r="I7353" s="29">
        <v>1</v>
      </c>
      <c r="K7353" s="432"/>
      <c r="L7353" s="432" t="e">
        <f>IF(K7353=0,#REF!,0)</f>
        <v>#REF!</v>
      </c>
      <c r="O7353">
        <v>54771.747406000002</v>
      </c>
      <c r="P7353">
        <v>54</v>
      </c>
    </row>
    <row r="7354" spans="1:16">
      <c r="A7354" s="29">
        <v>7352</v>
      </c>
      <c r="B7354" s="29">
        <v>1762.222</v>
      </c>
      <c r="C7354" s="29">
        <v>16590.5979999999</v>
      </c>
      <c r="D7354" s="29">
        <v>1</v>
      </c>
      <c r="E7354" s="29">
        <v>1</v>
      </c>
      <c r="F7354" s="29">
        <v>64846.237999999998</v>
      </c>
      <c r="G7354" s="29">
        <v>1</v>
      </c>
      <c r="H7354" s="29">
        <v>1</v>
      </c>
      <c r="I7354" s="29">
        <v>1</v>
      </c>
      <c r="K7354" s="432"/>
      <c r="L7354" s="432" t="e">
        <f>IF(K7354=0,#REF!,0)</f>
        <v>#REF!</v>
      </c>
      <c r="O7354">
        <v>56158.339417000003</v>
      </c>
      <c r="P7354">
        <v>68</v>
      </c>
    </row>
    <row r="7355" spans="1:16">
      <c r="A7355" s="29">
        <v>7353</v>
      </c>
      <c r="B7355" s="29">
        <v>1032.623999999998</v>
      </c>
      <c r="C7355" s="29">
        <v>17250.280999999901</v>
      </c>
      <c r="D7355" s="29">
        <v>1</v>
      </c>
      <c r="E7355" s="29">
        <v>1</v>
      </c>
      <c r="F7355" s="29">
        <v>53474.135999999889</v>
      </c>
      <c r="G7355" s="29">
        <v>1</v>
      </c>
      <c r="H7355" s="29">
        <v>1</v>
      </c>
      <c r="I7355" s="29">
        <v>1</v>
      </c>
      <c r="K7355" s="432"/>
      <c r="L7355" s="432" t="e">
        <f>IF(K7355=0,#REF!,0)</f>
        <v>#REF!</v>
      </c>
      <c r="O7355">
        <v>57978.185487000002</v>
      </c>
      <c r="P7355">
        <v>51</v>
      </c>
    </row>
    <row r="7356" spans="1:16">
      <c r="A7356" s="29">
        <v>7354</v>
      </c>
      <c r="B7356" s="29">
        <v>1153.2399999999991</v>
      </c>
      <c r="C7356" s="29">
        <v>17950.357999999898</v>
      </c>
      <c r="D7356" s="29">
        <v>1</v>
      </c>
      <c r="E7356" s="29">
        <v>1</v>
      </c>
      <c r="F7356" s="29">
        <v>40238.455999999889</v>
      </c>
      <c r="G7356" s="29">
        <v>1</v>
      </c>
      <c r="H7356" s="29">
        <v>1</v>
      </c>
      <c r="I7356" s="29">
        <v>1</v>
      </c>
      <c r="K7356" s="432"/>
      <c r="L7356" s="432" t="e">
        <f>IF(K7356=0,#REF!,0)</f>
        <v>#REF!</v>
      </c>
      <c r="O7356">
        <v>61023.291472999997</v>
      </c>
      <c r="P7356">
        <v>37</v>
      </c>
    </row>
    <row r="7357" spans="1:16">
      <c r="A7357" s="29">
        <v>7355</v>
      </c>
      <c r="B7357" s="29">
        <v>1213.5469999999989</v>
      </c>
      <c r="C7357" s="29">
        <v>18679.559999999899</v>
      </c>
      <c r="D7357" s="29">
        <v>1</v>
      </c>
      <c r="E7357" s="29">
        <v>1</v>
      </c>
      <c r="F7357" s="29">
        <v>29601.151999999889</v>
      </c>
      <c r="G7357" s="29">
        <v>1</v>
      </c>
      <c r="H7357" s="29">
        <v>1</v>
      </c>
      <c r="I7357" s="29">
        <v>1</v>
      </c>
      <c r="K7357" s="432"/>
      <c r="L7357" s="432" t="e">
        <f>IF(K7357=0,#REF!,0)</f>
        <v>#REF!</v>
      </c>
      <c r="O7357">
        <v>60741.624694999999</v>
      </c>
      <c r="P7357">
        <v>35</v>
      </c>
    </row>
    <row r="7358" spans="1:16">
      <c r="A7358" s="29">
        <v>7356</v>
      </c>
      <c r="B7358" s="29">
        <v>1213.5469999999989</v>
      </c>
      <c r="C7358" s="29">
        <v>18294.355999999902</v>
      </c>
      <c r="D7358" s="29">
        <v>1</v>
      </c>
      <c r="E7358" s="29">
        <v>1</v>
      </c>
      <c r="F7358" s="29">
        <v>19630.087999999891</v>
      </c>
      <c r="G7358" s="29">
        <v>1</v>
      </c>
      <c r="H7358" s="29">
        <v>1</v>
      </c>
      <c r="I7358" s="29">
        <v>1</v>
      </c>
      <c r="K7358" s="432"/>
      <c r="L7358" s="432" t="e">
        <f>IF(K7358=0,#REF!,0)</f>
        <v>#REF!</v>
      </c>
      <c r="O7358">
        <v>60243.352265000001</v>
      </c>
      <c r="P7358">
        <v>30</v>
      </c>
    </row>
    <row r="7359" spans="1:16">
      <c r="A7359" s="29">
        <v>7357</v>
      </c>
      <c r="B7359" s="29">
        <v>6200.1660000000002</v>
      </c>
      <c r="C7359" s="29">
        <v>16386.614999999889</v>
      </c>
      <c r="D7359" s="29">
        <v>1</v>
      </c>
      <c r="E7359" s="29">
        <v>1</v>
      </c>
      <c r="F7359" s="29">
        <v>5373.0259999999998</v>
      </c>
      <c r="G7359" s="29">
        <v>1</v>
      </c>
      <c r="H7359" s="29">
        <v>1</v>
      </c>
      <c r="I7359" s="29">
        <v>1</v>
      </c>
      <c r="K7359" s="432"/>
      <c r="L7359" s="432" t="e">
        <f>IF(K7359=0,#REF!,0)</f>
        <v>#REF!</v>
      </c>
      <c r="O7359">
        <v>57185.243742999999</v>
      </c>
      <c r="P7359">
        <v>32</v>
      </c>
    </row>
    <row r="7360" spans="1:16">
      <c r="A7360" s="29">
        <v>7358</v>
      </c>
      <c r="B7360" s="29">
        <v>1762.222</v>
      </c>
      <c r="C7360" s="29">
        <v>16203.154999999901</v>
      </c>
      <c r="D7360" s="29">
        <v>1</v>
      </c>
      <c r="E7360" s="29">
        <v>1</v>
      </c>
      <c r="F7360" s="29">
        <v>5103.3469999999998</v>
      </c>
      <c r="G7360" s="29">
        <v>1</v>
      </c>
      <c r="H7360" s="29">
        <v>1</v>
      </c>
      <c r="I7360" s="29">
        <v>1</v>
      </c>
      <c r="K7360" s="432"/>
      <c r="L7360" s="432" t="e">
        <f>IF(K7360=0,#REF!,0)</f>
        <v>#REF!</v>
      </c>
      <c r="O7360">
        <v>57283.814545000001</v>
      </c>
      <c r="P7360">
        <v>30</v>
      </c>
    </row>
    <row r="7361" spans="1:16">
      <c r="A7361" s="29">
        <v>7359</v>
      </c>
      <c r="B7361" s="29">
        <v>1032.623999999998</v>
      </c>
      <c r="C7361" s="29">
        <v>16973.5649999999</v>
      </c>
      <c r="D7361" s="29">
        <v>1</v>
      </c>
      <c r="E7361" s="29">
        <v>1</v>
      </c>
      <c r="F7361" s="29">
        <v>4611.2509999999902</v>
      </c>
      <c r="G7361" s="29">
        <v>1</v>
      </c>
      <c r="H7361" s="29">
        <v>1</v>
      </c>
      <c r="I7361" s="29">
        <v>1</v>
      </c>
      <c r="K7361" s="432"/>
      <c r="L7361" s="432" t="e">
        <f>IF(K7361=0,#REF!,0)</f>
        <v>#REF!</v>
      </c>
      <c r="O7361">
        <v>59438.241545999997</v>
      </c>
      <c r="P7361">
        <v>29</v>
      </c>
    </row>
    <row r="7362" spans="1:16">
      <c r="A7362" s="29">
        <v>7360</v>
      </c>
      <c r="B7362" s="29">
        <v>1032.623999999998</v>
      </c>
      <c r="C7362" s="29">
        <v>16588.360999999899</v>
      </c>
      <c r="D7362" s="29">
        <v>1</v>
      </c>
      <c r="E7362" s="29">
        <v>1</v>
      </c>
      <c r="F7362" s="29">
        <v>6487.7669999999798</v>
      </c>
      <c r="G7362" s="29">
        <v>1</v>
      </c>
      <c r="H7362" s="29">
        <v>1</v>
      </c>
      <c r="I7362" s="29">
        <v>1</v>
      </c>
      <c r="K7362" s="432"/>
      <c r="L7362" s="432" t="e">
        <f>IF(K7362=0,#REF!,0)</f>
        <v>#REF!</v>
      </c>
      <c r="O7362">
        <v>59149.456146999997</v>
      </c>
      <c r="P7362">
        <v>28</v>
      </c>
    </row>
    <row r="7363" spans="1:16">
      <c r="A7363" s="29">
        <v>7361</v>
      </c>
      <c r="B7363" s="29">
        <v>1032.623999999998</v>
      </c>
      <c r="C7363" s="29">
        <v>16203.261999999901</v>
      </c>
      <c r="D7363" s="29">
        <v>1</v>
      </c>
      <c r="E7363" s="29">
        <v>1</v>
      </c>
      <c r="F7363" s="29">
        <v>12138.791999999999</v>
      </c>
      <c r="G7363" s="29">
        <v>1</v>
      </c>
      <c r="H7363" s="29">
        <v>1</v>
      </c>
      <c r="I7363" s="29">
        <v>1</v>
      </c>
      <c r="K7363" s="432"/>
      <c r="L7363" s="432" t="e">
        <f>IF(K7363=0,#REF!,0)</f>
        <v>#REF!</v>
      </c>
      <c r="O7363">
        <v>59706.466095999996</v>
      </c>
      <c r="P7363">
        <v>31</v>
      </c>
    </row>
    <row r="7364" spans="1:16">
      <c r="A7364" s="29">
        <v>7362</v>
      </c>
      <c r="B7364" s="29">
        <v>1762.222</v>
      </c>
      <c r="C7364" s="29">
        <v>15637.5789999999</v>
      </c>
      <c r="D7364" s="29">
        <v>1</v>
      </c>
      <c r="E7364" s="29">
        <v>1</v>
      </c>
      <c r="F7364" s="29">
        <v>20342.393999999898</v>
      </c>
      <c r="G7364" s="29">
        <v>1</v>
      </c>
      <c r="H7364" s="29">
        <v>1</v>
      </c>
      <c r="I7364" s="29">
        <v>1</v>
      </c>
      <c r="K7364" s="432"/>
      <c r="L7364" s="432" t="e">
        <f>IF(K7364=0,#REF!,0)</f>
        <v>#REF!</v>
      </c>
      <c r="O7364">
        <v>59802.470887000003</v>
      </c>
      <c r="P7364">
        <v>45</v>
      </c>
    </row>
    <row r="7365" spans="1:16">
      <c r="A7365" s="29">
        <v>7363</v>
      </c>
      <c r="B7365" s="29">
        <v>6139.8579999999993</v>
      </c>
      <c r="C7365" s="29">
        <v>15676.3729999999</v>
      </c>
      <c r="D7365" s="29">
        <v>1</v>
      </c>
      <c r="E7365" s="29">
        <v>1</v>
      </c>
      <c r="F7365" s="29">
        <v>13794.22699999999</v>
      </c>
      <c r="G7365" s="29">
        <v>1</v>
      </c>
      <c r="H7365" s="29">
        <v>1</v>
      </c>
      <c r="I7365" s="29">
        <v>1</v>
      </c>
      <c r="K7365" s="432"/>
      <c r="L7365" s="432" t="e">
        <f>IF(K7365=0,#REF!,0)</f>
        <v>#REF!</v>
      </c>
      <c r="O7365">
        <v>60775.822815</v>
      </c>
      <c r="P7365">
        <v>62</v>
      </c>
    </row>
    <row r="7366" spans="1:16">
      <c r="A7366" s="29">
        <v>7364</v>
      </c>
      <c r="B7366" s="29">
        <v>7599.07</v>
      </c>
      <c r="C7366" s="29">
        <v>17040.6179999999</v>
      </c>
      <c r="D7366" s="29">
        <v>1</v>
      </c>
      <c r="E7366" s="29">
        <v>1</v>
      </c>
      <c r="F7366" s="29">
        <v>13408.232</v>
      </c>
      <c r="G7366" s="29">
        <v>1</v>
      </c>
      <c r="H7366" s="29">
        <v>1</v>
      </c>
      <c r="I7366" s="29">
        <v>1</v>
      </c>
      <c r="K7366" s="432"/>
      <c r="L7366" s="432" t="e">
        <f>IF(K7366=0,#REF!,0)</f>
        <v>#REF!</v>
      </c>
      <c r="O7366">
        <v>59731.224762999998</v>
      </c>
      <c r="P7366">
        <v>65</v>
      </c>
    </row>
    <row r="7367" spans="1:16">
      <c r="A7367" s="29">
        <v>7365</v>
      </c>
      <c r="B7367" s="29">
        <v>1762.222</v>
      </c>
      <c r="C7367" s="29">
        <v>16569.319999999901</v>
      </c>
      <c r="D7367" s="29">
        <v>1</v>
      </c>
      <c r="E7367" s="29">
        <v>1</v>
      </c>
      <c r="F7367" s="29">
        <v>24831.627</v>
      </c>
      <c r="G7367" s="29">
        <v>1</v>
      </c>
      <c r="H7367" s="29">
        <v>1</v>
      </c>
      <c r="I7367" s="29">
        <v>1</v>
      </c>
      <c r="K7367" s="432"/>
      <c r="L7367" s="432" t="e">
        <f>IF(K7367=0,#REF!,0)</f>
        <v>#REF!</v>
      </c>
      <c r="O7367">
        <v>58730.694519999997</v>
      </c>
      <c r="P7367">
        <v>81</v>
      </c>
    </row>
    <row r="7368" spans="1:16">
      <c r="A7368" s="29">
        <v>7366</v>
      </c>
      <c r="B7368" s="29">
        <v>1762.222</v>
      </c>
      <c r="C7368" s="29">
        <v>16189.1179999999</v>
      </c>
      <c r="D7368" s="29">
        <v>1</v>
      </c>
      <c r="E7368" s="29">
        <v>1</v>
      </c>
      <c r="F7368" s="29">
        <v>2318.1410000000001</v>
      </c>
      <c r="G7368" s="29">
        <v>1</v>
      </c>
      <c r="H7368" s="29">
        <v>1</v>
      </c>
      <c r="I7368" s="29">
        <v>1</v>
      </c>
      <c r="K7368" s="432"/>
      <c r="L7368" s="432" t="e">
        <f>IF(K7368=0,#REF!,0)</f>
        <v>#REF!</v>
      </c>
      <c r="O7368">
        <v>56950.334930999998</v>
      </c>
      <c r="P7368">
        <v>81</v>
      </c>
    </row>
    <row r="7369" spans="1:16">
      <c r="A7369" s="29">
        <v>7367</v>
      </c>
      <c r="B7369" s="29">
        <v>1762.222</v>
      </c>
      <c r="C7369" s="29">
        <v>15817.2749999999</v>
      </c>
      <c r="D7369" s="29">
        <v>1</v>
      </c>
      <c r="E7369" s="29">
        <v>1</v>
      </c>
      <c r="F7369" s="29">
        <v>2132.4699999999998</v>
      </c>
      <c r="G7369" s="29">
        <v>1</v>
      </c>
      <c r="H7369" s="29">
        <v>1</v>
      </c>
      <c r="I7369" s="29">
        <v>1</v>
      </c>
      <c r="K7369" s="432"/>
      <c r="L7369" s="432" t="e">
        <f>IF(K7369=0,#REF!,0)</f>
        <v>#REF!</v>
      </c>
      <c r="O7369">
        <v>56183.509489999997</v>
      </c>
      <c r="P7369">
        <v>79</v>
      </c>
    </row>
    <row r="7370" spans="1:16">
      <c r="A7370" s="29">
        <v>7368</v>
      </c>
      <c r="B7370" s="29">
        <v>1032.623999999998</v>
      </c>
      <c r="C7370" s="29">
        <v>15878.6319999999</v>
      </c>
      <c r="D7370" s="29">
        <v>1</v>
      </c>
      <c r="E7370" s="29">
        <v>1</v>
      </c>
      <c r="F7370" s="29">
        <v>1203.972</v>
      </c>
      <c r="G7370" s="29">
        <v>1</v>
      </c>
      <c r="H7370" s="29">
        <v>1</v>
      </c>
      <c r="I7370" s="29">
        <v>1</v>
      </c>
      <c r="K7370" s="432"/>
      <c r="L7370" s="432" t="e">
        <f>IF(K7370=0,#REF!,0)</f>
        <v>#REF!</v>
      </c>
      <c r="O7370">
        <v>56417.521483999997</v>
      </c>
      <c r="P7370">
        <v>74</v>
      </c>
    </row>
    <row r="7371" spans="1:16">
      <c r="A7371" s="29">
        <v>7369</v>
      </c>
      <c r="B7371" s="29">
        <v>1032.623999999998</v>
      </c>
      <c r="C7371" s="29">
        <v>15910.503999999901</v>
      </c>
      <c r="D7371" s="29">
        <v>1</v>
      </c>
      <c r="E7371" s="29">
        <v>1</v>
      </c>
      <c r="F7371" s="29">
        <v>562.37099999999998</v>
      </c>
      <c r="G7371" s="29">
        <v>1</v>
      </c>
      <c r="H7371" s="29">
        <v>1</v>
      </c>
      <c r="I7371" s="29">
        <v>1</v>
      </c>
      <c r="K7371" s="432"/>
      <c r="L7371" s="432" t="e">
        <f>IF(K7371=0,#REF!,0)</f>
        <v>#REF!</v>
      </c>
      <c r="O7371">
        <v>55206.397644999997</v>
      </c>
      <c r="P7371">
        <v>70</v>
      </c>
    </row>
    <row r="7372" spans="1:16">
      <c r="A7372" s="29">
        <v>7370</v>
      </c>
      <c r="B7372" s="29">
        <v>1032.623999999998</v>
      </c>
      <c r="C7372" s="29">
        <v>15849.9909999999</v>
      </c>
      <c r="D7372" s="29">
        <v>1</v>
      </c>
      <c r="E7372" s="29">
        <v>1</v>
      </c>
      <c r="F7372" s="29">
        <v>325.87199999999899</v>
      </c>
      <c r="G7372" s="29">
        <v>1</v>
      </c>
      <c r="H7372" s="29">
        <v>1</v>
      </c>
      <c r="I7372" s="29">
        <v>1</v>
      </c>
      <c r="K7372" s="432"/>
      <c r="L7372" s="432" t="e">
        <f>IF(K7372=0,#REF!,0)</f>
        <v>#REF!</v>
      </c>
      <c r="O7372">
        <v>52658.946167999988</v>
      </c>
      <c r="P7372">
        <v>65</v>
      </c>
    </row>
    <row r="7373" spans="1:16">
      <c r="A7373" s="29">
        <v>7371</v>
      </c>
      <c r="B7373" s="29">
        <v>1032.623999999998</v>
      </c>
      <c r="C7373" s="29">
        <v>15867.6069999999</v>
      </c>
      <c r="D7373" s="29">
        <v>1</v>
      </c>
      <c r="E7373" s="29">
        <v>1</v>
      </c>
      <c r="F7373" s="29">
        <v>277.80499999999898</v>
      </c>
      <c r="G7373" s="29">
        <v>1</v>
      </c>
      <c r="H7373" s="29">
        <v>1</v>
      </c>
      <c r="I7373" s="29">
        <v>1</v>
      </c>
      <c r="K7373" s="432"/>
      <c r="L7373" s="432" t="e">
        <f>IF(K7373=0,#REF!,0)</f>
        <v>#REF!</v>
      </c>
      <c r="O7373">
        <v>51581.278410999999</v>
      </c>
      <c r="P7373">
        <v>59</v>
      </c>
    </row>
    <row r="7374" spans="1:16">
      <c r="A7374" s="29">
        <v>7372</v>
      </c>
      <c r="B7374" s="29">
        <v>1032.623999999998</v>
      </c>
      <c r="C7374" s="29">
        <v>15873.868999999901</v>
      </c>
      <c r="D7374" s="29">
        <v>1</v>
      </c>
      <c r="E7374" s="29">
        <v>1</v>
      </c>
      <c r="F7374" s="29">
        <v>278.30999999999898</v>
      </c>
      <c r="G7374" s="29">
        <v>1</v>
      </c>
      <c r="H7374" s="29">
        <v>1</v>
      </c>
      <c r="I7374" s="29">
        <v>1</v>
      </c>
      <c r="K7374" s="432"/>
      <c r="L7374" s="432" t="e">
        <f>IF(K7374=0,#REF!,0)</f>
        <v>#REF!</v>
      </c>
      <c r="O7374">
        <v>51183.076049000003</v>
      </c>
      <c r="P7374">
        <v>56</v>
      </c>
    </row>
    <row r="7375" spans="1:16">
      <c r="A7375" s="29">
        <v>7373</v>
      </c>
      <c r="B7375" s="29">
        <v>1032.623999999998</v>
      </c>
      <c r="C7375" s="29">
        <v>15881.931999999901</v>
      </c>
      <c r="D7375" s="29">
        <v>1</v>
      </c>
      <c r="E7375" s="29">
        <v>1</v>
      </c>
      <c r="F7375" s="29">
        <v>247.06700000000001</v>
      </c>
      <c r="G7375" s="29">
        <v>1</v>
      </c>
      <c r="H7375" s="29">
        <v>1</v>
      </c>
      <c r="I7375" s="29">
        <v>1</v>
      </c>
      <c r="K7375" s="432"/>
      <c r="L7375" s="432" t="e">
        <f>IF(K7375=0,#REF!,0)</f>
        <v>#REF!</v>
      </c>
      <c r="O7375">
        <v>50943.502746999999</v>
      </c>
      <c r="P7375">
        <v>59</v>
      </c>
    </row>
    <row r="7376" spans="1:16">
      <c r="A7376" s="29">
        <v>7374</v>
      </c>
      <c r="B7376" s="29">
        <v>1762.222</v>
      </c>
      <c r="C7376" s="29">
        <v>15874.3569999999</v>
      </c>
      <c r="D7376" s="29">
        <v>1</v>
      </c>
      <c r="E7376" s="29">
        <v>1</v>
      </c>
      <c r="F7376" s="29">
        <v>2517.8490000000002</v>
      </c>
      <c r="G7376" s="29">
        <v>1</v>
      </c>
      <c r="H7376" s="29">
        <v>1</v>
      </c>
      <c r="I7376" s="29">
        <v>1</v>
      </c>
      <c r="K7376" s="432"/>
      <c r="L7376" s="432" t="e">
        <f>IF(K7376=0,#REF!,0)</f>
        <v>#REF!</v>
      </c>
      <c r="O7376">
        <v>51589.221526999987</v>
      </c>
      <c r="P7376">
        <v>60</v>
      </c>
    </row>
    <row r="7377" spans="1:16">
      <c r="A7377" s="29">
        <v>7375</v>
      </c>
      <c r="B7377" s="29">
        <v>6139.8579999999993</v>
      </c>
      <c r="C7377" s="29">
        <v>15969.9919999999</v>
      </c>
      <c r="D7377" s="29">
        <v>1</v>
      </c>
      <c r="E7377" s="29">
        <v>1</v>
      </c>
      <c r="F7377" s="29">
        <v>49002.235000000001</v>
      </c>
      <c r="G7377" s="29">
        <v>1</v>
      </c>
      <c r="H7377" s="29">
        <v>1</v>
      </c>
      <c r="I7377" s="29">
        <v>1</v>
      </c>
      <c r="K7377" s="432"/>
      <c r="L7377" s="432" t="e">
        <f>IF(K7377=0,#REF!,0)</f>
        <v>#REF!</v>
      </c>
      <c r="O7377">
        <v>52573.559295999999</v>
      </c>
      <c r="P7377">
        <v>64</v>
      </c>
    </row>
    <row r="7378" spans="1:16">
      <c r="A7378" s="29">
        <v>7376</v>
      </c>
      <c r="B7378" s="29">
        <v>1762.222</v>
      </c>
      <c r="C7378" s="29">
        <v>47500.933999999899</v>
      </c>
      <c r="D7378" s="29">
        <v>1</v>
      </c>
      <c r="E7378" s="29">
        <v>1</v>
      </c>
      <c r="F7378" s="29">
        <v>51786.943999999989</v>
      </c>
      <c r="G7378" s="29">
        <v>1</v>
      </c>
      <c r="H7378" s="29">
        <v>1</v>
      </c>
      <c r="I7378" s="29">
        <v>1</v>
      </c>
      <c r="K7378" s="432"/>
      <c r="L7378" s="432" t="e">
        <f>IF(K7378=0,#REF!,0)</f>
        <v>#REF!</v>
      </c>
      <c r="O7378">
        <v>52137.585876999998</v>
      </c>
      <c r="P7378">
        <v>64</v>
      </c>
    </row>
    <row r="7379" spans="1:16">
      <c r="A7379" s="29">
        <v>7377</v>
      </c>
      <c r="B7379" s="29">
        <v>1032.623999999998</v>
      </c>
      <c r="C7379" s="29">
        <v>76253.692999999999</v>
      </c>
      <c r="D7379" s="29">
        <v>1</v>
      </c>
      <c r="E7379" s="29">
        <v>1</v>
      </c>
      <c r="F7379" s="29">
        <v>39136.536</v>
      </c>
      <c r="G7379" s="29">
        <v>1</v>
      </c>
      <c r="H7379" s="29">
        <v>1</v>
      </c>
      <c r="I7379" s="29">
        <v>1</v>
      </c>
      <c r="K7379" s="432"/>
      <c r="L7379" s="432" t="e">
        <f>IF(K7379=0,#REF!,0)</f>
        <v>#REF!</v>
      </c>
      <c r="O7379">
        <v>52364.886353000002</v>
      </c>
      <c r="P7379">
        <v>63</v>
      </c>
    </row>
    <row r="7380" spans="1:16">
      <c r="A7380" s="29">
        <v>7378</v>
      </c>
      <c r="B7380" s="29">
        <v>1153.2399999999991</v>
      </c>
      <c r="C7380" s="29">
        <v>93691.856999999887</v>
      </c>
      <c r="D7380" s="29">
        <v>1</v>
      </c>
      <c r="E7380" s="29">
        <v>1</v>
      </c>
      <c r="F7380" s="29">
        <v>26260.694999999891</v>
      </c>
      <c r="G7380" s="29">
        <v>1</v>
      </c>
      <c r="H7380" s="29">
        <v>1</v>
      </c>
      <c r="I7380" s="29">
        <v>1</v>
      </c>
      <c r="K7380" s="432"/>
      <c r="L7380" s="432" t="e">
        <f>IF(K7380=0,#REF!,0)</f>
        <v>#REF!</v>
      </c>
      <c r="O7380">
        <v>53190.437042999998</v>
      </c>
      <c r="P7380">
        <v>57</v>
      </c>
    </row>
    <row r="7381" spans="1:16">
      <c r="A7381" s="29">
        <v>7379</v>
      </c>
      <c r="B7381" s="29">
        <v>1213.5469999999989</v>
      </c>
      <c r="C7381" s="29">
        <v>111394.4929999998</v>
      </c>
      <c r="D7381" s="29">
        <v>1</v>
      </c>
      <c r="E7381" s="29">
        <v>1</v>
      </c>
      <c r="F7381" s="29">
        <v>14738.376999999989</v>
      </c>
      <c r="G7381" s="29">
        <v>1</v>
      </c>
      <c r="H7381" s="29">
        <v>1</v>
      </c>
      <c r="I7381" s="29">
        <v>1</v>
      </c>
      <c r="K7381" s="432">
        <v>13104.00347548659</v>
      </c>
      <c r="L7381" s="432">
        <f>IF(K7381=0,#REF!,0)</f>
        <v>0</v>
      </c>
      <c r="O7381">
        <v>53818.371094000002</v>
      </c>
      <c r="P7381">
        <v>50</v>
      </c>
    </row>
    <row r="7382" spans="1:16">
      <c r="A7382" s="29">
        <v>7380</v>
      </c>
      <c r="B7382" s="29">
        <v>1213.5469999999989</v>
      </c>
      <c r="C7382" s="29">
        <v>93152.673999999912</v>
      </c>
      <c r="D7382" s="29">
        <v>1</v>
      </c>
      <c r="E7382" s="29">
        <v>1</v>
      </c>
      <c r="F7382" s="29">
        <v>5487.2869999999893</v>
      </c>
      <c r="G7382" s="29">
        <v>1</v>
      </c>
      <c r="H7382" s="29">
        <v>1</v>
      </c>
      <c r="I7382" s="29">
        <v>1</v>
      </c>
      <c r="K7382" s="432">
        <v>27411.574163940892</v>
      </c>
      <c r="L7382" s="432">
        <f>IF(K7382=0,#REF!,0)</f>
        <v>0</v>
      </c>
      <c r="O7382">
        <v>53915.225036000003</v>
      </c>
      <c r="P7382">
        <v>45</v>
      </c>
    </row>
    <row r="7383" spans="1:16">
      <c r="A7383" s="29">
        <v>7381</v>
      </c>
      <c r="B7383" s="29">
        <v>6200.1660000000002</v>
      </c>
      <c r="C7383" s="29">
        <v>50227.684999999903</v>
      </c>
      <c r="D7383" s="29">
        <v>1</v>
      </c>
      <c r="E7383" s="29">
        <v>1</v>
      </c>
      <c r="F7383" s="29">
        <v>4147.1409999999996</v>
      </c>
      <c r="G7383" s="29">
        <v>1</v>
      </c>
      <c r="H7383" s="29">
        <v>1</v>
      </c>
      <c r="I7383" s="29">
        <v>1</v>
      </c>
      <c r="K7383" s="432">
        <v>1002.383914524356</v>
      </c>
      <c r="L7383" s="432">
        <f>IF(K7383=0,#REF!,0)</f>
        <v>0</v>
      </c>
      <c r="O7383">
        <v>52694.376647999998</v>
      </c>
      <c r="P7383">
        <v>41</v>
      </c>
    </row>
    <row r="7384" spans="1:16">
      <c r="A7384" s="29">
        <v>7382</v>
      </c>
      <c r="B7384" s="29">
        <v>1762.222</v>
      </c>
      <c r="C7384" s="29">
        <v>73282.115999999995</v>
      </c>
      <c r="D7384" s="29">
        <v>1</v>
      </c>
      <c r="E7384" s="29">
        <v>1</v>
      </c>
      <c r="F7384" s="29">
        <v>3687.9140000000002</v>
      </c>
      <c r="G7384" s="29">
        <v>1</v>
      </c>
      <c r="H7384" s="29">
        <v>1</v>
      </c>
      <c r="I7384" s="29">
        <v>1</v>
      </c>
      <c r="K7384" s="432">
        <v>13810.267092597451</v>
      </c>
      <c r="L7384" s="432">
        <f>IF(K7384=0,#REF!,0)</f>
        <v>0</v>
      </c>
      <c r="O7384">
        <v>52283.154084000002</v>
      </c>
      <c r="P7384">
        <v>38</v>
      </c>
    </row>
    <row r="7385" spans="1:16">
      <c r="A7385" s="29">
        <v>7383</v>
      </c>
      <c r="B7385" s="29">
        <v>1032.623999999998</v>
      </c>
      <c r="C7385" s="29">
        <v>108934.9859999998</v>
      </c>
      <c r="D7385" s="29">
        <v>1</v>
      </c>
      <c r="E7385" s="29">
        <v>1</v>
      </c>
      <c r="F7385" s="29">
        <v>2114.71899999999</v>
      </c>
      <c r="G7385" s="29">
        <v>1</v>
      </c>
      <c r="H7385" s="29">
        <v>1</v>
      </c>
      <c r="I7385" s="29">
        <v>1</v>
      </c>
      <c r="K7385" s="432">
        <v>6842.6755652971924</v>
      </c>
      <c r="L7385" s="432">
        <f>IF(K7385=0,#REF!,0)</f>
        <v>0</v>
      </c>
      <c r="O7385">
        <v>53131.093019</v>
      </c>
      <c r="P7385">
        <v>38</v>
      </c>
    </row>
    <row r="7386" spans="1:16">
      <c r="A7386" s="29">
        <v>7384</v>
      </c>
      <c r="B7386" s="29">
        <v>1032.623999999998</v>
      </c>
      <c r="C7386" s="29">
        <v>90959.541999999899</v>
      </c>
      <c r="D7386" s="29">
        <v>1</v>
      </c>
      <c r="E7386" s="29">
        <v>1</v>
      </c>
      <c r="F7386" s="29">
        <v>1853.1379999999999</v>
      </c>
      <c r="G7386" s="29">
        <v>1</v>
      </c>
      <c r="H7386" s="29">
        <v>1</v>
      </c>
      <c r="I7386" s="29">
        <v>1</v>
      </c>
      <c r="K7386" s="432"/>
      <c r="L7386" s="432" t="e">
        <f>IF(K7386=0,#REF!,0)</f>
        <v>#REF!</v>
      </c>
      <c r="O7386">
        <v>53005.192596000001</v>
      </c>
      <c r="P7386">
        <v>37</v>
      </c>
    </row>
    <row r="7387" spans="1:16">
      <c r="A7387" s="29">
        <v>7385</v>
      </c>
      <c r="B7387" s="29">
        <v>1032.623999999998</v>
      </c>
      <c r="C7387" s="29">
        <v>79106.432000000001</v>
      </c>
      <c r="D7387" s="29">
        <v>1</v>
      </c>
      <c r="E7387" s="29">
        <v>1</v>
      </c>
      <c r="F7387" s="29">
        <v>2148.297</v>
      </c>
      <c r="G7387" s="29">
        <v>1</v>
      </c>
      <c r="H7387" s="29">
        <v>1</v>
      </c>
      <c r="I7387" s="29">
        <v>1</v>
      </c>
      <c r="K7387" s="432"/>
      <c r="L7387" s="432" t="e">
        <f>IF(K7387=0,#REF!,0)</f>
        <v>#REF!</v>
      </c>
      <c r="O7387">
        <v>53520.165618999999</v>
      </c>
      <c r="P7387">
        <v>42</v>
      </c>
    </row>
    <row r="7388" spans="1:16">
      <c r="A7388" s="29">
        <v>7386</v>
      </c>
      <c r="B7388" s="29">
        <v>1762.222</v>
      </c>
      <c r="C7388" s="29">
        <v>43558.084999999897</v>
      </c>
      <c r="D7388" s="29">
        <v>1</v>
      </c>
      <c r="E7388" s="29">
        <v>1</v>
      </c>
      <c r="F7388" s="29">
        <v>4507.4470000000001</v>
      </c>
      <c r="G7388" s="29">
        <v>1</v>
      </c>
      <c r="H7388" s="29">
        <v>1</v>
      </c>
      <c r="I7388" s="29">
        <v>1</v>
      </c>
      <c r="K7388" s="432"/>
      <c r="L7388" s="432" t="e">
        <f>IF(K7388=0,#REF!,0)</f>
        <v>#REF!</v>
      </c>
      <c r="O7388">
        <v>53969.018526</v>
      </c>
      <c r="P7388">
        <v>53</v>
      </c>
    </row>
    <row r="7389" spans="1:16">
      <c r="A7389" s="29">
        <v>7387</v>
      </c>
      <c r="B7389" s="29">
        <v>6139.8579999999993</v>
      </c>
      <c r="C7389" s="29">
        <v>28120.379999999899</v>
      </c>
      <c r="D7389" s="29">
        <v>1</v>
      </c>
      <c r="E7389" s="29">
        <v>1</v>
      </c>
      <c r="F7389" s="29">
        <v>5206.4139999999907</v>
      </c>
      <c r="G7389" s="29">
        <v>1</v>
      </c>
      <c r="H7389" s="29">
        <v>1</v>
      </c>
      <c r="I7389" s="29">
        <v>1</v>
      </c>
      <c r="K7389" s="432"/>
      <c r="L7389" s="432" t="e">
        <f>IF(K7389=0,#REF!,0)</f>
        <v>#REF!</v>
      </c>
      <c r="O7389">
        <v>55570.316344999999</v>
      </c>
      <c r="P7389">
        <v>67</v>
      </c>
    </row>
    <row r="7390" spans="1:16">
      <c r="A7390" s="29">
        <v>7388</v>
      </c>
      <c r="B7390" s="29">
        <v>7599.07</v>
      </c>
      <c r="C7390" s="29">
        <v>29389.067999999901</v>
      </c>
      <c r="D7390" s="29">
        <v>1</v>
      </c>
      <c r="E7390" s="29">
        <v>1</v>
      </c>
      <c r="F7390" s="29">
        <v>5273.4070000000002</v>
      </c>
      <c r="G7390" s="29">
        <v>1</v>
      </c>
      <c r="H7390" s="29">
        <v>1</v>
      </c>
      <c r="I7390" s="29">
        <v>1</v>
      </c>
      <c r="K7390" s="432"/>
      <c r="L7390" s="432" t="e">
        <f>IF(K7390=0,#REF!,0)</f>
        <v>#REF!</v>
      </c>
      <c r="O7390">
        <v>55616.613402000003</v>
      </c>
      <c r="P7390">
        <v>78</v>
      </c>
    </row>
    <row r="7391" spans="1:16">
      <c r="A7391" s="29">
        <v>7389</v>
      </c>
      <c r="B7391" s="29">
        <v>1762.222</v>
      </c>
      <c r="C7391" s="29">
        <v>16153.0519999999</v>
      </c>
      <c r="D7391" s="29">
        <v>1</v>
      </c>
      <c r="E7391" s="29">
        <v>1</v>
      </c>
      <c r="F7391" s="29">
        <v>11745.25599999999</v>
      </c>
      <c r="G7391" s="29">
        <v>1</v>
      </c>
      <c r="H7391" s="29">
        <v>1</v>
      </c>
      <c r="I7391" s="29">
        <v>1</v>
      </c>
      <c r="K7391" s="432"/>
      <c r="L7391" s="432" t="e">
        <f>IF(K7391=0,#REF!,0)</f>
        <v>#REF!</v>
      </c>
      <c r="O7391">
        <v>55393.149108000012</v>
      </c>
      <c r="P7391">
        <v>80</v>
      </c>
    </row>
    <row r="7392" spans="1:16">
      <c r="A7392" s="29">
        <v>7390</v>
      </c>
      <c r="B7392" s="29">
        <v>1762.222</v>
      </c>
      <c r="C7392" s="29">
        <v>15753.815999999901</v>
      </c>
      <c r="D7392" s="29">
        <v>1</v>
      </c>
      <c r="E7392" s="29">
        <v>1</v>
      </c>
      <c r="F7392" s="29">
        <v>2971.5329999999999</v>
      </c>
      <c r="G7392" s="29">
        <v>1</v>
      </c>
      <c r="H7392" s="29">
        <v>1</v>
      </c>
      <c r="I7392" s="29">
        <v>1</v>
      </c>
      <c r="K7392" s="432"/>
      <c r="L7392" s="432" t="e">
        <f>IF(K7392=0,#REF!,0)</f>
        <v>#REF!</v>
      </c>
      <c r="O7392">
        <v>54594.921568000012</v>
      </c>
      <c r="P7392">
        <v>85</v>
      </c>
    </row>
    <row r="7393" spans="1:16">
      <c r="A7393" s="29">
        <v>7391</v>
      </c>
      <c r="B7393" s="29">
        <v>1762.222</v>
      </c>
      <c r="C7393" s="29">
        <v>15415.5889999999</v>
      </c>
      <c r="D7393" s="29">
        <v>1</v>
      </c>
      <c r="E7393" s="29">
        <v>1</v>
      </c>
      <c r="F7393" s="29">
        <v>1660.5709999999999</v>
      </c>
      <c r="G7393" s="29">
        <v>1</v>
      </c>
      <c r="H7393" s="29">
        <v>1</v>
      </c>
      <c r="I7393" s="29">
        <v>1</v>
      </c>
      <c r="K7393" s="432"/>
      <c r="L7393" s="432" t="e">
        <f>IF(K7393=0,#REF!,0)</f>
        <v>#REF!</v>
      </c>
      <c r="O7393">
        <v>55055.502288999996</v>
      </c>
      <c r="P7393">
        <v>85</v>
      </c>
    </row>
    <row r="7394" spans="1:16">
      <c r="A7394" s="29">
        <v>7392</v>
      </c>
      <c r="B7394" s="29">
        <v>1032.623999999998</v>
      </c>
      <c r="C7394" s="29">
        <v>15520.2509999999</v>
      </c>
      <c r="D7394" s="29">
        <v>1</v>
      </c>
      <c r="E7394" s="29">
        <v>1</v>
      </c>
      <c r="F7394" s="29">
        <v>1269.0830000000001</v>
      </c>
      <c r="G7394" s="29">
        <v>1</v>
      </c>
      <c r="H7394" s="29">
        <v>1</v>
      </c>
      <c r="I7394" s="29">
        <v>1</v>
      </c>
      <c r="K7394" s="432"/>
      <c r="L7394" s="432" t="e">
        <f>IF(K7394=0,#REF!,0)</f>
        <v>#REF!</v>
      </c>
      <c r="O7394">
        <v>55238.075408999997</v>
      </c>
      <c r="P7394">
        <v>77</v>
      </c>
    </row>
    <row r="7395" spans="1:16">
      <c r="A7395" s="29">
        <v>7393</v>
      </c>
      <c r="B7395" s="29">
        <v>1032.623999999998</v>
      </c>
      <c r="C7395" s="29">
        <v>15647.5899999999</v>
      </c>
      <c r="D7395" s="29">
        <v>1</v>
      </c>
      <c r="E7395" s="29">
        <v>1</v>
      </c>
      <c r="F7395" s="29">
        <v>561.29099999999903</v>
      </c>
      <c r="G7395" s="29">
        <v>1</v>
      </c>
      <c r="H7395" s="29">
        <v>1</v>
      </c>
      <c r="I7395" s="29">
        <v>1</v>
      </c>
      <c r="K7395" s="432"/>
      <c r="L7395" s="432" t="e">
        <f>IF(K7395=0,#REF!,0)</f>
        <v>#REF!</v>
      </c>
      <c r="O7395">
        <v>53832.528259000013</v>
      </c>
      <c r="P7395">
        <v>67</v>
      </c>
    </row>
    <row r="7396" spans="1:16">
      <c r="A7396" s="29">
        <v>7394</v>
      </c>
      <c r="B7396" s="29">
        <v>1032.623999999998</v>
      </c>
      <c r="C7396" s="29">
        <v>15694.958999999901</v>
      </c>
      <c r="D7396" s="29">
        <v>1</v>
      </c>
      <c r="E7396" s="29">
        <v>1</v>
      </c>
      <c r="F7396" s="29">
        <v>324.974999999999</v>
      </c>
      <c r="G7396" s="29">
        <v>1</v>
      </c>
      <c r="H7396" s="29">
        <v>1</v>
      </c>
      <c r="I7396" s="29">
        <v>1</v>
      </c>
      <c r="K7396" s="432"/>
      <c r="L7396" s="432" t="e">
        <f>IF(K7396=0,#REF!,0)</f>
        <v>#REF!</v>
      </c>
      <c r="O7396">
        <v>51969.266113999998</v>
      </c>
      <c r="P7396">
        <v>59</v>
      </c>
    </row>
    <row r="7397" spans="1:16">
      <c r="A7397" s="29">
        <v>7395</v>
      </c>
      <c r="B7397" s="29">
        <v>1032.623999999998</v>
      </c>
      <c r="C7397" s="29">
        <v>15820.657999999899</v>
      </c>
      <c r="D7397" s="29">
        <v>1</v>
      </c>
      <c r="E7397" s="29">
        <v>1</v>
      </c>
      <c r="F7397" s="29">
        <v>276.38899999999899</v>
      </c>
      <c r="G7397" s="29">
        <v>1</v>
      </c>
      <c r="H7397" s="29">
        <v>1</v>
      </c>
      <c r="I7397" s="29">
        <v>1</v>
      </c>
      <c r="K7397" s="432"/>
      <c r="L7397" s="432" t="e">
        <f>IF(K7397=0,#REF!,0)</f>
        <v>#REF!</v>
      </c>
      <c r="O7397">
        <v>50753.145111999998</v>
      </c>
      <c r="P7397">
        <v>62</v>
      </c>
    </row>
    <row r="7398" spans="1:16">
      <c r="A7398" s="29">
        <v>7396</v>
      </c>
      <c r="B7398" s="29">
        <v>1032.623999999998</v>
      </c>
      <c r="C7398" s="29">
        <v>15863.2299999999</v>
      </c>
      <c r="D7398" s="29">
        <v>1</v>
      </c>
      <c r="E7398" s="29">
        <v>1</v>
      </c>
      <c r="F7398" s="29">
        <v>277.22399999999999</v>
      </c>
      <c r="G7398" s="29">
        <v>1</v>
      </c>
      <c r="H7398" s="29">
        <v>1</v>
      </c>
      <c r="I7398" s="29">
        <v>1</v>
      </c>
      <c r="K7398" s="432"/>
      <c r="L7398" s="432" t="e">
        <f>IF(K7398=0,#REF!,0)</f>
        <v>#REF!</v>
      </c>
      <c r="O7398">
        <v>50533.199218000002</v>
      </c>
      <c r="P7398">
        <v>60</v>
      </c>
    </row>
    <row r="7399" spans="1:16">
      <c r="A7399" s="29">
        <v>7397</v>
      </c>
      <c r="B7399" s="29">
        <v>1032.623999999998</v>
      </c>
      <c r="C7399" s="29">
        <v>15914.609999999901</v>
      </c>
      <c r="D7399" s="29">
        <v>1</v>
      </c>
      <c r="E7399" s="29">
        <v>1</v>
      </c>
      <c r="F7399" s="29">
        <v>246.71299999999999</v>
      </c>
      <c r="G7399" s="29">
        <v>1</v>
      </c>
      <c r="H7399" s="29">
        <v>1</v>
      </c>
      <c r="I7399" s="29">
        <v>1</v>
      </c>
      <c r="K7399" s="432"/>
      <c r="L7399" s="432" t="e">
        <f>IF(K7399=0,#REF!,0)</f>
        <v>#REF!</v>
      </c>
      <c r="O7399">
        <v>50834.224851999999</v>
      </c>
      <c r="P7399">
        <v>69</v>
      </c>
    </row>
    <row r="7400" spans="1:16">
      <c r="A7400" s="29">
        <v>7398</v>
      </c>
      <c r="B7400" s="29">
        <v>1762.222</v>
      </c>
      <c r="C7400" s="29">
        <v>15951.2959999999</v>
      </c>
      <c r="D7400" s="29">
        <v>1</v>
      </c>
      <c r="E7400" s="29">
        <v>1</v>
      </c>
      <c r="F7400" s="29">
        <v>2517.9629999999902</v>
      </c>
      <c r="G7400" s="29">
        <v>1</v>
      </c>
      <c r="H7400" s="29">
        <v>1</v>
      </c>
      <c r="I7400" s="29">
        <v>1</v>
      </c>
      <c r="K7400" s="432"/>
      <c r="L7400" s="432" t="e">
        <f>IF(K7400=0,#REF!,0)</f>
        <v>#REF!</v>
      </c>
      <c r="O7400">
        <v>51110.926635999997</v>
      </c>
      <c r="P7400">
        <v>70</v>
      </c>
    </row>
    <row r="7401" spans="1:16">
      <c r="A7401" s="29">
        <v>7399</v>
      </c>
      <c r="B7401" s="29">
        <v>6139.8579999999993</v>
      </c>
      <c r="C7401" s="29">
        <v>16074.915999999899</v>
      </c>
      <c r="D7401" s="29">
        <v>1</v>
      </c>
      <c r="E7401" s="29">
        <v>1</v>
      </c>
      <c r="F7401" s="29">
        <v>48644.387999999897</v>
      </c>
      <c r="G7401" s="29">
        <v>1</v>
      </c>
      <c r="H7401" s="29">
        <v>1</v>
      </c>
      <c r="I7401" s="29">
        <v>1</v>
      </c>
      <c r="K7401" s="432"/>
      <c r="L7401" s="432" t="e">
        <f>IF(K7401=0,#REF!,0)</f>
        <v>#REF!</v>
      </c>
      <c r="O7401">
        <v>51313.348786000002</v>
      </c>
      <c r="P7401">
        <v>73</v>
      </c>
    </row>
    <row r="7402" spans="1:16">
      <c r="A7402" s="29">
        <v>7400</v>
      </c>
      <c r="B7402" s="29">
        <v>1762.222</v>
      </c>
      <c r="C7402" s="29">
        <v>46360.230999999891</v>
      </c>
      <c r="D7402" s="29">
        <v>1</v>
      </c>
      <c r="E7402" s="29">
        <v>1</v>
      </c>
      <c r="F7402" s="29">
        <v>51823.527999999991</v>
      </c>
      <c r="G7402" s="29">
        <v>1</v>
      </c>
      <c r="H7402" s="29">
        <v>1</v>
      </c>
      <c r="I7402" s="29">
        <v>1</v>
      </c>
      <c r="K7402" s="432"/>
      <c r="L7402" s="432" t="e">
        <f>IF(K7402=0,#REF!,0)</f>
        <v>#REF!</v>
      </c>
      <c r="O7402">
        <v>51234.887694999998</v>
      </c>
      <c r="P7402">
        <v>71</v>
      </c>
    </row>
    <row r="7403" spans="1:16">
      <c r="A7403" s="29">
        <v>7401</v>
      </c>
      <c r="B7403" s="29">
        <v>1032.623999999998</v>
      </c>
      <c r="C7403" s="29">
        <v>75284.997000000003</v>
      </c>
      <c r="D7403" s="29">
        <v>1</v>
      </c>
      <c r="E7403" s="29">
        <v>1</v>
      </c>
      <c r="F7403" s="29">
        <v>40581.79</v>
      </c>
      <c r="G7403" s="29">
        <v>1</v>
      </c>
      <c r="H7403" s="29">
        <v>1</v>
      </c>
      <c r="I7403" s="29">
        <v>1</v>
      </c>
      <c r="K7403" s="432"/>
      <c r="L7403" s="432" t="e">
        <f>IF(K7403=0,#REF!,0)</f>
        <v>#REF!</v>
      </c>
      <c r="O7403">
        <v>51247.706298999998</v>
      </c>
      <c r="P7403">
        <v>70</v>
      </c>
    </row>
    <row r="7404" spans="1:16">
      <c r="A7404" s="29">
        <v>7402</v>
      </c>
      <c r="B7404" s="29">
        <v>1153.2399999999991</v>
      </c>
      <c r="C7404" s="29">
        <v>92908.476999999897</v>
      </c>
      <c r="D7404" s="29">
        <v>1</v>
      </c>
      <c r="E7404" s="29">
        <v>1</v>
      </c>
      <c r="F7404" s="29">
        <v>28094.251999999899</v>
      </c>
      <c r="G7404" s="29">
        <v>1</v>
      </c>
      <c r="H7404" s="29">
        <v>1</v>
      </c>
      <c r="I7404" s="29">
        <v>1</v>
      </c>
      <c r="K7404" s="432">
        <v>6202.3985999619536</v>
      </c>
      <c r="L7404" s="432">
        <f>IF(K7404=0,#REF!,0)</f>
        <v>0</v>
      </c>
      <c r="O7404">
        <v>50524.424284999986</v>
      </c>
      <c r="P7404">
        <v>60</v>
      </c>
    </row>
    <row r="7405" spans="1:16">
      <c r="A7405" s="29">
        <v>7403</v>
      </c>
      <c r="B7405" s="29">
        <v>1213.5469999999989</v>
      </c>
      <c r="C7405" s="29">
        <v>110830.54499999979</v>
      </c>
      <c r="D7405" s="29">
        <v>1</v>
      </c>
      <c r="E7405" s="29">
        <v>1</v>
      </c>
      <c r="F7405" s="29">
        <v>17499.446999999898</v>
      </c>
      <c r="G7405" s="29">
        <v>1</v>
      </c>
      <c r="H7405" s="29">
        <v>1</v>
      </c>
      <c r="I7405" s="29">
        <v>1</v>
      </c>
      <c r="K7405" s="432">
        <v>22899.22676052562</v>
      </c>
      <c r="L7405" s="432">
        <f>IF(K7405=0,#REF!,0)</f>
        <v>0</v>
      </c>
      <c r="O7405">
        <v>50722.175689999996</v>
      </c>
      <c r="P7405">
        <v>54</v>
      </c>
    </row>
    <row r="7406" spans="1:16">
      <c r="A7406" s="29">
        <v>7404</v>
      </c>
      <c r="B7406" s="29">
        <v>1213.5469999999989</v>
      </c>
      <c r="C7406" s="29">
        <v>92698.645999999906</v>
      </c>
      <c r="D7406" s="29">
        <v>1</v>
      </c>
      <c r="E7406" s="29">
        <v>1</v>
      </c>
      <c r="F7406" s="29">
        <v>7542.4629999999897</v>
      </c>
      <c r="G7406" s="29">
        <v>1</v>
      </c>
      <c r="H7406" s="29">
        <v>1</v>
      </c>
      <c r="I7406" s="29">
        <v>1</v>
      </c>
      <c r="K7406" s="432">
        <v>42931.031415301193</v>
      </c>
      <c r="L7406" s="432">
        <f>IF(K7406=0,#REF!,0)</f>
        <v>0</v>
      </c>
      <c r="O7406">
        <v>50119.223145000004</v>
      </c>
      <c r="P7406">
        <v>46</v>
      </c>
    </row>
    <row r="7407" spans="1:16">
      <c r="A7407" s="29">
        <v>7405</v>
      </c>
      <c r="B7407" s="29">
        <v>6200.1660000000002</v>
      </c>
      <c r="C7407" s="29">
        <v>49577.422999999893</v>
      </c>
      <c r="D7407" s="29">
        <v>1</v>
      </c>
      <c r="E7407" s="29">
        <v>1</v>
      </c>
      <c r="F7407" s="29">
        <v>4148.5789999999997</v>
      </c>
      <c r="G7407" s="29">
        <v>1</v>
      </c>
      <c r="H7407" s="29">
        <v>1</v>
      </c>
      <c r="I7407" s="29">
        <v>1</v>
      </c>
      <c r="K7407" s="432">
        <v>16738.027633412381</v>
      </c>
      <c r="L7407" s="432">
        <f>IF(K7407=0,#REF!,0)</f>
        <v>0</v>
      </c>
      <c r="O7407">
        <v>49786.063171000002</v>
      </c>
      <c r="P7407">
        <v>43</v>
      </c>
    </row>
    <row r="7408" spans="1:16">
      <c r="A7408" s="29">
        <v>7406</v>
      </c>
      <c r="B7408" s="29">
        <v>1762.222</v>
      </c>
      <c r="C7408" s="29">
        <v>72949.298999999999</v>
      </c>
      <c r="D7408" s="29">
        <v>1</v>
      </c>
      <c r="E7408" s="29">
        <v>1</v>
      </c>
      <c r="F7408" s="29">
        <v>3703.0339999999901</v>
      </c>
      <c r="G7408" s="29">
        <v>1</v>
      </c>
      <c r="H7408" s="29">
        <v>1</v>
      </c>
      <c r="I7408" s="29">
        <v>1</v>
      </c>
      <c r="K7408" s="432">
        <v>30317.551354169911</v>
      </c>
      <c r="L7408" s="432">
        <f>IF(K7408=0,#REF!,0)</f>
        <v>0</v>
      </c>
      <c r="O7408">
        <v>50260.232849</v>
      </c>
      <c r="P7408">
        <v>40</v>
      </c>
    </row>
    <row r="7409" spans="1:16">
      <c r="A7409" s="29">
        <v>7407</v>
      </c>
      <c r="B7409" s="29">
        <v>1032.623999999998</v>
      </c>
      <c r="C7409" s="29">
        <v>108923.7159999998</v>
      </c>
      <c r="D7409" s="29">
        <v>1</v>
      </c>
      <c r="E7409" s="29">
        <v>1</v>
      </c>
      <c r="F7409" s="29">
        <v>2171.2399999999998</v>
      </c>
      <c r="G7409" s="29">
        <v>1</v>
      </c>
      <c r="H7409" s="29">
        <v>1</v>
      </c>
      <c r="I7409" s="29">
        <v>1</v>
      </c>
      <c r="K7409" s="432">
        <v>14878.62101109652</v>
      </c>
      <c r="L7409" s="432">
        <f>IF(K7409=0,#REF!,0)</f>
        <v>0</v>
      </c>
      <c r="O7409">
        <v>50221.896484999997</v>
      </c>
      <c r="P7409">
        <v>37</v>
      </c>
    </row>
    <row r="7410" spans="1:16">
      <c r="A7410" s="29">
        <v>7408</v>
      </c>
      <c r="B7410" s="29">
        <v>1032.623999999998</v>
      </c>
      <c r="C7410" s="29">
        <v>90939.797999999893</v>
      </c>
      <c r="D7410" s="29">
        <v>1</v>
      </c>
      <c r="E7410" s="29">
        <v>1</v>
      </c>
      <c r="F7410" s="29">
        <v>2088.4049999999902</v>
      </c>
      <c r="G7410" s="29">
        <v>1</v>
      </c>
      <c r="H7410" s="29">
        <v>1</v>
      </c>
      <c r="I7410" s="29">
        <v>1</v>
      </c>
      <c r="K7410" s="432"/>
      <c r="L7410" s="432" t="e">
        <f>IF(K7410=0,#REF!,0)</f>
        <v>#REF!</v>
      </c>
      <c r="O7410">
        <v>50176.225679000003</v>
      </c>
      <c r="P7410">
        <v>37</v>
      </c>
    </row>
    <row r="7411" spans="1:16">
      <c r="A7411" s="29">
        <v>7409</v>
      </c>
      <c r="B7411" s="29">
        <v>1032.623999999998</v>
      </c>
      <c r="C7411" s="29">
        <v>79028.04800000001</v>
      </c>
      <c r="D7411" s="29">
        <v>1</v>
      </c>
      <c r="E7411" s="29">
        <v>1</v>
      </c>
      <c r="F7411" s="29">
        <v>5794.0159999999996</v>
      </c>
      <c r="G7411" s="29">
        <v>1</v>
      </c>
      <c r="H7411" s="29">
        <v>1</v>
      </c>
      <c r="I7411" s="29">
        <v>1</v>
      </c>
      <c r="K7411" s="432"/>
      <c r="L7411" s="432" t="e">
        <f>IF(K7411=0,#REF!,0)</f>
        <v>#REF!</v>
      </c>
      <c r="O7411">
        <v>50589.387846000012</v>
      </c>
      <c r="P7411">
        <v>43</v>
      </c>
    </row>
    <row r="7412" spans="1:16">
      <c r="A7412" s="29">
        <v>7410</v>
      </c>
      <c r="B7412" s="29">
        <v>1762.222</v>
      </c>
      <c r="C7412" s="29">
        <v>43423.269999999888</v>
      </c>
      <c r="D7412" s="29">
        <v>1</v>
      </c>
      <c r="E7412" s="29">
        <v>1</v>
      </c>
      <c r="F7412" s="29">
        <v>13092.992999999989</v>
      </c>
      <c r="G7412" s="29">
        <v>1</v>
      </c>
      <c r="H7412" s="29">
        <v>1</v>
      </c>
      <c r="I7412" s="29">
        <v>1</v>
      </c>
      <c r="K7412" s="432"/>
      <c r="L7412" s="432" t="e">
        <f>IF(K7412=0,#REF!,0)</f>
        <v>#REF!</v>
      </c>
      <c r="O7412">
        <v>50705.883606000003</v>
      </c>
      <c r="P7412">
        <v>56</v>
      </c>
    </row>
    <row r="7413" spans="1:16">
      <c r="A7413" s="29">
        <v>7411</v>
      </c>
      <c r="B7413" s="29">
        <v>6139.8579999999993</v>
      </c>
      <c r="C7413" s="29">
        <v>28253.732999999898</v>
      </c>
      <c r="D7413" s="29">
        <v>1</v>
      </c>
      <c r="E7413" s="29">
        <v>1</v>
      </c>
      <c r="F7413" s="29">
        <v>8642.89299999998</v>
      </c>
      <c r="G7413" s="29">
        <v>1</v>
      </c>
      <c r="H7413" s="29">
        <v>1</v>
      </c>
      <c r="I7413" s="29">
        <v>1</v>
      </c>
      <c r="K7413" s="432"/>
      <c r="L7413" s="432" t="e">
        <f>IF(K7413=0,#REF!,0)</f>
        <v>#REF!</v>
      </c>
      <c r="O7413">
        <v>53979.728881000003</v>
      </c>
      <c r="P7413">
        <v>72</v>
      </c>
    </row>
    <row r="7414" spans="1:16">
      <c r="A7414" s="29">
        <v>7412</v>
      </c>
      <c r="B7414" s="29">
        <v>7599.07</v>
      </c>
      <c r="C7414" s="29">
        <v>29667.067999999901</v>
      </c>
      <c r="D7414" s="29">
        <v>1</v>
      </c>
      <c r="E7414" s="29">
        <v>1</v>
      </c>
      <c r="F7414" s="29">
        <v>10011.800999999999</v>
      </c>
      <c r="G7414" s="29">
        <v>1</v>
      </c>
      <c r="H7414" s="29">
        <v>1</v>
      </c>
      <c r="I7414" s="29">
        <v>1</v>
      </c>
      <c r="K7414" s="432"/>
      <c r="L7414" s="432" t="e">
        <f>IF(K7414=0,#REF!,0)</f>
        <v>#REF!</v>
      </c>
      <c r="O7414">
        <v>54042.048401</v>
      </c>
      <c r="P7414">
        <v>86</v>
      </c>
    </row>
    <row r="7415" spans="1:16">
      <c r="A7415" s="29">
        <v>7413</v>
      </c>
      <c r="B7415" s="29">
        <v>1762.222</v>
      </c>
      <c r="C7415" s="29">
        <v>16551.521999999899</v>
      </c>
      <c r="D7415" s="29">
        <v>1</v>
      </c>
      <c r="E7415" s="29">
        <v>1</v>
      </c>
      <c r="F7415" s="29">
        <v>24340.508999999889</v>
      </c>
      <c r="G7415" s="29">
        <v>1</v>
      </c>
      <c r="H7415" s="29">
        <v>1</v>
      </c>
      <c r="I7415" s="29">
        <v>1</v>
      </c>
      <c r="K7415" s="432"/>
      <c r="L7415" s="432" t="e">
        <f>IF(K7415=0,#REF!,0)</f>
        <v>#REF!</v>
      </c>
      <c r="O7415">
        <v>54202.867676000002</v>
      </c>
      <c r="P7415">
        <v>90</v>
      </c>
    </row>
    <row r="7416" spans="1:16">
      <c r="A7416" s="29">
        <v>7414</v>
      </c>
      <c r="B7416" s="29">
        <v>1762.222</v>
      </c>
      <c r="C7416" s="29">
        <v>16222.1859999999</v>
      </c>
      <c r="D7416" s="29">
        <v>1</v>
      </c>
      <c r="E7416" s="29">
        <v>1</v>
      </c>
      <c r="F7416" s="29">
        <v>2974.7979999999902</v>
      </c>
      <c r="G7416" s="29">
        <v>1</v>
      </c>
      <c r="H7416" s="29">
        <v>1</v>
      </c>
      <c r="I7416" s="29">
        <v>1</v>
      </c>
      <c r="K7416" s="432"/>
      <c r="L7416" s="432" t="e">
        <f>IF(K7416=0,#REF!,0)</f>
        <v>#REF!</v>
      </c>
      <c r="O7416">
        <v>53892.288329000003</v>
      </c>
      <c r="P7416">
        <v>93</v>
      </c>
    </row>
    <row r="7417" spans="1:16">
      <c r="A7417" s="29">
        <v>7415</v>
      </c>
      <c r="B7417" s="29">
        <v>1762.222</v>
      </c>
      <c r="C7417" s="29">
        <v>15884.361999999899</v>
      </c>
      <c r="D7417" s="29">
        <v>1</v>
      </c>
      <c r="E7417" s="29">
        <v>1</v>
      </c>
      <c r="F7417" s="29">
        <v>1662.9110000000001</v>
      </c>
      <c r="G7417" s="29">
        <v>1</v>
      </c>
      <c r="H7417" s="29">
        <v>1</v>
      </c>
      <c r="I7417" s="29">
        <v>1</v>
      </c>
      <c r="K7417" s="432"/>
      <c r="L7417" s="432" t="e">
        <f>IF(K7417=0,#REF!,0)</f>
        <v>#REF!</v>
      </c>
      <c r="O7417">
        <v>54140.459595</v>
      </c>
      <c r="P7417">
        <v>93</v>
      </c>
    </row>
    <row r="7418" spans="1:16">
      <c r="A7418" s="29">
        <v>7416</v>
      </c>
      <c r="B7418" s="29">
        <v>1032.623999999998</v>
      </c>
      <c r="C7418" s="29">
        <v>15977.772999999899</v>
      </c>
      <c r="D7418" s="29">
        <v>1</v>
      </c>
      <c r="E7418" s="29">
        <v>1</v>
      </c>
      <c r="F7418" s="29">
        <v>1271.2170000000001</v>
      </c>
      <c r="G7418" s="29">
        <v>1</v>
      </c>
      <c r="H7418" s="29">
        <v>1</v>
      </c>
      <c r="I7418" s="29">
        <v>1</v>
      </c>
      <c r="K7418" s="432"/>
      <c r="L7418" s="432" t="e">
        <f>IF(K7418=0,#REF!,0)</f>
        <v>#REF!</v>
      </c>
      <c r="O7418">
        <v>54362.961975000013</v>
      </c>
      <c r="P7418">
        <v>87</v>
      </c>
    </row>
    <row r="7419" spans="1:16">
      <c r="A7419" s="29">
        <v>7417</v>
      </c>
      <c r="B7419" s="29">
        <v>1032.623999999998</v>
      </c>
      <c r="C7419" s="29">
        <v>16050.9579999999</v>
      </c>
      <c r="D7419" s="29">
        <v>1</v>
      </c>
      <c r="E7419" s="29">
        <v>1</v>
      </c>
      <c r="F7419" s="29">
        <v>562.854999999999</v>
      </c>
      <c r="G7419" s="29">
        <v>1</v>
      </c>
      <c r="H7419" s="29">
        <v>1</v>
      </c>
      <c r="I7419" s="29">
        <v>1</v>
      </c>
      <c r="K7419" s="432"/>
      <c r="L7419" s="432" t="e">
        <f>IF(K7419=0,#REF!,0)</f>
        <v>#REF!</v>
      </c>
      <c r="O7419">
        <v>52679.941407000013</v>
      </c>
      <c r="P7419">
        <v>76</v>
      </c>
    </row>
    <row r="7420" spans="1:16">
      <c r="A7420" s="29">
        <v>7418</v>
      </c>
      <c r="B7420" s="29">
        <v>1032.623999999998</v>
      </c>
      <c r="C7420" s="29">
        <v>16055.209999999901</v>
      </c>
      <c r="D7420" s="29">
        <v>1</v>
      </c>
      <c r="E7420" s="29">
        <v>1</v>
      </c>
      <c r="F7420" s="29">
        <v>326.72000000000003</v>
      </c>
      <c r="G7420" s="29">
        <v>1</v>
      </c>
      <c r="H7420" s="29">
        <v>1</v>
      </c>
      <c r="I7420" s="29">
        <v>1</v>
      </c>
      <c r="K7420" s="432"/>
      <c r="L7420" s="432" t="e">
        <f>IF(K7420=0,#REF!,0)</f>
        <v>#REF!</v>
      </c>
      <c r="O7420">
        <v>51054.121797</v>
      </c>
      <c r="P7420">
        <v>76</v>
      </c>
    </row>
    <row r="7421" spans="1:16">
      <c r="A7421" s="29">
        <v>7419</v>
      </c>
      <c r="B7421" s="29">
        <v>1032.623999999998</v>
      </c>
      <c r="C7421" s="29">
        <v>16131.6269999999</v>
      </c>
      <c r="D7421" s="29">
        <v>1</v>
      </c>
      <c r="E7421" s="29">
        <v>1</v>
      </c>
      <c r="F7421" s="29">
        <v>280.61899999999901</v>
      </c>
      <c r="G7421" s="29">
        <v>1</v>
      </c>
      <c r="H7421" s="29">
        <v>1</v>
      </c>
      <c r="I7421" s="29">
        <v>1</v>
      </c>
      <c r="K7421" s="432"/>
      <c r="L7421" s="432" t="e">
        <f>IF(K7421=0,#REF!,0)</f>
        <v>#REF!</v>
      </c>
      <c r="O7421">
        <v>50375.154053999999</v>
      </c>
      <c r="P7421">
        <v>71</v>
      </c>
    </row>
    <row r="7422" spans="1:16">
      <c r="A7422" s="29">
        <v>7420</v>
      </c>
      <c r="B7422" s="29">
        <v>1032.623999999998</v>
      </c>
      <c r="C7422" s="29">
        <v>16147.559999999899</v>
      </c>
      <c r="D7422" s="29">
        <v>1</v>
      </c>
      <c r="E7422" s="29">
        <v>1</v>
      </c>
      <c r="F7422" s="29">
        <v>281.47000000000003</v>
      </c>
      <c r="G7422" s="29">
        <v>1</v>
      </c>
      <c r="H7422" s="29">
        <v>1</v>
      </c>
      <c r="I7422" s="29">
        <v>1</v>
      </c>
      <c r="K7422" s="432"/>
      <c r="L7422" s="432" t="e">
        <f>IF(K7422=0,#REF!,0)</f>
        <v>#REF!</v>
      </c>
      <c r="O7422">
        <v>49725.299013000003</v>
      </c>
      <c r="P7422">
        <v>71</v>
      </c>
    </row>
    <row r="7423" spans="1:16">
      <c r="A7423" s="29">
        <v>7421</v>
      </c>
      <c r="B7423" s="29">
        <v>1032.623999999998</v>
      </c>
      <c r="C7423" s="29">
        <v>16179.815999999901</v>
      </c>
      <c r="D7423" s="29">
        <v>1</v>
      </c>
      <c r="E7423" s="29">
        <v>1</v>
      </c>
      <c r="F7423" s="29">
        <v>249.249</v>
      </c>
      <c r="G7423" s="29">
        <v>1</v>
      </c>
      <c r="H7423" s="29">
        <v>1</v>
      </c>
      <c r="I7423" s="29">
        <v>1</v>
      </c>
      <c r="K7423" s="432"/>
      <c r="L7423" s="432" t="e">
        <f>IF(K7423=0,#REF!,0)</f>
        <v>#REF!</v>
      </c>
      <c r="O7423">
        <v>49858.444305999998</v>
      </c>
      <c r="P7423">
        <v>71</v>
      </c>
    </row>
    <row r="7424" spans="1:16">
      <c r="A7424" s="29">
        <v>7422</v>
      </c>
      <c r="B7424" s="29">
        <v>1762.222</v>
      </c>
      <c r="C7424" s="29">
        <v>16205.4649999999</v>
      </c>
      <c r="D7424" s="29">
        <v>1</v>
      </c>
      <c r="E7424" s="29">
        <v>1</v>
      </c>
      <c r="F7424" s="29">
        <v>2526.74799999999</v>
      </c>
      <c r="G7424" s="29">
        <v>1</v>
      </c>
      <c r="H7424" s="29">
        <v>1</v>
      </c>
      <c r="I7424" s="29">
        <v>1</v>
      </c>
      <c r="K7424" s="432"/>
      <c r="L7424" s="432" t="e">
        <f>IF(K7424=0,#REF!,0)</f>
        <v>#REF!</v>
      </c>
      <c r="O7424">
        <v>51364.489686999987</v>
      </c>
      <c r="P7424">
        <v>76</v>
      </c>
    </row>
    <row r="7425" spans="1:16">
      <c r="A7425" s="29">
        <v>7423</v>
      </c>
      <c r="B7425" s="29">
        <v>6139.8579999999993</v>
      </c>
      <c r="C7425" s="29">
        <v>16322.934999999899</v>
      </c>
      <c r="D7425" s="29">
        <v>1</v>
      </c>
      <c r="E7425" s="29">
        <v>1</v>
      </c>
      <c r="F7425" s="29">
        <v>66879.034</v>
      </c>
      <c r="G7425" s="29">
        <v>1</v>
      </c>
      <c r="H7425" s="29">
        <v>1</v>
      </c>
      <c r="I7425" s="29">
        <v>1</v>
      </c>
      <c r="K7425" s="432"/>
      <c r="L7425" s="432" t="e">
        <f>IF(K7425=0,#REF!,0)</f>
        <v>#REF!</v>
      </c>
      <c r="O7425">
        <v>52465.604005000001</v>
      </c>
      <c r="P7425">
        <v>87</v>
      </c>
    </row>
    <row r="7426" spans="1:16">
      <c r="A7426" s="29">
        <v>7424</v>
      </c>
      <c r="B7426" s="29">
        <v>1762.222</v>
      </c>
      <c r="C7426" s="29">
        <v>47133.574999999903</v>
      </c>
      <c r="D7426" s="29">
        <v>1</v>
      </c>
      <c r="E7426" s="29">
        <v>1</v>
      </c>
      <c r="F7426" s="29">
        <v>69444.848999999987</v>
      </c>
      <c r="G7426" s="29">
        <v>1</v>
      </c>
      <c r="H7426" s="29">
        <v>1</v>
      </c>
      <c r="I7426" s="29">
        <v>1</v>
      </c>
      <c r="K7426" s="432"/>
      <c r="L7426" s="432" t="e">
        <f>IF(K7426=0,#REF!,0)</f>
        <v>#REF!</v>
      </c>
      <c r="O7426">
        <v>55370.216247999997</v>
      </c>
      <c r="P7426">
        <v>98</v>
      </c>
    </row>
    <row r="7427" spans="1:16">
      <c r="A7427" s="29">
        <v>7425</v>
      </c>
      <c r="B7427" s="29">
        <v>1032.623999999998</v>
      </c>
      <c r="C7427" s="29">
        <v>76169.988999999987</v>
      </c>
      <c r="D7427" s="29">
        <v>1</v>
      </c>
      <c r="E7427" s="29">
        <v>1</v>
      </c>
      <c r="F7427" s="29">
        <v>57867.130999999987</v>
      </c>
      <c r="G7427" s="29">
        <v>1</v>
      </c>
      <c r="H7427" s="29">
        <v>1</v>
      </c>
      <c r="I7427" s="29">
        <v>1</v>
      </c>
      <c r="K7427" s="432"/>
      <c r="L7427" s="432" t="e">
        <f>IF(K7427=0,#REF!,0)</f>
        <v>#REF!</v>
      </c>
      <c r="O7427">
        <v>57381.842804</v>
      </c>
      <c r="P7427">
        <v>74</v>
      </c>
    </row>
    <row r="7428" spans="1:16">
      <c r="A7428" s="29">
        <v>7426</v>
      </c>
      <c r="B7428" s="29">
        <v>1153.2399999999991</v>
      </c>
      <c r="C7428" s="29">
        <v>93711.843999999895</v>
      </c>
      <c r="D7428" s="29">
        <v>1</v>
      </c>
      <c r="E7428" s="29">
        <v>1</v>
      </c>
      <c r="F7428" s="29">
        <v>44390.367000000013</v>
      </c>
      <c r="G7428" s="29">
        <v>1</v>
      </c>
      <c r="H7428" s="29">
        <v>1</v>
      </c>
      <c r="I7428" s="29">
        <v>1</v>
      </c>
      <c r="K7428" s="432"/>
      <c r="L7428" s="432" t="e">
        <f>IF(K7428=0,#REF!,0)</f>
        <v>#REF!</v>
      </c>
      <c r="O7428">
        <v>60635.018921000003</v>
      </c>
      <c r="P7428">
        <v>56</v>
      </c>
    </row>
    <row r="7429" spans="1:16">
      <c r="A7429" s="29">
        <v>7427</v>
      </c>
      <c r="B7429" s="29">
        <v>1213.5469999999989</v>
      </c>
      <c r="C7429" s="29">
        <v>111251.8729999998</v>
      </c>
      <c r="D7429" s="29">
        <v>1</v>
      </c>
      <c r="E7429" s="29">
        <v>1</v>
      </c>
      <c r="F7429" s="29">
        <v>32582.25</v>
      </c>
      <c r="G7429" s="29">
        <v>1</v>
      </c>
      <c r="H7429" s="29">
        <v>1</v>
      </c>
      <c r="I7429" s="29">
        <v>1</v>
      </c>
      <c r="K7429" s="432">
        <v>10669.76574640382</v>
      </c>
      <c r="L7429" s="432">
        <f>IF(K7429=0,#REF!,0)</f>
        <v>0</v>
      </c>
      <c r="O7429">
        <v>60963.528412</v>
      </c>
      <c r="P7429">
        <v>47</v>
      </c>
    </row>
    <row r="7430" spans="1:16">
      <c r="A7430" s="29">
        <v>7428</v>
      </c>
      <c r="B7430" s="29">
        <v>1213.5469999999989</v>
      </c>
      <c r="C7430" s="29">
        <v>92966.968999999895</v>
      </c>
      <c r="D7430" s="29">
        <v>1</v>
      </c>
      <c r="E7430" s="29">
        <v>1</v>
      </c>
      <c r="F7430" s="29">
        <v>22633.85</v>
      </c>
      <c r="G7430" s="29">
        <v>1</v>
      </c>
      <c r="H7430" s="29">
        <v>1</v>
      </c>
      <c r="I7430" s="29">
        <v>1</v>
      </c>
      <c r="K7430" s="432">
        <v>15640.850699860041</v>
      </c>
      <c r="L7430" s="432">
        <f>IF(K7430=0,#REF!,0)</f>
        <v>0</v>
      </c>
      <c r="O7430">
        <v>60071.440186</v>
      </c>
      <c r="P7430">
        <v>44</v>
      </c>
    </row>
    <row r="7431" spans="1:16">
      <c r="A7431" s="29">
        <v>7429</v>
      </c>
      <c r="B7431" s="29">
        <v>6200.1660000000002</v>
      </c>
      <c r="C7431" s="29">
        <v>49858.291999999899</v>
      </c>
      <c r="D7431" s="29">
        <v>1</v>
      </c>
      <c r="E7431" s="29">
        <v>1</v>
      </c>
      <c r="F7431" s="29">
        <v>4874.9429999999993</v>
      </c>
      <c r="G7431" s="29">
        <v>1</v>
      </c>
      <c r="H7431" s="29">
        <v>1</v>
      </c>
      <c r="I7431" s="29">
        <v>1</v>
      </c>
      <c r="K7431" s="432"/>
      <c r="L7431" s="432" t="e">
        <f>IF(K7431=0,#REF!,0)</f>
        <v>#REF!</v>
      </c>
      <c r="O7431">
        <v>57437.603820999997</v>
      </c>
      <c r="P7431">
        <v>40</v>
      </c>
    </row>
    <row r="7432" spans="1:16">
      <c r="A7432" s="29">
        <v>7430</v>
      </c>
      <c r="B7432" s="29">
        <v>1762.222</v>
      </c>
      <c r="C7432" s="29">
        <v>73024.362999999998</v>
      </c>
      <c r="D7432" s="29">
        <v>1</v>
      </c>
      <c r="E7432" s="29">
        <v>1</v>
      </c>
      <c r="F7432" s="29">
        <v>9183.8819999999905</v>
      </c>
      <c r="G7432" s="29">
        <v>1</v>
      </c>
      <c r="H7432" s="29">
        <v>1</v>
      </c>
      <c r="I7432" s="29">
        <v>1</v>
      </c>
      <c r="K7432" s="432">
        <v>20393.6282778403</v>
      </c>
      <c r="L7432" s="432">
        <f>IF(K7432=0,#REF!,0)</f>
        <v>0</v>
      </c>
      <c r="O7432">
        <v>56807.206696000001</v>
      </c>
      <c r="P7432">
        <v>37</v>
      </c>
    </row>
    <row r="7433" spans="1:16">
      <c r="A7433" s="29">
        <v>7431</v>
      </c>
      <c r="B7433" s="29">
        <v>1032.623999999998</v>
      </c>
      <c r="C7433" s="29">
        <v>108928.7129999998</v>
      </c>
      <c r="D7433" s="29">
        <v>1</v>
      </c>
      <c r="E7433" s="29">
        <v>1</v>
      </c>
      <c r="F7433" s="29">
        <v>9638.51799999998</v>
      </c>
      <c r="G7433" s="29">
        <v>1</v>
      </c>
      <c r="H7433" s="29">
        <v>1</v>
      </c>
      <c r="I7433" s="29">
        <v>1</v>
      </c>
      <c r="K7433" s="432">
        <v>5294.5426712546678</v>
      </c>
      <c r="L7433" s="432">
        <f>IF(K7433=0,#REF!,0)</f>
        <v>0</v>
      </c>
      <c r="O7433">
        <v>59095.332154000003</v>
      </c>
      <c r="P7433">
        <v>36</v>
      </c>
    </row>
    <row r="7434" spans="1:16">
      <c r="A7434" s="29">
        <v>7432</v>
      </c>
      <c r="B7434" s="29">
        <v>1032.623999999998</v>
      </c>
      <c r="C7434" s="29">
        <v>90971.412999999899</v>
      </c>
      <c r="D7434" s="29">
        <v>1</v>
      </c>
      <c r="E7434" s="29">
        <v>1</v>
      </c>
      <c r="F7434" s="29">
        <v>13270.14</v>
      </c>
      <c r="G7434" s="29">
        <v>1</v>
      </c>
      <c r="H7434" s="29">
        <v>1</v>
      </c>
      <c r="I7434" s="29">
        <v>1</v>
      </c>
      <c r="K7434" s="432"/>
      <c r="L7434" s="432" t="e">
        <f>IF(K7434=0,#REF!,0)</f>
        <v>#REF!</v>
      </c>
      <c r="O7434">
        <v>59459.296723000007</v>
      </c>
      <c r="P7434">
        <v>35</v>
      </c>
    </row>
    <row r="7435" spans="1:16">
      <c r="A7435" s="29">
        <v>7433</v>
      </c>
      <c r="B7435" s="29">
        <v>1032.623999999998</v>
      </c>
      <c r="C7435" s="29">
        <v>79323.991999999998</v>
      </c>
      <c r="D7435" s="29">
        <v>1</v>
      </c>
      <c r="E7435" s="29">
        <v>1</v>
      </c>
      <c r="F7435" s="29">
        <v>19979.02</v>
      </c>
      <c r="G7435" s="29">
        <v>1</v>
      </c>
      <c r="H7435" s="29">
        <v>1</v>
      </c>
      <c r="I7435" s="29">
        <v>1</v>
      </c>
      <c r="K7435" s="432"/>
      <c r="L7435" s="432" t="e">
        <f>IF(K7435=0,#REF!,0)</f>
        <v>#REF!</v>
      </c>
      <c r="O7435">
        <v>60413.173675000013</v>
      </c>
      <c r="P7435">
        <v>40</v>
      </c>
    </row>
    <row r="7436" spans="1:16">
      <c r="A7436" s="29">
        <v>7434</v>
      </c>
      <c r="B7436" s="29">
        <v>1762.222</v>
      </c>
      <c r="C7436" s="29">
        <v>44110.319999999898</v>
      </c>
      <c r="D7436" s="29">
        <v>1</v>
      </c>
      <c r="E7436" s="29">
        <v>1</v>
      </c>
      <c r="F7436" s="29">
        <v>26039.138999999999</v>
      </c>
      <c r="G7436" s="29">
        <v>1</v>
      </c>
      <c r="H7436" s="29">
        <v>1</v>
      </c>
      <c r="I7436" s="29">
        <v>1</v>
      </c>
      <c r="K7436" s="432"/>
      <c r="L7436" s="432" t="e">
        <f>IF(K7436=0,#REF!,0)</f>
        <v>#REF!</v>
      </c>
      <c r="O7436">
        <v>61629.866332999998</v>
      </c>
      <c r="P7436">
        <v>53</v>
      </c>
    </row>
    <row r="7437" spans="1:16">
      <c r="A7437" s="29">
        <v>7435</v>
      </c>
      <c r="B7437" s="29">
        <v>6139.8579999999993</v>
      </c>
      <c r="C7437" s="29">
        <v>28570.6529999999</v>
      </c>
      <c r="D7437" s="29">
        <v>1</v>
      </c>
      <c r="E7437" s="29">
        <v>1</v>
      </c>
      <c r="F7437" s="29">
        <v>20549.497999999901</v>
      </c>
      <c r="G7437" s="29">
        <v>1</v>
      </c>
      <c r="H7437" s="29">
        <v>1</v>
      </c>
      <c r="I7437" s="29">
        <v>1</v>
      </c>
      <c r="K7437" s="432"/>
      <c r="L7437" s="432" t="e">
        <f>IF(K7437=0,#REF!,0)</f>
        <v>#REF!</v>
      </c>
      <c r="O7437">
        <v>62948.181213999997</v>
      </c>
      <c r="P7437">
        <v>74</v>
      </c>
    </row>
    <row r="7438" spans="1:16">
      <c r="A7438" s="29">
        <v>7436</v>
      </c>
      <c r="B7438" s="29">
        <v>7599.07</v>
      </c>
      <c r="C7438" s="29">
        <v>29921.663999999899</v>
      </c>
      <c r="D7438" s="29">
        <v>1</v>
      </c>
      <c r="E7438" s="29">
        <v>1</v>
      </c>
      <c r="F7438" s="29">
        <v>20038.148000000001</v>
      </c>
      <c r="G7438" s="29">
        <v>1</v>
      </c>
      <c r="H7438" s="29">
        <v>1</v>
      </c>
      <c r="I7438" s="29">
        <v>1</v>
      </c>
      <c r="K7438" s="432"/>
      <c r="L7438" s="432" t="e">
        <f>IF(K7438=0,#REF!,0)</f>
        <v>#REF!</v>
      </c>
      <c r="O7438">
        <v>61485.916197999999</v>
      </c>
      <c r="P7438">
        <v>87</v>
      </c>
    </row>
    <row r="7439" spans="1:16">
      <c r="A7439" s="29">
        <v>7437</v>
      </c>
      <c r="B7439" s="29">
        <v>1762.222</v>
      </c>
      <c r="C7439" s="29">
        <v>16771.928999999898</v>
      </c>
      <c r="D7439" s="29">
        <v>1</v>
      </c>
      <c r="E7439" s="29">
        <v>1</v>
      </c>
      <c r="F7439" s="29">
        <v>33248.380999999899</v>
      </c>
      <c r="G7439" s="29">
        <v>1</v>
      </c>
      <c r="H7439" s="29">
        <v>1</v>
      </c>
      <c r="I7439" s="29">
        <v>1</v>
      </c>
      <c r="K7439" s="432"/>
      <c r="L7439" s="432" t="e">
        <f>IF(K7439=0,#REF!,0)</f>
        <v>#REF!</v>
      </c>
      <c r="O7439">
        <v>59672.557191</v>
      </c>
      <c r="P7439">
        <v>93</v>
      </c>
    </row>
    <row r="7440" spans="1:16">
      <c r="A7440" s="29">
        <v>7438</v>
      </c>
      <c r="B7440" s="29">
        <v>1762.222</v>
      </c>
      <c r="C7440" s="29">
        <v>16388.569999999901</v>
      </c>
      <c r="D7440" s="29">
        <v>1</v>
      </c>
      <c r="E7440" s="29">
        <v>1</v>
      </c>
      <c r="F7440" s="29">
        <v>2976.4499999999898</v>
      </c>
      <c r="G7440" s="29">
        <v>1</v>
      </c>
      <c r="H7440" s="29">
        <v>1</v>
      </c>
      <c r="I7440" s="29">
        <v>1</v>
      </c>
      <c r="K7440" s="432"/>
      <c r="L7440" s="432" t="e">
        <f>IF(K7440=0,#REF!,0)</f>
        <v>#REF!</v>
      </c>
      <c r="O7440">
        <v>57760.995422</v>
      </c>
      <c r="P7440">
        <v>89</v>
      </c>
    </row>
    <row r="7441" spans="1:16">
      <c r="A7441" s="29">
        <v>7439</v>
      </c>
      <c r="B7441" s="29">
        <v>1762.222</v>
      </c>
      <c r="C7441" s="29">
        <v>16004.1799999999</v>
      </c>
      <c r="D7441" s="29">
        <v>1</v>
      </c>
      <c r="E7441" s="29">
        <v>1</v>
      </c>
      <c r="F7441" s="29">
        <v>1663.7829999999999</v>
      </c>
      <c r="G7441" s="29">
        <v>1</v>
      </c>
      <c r="H7441" s="29">
        <v>1</v>
      </c>
      <c r="I7441" s="29">
        <v>1</v>
      </c>
      <c r="K7441" s="432"/>
      <c r="L7441" s="432" t="e">
        <f>IF(K7441=0,#REF!,0)</f>
        <v>#REF!</v>
      </c>
      <c r="O7441">
        <v>58269.776246000001</v>
      </c>
      <c r="P7441">
        <v>89</v>
      </c>
    </row>
    <row r="7442" spans="1:16">
      <c r="A7442" s="29">
        <v>7440</v>
      </c>
      <c r="B7442" s="29">
        <v>1032.623999999998</v>
      </c>
      <c r="C7442" s="29">
        <v>16077.575999999901</v>
      </c>
      <c r="D7442" s="29">
        <v>1</v>
      </c>
      <c r="E7442" s="29">
        <v>1</v>
      </c>
      <c r="F7442" s="29">
        <v>1271.9069999999999</v>
      </c>
      <c r="G7442" s="29">
        <v>1</v>
      </c>
      <c r="H7442" s="29">
        <v>1</v>
      </c>
      <c r="I7442" s="29">
        <v>1</v>
      </c>
      <c r="K7442" s="432"/>
      <c r="L7442" s="432" t="e">
        <f>IF(K7442=0,#REF!,0)</f>
        <v>#REF!</v>
      </c>
      <c r="O7442">
        <v>57257.081969999999</v>
      </c>
      <c r="P7442">
        <v>88</v>
      </c>
    </row>
    <row r="7443" spans="1:16">
      <c r="A7443" s="29">
        <v>7441</v>
      </c>
      <c r="B7443" s="29">
        <v>1032.623999999998</v>
      </c>
      <c r="C7443" s="29">
        <v>16125.0989999999</v>
      </c>
      <c r="D7443" s="29">
        <v>1</v>
      </c>
      <c r="E7443" s="29">
        <v>1</v>
      </c>
      <c r="F7443" s="29">
        <v>563.296999999999</v>
      </c>
      <c r="G7443" s="29">
        <v>1</v>
      </c>
      <c r="H7443" s="29">
        <v>1</v>
      </c>
      <c r="I7443" s="29">
        <v>1</v>
      </c>
      <c r="K7443" s="432"/>
      <c r="L7443" s="432" t="e">
        <f>IF(K7443=0,#REF!,0)</f>
        <v>#REF!</v>
      </c>
      <c r="O7443">
        <v>56914.125885000001</v>
      </c>
      <c r="P7443">
        <v>78</v>
      </c>
    </row>
    <row r="7444" spans="1:16">
      <c r="A7444" s="29">
        <v>7442</v>
      </c>
      <c r="B7444" s="29">
        <v>1032.623999999998</v>
      </c>
      <c r="C7444" s="29">
        <v>16112.1969999999</v>
      </c>
      <c r="D7444" s="29">
        <v>1</v>
      </c>
      <c r="E7444" s="29">
        <v>1</v>
      </c>
      <c r="F7444" s="29">
        <v>327.16799999999898</v>
      </c>
      <c r="G7444" s="29">
        <v>1</v>
      </c>
      <c r="H7444" s="29">
        <v>1</v>
      </c>
      <c r="I7444" s="29">
        <v>1</v>
      </c>
      <c r="K7444" s="432"/>
      <c r="L7444" s="432" t="e">
        <f>IF(K7444=0,#REF!,0)</f>
        <v>#REF!</v>
      </c>
      <c r="O7444">
        <v>54358.069794000003</v>
      </c>
      <c r="P7444">
        <v>69</v>
      </c>
    </row>
    <row r="7445" spans="1:16">
      <c r="A7445" s="29">
        <v>7443</v>
      </c>
      <c r="B7445" s="29">
        <v>1032.623999999998</v>
      </c>
      <c r="C7445" s="29">
        <v>16167.0559999999</v>
      </c>
      <c r="D7445" s="29">
        <v>1</v>
      </c>
      <c r="E7445" s="29">
        <v>1</v>
      </c>
      <c r="F7445" s="29">
        <v>281.48700000000002</v>
      </c>
      <c r="G7445" s="29">
        <v>1</v>
      </c>
      <c r="H7445" s="29">
        <v>1</v>
      </c>
      <c r="I7445" s="29">
        <v>1</v>
      </c>
      <c r="K7445" s="432"/>
      <c r="L7445" s="432" t="e">
        <f>IF(K7445=0,#REF!,0)</f>
        <v>#REF!</v>
      </c>
      <c r="O7445">
        <v>53485.787108999997</v>
      </c>
      <c r="P7445">
        <v>65</v>
      </c>
    </row>
    <row r="7446" spans="1:16">
      <c r="A7446" s="29">
        <v>7444</v>
      </c>
      <c r="B7446" s="29">
        <v>1032.623999999998</v>
      </c>
      <c r="C7446" s="29">
        <v>16177.4799999999</v>
      </c>
      <c r="D7446" s="29">
        <v>1</v>
      </c>
      <c r="E7446" s="29">
        <v>1</v>
      </c>
      <c r="F7446" s="29">
        <v>282.21800000000002</v>
      </c>
      <c r="G7446" s="29">
        <v>1</v>
      </c>
      <c r="H7446" s="29">
        <v>1</v>
      </c>
      <c r="I7446" s="29">
        <v>1</v>
      </c>
      <c r="K7446" s="432"/>
      <c r="L7446" s="432" t="e">
        <f>IF(K7446=0,#REF!,0)</f>
        <v>#REF!</v>
      </c>
      <c r="O7446">
        <v>53317.804749000003</v>
      </c>
      <c r="P7446">
        <v>62</v>
      </c>
    </row>
    <row r="7447" spans="1:16">
      <c r="A7447" s="29">
        <v>7445</v>
      </c>
      <c r="B7447" s="29">
        <v>1032.623999999998</v>
      </c>
      <c r="C7447" s="29">
        <v>16194.89999999989</v>
      </c>
      <c r="D7447" s="29">
        <v>1</v>
      </c>
      <c r="E7447" s="29">
        <v>1</v>
      </c>
      <c r="F7447" s="29">
        <v>255.02500000000001</v>
      </c>
      <c r="G7447" s="29">
        <v>1</v>
      </c>
      <c r="H7447" s="29">
        <v>1</v>
      </c>
      <c r="I7447" s="29">
        <v>1</v>
      </c>
      <c r="K7447" s="432"/>
      <c r="L7447" s="432" t="e">
        <f>IF(K7447=0,#REF!,0)</f>
        <v>#REF!</v>
      </c>
      <c r="O7447">
        <v>53336.357880000003</v>
      </c>
      <c r="P7447">
        <v>65</v>
      </c>
    </row>
    <row r="7448" spans="1:16">
      <c r="A7448" s="29">
        <v>7446</v>
      </c>
      <c r="B7448" s="29">
        <v>1762.222</v>
      </c>
      <c r="C7448" s="29">
        <v>16211.4119999999</v>
      </c>
      <c r="D7448" s="29">
        <v>1</v>
      </c>
      <c r="E7448" s="29">
        <v>1</v>
      </c>
      <c r="F7448" s="29">
        <v>2532.3910000000001</v>
      </c>
      <c r="G7448" s="29">
        <v>1</v>
      </c>
      <c r="H7448" s="29">
        <v>1</v>
      </c>
      <c r="I7448" s="29">
        <v>1</v>
      </c>
      <c r="K7448" s="432"/>
      <c r="L7448" s="432" t="e">
        <f>IF(K7448=0,#REF!,0)</f>
        <v>#REF!</v>
      </c>
      <c r="O7448">
        <v>54066.053649000001</v>
      </c>
      <c r="P7448">
        <v>66</v>
      </c>
    </row>
    <row r="7449" spans="1:16">
      <c r="A7449" s="29">
        <v>7447</v>
      </c>
      <c r="B7449" s="29">
        <v>6139.8579999999993</v>
      </c>
      <c r="C7449" s="29">
        <v>16332.0899999999</v>
      </c>
      <c r="D7449" s="29">
        <v>1</v>
      </c>
      <c r="E7449" s="29">
        <v>1</v>
      </c>
      <c r="F7449" s="29">
        <v>69178.262000000002</v>
      </c>
      <c r="G7449" s="29">
        <v>1</v>
      </c>
      <c r="H7449" s="29">
        <v>1</v>
      </c>
      <c r="I7449" s="29">
        <v>1</v>
      </c>
      <c r="K7449" s="432"/>
      <c r="L7449" s="432" t="e">
        <f>IF(K7449=0,#REF!,0)</f>
        <v>#REF!</v>
      </c>
      <c r="O7449">
        <v>55265.507903999998</v>
      </c>
      <c r="P7449">
        <v>72</v>
      </c>
    </row>
    <row r="7450" spans="1:16">
      <c r="A7450" s="29">
        <v>7448</v>
      </c>
      <c r="B7450" s="29">
        <v>1762.222</v>
      </c>
      <c r="C7450" s="29">
        <v>47315.293999999893</v>
      </c>
      <c r="D7450" s="29">
        <v>1</v>
      </c>
      <c r="E7450" s="29">
        <v>1</v>
      </c>
      <c r="F7450" s="29">
        <v>71107.214999999997</v>
      </c>
      <c r="G7450" s="29">
        <v>1</v>
      </c>
      <c r="H7450" s="29">
        <v>1</v>
      </c>
      <c r="I7450" s="29">
        <v>1</v>
      </c>
      <c r="K7450" s="432"/>
      <c r="L7450" s="432" t="e">
        <f>IF(K7450=0,#REF!,0)</f>
        <v>#REF!</v>
      </c>
      <c r="O7450">
        <v>57095.741789</v>
      </c>
      <c r="P7450">
        <v>91</v>
      </c>
    </row>
    <row r="7451" spans="1:16">
      <c r="A7451" s="29">
        <v>7449</v>
      </c>
      <c r="B7451" s="29">
        <v>1032.623999999998</v>
      </c>
      <c r="C7451" s="29">
        <v>76484.100999999995</v>
      </c>
      <c r="D7451" s="29">
        <v>1</v>
      </c>
      <c r="E7451" s="29">
        <v>1</v>
      </c>
      <c r="F7451" s="29">
        <v>61916.573999999993</v>
      </c>
      <c r="G7451" s="29">
        <v>1</v>
      </c>
      <c r="H7451" s="29">
        <v>1</v>
      </c>
      <c r="I7451" s="29">
        <v>1</v>
      </c>
      <c r="K7451" s="432"/>
      <c r="L7451" s="432" t="e">
        <f>IF(K7451=0,#REF!,0)</f>
        <v>#REF!</v>
      </c>
      <c r="O7451">
        <v>58747.660828</v>
      </c>
      <c r="P7451">
        <v>68</v>
      </c>
    </row>
    <row r="7452" spans="1:16">
      <c r="A7452" s="29">
        <v>7450</v>
      </c>
      <c r="B7452" s="29">
        <v>1153.2399999999991</v>
      </c>
      <c r="C7452" s="29">
        <v>94010.341999999902</v>
      </c>
      <c r="D7452" s="29">
        <v>1</v>
      </c>
      <c r="E7452" s="29">
        <v>1</v>
      </c>
      <c r="F7452" s="29">
        <v>48438.199999999888</v>
      </c>
      <c r="G7452" s="29">
        <v>1</v>
      </c>
      <c r="H7452" s="29">
        <v>1</v>
      </c>
      <c r="I7452" s="29">
        <v>1</v>
      </c>
      <c r="K7452" s="432"/>
      <c r="L7452" s="432" t="e">
        <f>IF(K7452=0,#REF!,0)</f>
        <v>#REF!</v>
      </c>
      <c r="O7452">
        <v>61196.583648</v>
      </c>
      <c r="P7452">
        <v>47</v>
      </c>
    </row>
    <row r="7453" spans="1:16">
      <c r="A7453" s="29">
        <v>7451</v>
      </c>
      <c r="B7453" s="29">
        <v>1213.5469999999989</v>
      </c>
      <c r="C7453" s="29">
        <v>111365.0849999998</v>
      </c>
      <c r="D7453" s="29">
        <v>1</v>
      </c>
      <c r="E7453" s="29">
        <v>1</v>
      </c>
      <c r="F7453" s="29">
        <v>34713.964999999887</v>
      </c>
      <c r="G7453" s="29">
        <v>1</v>
      </c>
      <c r="H7453" s="29">
        <v>1</v>
      </c>
      <c r="I7453" s="29">
        <v>1</v>
      </c>
      <c r="K7453" s="432"/>
      <c r="L7453" s="432" t="e">
        <f>IF(K7453=0,#REF!,0)</f>
        <v>#REF!</v>
      </c>
      <c r="O7453">
        <v>61797.239074999998</v>
      </c>
      <c r="P7453">
        <v>41</v>
      </c>
    </row>
    <row r="7454" spans="1:16">
      <c r="A7454" s="29">
        <v>7452</v>
      </c>
      <c r="B7454" s="29">
        <v>1213.5469999999989</v>
      </c>
      <c r="C7454" s="29">
        <v>93107.427999999898</v>
      </c>
      <c r="D7454" s="29">
        <v>1</v>
      </c>
      <c r="E7454" s="29">
        <v>1</v>
      </c>
      <c r="F7454" s="29">
        <v>27299.441999999988</v>
      </c>
      <c r="G7454" s="29">
        <v>1</v>
      </c>
      <c r="H7454" s="29">
        <v>1</v>
      </c>
      <c r="I7454" s="29">
        <v>1</v>
      </c>
      <c r="K7454" s="432"/>
      <c r="L7454" s="432" t="e">
        <f>IF(K7454=0,#REF!,0)</f>
        <v>#REF!</v>
      </c>
      <c r="O7454">
        <v>60783.566926000007</v>
      </c>
      <c r="P7454">
        <v>37</v>
      </c>
    </row>
    <row r="7455" spans="1:16">
      <c r="A7455" s="29">
        <v>7453</v>
      </c>
      <c r="B7455" s="29">
        <v>6200.1660000000002</v>
      </c>
      <c r="C7455" s="29">
        <v>50100.599999999897</v>
      </c>
      <c r="D7455" s="29">
        <v>1</v>
      </c>
      <c r="E7455" s="29">
        <v>1</v>
      </c>
      <c r="F7455" s="29">
        <v>11957.12899999999</v>
      </c>
      <c r="G7455" s="29">
        <v>1</v>
      </c>
      <c r="H7455" s="29">
        <v>1</v>
      </c>
      <c r="I7455" s="29">
        <v>1</v>
      </c>
      <c r="K7455" s="432"/>
      <c r="L7455" s="432" t="e">
        <f>IF(K7455=0,#REF!,0)</f>
        <v>#REF!</v>
      </c>
      <c r="O7455">
        <v>57709.940032000013</v>
      </c>
      <c r="P7455">
        <v>34</v>
      </c>
    </row>
    <row r="7456" spans="1:16">
      <c r="A7456" s="29">
        <v>7454</v>
      </c>
      <c r="B7456" s="29">
        <v>1762.222</v>
      </c>
      <c r="C7456" s="29">
        <v>73291.010999999999</v>
      </c>
      <c r="D7456" s="29">
        <v>1</v>
      </c>
      <c r="E7456" s="29">
        <v>1</v>
      </c>
      <c r="F7456" s="29">
        <v>21059.79</v>
      </c>
      <c r="G7456" s="29">
        <v>1</v>
      </c>
      <c r="H7456" s="29">
        <v>1</v>
      </c>
      <c r="I7456" s="29">
        <v>1</v>
      </c>
      <c r="K7456" s="432"/>
      <c r="L7456" s="432" t="e">
        <f>IF(K7456=0,#REF!,0)</f>
        <v>#REF!</v>
      </c>
      <c r="O7456">
        <v>57113.245054999999</v>
      </c>
      <c r="P7456">
        <v>33</v>
      </c>
    </row>
    <row r="7457" spans="1:16">
      <c r="A7457" s="29">
        <v>7455</v>
      </c>
      <c r="B7457" s="29">
        <v>1032.623999999998</v>
      </c>
      <c r="C7457" s="29">
        <v>109279.55999999979</v>
      </c>
      <c r="D7457" s="29">
        <v>1</v>
      </c>
      <c r="E7457" s="29">
        <v>1</v>
      </c>
      <c r="F7457" s="29">
        <v>26208.435000000001</v>
      </c>
      <c r="G7457" s="29">
        <v>1</v>
      </c>
      <c r="H7457" s="29">
        <v>1</v>
      </c>
      <c r="I7457" s="29">
        <v>1</v>
      </c>
      <c r="K7457" s="432"/>
      <c r="L7457" s="432" t="e">
        <f>IF(K7457=0,#REF!,0)</f>
        <v>#REF!</v>
      </c>
      <c r="O7457">
        <v>60261.300323000003</v>
      </c>
      <c r="P7457">
        <v>29</v>
      </c>
    </row>
    <row r="7458" spans="1:16">
      <c r="A7458" s="29">
        <v>7456</v>
      </c>
      <c r="B7458" s="29">
        <v>1032.623999999998</v>
      </c>
      <c r="C7458" s="29">
        <v>91699.571999999898</v>
      </c>
      <c r="D7458" s="29">
        <v>1</v>
      </c>
      <c r="E7458" s="29">
        <v>1</v>
      </c>
      <c r="F7458" s="29">
        <v>29595.658999999989</v>
      </c>
      <c r="G7458" s="29">
        <v>1</v>
      </c>
      <c r="H7458" s="29">
        <v>1</v>
      </c>
      <c r="I7458" s="29">
        <v>1</v>
      </c>
      <c r="K7458" s="432"/>
      <c r="L7458" s="432" t="e">
        <f>IF(K7458=0,#REF!,0)</f>
        <v>#REF!</v>
      </c>
      <c r="O7458">
        <v>60749.402404</v>
      </c>
      <c r="P7458">
        <v>31</v>
      </c>
    </row>
    <row r="7459" spans="1:16">
      <c r="A7459" s="29">
        <v>7457</v>
      </c>
      <c r="B7459" s="29">
        <v>1032.623999999998</v>
      </c>
      <c r="C7459" s="29">
        <v>80056.106</v>
      </c>
      <c r="D7459" s="29">
        <v>1</v>
      </c>
      <c r="E7459" s="29">
        <v>1</v>
      </c>
      <c r="F7459" s="29">
        <v>32561.007000000001</v>
      </c>
      <c r="G7459" s="29">
        <v>1</v>
      </c>
      <c r="H7459" s="29">
        <v>1</v>
      </c>
      <c r="I7459" s="29">
        <v>1</v>
      </c>
      <c r="K7459" s="432"/>
      <c r="L7459" s="432" t="e">
        <f>IF(K7459=0,#REF!,0)</f>
        <v>#REF!</v>
      </c>
      <c r="O7459">
        <v>61194.738587</v>
      </c>
      <c r="P7459">
        <v>34</v>
      </c>
    </row>
    <row r="7460" spans="1:16">
      <c r="A7460" s="29">
        <v>7458</v>
      </c>
      <c r="B7460" s="29">
        <v>1762.222</v>
      </c>
      <c r="C7460" s="29">
        <v>44682.156999999897</v>
      </c>
      <c r="D7460" s="29">
        <v>1</v>
      </c>
      <c r="E7460" s="29">
        <v>1</v>
      </c>
      <c r="F7460" s="29">
        <v>35188.919999999889</v>
      </c>
      <c r="G7460" s="29">
        <v>1</v>
      </c>
      <c r="H7460" s="29">
        <v>1</v>
      </c>
      <c r="I7460" s="29">
        <v>1</v>
      </c>
      <c r="K7460" s="432"/>
      <c r="L7460" s="432" t="e">
        <f>IF(K7460=0,#REF!,0)</f>
        <v>#REF!</v>
      </c>
      <c r="O7460">
        <v>61649.127136000003</v>
      </c>
      <c r="P7460">
        <v>43</v>
      </c>
    </row>
    <row r="7461" spans="1:16">
      <c r="A7461" s="29">
        <v>7459</v>
      </c>
      <c r="B7461" s="29">
        <v>6139.8579999999993</v>
      </c>
      <c r="C7461" s="29">
        <v>28819.141999999902</v>
      </c>
      <c r="D7461" s="29">
        <v>1</v>
      </c>
      <c r="E7461" s="29">
        <v>1</v>
      </c>
      <c r="F7461" s="29">
        <v>29070.278999999999</v>
      </c>
      <c r="G7461" s="29">
        <v>1</v>
      </c>
      <c r="H7461" s="29">
        <v>1</v>
      </c>
      <c r="I7461" s="29">
        <v>1</v>
      </c>
      <c r="K7461" s="432"/>
      <c r="L7461" s="432" t="e">
        <f>IF(K7461=0,#REF!,0)</f>
        <v>#REF!</v>
      </c>
      <c r="O7461">
        <v>62358.282897999998</v>
      </c>
      <c r="P7461">
        <v>59</v>
      </c>
    </row>
    <row r="7462" spans="1:16">
      <c r="A7462" s="29">
        <v>7460</v>
      </c>
      <c r="B7462" s="29">
        <v>7599.07</v>
      </c>
      <c r="C7462" s="29">
        <v>30176.968999999899</v>
      </c>
      <c r="D7462" s="29">
        <v>1</v>
      </c>
      <c r="E7462" s="29">
        <v>1</v>
      </c>
      <c r="F7462" s="29">
        <v>27979.16699999999</v>
      </c>
      <c r="G7462" s="29">
        <v>1</v>
      </c>
      <c r="H7462" s="29">
        <v>1</v>
      </c>
      <c r="I7462" s="29">
        <v>1</v>
      </c>
      <c r="K7462" s="432"/>
      <c r="L7462" s="432" t="e">
        <f>IF(K7462=0,#REF!,0)</f>
        <v>#REF!</v>
      </c>
      <c r="O7462">
        <v>60794.832458999997</v>
      </c>
      <c r="P7462">
        <v>68</v>
      </c>
    </row>
    <row r="7463" spans="1:16">
      <c r="A7463" s="29">
        <v>7461</v>
      </c>
      <c r="B7463" s="29">
        <v>1762.222</v>
      </c>
      <c r="C7463" s="29">
        <v>16916.129999999899</v>
      </c>
      <c r="D7463" s="29">
        <v>1</v>
      </c>
      <c r="E7463" s="29">
        <v>1</v>
      </c>
      <c r="F7463" s="29">
        <v>39561.244999999901</v>
      </c>
      <c r="G7463" s="29">
        <v>1</v>
      </c>
      <c r="H7463" s="29">
        <v>1</v>
      </c>
      <c r="I7463" s="29">
        <v>1</v>
      </c>
      <c r="K7463" s="432"/>
      <c r="L7463" s="432" t="e">
        <f>IF(K7463=0,#REF!,0)</f>
        <v>#REF!</v>
      </c>
      <c r="O7463">
        <v>59502.621216</v>
      </c>
      <c r="P7463">
        <v>77</v>
      </c>
    </row>
    <row r="7464" spans="1:16">
      <c r="A7464" s="29">
        <v>7462</v>
      </c>
      <c r="B7464" s="29">
        <v>1762.222</v>
      </c>
      <c r="C7464" s="29">
        <v>16527.3319999999</v>
      </c>
      <c r="D7464" s="29">
        <v>1</v>
      </c>
      <c r="E7464" s="29">
        <v>1</v>
      </c>
      <c r="F7464" s="29">
        <v>2977.9629999999902</v>
      </c>
      <c r="G7464" s="29">
        <v>1</v>
      </c>
      <c r="H7464" s="29">
        <v>1</v>
      </c>
      <c r="I7464" s="29">
        <v>1</v>
      </c>
      <c r="K7464" s="432"/>
      <c r="L7464" s="432" t="e">
        <f>IF(K7464=0,#REF!,0)</f>
        <v>#REF!</v>
      </c>
      <c r="O7464">
        <v>57791.049225000002</v>
      </c>
      <c r="P7464">
        <v>73</v>
      </c>
    </row>
    <row r="7465" spans="1:16">
      <c r="A7465" s="29">
        <v>7463</v>
      </c>
      <c r="B7465" s="29">
        <v>1762.222</v>
      </c>
      <c r="C7465" s="29">
        <v>16147.932999999901</v>
      </c>
      <c r="D7465" s="29">
        <v>1</v>
      </c>
      <c r="E7465" s="29">
        <v>1</v>
      </c>
      <c r="F7465" s="29">
        <v>1664.76699999999</v>
      </c>
      <c r="G7465" s="29">
        <v>1</v>
      </c>
      <c r="H7465" s="29">
        <v>1</v>
      </c>
      <c r="I7465" s="29">
        <v>1</v>
      </c>
      <c r="K7465" s="432"/>
      <c r="L7465" s="432" t="e">
        <f>IF(K7465=0,#REF!,0)</f>
        <v>#REF!</v>
      </c>
      <c r="O7465">
        <v>57695.647521999999</v>
      </c>
      <c r="P7465">
        <v>76</v>
      </c>
    </row>
    <row r="7466" spans="1:16">
      <c r="A7466" s="29">
        <v>7464</v>
      </c>
      <c r="B7466" s="29">
        <v>1032.623999999998</v>
      </c>
      <c r="C7466" s="29">
        <v>16206.0909999999</v>
      </c>
      <c r="D7466" s="29">
        <v>1</v>
      </c>
      <c r="E7466" s="29">
        <v>1</v>
      </c>
      <c r="F7466" s="29">
        <v>1272.6400000000001</v>
      </c>
      <c r="G7466" s="29">
        <v>1</v>
      </c>
      <c r="H7466" s="29">
        <v>1</v>
      </c>
      <c r="I7466" s="29">
        <v>1</v>
      </c>
      <c r="K7466" s="432"/>
      <c r="L7466" s="432" t="e">
        <f>IF(K7466=0,#REF!,0)</f>
        <v>#REF!</v>
      </c>
      <c r="O7466">
        <v>56999.413697000004</v>
      </c>
      <c r="P7466">
        <v>67</v>
      </c>
    </row>
    <row r="7467" spans="1:16">
      <c r="A7467" s="29">
        <v>7465</v>
      </c>
      <c r="B7467" s="29">
        <v>1032.623999999998</v>
      </c>
      <c r="C7467" s="29">
        <v>16273.8729999999</v>
      </c>
      <c r="D7467" s="29">
        <v>1</v>
      </c>
      <c r="E7467" s="29">
        <v>1</v>
      </c>
      <c r="F7467" s="29">
        <v>563.902999999999</v>
      </c>
      <c r="G7467" s="29">
        <v>1</v>
      </c>
      <c r="H7467" s="29">
        <v>1</v>
      </c>
      <c r="I7467" s="29">
        <v>1</v>
      </c>
      <c r="K7467" s="432"/>
      <c r="L7467" s="432" t="e">
        <f>IF(K7467=0,#REF!,0)</f>
        <v>#REF!</v>
      </c>
      <c r="O7467">
        <v>56728.393524999999</v>
      </c>
      <c r="P7467">
        <v>60</v>
      </c>
    </row>
    <row r="7468" spans="1:16">
      <c r="A7468" s="29">
        <v>7466</v>
      </c>
      <c r="B7468" s="29">
        <v>1032.623999999998</v>
      </c>
      <c r="C7468" s="29">
        <v>16271.4799999999</v>
      </c>
      <c r="D7468" s="29">
        <v>1</v>
      </c>
      <c r="E7468" s="29">
        <v>1</v>
      </c>
      <c r="F7468" s="29">
        <v>327.90199999999902</v>
      </c>
      <c r="G7468" s="29">
        <v>1</v>
      </c>
      <c r="H7468" s="29">
        <v>1</v>
      </c>
      <c r="I7468" s="29">
        <v>1</v>
      </c>
      <c r="K7468" s="432"/>
      <c r="L7468" s="432" t="e">
        <f>IF(K7468=0,#REF!,0)</f>
        <v>#REF!</v>
      </c>
      <c r="O7468">
        <v>54293.106201000002</v>
      </c>
      <c r="P7468">
        <v>51</v>
      </c>
    </row>
    <row r="7469" spans="1:16">
      <c r="A7469" s="29">
        <v>7467</v>
      </c>
      <c r="B7469" s="29">
        <v>1032.623999999998</v>
      </c>
      <c r="C7469" s="29">
        <v>16335.417999999891</v>
      </c>
      <c r="D7469" s="29">
        <v>1</v>
      </c>
      <c r="E7469" s="29">
        <v>1</v>
      </c>
      <c r="F7469" s="29">
        <v>287.69200000000001</v>
      </c>
      <c r="G7469" s="29">
        <v>1</v>
      </c>
      <c r="H7469" s="29">
        <v>1</v>
      </c>
      <c r="I7469" s="29">
        <v>1</v>
      </c>
      <c r="K7469" s="432"/>
      <c r="L7469" s="432" t="e">
        <f>IF(K7469=0,#REF!,0)</f>
        <v>#REF!</v>
      </c>
      <c r="O7469">
        <v>53803.249602999997</v>
      </c>
      <c r="P7469">
        <v>47</v>
      </c>
    </row>
    <row r="7470" spans="1:16">
      <c r="A7470" s="29">
        <v>7468</v>
      </c>
      <c r="B7470" s="29">
        <v>1032.623999999998</v>
      </c>
      <c r="C7470" s="29">
        <v>16363.0339999999</v>
      </c>
      <c r="D7470" s="29">
        <v>1</v>
      </c>
      <c r="E7470" s="29">
        <v>1</v>
      </c>
      <c r="F7470" s="29">
        <v>315.25299999999999</v>
      </c>
      <c r="G7470" s="29">
        <v>1</v>
      </c>
      <c r="H7470" s="29">
        <v>1</v>
      </c>
      <c r="I7470" s="29">
        <v>1</v>
      </c>
      <c r="K7470" s="432"/>
      <c r="L7470" s="432" t="e">
        <f>IF(K7470=0,#REF!,0)</f>
        <v>#REF!</v>
      </c>
      <c r="O7470">
        <v>53731.178346000001</v>
      </c>
      <c r="P7470">
        <v>43</v>
      </c>
    </row>
    <row r="7471" spans="1:16">
      <c r="A7471" s="29">
        <v>7469</v>
      </c>
      <c r="B7471" s="29">
        <v>1032.623999999998</v>
      </c>
      <c r="C7471" s="29">
        <v>16407.166999999899</v>
      </c>
      <c r="D7471" s="29">
        <v>1</v>
      </c>
      <c r="E7471" s="29">
        <v>1</v>
      </c>
      <c r="F7471" s="29">
        <v>387.32399999999899</v>
      </c>
      <c r="G7471" s="29">
        <v>1</v>
      </c>
      <c r="H7471" s="29">
        <v>1</v>
      </c>
      <c r="I7471" s="29">
        <v>1</v>
      </c>
      <c r="K7471" s="432"/>
      <c r="L7471" s="432" t="e">
        <f>IF(K7471=0,#REF!,0)</f>
        <v>#REF!</v>
      </c>
      <c r="O7471">
        <v>53556.388060999998</v>
      </c>
      <c r="P7471">
        <v>44</v>
      </c>
    </row>
    <row r="7472" spans="1:16">
      <c r="A7472" s="29">
        <v>7470</v>
      </c>
      <c r="B7472" s="29">
        <v>1762.222</v>
      </c>
      <c r="C7472" s="29">
        <v>16445.336999999901</v>
      </c>
      <c r="D7472" s="29">
        <v>1</v>
      </c>
      <c r="E7472" s="29">
        <v>1</v>
      </c>
      <c r="F7472" s="29">
        <v>2890.4399999999991</v>
      </c>
      <c r="G7472" s="29">
        <v>1</v>
      </c>
      <c r="H7472" s="29">
        <v>1</v>
      </c>
      <c r="I7472" s="29">
        <v>1</v>
      </c>
      <c r="K7472" s="432"/>
      <c r="L7472" s="432" t="e">
        <f>IF(K7472=0,#REF!,0)</f>
        <v>#REF!</v>
      </c>
      <c r="O7472">
        <v>54259.154145</v>
      </c>
      <c r="P7472">
        <v>46</v>
      </c>
    </row>
    <row r="7473" spans="1:16">
      <c r="A7473" s="29">
        <v>7471</v>
      </c>
      <c r="B7473" s="29">
        <v>6139.8579999999993</v>
      </c>
      <c r="C7473" s="29">
        <v>16601.772999999888</v>
      </c>
      <c r="D7473" s="29">
        <v>1</v>
      </c>
      <c r="E7473" s="29">
        <v>1</v>
      </c>
      <c r="F7473" s="29">
        <v>79680.161999999982</v>
      </c>
      <c r="G7473" s="29">
        <v>1</v>
      </c>
      <c r="H7473" s="29">
        <v>1</v>
      </c>
      <c r="I7473" s="29">
        <v>1</v>
      </c>
      <c r="K7473" s="432"/>
      <c r="L7473" s="432" t="e">
        <f>IF(K7473=0,#REF!,0)</f>
        <v>#REF!</v>
      </c>
      <c r="O7473">
        <v>56250.690277000002</v>
      </c>
      <c r="P7473">
        <v>57</v>
      </c>
    </row>
    <row r="7474" spans="1:16">
      <c r="A7474" s="29">
        <v>7472</v>
      </c>
      <c r="B7474" s="29">
        <v>1762.222</v>
      </c>
      <c r="C7474" s="29">
        <v>48205.697999999902</v>
      </c>
      <c r="D7474" s="29">
        <v>1</v>
      </c>
      <c r="E7474" s="29">
        <v>1</v>
      </c>
      <c r="F7474" s="29">
        <v>81914.547999999893</v>
      </c>
      <c r="G7474" s="29">
        <v>1</v>
      </c>
      <c r="H7474" s="29">
        <v>1</v>
      </c>
      <c r="I7474" s="29">
        <v>1</v>
      </c>
      <c r="K7474" s="432"/>
      <c r="L7474" s="432" t="e">
        <f>IF(K7474=0,#REF!,0)</f>
        <v>#REF!</v>
      </c>
      <c r="O7474">
        <v>58100.193815999999</v>
      </c>
      <c r="P7474">
        <v>76</v>
      </c>
    </row>
    <row r="7475" spans="1:16">
      <c r="A7475" s="29">
        <v>7473</v>
      </c>
      <c r="B7475" s="29">
        <v>1032.623999999998</v>
      </c>
      <c r="C7475" s="29">
        <v>77320.796000000002</v>
      </c>
      <c r="D7475" s="29">
        <v>1</v>
      </c>
      <c r="E7475" s="29">
        <v>1</v>
      </c>
      <c r="F7475" s="29">
        <v>72039.799999999988</v>
      </c>
      <c r="G7475" s="29">
        <v>1</v>
      </c>
      <c r="H7475" s="29">
        <v>1</v>
      </c>
      <c r="I7475" s="29">
        <v>1</v>
      </c>
      <c r="K7475" s="432"/>
      <c r="L7475" s="432" t="e">
        <f>IF(K7475=0,#REF!,0)</f>
        <v>#REF!</v>
      </c>
      <c r="O7475">
        <v>58613.483156000002</v>
      </c>
      <c r="P7475">
        <v>56</v>
      </c>
    </row>
    <row r="7476" spans="1:16">
      <c r="A7476" s="29">
        <v>7474</v>
      </c>
      <c r="B7476" s="29">
        <v>1153.2399999999991</v>
      </c>
      <c r="C7476" s="29">
        <v>94940.509999999893</v>
      </c>
      <c r="D7476" s="29">
        <v>1</v>
      </c>
      <c r="E7476" s="29">
        <v>1</v>
      </c>
      <c r="F7476" s="29">
        <v>58900.09</v>
      </c>
      <c r="G7476" s="29">
        <v>1</v>
      </c>
      <c r="H7476" s="29">
        <v>1</v>
      </c>
      <c r="I7476" s="29">
        <v>1</v>
      </c>
      <c r="K7476" s="432"/>
      <c r="L7476" s="432" t="e">
        <f>IF(K7476=0,#REF!,0)</f>
        <v>#REF!</v>
      </c>
      <c r="O7476">
        <v>61100.128538999998</v>
      </c>
      <c r="P7476">
        <v>43</v>
      </c>
    </row>
    <row r="7477" spans="1:16">
      <c r="A7477" s="29">
        <v>7475</v>
      </c>
      <c r="B7477" s="29">
        <v>1213.5469999999989</v>
      </c>
      <c r="C7477" s="29">
        <v>112416.21499999979</v>
      </c>
      <c r="D7477" s="29">
        <v>1</v>
      </c>
      <c r="E7477" s="29">
        <v>1</v>
      </c>
      <c r="F7477" s="29">
        <v>48325.966999999902</v>
      </c>
      <c r="G7477" s="29">
        <v>1</v>
      </c>
      <c r="H7477" s="29">
        <v>1</v>
      </c>
      <c r="I7477" s="29">
        <v>1</v>
      </c>
      <c r="K7477" s="432"/>
      <c r="L7477" s="432" t="e">
        <f>IF(K7477=0,#REF!,0)</f>
        <v>#REF!</v>
      </c>
      <c r="O7477">
        <v>60646.369078999996</v>
      </c>
      <c r="P7477">
        <v>37</v>
      </c>
    </row>
    <row r="7478" spans="1:16">
      <c r="A7478" s="29">
        <v>7476</v>
      </c>
      <c r="B7478" s="29">
        <v>1213.5469999999989</v>
      </c>
      <c r="C7478" s="29">
        <v>93784.843999999895</v>
      </c>
      <c r="D7478" s="29">
        <v>1</v>
      </c>
      <c r="E7478" s="29">
        <v>1</v>
      </c>
      <c r="F7478" s="29">
        <v>38716.165000000001</v>
      </c>
      <c r="G7478" s="29">
        <v>1</v>
      </c>
      <c r="H7478" s="29">
        <v>1</v>
      </c>
      <c r="I7478" s="29">
        <v>1</v>
      </c>
      <c r="K7478" s="432">
        <v>12839.56018880131</v>
      </c>
      <c r="L7478" s="432">
        <f>IF(K7478=0,#REF!,0)</f>
        <v>0</v>
      </c>
      <c r="O7478">
        <v>60206.085723999997</v>
      </c>
      <c r="P7478">
        <v>29</v>
      </c>
    </row>
    <row r="7479" spans="1:16">
      <c r="A7479" s="29">
        <v>7477</v>
      </c>
      <c r="B7479" s="29">
        <v>6200.1660000000002</v>
      </c>
      <c r="C7479" s="29">
        <v>50750.479999999887</v>
      </c>
      <c r="D7479" s="29">
        <v>1</v>
      </c>
      <c r="E7479" s="29">
        <v>1</v>
      </c>
      <c r="F7479" s="29">
        <v>23372.837</v>
      </c>
      <c r="G7479" s="29">
        <v>1</v>
      </c>
      <c r="H7479" s="29">
        <v>1</v>
      </c>
      <c r="I7479" s="29">
        <v>1</v>
      </c>
      <c r="K7479" s="432">
        <v>74.318952589132664</v>
      </c>
      <c r="L7479" s="432">
        <f>IF(K7479=0,#REF!,0)</f>
        <v>0</v>
      </c>
      <c r="O7479">
        <v>56657.966032999997</v>
      </c>
      <c r="P7479">
        <v>36</v>
      </c>
    </row>
    <row r="7480" spans="1:16">
      <c r="A7480" s="29">
        <v>7478</v>
      </c>
      <c r="B7480" s="29">
        <v>1762.222</v>
      </c>
      <c r="C7480" s="29">
        <v>73924.601999999999</v>
      </c>
      <c r="D7480" s="29">
        <v>1</v>
      </c>
      <c r="E7480" s="29">
        <v>1</v>
      </c>
      <c r="F7480" s="29">
        <v>30600.382000000001</v>
      </c>
      <c r="G7480" s="29">
        <v>1</v>
      </c>
      <c r="H7480" s="29">
        <v>1</v>
      </c>
      <c r="I7480" s="29">
        <v>1</v>
      </c>
      <c r="K7480" s="432">
        <v>17237.38483609958</v>
      </c>
      <c r="L7480" s="432">
        <f>IF(K7480=0,#REF!,0)</f>
        <v>0</v>
      </c>
      <c r="O7480">
        <v>56000.844512000003</v>
      </c>
      <c r="P7480">
        <v>33</v>
      </c>
    </row>
    <row r="7481" spans="1:16">
      <c r="A7481" s="29">
        <v>7479</v>
      </c>
      <c r="B7481" s="29">
        <v>1032.623999999998</v>
      </c>
      <c r="C7481" s="29">
        <v>109501.3639999998</v>
      </c>
      <c r="D7481" s="29">
        <v>1</v>
      </c>
      <c r="E7481" s="29">
        <v>1</v>
      </c>
      <c r="F7481" s="29">
        <v>28607.43</v>
      </c>
      <c r="G7481" s="29">
        <v>1</v>
      </c>
      <c r="H7481" s="29">
        <v>1</v>
      </c>
      <c r="I7481" s="29">
        <v>1</v>
      </c>
      <c r="K7481" s="432"/>
      <c r="L7481" s="432" t="e">
        <f>IF(K7481=0,#REF!,0)</f>
        <v>#REF!</v>
      </c>
      <c r="O7481">
        <v>58790.609741</v>
      </c>
      <c r="P7481">
        <v>31</v>
      </c>
    </row>
    <row r="7482" spans="1:16">
      <c r="A7482" s="29">
        <v>7480</v>
      </c>
      <c r="B7482" s="29">
        <v>1032.623999999998</v>
      </c>
      <c r="C7482" s="29">
        <v>91672.674999999901</v>
      </c>
      <c r="D7482" s="29">
        <v>1</v>
      </c>
      <c r="E7482" s="29">
        <v>1</v>
      </c>
      <c r="F7482" s="29">
        <v>27894.602999999901</v>
      </c>
      <c r="G7482" s="29">
        <v>1</v>
      </c>
      <c r="H7482" s="29">
        <v>1</v>
      </c>
      <c r="I7482" s="29">
        <v>1</v>
      </c>
      <c r="K7482" s="432"/>
      <c r="L7482" s="432" t="e">
        <f>IF(K7482=0,#REF!,0)</f>
        <v>#REF!</v>
      </c>
      <c r="O7482">
        <v>58930.054015000002</v>
      </c>
      <c r="P7482">
        <v>33</v>
      </c>
    </row>
    <row r="7483" spans="1:16">
      <c r="A7483" s="29">
        <v>7481</v>
      </c>
      <c r="B7483" s="29">
        <v>1032.623999999998</v>
      </c>
      <c r="C7483" s="29">
        <v>80132.637999999992</v>
      </c>
      <c r="D7483" s="29">
        <v>1</v>
      </c>
      <c r="E7483" s="29">
        <v>1</v>
      </c>
      <c r="F7483" s="29">
        <v>32970.708999999893</v>
      </c>
      <c r="G7483" s="29">
        <v>1</v>
      </c>
      <c r="H7483" s="29">
        <v>1</v>
      </c>
      <c r="I7483" s="29">
        <v>1</v>
      </c>
      <c r="K7483" s="432"/>
      <c r="L7483" s="432" t="e">
        <f>IF(K7483=0,#REF!,0)</f>
        <v>#REF!</v>
      </c>
      <c r="O7483">
        <v>59779.805390000001</v>
      </c>
      <c r="P7483">
        <v>34</v>
      </c>
    </row>
    <row r="7484" spans="1:16">
      <c r="A7484" s="29">
        <v>7482</v>
      </c>
      <c r="B7484" s="29">
        <v>1762.222</v>
      </c>
      <c r="C7484" s="29">
        <v>44890.911999999887</v>
      </c>
      <c r="D7484" s="29">
        <v>1</v>
      </c>
      <c r="E7484" s="29">
        <v>1</v>
      </c>
      <c r="F7484" s="29">
        <v>37558.727999999901</v>
      </c>
      <c r="G7484" s="29">
        <v>1</v>
      </c>
      <c r="H7484" s="29">
        <v>1</v>
      </c>
      <c r="I7484" s="29">
        <v>1</v>
      </c>
      <c r="K7484" s="432"/>
      <c r="L7484" s="432" t="e">
        <f>IF(K7484=0,#REF!,0)</f>
        <v>#REF!</v>
      </c>
      <c r="O7484">
        <v>60794.830017</v>
      </c>
      <c r="P7484">
        <v>50</v>
      </c>
    </row>
    <row r="7485" spans="1:16">
      <c r="A7485" s="29">
        <v>7483</v>
      </c>
      <c r="B7485" s="29">
        <v>6139.8579999999993</v>
      </c>
      <c r="C7485" s="29">
        <v>28990.070999999902</v>
      </c>
      <c r="D7485" s="29">
        <v>1</v>
      </c>
      <c r="E7485" s="29">
        <v>1</v>
      </c>
      <c r="F7485" s="29">
        <v>31963.0449999999</v>
      </c>
      <c r="G7485" s="29">
        <v>1</v>
      </c>
      <c r="H7485" s="29">
        <v>1</v>
      </c>
      <c r="I7485" s="29">
        <v>1</v>
      </c>
      <c r="K7485" s="432"/>
      <c r="L7485" s="432" t="e">
        <f>IF(K7485=0,#REF!,0)</f>
        <v>#REF!</v>
      </c>
      <c r="O7485">
        <v>61766.935181000001</v>
      </c>
      <c r="P7485">
        <v>65</v>
      </c>
    </row>
    <row r="7486" spans="1:16">
      <c r="A7486" s="29">
        <v>7484</v>
      </c>
      <c r="B7486" s="29">
        <v>7599.07</v>
      </c>
      <c r="C7486" s="29">
        <v>30380.892999999902</v>
      </c>
      <c r="D7486" s="29">
        <v>1</v>
      </c>
      <c r="E7486" s="29">
        <v>1</v>
      </c>
      <c r="F7486" s="29">
        <v>31068.025000000001</v>
      </c>
      <c r="G7486" s="29">
        <v>1</v>
      </c>
      <c r="H7486" s="29">
        <v>1</v>
      </c>
      <c r="I7486" s="29">
        <v>1</v>
      </c>
      <c r="K7486" s="432"/>
      <c r="L7486" s="432" t="e">
        <f>IF(K7486=0,#REF!,0)</f>
        <v>#REF!</v>
      </c>
      <c r="O7486">
        <v>60730.084259000003</v>
      </c>
      <c r="P7486">
        <v>77</v>
      </c>
    </row>
    <row r="7487" spans="1:16">
      <c r="A7487" s="29">
        <v>7485</v>
      </c>
      <c r="B7487" s="29">
        <v>1762.222</v>
      </c>
      <c r="C7487" s="29">
        <v>17041.284999999902</v>
      </c>
      <c r="D7487" s="29">
        <v>1</v>
      </c>
      <c r="E7487" s="29">
        <v>1</v>
      </c>
      <c r="F7487" s="29">
        <v>43431.486999999986</v>
      </c>
      <c r="G7487" s="29">
        <v>1</v>
      </c>
      <c r="H7487" s="29">
        <v>1</v>
      </c>
      <c r="I7487" s="29">
        <v>1</v>
      </c>
      <c r="K7487" s="432"/>
      <c r="L7487" s="432" t="e">
        <f>IF(K7487=0,#REF!,0)</f>
        <v>#REF!</v>
      </c>
      <c r="O7487">
        <v>59304.682981999998</v>
      </c>
      <c r="P7487">
        <v>83</v>
      </c>
    </row>
    <row r="7488" spans="1:16">
      <c r="A7488" s="29">
        <v>7486</v>
      </c>
      <c r="B7488" s="29">
        <v>1762.222</v>
      </c>
      <c r="C7488" s="29">
        <v>16666.646999999899</v>
      </c>
      <c r="D7488" s="29">
        <v>1</v>
      </c>
      <c r="E7488" s="29">
        <v>1</v>
      </c>
      <c r="F7488" s="29">
        <v>2979.2019999999902</v>
      </c>
      <c r="G7488" s="29">
        <v>1</v>
      </c>
      <c r="H7488" s="29">
        <v>1</v>
      </c>
      <c r="I7488" s="29">
        <v>1</v>
      </c>
      <c r="K7488" s="432"/>
      <c r="L7488" s="432" t="e">
        <f>IF(K7488=0,#REF!,0)</f>
        <v>#REF!</v>
      </c>
      <c r="O7488">
        <v>59404.600401000003</v>
      </c>
      <c r="P7488">
        <v>86</v>
      </c>
    </row>
    <row r="7489" spans="1:16">
      <c r="A7489" s="29">
        <v>7487</v>
      </c>
      <c r="B7489" s="29">
        <v>1762.222</v>
      </c>
      <c r="C7489" s="29">
        <v>16300.978999999899</v>
      </c>
      <c r="D7489" s="29">
        <v>1</v>
      </c>
      <c r="E7489" s="29">
        <v>1</v>
      </c>
      <c r="F7489" s="29">
        <v>1665.655</v>
      </c>
      <c r="G7489" s="29">
        <v>1</v>
      </c>
      <c r="H7489" s="29">
        <v>1</v>
      </c>
      <c r="I7489" s="29">
        <v>1</v>
      </c>
      <c r="K7489" s="432"/>
      <c r="L7489" s="432" t="e">
        <f>IF(K7489=0,#REF!,0)</f>
        <v>#REF!</v>
      </c>
      <c r="O7489">
        <v>59066.695983999998</v>
      </c>
      <c r="P7489">
        <v>84</v>
      </c>
    </row>
    <row r="7490" spans="1:16">
      <c r="A7490" s="29">
        <v>7488</v>
      </c>
      <c r="B7490" s="29">
        <v>1032.623999999998</v>
      </c>
      <c r="C7490" s="29">
        <v>16378.261999999901</v>
      </c>
      <c r="D7490" s="29">
        <v>1</v>
      </c>
      <c r="E7490" s="29">
        <v>1</v>
      </c>
      <c r="F7490" s="29">
        <v>1273.5159999999901</v>
      </c>
      <c r="G7490" s="29">
        <v>1</v>
      </c>
      <c r="H7490" s="29">
        <v>1</v>
      </c>
      <c r="I7490" s="29">
        <v>1</v>
      </c>
      <c r="K7490" s="432"/>
      <c r="L7490" s="432" t="e">
        <f>IF(K7490=0,#REF!,0)</f>
        <v>#REF!</v>
      </c>
      <c r="O7490">
        <v>58571.468657999998</v>
      </c>
      <c r="P7490">
        <v>78</v>
      </c>
    </row>
    <row r="7491" spans="1:16">
      <c r="A7491" s="29">
        <v>7489</v>
      </c>
      <c r="B7491" s="29">
        <v>1032.623999999998</v>
      </c>
      <c r="C7491" s="29">
        <v>16415.227999999901</v>
      </c>
      <c r="D7491" s="29">
        <v>1</v>
      </c>
      <c r="E7491" s="29">
        <v>1</v>
      </c>
      <c r="F7491" s="29">
        <v>546.47899999999902</v>
      </c>
      <c r="G7491" s="29">
        <v>1</v>
      </c>
      <c r="H7491" s="29">
        <v>1</v>
      </c>
      <c r="I7491" s="29">
        <v>1</v>
      </c>
      <c r="K7491" s="432"/>
      <c r="L7491" s="432" t="e">
        <f>IF(K7491=0,#REF!,0)</f>
        <v>#REF!</v>
      </c>
      <c r="O7491">
        <v>57345.078461999998</v>
      </c>
      <c r="P7491">
        <v>71</v>
      </c>
    </row>
    <row r="7492" spans="1:16">
      <c r="A7492" s="29">
        <v>7490</v>
      </c>
      <c r="B7492" s="29">
        <v>1032.623999999998</v>
      </c>
      <c r="C7492" s="29">
        <v>16397.447999999898</v>
      </c>
      <c r="D7492" s="29">
        <v>1</v>
      </c>
      <c r="E7492" s="29">
        <v>1</v>
      </c>
      <c r="F7492" s="29">
        <v>607.08300000000008</v>
      </c>
      <c r="G7492" s="29">
        <v>1</v>
      </c>
      <c r="H7492" s="29">
        <v>1</v>
      </c>
      <c r="I7492" s="29">
        <v>1</v>
      </c>
      <c r="K7492" s="432"/>
      <c r="L7492" s="432" t="e">
        <f>IF(K7492=0,#REF!,0)</f>
        <v>#REF!</v>
      </c>
      <c r="O7492">
        <v>55096.400300000001</v>
      </c>
      <c r="P7492">
        <v>67</v>
      </c>
    </row>
    <row r="7493" spans="1:16">
      <c r="A7493" s="29">
        <v>7491</v>
      </c>
      <c r="B7493" s="29">
        <v>1032.623999999998</v>
      </c>
      <c r="C7493" s="29">
        <v>16458.392999999902</v>
      </c>
      <c r="D7493" s="29">
        <v>1</v>
      </c>
      <c r="E7493" s="29">
        <v>1</v>
      </c>
      <c r="F7493" s="29">
        <v>448.83199999999903</v>
      </c>
      <c r="G7493" s="29">
        <v>1</v>
      </c>
      <c r="H7493" s="29">
        <v>1</v>
      </c>
      <c r="I7493" s="29">
        <v>1</v>
      </c>
      <c r="K7493" s="432"/>
      <c r="L7493" s="432" t="e">
        <f>IF(K7493=0,#REF!,0)</f>
        <v>#REF!</v>
      </c>
      <c r="O7493">
        <v>54282.577393</v>
      </c>
      <c r="P7493">
        <v>61</v>
      </c>
    </row>
    <row r="7494" spans="1:16">
      <c r="A7494" s="29">
        <v>7492</v>
      </c>
      <c r="B7494" s="29">
        <v>1032.623999999998</v>
      </c>
      <c r="C7494" s="29">
        <v>16461.8669999999</v>
      </c>
      <c r="D7494" s="29">
        <v>1</v>
      </c>
      <c r="E7494" s="29">
        <v>1</v>
      </c>
      <c r="F7494" s="29">
        <v>496.14499999999902</v>
      </c>
      <c r="G7494" s="29">
        <v>1</v>
      </c>
      <c r="H7494" s="29">
        <v>1</v>
      </c>
      <c r="I7494" s="29">
        <v>1</v>
      </c>
      <c r="K7494" s="432"/>
      <c r="L7494" s="432" t="e">
        <f>IF(K7494=0,#REF!,0)</f>
        <v>#REF!</v>
      </c>
      <c r="O7494">
        <v>54510.961579000003</v>
      </c>
      <c r="P7494">
        <v>63</v>
      </c>
    </row>
    <row r="7495" spans="1:16">
      <c r="A7495" s="29">
        <v>7493</v>
      </c>
      <c r="B7495" s="29">
        <v>1032.623999999998</v>
      </c>
      <c r="C7495" s="29">
        <v>16483.0109999999</v>
      </c>
      <c r="D7495" s="29">
        <v>1</v>
      </c>
      <c r="E7495" s="29">
        <v>1</v>
      </c>
      <c r="F7495" s="29">
        <v>1271.792999999999</v>
      </c>
      <c r="G7495" s="29">
        <v>1</v>
      </c>
      <c r="H7495" s="29">
        <v>1</v>
      </c>
      <c r="I7495" s="29">
        <v>1</v>
      </c>
      <c r="K7495" s="432"/>
      <c r="L7495" s="432" t="e">
        <f>IF(K7495=0,#REF!,0)</f>
        <v>#REF!</v>
      </c>
      <c r="O7495">
        <v>54813.724913999999</v>
      </c>
      <c r="P7495">
        <v>63</v>
      </c>
    </row>
    <row r="7496" spans="1:16">
      <c r="A7496" s="29">
        <v>7494</v>
      </c>
      <c r="B7496" s="29">
        <v>1762.222</v>
      </c>
      <c r="C7496" s="29">
        <v>16479.3659999999</v>
      </c>
      <c r="D7496" s="29">
        <v>1</v>
      </c>
      <c r="E7496" s="29">
        <v>1</v>
      </c>
      <c r="F7496" s="29">
        <v>2516.0009999999902</v>
      </c>
      <c r="G7496" s="29">
        <v>1</v>
      </c>
      <c r="H7496" s="29">
        <v>1</v>
      </c>
      <c r="I7496" s="29">
        <v>1</v>
      </c>
      <c r="K7496" s="432"/>
      <c r="L7496" s="432" t="e">
        <f>IF(K7496=0,#REF!,0)</f>
        <v>#REF!</v>
      </c>
      <c r="O7496">
        <v>55782.317870999999</v>
      </c>
      <c r="P7496">
        <v>69</v>
      </c>
    </row>
    <row r="7497" spans="1:16">
      <c r="A7497" s="29">
        <v>7495</v>
      </c>
      <c r="B7497" s="29">
        <v>6139.8579999999993</v>
      </c>
      <c r="C7497" s="29">
        <v>16592.976999999901</v>
      </c>
      <c r="D7497" s="29">
        <v>1</v>
      </c>
      <c r="E7497" s="29">
        <v>1</v>
      </c>
      <c r="F7497" s="29">
        <v>80331.247999999992</v>
      </c>
      <c r="G7497" s="29">
        <v>1</v>
      </c>
      <c r="H7497" s="29">
        <v>1</v>
      </c>
      <c r="I7497" s="29">
        <v>1</v>
      </c>
      <c r="K7497" s="432"/>
      <c r="L7497" s="432" t="e">
        <f>IF(K7497=0,#REF!,0)</f>
        <v>#REF!</v>
      </c>
      <c r="O7497">
        <v>57086.941436000001</v>
      </c>
      <c r="P7497">
        <v>79</v>
      </c>
    </row>
    <row r="7498" spans="1:16">
      <c r="A7498" s="29">
        <v>7496</v>
      </c>
      <c r="B7498" s="29">
        <v>1762.222</v>
      </c>
      <c r="C7498" s="29">
        <v>30608.193999999901</v>
      </c>
      <c r="D7498" s="29">
        <v>1</v>
      </c>
      <c r="E7498" s="29">
        <v>1</v>
      </c>
      <c r="F7498" s="29">
        <v>83446.097999999998</v>
      </c>
      <c r="G7498" s="29">
        <v>1</v>
      </c>
      <c r="H7498" s="29">
        <v>1</v>
      </c>
      <c r="I7498" s="29">
        <v>1</v>
      </c>
      <c r="K7498" s="432"/>
      <c r="L7498" s="432" t="e">
        <f>IF(K7498=0,#REF!,0)</f>
        <v>#REF!</v>
      </c>
      <c r="O7498">
        <v>58262.440125000001</v>
      </c>
      <c r="P7498">
        <v>99</v>
      </c>
    </row>
    <row r="7499" spans="1:16">
      <c r="A7499" s="29">
        <v>7497</v>
      </c>
      <c r="B7499" s="29">
        <v>1032.623999999998</v>
      </c>
      <c r="C7499" s="29">
        <v>31441.2949999999</v>
      </c>
      <c r="D7499" s="29">
        <v>1</v>
      </c>
      <c r="E7499" s="29">
        <v>1</v>
      </c>
      <c r="F7499" s="29">
        <v>81966.713000000003</v>
      </c>
      <c r="G7499" s="29">
        <v>1</v>
      </c>
      <c r="H7499" s="29">
        <v>1</v>
      </c>
      <c r="I7499" s="29">
        <v>1</v>
      </c>
      <c r="K7499" s="432"/>
      <c r="L7499" s="432" t="e">
        <f>IF(K7499=0,#REF!,0)</f>
        <v>#REF!</v>
      </c>
      <c r="O7499">
        <v>59505.409270999997</v>
      </c>
      <c r="P7499">
        <v>74</v>
      </c>
    </row>
    <row r="7500" spans="1:16">
      <c r="A7500" s="29">
        <v>7498</v>
      </c>
      <c r="B7500" s="29">
        <v>1153.2399999999991</v>
      </c>
      <c r="C7500" s="29">
        <v>32206.572999999891</v>
      </c>
      <c r="D7500" s="29">
        <v>1</v>
      </c>
      <c r="E7500" s="29">
        <v>1</v>
      </c>
      <c r="F7500" s="29">
        <v>75036.667999999889</v>
      </c>
      <c r="G7500" s="29">
        <v>1</v>
      </c>
      <c r="H7500" s="29">
        <v>1</v>
      </c>
      <c r="I7500" s="29">
        <v>1</v>
      </c>
      <c r="K7500" s="432"/>
      <c r="L7500" s="432" t="e">
        <f>IF(K7500=0,#REF!,0)</f>
        <v>#REF!</v>
      </c>
      <c r="O7500">
        <v>61632.342529999987</v>
      </c>
      <c r="P7500">
        <v>51</v>
      </c>
    </row>
    <row r="7501" spans="1:16">
      <c r="A7501" s="29">
        <v>7499</v>
      </c>
      <c r="B7501" s="29">
        <v>1213.5469999999989</v>
      </c>
      <c r="C7501" s="29">
        <v>32767.514999999879</v>
      </c>
      <c r="D7501" s="29">
        <v>1</v>
      </c>
      <c r="E7501" s="29">
        <v>1</v>
      </c>
      <c r="F7501" s="29">
        <v>67091.196999999898</v>
      </c>
      <c r="G7501" s="29">
        <v>1</v>
      </c>
      <c r="H7501" s="29">
        <v>1</v>
      </c>
      <c r="I7501" s="29">
        <v>1</v>
      </c>
      <c r="K7501" s="432">
        <v>5216.9270413875711</v>
      </c>
      <c r="L7501" s="432">
        <f>IF(K7501=0,#REF!,0)</f>
        <v>0</v>
      </c>
      <c r="O7501">
        <v>61379.116271999999</v>
      </c>
      <c r="P7501">
        <v>44</v>
      </c>
    </row>
    <row r="7502" spans="1:16">
      <c r="A7502" s="29">
        <v>7500</v>
      </c>
      <c r="B7502" s="29">
        <v>1213.5469999999989</v>
      </c>
      <c r="C7502" s="29">
        <v>31952.5619999999</v>
      </c>
      <c r="D7502" s="29">
        <v>1</v>
      </c>
      <c r="E7502" s="29">
        <v>1</v>
      </c>
      <c r="F7502" s="29">
        <v>56906.237999999998</v>
      </c>
      <c r="G7502" s="29">
        <v>1</v>
      </c>
      <c r="H7502" s="29">
        <v>1</v>
      </c>
      <c r="I7502" s="29">
        <v>1</v>
      </c>
      <c r="K7502" s="432">
        <v>22632.615730245769</v>
      </c>
      <c r="L7502" s="432">
        <f>IF(K7502=0,#REF!,0)</f>
        <v>0</v>
      </c>
      <c r="O7502">
        <v>60777.417024000002</v>
      </c>
      <c r="P7502">
        <v>35</v>
      </c>
    </row>
    <row r="7503" spans="1:16">
      <c r="A7503" s="29">
        <v>7501</v>
      </c>
      <c r="B7503" s="29">
        <v>6200.1660000000002</v>
      </c>
      <c r="C7503" s="29">
        <v>29809.376</v>
      </c>
      <c r="D7503" s="29">
        <v>1</v>
      </c>
      <c r="E7503" s="29">
        <v>1</v>
      </c>
      <c r="F7503" s="29">
        <v>35379.802999999891</v>
      </c>
      <c r="G7503" s="29">
        <v>1</v>
      </c>
      <c r="H7503" s="29">
        <v>1</v>
      </c>
      <c r="I7503" s="29">
        <v>1</v>
      </c>
      <c r="K7503" s="432">
        <v>944.71249611435178</v>
      </c>
      <c r="L7503" s="432">
        <f>IF(K7503=0,#REF!,0)</f>
        <v>0</v>
      </c>
      <c r="O7503">
        <v>57745.037719</v>
      </c>
      <c r="P7503">
        <v>31</v>
      </c>
    </row>
    <row r="7504" spans="1:16">
      <c r="A7504" s="29">
        <v>7502</v>
      </c>
      <c r="B7504" s="29">
        <v>1762.222</v>
      </c>
      <c r="C7504" s="29">
        <v>29395.458999999901</v>
      </c>
      <c r="D7504" s="29">
        <v>1</v>
      </c>
      <c r="E7504" s="29">
        <v>1</v>
      </c>
      <c r="F7504" s="29">
        <v>34524.779999999992</v>
      </c>
      <c r="G7504" s="29">
        <v>1</v>
      </c>
      <c r="H7504" s="29">
        <v>1</v>
      </c>
      <c r="I7504" s="29">
        <v>1</v>
      </c>
      <c r="K7504" s="432">
        <v>22241.71673938365</v>
      </c>
      <c r="L7504" s="432">
        <f>IF(K7504=0,#REF!,0)</f>
        <v>0</v>
      </c>
      <c r="O7504">
        <v>57383.353117999999</v>
      </c>
      <c r="P7504">
        <v>27</v>
      </c>
    </row>
    <row r="7505" spans="1:16">
      <c r="A7505" s="29">
        <v>7503</v>
      </c>
      <c r="B7505" s="29">
        <v>1032.623999999998</v>
      </c>
      <c r="C7505" s="29">
        <v>30210.876999999899</v>
      </c>
      <c r="D7505" s="29">
        <v>1</v>
      </c>
      <c r="E7505" s="29">
        <v>1</v>
      </c>
      <c r="F7505" s="29">
        <v>36789.321999999891</v>
      </c>
      <c r="G7505" s="29">
        <v>1</v>
      </c>
      <c r="H7505" s="29">
        <v>1</v>
      </c>
      <c r="I7505" s="29">
        <v>1</v>
      </c>
      <c r="K7505" s="432"/>
      <c r="L7505" s="432" t="e">
        <f>IF(K7505=0,#REF!,0)</f>
        <v>#REF!</v>
      </c>
      <c r="O7505">
        <v>59200.219421000002</v>
      </c>
      <c r="P7505">
        <v>26</v>
      </c>
    </row>
    <row r="7506" spans="1:16">
      <c r="A7506" s="29">
        <v>7504</v>
      </c>
      <c r="B7506" s="29">
        <v>1032.623999999998</v>
      </c>
      <c r="C7506" s="29">
        <v>29844.856999999902</v>
      </c>
      <c r="D7506" s="29">
        <v>1</v>
      </c>
      <c r="E7506" s="29">
        <v>1</v>
      </c>
      <c r="F7506" s="29">
        <v>34954.086000000003</v>
      </c>
      <c r="G7506" s="29">
        <v>1</v>
      </c>
      <c r="H7506" s="29">
        <v>1</v>
      </c>
      <c r="I7506" s="29">
        <v>1</v>
      </c>
      <c r="K7506" s="432"/>
      <c r="L7506" s="432" t="e">
        <f>IF(K7506=0,#REF!,0)</f>
        <v>#REF!</v>
      </c>
      <c r="O7506">
        <v>58711.129912999997</v>
      </c>
      <c r="P7506">
        <v>27</v>
      </c>
    </row>
    <row r="7507" spans="1:16">
      <c r="A7507" s="29">
        <v>7505</v>
      </c>
      <c r="B7507" s="29">
        <v>1032.623999999998</v>
      </c>
      <c r="C7507" s="29">
        <v>29679.018999999898</v>
      </c>
      <c r="D7507" s="29">
        <v>1</v>
      </c>
      <c r="E7507" s="29">
        <v>1</v>
      </c>
      <c r="F7507" s="29">
        <v>40739.412999999993</v>
      </c>
      <c r="G7507" s="29">
        <v>1</v>
      </c>
      <c r="H7507" s="29">
        <v>1</v>
      </c>
      <c r="I7507" s="29">
        <v>1</v>
      </c>
      <c r="K7507" s="432"/>
      <c r="L7507" s="432" t="e">
        <f>IF(K7507=0,#REF!,0)</f>
        <v>#REF!</v>
      </c>
      <c r="O7507">
        <v>59630.189514999998</v>
      </c>
      <c r="P7507">
        <v>31</v>
      </c>
    </row>
    <row r="7508" spans="1:16">
      <c r="A7508" s="29">
        <v>7506</v>
      </c>
      <c r="B7508" s="29">
        <v>1762.222</v>
      </c>
      <c r="C7508" s="29">
        <v>29166.235999999899</v>
      </c>
      <c r="D7508" s="29">
        <v>1</v>
      </c>
      <c r="E7508" s="29">
        <v>1</v>
      </c>
      <c r="F7508" s="29">
        <v>43074.733999999902</v>
      </c>
      <c r="G7508" s="29">
        <v>1</v>
      </c>
      <c r="H7508" s="29">
        <v>1</v>
      </c>
      <c r="I7508" s="29">
        <v>1</v>
      </c>
      <c r="K7508" s="432"/>
      <c r="L7508" s="432" t="e">
        <f>IF(K7508=0,#REF!,0)</f>
        <v>#REF!</v>
      </c>
      <c r="O7508">
        <v>60620.445250999997</v>
      </c>
      <c r="P7508">
        <v>42</v>
      </c>
    </row>
    <row r="7509" spans="1:16">
      <c r="A7509" s="29">
        <v>7507</v>
      </c>
      <c r="B7509" s="29">
        <v>6139.8579999999993</v>
      </c>
      <c r="C7509" s="29">
        <v>29217.416999999899</v>
      </c>
      <c r="D7509" s="29">
        <v>1</v>
      </c>
      <c r="E7509" s="29">
        <v>1</v>
      </c>
      <c r="F7509" s="29">
        <v>36866.184999999998</v>
      </c>
      <c r="G7509" s="29">
        <v>1</v>
      </c>
      <c r="H7509" s="29">
        <v>1</v>
      </c>
      <c r="I7509" s="29">
        <v>1</v>
      </c>
      <c r="K7509" s="432"/>
      <c r="L7509" s="432" t="e">
        <f>IF(K7509=0,#REF!,0)</f>
        <v>#REF!</v>
      </c>
      <c r="O7509">
        <v>61733.890503000002</v>
      </c>
      <c r="P7509">
        <v>56</v>
      </c>
    </row>
    <row r="7510" spans="1:16">
      <c r="A7510" s="29">
        <v>7508</v>
      </c>
      <c r="B7510" s="29">
        <v>7599.07</v>
      </c>
      <c r="C7510" s="29">
        <v>30591.378999999899</v>
      </c>
      <c r="D7510" s="29">
        <v>1</v>
      </c>
      <c r="E7510" s="29">
        <v>1</v>
      </c>
      <c r="F7510" s="29">
        <v>34382.711000000003</v>
      </c>
      <c r="G7510" s="29">
        <v>1</v>
      </c>
      <c r="H7510" s="29">
        <v>1</v>
      </c>
      <c r="I7510" s="29">
        <v>1</v>
      </c>
      <c r="K7510" s="432"/>
      <c r="L7510" s="432" t="e">
        <f>IF(K7510=0,#REF!,0)</f>
        <v>#REF!</v>
      </c>
      <c r="O7510">
        <v>61905.574341</v>
      </c>
      <c r="P7510">
        <v>69</v>
      </c>
    </row>
    <row r="7511" spans="1:16">
      <c r="A7511" s="29">
        <v>7509</v>
      </c>
      <c r="B7511" s="29">
        <v>1762.222</v>
      </c>
      <c r="C7511" s="29">
        <v>17132.5989999999</v>
      </c>
      <c r="D7511" s="29">
        <v>1</v>
      </c>
      <c r="E7511" s="29">
        <v>1</v>
      </c>
      <c r="F7511" s="29">
        <v>45407.501999999899</v>
      </c>
      <c r="G7511" s="29">
        <v>1</v>
      </c>
      <c r="H7511" s="29">
        <v>1</v>
      </c>
      <c r="I7511" s="29">
        <v>1</v>
      </c>
      <c r="K7511" s="432"/>
      <c r="L7511" s="432" t="e">
        <f>IF(K7511=0,#REF!,0)</f>
        <v>#REF!</v>
      </c>
      <c r="O7511">
        <v>61680.491455000003</v>
      </c>
      <c r="P7511">
        <v>77</v>
      </c>
    </row>
    <row r="7512" spans="1:16">
      <c r="A7512" s="29">
        <v>7510</v>
      </c>
      <c r="B7512" s="29">
        <v>1762.222</v>
      </c>
      <c r="C7512" s="29">
        <v>16744.661999999898</v>
      </c>
      <c r="D7512" s="29">
        <v>1</v>
      </c>
      <c r="E7512" s="29">
        <v>1</v>
      </c>
      <c r="F7512" s="29">
        <v>2443.42399999999</v>
      </c>
      <c r="G7512" s="29">
        <v>1</v>
      </c>
      <c r="H7512" s="29">
        <v>1</v>
      </c>
      <c r="I7512" s="29">
        <v>1</v>
      </c>
      <c r="K7512" s="432"/>
      <c r="L7512" s="432" t="e">
        <f>IF(K7512=0,#REF!,0)</f>
        <v>#REF!</v>
      </c>
      <c r="O7512">
        <v>60649.156067999997</v>
      </c>
      <c r="P7512">
        <v>72</v>
      </c>
    </row>
    <row r="7513" spans="1:16">
      <c r="A7513" s="29">
        <v>7511</v>
      </c>
      <c r="B7513" s="29">
        <v>1762.222</v>
      </c>
      <c r="C7513" s="29">
        <v>16354.0889999999</v>
      </c>
      <c r="D7513" s="29">
        <v>1</v>
      </c>
      <c r="E7513" s="29">
        <v>1</v>
      </c>
      <c r="F7513" s="29">
        <v>1993.529</v>
      </c>
      <c r="G7513" s="29">
        <v>1</v>
      </c>
      <c r="H7513" s="29">
        <v>1</v>
      </c>
      <c r="I7513" s="29">
        <v>1</v>
      </c>
      <c r="K7513" s="432"/>
      <c r="L7513" s="432" t="e">
        <f>IF(K7513=0,#REF!,0)</f>
        <v>#REF!</v>
      </c>
      <c r="O7513">
        <v>59596.496155000001</v>
      </c>
      <c r="P7513">
        <v>78</v>
      </c>
    </row>
    <row r="7514" spans="1:16">
      <c r="A7514" s="29">
        <v>7512</v>
      </c>
      <c r="B7514" s="29">
        <v>1032.623999999998</v>
      </c>
      <c r="C7514" s="29">
        <v>16409.571999999898</v>
      </c>
      <c r="D7514" s="29">
        <v>1</v>
      </c>
      <c r="E7514" s="29">
        <v>1</v>
      </c>
      <c r="F7514" s="29">
        <v>1208.0309999999999</v>
      </c>
      <c r="G7514" s="29">
        <v>1</v>
      </c>
      <c r="H7514" s="29">
        <v>1</v>
      </c>
      <c r="I7514" s="29">
        <v>1</v>
      </c>
      <c r="K7514" s="432"/>
      <c r="L7514" s="432" t="e">
        <f>IF(K7514=0,#REF!,0)</f>
        <v>#REF!</v>
      </c>
      <c r="O7514">
        <v>59397.957366000002</v>
      </c>
      <c r="P7514">
        <v>38</v>
      </c>
    </row>
    <row r="7515" spans="1:16">
      <c r="A7515" s="29">
        <v>7513</v>
      </c>
      <c r="B7515" s="29">
        <v>1032.623999999998</v>
      </c>
      <c r="C7515" s="29">
        <v>16464.712999999891</v>
      </c>
      <c r="D7515" s="29">
        <v>1</v>
      </c>
      <c r="E7515" s="29">
        <v>1</v>
      </c>
      <c r="F7515" s="29">
        <v>718.34199999999998</v>
      </c>
      <c r="G7515" s="29">
        <v>1</v>
      </c>
      <c r="H7515" s="29">
        <v>1</v>
      </c>
      <c r="I7515" s="29">
        <v>1</v>
      </c>
      <c r="K7515" s="432"/>
      <c r="L7515" s="432" t="e">
        <f>IF(K7515=0,#REF!,0)</f>
        <v>#REF!</v>
      </c>
      <c r="O7515">
        <v>58113.530151999999</v>
      </c>
      <c r="P7515">
        <v>76</v>
      </c>
    </row>
    <row r="7516" spans="1:16">
      <c r="A7516" s="29">
        <v>7514</v>
      </c>
      <c r="B7516" s="29">
        <v>1032.623999999998</v>
      </c>
      <c r="C7516" s="29">
        <v>16467.352999999901</v>
      </c>
      <c r="D7516" s="29">
        <v>1</v>
      </c>
      <c r="E7516" s="29">
        <v>1</v>
      </c>
      <c r="F7516" s="29">
        <v>566.16499999999905</v>
      </c>
      <c r="G7516" s="29">
        <v>1</v>
      </c>
      <c r="H7516" s="29">
        <v>1</v>
      </c>
      <c r="I7516" s="29">
        <v>1</v>
      </c>
      <c r="K7516" s="432"/>
      <c r="L7516" s="432" t="e">
        <f>IF(K7516=0,#REF!,0)</f>
        <v>#REF!</v>
      </c>
      <c r="O7516">
        <v>55668.054564999999</v>
      </c>
      <c r="P7516">
        <v>70</v>
      </c>
    </row>
    <row r="7517" spans="1:16">
      <c r="A7517" s="29">
        <v>7515</v>
      </c>
      <c r="B7517" s="29">
        <v>1032.623999999998</v>
      </c>
      <c r="C7517" s="29">
        <v>16516.301999999901</v>
      </c>
      <c r="D7517" s="29">
        <v>1</v>
      </c>
      <c r="E7517" s="29">
        <v>1</v>
      </c>
      <c r="F7517" s="29">
        <v>609.49</v>
      </c>
      <c r="G7517" s="29">
        <v>1</v>
      </c>
      <c r="H7517" s="29">
        <v>1</v>
      </c>
      <c r="I7517" s="29">
        <v>1</v>
      </c>
      <c r="K7517" s="432"/>
      <c r="L7517" s="432" t="e">
        <f>IF(K7517=0,#REF!,0)</f>
        <v>#REF!</v>
      </c>
      <c r="O7517">
        <v>54658.125945</v>
      </c>
      <c r="P7517">
        <v>66</v>
      </c>
    </row>
    <row r="7518" spans="1:16">
      <c r="A7518" s="29">
        <v>7516</v>
      </c>
      <c r="B7518" s="29">
        <v>1032.623999999998</v>
      </c>
      <c r="C7518" s="29">
        <v>16534.5619999999</v>
      </c>
      <c r="D7518" s="29">
        <v>1</v>
      </c>
      <c r="E7518" s="29">
        <v>1</v>
      </c>
      <c r="F7518" s="29">
        <v>1046.2619999999999</v>
      </c>
      <c r="G7518" s="29">
        <v>1</v>
      </c>
      <c r="H7518" s="29">
        <v>1</v>
      </c>
      <c r="I7518" s="29">
        <v>1</v>
      </c>
      <c r="K7518" s="432"/>
      <c r="L7518" s="432" t="e">
        <f>IF(K7518=0,#REF!,0)</f>
        <v>#REF!</v>
      </c>
      <c r="O7518">
        <v>54537.651336000003</v>
      </c>
      <c r="P7518">
        <v>65</v>
      </c>
    </row>
    <row r="7519" spans="1:16">
      <c r="A7519" s="29">
        <v>7517</v>
      </c>
      <c r="B7519" s="29">
        <v>1032.623999999998</v>
      </c>
      <c r="C7519" s="29">
        <v>16558.9539999999</v>
      </c>
      <c r="D7519" s="29">
        <v>1</v>
      </c>
      <c r="E7519" s="29">
        <v>1</v>
      </c>
      <c r="F7519" s="29">
        <v>3039.665</v>
      </c>
      <c r="G7519" s="29">
        <v>1</v>
      </c>
      <c r="H7519" s="29">
        <v>1</v>
      </c>
      <c r="I7519" s="29">
        <v>1</v>
      </c>
      <c r="K7519" s="432"/>
      <c r="L7519" s="432" t="e">
        <f>IF(K7519=0,#REF!,0)</f>
        <v>#REF!</v>
      </c>
      <c r="O7519">
        <v>54961.452667999998</v>
      </c>
      <c r="P7519">
        <v>64</v>
      </c>
    </row>
    <row r="7520" spans="1:16">
      <c r="A7520" s="29">
        <v>7518</v>
      </c>
      <c r="B7520" s="29">
        <v>1762.222</v>
      </c>
      <c r="C7520" s="29">
        <v>16559.338999999902</v>
      </c>
      <c r="D7520" s="29">
        <v>1</v>
      </c>
      <c r="E7520" s="29">
        <v>1</v>
      </c>
      <c r="F7520" s="29">
        <v>5747.049</v>
      </c>
      <c r="G7520" s="29">
        <v>1</v>
      </c>
      <c r="H7520" s="29">
        <v>1</v>
      </c>
      <c r="I7520" s="29">
        <v>1</v>
      </c>
      <c r="K7520" s="432"/>
      <c r="L7520" s="432" t="e">
        <f>IF(K7520=0,#REF!,0)</f>
        <v>#REF!</v>
      </c>
      <c r="O7520">
        <v>55599.814086999999</v>
      </c>
      <c r="P7520">
        <v>68</v>
      </c>
    </row>
    <row r="7521" spans="1:16">
      <c r="A7521" s="29">
        <v>7519</v>
      </c>
      <c r="B7521" s="29">
        <v>6139.8579999999993</v>
      </c>
      <c r="C7521" s="29">
        <v>16673.243999999901</v>
      </c>
      <c r="D7521" s="29">
        <v>1</v>
      </c>
      <c r="E7521" s="29">
        <v>1</v>
      </c>
      <c r="F7521" s="29">
        <v>83833.241999999897</v>
      </c>
      <c r="G7521" s="29">
        <v>1</v>
      </c>
      <c r="H7521" s="29">
        <v>1</v>
      </c>
      <c r="I7521" s="29">
        <v>1</v>
      </c>
      <c r="K7521" s="432"/>
      <c r="L7521" s="432" t="e">
        <f>IF(K7521=0,#REF!,0)</f>
        <v>#REF!</v>
      </c>
      <c r="O7521">
        <v>56661.809752999987</v>
      </c>
      <c r="P7521">
        <v>80</v>
      </c>
    </row>
    <row r="7522" spans="1:16">
      <c r="A7522" s="29">
        <v>7520</v>
      </c>
      <c r="B7522" s="29">
        <v>1762.222</v>
      </c>
      <c r="C7522" s="29">
        <v>16964.397999999899</v>
      </c>
      <c r="D7522" s="29">
        <v>1</v>
      </c>
      <c r="E7522" s="29">
        <v>1</v>
      </c>
      <c r="F7522" s="29">
        <v>88275.971999999907</v>
      </c>
      <c r="G7522" s="29">
        <v>1</v>
      </c>
      <c r="H7522" s="29">
        <v>1</v>
      </c>
      <c r="I7522" s="29">
        <v>1</v>
      </c>
      <c r="K7522" s="432"/>
      <c r="L7522" s="432" t="e">
        <f>IF(K7522=0,#REF!,0)</f>
        <v>#REF!</v>
      </c>
      <c r="O7522">
        <v>57053.949461999997</v>
      </c>
      <c r="P7522">
        <v>91</v>
      </c>
    </row>
    <row r="7523" spans="1:16">
      <c r="A7523" s="29">
        <v>7521</v>
      </c>
      <c r="B7523" s="29">
        <v>1032.623999999998</v>
      </c>
      <c r="C7523" s="29">
        <v>17758.5649999999</v>
      </c>
      <c r="D7523" s="29">
        <v>1</v>
      </c>
      <c r="E7523" s="29">
        <v>1</v>
      </c>
      <c r="F7523" s="29">
        <v>80490.070999999996</v>
      </c>
      <c r="G7523" s="29">
        <v>1</v>
      </c>
      <c r="H7523" s="29">
        <v>1</v>
      </c>
      <c r="I7523" s="29">
        <v>1</v>
      </c>
      <c r="K7523" s="432"/>
      <c r="L7523" s="432" t="e">
        <f>IF(K7523=0,#REF!,0)</f>
        <v>#REF!</v>
      </c>
      <c r="O7523">
        <v>58933.213013000001</v>
      </c>
      <c r="P7523">
        <v>69</v>
      </c>
    </row>
    <row r="7524" spans="1:16">
      <c r="A7524" s="29">
        <v>7522</v>
      </c>
      <c r="B7524" s="29">
        <v>1153.2399999999991</v>
      </c>
      <c r="C7524" s="29">
        <v>18512.765999999901</v>
      </c>
      <c r="D7524" s="29">
        <v>1</v>
      </c>
      <c r="E7524" s="29">
        <v>1</v>
      </c>
      <c r="F7524" s="29">
        <v>70094.10399999989</v>
      </c>
      <c r="G7524" s="29">
        <v>1</v>
      </c>
      <c r="H7524" s="29">
        <v>1</v>
      </c>
      <c r="I7524" s="29">
        <v>1</v>
      </c>
      <c r="K7524" s="432"/>
      <c r="L7524" s="432" t="e">
        <f>IF(K7524=0,#REF!,0)</f>
        <v>#REF!</v>
      </c>
      <c r="O7524">
        <v>61421.226501999998</v>
      </c>
      <c r="P7524">
        <v>55</v>
      </c>
    </row>
    <row r="7525" spans="1:16">
      <c r="A7525" s="29">
        <v>7523</v>
      </c>
      <c r="B7525" s="29">
        <v>1213.5469999999989</v>
      </c>
      <c r="C7525" s="29">
        <v>19167.0799999999</v>
      </c>
      <c r="D7525" s="29">
        <v>1</v>
      </c>
      <c r="E7525" s="29">
        <v>1</v>
      </c>
      <c r="F7525" s="29">
        <v>61916.109999999993</v>
      </c>
      <c r="G7525" s="29">
        <v>1</v>
      </c>
      <c r="H7525" s="29">
        <v>1</v>
      </c>
      <c r="I7525" s="29">
        <v>1</v>
      </c>
      <c r="K7525" s="432"/>
      <c r="L7525" s="432" t="e">
        <f>IF(K7525=0,#REF!,0)</f>
        <v>#REF!</v>
      </c>
      <c r="O7525">
        <v>61218.120637</v>
      </c>
      <c r="P7525">
        <v>47</v>
      </c>
    </row>
    <row r="7526" spans="1:16">
      <c r="A7526" s="29">
        <v>7524</v>
      </c>
      <c r="B7526" s="29">
        <v>1213.5469999999989</v>
      </c>
      <c r="C7526" s="29">
        <v>18636.118999999901</v>
      </c>
      <c r="D7526" s="29">
        <v>1</v>
      </c>
      <c r="E7526" s="29">
        <v>1</v>
      </c>
      <c r="F7526" s="29">
        <v>53994.208999999893</v>
      </c>
      <c r="G7526" s="29">
        <v>1</v>
      </c>
      <c r="H7526" s="29">
        <v>1</v>
      </c>
      <c r="I7526" s="29">
        <v>1</v>
      </c>
      <c r="K7526" s="432"/>
      <c r="L7526" s="432" t="e">
        <f>IF(K7526=0,#REF!,0)</f>
        <v>#REF!</v>
      </c>
      <c r="O7526">
        <v>60928.578643000001</v>
      </c>
      <c r="P7526">
        <v>42</v>
      </c>
    </row>
    <row r="7527" spans="1:16">
      <c r="A7527" s="29">
        <v>7525</v>
      </c>
      <c r="B7527" s="29">
        <v>6200.1660000000002</v>
      </c>
      <c r="C7527" s="29">
        <v>16786.052999999891</v>
      </c>
      <c r="D7527" s="29">
        <v>1</v>
      </c>
      <c r="E7527" s="29">
        <v>1</v>
      </c>
      <c r="F7527" s="29">
        <v>36052.272999999986</v>
      </c>
      <c r="G7527" s="29">
        <v>1</v>
      </c>
      <c r="H7527" s="29">
        <v>1</v>
      </c>
      <c r="I7527" s="29">
        <v>1</v>
      </c>
      <c r="K7527" s="432"/>
      <c r="L7527" s="432" t="e">
        <f>IF(K7527=0,#REF!,0)</f>
        <v>#REF!</v>
      </c>
      <c r="O7527">
        <v>58437.832123</v>
      </c>
      <c r="P7527">
        <v>40</v>
      </c>
    </row>
    <row r="7528" spans="1:16">
      <c r="A7528" s="29">
        <v>7526</v>
      </c>
      <c r="B7528" s="29">
        <v>1762.222</v>
      </c>
      <c r="C7528" s="29">
        <v>16639.1679999999</v>
      </c>
      <c r="D7528" s="29">
        <v>1</v>
      </c>
      <c r="E7528" s="29">
        <v>1</v>
      </c>
      <c r="F7528" s="29">
        <v>41023.624000000003</v>
      </c>
      <c r="G7528" s="29">
        <v>1</v>
      </c>
      <c r="H7528" s="29">
        <v>1</v>
      </c>
      <c r="I7528" s="29">
        <v>1</v>
      </c>
      <c r="K7528" s="432"/>
      <c r="L7528" s="432" t="e">
        <f>IF(K7528=0,#REF!,0)</f>
        <v>#REF!</v>
      </c>
      <c r="O7528">
        <v>58711.718961999999</v>
      </c>
      <c r="P7528">
        <v>37</v>
      </c>
    </row>
    <row r="7529" spans="1:16">
      <c r="A7529" s="29">
        <v>7527</v>
      </c>
      <c r="B7529" s="29">
        <v>1032.623999999998</v>
      </c>
      <c r="C7529" s="29">
        <v>17424.2389999999</v>
      </c>
      <c r="D7529" s="29">
        <v>1</v>
      </c>
      <c r="E7529" s="29">
        <v>1</v>
      </c>
      <c r="F7529" s="29">
        <v>40556.125</v>
      </c>
      <c r="G7529" s="29">
        <v>1</v>
      </c>
      <c r="H7529" s="29">
        <v>1</v>
      </c>
      <c r="I7529" s="29">
        <v>1</v>
      </c>
      <c r="K7529" s="432"/>
      <c r="L7529" s="432" t="e">
        <f>IF(K7529=0,#REF!,0)</f>
        <v>#REF!</v>
      </c>
      <c r="O7529">
        <v>61796.096038999996</v>
      </c>
      <c r="P7529">
        <v>39</v>
      </c>
    </row>
    <row r="7530" spans="1:16">
      <c r="A7530" s="29">
        <v>7528</v>
      </c>
      <c r="B7530" s="29">
        <v>1032.623999999998</v>
      </c>
      <c r="C7530" s="29">
        <v>17125.948999999899</v>
      </c>
      <c r="D7530" s="29">
        <v>1</v>
      </c>
      <c r="E7530" s="29">
        <v>1</v>
      </c>
      <c r="F7530" s="29">
        <v>41102.117999999988</v>
      </c>
      <c r="G7530" s="29">
        <v>1</v>
      </c>
      <c r="H7530" s="29">
        <v>1</v>
      </c>
      <c r="I7530" s="29">
        <v>1</v>
      </c>
      <c r="K7530" s="432"/>
      <c r="L7530" s="432" t="e">
        <f>IF(K7530=0,#REF!,0)</f>
        <v>#REF!</v>
      </c>
      <c r="O7530">
        <v>61864.512360000001</v>
      </c>
      <c r="P7530">
        <v>39</v>
      </c>
    </row>
    <row r="7531" spans="1:16">
      <c r="A7531" s="29">
        <v>7529</v>
      </c>
      <c r="B7531" s="29">
        <v>1032.623999999998</v>
      </c>
      <c r="C7531" s="29">
        <v>16911.164999999899</v>
      </c>
      <c r="D7531" s="29">
        <v>1</v>
      </c>
      <c r="E7531" s="29">
        <v>1</v>
      </c>
      <c r="F7531" s="29">
        <v>43817.638999999886</v>
      </c>
      <c r="G7531" s="29">
        <v>1</v>
      </c>
      <c r="H7531" s="29">
        <v>1</v>
      </c>
      <c r="I7531" s="29">
        <v>1</v>
      </c>
      <c r="K7531" s="432"/>
      <c r="L7531" s="432" t="e">
        <f>IF(K7531=0,#REF!,0)</f>
        <v>#REF!</v>
      </c>
      <c r="O7531">
        <v>62621.032807000003</v>
      </c>
      <c r="P7531">
        <v>54</v>
      </c>
    </row>
    <row r="7532" spans="1:16">
      <c r="A7532" s="29">
        <v>7530</v>
      </c>
      <c r="B7532" s="29">
        <v>1762.222</v>
      </c>
      <c r="C7532" s="29">
        <v>16375.279999999901</v>
      </c>
      <c r="D7532" s="29">
        <v>1</v>
      </c>
      <c r="E7532" s="29">
        <v>1</v>
      </c>
      <c r="F7532" s="29">
        <v>47206.977999999886</v>
      </c>
      <c r="G7532" s="29">
        <v>1</v>
      </c>
      <c r="H7532" s="29">
        <v>1</v>
      </c>
      <c r="I7532" s="29">
        <v>1</v>
      </c>
      <c r="K7532" s="432"/>
      <c r="L7532" s="432" t="e">
        <f>IF(K7532=0,#REF!,0)</f>
        <v>#REF!</v>
      </c>
      <c r="O7532">
        <v>62306.531647999996</v>
      </c>
      <c r="P7532">
        <v>69</v>
      </c>
    </row>
    <row r="7533" spans="1:16">
      <c r="A7533" s="29">
        <v>7531</v>
      </c>
      <c r="B7533" s="29">
        <v>6139.8579999999993</v>
      </c>
      <c r="C7533" s="29">
        <v>16369.8309999999</v>
      </c>
      <c r="D7533" s="29">
        <v>1</v>
      </c>
      <c r="E7533" s="29">
        <v>1</v>
      </c>
      <c r="F7533" s="29">
        <v>40266.006000000001</v>
      </c>
      <c r="G7533" s="29">
        <v>1</v>
      </c>
      <c r="H7533" s="29">
        <v>1</v>
      </c>
      <c r="I7533" s="29">
        <v>1</v>
      </c>
      <c r="K7533" s="432"/>
      <c r="L7533" s="432" t="e">
        <f>IF(K7533=0,#REF!,0)</f>
        <v>#REF!</v>
      </c>
      <c r="O7533">
        <v>61817.615173999999</v>
      </c>
      <c r="P7533">
        <v>80</v>
      </c>
    </row>
    <row r="7534" spans="1:16">
      <c r="A7534" s="29">
        <v>7532</v>
      </c>
      <c r="B7534" s="29">
        <v>7599.07</v>
      </c>
      <c r="C7534" s="29">
        <v>17723.8639999999</v>
      </c>
      <c r="D7534" s="29">
        <v>1</v>
      </c>
      <c r="E7534" s="29">
        <v>1</v>
      </c>
      <c r="F7534" s="29">
        <v>39634.667000000001</v>
      </c>
      <c r="G7534" s="29">
        <v>1</v>
      </c>
      <c r="H7534" s="29">
        <v>1</v>
      </c>
      <c r="I7534" s="29">
        <v>1</v>
      </c>
      <c r="K7534" s="432"/>
      <c r="L7534" s="432" t="e">
        <f>IF(K7534=0,#REF!,0)</f>
        <v>#REF!</v>
      </c>
      <c r="O7534">
        <v>60496.562897000003</v>
      </c>
      <c r="P7534">
        <v>84</v>
      </c>
    </row>
    <row r="7535" spans="1:16">
      <c r="A7535" s="29">
        <v>7533</v>
      </c>
      <c r="B7535" s="29">
        <v>1762.222</v>
      </c>
      <c r="C7535" s="29">
        <v>17262.485999999899</v>
      </c>
      <c r="D7535" s="29">
        <v>1</v>
      </c>
      <c r="E7535" s="29">
        <v>1</v>
      </c>
      <c r="F7535" s="29">
        <v>50285.885999999999</v>
      </c>
      <c r="G7535" s="29">
        <v>1</v>
      </c>
      <c r="H7535" s="29">
        <v>1</v>
      </c>
      <c r="I7535" s="29">
        <v>1</v>
      </c>
      <c r="K7535" s="432"/>
      <c r="L7535" s="432" t="e">
        <f>IF(K7535=0,#REF!,0)</f>
        <v>#REF!</v>
      </c>
      <c r="O7535">
        <v>58234.681763000001</v>
      </c>
      <c r="P7535">
        <v>89</v>
      </c>
    </row>
    <row r="7536" spans="1:16">
      <c r="A7536" s="29">
        <v>7534</v>
      </c>
      <c r="B7536" s="29">
        <v>1762.222</v>
      </c>
      <c r="C7536" s="29">
        <v>16842.335999999901</v>
      </c>
      <c r="D7536" s="29">
        <v>1</v>
      </c>
      <c r="E7536" s="29">
        <v>1</v>
      </c>
      <c r="F7536" s="29">
        <v>2323.4290000000001</v>
      </c>
      <c r="G7536" s="29">
        <v>1</v>
      </c>
      <c r="H7536" s="29">
        <v>1</v>
      </c>
      <c r="I7536" s="29">
        <v>1</v>
      </c>
      <c r="K7536" s="432"/>
      <c r="L7536" s="432" t="e">
        <f>IF(K7536=0,#REF!,0)</f>
        <v>#REF!</v>
      </c>
      <c r="O7536">
        <v>57058.463683000002</v>
      </c>
      <c r="P7536">
        <v>91</v>
      </c>
    </row>
    <row r="7537" spans="1:16">
      <c r="A7537" s="29">
        <v>7535</v>
      </c>
      <c r="B7537" s="29">
        <v>1762.222</v>
      </c>
      <c r="C7537" s="29">
        <v>16447.8659999999</v>
      </c>
      <c r="D7537" s="29">
        <v>1</v>
      </c>
      <c r="E7537" s="29">
        <v>1</v>
      </c>
      <c r="F7537" s="29">
        <v>2137.4749999999999</v>
      </c>
      <c r="G7537" s="29">
        <v>1</v>
      </c>
      <c r="H7537" s="29">
        <v>1</v>
      </c>
      <c r="I7537" s="29">
        <v>1</v>
      </c>
      <c r="K7537" s="432"/>
      <c r="L7537" s="432" t="e">
        <f>IF(K7537=0,#REF!,0)</f>
        <v>#REF!</v>
      </c>
      <c r="O7537">
        <v>56488.695494</v>
      </c>
      <c r="P7537">
        <v>97</v>
      </c>
    </row>
    <row r="7538" spans="1:16">
      <c r="A7538" s="29">
        <v>7536</v>
      </c>
      <c r="B7538" s="29">
        <v>1032.623999999998</v>
      </c>
      <c r="C7538" s="29">
        <v>16512.9179999999</v>
      </c>
      <c r="D7538" s="29">
        <v>1</v>
      </c>
      <c r="E7538" s="29">
        <v>1</v>
      </c>
      <c r="F7538" s="29">
        <v>1207.4929999999999</v>
      </c>
      <c r="G7538" s="29">
        <v>1</v>
      </c>
      <c r="H7538" s="29">
        <v>1</v>
      </c>
      <c r="I7538" s="29">
        <v>1</v>
      </c>
      <c r="K7538" s="432"/>
      <c r="L7538" s="432" t="e">
        <f>IF(K7538=0,#REF!,0)</f>
        <v>#REF!</v>
      </c>
      <c r="O7538">
        <v>57114.587829999997</v>
      </c>
      <c r="P7538">
        <v>95</v>
      </c>
    </row>
    <row r="7539" spans="1:16">
      <c r="A7539" s="29">
        <v>7537</v>
      </c>
      <c r="B7539" s="29">
        <v>1032.623999999998</v>
      </c>
      <c r="C7539" s="29">
        <v>17175.036999999898</v>
      </c>
      <c r="D7539" s="29">
        <v>1</v>
      </c>
      <c r="E7539" s="29">
        <v>1</v>
      </c>
      <c r="F7539" s="29">
        <v>573.86200000000008</v>
      </c>
      <c r="G7539" s="29">
        <v>1</v>
      </c>
      <c r="H7539" s="29">
        <v>1</v>
      </c>
      <c r="I7539" s="29">
        <v>1</v>
      </c>
      <c r="K7539" s="432"/>
      <c r="L7539" s="432" t="e">
        <f>IF(K7539=0,#REF!,0)</f>
        <v>#REF!</v>
      </c>
      <c r="O7539">
        <v>56058.034301</v>
      </c>
      <c r="P7539">
        <v>88</v>
      </c>
    </row>
    <row r="7540" spans="1:16">
      <c r="A7540" s="29">
        <v>7538</v>
      </c>
      <c r="B7540" s="29">
        <v>1032.623999999998</v>
      </c>
      <c r="C7540" s="29">
        <v>17154.22999999989</v>
      </c>
      <c r="D7540" s="29">
        <v>1</v>
      </c>
      <c r="E7540" s="29">
        <v>1</v>
      </c>
      <c r="F7540" s="29">
        <v>427.77999999999889</v>
      </c>
      <c r="G7540" s="29">
        <v>1</v>
      </c>
      <c r="H7540" s="29">
        <v>1</v>
      </c>
      <c r="I7540" s="29">
        <v>1</v>
      </c>
      <c r="K7540" s="432"/>
      <c r="L7540" s="432" t="e">
        <f>IF(K7540=0,#REF!,0)</f>
        <v>#REF!</v>
      </c>
      <c r="O7540">
        <v>54068.481383999999</v>
      </c>
      <c r="P7540">
        <v>77</v>
      </c>
    </row>
    <row r="7541" spans="1:16">
      <c r="A7541" s="29">
        <v>7539</v>
      </c>
      <c r="B7541" s="29">
        <v>1032.623999999998</v>
      </c>
      <c r="C7541" s="29">
        <v>17183.924999999901</v>
      </c>
      <c r="D7541" s="29">
        <v>1</v>
      </c>
      <c r="E7541" s="29">
        <v>1</v>
      </c>
      <c r="F7541" s="29">
        <v>849.83600000000001</v>
      </c>
      <c r="G7541" s="29">
        <v>1</v>
      </c>
      <c r="H7541" s="29">
        <v>1</v>
      </c>
      <c r="I7541" s="29">
        <v>1</v>
      </c>
      <c r="K7541" s="432"/>
      <c r="L7541" s="432" t="e">
        <f>IF(K7541=0,#REF!,0)</f>
        <v>#REF!</v>
      </c>
      <c r="O7541">
        <v>52713.013701999997</v>
      </c>
      <c r="P7541">
        <v>73</v>
      </c>
    </row>
    <row r="7542" spans="1:16">
      <c r="A7542" s="29">
        <v>7540</v>
      </c>
      <c r="B7542" s="29">
        <v>1032.623999999998</v>
      </c>
      <c r="C7542" s="29">
        <v>17179.243999999901</v>
      </c>
      <c r="D7542" s="29">
        <v>1</v>
      </c>
      <c r="E7542" s="29">
        <v>1</v>
      </c>
      <c r="F7542" s="29">
        <v>2135.346</v>
      </c>
      <c r="G7542" s="29">
        <v>1</v>
      </c>
      <c r="H7542" s="29">
        <v>1</v>
      </c>
      <c r="I7542" s="29">
        <v>1</v>
      </c>
      <c r="K7542" s="432"/>
      <c r="L7542" s="432" t="e">
        <f>IF(K7542=0,#REF!,0)</f>
        <v>#REF!</v>
      </c>
      <c r="O7542">
        <v>52969.459166000001</v>
      </c>
      <c r="P7542">
        <v>71</v>
      </c>
    </row>
    <row r="7543" spans="1:16">
      <c r="A7543" s="29">
        <v>7541</v>
      </c>
      <c r="B7543" s="29">
        <v>1032.623999999998</v>
      </c>
      <c r="C7543" s="29">
        <v>17212.225999999901</v>
      </c>
      <c r="D7543" s="29">
        <v>1</v>
      </c>
      <c r="E7543" s="29">
        <v>1</v>
      </c>
      <c r="F7543" s="29">
        <v>6348.2979999999998</v>
      </c>
      <c r="G7543" s="29">
        <v>1</v>
      </c>
      <c r="H7543" s="29">
        <v>1</v>
      </c>
      <c r="I7543" s="29">
        <v>1</v>
      </c>
      <c r="K7543" s="432"/>
      <c r="L7543" s="432" t="e">
        <f>IF(K7543=0,#REF!,0)</f>
        <v>#REF!</v>
      </c>
      <c r="O7543">
        <v>53492.511718000002</v>
      </c>
      <c r="P7543">
        <v>70</v>
      </c>
    </row>
    <row r="7544" spans="1:16">
      <c r="A7544" s="29">
        <v>7542</v>
      </c>
      <c r="B7544" s="29">
        <v>1762.222</v>
      </c>
      <c r="C7544" s="29">
        <v>17215.35099999989</v>
      </c>
      <c r="D7544" s="29">
        <v>1</v>
      </c>
      <c r="E7544" s="29">
        <v>1</v>
      </c>
      <c r="F7544" s="29">
        <v>11101.953</v>
      </c>
      <c r="G7544" s="29">
        <v>1</v>
      </c>
      <c r="H7544" s="29">
        <v>1</v>
      </c>
      <c r="I7544" s="29">
        <v>1</v>
      </c>
      <c r="K7544" s="432"/>
      <c r="L7544" s="432" t="e">
        <f>IF(K7544=0,#REF!,0)</f>
        <v>#REF!</v>
      </c>
      <c r="O7544">
        <v>53920.672941999997</v>
      </c>
      <c r="P7544">
        <v>74</v>
      </c>
    </row>
    <row r="7545" spans="1:16">
      <c r="A7545" s="29">
        <v>7543</v>
      </c>
      <c r="B7545" s="29">
        <v>6139.8579999999993</v>
      </c>
      <c r="C7545" s="29">
        <v>17349.771999999899</v>
      </c>
      <c r="D7545" s="29">
        <v>1</v>
      </c>
      <c r="E7545" s="29">
        <v>1</v>
      </c>
      <c r="F7545" s="29">
        <v>92011.588999999891</v>
      </c>
      <c r="G7545" s="29">
        <v>1</v>
      </c>
      <c r="H7545" s="29">
        <v>1</v>
      </c>
      <c r="I7545" s="29">
        <v>1</v>
      </c>
      <c r="K7545" s="432"/>
      <c r="L7545" s="432" t="e">
        <f>IF(K7545=0,#REF!,0)</f>
        <v>#REF!</v>
      </c>
      <c r="O7545">
        <v>53783.790953999996</v>
      </c>
      <c r="P7545">
        <v>78</v>
      </c>
    </row>
    <row r="7546" spans="1:16">
      <c r="A7546" s="29">
        <v>7544</v>
      </c>
      <c r="B7546" s="29">
        <v>1762.222</v>
      </c>
      <c r="C7546" s="29">
        <v>50694.502999999902</v>
      </c>
      <c r="D7546" s="29">
        <v>1</v>
      </c>
      <c r="E7546" s="29">
        <v>1</v>
      </c>
      <c r="F7546" s="29">
        <v>93447.928999999887</v>
      </c>
      <c r="G7546" s="29">
        <v>1</v>
      </c>
      <c r="H7546" s="29">
        <v>1</v>
      </c>
      <c r="I7546" s="29">
        <v>1</v>
      </c>
      <c r="K7546" s="432"/>
      <c r="L7546" s="432" t="e">
        <f>IF(K7546=0,#REF!,0)</f>
        <v>#REF!</v>
      </c>
      <c r="O7546">
        <v>53694.393340000002</v>
      </c>
      <c r="P7546">
        <v>81</v>
      </c>
    </row>
    <row r="7547" spans="1:16">
      <c r="A7547" s="29">
        <v>7545</v>
      </c>
      <c r="B7547" s="29">
        <v>1032.623999999998</v>
      </c>
      <c r="C7547" s="29">
        <v>80087.086999999985</v>
      </c>
      <c r="D7547" s="29">
        <v>1</v>
      </c>
      <c r="E7547" s="29">
        <v>1</v>
      </c>
      <c r="F7547" s="29">
        <v>81905.778999999995</v>
      </c>
      <c r="G7547" s="29">
        <v>1</v>
      </c>
      <c r="H7547" s="29">
        <v>1</v>
      </c>
      <c r="I7547" s="29">
        <v>1</v>
      </c>
      <c r="K7547" s="432"/>
      <c r="L7547" s="432" t="e">
        <f>IF(K7547=0,#REF!,0)</f>
        <v>#REF!</v>
      </c>
      <c r="O7547">
        <v>53975.722198000003</v>
      </c>
      <c r="P7547">
        <v>77</v>
      </c>
    </row>
    <row r="7548" spans="1:16">
      <c r="A7548" s="29">
        <v>7546</v>
      </c>
      <c r="B7548" s="29">
        <v>1153.2399999999991</v>
      </c>
      <c r="C7548" s="29">
        <v>97919.069999999891</v>
      </c>
      <c r="D7548" s="29">
        <v>1</v>
      </c>
      <c r="E7548" s="29">
        <v>1</v>
      </c>
      <c r="F7548" s="29">
        <v>70615.44099999989</v>
      </c>
      <c r="G7548" s="29">
        <v>1</v>
      </c>
      <c r="H7548" s="29">
        <v>1</v>
      </c>
      <c r="I7548" s="29">
        <v>1</v>
      </c>
      <c r="K7548" s="432">
        <v>5078.4460271659091</v>
      </c>
      <c r="L7548" s="432">
        <f>IF(K7548=0,#REF!,0)</f>
        <v>0</v>
      </c>
      <c r="O7548">
        <v>54442.964417000003</v>
      </c>
      <c r="P7548">
        <v>57</v>
      </c>
    </row>
    <row r="7549" spans="1:16">
      <c r="A7549" s="29">
        <v>7547</v>
      </c>
      <c r="B7549" s="29">
        <v>1213.5469999999989</v>
      </c>
      <c r="C7549" s="29">
        <v>115559.9239999998</v>
      </c>
      <c r="D7549" s="29">
        <v>1</v>
      </c>
      <c r="E7549" s="29">
        <v>1</v>
      </c>
      <c r="F7549" s="29">
        <v>62459.502999999902</v>
      </c>
      <c r="G7549" s="29">
        <v>1</v>
      </c>
      <c r="H7549" s="29">
        <v>1</v>
      </c>
      <c r="I7549" s="29">
        <v>1</v>
      </c>
      <c r="K7549" s="432">
        <v>21389.251832767179</v>
      </c>
      <c r="L7549" s="432">
        <f>IF(K7549=0,#REF!,0)</f>
        <v>0</v>
      </c>
      <c r="O7549">
        <v>54991.270569</v>
      </c>
      <c r="P7549">
        <v>51</v>
      </c>
    </row>
    <row r="7550" spans="1:16">
      <c r="A7550" s="29">
        <v>7548</v>
      </c>
      <c r="B7550" s="29">
        <v>1213.5469999999989</v>
      </c>
      <c r="C7550" s="29">
        <v>96726.808999999907</v>
      </c>
      <c r="D7550" s="29">
        <v>1</v>
      </c>
      <c r="E7550" s="29">
        <v>1</v>
      </c>
      <c r="F7550" s="29">
        <v>52736.605999999898</v>
      </c>
      <c r="G7550" s="29">
        <v>1</v>
      </c>
      <c r="H7550" s="29">
        <v>1</v>
      </c>
      <c r="I7550" s="29">
        <v>1</v>
      </c>
      <c r="K7550" s="432">
        <v>33351.670210834956</v>
      </c>
      <c r="L7550" s="432">
        <f>IF(K7550=0,#REF!,0)</f>
        <v>0</v>
      </c>
      <c r="O7550">
        <v>55791.310669000013</v>
      </c>
      <c r="P7550">
        <v>46</v>
      </c>
    </row>
    <row r="7551" spans="1:16">
      <c r="A7551" s="29">
        <v>7549</v>
      </c>
      <c r="B7551" s="29">
        <v>6200.1660000000002</v>
      </c>
      <c r="C7551" s="29">
        <v>53155.143999999898</v>
      </c>
      <c r="D7551" s="29">
        <v>1</v>
      </c>
      <c r="E7551" s="29">
        <v>1</v>
      </c>
      <c r="F7551" s="29">
        <v>33035.726000000002</v>
      </c>
      <c r="G7551" s="29">
        <v>1</v>
      </c>
      <c r="H7551" s="29">
        <v>1</v>
      </c>
      <c r="I7551" s="29">
        <v>1</v>
      </c>
      <c r="K7551" s="432">
        <v>14612.472551602001</v>
      </c>
      <c r="L7551" s="432">
        <f>IF(K7551=0,#REF!,0)</f>
        <v>0</v>
      </c>
      <c r="O7551">
        <v>54490.720886000003</v>
      </c>
      <c r="P7551">
        <v>38</v>
      </c>
    </row>
    <row r="7552" spans="1:16">
      <c r="A7552" s="29">
        <v>7550</v>
      </c>
      <c r="B7552" s="29">
        <v>1762.222</v>
      </c>
      <c r="C7552" s="29">
        <v>75832.460999999996</v>
      </c>
      <c r="D7552" s="29">
        <v>1</v>
      </c>
      <c r="E7552" s="29">
        <v>1</v>
      </c>
      <c r="F7552" s="29">
        <v>34994.188999999889</v>
      </c>
      <c r="G7552" s="29">
        <v>1</v>
      </c>
      <c r="H7552" s="29">
        <v>1</v>
      </c>
      <c r="I7552" s="29">
        <v>1</v>
      </c>
      <c r="K7552" s="432">
        <v>35557.903097289382</v>
      </c>
      <c r="L7552" s="432">
        <f>IF(K7552=0,#REF!,0)</f>
        <v>0</v>
      </c>
      <c r="O7552">
        <v>54141.241545999997</v>
      </c>
      <c r="P7552">
        <v>38</v>
      </c>
    </row>
    <row r="7553" spans="1:16">
      <c r="A7553" s="29">
        <v>7551</v>
      </c>
      <c r="B7553" s="29">
        <v>1032.623999999998</v>
      </c>
      <c r="C7553" s="29">
        <v>111165.26099999979</v>
      </c>
      <c r="D7553" s="29">
        <v>1</v>
      </c>
      <c r="E7553" s="29">
        <v>1</v>
      </c>
      <c r="F7553" s="29">
        <v>32258.909999999902</v>
      </c>
      <c r="G7553" s="29">
        <v>1</v>
      </c>
      <c r="H7553" s="29">
        <v>1</v>
      </c>
      <c r="I7553" s="29">
        <v>1</v>
      </c>
      <c r="K7553" s="432">
        <v>14175.47443780086</v>
      </c>
      <c r="L7553" s="432">
        <f>IF(K7553=0,#REF!,0)</f>
        <v>0</v>
      </c>
      <c r="O7553">
        <v>54442.487244999997</v>
      </c>
      <c r="P7553">
        <v>45</v>
      </c>
    </row>
    <row r="7554" spans="1:16">
      <c r="A7554" s="29">
        <v>7552</v>
      </c>
      <c r="B7554" s="29">
        <v>1032.623999999998</v>
      </c>
      <c r="C7554" s="29">
        <v>93259.262999999904</v>
      </c>
      <c r="D7554" s="29">
        <v>1</v>
      </c>
      <c r="E7554" s="29">
        <v>1</v>
      </c>
      <c r="F7554" s="29">
        <v>33228.462999999887</v>
      </c>
      <c r="G7554" s="29">
        <v>1</v>
      </c>
      <c r="H7554" s="29">
        <v>1</v>
      </c>
      <c r="I7554" s="29">
        <v>1</v>
      </c>
      <c r="K7554" s="432"/>
      <c r="L7554" s="432" t="e">
        <f>IF(K7554=0,#REF!,0)</f>
        <v>#REF!</v>
      </c>
      <c r="O7554">
        <v>54122.777007999997</v>
      </c>
      <c r="P7554">
        <v>46</v>
      </c>
    </row>
    <row r="7555" spans="1:16">
      <c r="A7555" s="29">
        <v>7553</v>
      </c>
      <c r="B7555" s="29">
        <v>1032.623999999998</v>
      </c>
      <c r="C7555" s="29">
        <v>81609.933999999994</v>
      </c>
      <c r="D7555" s="29">
        <v>1</v>
      </c>
      <c r="E7555" s="29">
        <v>1</v>
      </c>
      <c r="F7555" s="29">
        <v>38261.920999999988</v>
      </c>
      <c r="G7555" s="29">
        <v>1</v>
      </c>
      <c r="H7555" s="29">
        <v>1</v>
      </c>
      <c r="I7555" s="29">
        <v>1</v>
      </c>
      <c r="K7555" s="432"/>
      <c r="L7555" s="432" t="e">
        <f>IF(K7555=0,#REF!,0)</f>
        <v>#REF!</v>
      </c>
      <c r="O7555">
        <v>55049.032226000003</v>
      </c>
      <c r="P7555">
        <v>52</v>
      </c>
    </row>
    <row r="7556" spans="1:16">
      <c r="A7556" s="29">
        <v>7554</v>
      </c>
      <c r="B7556" s="29">
        <v>1762.222</v>
      </c>
      <c r="C7556" s="29">
        <v>46314.152999999897</v>
      </c>
      <c r="D7556" s="29">
        <v>1</v>
      </c>
      <c r="E7556" s="29">
        <v>1</v>
      </c>
      <c r="F7556" s="29">
        <v>43424.487999999998</v>
      </c>
      <c r="G7556" s="29">
        <v>1</v>
      </c>
      <c r="H7556" s="29">
        <v>1</v>
      </c>
      <c r="I7556" s="29">
        <v>1</v>
      </c>
      <c r="K7556" s="432"/>
      <c r="L7556" s="432" t="e">
        <f>IF(K7556=0,#REF!,0)</f>
        <v>#REF!</v>
      </c>
      <c r="O7556">
        <v>55332.124602999997</v>
      </c>
      <c r="P7556">
        <v>64</v>
      </c>
    </row>
    <row r="7557" spans="1:16">
      <c r="A7557" s="29">
        <v>7555</v>
      </c>
      <c r="B7557" s="29">
        <v>6139.8579999999993</v>
      </c>
      <c r="C7557" s="29">
        <v>29492.0109999999</v>
      </c>
      <c r="D7557" s="29">
        <v>1</v>
      </c>
      <c r="E7557" s="29">
        <v>1</v>
      </c>
      <c r="F7557" s="29">
        <v>36914.023999999888</v>
      </c>
      <c r="G7557" s="29">
        <v>1</v>
      </c>
      <c r="H7557" s="29">
        <v>1</v>
      </c>
      <c r="I7557" s="29">
        <v>1</v>
      </c>
      <c r="K7557" s="432"/>
      <c r="L7557" s="432" t="e">
        <f>IF(K7557=0,#REF!,0)</f>
        <v>#REF!</v>
      </c>
      <c r="O7557">
        <v>56510.368955999998</v>
      </c>
      <c r="P7557">
        <v>78</v>
      </c>
    </row>
    <row r="7558" spans="1:16">
      <c r="A7558" s="29">
        <v>7556</v>
      </c>
      <c r="B7558" s="29">
        <v>7599.07</v>
      </c>
      <c r="C7558" s="29">
        <v>30841.850999999901</v>
      </c>
      <c r="D7558" s="29">
        <v>1</v>
      </c>
      <c r="E7558" s="29">
        <v>1</v>
      </c>
      <c r="F7558" s="29">
        <v>35678.027000000002</v>
      </c>
      <c r="G7558" s="29">
        <v>1</v>
      </c>
      <c r="H7558" s="29">
        <v>1</v>
      </c>
      <c r="I7558" s="29">
        <v>1</v>
      </c>
      <c r="K7558" s="432"/>
      <c r="L7558" s="432" t="e">
        <f>IF(K7558=0,#REF!,0)</f>
        <v>#REF!</v>
      </c>
      <c r="O7558">
        <v>56223.837678000004</v>
      </c>
      <c r="P7558">
        <v>88</v>
      </c>
    </row>
    <row r="7559" spans="1:16">
      <c r="A7559" s="29">
        <v>7557</v>
      </c>
      <c r="B7559" s="29">
        <v>1762.222</v>
      </c>
      <c r="C7559" s="29">
        <v>17130.664999999899</v>
      </c>
      <c r="D7559" s="29">
        <v>1</v>
      </c>
      <c r="E7559" s="29">
        <v>1</v>
      </c>
      <c r="F7559" s="29">
        <v>47025.589</v>
      </c>
      <c r="G7559" s="29">
        <v>1</v>
      </c>
      <c r="H7559" s="29">
        <v>1</v>
      </c>
      <c r="I7559" s="29">
        <v>1</v>
      </c>
      <c r="K7559" s="432"/>
      <c r="L7559" s="432" t="e">
        <f>IF(K7559=0,#REF!,0)</f>
        <v>#REF!</v>
      </c>
      <c r="O7559">
        <v>56145.141875999987</v>
      </c>
      <c r="P7559">
        <v>94</v>
      </c>
    </row>
    <row r="7560" spans="1:16">
      <c r="A7560" s="29">
        <v>7558</v>
      </c>
      <c r="B7560" s="29">
        <v>1762.222</v>
      </c>
      <c r="C7560" s="29">
        <v>16735.300999999901</v>
      </c>
      <c r="D7560" s="29">
        <v>1</v>
      </c>
      <c r="E7560" s="29">
        <v>1</v>
      </c>
      <c r="F7560" s="29">
        <v>2980.085</v>
      </c>
      <c r="G7560" s="29">
        <v>1</v>
      </c>
      <c r="H7560" s="29">
        <v>1</v>
      </c>
      <c r="I7560" s="29">
        <v>1</v>
      </c>
      <c r="K7560" s="432"/>
      <c r="L7560" s="432" t="e">
        <f>IF(K7560=0,#REF!,0)</f>
        <v>#REF!</v>
      </c>
      <c r="O7560">
        <v>55431.711791000002</v>
      </c>
      <c r="P7560">
        <v>99</v>
      </c>
    </row>
    <row r="7561" spans="1:16">
      <c r="A7561" s="29">
        <v>7559</v>
      </c>
      <c r="B7561" s="29">
        <v>1762.222</v>
      </c>
      <c r="C7561" s="29">
        <v>16336.8659999999</v>
      </c>
      <c r="D7561" s="29">
        <v>1</v>
      </c>
      <c r="E7561" s="29">
        <v>1</v>
      </c>
      <c r="F7561" s="29">
        <v>1666.0419999999899</v>
      </c>
      <c r="G7561" s="29">
        <v>1</v>
      </c>
      <c r="H7561" s="29">
        <v>1</v>
      </c>
      <c r="I7561" s="29">
        <v>1</v>
      </c>
      <c r="K7561" s="432"/>
      <c r="L7561" s="432" t="e">
        <f>IF(K7561=0,#REF!,0)</f>
        <v>#REF!</v>
      </c>
      <c r="O7561">
        <v>55562.904023000003</v>
      </c>
      <c r="P7561">
        <v>101</v>
      </c>
    </row>
    <row r="7562" spans="1:16">
      <c r="A7562" s="29">
        <v>7560</v>
      </c>
      <c r="B7562" s="29">
        <v>1032.623999999998</v>
      </c>
      <c r="C7562" s="29">
        <v>16394.3129999999</v>
      </c>
      <c r="D7562" s="29">
        <v>1</v>
      </c>
      <c r="E7562" s="29">
        <v>1</v>
      </c>
      <c r="F7562" s="29">
        <v>1273.7469999999901</v>
      </c>
      <c r="G7562" s="29">
        <v>1</v>
      </c>
      <c r="H7562" s="29">
        <v>1</v>
      </c>
      <c r="I7562" s="29">
        <v>1</v>
      </c>
      <c r="K7562" s="432"/>
      <c r="L7562" s="432" t="e">
        <f>IF(K7562=0,#REF!,0)</f>
        <v>#REF!</v>
      </c>
      <c r="O7562">
        <v>55367.662384000003</v>
      </c>
      <c r="P7562">
        <v>98</v>
      </c>
    </row>
    <row r="7563" spans="1:16">
      <c r="A7563" s="29">
        <v>7561</v>
      </c>
      <c r="B7563" s="29">
        <v>1032.623999999998</v>
      </c>
      <c r="C7563" s="29">
        <v>16439.1889999999</v>
      </c>
      <c r="D7563" s="29">
        <v>1</v>
      </c>
      <c r="E7563" s="29">
        <v>1</v>
      </c>
      <c r="F7563" s="29">
        <v>566.755</v>
      </c>
      <c r="G7563" s="29">
        <v>1</v>
      </c>
      <c r="H7563" s="29">
        <v>1</v>
      </c>
      <c r="I7563" s="29">
        <v>1</v>
      </c>
      <c r="K7563" s="432"/>
      <c r="L7563" s="432" t="e">
        <f>IF(K7563=0,#REF!,0)</f>
        <v>#REF!</v>
      </c>
      <c r="O7563">
        <v>54517.487244999997</v>
      </c>
      <c r="P7563">
        <v>95</v>
      </c>
    </row>
    <row r="7564" spans="1:16">
      <c r="A7564" s="29">
        <v>7562</v>
      </c>
      <c r="B7564" s="29">
        <v>1032.623999999998</v>
      </c>
      <c r="C7564" s="29">
        <v>16400.459999999901</v>
      </c>
      <c r="D7564" s="29">
        <v>1</v>
      </c>
      <c r="E7564" s="29">
        <v>1</v>
      </c>
      <c r="F7564" s="29">
        <v>340.44900000000001</v>
      </c>
      <c r="G7564" s="29">
        <v>1</v>
      </c>
      <c r="H7564" s="29">
        <v>1</v>
      </c>
      <c r="I7564" s="29">
        <v>1</v>
      </c>
      <c r="K7564" s="432"/>
      <c r="L7564" s="432" t="e">
        <f>IF(K7564=0,#REF!,0)</f>
        <v>#REF!</v>
      </c>
      <c r="O7564">
        <v>53019.231171000007</v>
      </c>
      <c r="P7564">
        <v>80</v>
      </c>
    </row>
    <row r="7565" spans="1:16">
      <c r="A7565" s="29">
        <v>7563</v>
      </c>
      <c r="B7565" s="29">
        <v>1032.623999999998</v>
      </c>
      <c r="C7565" s="29">
        <v>16459.315999999901</v>
      </c>
      <c r="D7565" s="29">
        <v>1</v>
      </c>
      <c r="E7565" s="29">
        <v>1</v>
      </c>
      <c r="F7565" s="29">
        <v>351.69499999999891</v>
      </c>
      <c r="G7565" s="29">
        <v>1</v>
      </c>
      <c r="H7565" s="29">
        <v>1</v>
      </c>
      <c r="I7565" s="29">
        <v>1</v>
      </c>
      <c r="K7565" s="432"/>
      <c r="L7565" s="432" t="e">
        <f>IF(K7565=0,#REF!,0)</f>
        <v>#REF!</v>
      </c>
      <c r="O7565">
        <v>52437.137421000007</v>
      </c>
      <c r="P7565">
        <v>81</v>
      </c>
    </row>
    <row r="7566" spans="1:16">
      <c r="A7566" s="29">
        <v>7564</v>
      </c>
      <c r="B7566" s="29">
        <v>1032.623999999998</v>
      </c>
      <c r="C7566" s="29">
        <v>16506.8849999999</v>
      </c>
      <c r="D7566" s="29">
        <v>1</v>
      </c>
      <c r="E7566" s="29">
        <v>1</v>
      </c>
      <c r="F7566" s="29">
        <v>591.33400000000006</v>
      </c>
      <c r="G7566" s="29">
        <v>1</v>
      </c>
      <c r="H7566" s="29">
        <v>1</v>
      </c>
      <c r="I7566" s="29">
        <v>1</v>
      </c>
      <c r="K7566" s="432"/>
      <c r="L7566" s="432" t="e">
        <f>IF(K7566=0,#REF!,0)</f>
        <v>#REF!</v>
      </c>
      <c r="O7566">
        <v>52049.373200000002</v>
      </c>
      <c r="P7566">
        <v>83</v>
      </c>
    </row>
    <row r="7567" spans="1:16">
      <c r="A7567" s="29">
        <v>7565</v>
      </c>
      <c r="B7567" s="29">
        <v>1032.623999999998</v>
      </c>
      <c r="C7567" s="29">
        <v>16552.733999999891</v>
      </c>
      <c r="D7567" s="29">
        <v>1</v>
      </c>
      <c r="E7567" s="29">
        <v>1</v>
      </c>
      <c r="F7567" s="29">
        <v>1402.916999999989</v>
      </c>
      <c r="G7567" s="29">
        <v>1</v>
      </c>
      <c r="H7567" s="29">
        <v>1</v>
      </c>
      <c r="I7567" s="29">
        <v>1</v>
      </c>
      <c r="K7567" s="432"/>
      <c r="L7567" s="432" t="e">
        <f>IF(K7567=0,#REF!,0)</f>
        <v>#REF!</v>
      </c>
      <c r="O7567">
        <v>51770.470733000002</v>
      </c>
      <c r="P7567">
        <v>85</v>
      </c>
    </row>
    <row r="7568" spans="1:16">
      <c r="A7568" s="29">
        <v>7566</v>
      </c>
      <c r="B7568" s="29">
        <v>1762.222</v>
      </c>
      <c r="C7568" s="29">
        <v>16579.952999999899</v>
      </c>
      <c r="D7568" s="29">
        <v>1</v>
      </c>
      <c r="E7568" s="29">
        <v>1</v>
      </c>
      <c r="F7568" s="29">
        <v>4626.49099999999</v>
      </c>
      <c r="G7568" s="29">
        <v>1</v>
      </c>
      <c r="H7568" s="29">
        <v>1</v>
      </c>
      <c r="I7568" s="29">
        <v>1</v>
      </c>
      <c r="K7568" s="432"/>
      <c r="L7568" s="432" t="e">
        <f>IF(K7568=0,#REF!,0)</f>
        <v>#REF!</v>
      </c>
      <c r="O7568">
        <v>51841.421997999998</v>
      </c>
      <c r="P7568">
        <v>85</v>
      </c>
    </row>
    <row r="7569" spans="1:16">
      <c r="A7569" s="29">
        <v>7567</v>
      </c>
      <c r="B7569" s="29">
        <v>6139.8579999999993</v>
      </c>
      <c r="C7569" s="29">
        <v>16721.444999999901</v>
      </c>
      <c r="D7569" s="29">
        <v>1</v>
      </c>
      <c r="E7569" s="29">
        <v>1</v>
      </c>
      <c r="F7569" s="29">
        <v>85601.634999999893</v>
      </c>
      <c r="G7569" s="29">
        <v>1</v>
      </c>
      <c r="H7569" s="29">
        <v>1</v>
      </c>
      <c r="I7569" s="29">
        <v>1</v>
      </c>
      <c r="K7569" s="432"/>
      <c r="L7569" s="432" t="e">
        <f>IF(K7569=0,#REF!,0)</f>
        <v>#REF!</v>
      </c>
      <c r="O7569">
        <v>52828.694702000001</v>
      </c>
      <c r="P7569">
        <v>89</v>
      </c>
    </row>
    <row r="7570" spans="1:16">
      <c r="A7570" s="29">
        <v>7568</v>
      </c>
      <c r="B7570" s="29">
        <v>1762.222</v>
      </c>
      <c r="C7570" s="29">
        <v>49315.3679999999</v>
      </c>
      <c r="D7570" s="29">
        <v>1</v>
      </c>
      <c r="E7570" s="29">
        <v>1</v>
      </c>
      <c r="F7570" s="29">
        <v>86904.687999999995</v>
      </c>
      <c r="G7570" s="29">
        <v>1</v>
      </c>
      <c r="H7570" s="29">
        <v>1</v>
      </c>
      <c r="I7570" s="29">
        <v>1</v>
      </c>
      <c r="K7570" s="432"/>
      <c r="L7570" s="432" t="e">
        <f>IF(K7570=0,#REF!,0)</f>
        <v>#REF!</v>
      </c>
      <c r="O7570">
        <v>52623.163086</v>
      </c>
      <c r="P7570">
        <v>89</v>
      </c>
    </row>
    <row r="7571" spans="1:16">
      <c r="A7571" s="29">
        <v>7569</v>
      </c>
      <c r="B7571" s="29">
        <v>1032.623999999998</v>
      </c>
      <c r="C7571" s="29">
        <v>78271.41</v>
      </c>
      <c r="D7571" s="29">
        <v>1</v>
      </c>
      <c r="E7571" s="29">
        <v>1</v>
      </c>
      <c r="F7571" s="29">
        <v>74903.856999999989</v>
      </c>
      <c r="G7571" s="29">
        <v>1</v>
      </c>
      <c r="H7571" s="29">
        <v>1</v>
      </c>
      <c r="I7571" s="29">
        <v>1</v>
      </c>
      <c r="K7571" s="432"/>
      <c r="L7571" s="432" t="e">
        <f>IF(K7571=0,#REF!,0)</f>
        <v>#REF!</v>
      </c>
      <c r="O7571">
        <v>52355.698609000006</v>
      </c>
      <c r="P7571">
        <v>86</v>
      </c>
    </row>
    <row r="7572" spans="1:16">
      <c r="A7572" s="29">
        <v>7570</v>
      </c>
      <c r="B7572" s="29">
        <v>1153.2399999999991</v>
      </c>
      <c r="C7572" s="29">
        <v>95755.549999999886</v>
      </c>
      <c r="D7572" s="29">
        <v>1</v>
      </c>
      <c r="E7572" s="29">
        <v>1</v>
      </c>
      <c r="F7572" s="29">
        <v>60580.029000000002</v>
      </c>
      <c r="G7572" s="29">
        <v>1</v>
      </c>
      <c r="H7572" s="29">
        <v>1</v>
      </c>
      <c r="I7572" s="29">
        <v>1</v>
      </c>
      <c r="K7572" s="432"/>
      <c r="L7572" s="432" t="e">
        <f>IF(K7572=0,#REF!,0)</f>
        <v>#REF!</v>
      </c>
      <c r="O7572">
        <v>51524.327514999997</v>
      </c>
      <c r="P7572">
        <v>74</v>
      </c>
    </row>
    <row r="7573" spans="1:16">
      <c r="A7573" s="29">
        <v>7571</v>
      </c>
      <c r="B7573" s="29">
        <v>1213.5469999999989</v>
      </c>
      <c r="C7573" s="29">
        <v>113103.8579999998</v>
      </c>
      <c r="D7573" s="29">
        <v>1</v>
      </c>
      <c r="E7573" s="29">
        <v>1</v>
      </c>
      <c r="F7573" s="29">
        <v>48843.318999999901</v>
      </c>
      <c r="G7573" s="29">
        <v>1</v>
      </c>
      <c r="H7573" s="29">
        <v>1</v>
      </c>
      <c r="I7573" s="29">
        <v>1</v>
      </c>
      <c r="K7573" s="432">
        <v>5576.2166761503431</v>
      </c>
      <c r="L7573" s="432">
        <f>IF(K7573=0,#REF!,0)</f>
        <v>0</v>
      </c>
      <c r="O7573">
        <v>51823.480987000003</v>
      </c>
      <c r="P7573">
        <v>66</v>
      </c>
    </row>
    <row r="7574" spans="1:16">
      <c r="A7574" s="29">
        <v>7572</v>
      </c>
      <c r="B7574" s="29">
        <v>1213.5469999999989</v>
      </c>
      <c r="C7574" s="29">
        <v>94461.373999999909</v>
      </c>
      <c r="D7574" s="29">
        <v>1</v>
      </c>
      <c r="E7574" s="29">
        <v>1</v>
      </c>
      <c r="F7574" s="29">
        <v>40169.507999999987</v>
      </c>
      <c r="G7574" s="29">
        <v>1</v>
      </c>
      <c r="H7574" s="29">
        <v>1</v>
      </c>
      <c r="I7574" s="29">
        <v>1</v>
      </c>
      <c r="K7574" s="432">
        <v>18924.28551700298</v>
      </c>
      <c r="L7574" s="432">
        <f>IF(K7574=0,#REF!,0)</f>
        <v>0</v>
      </c>
      <c r="O7574">
        <v>51549.367828000002</v>
      </c>
      <c r="P7574">
        <v>61</v>
      </c>
    </row>
    <row r="7575" spans="1:16">
      <c r="A7575" s="29">
        <v>7573</v>
      </c>
      <c r="B7575" s="29">
        <v>6200.1660000000002</v>
      </c>
      <c r="C7575" s="29">
        <v>51326.559999999903</v>
      </c>
      <c r="D7575" s="29">
        <v>1</v>
      </c>
      <c r="E7575" s="29">
        <v>1</v>
      </c>
      <c r="F7575" s="29">
        <v>24189.177</v>
      </c>
      <c r="G7575" s="29">
        <v>1</v>
      </c>
      <c r="H7575" s="29">
        <v>1</v>
      </c>
      <c r="I7575" s="29">
        <v>1</v>
      </c>
      <c r="K7575" s="432">
        <v>5056.9284240734733</v>
      </c>
      <c r="L7575" s="432">
        <f>IF(K7575=0,#REF!,0)</f>
        <v>0</v>
      </c>
      <c r="O7575">
        <v>51701.393859000003</v>
      </c>
      <c r="P7575">
        <v>55</v>
      </c>
    </row>
    <row r="7576" spans="1:16">
      <c r="A7576" s="29">
        <v>7574</v>
      </c>
      <c r="B7576" s="29">
        <v>1762.222</v>
      </c>
      <c r="C7576" s="29">
        <v>74303.618000000002</v>
      </c>
      <c r="D7576" s="29">
        <v>1</v>
      </c>
      <c r="E7576" s="29">
        <v>1</v>
      </c>
      <c r="F7576" s="29">
        <v>29540.61</v>
      </c>
      <c r="G7576" s="29">
        <v>1</v>
      </c>
      <c r="H7576" s="29">
        <v>1</v>
      </c>
      <c r="I7576" s="29">
        <v>1</v>
      </c>
      <c r="K7576" s="432">
        <v>10903.540128632219</v>
      </c>
      <c r="L7576" s="432">
        <f>IF(K7576=0,#REF!,0)</f>
        <v>0</v>
      </c>
      <c r="O7576">
        <v>52033.356354000003</v>
      </c>
      <c r="P7576">
        <v>54</v>
      </c>
    </row>
    <row r="7577" spans="1:16">
      <c r="A7577" s="29">
        <v>7575</v>
      </c>
      <c r="B7577" s="29">
        <v>1032.623999999998</v>
      </c>
      <c r="C7577" s="29">
        <v>109911.1269999998</v>
      </c>
      <c r="D7577" s="29">
        <v>1</v>
      </c>
      <c r="E7577" s="29">
        <v>1</v>
      </c>
      <c r="F7577" s="29">
        <v>29164.474999999999</v>
      </c>
      <c r="G7577" s="29">
        <v>1</v>
      </c>
      <c r="H7577" s="29">
        <v>1</v>
      </c>
      <c r="I7577" s="29">
        <v>1</v>
      </c>
      <c r="K7577" s="432"/>
      <c r="L7577" s="432" t="e">
        <f>IF(K7577=0,#REF!,0)</f>
        <v>#REF!</v>
      </c>
      <c r="O7577">
        <v>52491.771149</v>
      </c>
      <c r="P7577">
        <v>53</v>
      </c>
    </row>
    <row r="7578" spans="1:16">
      <c r="A7578" s="29">
        <v>7576</v>
      </c>
      <c r="B7578" s="29">
        <v>1032.623999999998</v>
      </c>
      <c r="C7578" s="29">
        <v>92220.155999999901</v>
      </c>
      <c r="D7578" s="29">
        <v>1</v>
      </c>
      <c r="E7578" s="29">
        <v>1</v>
      </c>
      <c r="F7578" s="29">
        <v>31483.371999999901</v>
      </c>
      <c r="G7578" s="29">
        <v>1</v>
      </c>
      <c r="H7578" s="29">
        <v>1</v>
      </c>
      <c r="I7578" s="29">
        <v>1</v>
      </c>
      <c r="K7578" s="432"/>
      <c r="L7578" s="432" t="e">
        <f>IF(K7578=0,#REF!,0)</f>
        <v>#REF!</v>
      </c>
      <c r="O7578">
        <v>52257.632508000002</v>
      </c>
      <c r="P7578">
        <v>53</v>
      </c>
    </row>
    <row r="7579" spans="1:16">
      <c r="A7579" s="29">
        <v>7577</v>
      </c>
      <c r="B7579" s="29">
        <v>1032.623999999998</v>
      </c>
      <c r="C7579" s="29">
        <v>80652.972999999998</v>
      </c>
      <c r="D7579" s="29">
        <v>1</v>
      </c>
      <c r="E7579" s="29">
        <v>1</v>
      </c>
      <c r="F7579" s="29">
        <v>35993.589</v>
      </c>
      <c r="G7579" s="29">
        <v>1</v>
      </c>
      <c r="H7579" s="29">
        <v>1</v>
      </c>
      <c r="I7579" s="29">
        <v>1</v>
      </c>
      <c r="K7579" s="432"/>
      <c r="L7579" s="432" t="e">
        <f>IF(K7579=0,#REF!,0)</f>
        <v>#REF!</v>
      </c>
      <c r="O7579">
        <v>52846.400512</v>
      </c>
      <c r="P7579">
        <v>62</v>
      </c>
    </row>
    <row r="7580" spans="1:16">
      <c r="A7580" s="29">
        <v>7578</v>
      </c>
      <c r="B7580" s="29">
        <v>1762.222</v>
      </c>
      <c r="C7580" s="29">
        <v>45335.441999999894</v>
      </c>
      <c r="D7580" s="29">
        <v>1</v>
      </c>
      <c r="E7580" s="29">
        <v>1</v>
      </c>
      <c r="F7580" s="29">
        <v>39732.737999999998</v>
      </c>
      <c r="G7580" s="29">
        <v>1</v>
      </c>
      <c r="H7580" s="29">
        <v>1</v>
      </c>
      <c r="I7580" s="29">
        <v>1</v>
      </c>
      <c r="K7580" s="432"/>
      <c r="L7580" s="432" t="e">
        <f>IF(K7580=0,#REF!,0)</f>
        <v>#REF!</v>
      </c>
      <c r="O7580">
        <v>53278.081144999996</v>
      </c>
      <c r="P7580">
        <v>74</v>
      </c>
    </row>
    <row r="7581" spans="1:16">
      <c r="A7581" s="29">
        <v>7579</v>
      </c>
      <c r="B7581" s="29">
        <v>6139.8579999999993</v>
      </c>
      <c r="C7581" s="29">
        <v>29149.0269999999</v>
      </c>
      <c r="D7581" s="29">
        <v>1</v>
      </c>
      <c r="E7581" s="29">
        <v>1</v>
      </c>
      <c r="F7581" s="29">
        <v>33538.911</v>
      </c>
      <c r="G7581" s="29">
        <v>1</v>
      </c>
      <c r="H7581" s="29">
        <v>1</v>
      </c>
      <c r="I7581" s="29">
        <v>1</v>
      </c>
      <c r="K7581" s="432"/>
      <c r="L7581" s="432" t="e">
        <f>IF(K7581=0,#REF!,0)</f>
        <v>#REF!</v>
      </c>
      <c r="O7581">
        <v>55746.299986999999</v>
      </c>
      <c r="P7581">
        <v>94</v>
      </c>
    </row>
    <row r="7582" spans="1:16">
      <c r="A7582" s="29">
        <v>7580</v>
      </c>
      <c r="B7582" s="29">
        <v>7599.07</v>
      </c>
      <c r="C7582" s="29">
        <v>30540.47799999989</v>
      </c>
      <c r="D7582" s="29">
        <v>1</v>
      </c>
      <c r="E7582" s="29">
        <v>1</v>
      </c>
      <c r="F7582" s="29">
        <v>32820.159</v>
      </c>
      <c r="G7582" s="29">
        <v>1</v>
      </c>
      <c r="H7582" s="29">
        <v>1</v>
      </c>
      <c r="I7582" s="29">
        <v>1</v>
      </c>
      <c r="K7582" s="432"/>
      <c r="L7582" s="432" t="e">
        <f>IF(K7582=0,#REF!,0)</f>
        <v>#REF!</v>
      </c>
      <c r="O7582">
        <v>55927.392210999998</v>
      </c>
      <c r="P7582">
        <v>102</v>
      </c>
    </row>
    <row r="7583" spans="1:16">
      <c r="A7583" s="29">
        <v>7581</v>
      </c>
      <c r="B7583" s="29">
        <v>1762.222</v>
      </c>
      <c r="C7583" s="29">
        <v>17061.184999999899</v>
      </c>
      <c r="D7583" s="29">
        <v>1</v>
      </c>
      <c r="E7583" s="29">
        <v>1</v>
      </c>
      <c r="F7583" s="29">
        <v>44455.192000000003</v>
      </c>
      <c r="G7583" s="29">
        <v>1</v>
      </c>
      <c r="H7583" s="29">
        <v>1</v>
      </c>
      <c r="I7583" s="29">
        <v>1</v>
      </c>
      <c r="K7583" s="432"/>
      <c r="L7583" s="432" t="e">
        <f>IF(K7583=0,#REF!,0)</f>
        <v>#REF!</v>
      </c>
      <c r="O7583">
        <v>55672.074584000002</v>
      </c>
      <c r="P7583">
        <v>108</v>
      </c>
    </row>
    <row r="7584" spans="1:16">
      <c r="A7584" s="29">
        <v>7582</v>
      </c>
      <c r="B7584" s="29">
        <v>1762.222</v>
      </c>
      <c r="C7584" s="29">
        <v>16682.443999999901</v>
      </c>
      <c r="D7584" s="29">
        <v>1</v>
      </c>
      <c r="E7584" s="29">
        <v>1</v>
      </c>
      <c r="F7584" s="29">
        <v>2979.47</v>
      </c>
      <c r="G7584" s="29">
        <v>1</v>
      </c>
      <c r="H7584" s="29">
        <v>1</v>
      </c>
      <c r="I7584" s="29">
        <v>1</v>
      </c>
      <c r="K7584" s="432"/>
      <c r="L7584" s="432" t="e">
        <f>IF(K7584=0,#REF!,0)</f>
        <v>#REF!</v>
      </c>
      <c r="O7584">
        <v>55189.569518999997</v>
      </c>
      <c r="P7584">
        <v>111</v>
      </c>
    </row>
    <row r="7585" spans="1:16">
      <c r="A7585" s="29">
        <v>7583</v>
      </c>
      <c r="B7585" s="29">
        <v>1762.222</v>
      </c>
      <c r="C7585" s="29">
        <v>16302.701999999899</v>
      </c>
      <c r="D7585" s="29">
        <v>1</v>
      </c>
      <c r="E7585" s="29">
        <v>1</v>
      </c>
      <c r="F7585" s="29">
        <v>1665.7629999999999</v>
      </c>
      <c r="G7585" s="29">
        <v>1</v>
      </c>
      <c r="H7585" s="29">
        <v>1</v>
      </c>
      <c r="I7585" s="29">
        <v>1</v>
      </c>
      <c r="K7585" s="432"/>
      <c r="L7585" s="432" t="e">
        <f>IF(K7585=0,#REF!,0)</f>
        <v>#REF!</v>
      </c>
      <c r="O7585">
        <v>55430.931764000001</v>
      </c>
      <c r="P7585">
        <v>110</v>
      </c>
    </row>
    <row r="7586" spans="1:16">
      <c r="A7586" s="29">
        <v>7584</v>
      </c>
      <c r="B7586" s="29">
        <v>1032.623999999998</v>
      </c>
      <c r="C7586" s="29">
        <v>16367.557999999901</v>
      </c>
      <c r="D7586" s="29">
        <v>1</v>
      </c>
      <c r="E7586" s="29">
        <v>1</v>
      </c>
      <c r="F7586" s="29">
        <v>1273.546</v>
      </c>
      <c r="G7586" s="29">
        <v>1</v>
      </c>
      <c r="H7586" s="29">
        <v>1</v>
      </c>
      <c r="I7586" s="29">
        <v>1</v>
      </c>
      <c r="K7586" s="432"/>
      <c r="L7586" s="432" t="e">
        <f>IF(K7586=0,#REF!,0)</f>
        <v>#REF!</v>
      </c>
      <c r="O7586">
        <v>55761.522339000003</v>
      </c>
      <c r="P7586">
        <v>105</v>
      </c>
    </row>
    <row r="7587" spans="1:16">
      <c r="A7587" s="29">
        <v>7585</v>
      </c>
      <c r="B7587" s="29">
        <v>1032.623999999998</v>
      </c>
      <c r="C7587" s="29">
        <v>16434.1149999999</v>
      </c>
      <c r="D7587" s="29">
        <v>1</v>
      </c>
      <c r="E7587" s="29">
        <v>1</v>
      </c>
      <c r="F7587" s="29">
        <v>564.601</v>
      </c>
      <c r="G7587" s="29">
        <v>1</v>
      </c>
      <c r="H7587" s="29">
        <v>1</v>
      </c>
      <c r="I7587" s="29">
        <v>1</v>
      </c>
      <c r="K7587" s="432"/>
      <c r="L7587" s="432" t="e">
        <f>IF(K7587=0,#REF!,0)</f>
        <v>#REF!</v>
      </c>
      <c r="O7587">
        <v>54136.638092999987</v>
      </c>
      <c r="P7587">
        <v>95</v>
      </c>
    </row>
    <row r="7588" spans="1:16">
      <c r="A7588" s="29">
        <v>7586</v>
      </c>
      <c r="B7588" s="29">
        <v>1032.623999999998</v>
      </c>
      <c r="C7588" s="29">
        <v>16434.330999999889</v>
      </c>
      <c r="D7588" s="29">
        <v>1</v>
      </c>
      <c r="E7588" s="29">
        <v>1</v>
      </c>
      <c r="F7588" s="29">
        <v>336.546999999999</v>
      </c>
      <c r="G7588" s="29">
        <v>1</v>
      </c>
      <c r="H7588" s="29">
        <v>1</v>
      </c>
      <c r="I7588" s="29">
        <v>1</v>
      </c>
      <c r="K7588" s="432"/>
      <c r="L7588" s="432" t="e">
        <f>IF(K7588=0,#REF!,0)</f>
        <v>#REF!</v>
      </c>
      <c r="O7588">
        <v>52268.620667000003</v>
      </c>
      <c r="P7588">
        <v>89</v>
      </c>
    </row>
    <row r="7589" spans="1:16">
      <c r="A7589" s="29">
        <v>7587</v>
      </c>
      <c r="B7589" s="29">
        <v>1032.623999999998</v>
      </c>
      <c r="C7589" s="29">
        <v>16538.6529999999</v>
      </c>
      <c r="D7589" s="29">
        <v>1</v>
      </c>
      <c r="E7589" s="29">
        <v>1</v>
      </c>
      <c r="F7589" s="29">
        <v>375.351</v>
      </c>
      <c r="G7589" s="29">
        <v>1</v>
      </c>
      <c r="H7589" s="29">
        <v>1</v>
      </c>
      <c r="I7589" s="29">
        <v>1</v>
      </c>
      <c r="K7589" s="432"/>
      <c r="L7589" s="432" t="e">
        <f>IF(K7589=0,#REF!,0)</f>
        <v>#REF!</v>
      </c>
      <c r="O7589">
        <v>51506.804962000002</v>
      </c>
      <c r="P7589">
        <v>86</v>
      </c>
    </row>
    <row r="7590" spans="1:16">
      <c r="A7590" s="29">
        <v>7588</v>
      </c>
      <c r="B7590" s="29">
        <v>1032.623999999998</v>
      </c>
      <c r="C7590" s="29">
        <v>16595.0259999999</v>
      </c>
      <c r="D7590" s="29">
        <v>1</v>
      </c>
      <c r="E7590" s="29">
        <v>1</v>
      </c>
      <c r="F7590" s="29">
        <v>800.08300000000008</v>
      </c>
      <c r="G7590" s="29">
        <v>1</v>
      </c>
      <c r="H7590" s="29">
        <v>1</v>
      </c>
      <c r="I7590" s="29">
        <v>1</v>
      </c>
      <c r="K7590" s="432"/>
      <c r="L7590" s="432" t="e">
        <f>IF(K7590=0,#REF!,0)</f>
        <v>#REF!</v>
      </c>
      <c r="O7590">
        <v>51577.072174000001</v>
      </c>
      <c r="P7590">
        <v>84</v>
      </c>
    </row>
    <row r="7591" spans="1:16">
      <c r="A7591" s="29">
        <v>7589</v>
      </c>
      <c r="B7591" s="29">
        <v>1032.623999999998</v>
      </c>
      <c r="C7591" s="29">
        <v>16671.611999999899</v>
      </c>
      <c r="D7591" s="29">
        <v>1</v>
      </c>
      <c r="E7591" s="29">
        <v>1</v>
      </c>
      <c r="F7591" s="29">
        <v>2715.9509999999991</v>
      </c>
      <c r="G7591" s="29">
        <v>1</v>
      </c>
      <c r="H7591" s="29">
        <v>1</v>
      </c>
      <c r="I7591" s="29">
        <v>1</v>
      </c>
      <c r="K7591" s="432"/>
      <c r="L7591" s="432" t="e">
        <f>IF(K7591=0,#REF!,0)</f>
        <v>#REF!</v>
      </c>
      <c r="O7591">
        <v>51434.393065999997</v>
      </c>
      <c r="P7591">
        <v>78</v>
      </c>
    </row>
    <row r="7592" spans="1:16">
      <c r="A7592" s="29">
        <v>7590</v>
      </c>
      <c r="B7592" s="29">
        <v>1762.222</v>
      </c>
      <c r="C7592" s="29">
        <v>16705.950999999899</v>
      </c>
      <c r="D7592" s="29">
        <v>1</v>
      </c>
      <c r="E7592" s="29">
        <v>1</v>
      </c>
      <c r="F7592" s="29">
        <v>7901.3739999999907</v>
      </c>
      <c r="G7592" s="29">
        <v>1</v>
      </c>
      <c r="H7592" s="29">
        <v>1</v>
      </c>
      <c r="I7592" s="29">
        <v>1</v>
      </c>
      <c r="K7592" s="432"/>
      <c r="L7592" s="432" t="e">
        <f>IF(K7592=0,#REF!,0)</f>
        <v>#REF!</v>
      </c>
      <c r="O7592">
        <v>52821.542357999999</v>
      </c>
      <c r="P7592">
        <v>82</v>
      </c>
    </row>
    <row r="7593" spans="1:16">
      <c r="A7593" s="29">
        <v>7591</v>
      </c>
      <c r="B7593" s="29">
        <v>6139.8579999999993</v>
      </c>
      <c r="C7593" s="29">
        <v>16866.340999999898</v>
      </c>
      <c r="D7593" s="29">
        <v>1</v>
      </c>
      <c r="E7593" s="29">
        <v>1</v>
      </c>
      <c r="F7593" s="29">
        <v>89678.411999999997</v>
      </c>
      <c r="G7593" s="29">
        <v>1</v>
      </c>
      <c r="H7593" s="29">
        <v>1</v>
      </c>
      <c r="I7593" s="29">
        <v>1</v>
      </c>
      <c r="K7593" s="432"/>
      <c r="L7593" s="432" t="e">
        <f>IF(K7593=0,#REF!,0)</f>
        <v>#REF!</v>
      </c>
      <c r="O7593">
        <v>54447.024475999999</v>
      </c>
      <c r="P7593">
        <v>82</v>
      </c>
    </row>
    <row r="7594" spans="1:16">
      <c r="A7594" s="29">
        <v>7592</v>
      </c>
      <c r="B7594" s="29">
        <v>1762.222</v>
      </c>
      <c r="C7594" s="29">
        <v>49186.986999999892</v>
      </c>
      <c r="D7594" s="29">
        <v>1</v>
      </c>
      <c r="E7594" s="29">
        <v>1</v>
      </c>
      <c r="F7594" s="29">
        <v>91588.726999999897</v>
      </c>
      <c r="G7594" s="29">
        <v>1</v>
      </c>
      <c r="H7594" s="29">
        <v>1</v>
      </c>
      <c r="I7594" s="29">
        <v>1</v>
      </c>
      <c r="K7594" s="432"/>
      <c r="L7594" s="432" t="e">
        <f>IF(K7594=0,#REF!,0)</f>
        <v>#REF!</v>
      </c>
      <c r="O7594">
        <v>56691.025543000003</v>
      </c>
      <c r="P7594">
        <v>97</v>
      </c>
    </row>
    <row r="7595" spans="1:16">
      <c r="A7595" s="29">
        <v>7593</v>
      </c>
      <c r="B7595" s="29">
        <v>1032.623999999998</v>
      </c>
      <c r="C7595" s="29">
        <v>78174.672999999995</v>
      </c>
      <c r="D7595" s="29">
        <v>1</v>
      </c>
      <c r="E7595" s="29">
        <v>1</v>
      </c>
      <c r="F7595" s="29">
        <v>79256.733999999997</v>
      </c>
      <c r="G7595" s="29">
        <v>1</v>
      </c>
      <c r="H7595" s="29">
        <v>1</v>
      </c>
      <c r="I7595" s="29">
        <v>1</v>
      </c>
      <c r="K7595" s="432"/>
      <c r="L7595" s="432" t="e">
        <f>IF(K7595=0,#REF!,0)</f>
        <v>#REF!</v>
      </c>
      <c r="O7595">
        <v>59758.990753999999</v>
      </c>
      <c r="P7595">
        <v>82</v>
      </c>
    </row>
    <row r="7596" spans="1:16">
      <c r="A7596" s="29">
        <v>7594</v>
      </c>
      <c r="B7596" s="29">
        <v>1153.2399999999991</v>
      </c>
      <c r="C7596" s="29">
        <v>95757.317999999897</v>
      </c>
      <c r="D7596" s="29">
        <v>1</v>
      </c>
      <c r="E7596" s="29">
        <v>1</v>
      </c>
      <c r="F7596" s="29">
        <v>65762.825999999885</v>
      </c>
      <c r="G7596" s="29">
        <v>1</v>
      </c>
      <c r="H7596" s="29">
        <v>1</v>
      </c>
      <c r="I7596" s="29">
        <v>1</v>
      </c>
      <c r="K7596" s="432"/>
      <c r="L7596" s="432" t="e">
        <f>IF(K7596=0,#REF!,0)</f>
        <v>#REF!</v>
      </c>
      <c r="O7596">
        <v>63868.298491999987</v>
      </c>
      <c r="P7596">
        <v>62</v>
      </c>
    </row>
    <row r="7597" spans="1:16">
      <c r="A7597" s="29">
        <v>7595</v>
      </c>
      <c r="B7597" s="29">
        <v>1213.5469999999989</v>
      </c>
      <c r="C7597" s="29">
        <v>113284.5089999998</v>
      </c>
      <c r="D7597" s="29">
        <v>1</v>
      </c>
      <c r="E7597" s="29">
        <v>1</v>
      </c>
      <c r="F7597" s="29">
        <v>55688.3</v>
      </c>
      <c r="G7597" s="29">
        <v>1</v>
      </c>
      <c r="H7597" s="29">
        <v>1</v>
      </c>
      <c r="I7597" s="29">
        <v>1</v>
      </c>
      <c r="K7597" s="432"/>
      <c r="L7597" s="432" t="e">
        <f>IF(K7597=0,#REF!,0)</f>
        <v>#REF!</v>
      </c>
      <c r="O7597">
        <v>64283.203977999998</v>
      </c>
      <c r="P7597">
        <v>57</v>
      </c>
    </row>
    <row r="7598" spans="1:16">
      <c r="A7598" s="29">
        <v>7596</v>
      </c>
      <c r="B7598" s="29">
        <v>1213.5469999999989</v>
      </c>
      <c r="C7598" s="29">
        <v>94742.910999999905</v>
      </c>
      <c r="D7598" s="29">
        <v>1</v>
      </c>
      <c r="E7598" s="29">
        <v>1</v>
      </c>
      <c r="F7598" s="29">
        <v>47950.381999999889</v>
      </c>
      <c r="G7598" s="29">
        <v>1</v>
      </c>
      <c r="H7598" s="29">
        <v>1</v>
      </c>
      <c r="I7598" s="29">
        <v>1</v>
      </c>
      <c r="K7598" s="432"/>
      <c r="L7598" s="432" t="e">
        <f>IF(K7598=0,#REF!,0)</f>
        <v>#REF!</v>
      </c>
      <c r="O7598">
        <v>64578.047760000001</v>
      </c>
      <c r="P7598">
        <v>52</v>
      </c>
    </row>
    <row r="7599" spans="1:16">
      <c r="A7599" s="29">
        <v>7597</v>
      </c>
      <c r="B7599" s="29">
        <v>6200.1660000000002</v>
      </c>
      <c r="C7599" s="29">
        <v>51519.091999999902</v>
      </c>
      <c r="D7599" s="29">
        <v>1</v>
      </c>
      <c r="E7599" s="29">
        <v>1</v>
      </c>
      <c r="F7599" s="29">
        <v>30709.315999999999</v>
      </c>
      <c r="G7599" s="29">
        <v>1</v>
      </c>
      <c r="H7599" s="29">
        <v>1</v>
      </c>
      <c r="I7599" s="29">
        <v>1</v>
      </c>
      <c r="K7599" s="432"/>
      <c r="L7599" s="432" t="e">
        <f>IF(K7599=0,#REF!,0)</f>
        <v>#REF!</v>
      </c>
      <c r="O7599">
        <v>61799.022735999999</v>
      </c>
      <c r="P7599">
        <v>50</v>
      </c>
    </row>
    <row r="7600" spans="1:16">
      <c r="A7600" s="29">
        <v>7598</v>
      </c>
      <c r="B7600" s="29">
        <v>1762.222</v>
      </c>
      <c r="C7600" s="29">
        <v>74479.942999999999</v>
      </c>
      <c r="D7600" s="29">
        <v>1</v>
      </c>
      <c r="E7600" s="29">
        <v>1</v>
      </c>
      <c r="F7600" s="29">
        <v>34745.509000000013</v>
      </c>
      <c r="G7600" s="29">
        <v>1</v>
      </c>
      <c r="H7600" s="29">
        <v>1</v>
      </c>
      <c r="I7600" s="29">
        <v>1</v>
      </c>
      <c r="K7600" s="432"/>
      <c r="L7600" s="432" t="e">
        <f>IF(K7600=0,#REF!,0)</f>
        <v>#REF!</v>
      </c>
      <c r="O7600">
        <v>61335.537414999999</v>
      </c>
      <c r="P7600">
        <v>49</v>
      </c>
    </row>
    <row r="7601" spans="1:16">
      <c r="A7601" s="29">
        <v>7599</v>
      </c>
      <c r="B7601" s="29">
        <v>1032.623999999998</v>
      </c>
      <c r="C7601" s="29">
        <v>110034.0039999998</v>
      </c>
      <c r="D7601" s="29">
        <v>1</v>
      </c>
      <c r="E7601" s="29">
        <v>1</v>
      </c>
      <c r="F7601" s="29">
        <v>32894.754999999997</v>
      </c>
      <c r="G7601" s="29">
        <v>1</v>
      </c>
      <c r="H7601" s="29">
        <v>1</v>
      </c>
      <c r="I7601" s="29">
        <v>1</v>
      </c>
      <c r="K7601" s="432"/>
      <c r="L7601" s="432" t="e">
        <f>IF(K7601=0,#REF!,0)</f>
        <v>#REF!</v>
      </c>
      <c r="O7601">
        <v>63219.754394000003</v>
      </c>
      <c r="P7601">
        <v>49</v>
      </c>
    </row>
    <row r="7602" spans="1:16">
      <c r="A7602" s="29">
        <v>7600</v>
      </c>
      <c r="B7602" s="29">
        <v>1032.623999999998</v>
      </c>
      <c r="C7602" s="29">
        <v>92229.711999999898</v>
      </c>
      <c r="D7602" s="29">
        <v>1</v>
      </c>
      <c r="E7602" s="29">
        <v>1</v>
      </c>
      <c r="F7602" s="29">
        <v>32998.62299999989</v>
      </c>
      <c r="G7602" s="29">
        <v>1</v>
      </c>
      <c r="H7602" s="29">
        <v>1</v>
      </c>
      <c r="I7602" s="29">
        <v>1</v>
      </c>
      <c r="K7602" s="432"/>
      <c r="L7602" s="432" t="e">
        <f>IF(K7602=0,#REF!,0)</f>
        <v>#REF!</v>
      </c>
      <c r="O7602">
        <v>62768.644989</v>
      </c>
      <c r="P7602">
        <v>48</v>
      </c>
    </row>
    <row r="7603" spans="1:16">
      <c r="A7603" s="29">
        <v>7601</v>
      </c>
      <c r="B7603" s="29">
        <v>1032.623999999998</v>
      </c>
      <c r="C7603" s="29">
        <v>80753.513999999996</v>
      </c>
      <c r="D7603" s="29">
        <v>1</v>
      </c>
      <c r="E7603" s="29">
        <v>1</v>
      </c>
      <c r="F7603" s="29">
        <v>39077.952999999987</v>
      </c>
      <c r="G7603" s="29">
        <v>1</v>
      </c>
      <c r="H7603" s="29">
        <v>1</v>
      </c>
      <c r="I7603" s="29">
        <v>1</v>
      </c>
      <c r="K7603" s="432"/>
      <c r="L7603" s="432" t="e">
        <f>IF(K7603=0,#REF!,0)</f>
        <v>#REF!</v>
      </c>
      <c r="O7603">
        <v>62473.812654000001</v>
      </c>
      <c r="P7603">
        <v>54</v>
      </c>
    </row>
    <row r="7604" spans="1:16">
      <c r="A7604" s="29">
        <v>7602</v>
      </c>
      <c r="B7604" s="29">
        <v>1762.222</v>
      </c>
      <c r="C7604" s="29">
        <v>45499.619999999893</v>
      </c>
      <c r="D7604" s="29">
        <v>1</v>
      </c>
      <c r="E7604" s="29">
        <v>1</v>
      </c>
      <c r="F7604" s="29">
        <v>43389.906000000003</v>
      </c>
      <c r="G7604" s="29">
        <v>1</v>
      </c>
      <c r="H7604" s="29">
        <v>1</v>
      </c>
      <c r="I7604" s="29">
        <v>1</v>
      </c>
      <c r="K7604" s="432"/>
      <c r="L7604" s="432" t="e">
        <f>IF(K7604=0,#REF!,0)</f>
        <v>#REF!</v>
      </c>
      <c r="O7604">
        <v>62398.941344999999</v>
      </c>
      <c r="P7604">
        <v>72</v>
      </c>
    </row>
    <row r="7605" spans="1:16">
      <c r="A7605" s="29">
        <v>7603</v>
      </c>
      <c r="B7605" s="29">
        <v>6139.8579999999993</v>
      </c>
      <c r="C7605" s="29">
        <v>29299.1139999999</v>
      </c>
      <c r="D7605" s="29">
        <v>1</v>
      </c>
      <c r="E7605" s="29">
        <v>1</v>
      </c>
      <c r="F7605" s="29">
        <v>37363.24</v>
      </c>
      <c r="G7605" s="29">
        <v>1</v>
      </c>
      <c r="H7605" s="29">
        <v>1</v>
      </c>
      <c r="I7605" s="29">
        <v>1</v>
      </c>
      <c r="K7605" s="432"/>
      <c r="L7605" s="432" t="e">
        <f>IF(K7605=0,#REF!,0)</f>
        <v>#REF!</v>
      </c>
      <c r="O7605">
        <v>63406.781308999998</v>
      </c>
      <c r="P7605">
        <v>90</v>
      </c>
    </row>
    <row r="7606" spans="1:16">
      <c r="A7606" s="29">
        <v>7604</v>
      </c>
      <c r="B7606" s="29">
        <v>7599.07</v>
      </c>
      <c r="C7606" s="29">
        <v>30696.910999999898</v>
      </c>
      <c r="D7606" s="29">
        <v>1</v>
      </c>
      <c r="E7606" s="29">
        <v>1</v>
      </c>
      <c r="F7606" s="29">
        <v>36746.610999999997</v>
      </c>
      <c r="G7606" s="29">
        <v>1</v>
      </c>
      <c r="H7606" s="29">
        <v>1</v>
      </c>
      <c r="I7606" s="29">
        <v>1</v>
      </c>
      <c r="K7606" s="432"/>
      <c r="L7606" s="432" t="e">
        <f>IF(K7606=0,#REF!,0)</f>
        <v>#REF!</v>
      </c>
      <c r="O7606">
        <v>63574.522217000012</v>
      </c>
      <c r="P7606">
        <v>101</v>
      </c>
    </row>
    <row r="7607" spans="1:16">
      <c r="A7607" s="29">
        <v>7605</v>
      </c>
      <c r="B7607" s="29">
        <v>1762.222</v>
      </c>
      <c r="C7607" s="29">
        <v>17179.412999999891</v>
      </c>
      <c r="D7607" s="29">
        <v>1</v>
      </c>
      <c r="E7607" s="29">
        <v>1</v>
      </c>
      <c r="F7607" s="29">
        <v>48361.830999999889</v>
      </c>
      <c r="G7607" s="29">
        <v>1</v>
      </c>
      <c r="H7607" s="29">
        <v>1</v>
      </c>
      <c r="I7607" s="29">
        <v>1</v>
      </c>
      <c r="K7607" s="432"/>
      <c r="L7607" s="432" t="e">
        <f>IF(K7607=0,#REF!,0)</f>
        <v>#REF!</v>
      </c>
      <c r="O7607">
        <v>61680.351745</v>
      </c>
      <c r="P7607">
        <v>111</v>
      </c>
    </row>
    <row r="7608" spans="1:16">
      <c r="A7608" s="29">
        <v>7606</v>
      </c>
      <c r="B7608" s="29">
        <v>1762.222</v>
      </c>
      <c r="C7608" s="29">
        <v>16803.8819999999</v>
      </c>
      <c r="D7608" s="29">
        <v>1</v>
      </c>
      <c r="E7608" s="29">
        <v>1</v>
      </c>
      <c r="F7608" s="29">
        <v>2980.681</v>
      </c>
      <c r="G7608" s="29">
        <v>1</v>
      </c>
      <c r="H7608" s="29">
        <v>1</v>
      </c>
      <c r="I7608" s="29">
        <v>1</v>
      </c>
      <c r="K7608" s="432"/>
      <c r="L7608" s="432" t="e">
        <f>IF(K7608=0,#REF!,0)</f>
        <v>#REF!</v>
      </c>
      <c r="O7608">
        <v>59652.020629999999</v>
      </c>
      <c r="P7608">
        <v>112</v>
      </c>
    </row>
    <row r="7609" spans="1:16">
      <c r="A7609" s="29">
        <v>7607</v>
      </c>
      <c r="B7609" s="29">
        <v>1762.222</v>
      </c>
      <c r="C7609" s="29">
        <v>16410.807999999899</v>
      </c>
      <c r="D7609" s="29">
        <v>1</v>
      </c>
      <c r="E7609" s="29">
        <v>1</v>
      </c>
      <c r="F7609" s="29">
        <v>1666.4879999999901</v>
      </c>
      <c r="G7609" s="29">
        <v>1</v>
      </c>
      <c r="H7609" s="29">
        <v>1</v>
      </c>
      <c r="I7609" s="29">
        <v>1</v>
      </c>
      <c r="K7609" s="432"/>
      <c r="L7609" s="432" t="e">
        <f>IF(K7609=0,#REF!,0)</f>
        <v>#REF!</v>
      </c>
      <c r="O7609">
        <v>59216.467377000001</v>
      </c>
      <c r="P7609">
        <v>106</v>
      </c>
    </row>
    <row r="7610" spans="1:16">
      <c r="A7610" s="29">
        <v>7608</v>
      </c>
      <c r="B7610" s="29">
        <v>1032.623999999998</v>
      </c>
      <c r="C7610" s="29">
        <v>16476.078999999889</v>
      </c>
      <c r="D7610" s="29">
        <v>1</v>
      </c>
      <c r="E7610" s="29">
        <v>1</v>
      </c>
      <c r="F7610" s="29">
        <v>1274.1699999999901</v>
      </c>
      <c r="G7610" s="29">
        <v>1</v>
      </c>
      <c r="H7610" s="29">
        <v>1</v>
      </c>
      <c r="I7610" s="29">
        <v>1</v>
      </c>
      <c r="K7610" s="432"/>
      <c r="L7610" s="432" t="e">
        <f>IF(K7610=0,#REF!,0)</f>
        <v>#REF!</v>
      </c>
      <c r="O7610">
        <v>58965.407928999994</v>
      </c>
      <c r="P7610">
        <v>97</v>
      </c>
    </row>
    <row r="7611" spans="1:16">
      <c r="A7611" s="29">
        <v>7609</v>
      </c>
      <c r="B7611" s="29">
        <v>1032.623999999998</v>
      </c>
      <c r="C7611" s="29">
        <v>16531.343999999899</v>
      </c>
      <c r="D7611" s="29">
        <v>1</v>
      </c>
      <c r="E7611" s="29">
        <v>1</v>
      </c>
      <c r="F7611" s="29">
        <v>571.26</v>
      </c>
      <c r="G7611" s="29">
        <v>1</v>
      </c>
      <c r="H7611" s="29">
        <v>1</v>
      </c>
      <c r="I7611" s="29">
        <v>1</v>
      </c>
      <c r="K7611" s="432"/>
      <c r="L7611" s="432" t="e">
        <f>IF(K7611=0,#REF!,0)</f>
        <v>#REF!</v>
      </c>
      <c r="O7611">
        <v>57832.507568999987</v>
      </c>
      <c r="P7611">
        <v>83</v>
      </c>
    </row>
    <row r="7612" spans="1:16">
      <c r="A7612" s="29">
        <v>7610</v>
      </c>
      <c r="B7612" s="29">
        <v>1032.623999999998</v>
      </c>
      <c r="C7612" s="29">
        <v>16513.6889999999</v>
      </c>
      <c r="D7612" s="29">
        <v>1</v>
      </c>
      <c r="E7612" s="29">
        <v>1</v>
      </c>
      <c r="F7612" s="29">
        <v>368.40899999999999</v>
      </c>
      <c r="G7612" s="29">
        <v>1</v>
      </c>
      <c r="H7612" s="29">
        <v>1</v>
      </c>
      <c r="I7612" s="29">
        <v>1</v>
      </c>
      <c r="K7612" s="432"/>
      <c r="L7612" s="432" t="e">
        <f>IF(K7612=0,#REF!,0)</f>
        <v>#REF!</v>
      </c>
      <c r="O7612">
        <v>54900.681946999997</v>
      </c>
      <c r="P7612">
        <v>77</v>
      </c>
    </row>
    <row r="7613" spans="1:16">
      <c r="A7613" s="29">
        <v>7611</v>
      </c>
      <c r="B7613" s="29">
        <v>1032.623999999998</v>
      </c>
      <c r="C7613" s="29">
        <v>16610.2399999999</v>
      </c>
      <c r="D7613" s="29">
        <v>1</v>
      </c>
      <c r="E7613" s="29">
        <v>1</v>
      </c>
      <c r="F7613" s="29">
        <v>546.66899999999896</v>
      </c>
      <c r="G7613" s="29">
        <v>1</v>
      </c>
      <c r="H7613" s="29">
        <v>1</v>
      </c>
      <c r="I7613" s="29">
        <v>1</v>
      </c>
      <c r="K7613" s="432"/>
      <c r="L7613" s="432" t="e">
        <f>IF(K7613=0,#REF!,0)</f>
        <v>#REF!</v>
      </c>
      <c r="O7613">
        <v>53846.468596999999</v>
      </c>
      <c r="P7613">
        <v>71</v>
      </c>
    </row>
    <row r="7614" spans="1:16">
      <c r="A7614" s="29">
        <v>7612</v>
      </c>
      <c r="B7614" s="29">
        <v>1032.623999999998</v>
      </c>
      <c r="C7614" s="29">
        <v>16647.350999999901</v>
      </c>
      <c r="D7614" s="29">
        <v>1</v>
      </c>
      <c r="E7614" s="29">
        <v>1</v>
      </c>
      <c r="F7614" s="29">
        <v>1403.646</v>
      </c>
      <c r="G7614" s="29">
        <v>1</v>
      </c>
      <c r="H7614" s="29">
        <v>1</v>
      </c>
      <c r="I7614" s="29">
        <v>1</v>
      </c>
      <c r="K7614" s="432"/>
      <c r="L7614" s="432" t="e">
        <f>IF(K7614=0,#REF!,0)</f>
        <v>#REF!</v>
      </c>
      <c r="O7614">
        <v>54302.373261000001</v>
      </c>
      <c r="P7614">
        <v>70</v>
      </c>
    </row>
    <row r="7615" spans="1:16">
      <c r="A7615" s="29">
        <v>7613</v>
      </c>
      <c r="B7615" s="29">
        <v>1032.623999999998</v>
      </c>
      <c r="C7615" s="29">
        <v>16686.415999999899</v>
      </c>
      <c r="D7615" s="29">
        <v>1</v>
      </c>
      <c r="E7615" s="29">
        <v>1</v>
      </c>
      <c r="F7615" s="29">
        <v>4027.107</v>
      </c>
      <c r="G7615" s="29">
        <v>1</v>
      </c>
      <c r="H7615" s="29">
        <v>1</v>
      </c>
      <c r="I7615" s="29">
        <v>1</v>
      </c>
      <c r="K7615" s="432"/>
      <c r="L7615" s="432" t="e">
        <f>IF(K7615=0,#REF!,0)</f>
        <v>#REF!</v>
      </c>
      <c r="O7615">
        <v>54372.408080999987</v>
      </c>
      <c r="P7615">
        <v>73</v>
      </c>
    </row>
    <row r="7616" spans="1:16">
      <c r="A7616" s="29">
        <v>7614</v>
      </c>
      <c r="B7616" s="29">
        <v>1762.222</v>
      </c>
      <c r="C7616" s="29">
        <v>16727.712999999902</v>
      </c>
      <c r="D7616" s="29">
        <v>1</v>
      </c>
      <c r="E7616" s="29">
        <v>1</v>
      </c>
      <c r="F7616" s="29">
        <v>9562.0899999999892</v>
      </c>
      <c r="G7616" s="29">
        <v>1</v>
      </c>
      <c r="H7616" s="29">
        <v>1</v>
      </c>
      <c r="I7616" s="29">
        <v>1</v>
      </c>
      <c r="K7616" s="432"/>
      <c r="L7616" s="432" t="e">
        <f>IF(K7616=0,#REF!,0)</f>
        <v>#REF!</v>
      </c>
      <c r="O7616">
        <v>54985.906464</v>
      </c>
      <c r="P7616">
        <v>76</v>
      </c>
    </row>
    <row r="7617" spans="1:16">
      <c r="A7617" s="29">
        <v>7615</v>
      </c>
      <c r="B7617" s="29">
        <v>6139.8579999999993</v>
      </c>
      <c r="C7617" s="29">
        <v>16872.118999999901</v>
      </c>
      <c r="D7617" s="29">
        <v>1</v>
      </c>
      <c r="E7617" s="29">
        <v>1</v>
      </c>
      <c r="F7617" s="29">
        <v>90329.365999999995</v>
      </c>
      <c r="G7617" s="29">
        <v>1</v>
      </c>
      <c r="H7617" s="29">
        <v>1</v>
      </c>
      <c r="I7617" s="29">
        <v>1</v>
      </c>
      <c r="K7617" s="432"/>
      <c r="L7617" s="432" t="e">
        <f>IF(K7617=0,#REF!,0)</f>
        <v>#REF!</v>
      </c>
      <c r="O7617">
        <v>56408.286559</v>
      </c>
      <c r="P7617">
        <v>87</v>
      </c>
    </row>
    <row r="7618" spans="1:16">
      <c r="A7618" s="29">
        <v>7616</v>
      </c>
      <c r="B7618" s="29">
        <v>1762.222</v>
      </c>
      <c r="C7618" s="29">
        <v>49176.552999999891</v>
      </c>
      <c r="D7618" s="29">
        <v>1</v>
      </c>
      <c r="E7618" s="29">
        <v>1</v>
      </c>
      <c r="F7618" s="29">
        <v>92549.864000000001</v>
      </c>
      <c r="G7618" s="29">
        <v>1</v>
      </c>
      <c r="H7618" s="29">
        <v>1</v>
      </c>
      <c r="I7618" s="29">
        <v>1</v>
      </c>
      <c r="K7618" s="432"/>
      <c r="L7618" s="432" t="e">
        <f>IF(K7618=0,#REF!,0)</f>
        <v>#REF!</v>
      </c>
      <c r="O7618">
        <v>59003.508606000003</v>
      </c>
      <c r="P7618">
        <v>102</v>
      </c>
    </row>
    <row r="7619" spans="1:16">
      <c r="A7619" s="29">
        <v>7617</v>
      </c>
      <c r="B7619" s="29">
        <v>1032.623999999998</v>
      </c>
      <c r="C7619" s="29">
        <v>78131.388999999996</v>
      </c>
      <c r="D7619" s="29">
        <v>1</v>
      </c>
      <c r="E7619" s="29">
        <v>1</v>
      </c>
      <c r="F7619" s="29">
        <v>79475.008999999904</v>
      </c>
      <c r="G7619" s="29">
        <v>1</v>
      </c>
      <c r="H7619" s="29">
        <v>1</v>
      </c>
      <c r="I7619" s="29">
        <v>1</v>
      </c>
      <c r="K7619" s="432"/>
      <c r="L7619" s="432" t="e">
        <f>IF(K7619=0,#REF!,0)</f>
        <v>#REF!</v>
      </c>
      <c r="O7619">
        <v>61486.294069000003</v>
      </c>
      <c r="P7619">
        <v>78</v>
      </c>
    </row>
    <row r="7620" spans="1:16">
      <c r="A7620" s="29">
        <v>7618</v>
      </c>
      <c r="B7620" s="29">
        <v>1153.2399999999991</v>
      </c>
      <c r="C7620" s="29">
        <v>95600.723999999886</v>
      </c>
      <c r="D7620" s="29">
        <v>1</v>
      </c>
      <c r="E7620" s="29">
        <v>1</v>
      </c>
      <c r="F7620" s="29">
        <v>64476.490999999987</v>
      </c>
      <c r="G7620" s="29">
        <v>1</v>
      </c>
      <c r="H7620" s="29">
        <v>1</v>
      </c>
      <c r="I7620" s="29">
        <v>1</v>
      </c>
      <c r="K7620" s="432"/>
      <c r="L7620" s="432" t="e">
        <f>IF(K7620=0,#REF!,0)</f>
        <v>#REF!</v>
      </c>
      <c r="O7620">
        <v>63552.562744000003</v>
      </c>
      <c r="P7620">
        <v>59</v>
      </c>
    </row>
    <row r="7621" spans="1:16">
      <c r="A7621" s="29">
        <v>7619</v>
      </c>
      <c r="B7621" s="29">
        <v>1213.5469999999989</v>
      </c>
      <c r="C7621" s="29">
        <v>112992.3979999998</v>
      </c>
      <c r="D7621" s="29">
        <v>1</v>
      </c>
      <c r="E7621" s="29">
        <v>1</v>
      </c>
      <c r="F7621" s="29">
        <v>52671.451999999997</v>
      </c>
      <c r="G7621" s="29">
        <v>1</v>
      </c>
      <c r="H7621" s="29">
        <v>1</v>
      </c>
      <c r="I7621" s="29">
        <v>1</v>
      </c>
      <c r="K7621" s="432"/>
      <c r="L7621" s="432" t="e">
        <f>IF(K7621=0,#REF!,0)</f>
        <v>#REF!</v>
      </c>
      <c r="O7621">
        <v>63272.866944000001</v>
      </c>
      <c r="P7621">
        <v>51</v>
      </c>
    </row>
    <row r="7622" spans="1:16">
      <c r="A7622" s="29">
        <v>7620</v>
      </c>
      <c r="B7622" s="29">
        <v>1213.5469999999989</v>
      </c>
      <c r="C7622" s="29">
        <v>94307.01299999989</v>
      </c>
      <c r="D7622" s="29">
        <v>1</v>
      </c>
      <c r="E7622" s="29">
        <v>1</v>
      </c>
      <c r="F7622" s="29">
        <v>42928.548000000003</v>
      </c>
      <c r="G7622" s="29">
        <v>1</v>
      </c>
      <c r="H7622" s="29">
        <v>1</v>
      </c>
      <c r="I7622" s="29">
        <v>1</v>
      </c>
      <c r="K7622" s="432">
        <v>14643.180942731649</v>
      </c>
      <c r="L7622" s="432">
        <f>IF(K7622=0,#REF!,0)</f>
        <v>0</v>
      </c>
      <c r="O7622">
        <v>62223.043549000002</v>
      </c>
      <c r="P7622">
        <v>49</v>
      </c>
    </row>
    <row r="7623" spans="1:16">
      <c r="A7623" s="29">
        <v>7621</v>
      </c>
      <c r="B7623" s="29">
        <v>6200.1660000000002</v>
      </c>
      <c r="C7623" s="29">
        <v>51028.404999999882</v>
      </c>
      <c r="D7623" s="29">
        <v>1</v>
      </c>
      <c r="E7623" s="29">
        <v>1</v>
      </c>
      <c r="F7623" s="29">
        <v>24376.785</v>
      </c>
      <c r="G7623" s="29">
        <v>1</v>
      </c>
      <c r="H7623" s="29">
        <v>1</v>
      </c>
      <c r="I7623" s="29">
        <v>1</v>
      </c>
      <c r="K7623" s="432">
        <v>11820.45151420655</v>
      </c>
      <c r="L7623" s="432">
        <f>IF(K7623=0,#REF!,0)</f>
        <v>0</v>
      </c>
      <c r="O7623">
        <v>58608.276855999997</v>
      </c>
      <c r="P7623">
        <v>47</v>
      </c>
    </row>
    <row r="7624" spans="1:16">
      <c r="A7624" s="29">
        <v>7622</v>
      </c>
      <c r="B7624" s="29">
        <v>1762.222</v>
      </c>
      <c r="C7624" s="29">
        <v>73969.017999999982</v>
      </c>
      <c r="D7624" s="29">
        <v>1</v>
      </c>
      <c r="E7624" s="29">
        <v>1</v>
      </c>
      <c r="F7624" s="29">
        <v>28580.370999999901</v>
      </c>
      <c r="G7624" s="29">
        <v>1</v>
      </c>
      <c r="H7624" s="29">
        <v>1</v>
      </c>
      <c r="I7624" s="29">
        <v>1</v>
      </c>
      <c r="K7624" s="432">
        <v>15056.852263863229</v>
      </c>
      <c r="L7624" s="432">
        <f>IF(K7624=0,#REF!,0)</f>
        <v>0</v>
      </c>
      <c r="O7624">
        <v>57430.396210000014</v>
      </c>
      <c r="P7624">
        <v>47</v>
      </c>
    </row>
    <row r="7625" spans="1:16">
      <c r="A7625" s="29">
        <v>7623</v>
      </c>
      <c r="B7625" s="29">
        <v>1032.623999999998</v>
      </c>
      <c r="C7625" s="29">
        <v>109500.91999999979</v>
      </c>
      <c r="D7625" s="29">
        <v>1</v>
      </c>
      <c r="E7625" s="29">
        <v>1</v>
      </c>
      <c r="F7625" s="29">
        <v>25972.691999999999</v>
      </c>
      <c r="G7625" s="29">
        <v>1</v>
      </c>
      <c r="H7625" s="29">
        <v>1</v>
      </c>
      <c r="I7625" s="29">
        <v>1</v>
      </c>
      <c r="K7625" s="432">
        <v>2476.4870204200151</v>
      </c>
      <c r="L7625" s="432">
        <f>IF(K7625=0,#REF!,0)</f>
        <v>0</v>
      </c>
      <c r="O7625">
        <v>60286.060362999997</v>
      </c>
      <c r="P7625">
        <v>45</v>
      </c>
    </row>
    <row r="7626" spans="1:16">
      <c r="A7626" s="29">
        <v>7624</v>
      </c>
      <c r="B7626" s="29">
        <v>1032.623999999998</v>
      </c>
      <c r="C7626" s="29">
        <v>91766.976999999897</v>
      </c>
      <c r="D7626" s="29">
        <v>1</v>
      </c>
      <c r="E7626" s="29">
        <v>1</v>
      </c>
      <c r="F7626" s="29">
        <v>27129.331999999999</v>
      </c>
      <c r="G7626" s="29">
        <v>1</v>
      </c>
      <c r="H7626" s="29">
        <v>1</v>
      </c>
      <c r="I7626" s="29">
        <v>1</v>
      </c>
      <c r="K7626" s="432"/>
      <c r="L7626" s="432" t="e">
        <f>IF(K7626=0,#REF!,0)</f>
        <v>#REF!</v>
      </c>
      <c r="O7626">
        <v>60698.994597999997</v>
      </c>
      <c r="P7626">
        <v>48</v>
      </c>
    </row>
    <row r="7627" spans="1:16">
      <c r="A7627" s="29">
        <v>7625</v>
      </c>
      <c r="B7627" s="29">
        <v>1032.623999999998</v>
      </c>
      <c r="C7627" s="29">
        <v>80295.756999999998</v>
      </c>
      <c r="D7627" s="29">
        <v>1</v>
      </c>
      <c r="E7627" s="29">
        <v>1</v>
      </c>
      <c r="F7627" s="29">
        <v>33059.576999999903</v>
      </c>
      <c r="G7627" s="29">
        <v>1</v>
      </c>
      <c r="H7627" s="29">
        <v>1</v>
      </c>
      <c r="I7627" s="29">
        <v>1</v>
      </c>
      <c r="K7627" s="432"/>
      <c r="L7627" s="432" t="e">
        <f>IF(K7627=0,#REF!,0)</f>
        <v>#REF!</v>
      </c>
      <c r="O7627">
        <v>62466.747406000002</v>
      </c>
      <c r="P7627">
        <v>54</v>
      </c>
    </row>
    <row r="7628" spans="1:16">
      <c r="A7628" s="29">
        <v>7626</v>
      </c>
      <c r="B7628" s="29">
        <v>1762.222</v>
      </c>
      <c r="C7628" s="29">
        <v>45168.914999999877</v>
      </c>
      <c r="D7628" s="29">
        <v>1</v>
      </c>
      <c r="E7628" s="29">
        <v>1</v>
      </c>
      <c r="F7628" s="29">
        <v>39493.663</v>
      </c>
      <c r="G7628" s="29">
        <v>1</v>
      </c>
      <c r="H7628" s="29">
        <v>1</v>
      </c>
      <c r="I7628" s="29">
        <v>1</v>
      </c>
      <c r="K7628" s="432"/>
      <c r="L7628" s="432" t="e">
        <f>IF(K7628=0,#REF!,0)</f>
        <v>#REF!</v>
      </c>
      <c r="O7628">
        <v>63258.538819000001</v>
      </c>
      <c r="P7628">
        <v>74</v>
      </c>
    </row>
    <row r="7629" spans="1:16">
      <c r="A7629" s="29">
        <v>7627</v>
      </c>
      <c r="B7629" s="29">
        <v>6139.8579999999993</v>
      </c>
      <c r="C7629" s="29">
        <v>29100.731999999902</v>
      </c>
      <c r="D7629" s="29">
        <v>1</v>
      </c>
      <c r="E7629" s="29">
        <v>1</v>
      </c>
      <c r="F7629" s="29">
        <v>33128.887000000002</v>
      </c>
      <c r="G7629" s="29">
        <v>1</v>
      </c>
      <c r="H7629" s="29">
        <v>1</v>
      </c>
      <c r="I7629" s="29">
        <v>1</v>
      </c>
      <c r="K7629" s="432"/>
      <c r="L7629" s="432" t="e">
        <f>IF(K7629=0,#REF!,0)</f>
        <v>#REF!</v>
      </c>
      <c r="O7629">
        <v>64251.710998000002</v>
      </c>
      <c r="P7629">
        <v>92</v>
      </c>
    </row>
    <row r="7630" spans="1:16">
      <c r="A7630" s="29">
        <v>7628</v>
      </c>
      <c r="B7630" s="29">
        <v>7599.07</v>
      </c>
      <c r="C7630" s="29">
        <v>30501.4749999999</v>
      </c>
      <c r="D7630" s="29">
        <v>1</v>
      </c>
      <c r="E7630" s="29">
        <v>1</v>
      </c>
      <c r="F7630" s="29">
        <v>32516.326000000001</v>
      </c>
      <c r="G7630" s="29">
        <v>1</v>
      </c>
      <c r="H7630" s="29">
        <v>1</v>
      </c>
      <c r="I7630" s="29">
        <v>1</v>
      </c>
      <c r="K7630" s="432"/>
      <c r="L7630" s="432" t="e">
        <f>IF(K7630=0,#REF!,0)</f>
        <v>#REF!</v>
      </c>
      <c r="O7630">
        <v>62968.288146999999</v>
      </c>
      <c r="P7630">
        <v>108</v>
      </c>
    </row>
    <row r="7631" spans="1:16">
      <c r="A7631" s="29">
        <v>7629</v>
      </c>
      <c r="B7631" s="29">
        <v>1762.222</v>
      </c>
      <c r="C7631" s="29">
        <v>17038.818999999901</v>
      </c>
      <c r="D7631" s="29">
        <v>1</v>
      </c>
      <c r="E7631" s="29">
        <v>1</v>
      </c>
      <c r="F7631" s="29">
        <v>44043.541999999899</v>
      </c>
      <c r="G7631" s="29">
        <v>1</v>
      </c>
      <c r="H7631" s="29">
        <v>1</v>
      </c>
      <c r="I7631" s="29">
        <v>1</v>
      </c>
      <c r="K7631" s="432"/>
      <c r="L7631" s="432" t="e">
        <f>IF(K7631=0,#REF!,0)</f>
        <v>#REF!</v>
      </c>
      <c r="O7631">
        <v>61583.945554999998</v>
      </c>
      <c r="P7631">
        <v>113</v>
      </c>
    </row>
    <row r="7632" spans="1:16">
      <c r="A7632" s="29">
        <v>7630</v>
      </c>
      <c r="B7632" s="29">
        <v>1762.222</v>
      </c>
      <c r="C7632" s="29">
        <v>16652.7759999999</v>
      </c>
      <c r="D7632" s="29">
        <v>1</v>
      </c>
      <c r="E7632" s="29">
        <v>1</v>
      </c>
      <c r="F7632" s="29">
        <v>2979.2039999999902</v>
      </c>
      <c r="G7632" s="29">
        <v>1</v>
      </c>
      <c r="H7632" s="29">
        <v>1</v>
      </c>
      <c r="I7632" s="29">
        <v>1</v>
      </c>
      <c r="K7632" s="432"/>
      <c r="L7632" s="432" t="e">
        <f>IF(K7632=0,#REF!,0)</f>
        <v>#REF!</v>
      </c>
      <c r="O7632">
        <v>59821.141783999999</v>
      </c>
      <c r="P7632">
        <v>119</v>
      </c>
    </row>
    <row r="7633" spans="1:16">
      <c r="A7633" s="29">
        <v>7631</v>
      </c>
      <c r="B7633" s="29">
        <v>1762.222</v>
      </c>
      <c r="C7633" s="29">
        <v>16265.380999999899</v>
      </c>
      <c r="D7633" s="29">
        <v>1</v>
      </c>
      <c r="E7633" s="29">
        <v>1</v>
      </c>
      <c r="F7633" s="29">
        <v>1665.52899999999</v>
      </c>
      <c r="G7633" s="29">
        <v>1</v>
      </c>
      <c r="H7633" s="29">
        <v>1</v>
      </c>
      <c r="I7633" s="29">
        <v>1</v>
      </c>
      <c r="K7633" s="432"/>
      <c r="L7633" s="432" t="e">
        <f>IF(K7633=0,#REF!,0)</f>
        <v>#REF!</v>
      </c>
      <c r="O7633">
        <v>58759.319337000001</v>
      </c>
      <c r="P7633">
        <v>114</v>
      </c>
    </row>
    <row r="7634" spans="1:16">
      <c r="A7634" s="29">
        <v>7632</v>
      </c>
      <c r="B7634" s="29">
        <v>1032.623999999998</v>
      </c>
      <c r="C7634" s="29">
        <v>16310.753999999901</v>
      </c>
      <c r="D7634" s="29">
        <v>1</v>
      </c>
      <c r="E7634" s="29">
        <v>1</v>
      </c>
      <c r="F7634" s="29">
        <v>1273.2459999999901</v>
      </c>
      <c r="G7634" s="29">
        <v>1</v>
      </c>
      <c r="H7634" s="29">
        <v>1</v>
      </c>
      <c r="I7634" s="29">
        <v>1</v>
      </c>
      <c r="K7634" s="432"/>
      <c r="L7634" s="432" t="e">
        <f>IF(K7634=0,#REF!,0)</f>
        <v>#REF!</v>
      </c>
      <c r="O7634">
        <v>58418.790953000003</v>
      </c>
      <c r="P7634">
        <v>107</v>
      </c>
    </row>
    <row r="7635" spans="1:16">
      <c r="A7635" s="29">
        <v>7633</v>
      </c>
      <c r="B7635" s="29">
        <v>1032.623999999998</v>
      </c>
      <c r="C7635" s="29">
        <v>16366.8849999999</v>
      </c>
      <c r="D7635" s="29">
        <v>1</v>
      </c>
      <c r="E7635" s="29">
        <v>1</v>
      </c>
      <c r="F7635" s="29">
        <v>564.33399999999904</v>
      </c>
      <c r="G7635" s="29">
        <v>1</v>
      </c>
      <c r="H7635" s="29">
        <v>1</v>
      </c>
      <c r="I7635" s="29">
        <v>1</v>
      </c>
      <c r="K7635" s="432"/>
      <c r="L7635" s="432" t="e">
        <f>IF(K7635=0,#REF!,0)</f>
        <v>#REF!</v>
      </c>
      <c r="O7635">
        <v>56865.493926000003</v>
      </c>
      <c r="P7635">
        <v>96</v>
      </c>
    </row>
    <row r="7636" spans="1:16">
      <c r="A7636" s="29">
        <v>7634</v>
      </c>
      <c r="B7636" s="29">
        <v>1032.623999999998</v>
      </c>
      <c r="C7636" s="29">
        <v>16343.7309999999</v>
      </c>
      <c r="D7636" s="29">
        <v>1</v>
      </c>
      <c r="E7636" s="29">
        <v>1</v>
      </c>
      <c r="F7636" s="29">
        <v>335.40800000000002</v>
      </c>
      <c r="G7636" s="29">
        <v>1</v>
      </c>
      <c r="H7636" s="29">
        <v>1</v>
      </c>
      <c r="I7636" s="29">
        <v>1</v>
      </c>
      <c r="K7636" s="432"/>
      <c r="L7636" s="432" t="e">
        <f>IF(K7636=0,#REF!,0)</f>
        <v>#REF!</v>
      </c>
      <c r="O7636">
        <v>54239.223662999997</v>
      </c>
      <c r="P7636">
        <v>87</v>
      </c>
    </row>
    <row r="7637" spans="1:16">
      <c r="A7637" s="29">
        <v>7635</v>
      </c>
      <c r="B7637" s="29">
        <v>1032.623999999998</v>
      </c>
      <c r="C7637" s="29">
        <v>16383.54199999989</v>
      </c>
      <c r="D7637" s="29">
        <v>1</v>
      </c>
      <c r="E7637" s="29">
        <v>1</v>
      </c>
      <c r="F7637" s="29">
        <v>318.56299999999999</v>
      </c>
      <c r="G7637" s="29">
        <v>1</v>
      </c>
      <c r="H7637" s="29">
        <v>1</v>
      </c>
      <c r="I7637" s="29">
        <v>1</v>
      </c>
      <c r="K7637" s="432"/>
      <c r="L7637" s="432" t="e">
        <f>IF(K7637=0,#REF!,0)</f>
        <v>#REF!</v>
      </c>
      <c r="O7637">
        <v>53423.607207000001</v>
      </c>
      <c r="P7637">
        <v>82</v>
      </c>
    </row>
    <row r="7638" spans="1:16">
      <c r="A7638" s="29">
        <v>7636</v>
      </c>
      <c r="B7638" s="29">
        <v>1032.623999999998</v>
      </c>
      <c r="C7638" s="29">
        <v>16409.231999999902</v>
      </c>
      <c r="D7638" s="29">
        <v>1</v>
      </c>
      <c r="E7638" s="29">
        <v>1</v>
      </c>
      <c r="F7638" s="29">
        <v>372.25599999999997</v>
      </c>
      <c r="G7638" s="29">
        <v>1</v>
      </c>
      <c r="H7638" s="29">
        <v>1</v>
      </c>
      <c r="I7638" s="29">
        <v>1</v>
      </c>
      <c r="K7638" s="432"/>
      <c r="L7638" s="432" t="e">
        <f>IF(K7638=0,#REF!,0)</f>
        <v>#REF!</v>
      </c>
      <c r="O7638">
        <v>53688.571595000001</v>
      </c>
      <c r="P7638">
        <v>80</v>
      </c>
    </row>
    <row r="7639" spans="1:16">
      <c r="A7639" s="29">
        <v>7637</v>
      </c>
      <c r="B7639" s="29">
        <v>1032.623999999998</v>
      </c>
      <c r="C7639" s="29">
        <v>16474.335999999901</v>
      </c>
      <c r="D7639" s="29">
        <v>1</v>
      </c>
      <c r="E7639" s="29">
        <v>1</v>
      </c>
      <c r="F7639" s="29">
        <v>724.28200000000004</v>
      </c>
      <c r="G7639" s="29">
        <v>1</v>
      </c>
      <c r="H7639" s="29">
        <v>1</v>
      </c>
      <c r="I7639" s="29">
        <v>1</v>
      </c>
      <c r="K7639" s="432"/>
      <c r="L7639" s="432" t="e">
        <f>IF(K7639=0,#REF!,0)</f>
        <v>#REF!</v>
      </c>
      <c r="O7639">
        <v>53935.942657</v>
      </c>
      <c r="P7639">
        <v>82</v>
      </c>
    </row>
    <row r="7640" spans="1:16">
      <c r="A7640" s="29">
        <v>7638</v>
      </c>
      <c r="B7640" s="29">
        <v>1762.222</v>
      </c>
      <c r="C7640" s="29">
        <v>16499.95799999989</v>
      </c>
      <c r="D7640" s="29">
        <v>1</v>
      </c>
      <c r="E7640" s="29">
        <v>1</v>
      </c>
      <c r="F7640" s="29">
        <v>3580.3850000000002</v>
      </c>
      <c r="G7640" s="29">
        <v>1</v>
      </c>
      <c r="H7640" s="29">
        <v>1</v>
      </c>
      <c r="I7640" s="29">
        <v>1</v>
      </c>
      <c r="K7640" s="432"/>
      <c r="L7640" s="432" t="e">
        <f>IF(K7640=0,#REF!,0)</f>
        <v>#REF!</v>
      </c>
      <c r="O7640">
        <v>55353.612946000001</v>
      </c>
      <c r="P7640">
        <v>84</v>
      </c>
    </row>
    <row r="7641" spans="1:16">
      <c r="A7641" s="29">
        <v>7639</v>
      </c>
      <c r="B7641" s="29">
        <v>6139.8579999999993</v>
      </c>
      <c r="C7641" s="29">
        <v>16614.1539999999</v>
      </c>
      <c r="D7641" s="29">
        <v>1</v>
      </c>
      <c r="E7641" s="29">
        <v>1</v>
      </c>
      <c r="F7641" s="29">
        <v>81910.053</v>
      </c>
      <c r="G7641" s="29">
        <v>1</v>
      </c>
      <c r="H7641" s="29">
        <v>1</v>
      </c>
      <c r="I7641" s="29">
        <v>1</v>
      </c>
      <c r="K7641" s="432"/>
      <c r="L7641" s="432" t="e">
        <f>IF(K7641=0,#REF!,0)</f>
        <v>#REF!</v>
      </c>
      <c r="O7641">
        <v>57112.985047000002</v>
      </c>
      <c r="P7641">
        <v>89</v>
      </c>
    </row>
    <row r="7642" spans="1:16">
      <c r="A7642" s="29">
        <v>7640</v>
      </c>
      <c r="B7642" s="29">
        <v>1762.222</v>
      </c>
      <c r="C7642" s="29">
        <v>48602.033999999891</v>
      </c>
      <c r="D7642" s="29">
        <v>1</v>
      </c>
      <c r="E7642" s="29">
        <v>1</v>
      </c>
      <c r="F7642" s="29">
        <v>84316.437999999907</v>
      </c>
      <c r="G7642" s="29">
        <v>1</v>
      </c>
      <c r="H7642" s="29">
        <v>1</v>
      </c>
      <c r="I7642" s="29">
        <v>1</v>
      </c>
      <c r="K7642" s="432"/>
      <c r="L7642" s="432" t="e">
        <f>IF(K7642=0,#REF!,0)</f>
        <v>#REF!</v>
      </c>
      <c r="O7642">
        <v>59950.548675999999</v>
      </c>
      <c r="P7642">
        <v>107</v>
      </c>
    </row>
    <row r="7643" spans="1:16">
      <c r="A7643" s="29">
        <v>7641</v>
      </c>
      <c r="B7643" s="29">
        <v>1032.623999999998</v>
      </c>
      <c r="C7643" s="29">
        <v>77541.409</v>
      </c>
      <c r="D7643" s="29">
        <v>1</v>
      </c>
      <c r="E7643" s="29">
        <v>1</v>
      </c>
      <c r="F7643" s="29">
        <v>71826.530999999901</v>
      </c>
      <c r="G7643" s="29">
        <v>1</v>
      </c>
      <c r="H7643" s="29">
        <v>1</v>
      </c>
      <c r="I7643" s="29">
        <v>1</v>
      </c>
      <c r="K7643" s="432"/>
      <c r="L7643" s="432" t="e">
        <f>IF(K7643=0,#REF!,0)</f>
        <v>#REF!</v>
      </c>
      <c r="O7643">
        <v>62027.251219999998</v>
      </c>
      <c r="P7643">
        <v>87</v>
      </c>
    </row>
    <row r="7644" spans="1:16">
      <c r="A7644" s="29">
        <v>7642</v>
      </c>
      <c r="B7644" s="29">
        <v>1153.2399999999991</v>
      </c>
      <c r="C7644" s="29">
        <v>95025.671999999904</v>
      </c>
      <c r="D7644" s="29">
        <v>1</v>
      </c>
      <c r="E7644" s="29">
        <v>1</v>
      </c>
      <c r="F7644" s="29">
        <v>57214.815999999992</v>
      </c>
      <c r="G7644" s="29">
        <v>1</v>
      </c>
      <c r="H7644" s="29">
        <v>1</v>
      </c>
      <c r="I7644" s="29">
        <v>1</v>
      </c>
      <c r="K7644" s="432"/>
      <c r="L7644" s="432" t="e">
        <f>IF(K7644=0,#REF!,0)</f>
        <v>#REF!</v>
      </c>
      <c r="O7644">
        <v>65506.425751000002</v>
      </c>
      <c r="P7644">
        <v>64</v>
      </c>
    </row>
    <row r="7645" spans="1:16">
      <c r="A7645" s="29">
        <v>7643</v>
      </c>
      <c r="B7645" s="29">
        <v>1213.5469999999989</v>
      </c>
      <c r="C7645" s="29">
        <v>112405.39999999981</v>
      </c>
      <c r="D7645" s="29">
        <v>1</v>
      </c>
      <c r="E7645" s="29">
        <v>1</v>
      </c>
      <c r="F7645" s="29">
        <v>45677.991999999991</v>
      </c>
      <c r="G7645" s="29">
        <v>1</v>
      </c>
      <c r="H7645" s="29">
        <v>1</v>
      </c>
      <c r="I7645" s="29">
        <v>1</v>
      </c>
      <c r="K7645" s="432"/>
      <c r="L7645" s="432" t="e">
        <f>IF(K7645=0,#REF!,0)</f>
        <v>#REF!</v>
      </c>
      <c r="O7645">
        <v>64744.484528000001</v>
      </c>
      <c r="P7645">
        <v>57</v>
      </c>
    </row>
    <row r="7646" spans="1:16">
      <c r="A7646" s="29">
        <v>7644</v>
      </c>
      <c r="B7646" s="29">
        <v>1213.5469999999989</v>
      </c>
      <c r="C7646" s="29">
        <v>93721.384999999907</v>
      </c>
      <c r="D7646" s="29">
        <v>1</v>
      </c>
      <c r="E7646" s="29">
        <v>1</v>
      </c>
      <c r="F7646" s="29">
        <v>35560.684999999903</v>
      </c>
      <c r="G7646" s="29">
        <v>1</v>
      </c>
      <c r="H7646" s="29">
        <v>1</v>
      </c>
      <c r="I7646" s="29">
        <v>1</v>
      </c>
      <c r="K7646" s="432"/>
      <c r="L7646" s="432" t="e">
        <f>IF(K7646=0,#REF!,0)</f>
        <v>#REF!</v>
      </c>
      <c r="O7646">
        <v>64597.696564000013</v>
      </c>
      <c r="P7646">
        <v>58</v>
      </c>
    </row>
    <row r="7647" spans="1:16">
      <c r="A7647" s="29">
        <v>7645</v>
      </c>
      <c r="B7647" s="29">
        <v>6200.1660000000002</v>
      </c>
      <c r="C7647" s="29">
        <v>50537.574999999903</v>
      </c>
      <c r="D7647" s="29">
        <v>1</v>
      </c>
      <c r="E7647" s="29">
        <v>1</v>
      </c>
      <c r="F7647" s="29">
        <v>17700.35199999989</v>
      </c>
      <c r="G7647" s="29">
        <v>1</v>
      </c>
      <c r="H7647" s="29">
        <v>1</v>
      </c>
      <c r="I7647" s="29">
        <v>1</v>
      </c>
      <c r="K7647" s="432"/>
      <c r="L7647" s="432" t="e">
        <f>IF(K7647=0,#REF!,0)</f>
        <v>#REF!</v>
      </c>
      <c r="O7647">
        <v>61160.838409999997</v>
      </c>
      <c r="P7647">
        <v>56</v>
      </c>
    </row>
    <row r="7648" spans="1:16">
      <c r="A7648" s="29">
        <v>7646</v>
      </c>
      <c r="B7648" s="29">
        <v>1762.222</v>
      </c>
      <c r="C7648" s="29">
        <v>73555.281000000003</v>
      </c>
      <c r="D7648" s="29">
        <v>1</v>
      </c>
      <c r="E7648" s="29">
        <v>1</v>
      </c>
      <c r="F7648" s="29">
        <v>23039.251999999989</v>
      </c>
      <c r="G7648" s="29">
        <v>1</v>
      </c>
      <c r="H7648" s="29">
        <v>1</v>
      </c>
      <c r="I7648" s="29">
        <v>1</v>
      </c>
      <c r="K7648" s="432"/>
      <c r="L7648" s="432" t="e">
        <f>IF(K7648=0,#REF!,0)</f>
        <v>#REF!</v>
      </c>
      <c r="O7648">
        <v>60694.510955999998</v>
      </c>
      <c r="P7648">
        <v>54</v>
      </c>
    </row>
    <row r="7649" spans="1:16">
      <c r="A7649" s="29">
        <v>7647</v>
      </c>
      <c r="B7649" s="29">
        <v>1032.623999999998</v>
      </c>
      <c r="C7649" s="29">
        <v>109193.6259999998</v>
      </c>
      <c r="D7649" s="29">
        <v>1</v>
      </c>
      <c r="E7649" s="29">
        <v>1</v>
      </c>
      <c r="F7649" s="29">
        <v>22291.557999999899</v>
      </c>
      <c r="G7649" s="29">
        <v>1</v>
      </c>
      <c r="H7649" s="29">
        <v>1</v>
      </c>
      <c r="I7649" s="29">
        <v>1</v>
      </c>
      <c r="K7649" s="432"/>
      <c r="L7649" s="432" t="e">
        <f>IF(K7649=0,#REF!,0)</f>
        <v>#REF!</v>
      </c>
      <c r="O7649">
        <v>63025.949339999999</v>
      </c>
      <c r="P7649">
        <v>57</v>
      </c>
    </row>
    <row r="7650" spans="1:16">
      <c r="A7650" s="29">
        <v>7648</v>
      </c>
      <c r="B7650" s="29">
        <v>1032.623999999998</v>
      </c>
      <c r="C7650" s="29">
        <v>91488.983999999909</v>
      </c>
      <c r="D7650" s="29">
        <v>1</v>
      </c>
      <c r="E7650" s="29">
        <v>1</v>
      </c>
      <c r="F7650" s="29">
        <v>24066.16499999999</v>
      </c>
      <c r="G7650" s="29">
        <v>1</v>
      </c>
      <c r="H7650" s="29">
        <v>1</v>
      </c>
      <c r="I7650" s="29">
        <v>1</v>
      </c>
      <c r="K7650" s="432"/>
      <c r="L7650" s="432" t="e">
        <f>IF(K7650=0,#REF!,0)</f>
        <v>#REF!</v>
      </c>
      <c r="O7650">
        <v>62875.503814999996</v>
      </c>
      <c r="P7650">
        <v>59</v>
      </c>
    </row>
    <row r="7651" spans="1:16">
      <c r="A7651" s="29">
        <v>7649</v>
      </c>
      <c r="B7651" s="29">
        <v>1032.623999999998</v>
      </c>
      <c r="C7651" s="29">
        <v>79977.63</v>
      </c>
      <c r="D7651" s="29">
        <v>1</v>
      </c>
      <c r="E7651" s="29">
        <v>1</v>
      </c>
      <c r="F7651" s="29">
        <v>29582.09199999999</v>
      </c>
      <c r="G7651" s="29">
        <v>1</v>
      </c>
      <c r="H7651" s="29">
        <v>1</v>
      </c>
      <c r="I7651" s="29">
        <v>1</v>
      </c>
      <c r="K7651" s="432"/>
      <c r="L7651" s="432" t="e">
        <f>IF(K7651=0,#REF!,0)</f>
        <v>#REF!</v>
      </c>
      <c r="O7651">
        <v>64019.314331000001</v>
      </c>
      <c r="P7651">
        <v>69</v>
      </c>
    </row>
    <row r="7652" spans="1:16">
      <c r="A7652" s="29">
        <v>7650</v>
      </c>
      <c r="B7652" s="29">
        <v>1762.222</v>
      </c>
      <c r="C7652" s="29">
        <v>44790.115999999893</v>
      </c>
      <c r="D7652" s="29">
        <v>1</v>
      </c>
      <c r="E7652" s="29">
        <v>1</v>
      </c>
      <c r="F7652" s="29">
        <v>35186.976999999992</v>
      </c>
      <c r="G7652" s="29">
        <v>1</v>
      </c>
      <c r="H7652" s="29">
        <v>1</v>
      </c>
      <c r="I7652" s="29">
        <v>1</v>
      </c>
      <c r="K7652" s="432"/>
      <c r="L7652" s="432" t="e">
        <f>IF(K7652=0,#REF!,0)</f>
        <v>#REF!</v>
      </c>
      <c r="O7652">
        <v>65495.071656</v>
      </c>
      <c r="P7652">
        <v>89</v>
      </c>
    </row>
    <row r="7653" spans="1:16">
      <c r="A7653" s="29">
        <v>7651</v>
      </c>
      <c r="B7653" s="29">
        <v>6139.8579999999993</v>
      </c>
      <c r="C7653" s="29">
        <v>28903.407999999901</v>
      </c>
      <c r="D7653" s="29">
        <v>1</v>
      </c>
      <c r="E7653" s="29">
        <v>1</v>
      </c>
      <c r="F7653" s="29">
        <v>28808.607999999898</v>
      </c>
      <c r="G7653" s="29">
        <v>1</v>
      </c>
      <c r="H7653" s="29">
        <v>1</v>
      </c>
      <c r="I7653" s="29">
        <v>1</v>
      </c>
      <c r="K7653" s="432"/>
      <c r="L7653" s="432" t="e">
        <f>IF(K7653=0,#REF!,0)</f>
        <v>#REF!</v>
      </c>
      <c r="O7653">
        <v>65936.267028000002</v>
      </c>
      <c r="P7653">
        <v>111</v>
      </c>
    </row>
    <row r="7654" spans="1:16">
      <c r="A7654" s="29">
        <v>7652</v>
      </c>
      <c r="B7654" s="29">
        <v>7599.07</v>
      </c>
      <c r="C7654" s="29">
        <v>30274.534999999902</v>
      </c>
      <c r="D7654" s="29">
        <v>1</v>
      </c>
      <c r="E7654" s="29">
        <v>1</v>
      </c>
      <c r="F7654" s="29">
        <v>27767.293999999889</v>
      </c>
      <c r="G7654" s="29">
        <v>1</v>
      </c>
      <c r="H7654" s="29">
        <v>1</v>
      </c>
      <c r="I7654" s="29">
        <v>1</v>
      </c>
      <c r="K7654" s="432"/>
      <c r="L7654" s="432" t="e">
        <f>IF(K7654=0,#REF!,0)</f>
        <v>#REF!</v>
      </c>
      <c r="O7654">
        <v>64977.357849</v>
      </c>
      <c r="P7654">
        <v>125</v>
      </c>
    </row>
    <row r="7655" spans="1:16">
      <c r="A7655" s="29">
        <v>7653</v>
      </c>
      <c r="B7655" s="29">
        <v>1762.222</v>
      </c>
      <c r="C7655" s="29">
        <v>16925.7759999999</v>
      </c>
      <c r="D7655" s="29">
        <v>1</v>
      </c>
      <c r="E7655" s="29">
        <v>1</v>
      </c>
      <c r="F7655" s="29">
        <v>39771.485000000001</v>
      </c>
      <c r="G7655" s="29">
        <v>1</v>
      </c>
      <c r="H7655" s="29">
        <v>1</v>
      </c>
      <c r="I7655" s="29">
        <v>1</v>
      </c>
      <c r="K7655" s="432"/>
      <c r="L7655" s="432" t="e">
        <f>IF(K7655=0,#REF!,0)</f>
        <v>#REF!</v>
      </c>
      <c r="O7655">
        <v>63031.196534000002</v>
      </c>
      <c r="P7655">
        <v>127</v>
      </c>
    </row>
    <row r="7656" spans="1:16">
      <c r="A7656" s="29">
        <v>7654</v>
      </c>
      <c r="B7656" s="29">
        <v>1762.222</v>
      </c>
      <c r="C7656" s="29">
        <v>16551.355999999902</v>
      </c>
      <c r="D7656" s="29">
        <v>1</v>
      </c>
      <c r="E7656" s="29">
        <v>1</v>
      </c>
      <c r="F7656" s="29">
        <v>2978.1579999999899</v>
      </c>
      <c r="G7656" s="29">
        <v>1</v>
      </c>
      <c r="H7656" s="29">
        <v>1</v>
      </c>
      <c r="I7656" s="29">
        <v>1</v>
      </c>
      <c r="K7656" s="432"/>
      <c r="L7656" s="432" t="e">
        <f>IF(K7656=0,#REF!,0)</f>
        <v>#REF!</v>
      </c>
      <c r="O7656">
        <v>61510.814940999997</v>
      </c>
      <c r="P7656">
        <v>127</v>
      </c>
    </row>
    <row r="7657" spans="1:16">
      <c r="A7657" s="29">
        <v>7655</v>
      </c>
      <c r="B7657" s="29">
        <v>1762.222</v>
      </c>
      <c r="C7657" s="29">
        <v>16176.3409999999</v>
      </c>
      <c r="D7657" s="29">
        <v>1</v>
      </c>
      <c r="E7657" s="29">
        <v>1</v>
      </c>
      <c r="F7657" s="29">
        <v>1664.9079999999999</v>
      </c>
      <c r="G7657" s="29">
        <v>1</v>
      </c>
      <c r="H7657" s="29">
        <v>1</v>
      </c>
      <c r="I7657" s="29">
        <v>1</v>
      </c>
      <c r="K7657" s="432"/>
      <c r="L7657" s="432" t="e">
        <f>IF(K7657=0,#REF!,0)</f>
        <v>#REF!</v>
      </c>
      <c r="O7657">
        <v>61359.74353</v>
      </c>
      <c r="P7657">
        <v>125</v>
      </c>
    </row>
    <row r="7658" spans="1:16">
      <c r="A7658" s="29">
        <v>7656</v>
      </c>
      <c r="B7658" s="29">
        <v>1032.623999999998</v>
      </c>
      <c r="C7658" s="29">
        <v>16232.600999999901</v>
      </c>
      <c r="D7658" s="29">
        <v>1</v>
      </c>
      <c r="E7658" s="29">
        <v>1</v>
      </c>
      <c r="F7658" s="29">
        <v>1272.7639999999999</v>
      </c>
      <c r="G7658" s="29">
        <v>1</v>
      </c>
      <c r="H7658" s="29">
        <v>1</v>
      </c>
      <c r="I7658" s="29">
        <v>1</v>
      </c>
      <c r="K7658" s="432"/>
      <c r="L7658" s="432" t="e">
        <f>IF(K7658=0,#REF!,0)</f>
        <v>#REF!</v>
      </c>
      <c r="O7658">
        <v>61319.373167999998</v>
      </c>
      <c r="P7658">
        <v>115</v>
      </c>
    </row>
    <row r="7659" spans="1:16">
      <c r="A7659" s="29">
        <v>7657</v>
      </c>
      <c r="B7659" s="29">
        <v>1032.623999999998</v>
      </c>
      <c r="C7659" s="29">
        <v>16300.566999999901</v>
      </c>
      <c r="D7659" s="29">
        <v>1</v>
      </c>
      <c r="E7659" s="29">
        <v>1</v>
      </c>
      <c r="F7659" s="29">
        <v>545.98299999999995</v>
      </c>
      <c r="G7659" s="29">
        <v>1</v>
      </c>
      <c r="H7659" s="29">
        <v>1</v>
      </c>
      <c r="I7659" s="29">
        <v>1</v>
      </c>
      <c r="K7659" s="432"/>
      <c r="L7659" s="432" t="e">
        <f>IF(K7659=0,#REF!,0)</f>
        <v>#REF!</v>
      </c>
      <c r="O7659">
        <v>59971.233826999996</v>
      </c>
      <c r="P7659">
        <v>104</v>
      </c>
    </row>
    <row r="7660" spans="1:16">
      <c r="A7660" s="29">
        <v>7658</v>
      </c>
      <c r="B7660" s="29">
        <v>1032.623999999998</v>
      </c>
      <c r="C7660" s="29">
        <v>16281.9819999999</v>
      </c>
      <c r="D7660" s="29">
        <v>1</v>
      </c>
      <c r="E7660" s="29">
        <v>1</v>
      </c>
      <c r="F7660" s="29">
        <v>599.95399999999995</v>
      </c>
      <c r="G7660" s="29">
        <v>1</v>
      </c>
      <c r="H7660" s="29">
        <v>1</v>
      </c>
      <c r="I7660" s="29">
        <v>1</v>
      </c>
      <c r="K7660" s="432"/>
      <c r="L7660" s="432" t="e">
        <f>IF(K7660=0,#REF!,0)</f>
        <v>#REF!</v>
      </c>
      <c r="O7660">
        <v>56483.487671000003</v>
      </c>
      <c r="P7660">
        <v>99</v>
      </c>
    </row>
    <row r="7661" spans="1:16">
      <c r="A7661" s="29">
        <v>7659</v>
      </c>
      <c r="B7661" s="29">
        <v>1032.623999999998</v>
      </c>
      <c r="C7661" s="29">
        <v>16340.8119999999</v>
      </c>
      <c r="D7661" s="29">
        <v>1</v>
      </c>
      <c r="E7661" s="29">
        <v>1</v>
      </c>
      <c r="F7661" s="29">
        <v>397.748999999999</v>
      </c>
      <c r="G7661" s="29">
        <v>1</v>
      </c>
      <c r="H7661" s="29">
        <v>1</v>
      </c>
      <c r="I7661" s="29">
        <v>1</v>
      </c>
      <c r="K7661" s="432"/>
      <c r="L7661" s="432" t="e">
        <f>IF(K7661=0,#REF!,0)</f>
        <v>#REF!</v>
      </c>
      <c r="O7661">
        <v>55642.691284999994</v>
      </c>
      <c r="P7661">
        <v>95</v>
      </c>
    </row>
    <row r="7662" spans="1:16">
      <c r="A7662" s="29">
        <v>7660</v>
      </c>
      <c r="B7662" s="29">
        <v>1032.623999999998</v>
      </c>
      <c r="C7662" s="29">
        <v>16363.1079999999</v>
      </c>
      <c r="D7662" s="29">
        <v>1</v>
      </c>
      <c r="E7662" s="29">
        <v>1</v>
      </c>
      <c r="F7662" s="29">
        <v>282.31900000000002</v>
      </c>
      <c r="G7662" s="29">
        <v>1</v>
      </c>
      <c r="H7662" s="29">
        <v>1</v>
      </c>
      <c r="I7662" s="29">
        <v>1</v>
      </c>
      <c r="K7662" s="432"/>
      <c r="L7662" s="432" t="e">
        <f>IF(K7662=0,#REF!,0)</f>
        <v>#REF!</v>
      </c>
      <c r="O7662">
        <v>54820.764496999996</v>
      </c>
      <c r="P7662">
        <v>95</v>
      </c>
    </row>
    <row r="7663" spans="1:16">
      <c r="A7663" s="29">
        <v>7661</v>
      </c>
      <c r="B7663" s="29">
        <v>1032.623999999998</v>
      </c>
      <c r="C7663" s="29">
        <v>16389.4539999999</v>
      </c>
      <c r="D7663" s="29">
        <v>1</v>
      </c>
      <c r="E7663" s="29">
        <v>1</v>
      </c>
      <c r="F7663" s="29">
        <v>381.79</v>
      </c>
      <c r="G7663" s="29">
        <v>1</v>
      </c>
      <c r="H7663" s="29">
        <v>1</v>
      </c>
      <c r="I7663" s="29">
        <v>1</v>
      </c>
      <c r="K7663" s="432"/>
      <c r="L7663" s="432" t="e">
        <f>IF(K7663=0,#REF!,0)</f>
        <v>#REF!</v>
      </c>
      <c r="O7663">
        <v>55328.247253000001</v>
      </c>
      <c r="P7663">
        <v>96</v>
      </c>
    </row>
    <row r="7664" spans="1:16">
      <c r="A7664" s="29">
        <v>7662</v>
      </c>
      <c r="B7664" s="29">
        <v>1762.222</v>
      </c>
      <c r="C7664" s="29">
        <v>16388.6339999999</v>
      </c>
      <c r="D7664" s="29">
        <v>1</v>
      </c>
      <c r="E7664" s="29">
        <v>1</v>
      </c>
      <c r="F7664" s="29">
        <v>1078.215999999999</v>
      </c>
      <c r="G7664" s="29">
        <v>1</v>
      </c>
      <c r="H7664" s="29">
        <v>1</v>
      </c>
      <c r="I7664" s="29">
        <v>1</v>
      </c>
      <c r="K7664" s="432"/>
      <c r="L7664" s="432" t="e">
        <f>IF(K7664=0,#REF!,0)</f>
        <v>#REF!</v>
      </c>
      <c r="O7664">
        <v>56315.769289000003</v>
      </c>
      <c r="P7664">
        <v>100</v>
      </c>
    </row>
    <row r="7665" spans="1:16">
      <c r="A7665" s="29">
        <v>7663</v>
      </c>
      <c r="B7665" s="29">
        <v>6139.8579999999993</v>
      </c>
      <c r="C7665" s="29">
        <v>16506.735999999899</v>
      </c>
      <c r="D7665" s="29">
        <v>1</v>
      </c>
      <c r="E7665" s="29">
        <v>1</v>
      </c>
      <c r="F7665" s="29">
        <v>74891.478000000003</v>
      </c>
      <c r="G7665" s="29">
        <v>1</v>
      </c>
      <c r="H7665" s="29">
        <v>1</v>
      </c>
      <c r="I7665" s="29">
        <v>1</v>
      </c>
      <c r="K7665" s="432"/>
      <c r="L7665" s="432" t="e">
        <f>IF(K7665=0,#REF!,0)</f>
        <v>#REF!</v>
      </c>
      <c r="O7665">
        <v>58810.301513999999</v>
      </c>
      <c r="P7665">
        <v>109</v>
      </c>
    </row>
    <row r="7666" spans="1:16">
      <c r="A7666" s="29">
        <v>7664</v>
      </c>
      <c r="B7666" s="29">
        <v>1762.222</v>
      </c>
      <c r="C7666" s="29">
        <v>30540.10199999989</v>
      </c>
      <c r="D7666" s="29">
        <v>1</v>
      </c>
      <c r="E7666" s="29">
        <v>1</v>
      </c>
      <c r="F7666" s="29">
        <v>79455.081999999995</v>
      </c>
      <c r="G7666" s="29">
        <v>1</v>
      </c>
      <c r="H7666" s="29">
        <v>1</v>
      </c>
      <c r="I7666" s="29">
        <v>1</v>
      </c>
      <c r="K7666" s="432"/>
      <c r="L7666" s="432" t="e">
        <f>IF(K7666=0,#REF!,0)</f>
        <v>#REF!</v>
      </c>
      <c r="O7666">
        <v>61272.542418999998</v>
      </c>
      <c r="P7666">
        <v>117</v>
      </c>
    </row>
    <row r="7667" spans="1:16">
      <c r="A7667" s="29">
        <v>7665</v>
      </c>
      <c r="B7667" s="29">
        <v>1032.623999999998</v>
      </c>
      <c r="C7667" s="29">
        <v>30938.508999999889</v>
      </c>
      <c r="D7667" s="29">
        <v>1</v>
      </c>
      <c r="E7667" s="29">
        <v>1</v>
      </c>
      <c r="F7667" s="29">
        <v>68945.555999999997</v>
      </c>
      <c r="G7667" s="29">
        <v>1</v>
      </c>
      <c r="H7667" s="29">
        <v>1</v>
      </c>
      <c r="I7667" s="29">
        <v>1</v>
      </c>
      <c r="K7667" s="432"/>
      <c r="L7667" s="432" t="e">
        <f>IF(K7667=0,#REF!,0)</f>
        <v>#REF!</v>
      </c>
      <c r="O7667">
        <v>63594.690611999999</v>
      </c>
      <c r="P7667">
        <v>100</v>
      </c>
    </row>
    <row r="7668" spans="1:16">
      <c r="A7668" s="29">
        <v>7666</v>
      </c>
      <c r="B7668" s="29">
        <v>1153.2399999999991</v>
      </c>
      <c r="C7668" s="29">
        <v>31340.2779999999</v>
      </c>
      <c r="D7668" s="29">
        <v>1</v>
      </c>
      <c r="E7668" s="29">
        <v>1</v>
      </c>
      <c r="F7668" s="29">
        <v>54293.617999999893</v>
      </c>
      <c r="G7668" s="29">
        <v>1</v>
      </c>
      <c r="H7668" s="29">
        <v>1</v>
      </c>
      <c r="I7668" s="29">
        <v>1</v>
      </c>
      <c r="K7668" s="432"/>
      <c r="L7668" s="432" t="e">
        <f>IF(K7668=0,#REF!,0)</f>
        <v>#REF!</v>
      </c>
      <c r="O7668">
        <v>67162.770537999997</v>
      </c>
      <c r="P7668">
        <v>74</v>
      </c>
    </row>
    <row r="7669" spans="1:16">
      <c r="A7669" s="29">
        <v>7667</v>
      </c>
      <c r="B7669" s="29">
        <v>1213.5469999999989</v>
      </c>
      <c r="C7669" s="29">
        <v>31673.349999999889</v>
      </c>
      <c r="D7669" s="29">
        <v>1</v>
      </c>
      <c r="E7669" s="29">
        <v>1</v>
      </c>
      <c r="F7669" s="29">
        <v>40941.514999999898</v>
      </c>
      <c r="G7669" s="29">
        <v>1</v>
      </c>
      <c r="H7669" s="29">
        <v>1</v>
      </c>
      <c r="I7669" s="29">
        <v>1</v>
      </c>
      <c r="K7669" s="432"/>
      <c r="L7669" s="432" t="e">
        <f>IF(K7669=0,#REF!,0)</f>
        <v>#REF!</v>
      </c>
      <c r="O7669">
        <v>66339.985411000001</v>
      </c>
      <c r="P7669">
        <v>66</v>
      </c>
    </row>
    <row r="7670" spans="1:16">
      <c r="A7670" s="29">
        <v>7668</v>
      </c>
      <c r="B7670" s="29">
        <v>1213.5469999999989</v>
      </c>
      <c r="C7670" s="29">
        <v>31078.140999999901</v>
      </c>
      <c r="D7670" s="29">
        <v>1</v>
      </c>
      <c r="E7670" s="29">
        <v>1</v>
      </c>
      <c r="F7670" s="29">
        <v>30969.830999999889</v>
      </c>
      <c r="G7670" s="29">
        <v>1</v>
      </c>
      <c r="H7670" s="29">
        <v>1</v>
      </c>
      <c r="I7670" s="29">
        <v>1</v>
      </c>
      <c r="K7670" s="432">
        <v>7402.6623299606481</v>
      </c>
      <c r="L7670" s="432">
        <f>IF(K7670=0,#REF!,0)</f>
        <v>0</v>
      </c>
      <c r="O7670">
        <v>65776.344360999996</v>
      </c>
      <c r="P7670">
        <v>62</v>
      </c>
    </row>
    <row r="7671" spans="1:16">
      <c r="A7671" s="29">
        <v>7669</v>
      </c>
      <c r="B7671" s="29">
        <v>6200.1660000000002</v>
      </c>
      <c r="C7671" s="29">
        <v>29109.989000000001</v>
      </c>
      <c r="D7671" s="29">
        <v>1</v>
      </c>
      <c r="E7671" s="29">
        <v>1</v>
      </c>
      <c r="F7671" s="29">
        <v>10530.93399999999</v>
      </c>
      <c r="G7671" s="29">
        <v>1</v>
      </c>
      <c r="H7671" s="29">
        <v>1</v>
      </c>
      <c r="I7671" s="29">
        <v>1</v>
      </c>
      <c r="K7671" s="432"/>
      <c r="L7671" s="432" t="e">
        <f>IF(K7671=0,#REF!,0)</f>
        <v>#REF!</v>
      </c>
      <c r="O7671">
        <v>62728.100340999998</v>
      </c>
      <c r="P7671">
        <v>56</v>
      </c>
    </row>
    <row r="7672" spans="1:16">
      <c r="A7672" s="29">
        <v>7670</v>
      </c>
      <c r="B7672" s="29">
        <v>1762.222</v>
      </c>
      <c r="C7672" s="29">
        <v>28905.933999999899</v>
      </c>
      <c r="D7672" s="29">
        <v>1</v>
      </c>
      <c r="E7672" s="29">
        <v>1</v>
      </c>
      <c r="F7672" s="29">
        <v>15452.22999999999</v>
      </c>
      <c r="G7672" s="29">
        <v>1</v>
      </c>
      <c r="H7672" s="29">
        <v>1</v>
      </c>
      <c r="I7672" s="29">
        <v>1</v>
      </c>
      <c r="K7672" s="432">
        <v>11753.8661205594</v>
      </c>
      <c r="L7672" s="432">
        <f>IF(K7672=0,#REF!,0)</f>
        <v>0</v>
      </c>
      <c r="O7672">
        <v>61562.418458</v>
      </c>
      <c r="P7672">
        <v>52</v>
      </c>
    </row>
    <row r="7673" spans="1:16">
      <c r="A7673" s="29">
        <v>7671</v>
      </c>
      <c r="B7673" s="29">
        <v>1032.623999999998</v>
      </c>
      <c r="C7673" s="29">
        <v>29665.9729999999</v>
      </c>
      <c r="D7673" s="29">
        <v>1</v>
      </c>
      <c r="E7673" s="29">
        <v>1</v>
      </c>
      <c r="F7673" s="29">
        <v>15464.29099999989</v>
      </c>
      <c r="G7673" s="29">
        <v>1</v>
      </c>
      <c r="H7673" s="29">
        <v>1</v>
      </c>
      <c r="I7673" s="29">
        <v>1</v>
      </c>
      <c r="K7673" s="432"/>
      <c r="L7673" s="432" t="e">
        <f>IF(K7673=0,#REF!,0)</f>
        <v>#REF!</v>
      </c>
      <c r="O7673">
        <v>64146.864379999999</v>
      </c>
      <c r="P7673">
        <v>56</v>
      </c>
    </row>
    <row r="7674" spans="1:16">
      <c r="A7674" s="29">
        <v>7672</v>
      </c>
      <c r="B7674" s="29">
        <v>1032.623999999998</v>
      </c>
      <c r="C7674" s="29">
        <v>29284.5989999999</v>
      </c>
      <c r="D7674" s="29">
        <v>1</v>
      </c>
      <c r="E7674" s="29">
        <v>1</v>
      </c>
      <c r="F7674" s="29">
        <v>17611.215999999898</v>
      </c>
      <c r="G7674" s="29">
        <v>1</v>
      </c>
      <c r="H7674" s="29">
        <v>1</v>
      </c>
      <c r="I7674" s="29">
        <v>1</v>
      </c>
      <c r="K7674" s="432"/>
      <c r="L7674" s="432" t="e">
        <f>IF(K7674=0,#REF!,0)</f>
        <v>#REF!</v>
      </c>
      <c r="O7674">
        <v>64354.538879</v>
      </c>
      <c r="P7674">
        <v>55</v>
      </c>
    </row>
    <row r="7675" spans="1:16">
      <c r="A7675" s="29">
        <v>7673</v>
      </c>
      <c r="B7675" s="29">
        <v>1032.623999999998</v>
      </c>
      <c r="C7675" s="29">
        <v>29128.770999999899</v>
      </c>
      <c r="D7675" s="29">
        <v>1</v>
      </c>
      <c r="E7675" s="29">
        <v>1</v>
      </c>
      <c r="F7675" s="29">
        <v>24776.7589999999</v>
      </c>
      <c r="G7675" s="29">
        <v>1</v>
      </c>
      <c r="H7675" s="29">
        <v>1</v>
      </c>
      <c r="I7675" s="29">
        <v>1</v>
      </c>
      <c r="K7675" s="432"/>
      <c r="L7675" s="432" t="e">
        <f>IF(K7675=0,#REF!,0)</f>
        <v>#REF!</v>
      </c>
      <c r="O7675">
        <v>65446.130981000002</v>
      </c>
      <c r="P7675">
        <v>65</v>
      </c>
    </row>
    <row r="7676" spans="1:16">
      <c r="A7676" s="29">
        <v>7674</v>
      </c>
      <c r="B7676" s="29">
        <v>1762.222</v>
      </c>
      <c r="C7676" s="29">
        <v>28682.979999999901</v>
      </c>
      <c r="D7676" s="29">
        <v>1</v>
      </c>
      <c r="E7676" s="29">
        <v>1</v>
      </c>
      <c r="F7676" s="29">
        <v>30953.981999999902</v>
      </c>
      <c r="G7676" s="29">
        <v>1</v>
      </c>
      <c r="H7676" s="29">
        <v>1</v>
      </c>
      <c r="I7676" s="29">
        <v>1</v>
      </c>
      <c r="K7676" s="432"/>
      <c r="L7676" s="432" t="e">
        <f>IF(K7676=0,#REF!,0)</f>
        <v>#REF!</v>
      </c>
      <c r="O7676">
        <v>67085.457093000005</v>
      </c>
      <c r="P7676">
        <v>84</v>
      </c>
    </row>
    <row r="7677" spans="1:16">
      <c r="A7677" s="29">
        <v>7675</v>
      </c>
      <c r="B7677" s="29">
        <v>6139.8579999999993</v>
      </c>
      <c r="C7677" s="29">
        <v>28748.559999999899</v>
      </c>
      <c r="D7677" s="29">
        <v>1</v>
      </c>
      <c r="E7677" s="29">
        <v>1</v>
      </c>
      <c r="F7677" s="29">
        <v>26273.48499999999</v>
      </c>
      <c r="G7677" s="29">
        <v>1</v>
      </c>
      <c r="H7677" s="29">
        <v>1</v>
      </c>
      <c r="I7677" s="29">
        <v>1</v>
      </c>
      <c r="K7677" s="432"/>
      <c r="L7677" s="432" t="e">
        <f>IF(K7677=0,#REF!,0)</f>
        <v>#REF!</v>
      </c>
      <c r="O7677">
        <v>67044.271301000001</v>
      </c>
      <c r="P7677">
        <v>104</v>
      </c>
    </row>
    <row r="7678" spans="1:16">
      <c r="A7678" s="29">
        <v>7676</v>
      </c>
      <c r="B7678" s="29">
        <v>7599.07</v>
      </c>
      <c r="C7678" s="29">
        <v>30198.4379999999</v>
      </c>
      <c r="D7678" s="29">
        <v>1</v>
      </c>
      <c r="E7678" s="29">
        <v>1</v>
      </c>
      <c r="F7678" s="29">
        <v>26147.06</v>
      </c>
      <c r="G7678" s="29">
        <v>1</v>
      </c>
      <c r="H7678" s="29">
        <v>1</v>
      </c>
      <c r="I7678" s="29">
        <v>1</v>
      </c>
      <c r="K7678" s="432"/>
      <c r="L7678" s="432" t="e">
        <f>IF(K7678=0,#REF!,0)</f>
        <v>#REF!</v>
      </c>
      <c r="O7678">
        <v>66432.827699000001</v>
      </c>
      <c r="P7678">
        <v>121</v>
      </c>
    </row>
    <row r="7679" spans="1:16">
      <c r="A7679" s="29">
        <v>7677</v>
      </c>
      <c r="B7679" s="29">
        <v>1762.222</v>
      </c>
      <c r="C7679" s="29">
        <v>16959.837999999902</v>
      </c>
      <c r="D7679" s="29">
        <v>1</v>
      </c>
      <c r="E7679" s="29">
        <v>1</v>
      </c>
      <c r="F7679" s="29">
        <v>39514.89499999999</v>
      </c>
      <c r="G7679" s="29">
        <v>1</v>
      </c>
      <c r="H7679" s="29">
        <v>1</v>
      </c>
      <c r="I7679" s="29">
        <v>1</v>
      </c>
      <c r="K7679" s="432"/>
      <c r="L7679" s="432" t="e">
        <f>IF(K7679=0,#REF!,0)</f>
        <v>#REF!</v>
      </c>
      <c r="O7679">
        <v>65280.827270000002</v>
      </c>
      <c r="P7679">
        <v>129</v>
      </c>
    </row>
    <row r="7680" spans="1:16">
      <c r="A7680" s="29">
        <v>7678</v>
      </c>
      <c r="B7680" s="29">
        <v>1762.222</v>
      </c>
      <c r="C7680" s="29">
        <v>16622.984999999899</v>
      </c>
      <c r="D7680" s="29">
        <v>1</v>
      </c>
      <c r="E7680" s="29">
        <v>1</v>
      </c>
      <c r="F7680" s="29">
        <v>2442.1569999999901</v>
      </c>
      <c r="G7680" s="29">
        <v>1</v>
      </c>
      <c r="H7680" s="29">
        <v>1</v>
      </c>
      <c r="I7680" s="29">
        <v>1</v>
      </c>
      <c r="K7680" s="432"/>
      <c r="L7680" s="432" t="e">
        <f>IF(K7680=0,#REF!,0)</f>
        <v>#REF!</v>
      </c>
      <c r="O7680">
        <v>63360.401124000004</v>
      </c>
      <c r="P7680">
        <v>135</v>
      </c>
    </row>
    <row r="7681" spans="1:16">
      <c r="A7681" s="29">
        <v>7679</v>
      </c>
      <c r="B7681" s="29">
        <v>1762.222</v>
      </c>
      <c r="C7681" s="29">
        <v>16283.547999999901</v>
      </c>
      <c r="D7681" s="29">
        <v>1</v>
      </c>
      <c r="E7681" s="29">
        <v>1</v>
      </c>
      <c r="F7681" s="29">
        <v>1992.7449999999999</v>
      </c>
      <c r="G7681" s="29">
        <v>1</v>
      </c>
      <c r="H7681" s="29">
        <v>1</v>
      </c>
      <c r="I7681" s="29">
        <v>1</v>
      </c>
      <c r="K7681" s="432"/>
      <c r="L7681" s="432" t="e">
        <f>IF(K7681=0,#REF!,0)</f>
        <v>#REF!</v>
      </c>
      <c r="O7681">
        <v>63828.066223000002</v>
      </c>
      <c r="P7681">
        <v>130</v>
      </c>
    </row>
    <row r="7682" spans="1:16">
      <c r="A7682" s="29">
        <v>7680</v>
      </c>
      <c r="B7682" s="29">
        <v>1032.623999999998</v>
      </c>
      <c r="C7682" s="29">
        <v>16386.322999999898</v>
      </c>
      <c r="D7682" s="29">
        <v>1</v>
      </c>
      <c r="E7682" s="29">
        <v>1</v>
      </c>
      <c r="F7682" s="29">
        <v>1207.68099999999</v>
      </c>
      <c r="G7682" s="29">
        <v>1</v>
      </c>
      <c r="H7682" s="29">
        <v>1</v>
      </c>
      <c r="I7682" s="29">
        <v>1</v>
      </c>
      <c r="K7682" s="432"/>
      <c r="L7682" s="432" t="e">
        <f>IF(K7682=0,#REF!,0)</f>
        <v>#REF!</v>
      </c>
      <c r="O7682">
        <v>63859.419371999997</v>
      </c>
      <c r="P7682">
        <v>121</v>
      </c>
    </row>
    <row r="7683" spans="1:16">
      <c r="A7683" s="29">
        <v>7681</v>
      </c>
      <c r="B7683" s="29">
        <v>1032.623999999998</v>
      </c>
      <c r="C7683" s="29">
        <v>16498.730999999902</v>
      </c>
      <c r="D7683" s="29">
        <v>1</v>
      </c>
      <c r="E7683" s="29">
        <v>1</v>
      </c>
      <c r="F7683" s="29">
        <v>719.37499999999909</v>
      </c>
      <c r="G7683" s="29">
        <v>1</v>
      </c>
      <c r="H7683" s="29">
        <v>1</v>
      </c>
      <c r="I7683" s="29">
        <v>1</v>
      </c>
      <c r="K7683" s="432"/>
      <c r="L7683" s="432" t="e">
        <f>IF(K7683=0,#REF!,0)</f>
        <v>#REF!</v>
      </c>
      <c r="O7683">
        <v>61833.019530999998</v>
      </c>
      <c r="P7683">
        <v>113</v>
      </c>
    </row>
    <row r="7684" spans="1:16">
      <c r="A7684" s="29">
        <v>7682</v>
      </c>
      <c r="B7684" s="29">
        <v>1032.623999999998</v>
      </c>
      <c r="C7684" s="29">
        <v>16542.485999999899</v>
      </c>
      <c r="D7684" s="29">
        <v>1</v>
      </c>
      <c r="E7684" s="29">
        <v>1</v>
      </c>
      <c r="F7684" s="29">
        <v>584.8599999999999</v>
      </c>
      <c r="G7684" s="29">
        <v>1</v>
      </c>
      <c r="H7684" s="29">
        <v>1</v>
      </c>
      <c r="I7684" s="29">
        <v>1</v>
      </c>
      <c r="K7684" s="432"/>
      <c r="L7684" s="432" t="e">
        <f>IF(K7684=0,#REF!,0)</f>
        <v>#REF!</v>
      </c>
      <c r="O7684">
        <v>59024.273070000003</v>
      </c>
      <c r="P7684">
        <v>104</v>
      </c>
    </row>
    <row r="7685" spans="1:16">
      <c r="A7685" s="29">
        <v>7683</v>
      </c>
      <c r="B7685" s="29">
        <v>1032.623999999998</v>
      </c>
      <c r="C7685" s="29">
        <v>16648.6359999999</v>
      </c>
      <c r="D7685" s="29">
        <v>1</v>
      </c>
      <c r="E7685" s="29">
        <v>1</v>
      </c>
      <c r="F7685" s="29">
        <v>1121.1609999999989</v>
      </c>
      <c r="G7685" s="29">
        <v>1</v>
      </c>
      <c r="H7685" s="29">
        <v>1</v>
      </c>
      <c r="I7685" s="29">
        <v>1</v>
      </c>
      <c r="K7685" s="432"/>
      <c r="L7685" s="432" t="e">
        <f>IF(K7685=0,#REF!,0)</f>
        <v>#REF!</v>
      </c>
      <c r="O7685">
        <v>57367.272642999997</v>
      </c>
      <c r="P7685">
        <v>103</v>
      </c>
    </row>
    <row r="7686" spans="1:16">
      <c r="A7686" s="29">
        <v>7684</v>
      </c>
      <c r="B7686" s="29">
        <v>1032.623999999998</v>
      </c>
      <c r="C7686" s="29">
        <v>16701.164999999899</v>
      </c>
      <c r="D7686" s="29">
        <v>1</v>
      </c>
      <c r="E7686" s="29">
        <v>1</v>
      </c>
      <c r="F7686" s="29">
        <v>4553.2469999999894</v>
      </c>
      <c r="G7686" s="29">
        <v>1</v>
      </c>
      <c r="H7686" s="29">
        <v>1</v>
      </c>
      <c r="I7686" s="29">
        <v>1</v>
      </c>
      <c r="K7686" s="432"/>
      <c r="L7686" s="432" t="e">
        <f>IF(K7686=0,#REF!,0)</f>
        <v>#REF!</v>
      </c>
      <c r="O7686">
        <v>57352.920043999999</v>
      </c>
      <c r="P7686">
        <v>101</v>
      </c>
    </row>
    <row r="7687" spans="1:16">
      <c r="A7687" s="29">
        <v>7685</v>
      </c>
      <c r="B7687" s="29">
        <v>1032.623999999998</v>
      </c>
      <c r="C7687" s="29">
        <v>16739.698999999891</v>
      </c>
      <c r="D7687" s="29">
        <v>1</v>
      </c>
      <c r="E7687" s="29">
        <v>1</v>
      </c>
      <c r="F7687" s="29">
        <v>10530.5889999999</v>
      </c>
      <c r="G7687" s="29">
        <v>1</v>
      </c>
      <c r="H7687" s="29">
        <v>1</v>
      </c>
      <c r="I7687" s="29">
        <v>1</v>
      </c>
      <c r="K7687" s="432"/>
      <c r="L7687" s="432" t="e">
        <f>IF(K7687=0,#REF!,0)</f>
        <v>#REF!</v>
      </c>
      <c r="O7687">
        <v>57869.690704000001</v>
      </c>
      <c r="P7687">
        <v>105</v>
      </c>
    </row>
    <row r="7688" spans="1:16">
      <c r="A7688" s="29">
        <v>7686</v>
      </c>
      <c r="B7688" s="29">
        <v>1762.222</v>
      </c>
      <c r="C7688" s="29">
        <v>16762.449999999899</v>
      </c>
      <c r="D7688" s="29">
        <v>1</v>
      </c>
      <c r="E7688" s="29">
        <v>1</v>
      </c>
      <c r="F7688" s="29">
        <v>14305.548000000001</v>
      </c>
      <c r="G7688" s="29">
        <v>1</v>
      </c>
      <c r="H7688" s="29">
        <v>1</v>
      </c>
      <c r="I7688" s="29">
        <v>1</v>
      </c>
      <c r="K7688" s="432"/>
      <c r="L7688" s="432" t="e">
        <f>IF(K7688=0,#REF!,0)</f>
        <v>#REF!</v>
      </c>
      <c r="O7688">
        <v>59040.200011999987</v>
      </c>
      <c r="P7688">
        <v>103</v>
      </c>
    </row>
    <row r="7689" spans="1:16">
      <c r="A7689" s="29">
        <v>7687</v>
      </c>
      <c r="B7689" s="29">
        <v>6139.8579999999993</v>
      </c>
      <c r="C7689" s="29">
        <v>16895.226999999901</v>
      </c>
      <c r="D7689" s="29">
        <v>1</v>
      </c>
      <c r="E7689" s="29">
        <v>1</v>
      </c>
      <c r="F7689" s="29">
        <v>92660.171999999904</v>
      </c>
      <c r="G7689" s="29">
        <v>1</v>
      </c>
      <c r="H7689" s="29">
        <v>1</v>
      </c>
      <c r="I7689" s="29">
        <v>1</v>
      </c>
      <c r="K7689" s="432"/>
      <c r="L7689" s="432" t="e">
        <f>IF(K7689=0,#REF!,0)</f>
        <v>#REF!</v>
      </c>
      <c r="O7689">
        <v>60687.784423999998</v>
      </c>
      <c r="P7689">
        <v>113</v>
      </c>
    </row>
    <row r="7690" spans="1:16">
      <c r="A7690" s="29">
        <v>7688</v>
      </c>
      <c r="B7690" s="29">
        <v>1762.222</v>
      </c>
      <c r="C7690" s="29">
        <v>17182.358999999899</v>
      </c>
      <c r="D7690" s="29">
        <v>1</v>
      </c>
      <c r="E7690" s="29">
        <v>1</v>
      </c>
      <c r="F7690" s="29">
        <v>96864.683999999994</v>
      </c>
      <c r="G7690" s="29">
        <v>1</v>
      </c>
      <c r="H7690" s="29">
        <v>1</v>
      </c>
      <c r="I7690" s="29">
        <v>1</v>
      </c>
      <c r="K7690" s="432"/>
      <c r="L7690" s="432" t="e">
        <f>IF(K7690=0,#REF!,0)</f>
        <v>#REF!</v>
      </c>
      <c r="O7690">
        <v>61973.097289999998</v>
      </c>
      <c r="P7690">
        <v>126</v>
      </c>
    </row>
    <row r="7691" spans="1:16">
      <c r="A7691" s="29">
        <v>7689</v>
      </c>
      <c r="B7691" s="29">
        <v>1032.623999999998</v>
      </c>
      <c r="C7691" s="29">
        <v>17946.31799999989</v>
      </c>
      <c r="D7691" s="29">
        <v>1</v>
      </c>
      <c r="E7691" s="29">
        <v>1</v>
      </c>
      <c r="F7691" s="29">
        <v>87838.946999999898</v>
      </c>
      <c r="G7691" s="29">
        <v>1</v>
      </c>
      <c r="H7691" s="29">
        <v>1</v>
      </c>
      <c r="I7691" s="29">
        <v>1</v>
      </c>
      <c r="K7691" s="432"/>
      <c r="L7691" s="432" t="e">
        <f>IF(K7691=0,#REF!,0)</f>
        <v>#REF!</v>
      </c>
      <c r="O7691">
        <v>64750.744385999998</v>
      </c>
      <c r="P7691">
        <v>102</v>
      </c>
    </row>
    <row r="7692" spans="1:16">
      <c r="A7692" s="29">
        <v>7690</v>
      </c>
      <c r="B7692" s="29">
        <v>1153.2399999999991</v>
      </c>
      <c r="C7692" s="29">
        <v>18694.501999999899</v>
      </c>
      <c r="D7692" s="29">
        <v>1</v>
      </c>
      <c r="E7692" s="29">
        <v>1</v>
      </c>
      <c r="F7692" s="29">
        <v>76287.07699999999</v>
      </c>
      <c r="G7692" s="29">
        <v>1</v>
      </c>
      <c r="H7692" s="29">
        <v>1</v>
      </c>
      <c r="I7692" s="29">
        <v>1</v>
      </c>
      <c r="K7692" s="432"/>
      <c r="L7692" s="432" t="e">
        <f>IF(K7692=0,#REF!,0)</f>
        <v>#REF!</v>
      </c>
      <c r="O7692">
        <v>69020.539856999996</v>
      </c>
      <c r="P7692">
        <v>82</v>
      </c>
    </row>
    <row r="7693" spans="1:16">
      <c r="A7693" s="29">
        <v>7691</v>
      </c>
      <c r="B7693" s="29">
        <v>1213.5469999999989</v>
      </c>
      <c r="C7693" s="29">
        <v>19278.215999999898</v>
      </c>
      <c r="D7693" s="29">
        <v>1</v>
      </c>
      <c r="E7693" s="29">
        <v>1</v>
      </c>
      <c r="F7693" s="29">
        <v>65158.559999999998</v>
      </c>
      <c r="G7693" s="29">
        <v>1</v>
      </c>
      <c r="H7693" s="29">
        <v>1</v>
      </c>
      <c r="I7693" s="29">
        <v>1</v>
      </c>
      <c r="K7693" s="432"/>
      <c r="L7693" s="432" t="e">
        <f>IF(K7693=0,#REF!,0)</f>
        <v>#REF!</v>
      </c>
      <c r="O7693">
        <v>70062.261291999996</v>
      </c>
      <c r="P7693">
        <v>69</v>
      </c>
    </row>
    <row r="7694" spans="1:16">
      <c r="A7694" s="29">
        <v>7692</v>
      </c>
      <c r="B7694" s="29">
        <v>1213.5469999999989</v>
      </c>
      <c r="C7694" s="29">
        <v>18743.501999999899</v>
      </c>
      <c r="D7694" s="29">
        <v>1</v>
      </c>
      <c r="E7694" s="29">
        <v>1</v>
      </c>
      <c r="F7694" s="29">
        <v>57239.318999999887</v>
      </c>
      <c r="G7694" s="29">
        <v>1</v>
      </c>
      <c r="H7694" s="29">
        <v>1</v>
      </c>
      <c r="I7694" s="29">
        <v>1</v>
      </c>
      <c r="K7694" s="432"/>
      <c r="L7694" s="432" t="e">
        <f>IF(K7694=0,#REF!,0)</f>
        <v>#REF!</v>
      </c>
      <c r="O7694">
        <v>69468.21136500001</v>
      </c>
      <c r="P7694">
        <v>61</v>
      </c>
    </row>
    <row r="7695" spans="1:16">
      <c r="A7695" s="29">
        <v>7693</v>
      </c>
      <c r="B7695" s="29">
        <v>6200.1660000000002</v>
      </c>
      <c r="C7695" s="29">
        <v>16870.471999999889</v>
      </c>
      <c r="D7695" s="29">
        <v>1</v>
      </c>
      <c r="E7695" s="29">
        <v>1</v>
      </c>
      <c r="F7695" s="29">
        <v>38396.831999999988</v>
      </c>
      <c r="G7695" s="29">
        <v>1</v>
      </c>
      <c r="H7695" s="29">
        <v>1</v>
      </c>
      <c r="I7695" s="29">
        <v>1</v>
      </c>
      <c r="K7695" s="432"/>
      <c r="L7695" s="432" t="e">
        <f>IF(K7695=0,#REF!,0)</f>
        <v>#REF!</v>
      </c>
      <c r="O7695">
        <v>67101.421021000002</v>
      </c>
      <c r="P7695">
        <v>63</v>
      </c>
    </row>
    <row r="7696" spans="1:16">
      <c r="A7696" s="29">
        <v>7694</v>
      </c>
      <c r="B7696" s="29">
        <v>1762.222</v>
      </c>
      <c r="C7696" s="29">
        <v>16747.8839999999</v>
      </c>
      <c r="D7696" s="29">
        <v>1</v>
      </c>
      <c r="E7696" s="29">
        <v>1</v>
      </c>
      <c r="F7696" s="29">
        <v>43874.991999999889</v>
      </c>
      <c r="G7696" s="29">
        <v>1</v>
      </c>
      <c r="H7696" s="29">
        <v>1</v>
      </c>
      <c r="I7696" s="29">
        <v>1</v>
      </c>
      <c r="K7696" s="432"/>
      <c r="L7696" s="432" t="e">
        <f>IF(K7696=0,#REF!,0)</f>
        <v>#REF!</v>
      </c>
      <c r="O7696">
        <v>65988.954651000007</v>
      </c>
      <c r="P7696">
        <v>66</v>
      </c>
    </row>
    <row r="7697" spans="1:16">
      <c r="A7697" s="29">
        <v>7695</v>
      </c>
      <c r="B7697" s="29">
        <v>1032.623999999998</v>
      </c>
      <c r="C7697" s="29">
        <v>17547.5249999999</v>
      </c>
      <c r="D7697" s="29">
        <v>1</v>
      </c>
      <c r="E7697" s="29">
        <v>1</v>
      </c>
      <c r="F7697" s="29">
        <v>43599.713999999898</v>
      </c>
      <c r="G7697" s="29">
        <v>1</v>
      </c>
      <c r="H7697" s="29">
        <v>1</v>
      </c>
      <c r="I7697" s="29">
        <v>1</v>
      </c>
      <c r="K7697" s="432"/>
      <c r="L7697" s="432" t="e">
        <f>IF(K7697=0,#REF!,0)</f>
        <v>#REF!</v>
      </c>
      <c r="O7697">
        <v>69112.898619999993</v>
      </c>
      <c r="P7697">
        <v>66</v>
      </c>
    </row>
    <row r="7698" spans="1:16">
      <c r="A7698" s="29">
        <v>7696</v>
      </c>
      <c r="B7698" s="29">
        <v>1032.623999999998</v>
      </c>
      <c r="C7698" s="29">
        <v>17260.943999999901</v>
      </c>
      <c r="D7698" s="29">
        <v>1</v>
      </c>
      <c r="E7698" s="29">
        <v>1</v>
      </c>
      <c r="F7698" s="29">
        <v>44673.203000000001</v>
      </c>
      <c r="G7698" s="29">
        <v>1</v>
      </c>
      <c r="H7698" s="29">
        <v>1</v>
      </c>
      <c r="I7698" s="29">
        <v>1</v>
      </c>
      <c r="K7698" s="432"/>
      <c r="L7698" s="432" t="e">
        <f>IF(K7698=0,#REF!,0)</f>
        <v>#REF!</v>
      </c>
      <c r="O7698">
        <v>68376.12146200001</v>
      </c>
      <c r="P7698">
        <v>70</v>
      </c>
    </row>
    <row r="7699" spans="1:16">
      <c r="A7699" s="29">
        <v>7697</v>
      </c>
      <c r="B7699" s="29">
        <v>1032.623999999998</v>
      </c>
      <c r="C7699" s="29">
        <v>17054.514999999901</v>
      </c>
      <c r="D7699" s="29">
        <v>1</v>
      </c>
      <c r="E7699" s="29">
        <v>1</v>
      </c>
      <c r="F7699" s="29">
        <v>47725.842999999993</v>
      </c>
      <c r="G7699" s="29">
        <v>1</v>
      </c>
      <c r="H7699" s="29">
        <v>1</v>
      </c>
      <c r="I7699" s="29">
        <v>1</v>
      </c>
      <c r="K7699" s="432"/>
      <c r="L7699" s="432" t="e">
        <f>IF(K7699=0,#REF!,0)</f>
        <v>#REF!</v>
      </c>
      <c r="O7699">
        <v>68657.674744000004</v>
      </c>
      <c r="P7699">
        <v>86</v>
      </c>
    </row>
    <row r="7700" spans="1:16">
      <c r="A7700" s="29">
        <v>7698</v>
      </c>
      <c r="B7700" s="29">
        <v>1762.222</v>
      </c>
      <c r="C7700" s="29">
        <v>16539.444999999901</v>
      </c>
      <c r="D7700" s="29">
        <v>1</v>
      </c>
      <c r="E7700" s="29">
        <v>1</v>
      </c>
      <c r="F7700" s="29">
        <v>52274.862000000001</v>
      </c>
      <c r="G7700" s="29">
        <v>1</v>
      </c>
      <c r="H7700" s="29">
        <v>1</v>
      </c>
      <c r="I7700" s="29">
        <v>1</v>
      </c>
      <c r="K7700" s="432"/>
      <c r="L7700" s="432" t="e">
        <f>IF(K7700=0,#REF!,0)</f>
        <v>#REF!</v>
      </c>
      <c r="O7700">
        <v>68029.090209999995</v>
      </c>
      <c r="P7700">
        <v>102</v>
      </c>
    </row>
    <row r="7701" spans="1:16">
      <c r="A7701" s="29">
        <v>7699</v>
      </c>
      <c r="B7701" s="29">
        <v>6139.8579999999993</v>
      </c>
      <c r="C7701" s="29">
        <v>16555.964999999898</v>
      </c>
      <c r="D7701" s="29">
        <v>1</v>
      </c>
      <c r="E7701" s="29">
        <v>1</v>
      </c>
      <c r="F7701" s="29">
        <v>46213.838999999891</v>
      </c>
      <c r="G7701" s="29">
        <v>1</v>
      </c>
      <c r="H7701" s="29">
        <v>1</v>
      </c>
      <c r="I7701" s="29">
        <v>1</v>
      </c>
      <c r="K7701" s="432"/>
      <c r="L7701" s="432" t="e">
        <f>IF(K7701=0,#REF!,0)</f>
        <v>#REF!</v>
      </c>
      <c r="O7701">
        <v>67381.316833999997</v>
      </c>
      <c r="P7701">
        <v>119</v>
      </c>
    </row>
    <row r="7702" spans="1:16">
      <c r="A7702" s="29">
        <v>7700</v>
      </c>
      <c r="B7702" s="29">
        <v>7599.07</v>
      </c>
      <c r="C7702" s="29">
        <v>17908.469999999899</v>
      </c>
      <c r="D7702" s="29">
        <v>1</v>
      </c>
      <c r="E7702" s="29">
        <v>1</v>
      </c>
      <c r="F7702" s="29">
        <v>45724.629999999888</v>
      </c>
      <c r="G7702" s="29">
        <v>1</v>
      </c>
      <c r="H7702" s="29">
        <v>1</v>
      </c>
      <c r="I7702" s="29">
        <v>1</v>
      </c>
      <c r="K7702" s="432"/>
      <c r="L7702" s="432" t="e">
        <f>IF(K7702=0,#REF!,0)</f>
        <v>#REF!</v>
      </c>
      <c r="O7702">
        <v>65213.596680000002</v>
      </c>
      <c r="P7702">
        <v>127</v>
      </c>
    </row>
    <row r="7703" spans="1:16">
      <c r="A7703" s="29">
        <v>7701</v>
      </c>
      <c r="B7703" s="29">
        <v>1762.222</v>
      </c>
      <c r="C7703" s="29">
        <v>17445.210999999901</v>
      </c>
      <c r="D7703" s="29">
        <v>1</v>
      </c>
      <c r="E7703" s="29">
        <v>1</v>
      </c>
      <c r="F7703" s="29">
        <v>56275.265999999989</v>
      </c>
      <c r="G7703" s="29">
        <v>1</v>
      </c>
      <c r="H7703" s="29">
        <v>1</v>
      </c>
      <c r="I7703" s="29">
        <v>1</v>
      </c>
      <c r="K7703" s="432"/>
      <c r="L7703" s="432" t="e">
        <f>IF(K7703=0,#REF!,0)</f>
        <v>#REF!</v>
      </c>
      <c r="O7703">
        <v>64274.864806999998</v>
      </c>
      <c r="P7703">
        <v>132</v>
      </c>
    </row>
    <row r="7704" spans="1:16">
      <c r="A7704" s="29">
        <v>7702</v>
      </c>
      <c r="B7704" s="29">
        <v>1762.222</v>
      </c>
      <c r="C7704" s="29">
        <v>17076.510999999889</v>
      </c>
      <c r="D7704" s="29">
        <v>1</v>
      </c>
      <c r="E7704" s="29">
        <v>1</v>
      </c>
      <c r="F7704" s="29">
        <v>2325.3069999999998</v>
      </c>
      <c r="G7704" s="29">
        <v>1</v>
      </c>
      <c r="H7704" s="29">
        <v>1</v>
      </c>
      <c r="I7704" s="29">
        <v>1</v>
      </c>
      <c r="K7704" s="432"/>
      <c r="L7704" s="432" t="e">
        <f>IF(K7704=0,#REF!,0)</f>
        <v>#REF!</v>
      </c>
      <c r="O7704">
        <v>62494.801573999997</v>
      </c>
      <c r="P7704">
        <v>133</v>
      </c>
    </row>
    <row r="7705" spans="1:16">
      <c r="A7705" s="29">
        <v>7703</v>
      </c>
      <c r="B7705" s="29">
        <v>1762.222</v>
      </c>
      <c r="C7705" s="29">
        <v>16704.7429999999</v>
      </c>
      <c r="D7705" s="29">
        <v>1</v>
      </c>
      <c r="E7705" s="29">
        <v>1</v>
      </c>
      <c r="F7705" s="29">
        <v>2142.2840000000001</v>
      </c>
      <c r="G7705" s="29">
        <v>1</v>
      </c>
      <c r="H7705" s="29">
        <v>1</v>
      </c>
      <c r="I7705" s="29">
        <v>1</v>
      </c>
      <c r="K7705" s="432"/>
      <c r="L7705" s="432" t="e">
        <f>IF(K7705=0,#REF!,0)</f>
        <v>#REF!</v>
      </c>
      <c r="O7705">
        <v>61741.639038000001</v>
      </c>
      <c r="P7705">
        <v>133</v>
      </c>
    </row>
    <row r="7706" spans="1:16">
      <c r="A7706" s="29">
        <v>7704</v>
      </c>
      <c r="B7706" s="29">
        <v>1032.623999999998</v>
      </c>
      <c r="C7706" s="29">
        <v>16780.428999999898</v>
      </c>
      <c r="D7706" s="29">
        <v>1</v>
      </c>
      <c r="E7706" s="29">
        <v>1</v>
      </c>
      <c r="F7706" s="29">
        <v>1264.056</v>
      </c>
      <c r="G7706" s="29">
        <v>1</v>
      </c>
      <c r="H7706" s="29">
        <v>1</v>
      </c>
      <c r="I7706" s="29">
        <v>1</v>
      </c>
      <c r="K7706" s="432"/>
      <c r="L7706" s="432" t="e">
        <f>IF(K7706=0,#REF!,0)</f>
        <v>#REF!</v>
      </c>
      <c r="O7706">
        <v>61362.143371999999</v>
      </c>
      <c r="P7706">
        <v>126</v>
      </c>
    </row>
    <row r="7707" spans="1:16">
      <c r="A7707" s="29">
        <v>7705</v>
      </c>
      <c r="B7707" s="29">
        <v>1032.623999999998</v>
      </c>
      <c r="C7707" s="29">
        <v>17725.252999999899</v>
      </c>
      <c r="D7707" s="29">
        <v>1</v>
      </c>
      <c r="E7707" s="29">
        <v>1</v>
      </c>
      <c r="F7707" s="29">
        <v>1076.7499999999991</v>
      </c>
      <c r="G7707" s="29">
        <v>1</v>
      </c>
      <c r="H7707" s="29">
        <v>1</v>
      </c>
      <c r="I7707" s="29">
        <v>1</v>
      </c>
      <c r="K7707" s="432"/>
      <c r="L7707" s="432" t="e">
        <f>IF(K7707=0,#REF!,0)</f>
        <v>#REF!</v>
      </c>
      <c r="O7707">
        <v>59818.942108000003</v>
      </c>
      <c r="P7707">
        <v>116</v>
      </c>
    </row>
    <row r="7708" spans="1:16">
      <c r="A7708" s="29">
        <v>7706</v>
      </c>
      <c r="B7708" s="29">
        <v>1032.623999999998</v>
      </c>
      <c r="C7708" s="29">
        <v>17690.274999999889</v>
      </c>
      <c r="D7708" s="29">
        <v>1</v>
      </c>
      <c r="E7708" s="29">
        <v>1</v>
      </c>
      <c r="F7708" s="29">
        <v>3419.6880000000001</v>
      </c>
      <c r="G7708" s="29">
        <v>1</v>
      </c>
      <c r="H7708" s="29">
        <v>1</v>
      </c>
      <c r="I7708" s="29">
        <v>1</v>
      </c>
      <c r="K7708" s="432"/>
      <c r="L7708" s="432" t="e">
        <f>IF(K7708=0,#REF!,0)</f>
        <v>#REF!</v>
      </c>
      <c r="O7708">
        <v>56347.364838000001</v>
      </c>
      <c r="P7708">
        <v>111</v>
      </c>
    </row>
    <row r="7709" spans="1:16">
      <c r="A7709" s="29">
        <v>7707</v>
      </c>
      <c r="B7709" s="29">
        <v>1032.623999999998</v>
      </c>
      <c r="C7709" s="29">
        <v>17735.584999999901</v>
      </c>
      <c r="D7709" s="29">
        <v>1</v>
      </c>
      <c r="E7709" s="29">
        <v>1</v>
      </c>
      <c r="F7709" s="29">
        <v>9131.0480000000007</v>
      </c>
      <c r="G7709" s="29">
        <v>1</v>
      </c>
      <c r="H7709" s="29">
        <v>1</v>
      </c>
      <c r="I7709" s="29">
        <v>1</v>
      </c>
      <c r="K7709" s="432"/>
      <c r="L7709" s="432" t="e">
        <f>IF(K7709=0,#REF!,0)</f>
        <v>#REF!</v>
      </c>
      <c r="O7709">
        <v>55528.219268999987</v>
      </c>
      <c r="P7709">
        <v>112</v>
      </c>
    </row>
    <row r="7710" spans="1:16">
      <c r="A7710" s="29">
        <v>7708</v>
      </c>
      <c r="B7710" s="29">
        <v>1032.623999999998</v>
      </c>
      <c r="C7710" s="29">
        <v>17714.908999999901</v>
      </c>
      <c r="D7710" s="29">
        <v>1</v>
      </c>
      <c r="E7710" s="29">
        <v>1</v>
      </c>
      <c r="F7710" s="29">
        <v>13196.6529999999</v>
      </c>
      <c r="G7710" s="29">
        <v>1</v>
      </c>
      <c r="H7710" s="29">
        <v>1</v>
      </c>
      <c r="I7710" s="29">
        <v>1</v>
      </c>
      <c r="K7710" s="432"/>
      <c r="L7710" s="432" t="e">
        <f>IF(K7710=0,#REF!,0)</f>
        <v>#REF!</v>
      </c>
      <c r="O7710">
        <v>55741.208923999999</v>
      </c>
      <c r="P7710">
        <v>111</v>
      </c>
    </row>
    <row r="7711" spans="1:16">
      <c r="A7711" s="29">
        <v>7709</v>
      </c>
      <c r="B7711" s="29">
        <v>1032.623999999998</v>
      </c>
      <c r="C7711" s="29">
        <v>17752.911999999891</v>
      </c>
      <c r="D7711" s="29">
        <v>1</v>
      </c>
      <c r="E7711" s="29">
        <v>1</v>
      </c>
      <c r="F7711" s="29">
        <v>17466.209999999901</v>
      </c>
      <c r="G7711" s="29">
        <v>1</v>
      </c>
      <c r="H7711" s="29">
        <v>1</v>
      </c>
      <c r="I7711" s="29">
        <v>1</v>
      </c>
      <c r="K7711" s="432"/>
      <c r="L7711" s="432" t="e">
        <f>IF(K7711=0,#REF!,0)</f>
        <v>#REF!</v>
      </c>
      <c r="O7711">
        <v>55490.380188000003</v>
      </c>
      <c r="P7711">
        <v>104</v>
      </c>
    </row>
    <row r="7712" spans="1:16">
      <c r="A7712" s="29">
        <v>7710</v>
      </c>
      <c r="B7712" s="29">
        <v>1762.222</v>
      </c>
      <c r="C7712" s="29">
        <v>17768.674999999901</v>
      </c>
      <c r="D7712" s="29">
        <v>1</v>
      </c>
      <c r="E7712" s="29">
        <v>1</v>
      </c>
      <c r="F7712" s="29">
        <v>21857.013999999999</v>
      </c>
      <c r="G7712" s="29">
        <v>1</v>
      </c>
      <c r="H7712" s="29">
        <v>1</v>
      </c>
      <c r="I7712" s="29">
        <v>1</v>
      </c>
      <c r="K7712" s="432"/>
      <c r="L7712" s="432" t="e">
        <f>IF(K7712=0,#REF!,0)</f>
        <v>#REF!</v>
      </c>
      <c r="O7712">
        <v>56366.078245999997</v>
      </c>
      <c r="P7712">
        <v>112</v>
      </c>
    </row>
    <row r="7713" spans="1:16">
      <c r="A7713" s="29">
        <v>7711</v>
      </c>
      <c r="B7713" s="29">
        <v>6139.8579999999993</v>
      </c>
      <c r="C7713" s="29">
        <v>17903.701999999899</v>
      </c>
      <c r="D7713" s="29">
        <v>1</v>
      </c>
      <c r="E7713" s="29">
        <v>1</v>
      </c>
      <c r="F7713" s="29">
        <v>101478.2619999999</v>
      </c>
      <c r="G7713" s="29">
        <v>1</v>
      </c>
      <c r="H7713" s="29">
        <v>1</v>
      </c>
      <c r="I7713" s="29">
        <v>1</v>
      </c>
      <c r="K7713" s="432"/>
      <c r="L7713" s="432" t="e">
        <f>IF(K7713=0,#REF!,0)</f>
        <v>#REF!</v>
      </c>
      <c r="O7713">
        <v>57408.603271</v>
      </c>
      <c r="P7713">
        <v>116</v>
      </c>
    </row>
    <row r="7714" spans="1:16">
      <c r="A7714" s="29">
        <v>7712</v>
      </c>
      <c r="B7714" s="29">
        <v>1762.222</v>
      </c>
      <c r="C7714" s="29">
        <v>51018.536999999902</v>
      </c>
      <c r="D7714" s="29">
        <v>1</v>
      </c>
      <c r="E7714" s="29">
        <v>1</v>
      </c>
      <c r="F7714" s="29">
        <v>103153.1319999999</v>
      </c>
      <c r="G7714" s="29">
        <v>1</v>
      </c>
      <c r="H7714" s="29">
        <v>1</v>
      </c>
      <c r="I7714" s="29">
        <v>1</v>
      </c>
      <c r="K7714" s="432"/>
      <c r="L7714" s="432" t="e">
        <f>IF(K7714=0,#REF!,0)</f>
        <v>#REF!</v>
      </c>
      <c r="O7714">
        <v>57231.988037000003</v>
      </c>
      <c r="P7714">
        <v>117</v>
      </c>
    </row>
    <row r="7715" spans="1:16">
      <c r="A7715" s="29">
        <v>7713</v>
      </c>
      <c r="B7715" s="29">
        <v>1032.623999999998</v>
      </c>
      <c r="C7715" s="29">
        <v>80618.300999999978</v>
      </c>
      <c r="D7715" s="29">
        <v>1</v>
      </c>
      <c r="E7715" s="29">
        <v>1</v>
      </c>
      <c r="F7715" s="29">
        <v>91163.274000000005</v>
      </c>
      <c r="G7715" s="29">
        <v>1</v>
      </c>
      <c r="H7715" s="29">
        <v>1</v>
      </c>
      <c r="I7715" s="29">
        <v>1</v>
      </c>
      <c r="K7715" s="432"/>
      <c r="L7715" s="432" t="e">
        <f>IF(K7715=0,#REF!,0)</f>
        <v>#REF!</v>
      </c>
      <c r="O7715">
        <v>58063.942597000001</v>
      </c>
      <c r="P7715">
        <v>115</v>
      </c>
    </row>
    <row r="7716" spans="1:16">
      <c r="A7716" s="29">
        <v>7714</v>
      </c>
      <c r="B7716" s="29">
        <v>1153.2399999999991</v>
      </c>
      <c r="C7716" s="29">
        <v>98381.364999999903</v>
      </c>
      <c r="D7716" s="29">
        <v>1</v>
      </c>
      <c r="E7716" s="29">
        <v>1</v>
      </c>
      <c r="F7716" s="29">
        <v>76521.069999999992</v>
      </c>
      <c r="G7716" s="29">
        <v>1</v>
      </c>
      <c r="H7716" s="29">
        <v>1</v>
      </c>
      <c r="I7716" s="29">
        <v>1</v>
      </c>
      <c r="K7716" s="432"/>
      <c r="L7716" s="432" t="e">
        <f>IF(K7716=0,#REF!,0)</f>
        <v>#REF!</v>
      </c>
      <c r="O7716">
        <v>59397.065887999997</v>
      </c>
      <c r="P7716">
        <v>96</v>
      </c>
    </row>
    <row r="7717" spans="1:16">
      <c r="A7717" s="29">
        <v>7715</v>
      </c>
      <c r="B7717" s="29">
        <v>1213.5469999999989</v>
      </c>
      <c r="C7717" s="29">
        <v>115824.60099999981</v>
      </c>
      <c r="D7717" s="29">
        <v>1</v>
      </c>
      <c r="E7717" s="29">
        <v>1</v>
      </c>
      <c r="F7717" s="29">
        <v>64528.221999999987</v>
      </c>
      <c r="G7717" s="29">
        <v>1</v>
      </c>
      <c r="H7717" s="29">
        <v>1</v>
      </c>
      <c r="I7717" s="29">
        <v>1</v>
      </c>
      <c r="K7717" s="432">
        <v>3067.6028024549441</v>
      </c>
      <c r="L7717" s="432">
        <f>IF(K7717=0,#REF!,0)</f>
        <v>0</v>
      </c>
      <c r="O7717">
        <v>60057.459625000003</v>
      </c>
      <c r="P7717">
        <v>88</v>
      </c>
    </row>
    <row r="7718" spans="1:16">
      <c r="A7718" s="29">
        <v>7716</v>
      </c>
      <c r="B7718" s="29">
        <v>1213.5469999999989</v>
      </c>
      <c r="C7718" s="29">
        <v>97034.0989999999</v>
      </c>
      <c r="D7718" s="29">
        <v>1</v>
      </c>
      <c r="E7718" s="29">
        <v>1</v>
      </c>
      <c r="F7718" s="29">
        <v>55158.122999999992</v>
      </c>
      <c r="G7718" s="29">
        <v>1</v>
      </c>
      <c r="H7718" s="29">
        <v>1</v>
      </c>
      <c r="I7718" s="29">
        <v>1</v>
      </c>
      <c r="K7718" s="432">
        <v>18527.626234717889</v>
      </c>
      <c r="L7718" s="432">
        <f>IF(K7718=0,#REF!,0)</f>
        <v>0</v>
      </c>
      <c r="O7718">
        <v>59447.956877999997</v>
      </c>
      <c r="P7718">
        <v>81</v>
      </c>
    </row>
    <row r="7719" spans="1:16">
      <c r="A7719" s="29">
        <v>7717</v>
      </c>
      <c r="B7719" s="29">
        <v>6200.1660000000002</v>
      </c>
      <c r="C7719" s="29">
        <v>53584.483999999888</v>
      </c>
      <c r="D7719" s="29">
        <v>1</v>
      </c>
      <c r="E7719" s="29">
        <v>1</v>
      </c>
      <c r="F7719" s="29">
        <v>37956.610999999903</v>
      </c>
      <c r="G7719" s="29">
        <v>1</v>
      </c>
      <c r="H7719" s="29">
        <v>1</v>
      </c>
      <c r="I7719" s="29">
        <v>1</v>
      </c>
      <c r="K7719" s="432">
        <v>2696.100842256677</v>
      </c>
      <c r="L7719" s="432">
        <f>IF(K7719=0,#REF!,0)</f>
        <v>0</v>
      </c>
      <c r="O7719">
        <v>56995.122986000002</v>
      </c>
      <c r="P7719">
        <v>68</v>
      </c>
    </row>
    <row r="7720" spans="1:16">
      <c r="A7720" s="29">
        <v>7718</v>
      </c>
      <c r="B7720" s="29">
        <v>1762.222</v>
      </c>
      <c r="C7720" s="29">
        <v>76452.344999999987</v>
      </c>
      <c r="D7720" s="29">
        <v>1</v>
      </c>
      <c r="E7720" s="29">
        <v>1</v>
      </c>
      <c r="F7720" s="29">
        <v>42711.8319999999</v>
      </c>
      <c r="G7720" s="29">
        <v>1</v>
      </c>
      <c r="H7720" s="29">
        <v>1</v>
      </c>
      <c r="I7720" s="29">
        <v>1</v>
      </c>
      <c r="K7720" s="432">
        <v>20108.00966301695</v>
      </c>
      <c r="L7720" s="432">
        <f>IF(K7720=0,#REF!,0)</f>
        <v>0</v>
      </c>
      <c r="O7720">
        <v>56544.380402000003</v>
      </c>
      <c r="P7720">
        <v>68</v>
      </c>
    </row>
    <row r="7721" spans="1:16">
      <c r="A7721" s="29">
        <v>7719</v>
      </c>
      <c r="B7721" s="29">
        <v>1032.623999999998</v>
      </c>
      <c r="C7721" s="29">
        <v>111929.20699999981</v>
      </c>
      <c r="D7721" s="29">
        <v>1</v>
      </c>
      <c r="E7721" s="29">
        <v>1</v>
      </c>
      <c r="F7721" s="29">
        <v>41811.317999999999</v>
      </c>
      <c r="G7721" s="29">
        <v>1</v>
      </c>
      <c r="H7721" s="29">
        <v>1</v>
      </c>
      <c r="I7721" s="29">
        <v>1</v>
      </c>
      <c r="K7721" s="432">
        <v>2509.103003244194</v>
      </c>
      <c r="L7721" s="432">
        <f>IF(K7721=0,#REF!,0)</f>
        <v>0</v>
      </c>
      <c r="O7721">
        <v>57484.941985999998</v>
      </c>
      <c r="P7721">
        <v>71</v>
      </c>
    </row>
    <row r="7722" spans="1:16">
      <c r="A7722" s="29">
        <v>7720</v>
      </c>
      <c r="B7722" s="29">
        <v>1032.623999999998</v>
      </c>
      <c r="C7722" s="29">
        <v>94066.071999999898</v>
      </c>
      <c r="D7722" s="29">
        <v>1</v>
      </c>
      <c r="E7722" s="29">
        <v>1</v>
      </c>
      <c r="F7722" s="29">
        <v>43094.931999999993</v>
      </c>
      <c r="G7722" s="29">
        <v>1</v>
      </c>
      <c r="H7722" s="29">
        <v>1</v>
      </c>
      <c r="I7722" s="29">
        <v>1</v>
      </c>
      <c r="K7722" s="432"/>
      <c r="L7722" s="432" t="e">
        <f>IF(K7722=0,#REF!,0)</f>
        <v>#REF!</v>
      </c>
      <c r="O7722">
        <v>57484.842620000003</v>
      </c>
      <c r="P7722">
        <v>79</v>
      </c>
    </row>
    <row r="7723" spans="1:16">
      <c r="A7723" s="29">
        <v>7721</v>
      </c>
      <c r="B7723" s="29">
        <v>1032.623999999998</v>
      </c>
      <c r="C7723" s="29">
        <v>82382.919999999984</v>
      </c>
      <c r="D7723" s="29">
        <v>1</v>
      </c>
      <c r="E7723" s="29">
        <v>1</v>
      </c>
      <c r="F7723" s="29">
        <v>47356.277999999889</v>
      </c>
      <c r="G7723" s="29">
        <v>1</v>
      </c>
      <c r="H7723" s="29">
        <v>1</v>
      </c>
      <c r="I7723" s="29">
        <v>1</v>
      </c>
      <c r="K7723" s="432"/>
      <c r="L7723" s="432" t="e">
        <f>IF(K7723=0,#REF!,0)</f>
        <v>#REF!</v>
      </c>
      <c r="O7723">
        <v>58372.467957000001</v>
      </c>
      <c r="P7723">
        <v>88</v>
      </c>
    </row>
    <row r="7724" spans="1:16">
      <c r="A7724" s="29">
        <v>7722</v>
      </c>
      <c r="B7724" s="29">
        <v>1762.222</v>
      </c>
      <c r="C7724" s="29">
        <v>47003.784999999887</v>
      </c>
      <c r="D7724" s="29">
        <v>1</v>
      </c>
      <c r="E7724" s="29">
        <v>1</v>
      </c>
      <c r="F7724" s="29">
        <v>51643.473999999987</v>
      </c>
      <c r="G7724" s="29">
        <v>1</v>
      </c>
      <c r="H7724" s="29">
        <v>1</v>
      </c>
      <c r="I7724" s="29">
        <v>1</v>
      </c>
      <c r="K7724" s="432"/>
      <c r="L7724" s="432" t="e">
        <f>IF(K7724=0,#REF!,0)</f>
        <v>#REF!</v>
      </c>
      <c r="O7724">
        <v>58913.397857000004</v>
      </c>
      <c r="P7724">
        <v>111</v>
      </c>
    </row>
    <row r="7725" spans="1:16">
      <c r="A7725" s="29">
        <v>7723</v>
      </c>
      <c r="B7725" s="29">
        <v>6139.8579999999993</v>
      </c>
      <c r="C7725" s="29">
        <v>29968.125999999898</v>
      </c>
      <c r="D7725" s="29">
        <v>1</v>
      </c>
      <c r="E7725" s="29">
        <v>1</v>
      </c>
      <c r="F7725" s="29">
        <v>46872.564999999988</v>
      </c>
      <c r="G7725" s="29">
        <v>1</v>
      </c>
      <c r="H7725" s="29">
        <v>1</v>
      </c>
      <c r="I7725" s="29">
        <v>1</v>
      </c>
      <c r="K7725" s="432"/>
      <c r="L7725" s="432" t="e">
        <f>IF(K7725=0,#REF!,0)</f>
        <v>#REF!</v>
      </c>
      <c r="O7725">
        <v>60363.995819000003</v>
      </c>
      <c r="P7725">
        <v>143</v>
      </c>
    </row>
    <row r="7726" spans="1:16">
      <c r="A7726" s="29">
        <v>7724</v>
      </c>
      <c r="B7726" s="29">
        <v>7599.07</v>
      </c>
      <c r="C7726" s="29">
        <v>31408.359999999899</v>
      </c>
      <c r="D7726" s="29">
        <v>1</v>
      </c>
      <c r="E7726" s="29">
        <v>1</v>
      </c>
      <c r="F7726" s="29">
        <v>47722.498999999887</v>
      </c>
      <c r="G7726" s="29">
        <v>1</v>
      </c>
      <c r="H7726" s="29">
        <v>1</v>
      </c>
      <c r="I7726" s="29">
        <v>1</v>
      </c>
      <c r="K7726" s="432"/>
      <c r="L7726" s="432" t="e">
        <f>IF(K7726=0,#REF!,0)</f>
        <v>#REF!</v>
      </c>
      <c r="O7726">
        <v>59478.062134000007</v>
      </c>
      <c r="P7726">
        <v>148</v>
      </c>
    </row>
    <row r="7727" spans="1:16">
      <c r="A7727" s="29">
        <v>7725</v>
      </c>
      <c r="B7727" s="29">
        <v>1762.222</v>
      </c>
      <c r="C7727" s="29">
        <v>17513.788999999899</v>
      </c>
      <c r="D7727" s="29">
        <v>1</v>
      </c>
      <c r="E7727" s="29">
        <v>1</v>
      </c>
      <c r="F7727" s="29">
        <v>60417.305</v>
      </c>
      <c r="G7727" s="29">
        <v>1</v>
      </c>
      <c r="H7727" s="29">
        <v>1</v>
      </c>
      <c r="I7727" s="29">
        <v>1</v>
      </c>
      <c r="K7727" s="432"/>
      <c r="L7727" s="432" t="e">
        <f>IF(K7727=0,#REF!,0)</f>
        <v>#REF!</v>
      </c>
      <c r="O7727">
        <v>59277.239135999997</v>
      </c>
      <c r="P7727">
        <v>145</v>
      </c>
    </row>
    <row r="7728" spans="1:16">
      <c r="A7728" s="29">
        <v>7726</v>
      </c>
      <c r="B7728" s="29">
        <v>1762.222</v>
      </c>
      <c r="C7728" s="29">
        <v>17163.769999999891</v>
      </c>
      <c r="D7728" s="29">
        <v>1</v>
      </c>
      <c r="E7728" s="29">
        <v>1</v>
      </c>
      <c r="F7728" s="29">
        <v>2984.2139999999999</v>
      </c>
      <c r="G7728" s="29">
        <v>1</v>
      </c>
      <c r="H7728" s="29">
        <v>1</v>
      </c>
      <c r="I7728" s="29">
        <v>1</v>
      </c>
      <c r="K7728" s="432"/>
      <c r="L7728" s="432" t="e">
        <f>IF(K7728=0,#REF!,0)</f>
        <v>#REF!</v>
      </c>
      <c r="O7728">
        <v>58416.583710999999</v>
      </c>
      <c r="P7728">
        <v>148</v>
      </c>
    </row>
    <row r="7729" spans="1:16">
      <c r="A7729" s="29">
        <v>7727</v>
      </c>
      <c r="B7729" s="29">
        <v>1762.222</v>
      </c>
      <c r="C7729" s="29">
        <v>16853.371999999901</v>
      </c>
      <c r="D7729" s="29">
        <v>1</v>
      </c>
      <c r="E7729" s="29">
        <v>1</v>
      </c>
      <c r="F7729" s="29">
        <v>1687.615</v>
      </c>
      <c r="G7729" s="29">
        <v>1</v>
      </c>
      <c r="H7729" s="29">
        <v>1</v>
      </c>
      <c r="I7729" s="29">
        <v>1</v>
      </c>
      <c r="K7729" s="432"/>
      <c r="L7729" s="432" t="e">
        <f>IF(K7729=0,#REF!,0)</f>
        <v>#REF!</v>
      </c>
      <c r="O7729">
        <v>58291.577790000003</v>
      </c>
      <c r="P7729">
        <v>149</v>
      </c>
    </row>
    <row r="7730" spans="1:16">
      <c r="A7730" s="29">
        <v>7728</v>
      </c>
      <c r="B7730" s="29">
        <v>1032.623999999998</v>
      </c>
      <c r="C7730" s="29">
        <v>17026.6689999999</v>
      </c>
      <c r="D7730" s="29">
        <v>1</v>
      </c>
      <c r="E7730" s="29">
        <v>1</v>
      </c>
      <c r="F7730" s="29">
        <v>1763.9780000000001</v>
      </c>
      <c r="G7730" s="29">
        <v>1</v>
      </c>
      <c r="H7730" s="29">
        <v>1</v>
      </c>
      <c r="I7730" s="29">
        <v>1</v>
      </c>
      <c r="K7730" s="432"/>
      <c r="L7730" s="432" t="e">
        <f>IF(K7730=0,#REF!,0)</f>
        <v>#REF!</v>
      </c>
      <c r="O7730">
        <v>58457.392363999999</v>
      </c>
      <c r="P7730">
        <v>144</v>
      </c>
    </row>
    <row r="7731" spans="1:16">
      <c r="A7731" s="29">
        <v>7729</v>
      </c>
      <c r="B7731" s="29">
        <v>1032.623999999998</v>
      </c>
      <c r="C7731" s="29">
        <v>17204.703999999889</v>
      </c>
      <c r="D7731" s="29">
        <v>1</v>
      </c>
      <c r="E7731" s="29">
        <v>1</v>
      </c>
      <c r="F7731" s="29">
        <v>6046.4430000000002</v>
      </c>
      <c r="G7731" s="29">
        <v>1</v>
      </c>
      <c r="H7731" s="29">
        <v>1</v>
      </c>
      <c r="I7731" s="29">
        <v>1</v>
      </c>
      <c r="K7731" s="432"/>
      <c r="L7731" s="432" t="e">
        <f>IF(K7731=0,#REF!,0)</f>
        <v>#REF!</v>
      </c>
      <c r="O7731">
        <v>58074.780150999999</v>
      </c>
      <c r="P7731">
        <v>138</v>
      </c>
    </row>
    <row r="7732" spans="1:16">
      <c r="A7732" s="29">
        <v>7730</v>
      </c>
      <c r="B7732" s="29">
        <v>1032.623999999998</v>
      </c>
      <c r="C7732" s="29">
        <v>17355.6329999999</v>
      </c>
      <c r="D7732" s="29">
        <v>1</v>
      </c>
      <c r="E7732" s="29">
        <v>1</v>
      </c>
      <c r="F7732" s="29">
        <v>14743.8239999999</v>
      </c>
      <c r="G7732" s="29">
        <v>1</v>
      </c>
      <c r="H7732" s="29">
        <v>1</v>
      </c>
      <c r="I7732" s="29">
        <v>1</v>
      </c>
      <c r="K7732" s="432"/>
      <c r="L7732" s="432" t="e">
        <f>IF(K7732=0,#REF!,0)</f>
        <v>#REF!</v>
      </c>
      <c r="O7732">
        <v>56697.286315999998</v>
      </c>
      <c r="P7732">
        <v>130</v>
      </c>
    </row>
    <row r="7733" spans="1:16">
      <c r="A7733" s="29">
        <v>7731</v>
      </c>
      <c r="B7733" s="29">
        <v>1032.623999999998</v>
      </c>
      <c r="C7733" s="29">
        <v>17592.837999999902</v>
      </c>
      <c r="D7733" s="29">
        <v>1</v>
      </c>
      <c r="E7733" s="29">
        <v>1</v>
      </c>
      <c r="F7733" s="29">
        <v>23411.916999999899</v>
      </c>
      <c r="G7733" s="29">
        <v>1</v>
      </c>
      <c r="H7733" s="29">
        <v>1</v>
      </c>
      <c r="I7733" s="29">
        <v>1</v>
      </c>
      <c r="K7733" s="432"/>
      <c r="L7733" s="432" t="e">
        <f>IF(K7733=0,#REF!,0)</f>
        <v>#REF!</v>
      </c>
      <c r="O7733">
        <v>56183.916686999997</v>
      </c>
      <c r="P7733">
        <v>129</v>
      </c>
    </row>
    <row r="7734" spans="1:16">
      <c r="A7734" s="29">
        <v>7732</v>
      </c>
      <c r="B7734" s="29">
        <v>1032.623999999998</v>
      </c>
      <c r="C7734" s="29">
        <v>17722.42399999989</v>
      </c>
      <c r="D7734" s="29">
        <v>1</v>
      </c>
      <c r="E7734" s="29">
        <v>1</v>
      </c>
      <c r="F7734" s="29">
        <v>29424.305999999899</v>
      </c>
      <c r="G7734" s="29">
        <v>1</v>
      </c>
      <c r="H7734" s="29">
        <v>1</v>
      </c>
      <c r="I7734" s="29">
        <v>1</v>
      </c>
      <c r="K7734" s="432"/>
      <c r="L7734" s="432" t="e">
        <f>IF(K7734=0,#REF!,0)</f>
        <v>#REF!</v>
      </c>
      <c r="O7734">
        <v>55580.248413000001</v>
      </c>
      <c r="P7734">
        <v>125</v>
      </c>
    </row>
    <row r="7735" spans="1:16">
      <c r="A7735" s="29">
        <v>7733</v>
      </c>
      <c r="B7735" s="29">
        <v>1032.623999999998</v>
      </c>
      <c r="C7735" s="29">
        <v>17849.9359999999</v>
      </c>
      <c r="D7735" s="29">
        <v>1</v>
      </c>
      <c r="E7735" s="29">
        <v>1</v>
      </c>
      <c r="F7735" s="29">
        <v>35096.201999999903</v>
      </c>
      <c r="G7735" s="29">
        <v>1</v>
      </c>
      <c r="H7735" s="29">
        <v>1</v>
      </c>
      <c r="I7735" s="29">
        <v>1</v>
      </c>
      <c r="K7735" s="432"/>
      <c r="L7735" s="432" t="e">
        <f>IF(K7735=0,#REF!,0)</f>
        <v>#REF!</v>
      </c>
      <c r="O7735">
        <v>55295.512023000003</v>
      </c>
      <c r="P7735">
        <v>120</v>
      </c>
    </row>
    <row r="7736" spans="1:16">
      <c r="A7736" s="29">
        <v>7734</v>
      </c>
      <c r="B7736" s="29">
        <v>1762.222</v>
      </c>
      <c r="C7736" s="29">
        <v>17945.944999999901</v>
      </c>
      <c r="D7736" s="29">
        <v>1</v>
      </c>
      <c r="E7736" s="29">
        <v>1</v>
      </c>
      <c r="F7736" s="29">
        <v>40336.906999999897</v>
      </c>
      <c r="G7736" s="29">
        <v>1</v>
      </c>
      <c r="H7736" s="29">
        <v>1</v>
      </c>
      <c r="I7736" s="29">
        <v>1</v>
      </c>
      <c r="K7736" s="432"/>
      <c r="L7736" s="432" t="e">
        <f>IF(K7736=0,#REF!,0)</f>
        <v>#REF!</v>
      </c>
      <c r="O7736">
        <v>55455.953245999997</v>
      </c>
      <c r="P7736">
        <v>122</v>
      </c>
    </row>
    <row r="7737" spans="1:16">
      <c r="A7737" s="29">
        <v>7735</v>
      </c>
      <c r="B7737" s="29">
        <v>6139.8579999999993</v>
      </c>
      <c r="C7737" s="29">
        <v>18195.077999999889</v>
      </c>
      <c r="D7737" s="29">
        <v>1</v>
      </c>
      <c r="E7737" s="29">
        <v>1</v>
      </c>
      <c r="F7737" s="29">
        <v>120577.947999999</v>
      </c>
      <c r="G7737" s="29">
        <v>1</v>
      </c>
      <c r="H7737" s="29">
        <v>1</v>
      </c>
      <c r="I7737" s="29">
        <v>1</v>
      </c>
      <c r="K7737" s="432"/>
      <c r="L7737" s="432" t="e">
        <f>IF(K7737=0,#REF!,0)</f>
        <v>#REF!</v>
      </c>
      <c r="O7737">
        <v>55410.721984999996</v>
      </c>
      <c r="P7737">
        <v>123</v>
      </c>
    </row>
    <row r="7738" spans="1:16">
      <c r="A7738" s="29">
        <v>7736</v>
      </c>
      <c r="B7738" s="29">
        <v>1762.222</v>
      </c>
      <c r="C7738" s="29">
        <v>51434.335999999901</v>
      </c>
      <c r="D7738" s="29">
        <v>1</v>
      </c>
      <c r="E7738" s="29">
        <v>1</v>
      </c>
      <c r="F7738" s="29">
        <v>122194.855</v>
      </c>
      <c r="G7738" s="29">
        <v>1</v>
      </c>
      <c r="H7738" s="29">
        <v>1</v>
      </c>
      <c r="I7738" s="29">
        <v>1</v>
      </c>
      <c r="K7738" s="432"/>
      <c r="L7738" s="432" t="e">
        <f>IF(K7738=0,#REF!,0)</f>
        <v>#REF!</v>
      </c>
      <c r="O7738">
        <v>55578.986298000003</v>
      </c>
      <c r="P7738">
        <v>133</v>
      </c>
    </row>
    <row r="7739" spans="1:16">
      <c r="A7739" s="29">
        <v>7737</v>
      </c>
      <c r="B7739" s="29">
        <v>1032.623999999998</v>
      </c>
      <c r="C7739" s="29">
        <v>80926.906999999992</v>
      </c>
      <c r="D7739" s="29">
        <v>1</v>
      </c>
      <c r="E7739" s="29">
        <v>1</v>
      </c>
      <c r="F7739" s="29">
        <v>110996.818999999</v>
      </c>
      <c r="G7739" s="29">
        <v>1</v>
      </c>
      <c r="H7739" s="29">
        <v>1</v>
      </c>
      <c r="I7739" s="29">
        <v>1</v>
      </c>
      <c r="K7739" s="432"/>
      <c r="L7739" s="432" t="e">
        <f>IF(K7739=0,#REF!,0)</f>
        <v>#REF!</v>
      </c>
      <c r="O7739">
        <v>54933.816467999997</v>
      </c>
      <c r="P7739">
        <v>124</v>
      </c>
    </row>
    <row r="7740" spans="1:16">
      <c r="A7740" s="29">
        <v>7738</v>
      </c>
      <c r="B7740" s="29">
        <v>1153.2399999999991</v>
      </c>
      <c r="C7740" s="29">
        <v>98848.758999999904</v>
      </c>
      <c r="D7740" s="29">
        <v>1</v>
      </c>
      <c r="E7740" s="29">
        <v>1</v>
      </c>
      <c r="F7740" s="29">
        <v>97362.733999999909</v>
      </c>
      <c r="G7740" s="29">
        <v>1</v>
      </c>
      <c r="H7740" s="29">
        <v>1</v>
      </c>
      <c r="I7740" s="29">
        <v>1</v>
      </c>
      <c r="K7740" s="432"/>
      <c r="L7740" s="432" t="e">
        <f>IF(K7740=0,#REF!,0)</f>
        <v>#REF!</v>
      </c>
      <c r="O7740">
        <v>55150.111387999998</v>
      </c>
      <c r="P7740">
        <v>110</v>
      </c>
    </row>
    <row r="7741" spans="1:16">
      <c r="A7741" s="29">
        <v>7739</v>
      </c>
      <c r="B7741" s="29">
        <v>1213.5469999999989</v>
      </c>
      <c r="C7741" s="29">
        <v>116432.7999999998</v>
      </c>
      <c r="D7741" s="29">
        <v>1</v>
      </c>
      <c r="E7741" s="29">
        <v>1</v>
      </c>
      <c r="F7741" s="29">
        <v>86360.081999999995</v>
      </c>
      <c r="G7741" s="29">
        <v>1</v>
      </c>
      <c r="H7741" s="29">
        <v>1</v>
      </c>
      <c r="I7741" s="29">
        <v>1</v>
      </c>
      <c r="K7741" s="432">
        <v>13956.879472156599</v>
      </c>
      <c r="L7741" s="432">
        <f>IF(K7741=0,#REF!,0)</f>
        <v>0</v>
      </c>
      <c r="O7741">
        <v>54604.257202000001</v>
      </c>
      <c r="P7741">
        <v>100</v>
      </c>
    </row>
    <row r="7742" spans="1:16">
      <c r="A7742" s="29">
        <v>7740</v>
      </c>
      <c r="B7742" s="29">
        <v>1213.5469999999989</v>
      </c>
      <c r="C7742" s="29">
        <v>97742.986999999892</v>
      </c>
      <c r="D7742" s="29">
        <v>1</v>
      </c>
      <c r="E7742" s="29">
        <v>1</v>
      </c>
      <c r="F7742" s="29">
        <v>77209.032999999908</v>
      </c>
      <c r="G7742" s="29">
        <v>1</v>
      </c>
      <c r="H7742" s="29">
        <v>1</v>
      </c>
      <c r="I7742" s="29">
        <v>1</v>
      </c>
      <c r="K7742" s="432">
        <v>26615.970222665441</v>
      </c>
      <c r="L7742" s="432">
        <f>IF(K7742=0,#REF!,0)</f>
        <v>0</v>
      </c>
      <c r="O7742">
        <v>54523.418669999999</v>
      </c>
      <c r="P7742">
        <v>84</v>
      </c>
    </row>
    <row r="7743" spans="1:16">
      <c r="A7743" s="29">
        <v>7741</v>
      </c>
      <c r="B7743" s="29">
        <v>6200.1660000000002</v>
      </c>
      <c r="C7743" s="29">
        <v>54433.416999999899</v>
      </c>
      <c r="D7743" s="29">
        <v>1</v>
      </c>
      <c r="E7743" s="29">
        <v>1</v>
      </c>
      <c r="F7743" s="29">
        <v>61212.872999999992</v>
      </c>
      <c r="G7743" s="29">
        <v>1</v>
      </c>
      <c r="H7743" s="29">
        <v>1</v>
      </c>
      <c r="I7743" s="29">
        <v>1</v>
      </c>
      <c r="K7743" s="432">
        <v>2211.3670798100802</v>
      </c>
      <c r="L7743" s="432">
        <f>IF(K7743=0,#REF!,0)</f>
        <v>0</v>
      </c>
      <c r="O7743">
        <v>54639.081330000001</v>
      </c>
      <c r="P7743">
        <v>79</v>
      </c>
    </row>
    <row r="7744" spans="1:16">
      <c r="A7744" s="29">
        <v>7742</v>
      </c>
      <c r="B7744" s="29">
        <v>1762.222</v>
      </c>
      <c r="C7744" s="29">
        <v>77480.641999999993</v>
      </c>
      <c r="D7744" s="29">
        <v>1</v>
      </c>
      <c r="E7744" s="29">
        <v>1</v>
      </c>
      <c r="F7744" s="29">
        <v>65581.964999999997</v>
      </c>
      <c r="G7744" s="29">
        <v>1</v>
      </c>
      <c r="H7744" s="29">
        <v>1</v>
      </c>
      <c r="I7744" s="29">
        <v>1</v>
      </c>
      <c r="K7744" s="432">
        <v>18848.110385329659</v>
      </c>
      <c r="L7744" s="432">
        <f>IF(K7744=0,#REF!,0)</f>
        <v>0</v>
      </c>
      <c r="O7744">
        <v>55212.649841999999</v>
      </c>
      <c r="P7744">
        <v>75</v>
      </c>
    </row>
    <row r="7745" spans="1:16">
      <c r="A7745" s="29">
        <v>7743</v>
      </c>
      <c r="B7745" s="29">
        <v>1032.623999999998</v>
      </c>
      <c r="C7745" s="29">
        <v>113154.15799999981</v>
      </c>
      <c r="D7745" s="29">
        <v>1</v>
      </c>
      <c r="E7745" s="29">
        <v>1</v>
      </c>
      <c r="F7745" s="29">
        <v>64135.8639999999</v>
      </c>
      <c r="G7745" s="29">
        <v>1</v>
      </c>
      <c r="H7745" s="29">
        <v>1</v>
      </c>
      <c r="I7745" s="29">
        <v>1</v>
      </c>
      <c r="K7745" s="432"/>
      <c r="L7745" s="432" t="e">
        <f>IF(K7745=0,#REF!,0)</f>
        <v>#REF!</v>
      </c>
      <c r="O7745">
        <v>55615.046478999997</v>
      </c>
      <c r="P7745">
        <v>68</v>
      </c>
    </row>
    <row r="7746" spans="1:16">
      <c r="A7746" s="29">
        <v>7744</v>
      </c>
      <c r="B7746" s="29">
        <v>1032.623999999998</v>
      </c>
      <c r="C7746" s="29">
        <v>95284.513999999908</v>
      </c>
      <c r="D7746" s="29">
        <v>1</v>
      </c>
      <c r="E7746" s="29">
        <v>1</v>
      </c>
      <c r="F7746" s="29">
        <v>65172.330999999991</v>
      </c>
      <c r="G7746" s="29">
        <v>1</v>
      </c>
      <c r="H7746" s="29">
        <v>1</v>
      </c>
      <c r="I7746" s="29">
        <v>1</v>
      </c>
      <c r="K7746" s="432"/>
      <c r="L7746" s="432" t="e">
        <f>IF(K7746=0,#REF!,0)</f>
        <v>#REF!</v>
      </c>
      <c r="O7746">
        <v>55221.540098999998</v>
      </c>
      <c r="P7746">
        <v>86</v>
      </c>
    </row>
    <row r="7747" spans="1:16">
      <c r="A7747" s="29">
        <v>7745</v>
      </c>
      <c r="B7747" s="29">
        <v>1032.623999999998</v>
      </c>
      <c r="C7747" s="29">
        <v>83655.517999999996</v>
      </c>
      <c r="D7747" s="29">
        <v>1</v>
      </c>
      <c r="E7747" s="29">
        <v>1</v>
      </c>
      <c r="F7747" s="29">
        <v>69645.423999999999</v>
      </c>
      <c r="G7747" s="29">
        <v>1</v>
      </c>
      <c r="H7747" s="29">
        <v>1</v>
      </c>
      <c r="I7747" s="29">
        <v>1</v>
      </c>
      <c r="K7747" s="432"/>
      <c r="L7747" s="432" t="e">
        <f>IF(K7747=0,#REF!,0)</f>
        <v>#REF!</v>
      </c>
      <c r="O7747">
        <v>54690.950592999987</v>
      </c>
      <c r="P7747">
        <v>95</v>
      </c>
    </row>
    <row r="7748" spans="1:16">
      <c r="A7748" s="29">
        <v>7746</v>
      </c>
      <c r="B7748" s="29">
        <v>1762.222</v>
      </c>
      <c r="C7748" s="29">
        <v>48218.384999999893</v>
      </c>
      <c r="D7748" s="29">
        <v>1</v>
      </c>
      <c r="E7748" s="29">
        <v>1</v>
      </c>
      <c r="F7748" s="29">
        <v>73884.038999999902</v>
      </c>
      <c r="G7748" s="29">
        <v>1</v>
      </c>
      <c r="H7748" s="29">
        <v>1</v>
      </c>
      <c r="I7748" s="29">
        <v>1</v>
      </c>
      <c r="K7748" s="432"/>
      <c r="L7748" s="432" t="e">
        <f>IF(K7748=0,#REF!,0)</f>
        <v>#REF!</v>
      </c>
      <c r="O7748">
        <v>55170.130492999997</v>
      </c>
      <c r="P7748">
        <v>123</v>
      </c>
    </row>
    <row r="7749" spans="1:16">
      <c r="A7749" s="29">
        <v>7747</v>
      </c>
      <c r="B7749" s="29">
        <v>6139.8579999999993</v>
      </c>
      <c r="C7749" s="29">
        <v>30740.157999999901</v>
      </c>
      <c r="D7749" s="29">
        <v>1</v>
      </c>
      <c r="E7749" s="29">
        <v>1</v>
      </c>
      <c r="F7749" s="29">
        <v>66767.34</v>
      </c>
      <c r="G7749" s="29">
        <v>1</v>
      </c>
      <c r="H7749" s="29">
        <v>1</v>
      </c>
      <c r="I7749" s="29">
        <v>1</v>
      </c>
      <c r="K7749" s="432"/>
      <c r="L7749" s="432" t="e">
        <f>IF(K7749=0,#REF!,0)</f>
        <v>#REF!</v>
      </c>
      <c r="O7749">
        <v>58138.963867999999</v>
      </c>
      <c r="P7749">
        <v>143</v>
      </c>
    </row>
    <row r="7750" spans="1:16">
      <c r="A7750" s="29">
        <v>7748</v>
      </c>
      <c r="B7750" s="29">
        <v>7599.07</v>
      </c>
      <c r="C7750" s="29">
        <v>32066.122999999901</v>
      </c>
      <c r="D7750" s="29">
        <v>1</v>
      </c>
      <c r="E7750" s="29">
        <v>1</v>
      </c>
      <c r="F7750" s="29">
        <v>64703.093999999997</v>
      </c>
      <c r="G7750" s="29">
        <v>1</v>
      </c>
      <c r="H7750" s="29">
        <v>1</v>
      </c>
      <c r="I7750" s="29">
        <v>1</v>
      </c>
      <c r="K7750" s="432"/>
      <c r="L7750" s="432" t="e">
        <f>IF(K7750=0,#REF!,0)</f>
        <v>#REF!</v>
      </c>
      <c r="O7750">
        <v>57781.481202000003</v>
      </c>
      <c r="P7750">
        <v>152</v>
      </c>
    </row>
    <row r="7751" spans="1:16">
      <c r="A7751" s="29">
        <v>7749</v>
      </c>
      <c r="B7751" s="29">
        <v>1762.222</v>
      </c>
      <c r="C7751" s="29">
        <v>17978.272999999899</v>
      </c>
      <c r="D7751" s="29">
        <v>1</v>
      </c>
      <c r="E7751" s="29">
        <v>1</v>
      </c>
      <c r="F7751" s="29">
        <v>74351.043999999994</v>
      </c>
      <c r="G7751" s="29">
        <v>1</v>
      </c>
      <c r="H7751" s="29">
        <v>1</v>
      </c>
      <c r="I7751" s="29">
        <v>1</v>
      </c>
      <c r="K7751" s="432"/>
      <c r="L7751" s="432" t="e">
        <f>IF(K7751=0,#REF!,0)</f>
        <v>#REF!</v>
      </c>
      <c r="O7751">
        <v>57444.72406</v>
      </c>
      <c r="P7751">
        <v>151</v>
      </c>
    </row>
    <row r="7752" spans="1:16">
      <c r="A7752" s="29">
        <v>7750</v>
      </c>
      <c r="B7752" s="29">
        <v>1762.222</v>
      </c>
      <c r="C7752" s="29">
        <v>17625.376999999899</v>
      </c>
      <c r="D7752" s="29">
        <v>1</v>
      </c>
      <c r="E7752" s="29">
        <v>1</v>
      </c>
      <c r="F7752" s="29">
        <v>3073.5369999999998</v>
      </c>
      <c r="G7752" s="29">
        <v>1</v>
      </c>
      <c r="H7752" s="29">
        <v>1</v>
      </c>
      <c r="I7752" s="29">
        <v>1</v>
      </c>
      <c r="K7752" s="432"/>
      <c r="L7752" s="432" t="e">
        <f>IF(K7752=0,#REF!,0)</f>
        <v>#REF!</v>
      </c>
      <c r="O7752">
        <v>56778.423522999998</v>
      </c>
      <c r="P7752">
        <v>149</v>
      </c>
    </row>
    <row r="7753" spans="1:16">
      <c r="A7753" s="29">
        <v>7751</v>
      </c>
      <c r="B7753" s="29">
        <v>1762.222</v>
      </c>
      <c r="C7753" s="29">
        <v>17261.67499999989</v>
      </c>
      <c r="D7753" s="29">
        <v>1</v>
      </c>
      <c r="E7753" s="29">
        <v>1</v>
      </c>
      <c r="F7753" s="29">
        <v>2513.1879999999901</v>
      </c>
      <c r="G7753" s="29">
        <v>1</v>
      </c>
      <c r="H7753" s="29">
        <v>1</v>
      </c>
      <c r="I7753" s="29">
        <v>1</v>
      </c>
      <c r="K7753" s="432"/>
      <c r="L7753" s="432" t="e">
        <f>IF(K7753=0,#REF!,0)</f>
        <v>#REF!</v>
      </c>
      <c r="O7753">
        <v>57084.701173000001</v>
      </c>
      <c r="P7753">
        <v>142</v>
      </c>
    </row>
    <row r="7754" spans="1:16">
      <c r="A7754" s="29">
        <v>7752</v>
      </c>
      <c r="B7754" s="29">
        <v>1032.623999999998</v>
      </c>
      <c r="C7754" s="29">
        <v>17375.950999999892</v>
      </c>
      <c r="D7754" s="29">
        <v>1</v>
      </c>
      <c r="E7754" s="29">
        <v>1</v>
      </c>
      <c r="F7754" s="29">
        <v>7670.3109999999897</v>
      </c>
      <c r="G7754" s="29">
        <v>1</v>
      </c>
      <c r="H7754" s="29">
        <v>1</v>
      </c>
      <c r="I7754" s="29">
        <v>1</v>
      </c>
      <c r="K7754" s="432"/>
      <c r="L7754" s="432" t="e">
        <f>IF(K7754=0,#REF!,0)</f>
        <v>#REF!</v>
      </c>
      <c r="O7754">
        <v>58111.186645999987</v>
      </c>
      <c r="P7754">
        <v>134</v>
      </c>
    </row>
    <row r="7755" spans="1:16">
      <c r="A7755" s="29">
        <v>7753</v>
      </c>
      <c r="B7755" s="29">
        <v>1032.623999999998</v>
      </c>
      <c r="C7755" s="29">
        <v>17391.5959999999</v>
      </c>
      <c r="D7755" s="29">
        <v>1</v>
      </c>
      <c r="E7755" s="29">
        <v>1</v>
      </c>
      <c r="F7755" s="29">
        <v>11074.844999999899</v>
      </c>
      <c r="G7755" s="29">
        <v>1</v>
      </c>
      <c r="H7755" s="29">
        <v>1</v>
      </c>
      <c r="I7755" s="29">
        <v>1</v>
      </c>
      <c r="K7755" s="432"/>
      <c r="L7755" s="432" t="e">
        <f>IF(K7755=0,#REF!,0)</f>
        <v>#REF!</v>
      </c>
      <c r="O7755">
        <v>57342.745727000001</v>
      </c>
      <c r="P7755">
        <v>121</v>
      </c>
    </row>
    <row r="7756" spans="1:16">
      <c r="A7756" s="29">
        <v>7754</v>
      </c>
      <c r="B7756" s="29">
        <v>1032.623999999998</v>
      </c>
      <c r="C7756" s="29">
        <v>17331.165999999899</v>
      </c>
      <c r="D7756" s="29">
        <v>1</v>
      </c>
      <c r="E7756" s="29">
        <v>1</v>
      </c>
      <c r="F7756" s="29">
        <v>14452.603999999999</v>
      </c>
      <c r="G7756" s="29">
        <v>1</v>
      </c>
      <c r="H7756" s="29">
        <v>1</v>
      </c>
      <c r="I7756" s="29">
        <v>1</v>
      </c>
      <c r="K7756" s="432"/>
      <c r="L7756" s="432" t="e">
        <f>IF(K7756=0,#REF!,0)</f>
        <v>#REF!</v>
      </c>
      <c r="O7756">
        <v>54944.439209999997</v>
      </c>
      <c r="P7756">
        <v>116</v>
      </c>
    </row>
    <row r="7757" spans="1:16">
      <c r="A7757" s="29">
        <v>7755</v>
      </c>
      <c r="B7757" s="29">
        <v>1032.623999999998</v>
      </c>
      <c r="C7757" s="29">
        <v>17329.0819999999</v>
      </c>
      <c r="D7757" s="29">
        <v>1</v>
      </c>
      <c r="E7757" s="29">
        <v>1</v>
      </c>
      <c r="F7757" s="29">
        <v>17344.694</v>
      </c>
      <c r="G7757" s="29">
        <v>1</v>
      </c>
      <c r="H7757" s="29">
        <v>1</v>
      </c>
      <c r="I7757" s="29">
        <v>1</v>
      </c>
      <c r="K7757" s="432"/>
      <c r="L7757" s="432" t="e">
        <f>IF(K7757=0,#REF!,0)</f>
        <v>#REF!</v>
      </c>
      <c r="O7757">
        <v>53897.890959999997</v>
      </c>
      <c r="P7757">
        <v>115</v>
      </c>
    </row>
    <row r="7758" spans="1:16">
      <c r="A7758" s="29">
        <v>7756</v>
      </c>
      <c r="B7758" s="29">
        <v>1032.623999999998</v>
      </c>
      <c r="C7758" s="29">
        <v>17351.276999999889</v>
      </c>
      <c r="D7758" s="29">
        <v>1</v>
      </c>
      <c r="E7758" s="29">
        <v>1</v>
      </c>
      <c r="F7758" s="29">
        <v>20670.128000000001</v>
      </c>
      <c r="G7758" s="29">
        <v>1</v>
      </c>
      <c r="H7758" s="29">
        <v>1</v>
      </c>
      <c r="I7758" s="29">
        <v>1</v>
      </c>
      <c r="K7758" s="432"/>
      <c r="L7758" s="432" t="e">
        <f>IF(K7758=0,#REF!,0)</f>
        <v>#REF!</v>
      </c>
      <c r="O7758">
        <v>55092.621826000002</v>
      </c>
      <c r="P7758">
        <v>111</v>
      </c>
    </row>
    <row r="7759" spans="1:16">
      <c r="A7759" s="29">
        <v>7757</v>
      </c>
      <c r="B7759" s="29">
        <v>1032.623999999998</v>
      </c>
      <c r="C7759" s="29">
        <v>17374.070999999902</v>
      </c>
      <c r="D7759" s="29">
        <v>1</v>
      </c>
      <c r="E7759" s="29">
        <v>1</v>
      </c>
      <c r="F7759" s="29">
        <v>23774.994999999999</v>
      </c>
      <c r="G7759" s="29">
        <v>1</v>
      </c>
      <c r="H7759" s="29">
        <v>1</v>
      </c>
      <c r="I7759" s="29">
        <v>1</v>
      </c>
      <c r="K7759" s="432"/>
      <c r="L7759" s="432" t="e">
        <f>IF(K7759=0,#REF!,0)</f>
        <v>#REF!</v>
      </c>
      <c r="O7759">
        <v>55088.117674999987</v>
      </c>
      <c r="P7759">
        <v>108</v>
      </c>
    </row>
    <row r="7760" spans="1:16">
      <c r="A7760" s="29">
        <v>7758</v>
      </c>
      <c r="B7760" s="29">
        <v>1762.222</v>
      </c>
      <c r="C7760" s="29">
        <v>17383.0979999999</v>
      </c>
      <c r="D7760" s="29">
        <v>1</v>
      </c>
      <c r="E7760" s="29">
        <v>1</v>
      </c>
      <c r="F7760" s="29">
        <v>27268.706999999999</v>
      </c>
      <c r="G7760" s="29">
        <v>1</v>
      </c>
      <c r="H7760" s="29">
        <v>1</v>
      </c>
      <c r="I7760" s="29">
        <v>1</v>
      </c>
      <c r="K7760" s="432"/>
      <c r="L7760" s="432" t="e">
        <f>IF(K7760=0,#REF!,0)</f>
        <v>#REF!</v>
      </c>
      <c r="O7760">
        <v>55880.378324999998</v>
      </c>
      <c r="P7760">
        <v>116</v>
      </c>
    </row>
    <row r="7761" spans="1:16">
      <c r="A7761" s="29">
        <v>7759</v>
      </c>
      <c r="B7761" s="29">
        <v>6139.8579999999993</v>
      </c>
      <c r="C7761" s="29">
        <v>17486.7429999999</v>
      </c>
      <c r="D7761" s="29">
        <v>1</v>
      </c>
      <c r="E7761" s="29">
        <v>1</v>
      </c>
      <c r="F7761" s="29">
        <v>105533.836</v>
      </c>
      <c r="G7761" s="29">
        <v>1</v>
      </c>
      <c r="H7761" s="29">
        <v>1</v>
      </c>
      <c r="I7761" s="29">
        <v>1</v>
      </c>
      <c r="K7761" s="432"/>
      <c r="L7761" s="432" t="e">
        <f>IF(K7761=0,#REF!,0)</f>
        <v>#REF!</v>
      </c>
      <c r="O7761">
        <v>58333.205262000003</v>
      </c>
      <c r="P7761">
        <v>131</v>
      </c>
    </row>
    <row r="7762" spans="1:16">
      <c r="A7762" s="29">
        <v>7760</v>
      </c>
      <c r="B7762" s="29">
        <v>1762.222</v>
      </c>
      <c r="C7762" s="29">
        <v>50604.7239999999</v>
      </c>
      <c r="D7762" s="29">
        <v>1</v>
      </c>
      <c r="E7762" s="29">
        <v>1</v>
      </c>
      <c r="F7762" s="29">
        <v>106714.535</v>
      </c>
      <c r="G7762" s="29">
        <v>1</v>
      </c>
      <c r="H7762" s="29">
        <v>1</v>
      </c>
      <c r="I7762" s="29">
        <v>1</v>
      </c>
      <c r="K7762" s="432"/>
      <c r="L7762" s="432" t="e">
        <f>IF(K7762=0,#REF!,0)</f>
        <v>#REF!</v>
      </c>
      <c r="O7762">
        <v>60660.278837999998</v>
      </c>
      <c r="P7762">
        <v>136</v>
      </c>
    </row>
    <row r="7763" spans="1:16">
      <c r="A7763" s="29">
        <v>7761</v>
      </c>
      <c r="B7763" s="29">
        <v>1032.623999999998</v>
      </c>
      <c r="C7763" s="29">
        <v>79797.41</v>
      </c>
      <c r="D7763" s="29">
        <v>1</v>
      </c>
      <c r="E7763" s="29">
        <v>1</v>
      </c>
      <c r="F7763" s="29">
        <v>93827.39499999999</v>
      </c>
      <c r="G7763" s="29">
        <v>1</v>
      </c>
      <c r="H7763" s="29">
        <v>1</v>
      </c>
      <c r="I7763" s="29">
        <v>1</v>
      </c>
      <c r="K7763" s="432"/>
      <c r="L7763" s="432" t="e">
        <f>IF(K7763=0,#REF!,0)</f>
        <v>#REF!</v>
      </c>
      <c r="O7763">
        <v>63917.834595</v>
      </c>
      <c r="P7763">
        <v>118</v>
      </c>
    </row>
    <row r="7764" spans="1:16">
      <c r="A7764" s="29">
        <v>7762</v>
      </c>
      <c r="B7764" s="29">
        <v>1153.2399999999991</v>
      </c>
      <c r="C7764" s="29">
        <v>97285.777999999889</v>
      </c>
      <c r="D7764" s="29">
        <v>1</v>
      </c>
      <c r="E7764" s="29">
        <v>1</v>
      </c>
      <c r="F7764" s="29">
        <v>77938.204000000012</v>
      </c>
      <c r="G7764" s="29">
        <v>1</v>
      </c>
      <c r="H7764" s="29">
        <v>1</v>
      </c>
      <c r="I7764" s="29">
        <v>1</v>
      </c>
      <c r="K7764" s="432"/>
      <c r="L7764" s="432" t="e">
        <f>IF(K7764=0,#REF!,0)</f>
        <v>#REF!</v>
      </c>
      <c r="O7764">
        <v>68855.305968999994</v>
      </c>
      <c r="P7764">
        <v>92</v>
      </c>
    </row>
    <row r="7765" spans="1:16">
      <c r="A7765" s="29">
        <v>7763</v>
      </c>
      <c r="B7765" s="29">
        <v>1213.5469999999989</v>
      </c>
      <c r="C7765" s="29">
        <v>114650.7729999998</v>
      </c>
      <c r="D7765" s="29">
        <v>1</v>
      </c>
      <c r="E7765" s="29">
        <v>1</v>
      </c>
      <c r="F7765" s="29">
        <v>65216.726999999999</v>
      </c>
      <c r="G7765" s="29">
        <v>1</v>
      </c>
      <c r="H7765" s="29">
        <v>1</v>
      </c>
      <c r="I7765" s="29">
        <v>1</v>
      </c>
      <c r="K7765" s="432"/>
      <c r="L7765" s="432" t="e">
        <f>IF(K7765=0,#REF!,0)</f>
        <v>#REF!</v>
      </c>
      <c r="O7765">
        <v>69513.510192999995</v>
      </c>
      <c r="P7765">
        <v>83</v>
      </c>
    </row>
    <row r="7766" spans="1:16">
      <c r="A7766" s="29">
        <v>7764</v>
      </c>
      <c r="B7766" s="29">
        <v>1213.5469999999989</v>
      </c>
      <c r="C7766" s="29">
        <v>95872.714999999909</v>
      </c>
      <c r="D7766" s="29">
        <v>1</v>
      </c>
      <c r="E7766" s="29">
        <v>1</v>
      </c>
      <c r="F7766" s="29">
        <v>54662.918999999987</v>
      </c>
      <c r="G7766" s="29">
        <v>1</v>
      </c>
      <c r="H7766" s="29">
        <v>1</v>
      </c>
      <c r="I7766" s="29">
        <v>1</v>
      </c>
      <c r="K7766" s="432"/>
      <c r="L7766" s="432" t="e">
        <f>IF(K7766=0,#REF!,0)</f>
        <v>#REF!</v>
      </c>
      <c r="O7766">
        <v>68944.534697999989</v>
      </c>
      <c r="P7766">
        <v>74</v>
      </c>
    </row>
    <row r="7767" spans="1:16">
      <c r="A7767" s="29">
        <v>7765</v>
      </c>
      <c r="B7767" s="29">
        <v>6200.1660000000002</v>
      </c>
      <c r="C7767" s="29">
        <v>52525.958999999893</v>
      </c>
      <c r="D7767" s="29">
        <v>1</v>
      </c>
      <c r="E7767" s="29">
        <v>1</v>
      </c>
      <c r="F7767" s="29">
        <v>37197.921999999991</v>
      </c>
      <c r="G7767" s="29">
        <v>1</v>
      </c>
      <c r="H7767" s="29">
        <v>1</v>
      </c>
      <c r="I7767" s="29">
        <v>1</v>
      </c>
      <c r="K7767" s="432"/>
      <c r="L7767" s="432" t="e">
        <f>IF(K7767=0,#REF!,0)</f>
        <v>#REF!</v>
      </c>
      <c r="O7767">
        <v>65281.890564000001</v>
      </c>
      <c r="P7767">
        <v>58</v>
      </c>
    </row>
    <row r="7768" spans="1:16">
      <c r="A7768" s="29">
        <v>7766</v>
      </c>
      <c r="B7768" s="29">
        <v>1762.222</v>
      </c>
      <c r="C7768" s="29">
        <v>75477.956999999995</v>
      </c>
      <c r="D7768" s="29">
        <v>1</v>
      </c>
      <c r="E7768" s="29">
        <v>1</v>
      </c>
      <c r="F7768" s="29">
        <v>41800.1879999999</v>
      </c>
      <c r="G7768" s="29">
        <v>1</v>
      </c>
      <c r="H7768" s="29">
        <v>1</v>
      </c>
      <c r="I7768" s="29">
        <v>1</v>
      </c>
      <c r="K7768" s="432"/>
      <c r="L7768" s="432" t="e">
        <f>IF(K7768=0,#REF!,0)</f>
        <v>#REF!</v>
      </c>
      <c r="O7768">
        <v>64916.593994000003</v>
      </c>
      <c r="P7768">
        <v>63</v>
      </c>
    </row>
    <row r="7769" spans="1:16">
      <c r="A7769" s="29">
        <v>7767</v>
      </c>
      <c r="B7769" s="29">
        <v>1032.623999999998</v>
      </c>
      <c r="C7769" s="29">
        <v>111025.9859999998</v>
      </c>
      <c r="D7769" s="29">
        <v>1</v>
      </c>
      <c r="E7769" s="29">
        <v>1</v>
      </c>
      <c r="F7769" s="29">
        <v>40349.406999999999</v>
      </c>
      <c r="G7769" s="29">
        <v>1</v>
      </c>
      <c r="H7769" s="29">
        <v>1</v>
      </c>
      <c r="I7769" s="29">
        <v>1</v>
      </c>
      <c r="K7769" s="432"/>
      <c r="L7769" s="432" t="e">
        <f>IF(K7769=0,#REF!,0)</f>
        <v>#REF!</v>
      </c>
      <c r="O7769">
        <v>68439.968781000003</v>
      </c>
      <c r="P7769">
        <v>66</v>
      </c>
    </row>
    <row r="7770" spans="1:16">
      <c r="A7770" s="29">
        <v>7768</v>
      </c>
      <c r="B7770" s="29">
        <v>1032.623999999998</v>
      </c>
      <c r="C7770" s="29">
        <v>93307.639999999898</v>
      </c>
      <c r="D7770" s="29">
        <v>1</v>
      </c>
      <c r="E7770" s="29">
        <v>1</v>
      </c>
      <c r="F7770" s="29">
        <v>42504.247999999898</v>
      </c>
      <c r="G7770" s="29">
        <v>1</v>
      </c>
      <c r="H7770" s="29">
        <v>1</v>
      </c>
      <c r="I7770" s="29">
        <v>1</v>
      </c>
      <c r="K7770" s="432"/>
      <c r="L7770" s="432" t="e">
        <f>IF(K7770=0,#REF!,0)</f>
        <v>#REF!</v>
      </c>
      <c r="O7770">
        <v>68393.099791999994</v>
      </c>
      <c r="P7770">
        <v>74</v>
      </c>
    </row>
    <row r="7771" spans="1:16">
      <c r="A7771" s="29">
        <v>7769</v>
      </c>
      <c r="B7771" s="29">
        <v>1032.623999999998</v>
      </c>
      <c r="C7771" s="29">
        <v>81769.891000000003</v>
      </c>
      <c r="D7771" s="29">
        <v>1</v>
      </c>
      <c r="E7771" s="29">
        <v>1</v>
      </c>
      <c r="F7771" s="29">
        <v>47620.339999999989</v>
      </c>
      <c r="G7771" s="29">
        <v>1</v>
      </c>
      <c r="H7771" s="29">
        <v>1</v>
      </c>
      <c r="I7771" s="29">
        <v>1</v>
      </c>
      <c r="K7771" s="432"/>
      <c r="L7771" s="432" t="e">
        <f>IF(K7771=0,#REF!,0)</f>
        <v>#REF!</v>
      </c>
      <c r="O7771">
        <v>68658.128691999998</v>
      </c>
      <c r="P7771">
        <v>88</v>
      </c>
    </row>
    <row r="7772" spans="1:16">
      <c r="A7772" s="29">
        <v>7770</v>
      </c>
      <c r="B7772" s="29">
        <v>1762.222</v>
      </c>
      <c r="C7772" s="29">
        <v>46548.224999999897</v>
      </c>
      <c r="D7772" s="29">
        <v>1</v>
      </c>
      <c r="E7772" s="29">
        <v>1</v>
      </c>
      <c r="F7772" s="29">
        <v>52774.074999999903</v>
      </c>
      <c r="G7772" s="29">
        <v>1</v>
      </c>
      <c r="H7772" s="29">
        <v>1</v>
      </c>
      <c r="I7772" s="29">
        <v>1</v>
      </c>
      <c r="K7772" s="432"/>
      <c r="L7772" s="432" t="e">
        <f>IF(K7772=0,#REF!,0)</f>
        <v>#REF!</v>
      </c>
      <c r="O7772">
        <v>69578.970461000004</v>
      </c>
      <c r="P7772">
        <v>105</v>
      </c>
    </row>
    <row r="7773" spans="1:16">
      <c r="A7773" s="29">
        <v>7771</v>
      </c>
      <c r="B7773" s="29">
        <v>6139.8579999999993</v>
      </c>
      <c r="C7773" s="29">
        <v>29751.7789999999</v>
      </c>
      <c r="D7773" s="29">
        <v>1</v>
      </c>
      <c r="E7773" s="29">
        <v>1</v>
      </c>
      <c r="F7773" s="29">
        <v>45240.302000000003</v>
      </c>
      <c r="G7773" s="29">
        <v>1</v>
      </c>
      <c r="H7773" s="29">
        <v>1</v>
      </c>
      <c r="I7773" s="29">
        <v>1</v>
      </c>
      <c r="K7773" s="432"/>
      <c r="L7773" s="432" t="e">
        <f>IF(K7773=0,#REF!,0)</f>
        <v>#REF!</v>
      </c>
      <c r="O7773">
        <v>69421.015136999995</v>
      </c>
      <c r="P7773">
        <v>125</v>
      </c>
    </row>
    <row r="7774" spans="1:16">
      <c r="A7774" s="29">
        <v>7772</v>
      </c>
      <c r="B7774" s="29">
        <v>7599.07</v>
      </c>
      <c r="C7774" s="29">
        <v>31064.157999999901</v>
      </c>
      <c r="D7774" s="29">
        <v>1</v>
      </c>
      <c r="E7774" s="29">
        <v>1</v>
      </c>
      <c r="F7774" s="29">
        <v>42938.073999999993</v>
      </c>
      <c r="G7774" s="29">
        <v>1</v>
      </c>
      <c r="H7774" s="29">
        <v>1</v>
      </c>
      <c r="I7774" s="29">
        <v>1</v>
      </c>
      <c r="K7774" s="432"/>
      <c r="L7774" s="432" t="e">
        <f>IF(K7774=0,#REF!,0)</f>
        <v>#REF!</v>
      </c>
      <c r="O7774">
        <v>66985.792541000003</v>
      </c>
      <c r="P7774">
        <v>132</v>
      </c>
    </row>
    <row r="7775" spans="1:16">
      <c r="A7775" s="29">
        <v>7773</v>
      </c>
      <c r="B7775" s="29">
        <v>1762.222</v>
      </c>
      <c r="C7775" s="29">
        <v>17305.8499999999</v>
      </c>
      <c r="D7775" s="29">
        <v>1</v>
      </c>
      <c r="E7775" s="29">
        <v>1</v>
      </c>
      <c r="F7775" s="29">
        <v>53500.729999999989</v>
      </c>
      <c r="G7775" s="29">
        <v>1</v>
      </c>
      <c r="H7775" s="29">
        <v>1</v>
      </c>
      <c r="I7775" s="29">
        <v>1</v>
      </c>
      <c r="K7775" s="432"/>
      <c r="L7775" s="432" t="e">
        <f>IF(K7775=0,#REF!,0)</f>
        <v>#REF!</v>
      </c>
      <c r="O7775">
        <v>65638.463378999993</v>
      </c>
      <c r="P7775">
        <v>139</v>
      </c>
    </row>
    <row r="7776" spans="1:16">
      <c r="A7776" s="29">
        <v>7774</v>
      </c>
      <c r="B7776" s="29">
        <v>1762.222</v>
      </c>
      <c r="C7776" s="29">
        <v>16885.211999999901</v>
      </c>
      <c r="D7776" s="29">
        <v>1</v>
      </c>
      <c r="E7776" s="29">
        <v>1</v>
      </c>
      <c r="F7776" s="29">
        <v>2981.9160000000002</v>
      </c>
      <c r="G7776" s="29">
        <v>1</v>
      </c>
      <c r="H7776" s="29">
        <v>1</v>
      </c>
      <c r="I7776" s="29">
        <v>1</v>
      </c>
      <c r="K7776" s="432"/>
      <c r="L7776" s="432" t="e">
        <f>IF(K7776=0,#REF!,0)</f>
        <v>#REF!</v>
      </c>
      <c r="O7776">
        <v>63514.999695000013</v>
      </c>
      <c r="P7776">
        <v>145</v>
      </c>
    </row>
    <row r="7777" spans="1:16">
      <c r="A7777" s="29">
        <v>7775</v>
      </c>
      <c r="B7777" s="29">
        <v>1762.222</v>
      </c>
      <c r="C7777" s="29">
        <v>16474.303999999898</v>
      </c>
      <c r="D7777" s="29">
        <v>1</v>
      </c>
      <c r="E7777" s="29">
        <v>1</v>
      </c>
      <c r="F7777" s="29">
        <v>1667.1659999999999</v>
      </c>
      <c r="G7777" s="29">
        <v>1</v>
      </c>
      <c r="H7777" s="29">
        <v>1</v>
      </c>
      <c r="I7777" s="29">
        <v>1</v>
      </c>
      <c r="K7777" s="432"/>
      <c r="L7777" s="432" t="e">
        <f>IF(K7777=0,#REF!,0)</f>
        <v>#REF!</v>
      </c>
      <c r="O7777">
        <v>62500.030944999999</v>
      </c>
      <c r="P7777">
        <v>140</v>
      </c>
    </row>
    <row r="7778" spans="1:16">
      <c r="A7778" s="29">
        <v>7776</v>
      </c>
      <c r="B7778" s="29">
        <v>1032.623999999998</v>
      </c>
      <c r="C7778" s="29">
        <v>16501.887999999901</v>
      </c>
      <c r="D7778" s="29">
        <v>1</v>
      </c>
      <c r="E7778" s="29">
        <v>1</v>
      </c>
      <c r="F7778" s="29">
        <v>1278.5409999999999</v>
      </c>
      <c r="G7778" s="29">
        <v>1</v>
      </c>
      <c r="H7778" s="29">
        <v>1</v>
      </c>
      <c r="I7778" s="29">
        <v>1</v>
      </c>
      <c r="K7778" s="432"/>
      <c r="L7778" s="432" t="e">
        <f>IF(K7778=0,#REF!,0)</f>
        <v>#REF!</v>
      </c>
      <c r="O7778">
        <v>62323.563294</v>
      </c>
      <c r="P7778">
        <v>137</v>
      </c>
    </row>
    <row r="7779" spans="1:16">
      <c r="A7779" s="29">
        <v>7777</v>
      </c>
      <c r="B7779" s="29">
        <v>1032.623999999998</v>
      </c>
      <c r="C7779" s="29">
        <v>16566.690999999901</v>
      </c>
      <c r="D7779" s="29">
        <v>1</v>
      </c>
      <c r="E7779" s="29">
        <v>1</v>
      </c>
      <c r="F7779" s="29">
        <v>588.95899999999995</v>
      </c>
      <c r="G7779" s="29">
        <v>1</v>
      </c>
      <c r="H7779" s="29">
        <v>1</v>
      </c>
      <c r="I7779" s="29">
        <v>1</v>
      </c>
      <c r="K7779" s="432"/>
      <c r="L7779" s="432" t="e">
        <f>IF(K7779=0,#REF!,0)</f>
        <v>#REF!</v>
      </c>
      <c r="O7779">
        <v>61849.202086999998</v>
      </c>
      <c r="P7779">
        <v>125</v>
      </c>
    </row>
    <row r="7780" spans="1:16">
      <c r="A7780" s="29">
        <v>7778</v>
      </c>
      <c r="B7780" s="29">
        <v>1032.623999999998</v>
      </c>
      <c r="C7780" s="29">
        <v>16592.3659999999</v>
      </c>
      <c r="D7780" s="29">
        <v>1</v>
      </c>
      <c r="E7780" s="29">
        <v>1</v>
      </c>
      <c r="F7780" s="29">
        <v>458.37999999999897</v>
      </c>
      <c r="G7780" s="29">
        <v>1</v>
      </c>
      <c r="H7780" s="29">
        <v>1</v>
      </c>
      <c r="I7780" s="29">
        <v>1</v>
      </c>
      <c r="K7780" s="432"/>
      <c r="L7780" s="432" t="e">
        <f>IF(K7780=0,#REF!,0)</f>
        <v>#REF!</v>
      </c>
      <c r="O7780">
        <v>58453.153869000002</v>
      </c>
      <c r="P7780">
        <v>116</v>
      </c>
    </row>
    <row r="7781" spans="1:16">
      <c r="A7781" s="29">
        <v>7779</v>
      </c>
      <c r="B7781" s="29">
        <v>1032.623999999998</v>
      </c>
      <c r="C7781" s="29">
        <v>16689.339999999891</v>
      </c>
      <c r="D7781" s="29">
        <v>1</v>
      </c>
      <c r="E7781" s="29">
        <v>1</v>
      </c>
      <c r="F7781" s="29">
        <v>1063.675</v>
      </c>
      <c r="G7781" s="29">
        <v>1</v>
      </c>
      <c r="H7781" s="29">
        <v>1</v>
      </c>
      <c r="I7781" s="29">
        <v>1</v>
      </c>
      <c r="K7781" s="432"/>
      <c r="L7781" s="432" t="e">
        <f>IF(K7781=0,#REF!,0)</f>
        <v>#REF!</v>
      </c>
      <c r="O7781">
        <v>57728.735503000004</v>
      </c>
      <c r="P7781">
        <v>123</v>
      </c>
    </row>
    <row r="7782" spans="1:16">
      <c r="A7782" s="29">
        <v>7780</v>
      </c>
      <c r="B7782" s="29">
        <v>1032.623999999998</v>
      </c>
      <c r="C7782" s="29">
        <v>16732.979999999901</v>
      </c>
      <c r="D7782" s="29">
        <v>1</v>
      </c>
      <c r="E7782" s="29">
        <v>1</v>
      </c>
      <c r="F7782" s="29">
        <v>2708.9630000000002</v>
      </c>
      <c r="G7782" s="29">
        <v>1</v>
      </c>
      <c r="H7782" s="29">
        <v>1</v>
      </c>
      <c r="I7782" s="29">
        <v>1</v>
      </c>
      <c r="K7782" s="432"/>
      <c r="L7782" s="432" t="e">
        <f>IF(K7782=0,#REF!,0)</f>
        <v>#REF!</v>
      </c>
      <c r="O7782">
        <v>57544.007232999997</v>
      </c>
      <c r="P7782">
        <v>112</v>
      </c>
    </row>
    <row r="7783" spans="1:16">
      <c r="A7783" s="29">
        <v>7781</v>
      </c>
      <c r="B7783" s="29">
        <v>1032.623999999998</v>
      </c>
      <c r="C7783" s="29">
        <v>16804.036999999898</v>
      </c>
      <c r="D7783" s="29">
        <v>1</v>
      </c>
      <c r="E7783" s="29">
        <v>1</v>
      </c>
      <c r="F7783" s="29">
        <v>7486.5539999999901</v>
      </c>
      <c r="G7783" s="29">
        <v>1</v>
      </c>
      <c r="H7783" s="29">
        <v>1</v>
      </c>
      <c r="I7783" s="29">
        <v>1</v>
      </c>
      <c r="K7783" s="432"/>
      <c r="L7783" s="432" t="e">
        <f>IF(K7783=0,#REF!,0)</f>
        <v>#REF!</v>
      </c>
      <c r="O7783">
        <v>57833.727172999999</v>
      </c>
      <c r="P7783">
        <v>115</v>
      </c>
    </row>
    <row r="7784" spans="1:16">
      <c r="A7784" s="29">
        <v>7782</v>
      </c>
      <c r="B7784" s="29">
        <v>1762.222</v>
      </c>
      <c r="C7784" s="29">
        <v>16844.073999999891</v>
      </c>
      <c r="D7784" s="29">
        <v>1</v>
      </c>
      <c r="E7784" s="29">
        <v>1</v>
      </c>
      <c r="F7784" s="29">
        <v>12079.47999999999</v>
      </c>
      <c r="G7784" s="29">
        <v>1</v>
      </c>
      <c r="H7784" s="29">
        <v>1</v>
      </c>
      <c r="I7784" s="29">
        <v>1</v>
      </c>
      <c r="K7784" s="432"/>
      <c r="L7784" s="432" t="e">
        <f>IF(K7784=0,#REF!,0)</f>
        <v>#REF!</v>
      </c>
      <c r="O7784">
        <v>58970.911529999998</v>
      </c>
      <c r="P7784">
        <v>118</v>
      </c>
    </row>
    <row r="7785" spans="1:16">
      <c r="A7785" s="29">
        <v>7783</v>
      </c>
      <c r="B7785" s="29">
        <v>6139.8579999999993</v>
      </c>
      <c r="C7785" s="29">
        <v>17010.698999999891</v>
      </c>
      <c r="D7785" s="29">
        <v>1</v>
      </c>
      <c r="E7785" s="29">
        <v>1</v>
      </c>
      <c r="F7785" s="29">
        <v>93080.575999999986</v>
      </c>
      <c r="G7785" s="29">
        <v>1</v>
      </c>
      <c r="H7785" s="29">
        <v>1</v>
      </c>
      <c r="I7785" s="29">
        <v>1</v>
      </c>
      <c r="K7785" s="432"/>
      <c r="L7785" s="432" t="e">
        <f>IF(K7785=0,#REF!,0)</f>
        <v>#REF!</v>
      </c>
      <c r="O7785">
        <v>61726.593048000002</v>
      </c>
      <c r="P7785">
        <v>125</v>
      </c>
    </row>
    <row r="7786" spans="1:16">
      <c r="A7786" s="29">
        <v>7784</v>
      </c>
      <c r="B7786" s="29">
        <v>1762.222</v>
      </c>
      <c r="C7786" s="29">
        <v>49609.679999999913</v>
      </c>
      <c r="D7786" s="29">
        <v>1</v>
      </c>
      <c r="E7786" s="29">
        <v>1</v>
      </c>
      <c r="F7786" s="29">
        <v>95158.592999999993</v>
      </c>
      <c r="G7786" s="29">
        <v>1</v>
      </c>
      <c r="H7786" s="29">
        <v>1</v>
      </c>
      <c r="I7786" s="29">
        <v>1</v>
      </c>
      <c r="K7786" s="432"/>
      <c r="L7786" s="432" t="e">
        <f>IF(K7786=0,#REF!,0)</f>
        <v>#REF!</v>
      </c>
      <c r="O7786">
        <v>63647.932251999999</v>
      </c>
      <c r="P7786">
        <v>138</v>
      </c>
    </row>
    <row r="7787" spans="1:16">
      <c r="A7787" s="29">
        <v>7785</v>
      </c>
      <c r="B7787" s="29">
        <v>1032.623999999998</v>
      </c>
      <c r="C7787" s="29">
        <v>78773.965999999986</v>
      </c>
      <c r="D7787" s="29">
        <v>1</v>
      </c>
      <c r="E7787" s="29">
        <v>1</v>
      </c>
      <c r="F7787" s="29">
        <v>84969.536999999909</v>
      </c>
      <c r="G7787" s="29">
        <v>1</v>
      </c>
      <c r="H7787" s="29">
        <v>1</v>
      </c>
      <c r="I7787" s="29">
        <v>1</v>
      </c>
      <c r="K7787" s="432"/>
      <c r="L7787" s="432" t="e">
        <f>IF(K7787=0,#REF!,0)</f>
        <v>#REF!</v>
      </c>
      <c r="O7787">
        <v>66284.257750999997</v>
      </c>
      <c r="P7787">
        <v>120</v>
      </c>
    </row>
    <row r="7788" spans="1:16">
      <c r="A7788" s="29">
        <v>7786</v>
      </c>
      <c r="B7788" s="29">
        <v>1153.2399999999991</v>
      </c>
      <c r="C7788" s="29">
        <v>96375.379999999903</v>
      </c>
      <c r="D7788" s="29">
        <v>1</v>
      </c>
      <c r="E7788" s="29">
        <v>1</v>
      </c>
      <c r="F7788" s="29">
        <v>71921.156999999977</v>
      </c>
      <c r="G7788" s="29">
        <v>1</v>
      </c>
      <c r="H7788" s="29">
        <v>1</v>
      </c>
      <c r="I7788" s="29">
        <v>1</v>
      </c>
      <c r="K7788" s="432"/>
      <c r="L7788" s="432" t="e">
        <f>IF(K7788=0,#REF!,0)</f>
        <v>#REF!</v>
      </c>
      <c r="O7788">
        <v>71678.303650999995</v>
      </c>
      <c r="P7788">
        <v>94</v>
      </c>
    </row>
    <row r="7789" spans="1:16">
      <c r="A7789" s="29">
        <v>7787</v>
      </c>
      <c r="B7789" s="29">
        <v>1213.5469999999989</v>
      </c>
      <c r="C7789" s="29">
        <v>114529.3769999998</v>
      </c>
      <c r="D7789" s="29">
        <v>1</v>
      </c>
      <c r="E7789" s="29">
        <v>1</v>
      </c>
      <c r="F7789" s="29">
        <v>69864.496999999887</v>
      </c>
      <c r="G7789" s="29">
        <v>1</v>
      </c>
      <c r="H7789" s="29">
        <v>1</v>
      </c>
      <c r="I7789" s="29">
        <v>1</v>
      </c>
      <c r="K7789" s="432"/>
      <c r="L7789" s="432" t="e">
        <f>IF(K7789=0,#REF!,0)</f>
        <v>#REF!</v>
      </c>
      <c r="O7789">
        <v>71047.826173000009</v>
      </c>
      <c r="P7789">
        <v>79</v>
      </c>
    </row>
    <row r="7790" spans="1:16">
      <c r="A7790" s="29">
        <v>7788</v>
      </c>
      <c r="B7790" s="29">
        <v>1213.5469999999989</v>
      </c>
      <c r="C7790" s="29">
        <v>95707.350999999908</v>
      </c>
      <c r="D7790" s="29">
        <v>1</v>
      </c>
      <c r="E7790" s="29">
        <v>1</v>
      </c>
      <c r="F7790" s="29">
        <v>58334.1499999999</v>
      </c>
      <c r="G7790" s="29">
        <v>1</v>
      </c>
      <c r="H7790" s="29">
        <v>1</v>
      </c>
      <c r="I7790" s="29">
        <v>1</v>
      </c>
      <c r="K7790" s="432"/>
      <c r="L7790" s="432" t="e">
        <f>IF(K7790=0,#REF!,0)</f>
        <v>#REF!</v>
      </c>
      <c r="O7790">
        <v>70037.089661000005</v>
      </c>
      <c r="P7790">
        <v>68</v>
      </c>
    </row>
    <row r="7791" spans="1:16">
      <c r="A7791" s="29">
        <v>7789</v>
      </c>
      <c r="B7791" s="29">
        <v>6200.1660000000002</v>
      </c>
      <c r="C7791" s="29">
        <v>52794.567999999883</v>
      </c>
      <c r="D7791" s="29">
        <v>1</v>
      </c>
      <c r="E7791" s="29">
        <v>1</v>
      </c>
      <c r="F7791" s="29">
        <v>46560.731</v>
      </c>
      <c r="G7791" s="29">
        <v>1</v>
      </c>
      <c r="H7791" s="29">
        <v>1</v>
      </c>
      <c r="I7791" s="29">
        <v>1</v>
      </c>
      <c r="K7791" s="432"/>
      <c r="L7791" s="432" t="e">
        <f>IF(K7791=0,#REF!,0)</f>
        <v>#REF!</v>
      </c>
      <c r="O7791">
        <v>65434.446656</v>
      </c>
      <c r="P7791">
        <v>62</v>
      </c>
    </row>
    <row r="7792" spans="1:16">
      <c r="A7792" s="29">
        <v>7790</v>
      </c>
      <c r="B7792" s="29">
        <v>1762.222</v>
      </c>
      <c r="C7792" s="29">
        <v>75626.907999999996</v>
      </c>
      <c r="D7792" s="29">
        <v>1</v>
      </c>
      <c r="E7792" s="29">
        <v>1</v>
      </c>
      <c r="F7792" s="29">
        <v>49123.218999999903</v>
      </c>
      <c r="G7792" s="29">
        <v>1</v>
      </c>
      <c r="H7792" s="29">
        <v>1</v>
      </c>
      <c r="I7792" s="29">
        <v>1</v>
      </c>
      <c r="K7792" s="432"/>
      <c r="L7792" s="432" t="e">
        <f>IF(K7792=0,#REF!,0)</f>
        <v>#REF!</v>
      </c>
      <c r="O7792">
        <v>63602.727782999988</v>
      </c>
      <c r="P7792">
        <v>61</v>
      </c>
    </row>
    <row r="7793" spans="1:16">
      <c r="A7793" s="29">
        <v>7791</v>
      </c>
      <c r="B7793" s="29">
        <v>1032.623999999998</v>
      </c>
      <c r="C7793" s="29">
        <v>111659.7139999998</v>
      </c>
      <c r="D7793" s="29">
        <v>1</v>
      </c>
      <c r="E7793" s="29">
        <v>1</v>
      </c>
      <c r="F7793" s="29">
        <v>53536.800999999978</v>
      </c>
      <c r="G7793" s="29">
        <v>1</v>
      </c>
      <c r="H7793" s="29">
        <v>1</v>
      </c>
      <c r="I7793" s="29">
        <v>1</v>
      </c>
      <c r="K7793" s="432"/>
      <c r="L7793" s="432" t="e">
        <f>IF(K7793=0,#REF!,0)</f>
        <v>#REF!</v>
      </c>
      <c r="O7793">
        <v>66583.130187000002</v>
      </c>
      <c r="P7793">
        <v>61</v>
      </c>
    </row>
    <row r="7794" spans="1:16">
      <c r="A7794" s="29">
        <v>7792</v>
      </c>
      <c r="B7794" s="29">
        <v>1032.623999999998</v>
      </c>
      <c r="C7794" s="29">
        <v>93875.645999999892</v>
      </c>
      <c r="D7794" s="29">
        <v>1</v>
      </c>
      <c r="E7794" s="29">
        <v>1</v>
      </c>
      <c r="F7794" s="29">
        <v>54154.254000000001</v>
      </c>
      <c r="G7794" s="29">
        <v>1</v>
      </c>
      <c r="H7794" s="29">
        <v>1</v>
      </c>
      <c r="I7794" s="29">
        <v>1</v>
      </c>
      <c r="K7794" s="432"/>
      <c r="L7794" s="432" t="e">
        <f>IF(K7794=0,#REF!,0)</f>
        <v>#REF!</v>
      </c>
      <c r="O7794">
        <v>66602.268309999999</v>
      </c>
      <c r="P7794">
        <v>68</v>
      </c>
    </row>
    <row r="7795" spans="1:16">
      <c r="A7795" s="29">
        <v>7793</v>
      </c>
      <c r="B7795" s="29">
        <v>1032.623999999998</v>
      </c>
      <c r="C7795" s="29">
        <v>82136.101999999999</v>
      </c>
      <c r="D7795" s="29">
        <v>1</v>
      </c>
      <c r="E7795" s="29">
        <v>1</v>
      </c>
      <c r="F7795" s="29">
        <v>55890.567000000003</v>
      </c>
      <c r="G7795" s="29">
        <v>1</v>
      </c>
      <c r="H7795" s="29">
        <v>1</v>
      </c>
      <c r="I7795" s="29">
        <v>1</v>
      </c>
      <c r="K7795" s="432"/>
      <c r="L7795" s="432" t="e">
        <f>IF(K7795=0,#REF!,0)</f>
        <v>#REF!</v>
      </c>
      <c r="O7795">
        <v>67509.101745000007</v>
      </c>
      <c r="P7795">
        <v>75</v>
      </c>
    </row>
    <row r="7796" spans="1:16">
      <c r="A7796" s="29">
        <v>7794</v>
      </c>
      <c r="B7796" s="29">
        <v>1762.222</v>
      </c>
      <c r="C7796" s="29">
        <v>46538.580999999896</v>
      </c>
      <c r="D7796" s="29">
        <v>1</v>
      </c>
      <c r="E7796" s="29">
        <v>1</v>
      </c>
      <c r="F7796" s="29">
        <v>56316.043999999893</v>
      </c>
      <c r="G7796" s="29">
        <v>1</v>
      </c>
      <c r="H7796" s="29">
        <v>1</v>
      </c>
      <c r="I7796" s="29">
        <v>1</v>
      </c>
      <c r="K7796" s="432"/>
      <c r="L7796" s="432" t="e">
        <f>IF(K7796=0,#REF!,0)</f>
        <v>#REF!</v>
      </c>
      <c r="O7796">
        <v>68223.433411000005</v>
      </c>
      <c r="P7796">
        <v>96</v>
      </c>
    </row>
    <row r="7797" spans="1:16">
      <c r="A7797" s="29">
        <v>7795</v>
      </c>
      <c r="B7797" s="29">
        <v>6139.8579999999993</v>
      </c>
      <c r="C7797" s="29">
        <v>29871.118999999901</v>
      </c>
      <c r="D7797" s="29">
        <v>1</v>
      </c>
      <c r="E7797" s="29">
        <v>1</v>
      </c>
      <c r="F7797" s="29">
        <v>50253.864999999998</v>
      </c>
      <c r="G7797" s="29">
        <v>1</v>
      </c>
      <c r="H7797" s="29">
        <v>1</v>
      </c>
      <c r="I7797" s="29">
        <v>1</v>
      </c>
      <c r="K7797" s="432"/>
      <c r="L7797" s="432" t="e">
        <f>IF(K7797=0,#REF!,0)</f>
        <v>#REF!</v>
      </c>
      <c r="O7797">
        <v>69354.233032000004</v>
      </c>
      <c r="P7797">
        <v>122</v>
      </c>
    </row>
    <row r="7798" spans="1:16">
      <c r="A7798" s="29">
        <v>7796</v>
      </c>
      <c r="B7798" s="29">
        <v>7599.07</v>
      </c>
      <c r="C7798" s="29">
        <v>31219.890999999901</v>
      </c>
      <c r="D7798" s="29">
        <v>1</v>
      </c>
      <c r="E7798" s="29">
        <v>1</v>
      </c>
      <c r="F7798" s="29">
        <v>48550.385000000002</v>
      </c>
      <c r="G7798" s="29">
        <v>1</v>
      </c>
      <c r="H7798" s="29">
        <v>1</v>
      </c>
      <c r="I7798" s="29">
        <v>1</v>
      </c>
      <c r="K7798" s="432"/>
      <c r="L7798" s="432" t="e">
        <f>IF(K7798=0,#REF!,0)</f>
        <v>#REF!</v>
      </c>
      <c r="O7798">
        <v>67889.037536999997</v>
      </c>
      <c r="P7798">
        <v>135</v>
      </c>
    </row>
    <row r="7799" spans="1:16">
      <c r="A7799" s="29">
        <v>7797</v>
      </c>
      <c r="B7799" s="29">
        <v>1762.222</v>
      </c>
      <c r="C7799" s="29">
        <v>17468.690999999901</v>
      </c>
      <c r="D7799" s="29">
        <v>1</v>
      </c>
      <c r="E7799" s="29">
        <v>1</v>
      </c>
      <c r="F7799" s="29">
        <v>59752.71899999999</v>
      </c>
      <c r="G7799" s="29">
        <v>1</v>
      </c>
      <c r="H7799" s="29">
        <v>1</v>
      </c>
      <c r="I7799" s="29">
        <v>1</v>
      </c>
      <c r="K7799" s="432"/>
      <c r="L7799" s="432" t="e">
        <f>IF(K7799=0,#REF!,0)</f>
        <v>#REF!</v>
      </c>
      <c r="O7799">
        <v>65799.086183000007</v>
      </c>
      <c r="P7799">
        <v>147</v>
      </c>
    </row>
    <row r="7800" spans="1:16">
      <c r="A7800" s="29">
        <v>7798</v>
      </c>
      <c r="B7800" s="29">
        <v>1762.222</v>
      </c>
      <c r="C7800" s="29">
        <v>17079.7069999999</v>
      </c>
      <c r="D7800" s="29">
        <v>1</v>
      </c>
      <c r="E7800" s="29">
        <v>1</v>
      </c>
      <c r="F7800" s="29">
        <v>2983.748</v>
      </c>
      <c r="G7800" s="29">
        <v>1</v>
      </c>
      <c r="H7800" s="29">
        <v>1</v>
      </c>
      <c r="I7800" s="29">
        <v>1</v>
      </c>
      <c r="K7800" s="432"/>
      <c r="L7800" s="432" t="e">
        <f>IF(K7800=0,#REF!,0)</f>
        <v>#REF!</v>
      </c>
      <c r="O7800">
        <v>63656.671385999987</v>
      </c>
      <c r="P7800">
        <v>152</v>
      </c>
    </row>
    <row r="7801" spans="1:16">
      <c r="A7801" s="29">
        <v>7799</v>
      </c>
      <c r="B7801" s="29">
        <v>1762.222</v>
      </c>
      <c r="C7801" s="29">
        <v>16706.4179999999</v>
      </c>
      <c r="D7801" s="29">
        <v>1</v>
      </c>
      <c r="E7801" s="29">
        <v>1</v>
      </c>
      <c r="F7801" s="29">
        <v>1674.77</v>
      </c>
      <c r="G7801" s="29">
        <v>1</v>
      </c>
      <c r="H7801" s="29">
        <v>1</v>
      </c>
      <c r="I7801" s="29">
        <v>1</v>
      </c>
      <c r="K7801" s="432"/>
      <c r="L7801" s="432" t="e">
        <f>IF(K7801=0,#REF!,0)</f>
        <v>#REF!</v>
      </c>
      <c r="O7801">
        <v>62564.955383</v>
      </c>
      <c r="P7801">
        <v>148</v>
      </c>
    </row>
    <row r="7802" spans="1:16">
      <c r="A7802" s="29">
        <v>7800</v>
      </c>
      <c r="B7802" s="29">
        <v>1032.623999999998</v>
      </c>
      <c r="C7802" s="29">
        <v>16811.3679999999</v>
      </c>
      <c r="D7802" s="29">
        <v>1</v>
      </c>
      <c r="E7802" s="29">
        <v>1</v>
      </c>
      <c r="F7802" s="29">
        <v>1384.9259999999899</v>
      </c>
      <c r="G7802" s="29">
        <v>1</v>
      </c>
      <c r="H7802" s="29">
        <v>1</v>
      </c>
      <c r="I7802" s="29">
        <v>1</v>
      </c>
      <c r="K7802" s="432"/>
      <c r="L7802" s="432" t="e">
        <f>IF(K7802=0,#REF!,0)</f>
        <v>#REF!</v>
      </c>
      <c r="O7802">
        <v>62357.475768999997</v>
      </c>
      <c r="P7802">
        <v>136</v>
      </c>
    </row>
    <row r="7803" spans="1:16">
      <c r="A7803" s="29">
        <v>7801</v>
      </c>
      <c r="B7803" s="29">
        <v>1032.623999999998</v>
      </c>
      <c r="C7803" s="29">
        <v>16912.910999999898</v>
      </c>
      <c r="D7803" s="29">
        <v>1</v>
      </c>
      <c r="E7803" s="29">
        <v>1</v>
      </c>
      <c r="F7803" s="29">
        <v>1370.0940000000001</v>
      </c>
      <c r="G7803" s="29">
        <v>1</v>
      </c>
      <c r="H7803" s="29">
        <v>1</v>
      </c>
      <c r="I7803" s="29">
        <v>1</v>
      </c>
      <c r="K7803" s="432"/>
      <c r="L7803" s="432" t="e">
        <f>IF(K7803=0,#REF!,0)</f>
        <v>#REF!</v>
      </c>
      <c r="O7803">
        <v>61516.304810000001</v>
      </c>
      <c r="P7803">
        <v>128</v>
      </c>
    </row>
    <row r="7804" spans="1:16">
      <c r="A7804" s="29">
        <v>7802</v>
      </c>
      <c r="B7804" s="29">
        <v>1032.623999999998</v>
      </c>
      <c r="C7804" s="29">
        <v>16960.368999999901</v>
      </c>
      <c r="D7804" s="29">
        <v>1</v>
      </c>
      <c r="E7804" s="29">
        <v>1</v>
      </c>
      <c r="F7804" s="29">
        <v>4884.7460000000001</v>
      </c>
      <c r="G7804" s="29">
        <v>1</v>
      </c>
      <c r="H7804" s="29">
        <v>1</v>
      </c>
      <c r="I7804" s="29">
        <v>1</v>
      </c>
      <c r="K7804" s="432"/>
      <c r="L7804" s="432" t="e">
        <f>IF(K7804=0,#REF!,0)</f>
        <v>#REF!</v>
      </c>
      <c r="O7804">
        <v>57813.968384</v>
      </c>
      <c r="P7804">
        <v>120</v>
      </c>
    </row>
    <row r="7805" spans="1:16">
      <c r="A7805" s="29">
        <v>7803</v>
      </c>
      <c r="B7805" s="29">
        <v>1032.623999999998</v>
      </c>
      <c r="C7805" s="29">
        <v>17098.098999999889</v>
      </c>
      <c r="D7805" s="29">
        <v>1</v>
      </c>
      <c r="E7805" s="29">
        <v>1</v>
      </c>
      <c r="F7805" s="29">
        <v>11712.999</v>
      </c>
      <c r="G7805" s="29">
        <v>1</v>
      </c>
      <c r="H7805" s="29">
        <v>1</v>
      </c>
      <c r="I7805" s="29">
        <v>1</v>
      </c>
      <c r="K7805" s="432"/>
      <c r="L7805" s="432" t="e">
        <f>IF(K7805=0,#REF!,0)</f>
        <v>#REF!</v>
      </c>
      <c r="O7805">
        <v>56944.193329000002</v>
      </c>
      <c r="P7805">
        <v>112</v>
      </c>
    </row>
    <row r="7806" spans="1:16">
      <c r="A7806" s="29">
        <v>7804</v>
      </c>
      <c r="B7806" s="29">
        <v>1032.623999999998</v>
      </c>
      <c r="C7806" s="29">
        <v>17188.570999999902</v>
      </c>
      <c r="D7806" s="29">
        <v>1</v>
      </c>
      <c r="E7806" s="29">
        <v>1</v>
      </c>
      <c r="F7806" s="29">
        <v>16887.407999999999</v>
      </c>
      <c r="G7806" s="29">
        <v>1</v>
      </c>
      <c r="H7806" s="29">
        <v>1</v>
      </c>
      <c r="I7806" s="29">
        <v>1</v>
      </c>
      <c r="K7806" s="432"/>
      <c r="L7806" s="432" t="e">
        <f>IF(K7806=0,#REF!,0)</f>
        <v>#REF!</v>
      </c>
      <c r="O7806">
        <v>56710.347779000003</v>
      </c>
      <c r="P7806">
        <v>109</v>
      </c>
    </row>
    <row r="7807" spans="1:16">
      <c r="A7807" s="29">
        <v>7805</v>
      </c>
      <c r="B7807" s="29">
        <v>1032.623999999998</v>
      </c>
      <c r="C7807" s="29">
        <v>17276.601999999901</v>
      </c>
      <c r="D7807" s="29">
        <v>1</v>
      </c>
      <c r="E7807" s="29">
        <v>1</v>
      </c>
      <c r="F7807" s="29">
        <v>21611.243999999999</v>
      </c>
      <c r="G7807" s="29">
        <v>1</v>
      </c>
      <c r="H7807" s="29">
        <v>1</v>
      </c>
      <c r="I7807" s="29">
        <v>1</v>
      </c>
      <c r="K7807" s="432"/>
      <c r="L7807" s="432" t="e">
        <f>IF(K7807=0,#REF!,0)</f>
        <v>#REF!</v>
      </c>
      <c r="O7807">
        <v>57129.258086999987</v>
      </c>
      <c r="P7807">
        <v>102</v>
      </c>
    </row>
    <row r="7808" spans="1:16">
      <c r="A7808" s="29">
        <v>7806</v>
      </c>
      <c r="B7808" s="29">
        <v>1762.222</v>
      </c>
      <c r="C7808" s="29">
        <v>17333.908999999901</v>
      </c>
      <c r="D7808" s="29">
        <v>1</v>
      </c>
      <c r="E7808" s="29">
        <v>1</v>
      </c>
      <c r="F7808" s="29">
        <v>26402.22799999989</v>
      </c>
      <c r="G7808" s="29">
        <v>1</v>
      </c>
      <c r="H7808" s="29">
        <v>1</v>
      </c>
      <c r="I7808" s="29">
        <v>1</v>
      </c>
      <c r="K7808" s="432"/>
      <c r="L7808" s="432" t="e">
        <f>IF(K7808=0,#REF!,0)</f>
        <v>#REF!</v>
      </c>
      <c r="O7808">
        <v>58161.676146999998</v>
      </c>
      <c r="P7808">
        <v>103</v>
      </c>
    </row>
    <row r="7809" spans="1:16">
      <c r="A7809" s="29">
        <v>7807</v>
      </c>
      <c r="B7809" s="29">
        <v>6139.8579999999993</v>
      </c>
      <c r="C7809" s="29">
        <v>17488.24799999989</v>
      </c>
      <c r="D7809" s="29">
        <v>1</v>
      </c>
      <c r="E7809" s="29">
        <v>1</v>
      </c>
      <c r="F7809" s="29">
        <v>106128.0769999999</v>
      </c>
      <c r="G7809" s="29">
        <v>1</v>
      </c>
      <c r="H7809" s="29">
        <v>1</v>
      </c>
      <c r="I7809" s="29">
        <v>1</v>
      </c>
      <c r="K7809" s="432"/>
      <c r="L7809" s="432" t="e">
        <f>IF(K7809=0,#REF!,0)</f>
        <v>#REF!</v>
      </c>
      <c r="O7809">
        <v>60911.309172000001</v>
      </c>
      <c r="P7809">
        <v>111</v>
      </c>
    </row>
    <row r="7810" spans="1:16">
      <c r="A7810" s="29">
        <v>7808</v>
      </c>
      <c r="B7810" s="29">
        <v>1762.222</v>
      </c>
      <c r="C7810" s="29">
        <v>50382.357999999913</v>
      </c>
      <c r="D7810" s="29">
        <v>1</v>
      </c>
      <c r="E7810" s="29">
        <v>1</v>
      </c>
      <c r="F7810" s="29">
        <v>108145.626999999</v>
      </c>
      <c r="G7810" s="29">
        <v>1</v>
      </c>
      <c r="H7810" s="29">
        <v>1</v>
      </c>
      <c r="I7810" s="29">
        <v>1</v>
      </c>
      <c r="K7810" s="432"/>
      <c r="L7810" s="432" t="e">
        <f>IF(K7810=0,#REF!,0)</f>
        <v>#REF!</v>
      </c>
      <c r="O7810">
        <v>62633.380430999998</v>
      </c>
      <c r="P7810">
        <v>130</v>
      </c>
    </row>
    <row r="7811" spans="1:16">
      <c r="A7811" s="29">
        <v>7809</v>
      </c>
      <c r="B7811" s="29">
        <v>1032.623999999998</v>
      </c>
      <c r="C7811" s="29">
        <v>79798.27899999998</v>
      </c>
      <c r="D7811" s="29">
        <v>1</v>
      </c>
      <c r="E7811" s="29">
        <v>1</v>
      </c>
      <c r="F7811" s="29">
        <v>99768.233999999982</v>
      </c>
      <c r="G7811" s="29">
        <v>1</v>
      </c>
      <c r="H7811" s="29">
        <v>1</v>
      </c>
      <c r="I7811" s="29">
        <v>1</v>
      </c>
      <c r="K7811" s="432"/>
      <c r="L7811" s="432" t="e">
        <f>IF(K7811=0,#REF!,0)</f>
        <v>#REF!</v>
      </c>
      <c r="O7811">
        <v>65752.393737999999</v>
      </c>
      <c r="P7811">
        <v>113</v>
      </c>
    </row>
    <row r="7812" spans="1:16">
      <c r="A7812" s="29">
        <v>7810</v>
      </c>
      <c r="B7812" s="29">
        <v>1153.2399999999991</v>
      </c>
      <c r="C7812" s="29">
        <v>97547.936999999903</v>
      </c>
      <c r="D7812" s="29">
        <v>1</v>
      </c>
      <c r="E7812" s="29">
        <v>1</v>
      </c>
      <c r="F7812" s="29">
        <v>87132.17199999989</v>
      </c>
      <c r="G7812" s="29">
        <v>1</v>
      </c>
      <c r="H7812" s="29">
        <v>1</v>
      </c>
      <c r="I7812" s="29">
        <v>1</v>
      </c>
      <c r="K7812" s="432"/>
      <c r="L7812" s="432" t="e">
        <f>IF(K7812=0,#REF!,0)</f>
        <v>#REF!</v>
      </c>
      <c r="O7812">
        <v>71551.95898499999</v>
      </c>
      <c r="P7812">
        <v>98</v>
      </c>
    </row>
    <row r="7813" spans="1:16">
      <c r="A7813" s="29">
        <v>7811</v>
      </c>
      <c r="B7813" s="29">
        <v>1213.5469999999989</v>
      </c>
      <c r="C7813" s="29">
        <v>115076.57499999979</v>
      </c>
      <c r="D7813" s="29">
        <v>1</v>
      </c>
      <c r="E7813" s="29">
        <v>1</v>
      </c>
      <c r="F7813" s="29">
        <v>76146.536999999895</v>
      </c>
      <c r="G7813" s="29">
        <v>1</v>
      </c>
      <c r="H7813" s="29">
        <v>1</v>
      </c>
      <c r="I7813" s="29">
        <v>1</v>
      </c>
      <c r="K7813" s="432"/>
      <c r="L7813" s="432" t="e">
        <f>IF(K7813=0,#REF!,0)</f>
        <v>#REF!</v>
      </c>
      <c r="O7813">
        <v>71858.07598899999</v>
      </c>
      <c r="P7813">
        <v>94</v>
      </c>
    </row>
    <row r="7814" spans="1:16">
      <c r="A7814" s="29">
        <v>7812</v>
      </c>
      <c r="B7814" s="29">
        <v>1213.5469999999989</v>
      </c>
      <c r="C7814" s="29">
        <v>96648.963999999905</v>
      </c>
      <c r="D7814" s="29">
        <v>1</v>
      </c>
      <c r="E7814" s="29">
        <v>1</v>
      </c>
      <c r="F7814" s="29">
        <v>70140.441000000006</v>
      </c>
      <c r="G7814" s="29">
        <v>1</v>
      </c>
      <c r="H7814" s="29">
        <v>1</v>
      </c>
      <c r="I7814" s="29">
        <v>1</v>
      </c>
      <c r="K7814" s="432"/>
      <c r="L7814" s="432" t="e">
        <f>IF(K7814=0,#REF!,0)</f>
        <v>#REF!</v>
      </c>
      <c r="O7814">
        <v>70927.141722999993</v>
      </c>
      <c r="P7814">
        <v>90</v>
      </c>
    </row>
    <row r="7815" spans="1:16">
      <c r="A7815" s="29">
        <v>7813</v>
      </c>
      <c r="B7815" s="29">
        <v>6200.1660000000002</v>
      </c>
      <c r="C7815" s="29">
        <v>53718.333999999893</v>
      </c>
      <c r="D7815" s="29">
        <v>1</v>
      </c>
      <c r="E7815" s="29">
        <v>1</v>
      </c>
      <c r="F7815" s="29">
        <v>58872.387999999999</v>
      </c>
      <c r="G7815" s="29">
        <v>1</v>
      </c>
      <c r="H7815" s="29">
        <v>1</v>
      </c>
      <c r="I7815" s="29">
        <v>1</v>
      </c>
      <c r="K7815" s="432"/>
      <c r="L7815" s="432" t="e">
        <f>IF(K7815=0,#REF!,0)</f>
        <v>#REF!</v>
      </c>
      <c r="O7815">
        <v>67058.928710000007</v>
      </c>
      <c r="P7815">
        <v>78</v>
      </c>
    </row>
    <row r="7816" spans="1:16">
      <c r="A7816" s="29">
        <v>7814</v>
      </c>
      <c r="B7816" s="29">
        <v>1762.222</v>
      </c>
      <c r="C7816" s="29">
        <v>77138.361999999994</v>
      </c>
      <c r="D7816" s="29">
        <v>1</v>
      </c>
      <c r="E7816" s="29">
        <v>1</v>
      </c>
      <c r="F7816" s="29">
        <v>68084.707999999999</v>
      </c>
      <c r="G7816" s="29">
        <v>1</v>
      </c>
      <c r="H7816" s="29">
        <v>1</v>
      </c>
      <c r="I7816" s="29">
        <v>1</v>
      </c>
      <c r="K7816" s="432"/>
      <c r="L7816" s="432" t="e">
        <f>IF(K7816=0,#REF!,0)</f>
        <v>#REF!</v>
      </c>
      <c r="O7816">
        <v>65992.128052</v>
      </c>
      <c r="P7816">
        <v>70</v>
      </c>
    </row>
    <row r="7817" spans="1:16">
      <c r="A7817" s="29">
        <v>7815</v>
      </c>
      <c r="B7817" s="29">
        <v>1032.623999999998</v>
      </c>
      <c r="C7817" s="29">
        <v>112882.3709999998</v>
      </c>
      <c r="D7817" s="29">
        <v>1</v>
      </c>
      <c r="E7817" s="29">
        <v>1</v>
      </c>
      <c r="F7817" s="29">
        <v>67613.973999999886</v>
      </c>
      <c r="G7817" s="29">
        <v>1</v>
      </c>
      <c r="H7817" s="29">
        <v>1</v>
      </c>
      <c r="I7817" s="29">
        <v>1</v>
      </c>
      <c r="K7817" s="432"/>
      <c r="L7817" s="432" t="e">
        <f>IF(K7817=0,#REF!,0)</f>
        <v>#REF!</v>
      </c>
      <c r="O7817">
        <v>68237.300110000011</v>
      </c>
      <c r="P7817">
        <v>72</v>
      </c>
    </row>
    <row r="7818" spans="1:16">
      <c r="A7818" s="29">
        <v>7816</v>
      </c>
      <c r="B7818" s="29">
        <v>1032.623999999998</v>
      </c>
      <c r="C7818" s="29">
        <v>95031.947999999902</v>
      </c>
      <c r="D7818" s="29">
        <v>1</v>
      </c>
      <c r="E7818" s="29">
        <v>1</v>
      </c>
      <c r="F7818" s="29">
        <v>68061.527999999889</v>
      </c>
      <c r="G7818" s="29">
        <v>1</v>
      </c>
      <c r="H7818" s="29">
        <v>1</v>
      </c>
      <c r="I7818" s="29">
        <v>1</v>
      </c>
      <c r="K7818" s="432"/>
      <c r="L7818" s="432" t="e">
        <f>IF(K7818=0,#REF!,0)</f>
        <v>#REF!</v>
      </c>
      <c r="O7818">
        <v>67816.204589000001</v>
      </c>
      <c r="P7818">
        <v>73</v>
      </c>
    </row>
    <row r="7819" spans="1:16">
      <c r="A7819" s="29">
        <v>7817</v>
      </c>
      <c r="B7819" s="29">
        <v>1032.623999999998</v>
      </c>
      <c r="C7819" s="29">
        <v>83247.717999999993</v>
      </c>
      <c r="D7819" s="29">
        <v>1</v>
      </c>
      <c r="E7819" s="29">
        <v>1</v>
      </c>
      <c r="F7819" s="29">
        <v>69693.013999999894</v>
      </c>
      <c r="G7819" s="29">
        <v>1</v>
      </c>
      <c r="H7819" s="29">
        <v>1</v>
      </c>
      <c r="I7819" s="29">
        <v>1</v>
      </c>
      <c r="K7819" s="432"/>
      <c r="L7819" s="432" t="e">
        <f>IF(K7819=0,#REF!,0)</f>
        <v>#REF!</v>
      </c>
      <c r="O7819">
        <v>68426.616454999996</v>
      </c>
      <c r="P7819">
        <v>88</v>
      </c>
    </row>
    <row r="7820" spans="1:16">
      <c r="A7820" s="29">
        <v>7818</v>
      </c>
      <c r="B7820" s="29">
        <v>1762.222</v>
      </c>
      <c r="C7820" s="29">
        <v>47621.097999999882</v>
      </c>
      <c r="D7820" s="29">
        <v>1</v>
      </c>
      <c r="E7820" s="29">
        <v>1</v>
      </c>
      <c r="F7820" s="29">
        <v>70393.143999999986</v>
      </c>
      <c r="G7820" s="29">
        <v>1</v>
      </c>
      <c r="H7820" s="29">
        <v>1</v>
      </c>
      <c r="I7820" s="29">
        <v>1</v>
      </c>
      <c r="K7820" s="432"/>
      <c r="L7820" s="432" t="e">
        <f>IF(K7820=0,#REF!,0)</f>
        <v>#REF!</v>
      </c>
      <c r="O7820">
        <v>68219.666137000007</v>
      </c>
      <c r="P7820">
        <v>90</v>
      </c>
    </row>
    <row r="7821" spans="1:16">
      <c r="A7821" s="29">
        <v>7819</v>
      </c>
      <c r="B7821" s="29">
        <v>6139.8579999999993</v>
      </c>
      <c r="C7821" s="29">
        <v>30426.751999999899</v>
      </c>
      <c r="D7821" s="29">
        <v>1</v>
      </c>
      <c r="E7821" s="29">
        <v>1</v>
      </c>
      <c r="F7821" s="29">
        <v>62628.500999999989</v>
      </c>
      <c r="G7821" s="29">
        <v>1</v>
      </c>
      <c r="H7821" s="29">
        <v>1</v>
      </c>
      <c r="I7821" s="29">
        <v>1</v>
      </c>
      <c r="K7821" s="432"/>
      <c r="L7821" s="432" t="e">
        <f>IF(K7821=0,#REF!,0)</f>
        <v>#REF!</v>
      </c>
      <c r="O7821">
        <v>67746.341004000002</v>
      </c>
      <c r="P7821">
        <v>128</v>
      </c>
    </row>
    <row r="7822" spans="1:16">
      <c r="A7822" s="29">
        <v>7820</v>
      </c>
      <c r="B7822" s="29">
        <v>7599.07</v>
      </c>
      <c r="C7822" s="29">
        <v>31726.860999999899</v>
      </c>
      <c r="D7822" s="29">
        <v>1</v>
      </c>
      <c r="E7822" s="29">
        <v>1</v>
      </c>
      <c r="F7822" s="29">
        <v>59798.95999999989</v>
      </c>
      <c r="G7822" s="29">
        <v>1</v>
      </c>
      <c r="H7822" s="29">
        <v>1</v>
      </c>
      <c r="I7822" s="29">
        <v>1</v>
      </c>
      <c r="K7822" s="432"/>
      <c r="L7822" s="432" t="e">
        <f>IF(K7822=0,#REF!,0)</f>
        <v>#REF!</v>
      </c>
      <c r="O7822">
        <v>66129.409453999993</v>
      </c>
      <c r="P7822">
        <v>136</v>
      </c>
    </row>
    <row r="7823" spans="1:16">
      <c r="A7823" s="29">
        <v>7821</v>
      </c>
      <c r="B7823" s="29">
        <v>1762.222</v>
      </c>
      <c r="C7823" s="29">
        <v>17731.7399999999</v>
      </c>
      <c r="D7823" s="29">
        <v>1</v>
      </c>
      <c r="E7823" s="29">
        <v>1</v>
      </c>
      <c r="F7823" s="29">
        <v>69375.661999999895</v>
      </c>
      <c r="G7823" s="29">
        <v>1</v>
      </c>
      <c r="H7823" s="29">
        <v>1</v>
      </c>
      <c r="I7823" s="29">
        <v>1</v>
      </c>
      <c r="K7823" s="432"/>
      <c r="L7823" s="432" t="e">
        <f>IF(K7823=0,#REF!,0)</f>
        <v>#REF!</v>
      </c>
      <c r="O7823">
        <v>63603.034148999999</v>
      </c>
      <c r="P7823">
        <v>148</v>
      </c>
    </row>
    <row r="7824" spans="1:16">
      <c r="A7824" s="29">
        <v>7822</v>
      </c>
      <c r="B7824" s="29">
        <v>1762.222</v>
      </c>
      <c r="C7824" s="29">
        <v>17321.051999999901</v>
      </c>
      <c r="D7824" s="29">
        <v>1</v>
      </c>
      <c r="E7824" s="29">
        <v>1</v>
      </c>
      <c r="F7824" s="29">
        <v>2995.8469999999902</v>
      </c>
      <c r="G7824" s="29">
        <v>1</v>
      </c>
      <c r="H7824" s="29">
        <v>1</v>
      </c>
      <c r="I7824" s="29">
        <v>1</v>
      </c>
      <c r="K7824" s="432"/>
      <c r="L7824" s="432" t="e">
        <f>IF(K7824=0,#REF!,0)</f>
        <v>#REF!</v>
      </c>
      <c r="O7824">
        <v>61901.335113999987</v>
      </c>
      <c r="P7824">
        <v>155</v>
      </c>
    </row>
    <row r="7825" spans="1:16">
      <c r="A7825" s="29">
        <v>7823</v>
      </c>
      <c r="B7825" s="29">
        <v>1762.222</v>
      </c>
      <c r="C7825" s="29">
        <v>17051.579999999889</v>
      </c>
      <c r="D7825" s="29">
        <v>1</v>
      </c>
      <c r="E7825" s="29">
        <v>1</v>
      </c>
      <c r="F7825" s="29">
        <v>1899.1469999999999</v>
      </c>
      <c r="G7825" s="29">
        <v>1</v>
      </c>
      <c r="H7825" s="29">
        <v>1</v>
      </c>
      <c r="I7825" s="29">
        <v>1</v>
      </c>
      <c r="K7825" s="432"/>
      <c r="L7825" s="432" t="e">
        <f>IF(K7825=0,#REF!,0)</f>
        <v>#REF!</v>
      </c>
      <c r="O7825">
        <v>62493.679107999997</v>
      </c>
      <c r="P7825">
        <v>152</v>
      </c>
    </row>
    <row r="7826" spans="1:16">
      <c r="A7826" s="29">
        <v>7824</v>
      </c>
      <c r="B7826" s="29">
        <v>1032.623999999998</v>
      </c>
      <c r="C7826" s="29">
        <v>17002.178999999898</v>
      </c>
      <c r="D7826" s="29">
        <v>1</v>
      </c>
      <c r="E7826" s="29">
        <v>1</v>
      </c>
      <c r="F7826" s="29">
        <v>2037.5920000000001</v>
      </c>
      <c r="G7826" s="29">
        <v>1</v>
      </c>
      <c r="H7826" s="29">
        <v>1</v>
      </c>
      <c r="I7826" s="29">
        <v>1</v>
      </c>
      <c r="K7826" s="432"/>
      <c r="L7826" s="432" t="e">
        <f>IF(K7826=0,#REF!,0)</f>
        <v>#REF!</v>
      </c>
      <c r="O7826">
        <v>62160.621765000004</v>
      </c>
      <c r="P7826">
        <v>141</v>
      </c>
    </row>
    <row r="7827" spans="1:16">
      <c r="A7827" s="29">
        <v>7825</v>
      </c>
      <c r="B7827" s="29">
        <v>1032.623999999998</v>
      </c>
      <c r="C7827" s="29">
        <v>16889.233999999899</v>
      </c>
      <c r="D7827" s="29">
        <v>1</v>
      </c>
      <c r="E7827" s="29">
        <v>1</v>
      </c>
      <c r="F7827" s="29">
        <v>3576.8129999999992</v>
      </c>
      <c r="G7827" s="29">
        <v>1</v>
      </c>
      <c r="H7827" s="29">
        <v>1</v>
      </c>
      <c r="I7827" s="29">
        <v>1</v>
      </c>
      <c r="K7827" s="432"/>
      <c r="L7827" s="432" t="e">
        <f>IF(K7827=0,#REF!,0)</f>
        <v>#REF!</v>
      </c>
      <c r="O7827">
        <v>61129.245758999998</v>
      </c>
      <c r="P7827">
        <v>126</v>
      </c>
    </row>
    <row r="7828" spans="1:16">
      <c r="A7828" s="29">
        <v>7826</v>
      </c>
      <c r="B7828" s="29">
        <v>1032.623999999998</v>
      </c>
      <c r="C7828" s="29">
        <v>16803.654999999901</v>
      </c>
      <c r="D7828" s="29">
        <v>1</v>
      </c>
      <c r="E7828" s="29">
        <v>1</v>
      </c>
      <c r="F7828" s="29">
        <v>7505.5769999999884</v>
      </c>
      <c r="G7828" s="29">
        <v>1</v>
      </c>
      <c r="H7828" s="29">
        <v>1</v>
      </c>
      <c r="I7828" s="29">
        <v>1</v>
      </c>
      <c r="K7828" s="432"/>
      <c r="L7828" s="432" t="e">
        <f>IF(K7828=0,#REF!,0)</f>
        <v>#REF!</v>
      </c>
      <c r="O7828">
        <v>58028.525452000002</v>
      </c>
      <c r="P7828">
        <v>125</v>
      </c>
    </row>
    <row r="7829" spans="1:16">
      <c r="A7829" s="29">
        <v>7827</v>
      </c>
      <c r="B7829" s="29">
        <v>1032.623999999998</v>
      </c>
      <c r="C7829" s="29">
        <v>16815.211999999901</v>
      </c>
      <c r="D7829" s="29">
        <v>1</v>
      </c>
      <c r="E7829" s="29">
        <v>1</v>
      </c>
      <c r="F7829" s="29">
        <v>11848.859999999901</v>
      </c>
      <c r="G7829" s="29">
        <v>1</v>
      </c>
      <c r="H7829" s="29">
        <v>1</v>
      </c>
      <c r="I7829" s="29">
        <v>1</v>
      </c>
      <c r="K7829" s="432"/>
      <c r="L7829" s="432" t="e">
        <f>IF(K7829=0,#REF!,0)</f>
        <v>#REF!</v>
      </c>
      <c r="O7829">
        <v>57067.318176000001</v>
      </c>
      <c r="P7829">
        <v>119</v>
      </c>
    </row>
    <row r="7830" spans="1:16">
      <c r="A7830" s="29">
        <v>7828</v>
      </c>
      <c r="B7830" s="29">
        <v>1032.623999999998</v>
      </c>
      <c r="C7830" s="29">
        <v>16814.155999999901</v>
      </c>
      <c r="D7830" s="29">
        <v>1</v>
      </c>
      <c r="E7830" s="29">
        <v>1</v>
      </c>
      <c r="F7830" s="29">
        <v>15422.288999999901</v>
      </c>
      <c r="G7830" s="29">
        <v>1</v>
      </c>
      <c r="H7830" s="29">
        <v>1</v>
      </c>
      <c r="I7830" s="29">
        <v>1</v>
      </c>
      <c r="K7830" s="432"/>
      <c r="L7830" s="432" t="e">
        <f>IF(K7830=0,#REF!,0)</f>
        <v>#REF!</v>
      </c>
      <c r="O7830">
        <v>56415.778319999998</v>
      </c>
      <c r="P7830">
        <v>114</v>
      </c>
    </row>
    <row r="7831" spans="1:16">
      <c r="A7831" s="29">
        <v>7829</v>
      </c>
      <c r="B7831" s="29">
        <v>1032.623999999998</v>
      </c>
      <c r="C7831" s="29">
        <v>16818.461999999901</v>
      </c>
      <c r="D7831" s="29">
        <v>1</v>
      </c>
      <c r="E7831" s="29">
        <v>1</v>
      </c>
      <c r="F7831" s="29">
        <v>18756.638999999999</v>
      </c>
      <c r="G7831" s="29">
        <v>1</v>
      </c>
      <c r="H7831" s="29">
        <v>1</v>
      </c>
      <c r="I7831" s="29">
        <v>1</v>
      </c>
      <c r="K7831" s="432"/>
      <c r="L7831" s="432" t="e">
        <f>IF(K7831=0,#REF!,0)</f>
        <v>#REF!</v>
      </c>
      <c r="O7831">
        <v>56957.597227999999</v>
      </c>
      <c r="P7831">
        <v>118</v>
      </c>
    </row>
    <row r="7832" spans="1:16">
      <c r="A7832" s="29">
        <v>7830</v>
      </c>
      <c r="B7832" s="29">
        <v>1762.222</v>
      </c>
      <c r="C7832" s="29">
        <v>16819.78199999989</v>
      </c>
      <c r="D7832" s="29">
        <v>1</v>
      </c>
      <c r="E7832" s="29">
        <v>1</v>
      </c>
      <c r="F7832" s="29">
        <v>20798.188999999998</v>
      </c>
      <c r="G7832" s="29">
        <v>1</v>
      </c>
      <c r="H7832" s="29">
        <v>1</v>
      </c>
      <c r="I7832" s="29">
        <v>1</v>
      </c>
      <c r="K7832" s="432"/>
      <c r="L7832" s="432" t="e">
        <f>IF(K7832=0,#REF!,0)</f>
        <v>#REF!</v>
      </c>
      <c r="O7832">
        <v>58001.823088999998</v>
      </c>
      <c r="P7832">
        <v>123</v>
      </c>
    </row>
    <row r="7833" spans="1:16">
      <c r="A7833" s="29">
        <v>7831</v>
      </c>
      <c r="B7833" s="29">
        <v>6139.8579999999993</v>
      </c>
      <c r="C7833" s="29">
        <v>16924.577999999899</v>
      </c>
      <c r="D7833" s="29">
        <v>1</v>
      </c>
      <c r="E7833" s="29">
        <v>1</v>
      </c>
      <c r="F7833" s="29">
        <v>96945.919999999896</v>
      </c>
      <c r="G7833" s="29">
        <v>1</v>
      </c>
      <c r="H7833" s="29">
        <v>1</v>
      </c>
      <c r="I7833" s="29">
        <v>1</v>
      </c>
      <c r="K7833" s="432"/>
      <c r="L7833" s="432" t="e">
        <f>IF(K7833=0,#REF!,0)</f>
        <v>#REF!</v>
      </c>
      <c r="O7833">
        <v>59247.834747000001</v>
      </c>
      <c r="P7833">
        <v>138</v>
      </c>
    </row>
    <row r="7834" spans="1:16">
      <c r="A7834" s="29">
        <v>7832</v>
      </c>
      <c r="B7834" s="29">
        <v>1762.222</v>
      </c>
      <c r="C7834" s="29">
        <v>31610.38999999989</v>
      </c>
      <c r="D7834" s="29">
        <v>1</v>
      </c>
      <c r="E7834" s="29">
        <v>1</v>
      </c>
      <c r="F7834" s="29">
        <v>102053.455</v>
      </c>
      <c r="G7834" s="29">
        <v>1</v>
      </c>
      <c r="H7834" s="29">
        <v>1</v>
      </c>
      <c r="I7834" s="29">
        <v>1</v>
      </c>
      <c r="K7834" s="432"/>
      <c r="L7834" s="432" t="e">
        <f>IF(K7834=0,#REF!,0)</f>
        <v>#REF!</v>
      </c>
      <c r="O7834">
        <v>62039.245481999998</v>
      </c>
      <c r="P7834">
        <v>141</v>
      </c>
    </row>
    <row r="7835" spans="1:16">
      <c r="A7835" s="29">
        <v>7833</v>
      </c>
      <c r="B7835" s="29">
        <v>1032.623999999998</v>
      </c>
      <c r="C7835" s="29">
        <v>32291.519999999899</v>
      </c>
      <c r="D7835" s="29">
        <v>1</v>
      </c>
      <c r="E7835" s="29">
        <v>1</v>
      </c>
      <c r="F7835" s="29">
        <v>97283.582999999999</v>
      </c>
      <c r="G7835" s="29">
        <v>1</v>
      </c>
      <c r="H7835" s="29">
        <v>1</v>
      </c>
      <c r="I7835" s="29">
        <v>1</v>
      </c>
      <c r="K7835" s="432"/>
      <c r="L7835" s="432" t="e">
        <f>IF(K7835=0,#REF!,0)</f>
        <v>#REF!</v>
      </c>
      <c r="O7835">
        <v>65269.514220999998</v>
      </c>
      <c r="P7835">
        <v>129</v>
      </c>
    </row>
    <row r="7836" spans="1:16">
      <c r="A7836" s="29">
        <v>7834</v>
      </c>
      <c r="B7836" s="29">
        <v>1153.2399999999991</v>
      </c>
      <c r="C7836" s="29">
        <v>32970.472999999889</v>
      </c>
      <c r="D7836" s="29">
        <v>1</v>
      </c>
      <c r="E7836" s="29">
        <v>1</v>
      </c>
      <c r="F7836" s="29">
        <v>88601.420999999988</v>
      </c>
      <c r="G7836" s="29">
        <v>1</v>
      </c>
      <c r="H7836" s="29">
        <v>1</v>
      </c>
      <c r="I7836" s="29">
        <v>1</v>
      </c>
      <c r="K7836" s="432"/>
      <c r="L7836" s="432" t="e">
        <f>IF(K7836=0,#REF!,0)</f>
        <v>#REF!</v>
      </c>
      <c r="O7836">
        <v>70152.675231999994</v>
      </c>
      <c r="P7836">
        <v>110</v>
      </c>
    </row>
    <row r="7837" spans="1:16">
      <c r="A7837" s="29">
        <v>7835</v>
      </c>
      <c r="B7837" s="29">
        <v>1213.5469999999989</v>
      </c>
      <c r="C7837" s="29">
        <v>33304.965999999891</v>
      </c>
      <c r="D7837" s="29">
        <v>1</v>
      </c>
      <c r="E7837" s="29">
        <v>1</v>
      </c>
      <c r="F7837" s="29">
        <v>75862.312999999893</v>
      </c>
      <c r="G7837" s="29">
        <v>1</v>
      </c>
      <c r="H7837" s="29">
        <v>1</v>
      </c>
      <c r="I7837" s="29">
        <v>1</v>
      </c>
      <c r="K7837" s="432"/>
      <c r="L7837" s="432" t="e">
        <f>IF(K7837=0,#REF!,0)</f>
        <v>#REF!</v>
      </c>
      <c r="O7837">
        <v>70576.603820000004</v>
      </c>
      <c r="P7837">
        <v>103</v>
      </c>
    </row>
    <row r="7838" spans="1:16">
      <c r="A7838" s="29">
        <v>7836</v>
      </c>
      <c r="B7838" s="29">
        <v>1213.5469999999989</v>
      </c>
      <c r="C7838" s="29">
        <v>32543.555999999891</v>
      </c>
      <c r="D7838" s="29">
        <v>1</v>
      </c>
      <c r="E7838" s="29">
        <v>1</v>
      </c>
      <c r="F7838" s="29">
        <v>67103.058999999892</v>
      </c>
      <c r="G7838" s="29">
        <v>1</v>
      </c>
      <c r="H7838" s="29">
        <v>1</v>
      </c>
      <c r="I7838" s="29">
        <v>1</v>
      </c>
      <c r="K7838" s="432"/>
      <c r="L7838" s="432" t="e">
        <f>IF(K7838=0,#REF!,0)</f>
        <v>#REF!</v>
      </c>
      <c r="O7838">
        <v>70346.812254999997</v>
      </c>
      <c r="P7838">
        <v>93</v>
      </c>
    </row>
    <row r="7839" spans="1:16">
      <c r="A7839" s="29">
        <v>7837</v>
      </c>
      <c r="B7839" s="29">
        <v>6200.1660000000002</v>
      </c>
      <c r="C7839" s="29">
        <v>30543.084999999999</v>
      </c>
      <c r="D7839" s="29">
        <v>1</v>
      </c>
      <c r="E7839" s="29">
        <v>1</v>
      </c>
      <c r="F7839" s="29">
        <v>50084.798999999897</v>
      </c>
      <c r="G7839" s="29">
        <v>1</v>
      </c>
      <c r="H7839" s="29">
        <v>1</v>
      </c>
      <c r="I7839" s="29">
        <v>1</v>
      </c>
      <c r="K7839" s="432"/>
      <c r="L7839" s="432" t="e">
        <f>IF(K7839=0,#REF!,0)</f>
        <v>#REF!</v>
      </c>
      <c r="O7839">
        <v>66384.101381</v>
      </c>
      <c r="P7839">
        <v>83</v>
      </c>
    </row>
    <row r="7840" spans="1:16">
      <c r="A7840" s="29">
        <v>7838</v>
      </c>
      <c r="B7840" s="29">
        <v>1762.222</v>
      </c>
      <c r="C7840" s="29">
        <v>30362.0609999999</v>
      </c>
      <c r="D7840" s="29">
        <v>1</v>
      </c>
      <c r="E7840" s="29">
        <v>1</v>
      </c>
      <c r="F7840" s="29">
        <v>55821.783999999898</v>
      </c>
      <c r="G7840" s="29">
        <v>1</v>
      </c>
      <c r="H7840" s="29">
        <v>1</v>
      </c>
      <c r="I7840" s="29">
        <v>1</v>
      </c>
      <c r="K7840" s="432"/>
      <c r="L7840" s="432" t="e">
        <f>IF(K7840=0,#REF!,0)</f>
        <v>#REF!</v>
      </c>
      <c r="O7840">
        <v>65680.775483000005</v>
      </c>
      <c r="P7840">
        <v>75</v>
      </c>
    </row>
    <row r="7841" spans="1:16">
      <c r="A7841" s="29">
        <v>7839</v>
      </c>
      <c r="B7841" s="29">
        <v>1032.623999999998</v>
      </c>
      <c r="C7841" s="29">
        <v>31109.579999999889</v>
      </c>
      <c r="D7841" s="29">
        <v>1</v>
      </c>
      <c r="E7841" s="29">
        <v>1</v>
      </c>
      <c r="F7841" s="29">
        <v>55252.129000000001</v>
      </c>
      <c r="G7841" s="29">
        <v>1</v>
      </c>
      <c r="H7841" s="29">
        <v>1</v>
      </c>
      <c r="I7841" s="29">
        <v>1</v>
      </c>
      <c r="K7841" s="432"/>
      <c r="L7841" s="432" t="e">
        <f>IF(K7841=0,#REF!,0)</f>
        <v>#REF!</v>
      </c>
      <c r="O7841">
        <v>68428.644836000007</v>
      </c>
      <c r="P7841">
        <v>83</v>
      </c>
    </row>
    <row r="7842" spans="1:16">
      <c r="A7842" s="29">
        <v>7840</v>
      </c>
      <c r="B7842" s="29">
        <v>1032.623999999998</v>
      </c>
      <c r="C7842" s="29">
        <v>30811.549999999901</v>
      </c>
      <c r="D7842" s="29">
        <v>1</v>
      </c>
      <c r="E7842" s="29">
        <v>1</v>
      </c>
      <c r="F7842" s="29">
        <v>55437.67</v>
      </c>
      <c r="G7842" s="29">
        <v>1</v>
      </c>
      <c r="H7842" s="29">
        <v>1</v>
      </c>
      <c r="I7842" s="29">
        <v>1</v>
      </c>
      <c r="K7842" s="432"/>
      <c r="L7842" s="432" t="e">
        <f>IF(K7842=0,#REF!,0)</f>
        <v>#REF!</v>
      </c>
      <c r="O7842">
        <v>68604.021789999999</v>
      </c>
      <c r="P7842">
        <v>87</v>
      </c>
    </row>
    <row r="7843" spans="1:16">
      <c r="A7843" s="29">
        <v>7841</v>
      </c>
      <c r="B7843" s="29">
        <v>1032.623999999998</v>
      </c>
      <c r="C7843" s="29">
        <v>30521.823999999899</v>
      </c>
      <c r="D7843" s="29">
        <v>1</v>
      </c>
      <c r="E7843" s="29">
        <v>1</v>
      </c>
      <c r="F7843" s="29">
        <v>57247.537999999993</v>
      </c>
      <c r="G7843" s="29">
        <v>1</v>
      </c>
      <c r="H7843" s="29">
        <v>1</v>
      </c>
      <c r="I7843" s="29">
        <v>1</v>
      </c>
      <c r="K7843" s="432"/>
      <c r="L7843" s="432" t="e">
        <f>IF(K7843=0,#REF!,0)</f>
        <v>#REF!</v>
      </c>
      <c r="O7843">
        <v>69072.989197000003</v>
      </c>
      <c r="P7843">
        <v>96</v>
      </c>
    </row>
    <row r="7844" spans="1:16">
      <c r="A7844" s="29">
        <v>7842</v>
      </c>
      <c r="B7844" s="29">
        <v>1762.222</v>
      </c>
      <c r="C7844" s="29">
        <v>29960.747999999901</v>
      </c>
      <c r="D7844" s="29">
        <v>1</v>
      </c>
      <c r="E7844" s="29">
        <v>1</v>
      </c>
      <c r="F7844" s="29">
        <v>59145.874999999993</v>
      </c>
      <c r="G7844" s="29">
        <v>1</v>
      </c>
      <c r="H7844" s="29">
        <v>1</v>
      </c>
      <c r="I7844" s="29">
        <v>1</v>
      </c>
      <c r="K7844" s="432"/>
      <c r="L7844" s="432" t="e">
        <f>IF(K7844=0,#REF!,0)</f>
        <v>#REF!</v>
      </c>
      <c r="O7844">
        <v>69516.914185000001</v>
      </c>
      <c r="P7844">
        <v>112</v>
      </c>
    </row>
    <row r="7845" spans="1:16">
      <c r="A7845" s="29">
        <v>7843</v>
      </c>
      <c r="B7845" s="29">
        <v>6139.8579999999993</v>
      </c>
      <c r="C7845" s="29">
        <v>30014.399999999889</v>
      </c>
      <c r="D7845" s="29">
        <v>1</v>
      </c>
      <c r="E7845" s="29">
        <v>1</v>
      </c>
      <c r="F7845" s="29">
        <v>53279.261999999988</v>
      </c>
      <c r="G7845" s="29">
        <v>1</v>
      </c>
      <c r="H7845" s="29">
        <v>1</v>
      </c>
      <c r="I7845" s="29">
        <v>1</v>
      </c>
      <c r="K7845" s="432"/>
      <c r="L7845" s="432" t="e">
        <f>IF(K7845=0,#REF!,0)</f>
        <v>#REF!</v>
      </c>
      <c r="O7845">
        <v>70048.347169000001</v>
      </c>
      <c r="P7845">
        <v>133</v>
      </c>
    </row>
    <row r="7846" spans="1:16">
      <c r="A7846" s="29">
        <v>7844</v>
      </c>
      <c r="B7846" s="29">
        <v>7599.07</v>
      </c>
      <c r="C7846" s="29">
        <v>31177.81899999989</v>
      </c>
      <c r="D7846" s="29">
        <v>1</v>
      </c>
      <c r="E7846" s="29">
        <v>1</v>
      </c>
      <c r="F7846" s="29">
        <v>46386.529000000002</v>
      </c>
      <c r="G7846" s="29">
        <v>1</v>
      </c>
      <c r="H7846" s="29">
        <v>1</v>
      </c>
      <c r="I7846" s="29">
        <v>1</v>
      </c>
      <c r="K7846" s="432"/>
      <c r="L7846" s="432" t="e">
        <f>IF(K7846=0,#REF!,0)</f>
        <v>#REF!</v>
      </c>
      <c r="O7846">
        <v>68119.157531999997</v>
      </c>
      <c r="P7846">
        <v>157</v>
      </c>
    </row>
    <row r="7847" spans="1:16">
      <c r="A7847" s="29">
        <v>7845</v>
      </c>
      <c r="B7847" s="29">
        <v>1762.222</v>
      </c>
      <c r="C7847" s="29">
        <v>17373.001999999891</v>
      </c>
      <c r="D7847" s="29">
        <v>1</v>
      </c>
      <c r="E7847" s="29">
        <v>1</v>
      </c>
      <c r="F7847" s="29">
        <v>55042.46899999999</v>
      </c>
      <c r="G7847" s="29">
        <v>1</v>
      </c>
      <c r="H7847" s="29">
        <v>1</v>
      </c>
      <c r="I7847" s="29">
        <v>1</v>
      </c>
      <c r="K7847" s="432"/>
      <c r="L7847" s="432" t="e">
        <f>IF(K7847=0,#REF!,0)</f>
        <v>#REF!</v>
      </c>
      <c r="O7847">
        <v>66388.171019999994</v>
      </c>
      <c r="P7847">
        <v>167</v>
      </c>
    </row>
    <row r="7848" spans="1:16">
      <c r="A7848" s="29">
        <v>7846</v>
      </c>
      <c r="B7848" s="29">
        <v>1762.222</v>
      </c>
      <c r="C7848" s="29">
        <v>16923.629999999899</v>
      </c>
      <c r="D7848" s="29">
        <v>1</v>
      </c>
      <c r="E7848" s="29">
        <v>1</v>
      </c>
      <c r="F7848" s="29">
        <v>2445.598</v>
      </c>
      <c r="G7848" s="29">
        <v>1</v>
      </c>
      <c r="H7848" s="29">
        <v>1</v>
      </c>
      <c r="I7848" s="29">
        <v>1</v>
      </c>
      <c r="K7848" s="432"/>
      <c r="L7848" s="432" t="e">
        <f>IF(K7848=0,#REF!,0)</f>
        <v>#REF!</v>
      </c>
      <c r="O7848">
        <v>63765.196472000003</v>
      </c>
      <c r="P7848">
        <v>169</v>
      </c>
    </row>
    <row r="7849" spans="1:16">
      <c r="A7849" s="29">
        <v>7847</v>
      </c>
      <c r="B7849" s="29">
        <v>1762.222</v>
      </c>
      <c r="C7849" s="29">
        <v>16474.986999999899</v>
      </c>
      <c r="D7849" s="29">
        <v>1</v>
      </c>
      <c r="E7849" s="29">
        <v>1</v>
      </c>
      <c r="F7849" s="29">
        <v>1995.0409999999999</v>
      </c>
      <c r="G7849" s="29">
        <v>1</v>
      </c>
      <c r="H7849" s="29">
        <v>1</v>
      </c>
      <c r="I7849" s="29">
        <v>1</v>
      </c>
      <c r="K7849" s="432"/>
      <c r="L7849" s="432" t="e">
        <f>IF(K7849=0,#REF!,0)</f>
        <v>#REF!</v>
      </c>
      <c r="O7849">
        <v>63741.333618999997</v>
      </c>
      <c r="P7849">
        <v>165</v>
      </c>
    </row>
    <row r="7850" spans="1:16">
      <c r="A7850" s="29">
        <v>7848</v>
      </c>
      <c r="B7850" s="29">
        <v>1032.623999999998</v>
      </c>
      <c r="C7850" s="29">
        <v>16490.213999999902</v>
      </c>
      <c r="D7850" s="29">
        <v>1</v>
      </c>
      <c r="E7850" s="29">
        <v>1</v>
      </c>
      <c r="F7850" s="29">
        <v>1210.4390000000001</v>
      </c>
      <c r="G7850" s="29">
        <v>1</v>
      </c>
      <c r="H7850" s="29">
        <v>1</v>
      </c>
      <c r="I7850" s="29">
        <v>1</v>
      </c>
      <c r="K7850" s="432"/>
      <c r="L7850" s="432" t="e">
        <f>IF(K7850=0,#REF!,0)</f>
        <v>#REF!</v>
      </c>
      <c r="O7850">
        <v>63443.480223999999</v>
      </c>
      <c r="P7850">
        <v>152</v>
      </c>
    </row>
    <row r="7851" spans="1:16">
      <c r="A7851" s="29">
        <v>7849</v>
      </c>
      <c r="B7851" s="29">
        <v>1032.623999999998</v>
      </c>
      <c r="C7851" s="29">
        <v>16777.016999999902</v>
      </c>
      <c r="D7851" s="29">
        <v>1</v>
      </c>
      <c r="E7851" s="29">
        <v>1</v>
      </c>
      <c r="F7851" s="29">
        <v>956.96299999999997</v>
      </c>
      <c r="G7851" s="29">
        <v>1</v>
      </c>
      <c r="H7851" s="29">
        <v>1</v>
      </c>
      <c r="I7851" s="29">
        <v>1</v>
      </c>
      <c r="K7851" s="432"/>
      <c r="L7851" s="432" t="e">
        <f>IF(K7851=0,#REF!,0)</f>
        <v>#REF!</v>
      </c>
      <c r="O7851">
        <v>63961.957762999999</v>
      </c>
      <c r="P7851">
        <v>131</v>
      </c>
    </row>
    <row r="7852" spans="1:16">
      <c r="A7852" s="29">
        <v>7850</v>
      </c>
      <c r="B7852" s="29">
        <v>1032.623999999998</v>
      </c>
      <c r="C7852" s="29">
        <v>16554.5959999999</v>
      </c>
      <c r="D7852" s="29">
        <v>1</v>
      </c>
      <c r="E7852" s="29">
        <v>1</v>
      </c>
      <c r="F7852" s="29">
        <v>770.44900000000007</v>
      </c>
      <c r="G7852" s="29">
        <v>1</v>
      </c>
      <c r="H7852" s="29">
        <v>1</v>
      </c>
      <c r="I7852" s="29">
        <v>1</v>
      </c>
      <c r="K7852" s="432"/>
      <c r="L7852" s="432" t="e">
        <f>IF(K7852=0,#REF!,0)</f>
        <v>#REF!</v>
      </c>
      <c r="O7852">
        <v>60852.387695999998</v>
      </c>
      <c r="P7852">
        <v>124</v>
      </c>
    </row>
    <row r="7853" spans="1:16">
      <c r="A7853" s="29">
        <v>7851</v>
      </c>
      <c r="B7853" s="29">
        <v>1032.623999999998</v>
      </c>
      <c r="C7853" s="29">
        <v>16493.807999999899</v>
      </c>
      <c r="D7853" s="29">
        <v>1</v>
      </c>
      <c r="E7853" s="29">
        <v>1</v>
      </c>
      <c r="F7853" s="29">
        <v>894.34899999999993</v>
      </c>
      <c r="G7853" s="29">
        <v>1</v>
      </c>
      <c r="H7853" s="29">
        <v>1</v>
      </c>
      <c r="I7853" s="29">
        <v>1</v>
      </c>
      <c r="K7853" s="432"/>
      <c r="L7853" s="432" t="e">
        <f>IF(K7853=0,#REF!,0)</f>
        <v>#REF!</v>
      </c>
      <c r="O7853">
        <v>58913.169983</v>
      </c>
      <c r="P7853">
        <v>119</v>
      </c>
    </row>
    <row r="7854" spans="1:16">
      <c r="A7854" s="29">
        <v>7852</v>
      </c>
      <c r="B7854" s="29">
        <v>1032.623999999998</v>
      </c>
      <c r="C7854" s="29">
        <v>16465.861999999899</v>
      </c>
      <c r="D7854" s="29">
        <v>1</v>
      </c>
      <c r="E7854" s="29">
        <v>1</v>
      </c>
      <c r="F7854" s="29">
        <v>1248.822999999999</v>
      </c>
      <c r="G7854" s="29">
        <v>1</v>
      </c>
      <c r="H7854" s="29">
        <v>1</v>
      </c>
      <c r="I7854" s="29">
        <v>1</v>
      </c>
      <c r="K7854" s="432"/>
      <c r="L7854" s="432" t="e">
        <f>IF(K7854=0,#REF!,0)</f>
        <v>#REF!</v>
      </c>
      <c r="O7854">
        <v>59690.165130000001</v>
      </c>
      <c r="P7854">
        <v>114</v>
      </c>
    </row>
    <row r="7855" spans="1:16">
      <c r="A7855" s="29">
        <v>7853</v>
      </c>
      <c r="B7855" s="29">
        <v>1032.623999999998</v>
      </c>
      <c r="C7855" s="29">
        <v>16410.815999999901</v>
      </c>
      <c r="D7855" s="29">
        <v>1</v>
      </c>
      <c r="E7855" s="29">
        <v>1</v>
      </c>
      <c r="F7855" s="29">
        <v>1722.9419999999991</v>
      </c>
      <c r="G7855" s="29">
        <v>1</v>
      </c>
      <c r="H7855" s="29">
        <v>1</v>
      </c>
      <c r="I7855" s="29">
        <v>1</v>
      </c>
      <c r="K7855" s="432"/>
      <c r="L7855" s="432" t="e">
        <f>IF(K7855=0,#REF!,0)</f>
        <v>#REF!</v>
      </c>
      <c r="O7855">
        <v>59875.148926000002</v>
      </c>
      <c r="P7855">
        <v>109</v>
      </c>
    </row>
    <row r="7856" spans="1:16">
      <c r="A7856" s="29">
        <v>7854</v>
      </c>
      <c r="B7856" s="29">
        <v>1762.222</v>
      </c>
      <c r="C7856" s="29">
        <v>16442.734999999891</v>
      </c>
      <c r="D7856" s="29">
        <v>1</v>
      </c>
      <c r="E7856" s="29">
        <v>1</v>
      </c>
      <c r="F7856" s="29">
        <v>3490.4409999999989</v>
      </c>
      <c r="G7856" s="29">
        <v>1</v>
      </c>
      <c r="H7856" s="29">
        <v>1</v>
      </c>
      <c r="I7856" s="29">
        <v>1</v>
      </c>
      <c r="K7856" s="432"/>
      <c r="L7856" s="432" t="e">
        <f>IF(K7856=0,#REF!,0)</f>
        <v>#REF!</v>
      </c>
      <c r="O7856">
        <v>61011.652343000002</v>
      </c>
      <c r="P7856">
        <v>115</v>
      </c>
    </row>
    <row r="7857" spans="1:16">
      <c r="A7857" s="29">
        <v>7855</v>
      </c>
      <c r="B7857" s="29">
        <v>6139.8579999999993</v>
      </c>
      <c r="C7857" s="29">
        <v>16519.7249999999</v>
      </c>
      <c r="D7857" s="29">
        <v>1</v>
      </c>
      <c r="E7857" s="29">
        <v>1</v>
      </c>
      <c r="F7857" s="29">
        <v>79935.9889999999</v>
      </c>
      <c r="G7857" s="29">
        <v>1</v>
      </c>
      <c r="H7857" s="29">
        <v>1</v>
      </c>
      <c r="I7857" s="29">
        <v>1</v>
      </c>
      <c r="K7857" s="432"/>
      <c r="L7857" s="432" t="e">
        <f>IF(K7857=0,#REF!,0)</f>
        <v>#REF!</v>
      </c>
      <c r="O7857">
        <v>61993.512145000001</v>
      </c>
      <c r="P7857">
        <v>127</v>
      </c>
    </row>
    <row r="7858" spans="1:16">
      <c r="A7858" s="29">
        <v>7856</v>
      </c>
      <c r="B7858" s="29">
        <v>1762.222</v>
      </c>
      <c r="C7858" s="29">
        <v>16852.816999999901</v>
      </c>
      <c r="D7858" s="29">
        <v>1</v>
      </c>
      <c r="E7858" s="29">
        <v>1</v>
      </c>
      <c r="F7858" s="29">
        <v>85227.441000000006</v>
      </c>
      <c r="G7858" s="29">
        <v>1</v>
      </c>
      <c r="H7858" s="29">
        <v>1</v>
      </c>
      <c r="I7858" s="29">
        <v>1</v>
      </c>
      <c r="K7858" s="432"/>
      <c r="L7858" s="432" t="e">
        <f>IF(K7858=0,#REF!,0)</f>
        <v>#REF!</v>
      </c>
      <c r="O7858">
        <v>63426.792968999987</v>
      </c>
      <c r="P7858">
        <v>145</v>
      </c>
    </row>
    <row r="7859" spans="1:16">
      <c r="A7859" s="29">
        <v>7857</v>
      </c>
      <c r="B7859" s="29">
        <v>1032.623999999998</v>
      </c>
      <c r="C7859" s="29">
        <v>17892.10399999989</v>
      </c>
      <c r="D7859" s="29">
        <v>1</v>
      </c>
      <c r="E7859" s="29">
        <v>1</v>
      </c>
      <c r="F7859" s="29">
        <v>85156.884999999893</v>
      </c>
      <c r="G7859" s="29">
        <v>1</v>
      </c>
      <c r="H7859" s="29">
        <v>1</v>
      </c>
      <c r="I7859" s="29">
        <v>1</v>
      </c>
      <c r="K7859" s="432"/>
      <c r="L7859" s="432" t="e">
        <f>IF(K7859=0,#REF!,0)</f>
        <v>#REF!</v>
      </c>
      <c r="O7859">
        <v>66266.177886999998</v>
      </c>
      <c r="P7859">
        <v>130</v>
      </c>
    </row>
    <row r="7860" spans="1:16">
      <c r="A7860" s="29">
        <v>7858</v>
      </c>
      <c r="B7860" s="29">
        <v>1153.2399999999991</v>
      </c>
      <c r="C7860" s="29">
        <v>18830.587999999902</v>
      </c>
      <c r="D7860" s="29">
        <v>1</v>
      </c>
      <c r="E7860" s="29">
        <v>1</v>
      </c>
      <c r="F7860" s="29">
        <v>80854.460999999996</v>
      </c>
      <c r="G7860" s="29">
        <v>1</v>
      </c>
      <c r="H7860" s="29">
        <v>1</v>
      </c>
      <c r="I7860" s="29">
        <v>1</v>
      </c>
      <c r="K7860" s="432"/>
      <c r="L7860" s="432" t="e">
        <f>IF(K7860=0,#REF!,0)</f>
        <v>#REF!</v>
      </c>
      <c r="O7860">
        <v>70855.393647000004</v>
      </c>
      <c r="P7860">
        <v>116</v>
      </c>
    </row>
    <row r="7861" spans="1:16">
      <c r="A7861" s="29">
        <v>7859</v>
      </c>
      <c r="B7861" s="29">
        <v>1213.5469999999989</v>
      </c>
      <c r="C7861" s="29">
        <v>19648.929999999898</v>
      </c>
      <c r="D7861" s="29">
        <v>1</v>
      </c>
      <c r="E7861" s="29">
        <v>1</v>
      </c>
      <c r="F7861" s="29">
        <v>77879.861000000004</v>
      </c>
      <c r="G7861" s="29">
        <v>1</v>
      </c>
      <c r="H7861" s="29">
        <v>1</v>
      </c>
      <c r="I7861" s="29">
        <v>1</v>
      </c>
      <c r="K7861" s="432"/>
      <c r="L7861" s="432" t="e">
        <f>IF(K7861=0,#REF!,0)</f>
        <v>#REF!</v>
      </c>
      <c r="O7861">
        <v>71913.399047999992</v>
      </c>
      <c r="P7861">
        <v>109</v>
      </c>
    </row>
    <row r="7862" spans="1:16">
      <c r="A7862" s="29">
        <v>7860</v>
      </c>
      <c r="B7862" s="29">
        <v>1213.5469999999989</v>
      </c>
      <c r="C7862" s="29">
        <v>19223.8999999999</v>
      </c>
      <c r="D7862" s="29">
        <v>1</v>
      </c>
      <c r="E7862" s="29">
        <v>1</v>
      </c>
      <c r="F7862" s="29">
        <v>74109.05999999991</v>
      </c>
      <c r="G7862" s="29">
        <v>1</v>
      </c>
      <c r="H7862" s="29">
        <v>1</v>
      </c>
      <c r="I7862" s="29">
        <v>1</v>
      </c>
      <c r="K7862" s="432"/>
      <c r="L7862" s="432" t="e">
        <f>IF(K7862=0,#REF!,0)</f>
        <v>#REF!</v>
      </c>
      <c r="O7862">
        <v>70967.349335000006</v>
      </c>
      <c r="P7862">
        <v>99</v>
      </c>
    </row>
    <row r="7863" spans="1:16">
      <c r="A7863" s="29">
        <v>7861</v>
      </c>
      <c r="B7863" s="29">
        <v>6200.1660000000002</v>
      </c>
      <c r="C7863" s="29">
        <v>17422.561999999889</v>
      </c>
      <c r="D7863" s="29">
        <v>1</v>
      </c>
      <c r="E7863" s="29">
        <v>1</v>
      </c>
      <c r="F7863" s="29">
        <v>59060.956999999893</v>
      </c>
      <c r="G7863" s="29">
        <v>1</v>
      </c>
      <c r="H7863" s="29">
        <v>1</v>
      </c>
      <c r="I7863" s="29">
        <v>1</v>
      </c>
      <c r="K7863" s="432"/>
      <c r="L7863" s="432" t="e">
        <f>IF(K7863=0,#REF!,0)</f>
        <v>#REF!</v>
      </c>
      <c r="O7863">
        <v>67724.078491000007</v>
      </c>
      <c r="P7863">
        <v>88</v>
      </c>
    </row>
    <row r="7864" spans="1:16">
      <c r="A7864" s="29">
        <v>7862</v>
      </c>
      <c r="B7864" s="29">
        <v>1762.222</v>
      </c>
      <c r="C7864" s="29">
        <v>17009.496999999901</v>
      </c>
      <c r="D7864" s="29">
        <v>1</v>
      </c>
      <c r="E7864" s="29">
        <v>1</v>
      </c>
      <c r="F7864" s="29">
        <v>54561.070000000007</v>
      </c>
      <c r="G7864" s="29">
        <v>1</v>
      </c>
      <c r="H7864" s="29">
        <v>1</v>
      </c>
      <c r="I7864" s="29">
        <v>1</v>
      </c>
      <c r="K7864" s="432"/>
      <c r="L7864" s="432" t="e">
        <f>IF(K7864=0,#REF!,0)</f>
        <v>#REF!</v>
      </c>
      <c r="O7864">
        <v>66001.827789000003</v>
      </c>
      <c r="P7864">
        <v>104</v>
      </c>
    </row>
    <row r="7865" spans="1:16">
      <c r="A7865" s="29">
        <v>7863</v>
      </c>
      <c r="B7865" s="29">
        <v>1032.623999999998</v>
      </c>
      <c r="C7865" s="29">
        <v>17638.2389999999</v>
      </c>
      <c r="D7865" s="29">
        <v>1</v>
      </c>
      <c r="E7865" s="29">
        <v>1</v>
      </c>
      <c r="F7865" s="29">
        <v>48593.0289999999</v>
      </c>
      <c r="G7865" s="29">
        <v>1</v>
      </c>
      <c r="H7865" s="29">
        <v>1</v>
      </c>
      <c r="I7865" s="29">
        <v>1</v>
      </c>
      <c r="K7865" s="432"/>
      <c r="L7865" s="432" t="e">
        <f>IF(K7865=0,#REF!,0)</f>
        <v>#REF!</v>
      </c>
      <c r="O7865">
        <v>68903.267548000003</v>
      </c>
      <c r="P7865">
        <v>92</v>
      </c>
    </row>
    <row r="7866" spans="1:16">
      <c r="A7866" s="29">
        <v>7864</v>
      </c>
      <c r="B7866" s="29">
        <v>1032.623999999998</v>
      </c>
      <c r="C7866" s="29">
        <v>17197.963999999902</v>
      </c>
      <c r="D7866" s="29">
        <v>1</v>
      </c>
      <c r="E7866" s="29">
        <v>1</v>
      </c>
      <c r="F7866" s="29">
        <v>43937.826999999997</v>
      </c>
      <c r="G7866" s="29">
        <v>1</v>
      </c>
      <c r="H7866" s="29">
        <v>1</v>
      </c>
      <c r="I7866" s="29">
        <v>1</v>
      </c>
      <c r="K7866" s="432"/>
      <c r="L7866" s="432" t="e">
        <f>IF(K7866=0,#REF!,0)</f>
        <v>#REF!</v>
      </c>
      <c r="O7866">
        <v>68444.522094999993</v>
      </c>
      <c r="P7866">
        <v>86</v>
      </c>
    </row>
    <row r="7867" spans="1:16">
      <c r="A7867" s="29">
        <v>7865</v>
      </c>
      <c r="B7867" s="29">
        <v>1032.623999999998</v>
      </c>
      <c r="C7867" s="29">
        <v>16893.216999999899</v>
      </c>
      <c r="D7867" s="29">
        <v>1</v>
      </c>
      <c r="E7867" s="29">
        <v>1</v>
      </c>
      <c r="F7867" s="29">
        <v>43542.53</v>
      </c>
      <c r="G7867" s="29">
        <v>1</v>
      </c>
      <c r="H7867" s="29">
        <v>1</v>
      </c>
      <c r="I7867" s="29">
        <v>1</v>
      </c>
      <c r="K7867" s="432"/>
      <c r="L7867" s="432" t="e">
        <f>IF(K7867=0,#REF!,0)</f>
        <v>#REF!</v>
      </c>
      <c r="O7867">
        <v>69669.010926000003</v>
      </c>
      <c r="P7867">
        <v>102</v>
      </c>
    </row>
    <row r="7868" spans="1:16">
      <c r="A7868" s="29">
        <v>7866</v>
      </c>
      <c r="B7868" s="29">
        <v>1762.222</v>
      </c>
      <c r="C7868" s="29">
        <v>16309.154999999901</v>
      </c>
      <c r="D7868" s="29">
        <v>1</v>
      </c>
      <c r="E7868" s="29">
        <v>1</v>
      </c>
      <c r="F7868" s="29">
        <v>46002.43</v>
      </c>
      <c r="G7868" s="29">
        <v>1</v>
      </c>
      <c r="H7868" s="29">
        <v>1</v>
      </c>
      <c r="I7868" s="29">
        <v>1</v>
      </c>
      <c r="K7868" s="432"/>
      <c r="L7868" s="432" t="e">
        <f>IF(K7868=0,#REF!,0)</f>
        <v>#REF!</v>
      </c>
      <c r="O7868">
        <v>70002.714783000003</v>
      </c>
      <c r="P7868">
        <v>122</v>
      </c>
    </row>
    <row r="7869" spans="1:16">
      <c r="A7869" s="29">
        <v>7867</v>
      </c>
      <c r="B7869" s="29">
        <v>6139.8579999999993</v>
      </c>
      <c r="C7869" s="29">
        <v>16325.3579999999</v>
      </c>
      <c r="D7869" s="29">
        <v>1</v>
      </c>
      <c r="E7869" s="29">
        <v>1</v>
      </c>
      <c r="F7869" s="29">
        <v>39579.083999999988</v>
      </c>
      <c r="G7869" s="29">
        <v>1</v>
      </c>
      <c r="H7869" s="29">
        <v>1</v>
      </c>
      <c r="I7869" s="29">
        <v>1</v>
      </c>
      <c r="K7869" s="432"/>
      <c r="L7869" s="432" t="e">
        <f>IF(K7869=0,#REF!,0)</f>
        <v>#REF!</v>
      </c>
      <c r="O7869">
        <v>69749.258667000002</v>
      </c>
      <c r="P7869">
        <v>138</v>
      </c>
    </row>
    <row r="7870" spans="1:16">
      <c r="A7870" s="29">
        <v>7868</v>
      </c>
      <c r="B7870" s="29">
        <v>7599.07</v>
      </c>
      <c r="C7870" s="29">
        <v>17681.503999999899</v>
      </c>
      <c r="D7870" s="29">
        <v>1</v>
      </c>
      <c r="E7870" s="29">
        <v>1</v>
      </c>
      <c r="F7870" s="29">
        <v>38845.141000000003</v>
      </c>
      <c r="G7870" s="29">
        <v>1</v>
      </c>
      <c r="H7870" s="29">
        <v>1</v>
      </c>
      <c r="I7870" s="29">
        <v>1</v>
      </c>
      <c r="K7870" s="432"/>
      <c r="L7870" s="432" t="e">
        <f>IF(K7870=0,#REF!,0)</f>
        <v>#REF!</v>
      </c>
      <c r="O7870">
        <v>67119.051696999988</v>
      </c>
      <c r="P7870">
        <v>149</v>
      </c>
    </row>
    <row r="7871" spans="1:16">
      <c r="A7871" s="29">
        <v>7869</v>
      </c>
      <c r="B7871" s="29">
        <v>1762.222</v>
      </c>
      <c r="C7871" s="29">
        <v>17201.730999999902</v>
      </c>
      <c r="D7871" s="29">
        <v>1</v>
      </c>
      <c r="E7871" s="29">
        <v>1</v>
      </c>
      <c r="F7871" s="29">
        <v>48673.712999999902</v>
      </c>
      <c r="G7871" s="29">
        <v>1</v>
      </c>
      <c r="H7871" s="29">
        <v>1</v>
      </c>
      <c r="I7871" s="29">
        <v>1</v>
      </c>
      <c r="K7871" s="432"/>
      <c r="L7871" s="432" t="e">
        <f>IF(K7871=0,#REF!,0)</f>
        <v>#REF!</v>
      </c>
      <c r="O7871">
        <v>65275.288575000013</v>
      </c>
      <c r="P7871">
        <v>156</v>
      </c>
    </row>
    <row r="7872" spans="1:16">
      <c r="A7872" s="29">
        <v>7870</v>
      </c>
      <c r="B7872" s="29">
        <v>1762.222</v>
      </c>
      <c r="C7872" s="29">
        <v>16831.475999999901</v>
      </c>
      <c r="D7872" s="29">
        <v>1</v>
      </c>
      <c r="E7872" s="29">
        <v>1</v>
      </c>
      <c r="F7872" s="29">
        <v>2323.4779999999901</v>
      </c>
      <c r="G7872" s="29">
        <v>1</v>
      </c>
      <c r="H7872" s="29">
        <v>1</v>
      </c>
      <c r="I7872" s="29">
        <v>1</v>
      </c>
      <c r="K7872" s="432"/>
      <c r="L7872" s="432" t="e">
        <f>IF(K7872=0,#REF!,0)</f>
        <v>#REF!</v>
      </c>
      <c r="O7872">
        <v>63538.459046000004</v>
      </c>
      <c r="P7872">
        <v>161</v>
      </c>
    </row>
    <row r="7873" spans="1:16">
      <c r="A7873" s="29">
        <v>7871</v>
      </c>
      <c r="B7873" s="29">
        <v>1762.222</v>
      </c>
      <c r="C7873" s="29">
        <v>16440.587999999891</v>
      </c>
      <c r="D7873" s="29">
        <v>1</v>
      </c>
      <c r="E7873" s="29">
        <v>1</v>
      </c>
      <c r="F7873" s="29">
        <v>2137.5139999999901</v>
      </c>
      <c r="G7873" s="29">
        <v>1</v>
      </c>
      <c r="H7873" s="29">
        <v>1</v>
      </c>
      <c r="I7873" s="29">
        <v>1</v>
      </c>
      <c r="K7873" s="432"/>
      <c r="L7873" s="432" t="e">
        <f>IF(K7873=0,#REF!,0)</f>
        <v>#REF!</v>
      </c>
      <c r="O7873">
        <v>62246.314940999997</v>
      </c>
      <c r="P7873">
        <v>162</v>
      </c>
    </row>
    <row r="7874" spans="1:16">
      <c r="A7874" s="29">
        <v>7872</v>
      </c>
      <c r="B7874" s="29">
        <v>1032.623999999998</v>
      </c>
      <c r="C7874" s="29">
        <v>16497.708999999901</v>
      </c>
      <c r="D7874" s="29">
        <v>1</v>
      </c>
      <c r="E7874" s="29">
        <v>1</v>
      </c>
      <c r="F7874" s="29">
        <v>1207.723</v>
      </c>
      <c r="G7874" s="29">
        <v>1</v>
      </c>
      <c r="H7874" s="29">
        <v>1</v>
      </c>
      <c r="I7874" s="29">
        <v>1</v>
      </c>
      <c r="K7874" s="432"/>
      <c r="L7874" s="432" t="e">
        <f>IF(K7874=0,#REF!,0)</f>
        <v>#REF!</v>
      </c>
      <c r="O7874">
        <v>62812.602232999998</v>
      </c>
      <c r="P7874">
        <v>157</v>
      </c>
    </row>
    <row r="7875" spans="1:16">
      <c r="A7875" s="29">
        <v>7873</v>
      </c>
      <c r="B7875" s="29">
        <v>1032.623999999998</v>
      </c>
      <c r="C7875" s="29">
        <v>17677.620999999901</v>
      </c>
      <c r="D7875" s="29">
        <v>1</v>
      </c>
      <c r="E7875" s="29">
        <v>1</v>
      </c>
      <c r="F7875" s="29">
        <v>591.84099999999989</v>
      </c>
      <c r="G7875" s="29">
        <v>1</v>
      </c>
      <c r="H7875" s="29">
        <v>1</v>
      </c>
      <c r="I7875" s="29">
        <v>1</v>
      </c>
      <c r="K7875" s="432"/>
      <c r="L7875" s="432" t="e">
        <f>IF(K7875=0,#REF!,0)</f>
        <v>#REF!</v>
      </c>
      <c r="O7875">
        <v>61388.758973000004</v>
      </c>
      <c r="P7875">
        <v>151</v>
      </c>
    </row>
    <row r="7876" spans="1:16">
      <c r="A7876" s="29">
        <v>7874</v>
      </c>
      <c r="B7876" s="29">
        <v>1032.623999999998</v>
      </c>
      <c r="C7876" s="29">
        <v>17730.163999999899</v>
      </c>
      <c r="D7876" s="29">
        <v>1</v>
      </c>
      <c r="E7876" s="29">
        <v>1</v>
      </c>
      <c r="F7876" s="29">
        <v>637.63900000000001</v>
      </c>
      <c r="G7876" s="29">
        <v>1</v>
      </c>
      <c r="H7876" s="29">
        <v>1</v>
      </c>
      <c r="I7876" s="29">
        <v>1</v>
      </c>
      <c r="K7876" s="432"/>
      <c r="L7876" s="432" t="e">
        <f>IF(K7876=0,#REF!,0)</f>
        <v>#REF!</v>
      </c>
      <c r="O7876">
        <v>58712.509461000001</v>
      </c>
      <c r="P7876">
        <v>147</v>
      </c>
    </row>
    <row r="7877" spans="1:16">
      <c r="A7877" s="29">
        <v>7875</v>
      </c>
      <c r="B7877" s="29">
        <v>1032.623999999998</v>
      </c>
      <c r="C7877" s="29">
        <v>17878.176999999901</v>
      </c>
      <c r="D7877" s="29">
        <v>1</v>
      </c>
      <c r="E7877" s="29">
        <v>1</v>
      </c>
      <c r="F7877" s="29">
        <v>2845.4699999999898</v>
      </c>
      <c r="G7877" s="29">
        <v>1</v>
      </c>
      <c r="H7877" s="29">
        <v>1</v>
      </c>
      <c r="I7877" s="29">
        <v>1</v>
      </c>
      <c r="K7877" s="432"/>
      <c r="L7877" s="432" t="e">
        <f>IF(K7877=0,#REF!,0)</f>
        <v>#REF!</v>
      </c>
      <c r="O7877">
        <v>57989.048431000003</v>
      </c>
      <c r="P7877">
        <v>141</v>
      </c>
    </row>
    <row r="7878" spans="1:16">
      <c r="A7878" s="29">
        <v>7876</v>
      </c>
      <c r="B7878" s="29">
        <v>1032.623999999998</v>
      </c>
      <c r="C7878" s="29">
        <v>17938.698999999899</v>
      </c>
      <c r="D7878" s="29">
        <v>1</v>
      </c>
      <c r="E7878" s="29">
        <v>1</v>
      </c>
      <c r="F7878" s="29">
        <v>8713.3549999999996</v>
      </c>
      <c r="G7878" s="29">
        <v>1</v>
      </c>
      <c r="H7878" s="29">
        <v>1</v>
      </c>
      <c r="I7878" s="29">
        <v>1</v>
      </c>
      <c r="K7878" s="432"/>
      <c r="L7878" s="432" t="e">
        <f>IF(K7878=0,#REF!,0)</f>
        <v>#REF!</v>
      </c>
      <c r="O7878">
        <v>58198.085419000003</v>
      </c>
      <c r="P7878">
        <v>129</v>
      </c>
    </row>
    <row r="7879" spans="1:16">
      <c r="A7879" s="29">
        <v>7877</v>
      </c>
      <c r="B7879" s="29">
        <v>1032.623999999998</v>
      </c>
      <c r="C7879" s="29">
        <v>18024.500999999891</v>
      </c>
      <c r="D7879" s="29">
        <v>1</v>
      </c>
      <c r="E7879" s="29">
        <v>1</v>
      </c>
      <c r="F7879" s="29">
        <v>14557.179</v>
      </c>
      <c r="G7879" s="29">
        <v>1</v>
      </c>
      <c r="H7879" s="29">
        <v>1</v>
      </c>
      <c r="I7879" s="29">
        <v>1</v>
      </c>
      <c r="K7879" s="432"/>
      <c r="L7879" s="432" t="e">
        <f>IF(K7879=0,#REF!,0)</f>
        <v>#REF!</v>
      </c>
      <c r="O7879">
        <v>58849.051698000003</v>
      </c>
      <c r="P7879">
        <v>128</v>
      </c>
    </row>
    <row r="7880" spans="1:16">
      <c r="A7880" s="29">
        <v>7878</v>
      </c>
      <c r="B7880" s="29">
        <v>1762.222</v>
      </c>
      <c r="C7880" s="29">
        <v>18063.1529999999</v>
      </c>
      <c r="D7880" s="29">
        <v>1</v>
      </c>
      <c r="E7880" s="29">
        <v>1</v>
      </c>
      <c r="F7880" s="29">
        <v>19810.089</v>
      </c>
      <c r="G7880" s="29">
        <v>1</v>
      </c>
      <c r="H7880" s="29">
        <v>1</v>
      </c>
      <c r="I7880" s="29">
        <v>1</v>
      </c>
      <c r="K7880" s="432"/>
      <c r="L7880" s="432" t="e">
        <f>IF(K7880=0,#REF!,0)</f>
        <v>#REF!</v>
      </c>
      <c r="O7880">
        <v>59507.401641999997</v>
      </c>
      <c r="P7880">
        <v>127</v>
      </c>
    </row>
    <row r="7881" spans="1:16">
      <c r="A7881" s="29">
        <v>7879</v>
      </c>
      <c r="B7881" s="29">
        <v>6139.8579999999993</v>
      </c>
      <c r="C7881" s="29">
        <v>18242.641999999902</v>
      </c>
      <c r="D7881" s="29">
        <v>1</v>
      </c>
      <c r="E7881" s="29">
        <v>1</v>
      </c>
      <c r="F7881" s="29">
        <v>100328.304</v>
      </c>
      <c r="G7881" s="29">
        <v>1</v>
      </c>
      <c r="H7881" s="29">
        <v>1</v>
      </c>
      <c r="I7881" s="29">
        <v>1</v>
      </c>
      <c r="K7881" s="432"/>
      <c r="L7881" s="432" t="e">
        <f>IF(K7881=0,#REF!,0)</f>
        <v>#REF!</v>
      </c>
      <c r="O7881">
        <v>59987.396941999999</v>
      </c>
      <c r="P7881">
        <v>127</v>
      </c>
    </row>
    <row r="7882" spans="1:16">
      <c r="A7882" s="29">
        <v>7880</v>
      </c>
      <c r="B7882" s="29">
        <v>1762.222</v>
      </c>
      <c r="C7882" s="29">
        <v>51110.809999999903</v>
      </c>
      <c r="D7882" s="29">
        <v>1</v>
      </c>
      <c r="E7882" s="29">
        <v>1</v>
      </c>
      <c r="F7882" s="29">
        <v>103470.8069999999</v>
      </c>
      <c r="G7882" s="29">
        <v>1</v>
      </c>
      <c r="H7882" s="29">
        <v>1</v>
      </c>
      <c r="I7882" s="29">
        <v>1</v>
      </c>
      <c r="K7882" s="432"/>
      <c r="L7882" s="432" t="e">
        <f>IF(K7882=0,#REF!,0)</f>
        <v>#REF!</v>
      </c>
      <c r="O7882">
        <v>58772.630431999998</v>
      </c>
      <c r="P7882">
        <v>130</v>
      </c>
    </row>
    <row r="7883" spans="1:16">
      <c r="A7883" s="29">
        <v>7881</v>
      </c>
      <c r="B7883" s="29">
        <v>1032.623999999998</v>
      </c>
      <c r="C7883" s="29">
        <v>80997.795999999988</v>
      </c>
      <c r="D7883" s="29">
        <v>1</v>
      </c>
      <c r="E7883" s="29">
        <v>1</v>
      </c>
      <c r="F7883" s="29">
        <v>97016.1179999999</v>
      </c>
      <c r="G7883" s="29">
        <v>1</v>
      </c>
      <c r="H7883" s="29">
        <v>1</v>
      </c>
      <c r="I7883" s="29">
        <v>1</v>
      </c>
      <c r="K7883" s="432"/>
      <c r="L7883" s="432" t="e">
        <f>IF(K7883=0,#REF!,0)</f>
        <v>#REF!</v>
      </c>
      <c r="O7883">
        <v>59361.901123000003</v>
      </c>
      <c r="P7883">
        <v>125</v>
      </c>
    </row>
    <row r="7884" spans="1:16">
      <c r="A7884" s="29">
        <v>7882</v>
      </c>
      <c r="B7884" s="29">
        <v>1153.2399999999991</v>
      </c>
      <c r="C7884" s="29">
        <v>99285.729999999894</v>
      </c>
      <c r="D7884" s="29">
        <v>1</v>
      </c>
      <c r="E7884" s="29">
        <v>1</v>
      </c>
      <c r="F7884" s="29">
        <v>87182.946000000011</v>
      </c>
      <c r="G7884" s="29">
        <v>1</v>
      </c>
      <c r="H7884" s="29">
        <v>1</v>
      </c>
      <c r="I7884" s="29">
        <v>1</v>
      </c>
      <c r="K7884" s="432"/>
      <c r="L7884" s="432" t="e">
        <f>IF(K7884=0,#REF!,0)</f>
        <v>#REF!</v>
      </c>
      <c r="O7884">
        <v>60656.376405000003</v>
      </c>
      <c r="P7884">
        <v>106</v>
      </c>
    </row>
    <row r="7885" spans="1:16">
      <c r="A7885" s="29">
        <v>7883</v>
      </c>
      <c r="B7885" s="29">
        <v>1213.5469999999989</v>
      </c>
      <c r="C7885" s="29">
        <v>117039.7709999998</v>
      </c>
      <c r="D7885" s="29">
        <v>1</v>
      </c>
      <c r="E7885" s="29">
        <v>1</v>
      </c>
      <c r="F7885" s="29">
        <v>78557.177999999898</v>
      </c>
      <c r="G7885" s="29">
        <v>1</v>
      </c>
      <c r="H7885" s="29">
        <v>1</v>
      </c>
      <c r="I7885" s="29">
        <v>1</v>
      </c>
      <c r="K7885" s="432"/>
      <c r="L7885" s="432" t="e">
        <f>IF(K7885=0,#REF!,0)</f>
        <v>#REF!</v>
      </c>
      <c r="O7885">
        <v>60977.962278999999</v>
      </c>
      <c r="P7885">
        <v>95</v>
      </c>
    </row>
    <row r="7886" spans="1:16">
      <c r="A7886" s="29">
        <v>7884</v>
      </c>
      <c r="B7886" s="29">
        <v>1213.5469999999989</v>
      </c>
      <c r="C7886" s="29">
        <v>98424.0269999999</v>
      </c>
      <c r="D7886" s="29">
        <v>1</v>
      </c>
      <c r="E7886" s="29">
        <v>1</v>
      </c>
      <c r="F7886" s="29">
        <v>70630.66399999999</v>
      </c>
      <c r="G7886" s="29">
        <v>1</v>
      </c>
      <c r="H7886" s="29">
        <v>1</v>
      </c>
      <c r="I7886" s="29">
        <v>1</v>
      </c>
      <c r="K7886" s="432"/>
      <c r="L7886" s="432" t="e">
        <f>IF(K7886=0,#REF!,0)</f>
        <v>#REF!</v>
      </c>
      <c r="O7886">
        <v>61223.189148999998</v>
      </c>
      <c r="P7886">
        <v>84</v>
      </c>
    </row>
    <row r="7887" spans="1:16">
      <c r="A7887" s="29">
        <v>7885</v>
      </c>
      <c r="B7887" s="29">
        <v>6200.1660000000002</v>
      </c>
      <c r="C7887" s="29">
        <v>55186.674999999886</v>
      </c>
      <c r="D7887" s="29">
        <v>1</v>
      </c>
      <c r="E7887" s="29">
        <v>1</v>
      </c>
      <c r="F7887" s="29">
        <v>57818.207000000002</v>
      </c>
      <c r="G7887" s="29">
        <v>1</v>
      </c>
      <c r="H7887" s="29">
        <v>1</v>
      </c>
      <c r="I7887" s="29">
        <v>1</v>
      </c>
      <c r="K7887" s="432"/>
      <c r="L7887" s="432" t="e">
        <f>IF(K7887=0,#REF!,0)</f>
        <v>#REF!</v>
      </c>
      <c r="O7887">
        <v>58661.079375999987</v>
      </c>
      <c r="P7887">
        <v>70</v>
      </c>
    </row>
    <row r="7888" spans="1:16">
      <c r="A7888" s="29">
        <v>7886</v>
      </c>
      <c r="B7888" s="29">
        <v>1762.222</v>
      </c>
      <c r="C7888" s="29">
        <v>78152.652000000002</v>
      </c>
      <c r="D7888" s="29">
        <v>1</v>
      </c>
      <c r="E7888" s="29">
        <v>1</v>
      </c>
      <c r="F7888" s="29">
        <v>61775.087999999902</v>
      </c>
      <c r="G7888" s="29">
        <v>1</v>
      </c>
      <c r="H7888" s="29">
        <v>1</v>
      </c>
      <c r="I7888" s="29">
        <v>1</v>
      </c>
      <c r="K7888" s="432"/>
      <c r="L7888" s="432" t="e">
        <f>IF(K7888=0,#REF!,0)</f>
        <v>#REF!</v>
      </c>
      <c r="O7888">
        <v>57509.225890000002</v>
      </c>
      <c r="P7888">
        <v>69</v>
      </c>
    </row>
    <row r="7889" spans="1:16">
      <c r="A7889" s="29">
        <v>7887</v>
      </c>
      <c r="B7889" s="29">
        <v>1032.623999999998</v>
      </c>
      <c r="C7889" s="29">
        <v>113674.2839999998</v>
      </c>
      <c r="D7889" s="29">
        <v>1</v>
      </c>
      <c r="E7889" s="29">
        <v>1</v>
      </c>
      <c r="F7889" s="29">
        <v>60606.900999999903</v>
      </c>
      <c r="G7889" s="29">
        <v>1</v>
      </c>
      <c r="H7889" s="29">
        <v>1</v>
      </c>
      <c r="I7889" s="29">
        <v>1</v>
      </c>
      <c r="K7889" s="432"/>
      <c r="L7889" s="432" t="e">
        <f>IF(K7889=0,#REF!,0)</f>
        <v>#REF!</v>
      </c>
      <c r="O7889">
        <v>58952.763701999997</v>
      </c>
      <c r="P7889">
        <v>75</v>
      </c>
    </row>
    <row r="7890" spans="1:16">
      <c r="A7890" s="29">
        <v>7888</v>
      </c>
      <c r="B7890" s="29">
        <v>1032.623999999998</v>
      </c>
      <c r="C7890" s="29">
        <v>95641.346999999892</v>
      </c>
      <c r="D7890" s="29">
        <v>1</v>
      </c>
      <c r="E7890" s="29">
        <v>1</v>
      </c>
      <c r="F7890" s="29">
        <v>60433.010999999991</v>
      </c>
      <c r="G7890" s="29">
        <v>1</v>
      </c>
      <c r="H7890" s="29">
        <v>1</v>
      </c>
      <c r="I7890" s="29">
        <v>1</v>
      </c>
      <c r="K7890" s="432"/>
      <c r="L7890" s="432" t="e">
        <f>IF(K7890=0,#REF!,0)</f>
        <v>#REF!</v>
      </c>
      <c r="O7890">
        <v>59084.721162000002</v>
      </c>
      <c r="P7890">
        <v>93</v>
      </c>
    </row>
    <row r="7891" spans="1:16">
      <c r="A7891" s="29">
        <v>7889</v>
      </c>
      <c r="B7891" s="29">
        <v>1032.623999999998</v>
      </c>
      <c r="C7891" s="29">
        <v>83783.923999999999</v>
      </c>
      <c r="D7891" s="29">
        <v>1</v>
      </c>
      <c r="E7891" s="29">
        <v>1</v>
      </c>
      <c r="F7891" s="29">
        <v>62811.970999999903</v>
      </c>
      <c r="G7891" s="29">
        <v>1</v>
      </c>
      <c r="H7891" s="29">
        <v>1</v>
      </c>
      <c r="I7891" s="29">
        <v>1</v>
      </c>
      <c r="K7891" s="432"/>
      <c r="L7891" s="432" t="e">
        <f>IF(K7891=0,#REF!,0)</f>
        <v>#REF!</v>
      </c>
      <c r="O7891">
        <v>59383.229828000003</v>
      </c>
      <c r="P7891">
        <v>110</v>
      </c>
    </row>
    <row r="7892" spans="1:16">
      <c r="A7892" s="29">
        <v>7890</v>
      </c>
      <c r="B7892" s="29">
        <v>1762.222</v>
      </c>
      <c r="C7892" s="29">
        <v>48103.922999999893</v>
      </c>
      <c r="D7892" s="29">
        <v>1</v>
      </c>
      <c r="E7892" s="29">
        <v>1</v>
      </c>
      <c r="F7892" s="29">
        <v>64086.455000000002</v>
      </c>
      <c r="G7892" s="29">
        <v>1</v>
      </c>
      <c r="H7892" s="29">
        <v>1</v>
      </c>
      <c r="I7892" s="29">
        <v>1</v>
      </c>
      <c r="K7892" s="432"/>
      <c r="L7892" s="432" t="e">
        <f>IF(K7892=0,#REF!,0)</f>
        <v>#REF!</v>
      </c>
      <c r="O7892">
        <v>58904.641173999997</v>
      </c>
      <c r="P7892">
        <v>130</v>
      </c>
    </row>
    <row r="7893" spans="1:16">
      <c r="A7893" s="29">
        <v>7891</v>
      </c>
      <c r="B7893" s="29">
        <v>6139.8579999999993</v>
      </c>
      <c r="C7893" s="29">
        <v>30514.482999999898</v>
      </c>
      <c r="D7893" s="29">
        <v>1</v>
      </c>
      <c r="E7893" s="29">
        <v>1</v>
      </c>
      <c r="F7893" s="29">
        <v>59122.766999999993</v>
      </c>
      <c r="G7893" s="29">
        <v>1</v>
      </c>
      <c r="H7893" s="29">
        <v>1</v>
      </c>
      <c r="I7893" s="29">
        <v>1</v>
      </c>
      <c r="K7893" s="432"/>
      <c r="L7893" s="432" t="e">
        <f>IF(K7893=0,#REF!,0)</f>
        <v>#REF!</v>
      </c>
      <c r="O7893">
        <v>60045.744629000001</v>
      </c>
      <c r="P7893">
        <v>145</v>
      </c>
    </row>
    <row r="7894" spans="1:16">
      <c r="A7894" s="29">
        <v>7892</v>
      </c>
      <c r="B7894" s="29">
        <v>7599.07</v>
      </c>
      <c r="C7894" s="29">
        <v>31893.4909999999</v>
      </c>
      <c r="D7894" s="29">
        <v>1</v>
      </c>
      <c r="E7894" s="29">
        <v>1</v>
      </c>
      <c r="F7894" s="29">
        <v>58545.794999999991</v>
      </c>
      <c r="G7894" s="29">
        <v>1</v>
      </c>
      <c r="H7894" s="29">
        <v>1</v>
      </c>
      <c r="I7894" s="29">
        <v>1</v>
      </c>
      <c r="K7894" s="432"/>
      <c r="L7894" s="432" t="e">
        <f>IF(K7894=0,#REF!,0)</f>
        <v>#REF!</v>
      </c>
      <c r="O7894">
        <v>59021.023376999998</v>
      </c>
      <c r="P7894">
        <v>145</v>
      </c>
    </row>
    <row r="7895" spans="1:16">
      <c r="A7895" s="29">
        <v>7893</v>
      </c>
      <c r="B7895" s="29">
        <v>1762.222</v>
      </c>
      <c r="C7895" s="29">
        <v>17799.962999999902</v>
      </c>
      <c r="D7895" s="29">
        <v>1</v>
      </c>
      <c r="E7895" s="29">
        <v>1</v>
      </c>
      <c r="F7895" s="29">
        <v>70503.4209999999</v>
      </c>
      <c r="G7895" s="29">
        <v>1</v>
      </c>
      <c r="H7895" s="29">
        <v>1</v>
      </c>
      <c r="I7895" s="29">
        <v>1</v>
      </c>
      <c r="K7895" s="432"/>
      <c r="L7895" s="432" t="e">
        <f>IF(K7895=0,#REF!,0)</f>
        <v>#REF!</v>
      </c>
      <c r="O7895">
        <v>58154.131958000013</v>
      </c>
      <c r="P7895">
        <v>152</v>
      </c>
    </row>
    <row r="7896" spans="1:16">
      <c r="A7896" s="29">
        <v>7894</v>
      </c>
      <c r="B7896" s="29">
        <v>1762.222</v>
      </c>
      <c r="C7896" s="29">
        <v>17532.377999999891</v>
      </c>
      <c r="D7896" s="29">
        <v>1</v>
      </c>
      <c r="E7896" s="29">
        <v>1</v>
      </c>
      <c r="F7896" s="29">
        <v>3039.8919999999898</v>
      </c>
      <c r="G7896" s="29">
        <v>1</v>
      </c>
      <c r="H7896" s="29">
        <v>1</v>
      </c>
      <c r="I7896" s="29">
        <v>1</v>
      </c>
      <c r="K7896" s="432"/>
      <c r="L7896" s="432" t="e">
        <f>IF(K7896=0,#REF!,0)</f>
        <v>#REF!</v>
      </c>
      <c r="O7896">
        <v>57255.304382000002</v>
      </c>
      <c r="P7896">
        <v>146</v>
      </c>
    </row>
    <row r="7897" spans="1:16">
      <c r="A7897" s="29">
        <v>7895</v>
      </c>
      <c r="B7897" s="29">
        <v>1762.222</v>
      </c>
      <c r="C7897" s="29">
        <v>17228.808999999899</v>
      </c>
      <c r="D7897" s="29">
        <v>1</v>
      </c>
      <c r="E7897" s="29">
        <v>1</v>
      </c>
      <c r="F7897" s="29">
        <v>2368.75899999999</v>
      </c>
      <c r="G7897" s="29">
        <v>1</v>
      </c>
      <c r="H7897" s="29">
        <v>1</v>
      </c>
      <c r="I7897" s="29">
        <v>1</v>
      </c>
      <c r="K7897" s="432"/>
      <c r="L7897" s="432" t="e">
        <f>IF(K7897=0,#REF!,0)</f>
        <v>#REF!</v>
      </c>
      <c r="O7897">
        <v>57131.564759000001</v>
      </c>
      <c r="P7897">
        <v>145</v>
      </c>
    </row>
    <row r="7898" spans="1:16">
      <c r="A7898" s="29">
        <v>7896</v>
      </c>
      <c r="B7898" s="29">
        <v>1032.623999999998</v>
      </c>
      <c r="C7898" s="29">
        <v>17390.669999999889</v>
      </c>
      <c r="D7898" s="29">
        <v>1</v>
      </c>
      <c r="E7898" s="29">
        <v>1</v>
      </c>
      <c r="F7898" s="29">
        <v>8550.1859999999906</v>
      </c>
      <c r="G7898" s="29">
        <v>1</v>
      </c>
      <c r="H7898" s="29">
        <v>1</v>
      </c>
      <c r="I7898" s="29">
        <v>1</v>
      </c>
      <c r="K7898" s="432"/>
      <c r="L7898" s="432" t="e">
        <f>IF(K7898=0,#REF!,0)</f>
        <v>#REF!</v>
      </c>
      <c r="O7898">
        <v>58292.323607999999</v>
      </c>
      <c r="P7898">
        <v>136</v>
      </c>
    </row>
    <row r="7899" spans="1:16">
      <c r="A7899" s="29">
        <v>7897</v>
      </c>
      <c r="B7899" s="29">
        <v>1032.623999999998</v>
      </c>
      <c r="C7899" s="29">
        <v>17534.20899999989</v>
      </c>
      <c r="D7899" s="29">
        <v>1</v>
      </c>
      <c r="E7899" s="29">
        <v>1</v>
      </c>
      <c r="F7899" s="29">
        <v>14946.905000000001</v>
      </c>
      <c r="G7899" s="29">
        <v>1</v>
      </c>
      <c r="H7899" s="29">
        <v>1</v>
      </c>
      <c r="I7899" s="29">
        <v>1</v>
      </c>
      <c r="K7899" s="432"/>
      <c r="L7899" s="432" t="e">
        <f>IF(K7899=0,#REF!,0)</f>
        <v>#REF!</v>
      </c>
      <c r="O7899">
        <v>57764.504852000013</v>
      </c>
      <c r="P7899">
        <v>125</v>
      </c>
    </row>
    <row r="7900" spans="1:16">
      <c r="A7900" s="29">
        <v>7898</v>
      </c>
      <c r="B7900" s="29">
        <v>1032.623999999998</v>
      </c>
      <c r="C7900" s="29">
        <v>17625.276999999889</v>
      </c>
      <c r="D7900" s="29">
        <v>1</v>
      </c>
      <c r="E7900" s="29">
        <v>1</v>
      </c>
      <c r="F7900" s="29">
        <v>21871.133000000002</v>
      </c>
      <c r="G7900" s="29">
        <v>1</v>
      </c>
      <c r="H7900" s="29">
        <v>1</v>
      </c>
      <c r="I7900" s="29">
        <v>1</v>
      </c>
      <c r="K7900" s="432"/>
      <c r="L7900" s="432" t="e">
        <f>IF(K7900=0,#REF!,0)</f>
        <v>#REF!</v>
      </c>
      <c r="O7900">
        <v>55327.174653000002</v>
      </c>
      <c r="P7900">
        <v>118</v>
      </c>
    </row>
    <row r="7901" spans="1:16">
      <c r="A7901" s="29">
        <v>7899</v>
      </c>
      <c r="B7901" s="29">
        <v>1032.623999999998</v>
      </c>
      <c r="C7901" s="29">
        <v>17746.4709999999</v>
      </c>
      <c r="D7901" s="29">
        <v>1</v>
      </c>
      <c r="E7901" s="29">
        <v>1</v>
      </c>
      <c r="F7901" s="29">
        <v>27609.957999999999</v>
      </c>
      <c r="G7901" s="29">
        <v>1</v>
      </c>
      <c r="H7901" s="29">
        <v>1</v>
      </c>
      <c r="I7901" s="29">
        <v>1</v>
      </c>
      <c r="K7901" s="432"/>
      <c r="L7901" s="432" t="e">
        <f>IF(K7901=0,#REF!,0)</f>
        <v>#REF!</v>
      </c>
      <c r="O7901">
        <v>53605.478272</v>
      </c>
      <c r="P7901">
        <v>114</v>
      </c>
    </row>
    <row r="7902" spans="1:16">
      <c r="A7902" s="29">
        <v>7900</v>
      </c>
      <c r="B7902" s="29">
        <v>1032.623999999998</v>
      </c>
      <c r="C7902" s="29">
        <v>17833.351999999901</v>
      </c>
      <c r="D7902" s="29">
        <v>1</v>
      </c>
      <c r="E7902" s="29">
        <v>1</v>
      </c>
      <c r="F7902" s="29">
        <v>32330.181999999899</v>
      </c>
      <c r="G7902" s="29">
        <v>1</v>
      </c>
      <c r="H7902" s="29">
        <v>1</v>
      </c>
      <c r="I7902" s="29">
        <v>1</v>
      </c>
      <c r="K7902" s="432"/>
      <c r="L7902" s="432" t="e">
        <f>IF(K7902=0,#REF!,0)</f>
        <v>#REF!</v>
      </c>
      <c r="O7902">
        <v>53832.239594000013</v>
      </c>
      <c r="P7902">
        <v>112</v>
      </c>
    </row>
    <row r="7903" spans="1:16">
      <c r="A7903" s="29">
        <v>7901</v>
      </c>
      <c r="B7903" s="29">
        <v>1032.623999999998</v>
      </c>
      <c r="C7903" s="29">
        <v>17934.503999999899</v>
      </c>
      <c r="D7903" s="29">
        <v>1</v>
      </c>
      <c r="E7903" s="29">
        <v>1</v>
      </c>
      <c r="F7903" s="29">
        <v>36771.982000000004</v>
      </c>
      <c r="G7903" s="29">
        <v>1</v>
      </c>
      <c r="H7903" s="29">
        <v>1</v>
      </c>
      <c r="I7903" s="29">
        <v>1</v>
      </c>
      <c r="K7903" s="432"/>
      <c r="L7903" s="432" t="e">
        <f>IF(K7903=0,#REF!,0)</f>
        <v>#REF!</v>
      </c>
      <c r="O7903">
        <v>54027.736083999996</v>
      </c>
      <c r="P7903">
        <v>104</v>
      </c>
    </row>
    <row r="7904" spans="1:16">
      <c r="A7904" s="29">
        <v>7902</v>
      </c>
      <c r="B7904" s="29">
        <v>1762.222</v>
      </c>
      <c r="C7904" s="29">
        <v>18002.019999999899</v>
      </c>
      <c r="D7904" s="29">
        <v>1</v>
      </c>
      <c r="E7904" s="29">
        <v>1</v>
      </c>
      <c r="F7904" s="29">
        <v>40930.568999999901</v>
      </c>
      <c r="G7904" s="29">
        <v>1</v>
      </c>
      <c r="H7904" s="29">
        <v>1</v>
      </c>
      <c r="I7904" s="29">
        <v>1</v>
      </c>
      <c r="K7904" s="432"/>
      <c r="L7904" s="432" t="e">
        <f>IF(K7904=0,#REF!,0)</f>
        <v>#REF!</v>
      </c>
      <c r="O7904">
        <v>54428.979554000012</v>
      </c>
      <c r="P7904">
        <v>106</v>
      </c>
    </row>
    <row r="7905" spans="1:16">
      <c r="A7905" s="29">
        <v>7903</v>
      </c>
      <c r="B7905" s="29">
        <v>6139.8579999999993</v>
      </c>
      <c r="C7905" s="29">
        <v>18236.463999999902</v>
      </c>
      <c r="D7905" s="29">
        <v>1</v>
      </c>
      <c r="E7905" s="29">
        <v>1</v>
      </c>
      <c r="F7905" s="29">
        <v>119887.777999999</v>
      </c>
      <c r="G7905" s="29">
        <v>1</v>
      </c>
      <c r="H7905" s="29">
        <v>1</v>
      </c>
      <c r="I7905" s="29">
        <v>1</v>
      </c>
      <c r="K7905" s="432"/>
      <c r="L7905" s="432" t="e">
        <f>IF(K7905=0,#REF!,0)</f>
        <v>#REF!</v>
      </c>
      <c r="O7905">
        <v>54251.712799000001</v>
      </c>
      <c r="P7905">
        <v>109</v>
      </c>
    </row>
    <row r="7906" spans="1:16">
      <c r="A7906" s="29">
        <v>7904</v>
      </c>
      <c r="B7906" s="29">
        <v>1762.222</v>
      </c>
      <c r="C7906" s="29">
        <v>51448.784999999902</v>
      </c>
      <c r="D7906" s="29">
        <v>1</v>
      </c>
      <c r="E7906" s="29">
        <v>1</v>
      </c>
      <c r="F7906" s="29">
        <v>121615.351</v>
      </c>
      <c r="G7906" s="29">
        <v>1</v>
      </c>
      <c r="H7906" s="29">
        <v>1</v>
      </c>
      <c r="I7906" s="29">
        <v>1</v>
      </c>
      <c r="K7906" s="432"/>
      <c r="L7906" s="432" t="e">
        <f>IF(K7906=0,#REF!,0)</f>
        <v>#REF!</v>
      </c>
      <c r="O7906">
        <v>53647.086302999996</v>
      </c>
      <c r="P7906">
        <v>109</v>
      </c>
    </row>
    <row r="7907" spans="1:16">
      <c r="A7907" s="29">
        <v>7905</v>
      </c>
      <c r="B7907" s="29">
        <v>1032.623999999998</v>
      </c>
      <c r="C7907" s="29">
        <v>80952.862999999998</v>
      </c>
      <c r="D7907" s="29">
        <v>1</v>
      </c>
      <c r="E7907" s="29">
        <v>1</v>
      </c>
      <c r="F7907" s="29">
        <v>108453.61599999999</v>
      </c>
      <c r="G7907" s="29">
        <v>1</v>
      </c>
      <c r="H7907" s="29">
        <v>1</v>
      </c>
      <c r="I7907" s="29">
        <v>1</v>
      </c>
      <c r="K7907" s="432"/>
      <c r="L7907" s="432" t="e">
        <f>IF(K7907=0,#REF!,0)</f>
        <v>#REF!</v>
      </c>
      <c r="O7907">
        <v>53205.035279000003</v>
      </c>
      <c r="P7907">
        <v>117</v>
      </c>
    </row>
    <row r="7908" spans="1:16">
      <c r="A7908" s="29">
        <v>7906</v>
      </c>
      <c r="B7908" s="29">
        <v>1153.2399999999991</v>
      </c>
      <c r="C7908" s="29">
        <v>98681.533999999898</v>
      </c>
      <c r="D7908" s="29">
        <v>1</v>
      </c>
      <c r="E7908" s="29">
        <v>1</v>
      </c>
      <c r="F7908" s="29">
        <v>91570.918999999994</v>
      </c>
      <c r="G7908" s="29">
        <v>1</v>
      </c>
      <c r="H7908" s="29">
        <v>1</v>
      </c>
      <c r="I7908" s="29">
        <v>1</v>
      </c>
      <c r="K7908" s="432"/>
      <c r="L7908" s="432" t="e">
        <f>IF(K7908=0,#REF!,0)</f>
        <v>#REF!</v>
      </c>
      <c r="O7908">
        <v>53325.335386999999</v>
      </c>
      <c r="P7908">
        <v>116</v>
      </c>
    </row>
    <row r="7909" spans="1:16">
      <c r="A7909" s="29">
        <v>7907</v>
      </c>
      <c r="B7909" s="29">
        <v>1213.5469999999989</v>
      </c>
      <c r="C7909" s="29">
        <v>116031.0209999998</v>
      </c>
      <c r="D7909" s="29">
        <v>1</v>
      </c>
      <c r="E7909" s="29">
        <v>1</v>
      </c>
      <c r="F7909" s="29">
        <v>77659.028999999893</v>
      </c>
      <c r="G7909" s="29">
        <v>1</v>
      </c>
      <c r="H7909" s="29">
        <v>1</v>
      </c>
      <c r="I7909" s="29">
        <v>1</v>
      </c>
      <c r="K7909" s="432"/>
      <c r="L7909" s="432" t="e">
        <f>IF(K7909=0,#REF!,0)</f>
        <v>#REF!</v>
      </c>
      <c r="O7909">
        <v>53571.323058000002</v>
      </c>
      <c r="P7909">
        <v>94</v>
      </c>
    </row>
    <row r="7910" spans="1:16">
      <c r="A7910" s="29">
        <v>7908</v>
      </c>
      <c r="B7910" s="29">
        <v>1213.5469999999989</v>
      </c>
      <c r="C7910" s="29">
        <v>97177.010999999911</v>
      </c>
      <c r="D7910" s="29">
        <v>1</v>
      </c>
      <c r="E7910" s="29">
        <v>1</v>
      </c>
      <c r="F7910" s="29">
        <v>66172.005999999994</v>
      </c>
      <c r="G7910" s="29">
        <v>1</v>
      </c>
      <c r="H7910" s="29">
        <v>1</v>
      </c>
      <c r="I7910" s="29">
        <v>1</v>
      </c>
      <c r="K7910" s="432"/>
      <c r="L7910" s="432" t="e">
        <f>IF(K7910=0,#REF!,0)</f>
        <v>#REF!</v>
      </c>
      <c r="O7910">
        <v>53982.684448</v>
      </c>
      <c r="P7910">
        <v>82</v>
      </c>
    </row>
    <row r="7911" spans="1:16">
      <c r="A7911" s="29">
        <v>7909</v>
      </c>
      <c r="B7911" s="29">
        <v>6200.1660000000002</v>
      </c>
      <c r="C7911" s="29">
        <v>53723.482999999891</v>
      </c>
      <c r="D7911" s="29">
        <v>1</v>
      </c>
      <c r="E7911" s="29">
        <v>1</v>
      </c>
      <c r="F7911" s="29">
        <v>47961.736999999892</v>
      </c>
      <c r="G7911" s="29">
        <v>1</v>
      </c>
      <c r="H7911" s="29">
        <v>1</v>
      </c>
      <c r="I7911" s="29">
        <v>1</v>
      </c>
      <c r="K7911" s="432"/>
      <c r="L7911" s="432" t="e">
        <f>IF(K7911=0,#REF!,0)</f>
        <v>#REF!</v>
      </c>
      <c r="O7911">
        <v>53460.533996999999</v>
      </c>
      <c r="P7911">
        <v>77</v>
      </c>
    </row>
    <row r="7912" spans="1:16">
      <c r="A7912" s="29">
        <v>7910</v>
      </c>
      <c r="B7912" s="29">
        <v>1762.222</v>
      </c>
      <c r="C7912" s="29">
        <v>76630.524999999994</v>
      </c>
      <c r="D7912" s="29">
        <v>1</v>
      </c>
      <c r="E7912" s="29">
        <v>1</v>
      </c>
      <c r="F7912" s="29">
        <v>51218.728999999978</v>
      </c>
      <c r="G7912" s="29">
        <v>1</v>
      </c>
      <c r="H7912" s="29">
        <v>1</v>
      </c>
      <c r="I7912" s="29">
        <v>1</v>
      </c>
      <c r="K7912" s="432"/>
      <c r="L7912" s="432" t="e">
        <f>IF(K7912=0,#REF!,0)</f>
        <v>#REF!</v>
      </c>
      <c r="O7912">
        <v>53619.415040000007</v>
      </c>
      <c r="P7912">
        <v>68</v>
      </c>
    </row>
    <row r="7913" spans="1:16">
      <c r="A7913" s="29">
        <v>7911</v>
      </c>
      <c r="B7913" s="29">
        <v>1032.623999999998</v>
      </c>
      <c r="C7913" s="29">
        <v>112167.53699999979</v>
      </c>
      <c r="D7913" s="29">
        <v>1</v>
      </c>
      <c r="E7913" s="29">
        <v>1</v>
      </c>
      <c r="F7913" s="29">
        <v>49438.107999999898</v>
      </c>
      <c r="G7913" s="29">
        <v>1</v>
      </c>
      <c r="H7913" s="29">
        <v>1</v>
      </c>
      <c r="I7913" s="29">
        <v>1</v>
      </c>
      <c r="K7913" s="432"/>
      <c r="L7913" s="432" t="e">
        <f>IF(K7913=0,#REF!,0)</f>
        <v>#REF!</v>
      </c>
      <c r="O7913">
        <v>53762.290130999987</v>
      </c>
      <c r="P7913">
        <v>67</v>
      </c>
    </row>
    <row r="7914" spans="1:16">
      <c r="A7914" s="29">
        <v>7912</v>
      </c>
      <c r="B7914" s="29">
        <v>1032.623999999998</v>
      </c>
      <c r="C7914" s="29">
        <v>94401.937999999907</v>
      </c>
      <c r="D7914" s="29">
        <v>1</v>
      </c>
      <c r="E7914" s="29">
        <v>1</v>
      </c>
      <c r="F7914" s="29">
        <v>51455.802000000003</v>
      </c>
      <c r="G7914" s="29">
        <v>1</v>
      </c>
      <c r="H7914" s="29">
        <v>1</v>
      </c>
      <c r="I7914" s="29">
        <v>1</v>
      </c>
      <c r="K7914" s="432"/>
      <c r="L7914" s="432" t="e">
        <f>IF(K7914=0,#REF!,0)</f>
        <v>#REF!</v>
      </c>
      <c r="O7914">
        <v>53204.997802999998</v>
      </c>
      <c r="P7914">
        <v>70</v>
      </c>
    </row>
    <row r="7915" spans="1:16">
      <c r="A7915" s="29">
        <v>7913</v>
      </c>
      <c r="B7915" s="29">
        <v>1032.623999999998</v>
      </c>
      <c r="C7915" s="29">
        <v>82916.986999999994</v>
      </c>
      <c r="D7915" s="29">
        <v>1</v>
      </c>
      <c r="E7915" s="29">
        <v>1</v>
      </c>
      <c r="F7915" s="29">
        <v>57722.849000000002</v>
      </c>
      <c r="G7915" s="29">
        <v>1</v>
      </c>
      <c r="H7915" s="29">
        <v>1</v>
      </c>
      <c r="I7915" s="29">
        <v>1</v>
      </c>
      <c r="K7915" s="432"/>
      <c r="L7915" s="432" t="e">
        <f>IF(K7915=0,#REF!,0)</f>
        <v>#REF!</v>
      </c>
      <c r="O7915">
        <v>54623.281555000001</v>
      </c>
      <c r="P7915">
        <v>82</v>
      </c>
    </row>
    <row r="7916" spans="1:16">
      <c r="A7916" s="29">
        <v>7914</v>
      </c>
      <c r="B7916" s="29">
        <v>1762.222</v>
      </c>
      <c r="C7916" s="29">
        <v>47681.756999999881</v>
      </c>
      <c r="D7916" s="29">
        <v>1</v>
      </c>
      <c r="E7916" s="29">
        <v>1</v>
      </c>
      <c r="F7916" s="29">
        <v>64230.304999999898</v>
      </c>
      <c r="G7916" s="29">
        <v>1</v>
      </c>
      <c r="H7916" s="29">
        <v>1</v>
      </c>
      <c r="I7916" s="29">
        <v>1</v>
      </c>
      <c r="K7916" s="432"/>
      <c r="L7916" s="432" t="e">
        <f>IF(K7916=0,#REF!,0)</f>
        <v>#REF!</v>
      </c>
      <c r="O7916">
        <v>54648.792390000002</v>
      </c>
      <c r="P7916">
        <v>104</v>
      </c>
    </row>
    <row r="7917" spans="1:16">
      <c r="A7917" s="29">
        <v>7915</v>
      </c>
      <c r="B7917" s="29">
        <v>6139.8579999999993</v>
      </c>
      <c r="C7917" s="29">
        <v>30433.969999999899</v>
      </c>
      <c r="D7917" s="29">
        <v>1</v>
      </c>
      <c r="E7917" s="29">
        <v>1</v>
      </c>
      <c r="F7917" s="29">
        <v>58790.069999999898</v>
      </c>
      <c r="G7917" s="29">
        <v>1</v>
      </c>
      <c r="H7917" s="29">
        <v>1</v>
      </c>
      <c r="I7917" s="29">
        <v>1</v>
      </c>
      <c r="K7917" s="432"/>
      <c r="L7917" s="432" t="e">
        <f>IF(K7917=0,#REF!,0)</f>
        <v>#REF!</v>
      </c>
      <c r="O7917">
        <v>56744.451355999998</v>
      </c>
      <c r="P7917">
        <v>126</v>
      </c>
    </row>
    <row r="7918" spans="1:16">
      <c r="A7918" s="29">
        <v>7916</v>
      </c>
      <c r="B7918" s="29">
        <v>7599.07</v>
      </c>
      <c r="C7918" s="29">
        <v>31838.765999999901</v>
      </c>
      <c r="D7918" s="29">
        <v>1</v>
      </c>
      <c r="E7918" s="29">
        <v>1</v>
      </c>
      <c r="F7918" s="29">
        <v>58654.248999999887</v>
      </c>
      <c r="G7918" s="29">
        <v>1</v>
      </c>
      <c r="H7918" s="29">
        <v>1</v>
      </c>
      <c r="I7918" s="29">
        <v>1</v>
      </c>
      <c r="K7918" s="432"/>
      <c r="L7918" s="432" t="e">
        <f>IF(K7918=0,#REF!,0)</f>
        <v>#REF!</v>
      </c>
      <c r="O7918">
        <v>56939.600525999987</v>
      </c>
      <c r="P7918">
        <v>133</v>
      </c>
    </row>
    <row r="7919" spans="1:16">
      <c r="A7919" s="29">
        <v>7917</v>
      </c>
      <c r="B7919" s="29">
        <v>1762.222</v>
      </c>
      <c r="C7919" s="29">
        <v>17811.805999999899</v>
      </c>
      <c r="D7919" s="29">
        <v>1</v>
      </c>
      <c r="E7919" s="29">
        <v>1</v>
      </c>
      <c r="F7919" s="29">
        <v>70465.171999999904</v>
      </c>
      <c r="G7919" s="29">
        <v>1</v>
      </c>
      <c r="H7919" s="29">
        <v>1</v>
      </c>
      <c r="I7919" s="29">
        <v>1</v>
      </c>
      <c r="K7919" s="432"/>
      <c r="L7919" s="432" t="e">
        <f>IF(K7919=0,#REF!,0)</f>
        <v>#REF!</v>
      </c>
      <c r="O7919">
        <v>56770.936646000002</v>
      </c>
      <c r="P7919">
        <v>135</v>
      </c>
    </row>
    <row r="7920" spans="1:16">
      <c r="A7920" s="29">
        <v>7918</v>
      </c>
      <c r="B7920" s="29">
        <v>1762.222</v>
      </c>
      <c r="C7920" s="29">
        <v>17530.209999999901</v>
      </c>
      <c r="D7920" s="29">
        <v>1</v>
      </c>
      <c r="E7920" s="29">
        <v>1</v>
      </c>
      <c r="F7920" s="29">
        <v>3041.00899999999</v>
      </c>
      <c r="G7920" s="29">
        <v>1</v>
      </c>
      <c r="H7920" s="29">
        <v>1</v>
      </c>
      <c r="I7920" s="29">
        <v>1</v>
      </c>
      <c r="K7920" s="432"/>
      <c r="L7920" s="432" t="e">
        <f>IF(K7920=0,#REF!,0)</f>
        <v>#REF!</v>
      </c>
      <c r="O7920">
        <v>55025.520019000003</v>
      </c>
      <c r="P7920">
        <v>140</v>
      </c>
    </row>
    <row r="7921" spans="1:16">
      <c r="A7921" s="29">
        <v>7919</v>
      </c>
      <c r="B7921" s="29">
        <v>1762.222</v>
      </c>
      <c r="C7921" s="29">
        <v>17218.326999999899</v>
      </c>
      <c r="D7921" s="29">
        <v>1</v>
      </c>
      <c r="E7921" s="29">
        <v>1</v>
      </c>
      <c r="F7921" s="29">
        <v>2280.0010000000002</v>
      </c>
      <c r="G7921" s="29">
        <v>1</v>
      </c>
      <c r="H7921" s="29">
        <v>1</v>
      </c>
      <c r="I7921" s="29">
        <v>1</v>
      </c>
      <c r="K7921" s="432"/>
      <c r="L7921" s="432" t="e">
        <f>IF(K7921=0,#REF!,0)</f>
        <v>#REF!</v>
      </c>
      <c r="O7921">
        <v>55765.490599999997</v>
      </c>
      <c r="P7921">
        <v>137</v>
      </c>
    </row>
    <row r="7922" spans="1:16">
      <c r="A7922" s="29">
        <v>7920</v>
      </c>
      <c r="B7922" s="29">
        <v>1032.623999999998</v>
      </c>
      <c r="C7922" s="29">
        <v>17371.404999999901</v>
      </c>
      <c r="D7922" s="29">
        <v>1</v>
      </c>
      <c r="E7922" s="29">
        <v>1</v>
      </c>
      <c r="F7922" s="29">
        <v>7864.2109999999902</v>
      </c>
      <c r="G7922" s="29">
        <v>1</v>
      </c>
      <c r="H7922" s="29">
        <v>1</v>
      </c>
      <c r="I7922" s="29">
        <v>1</v>
      </c>
      <c r="K7922" s="432"/>
      <c r="L7922" s="432" t="e">
        <f>IF(K7922=0,#REF!,0)</f>
        <v>#REF!</v>
      </c>
      <c r="O7922">
        <v>56824.453674999997</v>
      </c>
      <c r="P7922">
        <v>130</v>
      </c>
    </row>
    <row r="7923" spans="1:16">
      <c r="A7923" s="29">
        <v>7921</v>
      </c>
      <c r="B7923" s="29">
        <v>1032.623999999998</v>
      </c>
      <c r="C7923" s="29">
        <v>17545.8669999999</v>
      </c>
      <c r="D7923" s="29">
        <v>1</v>
      </c>
      <c r="E7923" s="29">
        <v>1</v>
      </c>
      <c r="F7923" s="29">
        <v>14960.466999999901</v>
      </c>
      <c r="G7923" s="29">
        <v>1</v>
      </c>
      <c r="H7923" s="29">
        <v>1</v>
      </c>
      <c r="I7923" s="29">
        <v>1</v>
      </c>
      <c r="K7923" s="432"/>
      <c r="L7923" s="432" t="e">
        <f>IF(K7923=0,#REF!,0)</f>
        <v>#REF!</v>
      </c>
      <c r="O7923">
        <v>56482.534270999997</v>
      </c>
      <c r="P7923">
        <v>121</v>
      </c>
    </row>
    <row r="7924" spans="1:16">
      <c r="A7924" s="29">
        <v>7922</v>
      </c>
      <c r="B7924" s="29">
        <v>1032.623999999998</v>
      </c>
      <c r="C7924" s="29">
        <v>17681.728999999901</v>
      </c>
      <c r="D7924" s="29">
        <v>1</v>
      </c>
      <c r="E7924" s="29">
        <v>1</v>
      </c>
      <c r="F7924" s="29">
        <v>22753.922999999901</v>
      </c>
      <c r="G7924" s="29">
        <v>1</v>
      </c>
      <c r="H7924" s="29">
        <v>1</v>
      </c>
      <c r="I7924" s="29">
        <v>1</v>
      </c>
      <c r="K7924" s="432"/>
      <c r="L7924" s="432" t="e">
        <f>IF(K7924=0,#REF!,0)</f>
        <v>#REF!</v>
      </c>
      <c r="O7924">
        <v>54072.799073000002</v>
      </c>
      <c r="P7924">
        <v>115</v>
      </c>
    </row>
    <row r="7925" spans="1:16">
      <c r="A7925" s="29">
        <v>7923</v>
      </c>
      <c r="B7925" s="29">
        <v>1032.623999999998</v>
      </c>
      <c r="C7925" s="29">
        <v>17851.9389999999</v>
      </c>
      <c r="D7925" s="29">
        <v>1</v>
      </c>
      <c r="E7925" s="29">
        <v>1</v>
      </c>
      <c r="F7925" s="29">
        <v>29707.462999999902</v>
      </c>
      <c r="G7925" s="29">
        <v>1</v>
      </c>
      <c r="H7925" s="29">
        <v>1</v>
      </c>
      <c r="I7925" s="29">
        <v>1</v>
      </c>
      <c r="K7925" s="432"/>
      <c r="L7925" s="432" t="e">
        <f>IF(K7925=0,#REF!,0)</f>
        <v>#REF!</v>
      </c>
      <c r="O7925">
        <v>53657.373808999997</v>
      </c>
      <c r="P7925">
        <v>114</v>
      </c>
    </row>
    <row r="7926" spans="1:16">
      <c r="A7926" s="29">
        <v>7924</v>
      </c>
      <c r="B7926" s="29">
        <v>1032.623999999998</v>
      </c>
      <c r="C7926" s="29">
        <v>17924.180999999899</v>
      </c>
      <c r="D7926" s="29">
        <v>1</v>
      </c>
      <c r="E7926" s="29">
        <v>1</v>
      </c>
      <c r="F7926" s="29">
        <v>34368.968000000001</v>
      </c>
      <c r="G7926" s="29">
        <v>1</v>
      </c>
      <c r="H7926" s="29">
        <v>1</v>
      </c>
      <c r="I7926" s="29">
        <v>1</v>
      </c>
      <c r="K7926" s="432"/>
      <c r="L7926" s="432" t="e">
        <f>IF(K7926=0,#REF!,0)</f>
        <v>#REF!</v>
      </c>
      <c r="O7926">
        <v>53843.476044000003</v>
      </c>
      <c r="P7926">
        <v>113</v>
      </c>
    </row>
    <row r="7927" spans="1:16">
      <c r="A7927" s="29">
        <v>7925</v>
      </c>
      <c r="B7927" s="29">
        <v>1032.623999999998</v>
      </c>
      <c r="C7927" s="29">
        <v>18019.071999999898</v>
      </c>
      <c r="D7927" s="29">
        <v>1</v>
      </c>
      <c r="E7927" s="29">
        <v>1</v>
      </c>
      <c r="F7927" s="29">
        <v>39158.372000000003</v>
      </c>
      <c r="G7927" s="29">
        <v>1</v>
      </c>
      <c r="H7927" s="29">
        <v>1</v>
      </c>
      <c r="I7927" s="29">
        <v>1</v>
      </c>
      <c r="K7927" s="432"/>
      <c r="L7927" s="432" t="e">
        <f>IF(K7927=0,#REF!,0)</f>
        <v>#REF!</v>
      </c>
      <c r="O7927">
        <v>54888.246702999997</v>
      </c>
      <c r="P7927">
        <v>114</v>
      </c>
    </row>
    <row r="7928" spans="1:16">
      <c r="A7928" s="29">
        <v>7926</v>
      </c>
      <c r="B7928" s="29">
        <v>1762.222</v>
      </c>
      <c r="C7928" s="29">
        <v>18124.450999999899</v>
      </c>
      <c r="D7928" s="29">
        <v>1</v>
      </c>
      <c r="E7928" s="29">
        <v>1</v>
      </c>
      <c r="F7928" s="29">
        <v>44057.126999999993</v>
      </c>
      <c r="G7928" s="29">
        <v>1</v>
      </c>
      <c r="H7928" s="29">
        <v>1</v>
      </c>
      <c r="I7928" s="29">
        <v>1</v>
      </c>
      <c r="K7928" s="432"/>
      <c r="L7928" s="432" t="e">
        <f>IF(K7928=0,#REF!,0)</f>
        <v>#REF!</v>
      </c>
      <c r="O7928">
        <v>56559.251312</v>
      </c>
      <c r="P7928">
        <v>117</v>
      </c>
    </row>
    <row r="7929" spans="1:16">
      <c r="A7929" s="29">
        <v>7927</v>
      </c>
      <c r="B7929" s="29">
        <v>6139.8579999999993</v>
      </c>
      <c r="C7929" s="29">
        <v>18344.5819999999</v>
      </c>
      <c r="D7929" s="29">
        <v>1</v>
      </c>
      <c r="E7929" s="29">
        <v>1</v>
      </c>
      <c r="F7929" s="29">
        <v>123196.533999999</v>
      </c>
      <c r="G7929" s="29">
        <v>1</v>
      </c>
      <c r="H7929" s="29">
        <v>1</v>
      </c>
      <c r="I7929" s="29">
        <v>1</v>
      </c>
      <c r="K7929" s="432"/>
      <c r="L7929" s="432" t="e">
        <f>IF(K7929=0,#REF!,0)</f>
        <v>#REF!</v>
      </c>
      <c r="O7929">
        <v>58698.615876000003</v>
      </c>
      <c r="P7929">
        <v>126</v>
      </c>
    </row>
    <row r="7930" spans="1:16">
      <c r="A7930" s="29">
        <v>7928</v>
      </c>
      <c r="B7930" s="29">
        <v>1762.222</v>
      </c>
      <c r="C7930" s="29">
        <v>51544.80099999989</v>
      </c>
      <c r="D7930" s="29">
        <v>1</v>
      </c>
      <c r="E7930" s="29">
        <v>1</v>
      </c>
      <c r="F7930" s="29">
        <v>124767.19100000001</v>
      </c>
      <c r="G7930" s="29">
        <v>1</v>
      </c>
      <c r="H7930" s="29">
        <v>1</v>
      </c>
      <c r="I7930" s="29">
        <v>1</v>
      </c>
      <c r="K7930" s="432"/>
      <c r="L7930" s="432" t="e">
        <f>IF(K7930=0,#REF!,0)</f>
        <v>#REF!</v>
      </c>
      <c r="O7930">
        <v>61772.964354999996</v>
      </c>
      <c r="P7930">
        <v>142</v>
      </c>
    </row>
    <row r="7931" spans="1:16">
      <c r="A7931" s="29">
        <v>7929</v>
      </c>
      <c r="B7931" s="29">
        <v>1032.623999999998</v>
      </c>
      <c r="C7931" s="29">
        <v>81191.462999999989</v>
      </c>
      <c r="D7931" s="29">
        <v>1</v>
      </c>
      <c r="E7931" s="29">
        <v>1</v>
      </c>
      <c r="F7931" s="29">
        <v>116044.77999999899</v>
      </c>
      <c r="G7931" s="29">
        <v>1</v>
      </c>
      <c r="H7931" s="29">
        <v>1</v>
      </c>
      <c r="I7931" s="29">
        <v>1</v>
      </c>
      <c r="K7931" s="432"/>
      <c r="L7931" s="432" t="e">
        <f>IF(K7931=0,#REF!,0)</f>
        <v>#REF!</v>
      </c>
      <c r="O7931">
        <v>66743.199523999996</v>
      </c>
      <c r="P7931">
        <v>123</v>
      </c>
    </row>
    <row r="7932" spans="1:16">
      <c r="A7932" s="29">
        <v>7930</v>
      </c>
      <c r="B7932" s="29">
        <v>1153.2399999999991</v>
      </c>
      <c r="C7932" s="29">
        <v>99208.104999999894</v>
      </c>
      <c r="D7932" s="29">
        <v>1</v>
      </c>
      <c r="E7932" s="29">
        <v>1</v>
      </c>
      <c r="F7932" s="29">
        <v>103572.194999999</v>
      </c>
      <c r="G7932" s="29">
        <v>1</v>
      </c>
      <c r="H7932" s="29">
        <v>1</v>
      </c>
      <c r="I7932" s="29">
        <v>1</v>
      </c>
      <c r="K7932" s="432"/>
      <c r="L7932" s="432" t="e">
        <f>IF(K7932=0,#REF!,0)</f>
        <v>#REF!</v>
      </c>
      <c r="O7932">
        <v>71112.785461000007</v>
      </c>
      <c r="P7932">
        <v>97</v>
      </c>
    </row>
    <row r="7933" spans="1:16">
      <c r="A7933" s="29">
        <v>7931</v>
      </c>
      <c r="B7933" s="29">
        <v>1213.5469999999989</v>
      </c>
      <c r="C7933" s="29">
        <v>116797.7159999998</v>
      </c>
      <c r="D7933" s="29">
        <v>1</v>
      </c>
      <c r="E7933" s="29">
        <v>1</v>
      </c>
      <c r="F7933" s="29">
        <v>91294.12999999999</v>
      </c>
      <c r="G7933" s="29">
        <v>1</v>
      </c>
      <c r="H7933" s="29">
        <v>1</v>
      </c>
      <c r="I7933" s="29">
        <v>1</v>
      </c>
      <c r="K7933" s="432"/>
      <c r="L7933" s="432" t="e">
        <f>IF(K7933=0,#REF!,0)</f>
        <v>#REF!</v>
      </c>
      <c r="O7933">
        <v>71295.481507999997</v>
      </c>
      <c r="P7933">
        <v>84</v>
      </c>
    </row>
    <row r="7934" spans="1:16">
      <c r="A7934" s="29">
        <v>7932</v>
      </c>
      <c r="B7934" s="29">
        <v>1213.5469999999989</v>
      </c>
      <c r="C7934" s="29">
        <v>97934.912999999899</v>
      </c>
      <c r="D7934" s="29">
        <v>1</v>
      </c>
      <c r="E7934" s="29">
        <v>1</v>
      </c>
      <c r="F7934" s="29">
        <v>79285.911999999895</v>
      </c>
      <c r="G7934" s="29">
        <v>1</v>
      </c>
      <c r="H7934" s="29">
        <v>1</v>
      </c>
      <c r="I7934" s="29">
        <v>1</v>
      </c>
      <c r="K7934" s="432"/>
      <c r="L7934" s="432" t="e">
        <f>IF(K7934=0,#REF!,0)</f>
        <v>#REF!</v>
      </c>
      <c r="O7934">
        <v>69707.911529999998</v>
      </c>
      <c r="P7934">
        <v>72</v>
      </c>
    </row>
    <row r="7935" spans="1:16">
      <c r="A7935" s="29">
        <v>7933</v>
      </c>
      <c r="B7935" s="29">
        <v>6200.1660000000002</v>
      </c>
      <c r="C7935" s="29">
        <v>54616.004999999903</v>
      </c>
      <c r="D7935" s="29">
        <v>1</v>
      </c>
      <c r="E7935" s="29">
        <v>1</v>
      </c>
      <c r="F7935" s="29">
        <v>63844.558999999892</v>
      </c>
      <c r="G7935" s="29">
        <v>1</v>
      </c>
      <c r="H7935" s="29">
        <v>1</v>
      </c>
      <c r="I7935" s="29">
        <v>1</v>
      </c>
      <c r="K7935" s="432"/>
      <c r="L7935" s="432" t="e">
        <f>IF(K7935=0,#REF!,0)</f>
        <v>#REF!</v>
      </c>
      <c r="O7935">
        <v>65986.249573000008</v>
      </c>
      <c r="P7935">
        <v>65</v>
      </c>
    </row>
    <row r="7936" spans="1:16">
      <c r="A7936" s="29">
        <v>7934</v>
      </c>
      <c r="B7936" s="29">
        <v>1762.222</v>
      </c>
      <c r="C7936" s="29">
        <v>77723.356999999989</v>
      </c>
      <c r="D7936" s="29">
        <v>1</v>
      </c>
      <c r="E7936" s="29">
        <v>1</v>
      </c>
      <c r="F7936" s="29">
        <v>69504.497999999978</v>
      </c>
      <c r="G7936" s="29">
        <v>1</v>
      </c>
      <c r="H7936" s="29">
        <v>1</v>
      </c>
      <c r="I7936" s="29">
        <v>1</v>
      </c>
      <c r="K7936" s="432"/>
      <c r="L7936" s="432" t="e">
        <f>IF(K7936=0,#REF!,0)</f>
        <v>#REF!</v>
      </c>
      <c r="O7936">
        <v>64352.059936999998</v>
      </c>
      <c r="P7936">
        <v>60</v>
      </c>
    </row>
    <row r="7937" spans="1:16">
      <c r="A7937" s="29">
        <v>7935</v>
      </c>
      <c r="B7937" s="29">
        <v>1032.623999999998</v>
      </c>
      <c r="C7937" s="29">
        <v>113413.8389999998</v>
      </c>
      <c r="D7937" s="29">
        <v>1</v>
      </c>
      <c r="E7937" s="29">
        <v>1</v>
      </c>
      <c r="F7937" s="29">
        <v>68269.279999999984</v>
      </c>
      <c r="G7937" s="29">
        <v>1</v>
      </c>
      <c r="H7937" s="29">
        <v>1</v>
      </c>
      <c r="I7937" s="29">
        <v>1</v>
      </c>
      <c r="K7937" s="432"/>
      <c r="L7937" s="432" t="e">
        <f>IF(K7937=0,#REF!,0)</f>
        <v>#REF!</v>
      </c>
      <c r="O7937">
        <v>67171.173003999997</v>
      </c>
      <c r="P7937">
        <v>65</v>
      </c>
    </row>
    <row r="7938" spans="1:16">
      <c r="A7938" s="29">
        <v>7936</v>
      </c>
      <c r="B7938" s="29">
        <v>1032.623999999998</v>
      </c>
      <c r="C7938" s="29">
        <v>95489.414999999892</v>
      </c>
      <c r="D7938" s="29">
        <v>1</v>
      </c>
      <c r="E7938" s="29">
        <v>1</v>
      </c>
      <c r="F7938" s="29">
        <v>68236.034999999989</v>
      </c>
      <c r="G7938" s="29">
        <v>1</v>
      </c>
      <c r="H7938" s="29">
        <v>1</v>
      </c>
      <c r="I7938" s="29">
        <v>1</v>
      </c>
      <c r="K7938" s="432"/>
      <c r="L7938" s="432" t="e">
        <f>IF(K7938=0,#REF!,0)</f>
        <v>#REF!</v>
      </c>
      <c r="O7938">
        <v>66764.028867999994</v>
      </c>
      <c r="P7938">
        <v>66</v>
      </c>
    </row>
    <row r="7939" spans="1:16">
      <c r="A7939" s="29">
        <v>7937</v>
      </c>
      <c r="B7939" s="29">
        <v>1032.623999999998</v>
      </c>
      <c r="C7939" s="29">
        <v>83793.240999999995</v>
      </c>
      <c r="D7939" s="29">
        <v>1</v>
      </c>
      <c r="E7939" s="29">
        <v>1</v>
      </c>
      <c r="F7939" s="29">
        <v>71591.512999999992</v>
      </c>
      <c r="G7939" s="29">
        <v>1</v>
      </c>
      <c r="H7939" s="29">
        <v>1</v>
      </c>
      <c r="I7939" s="29">
        <v>1</v>
      </c>
      <c r="K7939" s="432"/>
      <c r="L7939" s="432" t="e">
        <f>IF(K7939=0,#REF!,0)</f>
        <v>#REF!</v>
      </c>
      <c r="O7939">
        <v>67841.191894999996</v>
      </c>
      <c r="P7939">
        <v>73</v>
      </c>
    </row>
    <row r="7940" spans="1:16">
      <c r="A7940" s="29">
        <v>7938</v>
      </c>
      <c r="B7940" s="29">
        <v>1762.222</v>
      </c>
      <c r="C7940" s="29">
        <v>48341.263999999886</v>
      </c>
      <c r="D7940" s="29">
        <v>1</v>
      </c>
      <c r="E7940" s="29">
        <v>1</v>
      </c>
      <c r="F7940" s="29">
        <v>75649.038999999902</v>
      </c>
      <c r="G7940" s="29">
        <v>1</v>
      </c>
      <c r="H7940" s="29">
        <v>1</v>
      </c>
      <c r="I7940" s="29">
        <v>1</v>
      </c>
      <c r="K7940" s="432"/>
      <c r="L7940" s="432" t="e">
        <f>IF(K7940=0,#REF!,0)</f>
        <v>#REF!</v>
      </c>
      <c r="O7940">
        <v>68490.161681999991</v>
      </c>
      <c r="P7940">
        <v>88</v>
      </c>
    </row>
    <row r="7941" spans="1:16">
      <c r="A7941" s="29">
        <v>7939</v>
      </c>
      <c r="B7941" s="29">
        <v>6139.8579999999993</v>
      </c>
      <c r="C7941" s="29">
        <v>30844.2959999999</v>
      </c>
      <c r="D7941" s="29">
        <v>1</v>
      </c>
      <c r="E7941" s="29">
        <v>1</v>
      </c>
      <c r="F7941" s="29">
        <v>68754.32699999999</v>
      </c>
      <c r="G7941" s="29">
        <v>1</v>
      </c>
      <c r="H7941" s="29">
        <v>1</v>
      </c>
      <c r="I7941" s="29">
        <v>1</v>
      </c>
      <c r="K7941" s="432"/>
      <c r="L7941" s="432" t="e">
        <f>IF(K7941=0,#REF!,0)</f>
        <v>#REF!</v>
      </c>
      <c r="O7941">
        <v>68815.084288999991</v>
      </c>
      <c r="P7941">
        <v>111</v>
      </c>
    </row>
    <row r="7942" spans="1:16">
      <c r="A7942" s="29">
        <v>7940</v>
      </c>
      <c r="B7942" s="29">
        <v>7599.07</v>
      </c>
      <c r="C7942" s="29">
        <v>32240.629999999899</v>
      </c>
      <c r="D7942" s="29">
        <v>1</v>
      </c>
      <c r="E7942" s="29">
        <v>1</v>
      </c>
      <c r="F7942" s="29">
        <v>67289.249999999898</v>
      </c>
      <c r="G7942" s="29">
        <v>1</v>
      </c>
      <c r="H7942" s="29">
        <v>1</v>
      </c>
      <c r="I7942" s="29">
        <v>1</v>
      </c>
      <c r="K7942" s="432"/>
      <c r="L7942" s="432" t="e">
        <f>IF(K7942=0,#REF!,0)</f>
        <v>#REF!</v>
      </c>
      <c r="O7942">
        <v>66788.847716999997</v>
      </c>
      <c r="P7942">
        <v>125</v>
      </c>
    </row>
    <row r="7943" spans="1:16">
      <c r="A7943" s="29">
        <v>7941</v>
      </c>
      <c r="B7943" s="29">
        <v>1762.222</v>
      </c>
      <c r="C7943" s="29">
        <v>18114.393999999898</v>
      </c>
      <c r="D7943" s="29">
        <v>1</v>
      </c>
      <c r="E7943" s="29">
        <v>1</v>
      </c>
      <c r="F7943" s="29">
        <v>77700.733000000007</v>
      </c>
      <c r="G7943" s="29">
        <v>1</v>
      </c>
      <c r="H7943" s="29">
        <v>1</v>
      </c>
      <c r="I7943" s="29">
        <v>1</v>
      </c>
      <c r="K7943" s="432"/>
      <c r="L7943" s="432" t="e">
        <f>IF(K7943=0,#REF!,0)</f>
        <v>#REF!</v>
      </c>
      <c r="O7943">
        <v>64777.748718000003</v>
      </c>
      <c r="P7943">
        <v>133</v>
      </c>
    </row>
    <row r="7944" spans="1:16">
      <c r="A7944" s="29">
        <v>7942</v>
      </c>
      <c r="B7944" s="29">
        <v>1762.222</v>
      </c>
      <c r="C7944" s="29">
        <v>17758.735999999899</v>
      </c>
      <c r="D7944" s="29">
        <v>1</v>
      </c>
      <c r="E7944" s="29">
        <v>1</v>
      </c>
      <c r="F7944" s="29">
        <v>3373.8419999999992</v>
      </c>
      <c r="G7944" s="29">
        <v>1</v>
      </c>
      <c r="H7944" s="29">
        <v>1</v>
      </c>
      <c r="I7944" s="29">
        <v>1</v>
      </c>
      <c r="K7944" s="432"/>
      <c r="L7944" s="432" t="e">
        <f>IF(K7944=0,#REF!,0)</f>
        <v>#REF!</v>
      </c>
      <c r="O7944">
        <v>62751.490478</v>
      </c>
      <c r="P7944">
        <v>143</v>
      </c>
    </row>
    <row r="7945" spans="1:16">
      <c r="A7945" s="29">
        <v>7943</v>
      </c>
      <c r="B7945" s="29">
        <v>1762.222</v>
      </c>
      <c r="C7945" s="29">
        <v>17411.244999999901</v>
      </c>
      <c r="D7945" s="29">
        <v>1</v>
      </c>
      <c r="E7945" s="29">
        <v>1</v>
      </c>
      <c r="F7945" s="29">
        <v>4275.8779999999897</v>
      </c>
      <c r="G7945" s="29">
        <v>1</v>
      </c>
      <c r="H7945" s="29">
        <v>1</v>
      </c>
      <c r="I7945" s="29">
        <v>1</v>
      </c>
      <c r="K7945" s="432"/>
      <c r="L7945" s="432" t="e">
        <f>IF(K7945=0,#REF!,0)</f>
        <v>#REF!</v>
      </c>
      <c r="O7945">
        <v>61285.409912000003</v>
      </c>
      <c r="P7945">
        <v>138</v>
      </c>
    </row>
    <row r="7946" spans="1:16">
      <c r="A7946" s="29">
        <v>7944</v>
      </c>
      <c r="B7946" s="29">
        <v>1032.623999999998</v>
      </c>
      <c r="C7946" s="29">
        <v>17532.498999999902</v>
      </c>
      <c r="D7946" s="29">
        <v>1</v>
      </c>
      <c r="E7946" s="29">
        <v>1</v>
      </c>
      <c r="F7946" s="29">
        <v>11691.757</v>
      </c>
      <c r="G7946" s="29">
        <v>1</v>
      </c>
      <c r="H7946" s="29">
        <v>1</v>
      </c>
      <c r="I7946" s="29">
        <v>1</v>
      </c>
      <c r="K7946" s="432"/>
      <c r="L7946" s="432" t="e">
        <f>IF(K7946=0,#REF!,0)</f>
        <v>#REF!</v>
      </c>
      <c r="O7946">
        <v>61050.196899000002</v>
      </c>
      <c r="P7946">
        <v>125</v>
      </c>
    </row>
    <row r="7947" spans="1:16">
      <c r="A7947" s="29">
        <v>7945</v>
      </c>
      <c r="B7947" s="29">
        <v>1032.623999999998</v>
      </c>
      <c r="C7947" s="29">
        <v>17601.522999999899</v>
      </c>
      <c r="D7947" s="29">
        <v>1</v>
      </c>
      <c r="E7947" s="29">
        <v>1</v>
      </c>
      <c r="F7947" s="29">
        <v>16329.132</v>
      </c>
      <c r="G7947" s="29">
        <v>1</v>
      </c>
      <c r="H7947" s="29">
        <v>1</v>
      </c>
      <c r="I7947" s="29">
        <v>1</v>
      </c>
      <c r="K7947" s="432"/>
      <c r="L7947" s="432" t="e">
        <f>IF(K7947=0,#REF!,0)</f>
        <v>#REF!</v>
      </c>
      <c r="O7947">
        <v>61070.78009</v>
      </c>
      <c r="P7947">
        <v>118</v>
      </c>
    </row>
    <row r="7948" spans="1:16">
      <c r="A7948" s="29">
        <v>7946</v>
      </c>
      <c r="B7948" s="29">
        <v>1032.623999999998</v>
      </c>
      <c r="C7948" s="29">
        <v>17599.124999999891</v>
      </c>
      <c r="D7948" s="29">
        <v>1</v>
      </c>
      <c r="E7948" s="29">
        <v>1</v>
      </c>
      <c r="F7948" s="29">
        <v>20873.696</v>
      </c>
      <c r="G7948" s="29">
        <v>1</v>
      </c>
      <c r="H7948" s="29">
        <v>1</v>
      </c>
      <c r="I7948" s="29">
        <v>1</v>
      </c>
      <c r="K7948" s="432"/>
      <c r="L7948" s="432" t="e">
        <f>IF(K7948=0,#REF!,0)</f>
        <v>#REF!</v>
      </c>
      <c r="O7948">
        <v>57022.092559999997</v>
      </c>
      <c r="P7948">
        <v>114</v>
      </c>
    </row>
    <row r="7949" spans="1:16">
      <c r="A7949" s="29">
        <v>7947</v>
      </c>
      <c r="B7949" s="29">
        <v>1032.623999999998</v>
      </c>
      <c r="C7949" s="29">
        <v>17653.036999999898</v>
      </c>
      <c r="D7949" s="29">
        <v>1</v>
      </c>
      <c r="E7949" s="29">
        <v>1</v>
      </c>
      <c r="F7949" s="29">
        <v>25052.087999999902</v>
      </c>
      <c r="G7949" s="29">
        <v>1</v>
      </c>
      <c r="H7949" s="29">
        <v>1</v>
      </c>
      <c r="I7949" s="29">
        <v>1</v>
      </c>
      <c r="K7949" s="432"/>
      <c r="L7949" s="432" t="e">
        <f>IF(K7949=0,#REF!,0)</f>
        <v>#REF!</v>
      </c>
      <c r="O7949">
        <v>56387.267090000001</v>
      </c>
      <c r="P7949">
        <v>106</v>
      </c>
    </row>
    <row r="7950" spans="1:16">
      <c r="A7950" s="29">
        <v>7948</v>
      </c>
      <c r="B7950" s="29">
        <v>1032.623999999998</v>
      </c>
      <c r="C7950" s="29">
        <v>17679.410999999898</v>
      </c>
      <c r="D7950" s="29">
        <v>1</v>
      </c>
      <c r="E7950" s="29">
        <v>1</v>
      </c>
      <c r="F7950" s="29">
        <v>28473.311000000002</v>
      </c>
      <c r="G7950" s="29">
        <v>1</v>
      </c>
      <c r="H7950" s="29">
        <v>1</v>
      </c>
      <c r="I7950" s="29">
        <v>1</v>
      </c>
      <c r="K7950" s="432"/>
      <c r="L7950" s="432" t="e">
        <f>IF(K7950=0,#REF!,0)</f>
        <v>#REF!</v>
      </c>
      <c r="O7950">
        <v>56315.727446999997</v>
      </c>
      <c r="P7950">
        <v>104</v>
      </c>
    </row>
    <row r="7951" spans="1:16">
      <c r="A7951" s="29">
        <v>7949</v>
      </c>
      <c r="B7951" s="29">
        <v>1032.623999999998</v>
      </c>
      <c r="C7951" s="29">
        <v>17724.927999999902</v>
      </c>
      <c r="D7951" s="29">
        <v>1</v>
      </c>
      <c r="E7951" s="29">
        <v>1</v>
      </c>
      <c r="F7951" s="29">
        <v>32091.696999999898</v>
      </c>
      <c r="G7951" s="29">
        <v>1</v>
      </c>
      <c r="H7951" s="29">
        <v>1</v>
      </c>
      <c r="I7951" s="29">
        <v>1</v>
      </c>
      <c r="K7951" s="432"/>
      <c r="L7951" s="432" t="e">
        <f>IF(K7951=0,#REF!,0)</f>
        <v>#REF!</v>
      </c>
      <c r="O7951">
        <v>56823.106598000013</v>
      </c>
      <c r="P7951">
        <v>102</v>
      </c>
    </row>
    <row r="7952" spans="1:16">
      <c r="A7952" s="29">
        <v>7950</v>
      </c>
      <c r="B7952" s="29">
        <v>1762.222</v>
      </c>
      <c r="C7952" s="29">
        <v>17733.305999999899</v>
      </c>
      <c r="D7952" s="29">
        <v>1</v>
      </c>
      <c r="E7952" s="29">
        <v>1</v>
      </c>
      <c r="F7952" s="29">
        <v>35564.771999999997</v>
      </c>
      <c r="G7952" s="29">
        <v>1</v>
      </c>
      <c r="H7952" s="29">
        <v>1</v>
      </c>
      <c r="I7952" s="29">
        <v>1</v>
      </c>
      <c r="K7952" s="432"/>
      <c r="L7952" s="432" t="e">
        <f>IF(K7952=0,#REF!,0)</f>
        <v>#REF!</v>
      </c>
      <c r="O7952">
        <v>58120.992644999998</v>
      </c>
      <c r="P7952">
        <v>109</v>
      </c>
    </row>
    <row r="7953" spans="1:16">
      <c r="A7953" s="29">
        <v>7951</v>
      </c>
      <c r="B7953" s="29">
        <v>6139.8579999999993</v>
      </c>
      <c r="C7953" s="29">
        <v>17857.6529999999</v>
      </c>
      <c r="D7953" s="29">
        <v>1</v>
      </c>
      <c r="E7953" s="29">
        <v>1</v>
      </c>
      <c r="F7953" s="29">
        <v>113739.19899999999</v>
      </c>
      <c r="G7953" s="29">
        <v>1</v>
      </c>
      <c r="H7953" s="29">
        <v>1</v>
      </c>
      <c r="I7953" s="29">
        <v>1</v>
      </c>
      <c r="K7953" s="432"/>
      <c r="L7953" s="432" t="e">
        <f>IF(K7953=0,#REF!,0)</f>
        <v>#REF!</v>
      </c>
      <c r="O7953">
        <v>60713.356871000004</v>
      </c>
      <c r="P7953">
        <v>115</v>
      </c>
    </row>
    <row r="7954" spans="1:16">
      <c r="A7954" s="29">
        <v>7952</v>
      </c>
      <c r="B7954" s="29">
        <v>1762.222</v>
      </c>
      <c r="C7954" s="29">
        <v>51107.4379999999</v>
      </c>
      <c r="D7954" s="29">
        <v>1</v>
      </c>
      <c r="E7954" s="29">
        <v>1</v>
      </c>
      <c r="F7954" s="29">
        <v>115149.492</v>
      </c>
      <c r="G7954" s="29">
        <v>1</v>
      </c>
      <c r="H7954" s="29">
        <v>1</v>
      </c>
      <c r="I7954" s="29">
        <v>1</v>
      </c>
      <c r="K7954" s="432"/>
      <c r="L7954" s="432" t="e">
        <f>IF(K7954=0,#REF!,0)</f>
        <v>#REF!</v>
      </c>
      <c r="O7954">
        <v>63459.594542999999</v>
      </c>
      <c r="P7954">
        <v>133</v>
      </c>
    </row>
    <row r="7955" spans="1:16">
      <c r="A7955" s="29">
        <v>7953</v>
      </c>
      <c r="B7955" s="29">
        <v>1032.623999999998</v>
      </c>
      <c r="C7955" s="29">
        <v>80703.136999999988</v>
      </c>
      <c r="D7955" s="29">
        <v>1</v>
      </c>
      <c r="E7955" s="29">
        <v>1</v>
      </c>
      <c r="F7955" s="29">
        <v>107193.46400000001</v>
      </c>
      <c r="G7955" s="29">
        <v>1</v>
      </c>
      <c r="H7955" s="29">
        <v>1</v>
      </c>
      <c r="I7955" s="29">
        <v>1</v>
      </c>
      <c r="K7955" s="432"/>
      <c r="L7955" s="432" t="e">
        <f>IF(K7955=0,#REF!,0)</f>
        <v>#REF!</v>
      </c>
      <c r="O7955">
        <v>65791.877380999998</v>
      </c>
      <c r="P7955">
        <v>119</v>
      </c>
    </row>
    <row r="7956" spans="1:16">
      <c r="A7956" s="29">
        <v>7954</v>
      </c>
      <c r="B7956" s="29">
        <v>1153.2399999999991</v>
      </c>
      <c r="C7956" s="29">
        <v>98661.514999999898</v>
      </c>
      <c r="D7956" s="29">
        <v>1</v>
      </c>
      <c r="E7956" s="29">
        <v>1</v>
      </c>
      <c r="F7956" s="29">
        <v>94976.263999999996</v>
      </c>
      <c r="G7956" s="29">
        <v>1</v>
      </c>
      <c r="H7956" s="29">
        <v>1</v>
      </c>
      <c r="I7956" s="29">
        <v>1</v>
      </c>
      <c r="K7956" s="432"/>
      <c r="L7956" s="432" t="e">
        <f>IF(K7956=0,#REF!,0)</f>
        <v>#REF!</v>
      </c>
      <c r="O7956">
        <v>70512.348205000002</v>
      </c>
      <c r="P7956">
        <v>99</v>
      </c>
    </row>
    <row r="7957" spans="1:16">
      <c r="A7957" s="29">
        <v>7955</v>
      </c>
      <c r="B7957" s="29">
        <v>1213.5469999999989</v>
      </c>
      <c r="C7957" s="29">
        <v>116012.8109999998</v>
      </c>
      <c r="D7957" s="29">
        <v>1</v>
      </c>
      <c r="E7957" s="29">
        <v>1</v>
      </c>
      <c r="F7957" s="29">
        <v>81820.316999999981</v>
      </c>
      <c r="G7957" s="29">
        <v>1</v>
      </c>
      <c r="H7957" s="29">
        <v>1</v>
      </c>
      <c r="I7957" s="29">
        <v>1</v>
      </c>
      <c r="K7957" s="432"/>
      <c r="L7957" s="432" t="e">
        <f>IF(K7957=0,#REF!,0)</f>
        <v>#REF!</v>
      </c>
      <c r="O7957">
        <v>71053.171203999998</v>
      </c>
      <c r="P7957">
        <v>85</v>
      </c>
    </row>
    <row r="7958" spans="1:16">
      <c r="A7958" s="29">
        <v>7956</v>
      </c>
      <c r="B7958" s="29">
        <v>1213.5469999999989</v>
      </c>
      <c r="C7958" s="29">
        <v>97073.732999999891</v>
      </c>
      <c r="D7958" s="29">
        <v>1</v>
      </c>
      <c r="E7958" s="29">
        <v>1</v>
      </c>
      <c r="F7958" s="29">
        <v>68661.273000000001</v>
      </c>
      <c r="G7958" s="29">
        <v>1</v>
      </c>
      <c r="H7958" s="29">
        <v>1</v>
      </c>
      <c r="I7958" s="29">
        <v>1</v>
      </c>
      <c r="K7958" s="432"/>
      <c r="L7958" s="432" t="e">
        <f>IF(K7958=0,#REF!,0)</f>
        <v>#REF!</v>
      </c>
      <c r="O7958">
        <v>70589.902526999998</v>
      </c>
      <c r="P7958">
        <v>73</v>
      </c>
    </row>
    <row r="7959" spans="1:16">
      <c r="A7959" s="29">
        <v>7957</v>
      </c>
      <c r="B7959" s="29">
        <v>6200.1660000000002</v>
      </c>
      <c r="C7959" s="29">
        <v>53695.862999999903</v>
      </c>
      <c r="D7959" s="29">
        <v>1</v>
      </c>
      <c r="E7959" s="29">
        <v>1</v>
      </c>
      <c r="F7959" s="29">
        <v>51811.073999999891</v>
      </c>
      <c r="G7959" s="29">
        <v>1</v>
      </c>
      <c r="H7959" s="29">
        <v>1</v>
      </c>
      <c r="I7959" s="29">
        <v>1</v>
      </c>
      <c r="K7959" s="432"/>
      <c r="L7959" s="432" t="e">
        <f>IF(K7959=0,#REF!,0)</f>
        <v>#REF!</v>
      </c>
      <c r="O7959">
        <v>66816.340697000007</v>
      </c>
      <c r="P7959">
        <v>67</v>
      </c>
    </row>
    <row r="7960" spans="1:16">
      <c r="A7960" s="29">
        <v>7958</v>
      </c>
      <c r="B7960" s="29">
        <v>1762.222</v>
      </c>
      <c r="C7960" s="29">
        <v>76574.375999999989</v>
      </c>
      <c r="D7960" s="29">
        <v>1</v>
      </c>
      <c r="E7960" s="29">
        <v>1</v>
      </c>
      <c r="F7960" s="29">
        <v>53543.928999999996</v>
      </c>
      <c r="G7960" s="29">
        <v>1</v>
      </c>
      <c r="H7960" s="29">
        <v>1</v>
      </c>
      <c r="I7960" s="29">
        <v>1</v>
      </c>
      <c r="K7960" s="432"/>
      <c r="L7960" s="432" t="e">
        <f>IF(K7960=0,#REF!,0)</f>
        <v>#REF!</v>
      </c>
      <c r="O7960">
        <v>64945.287965000003</v>
      </c>
      <c r="P7960">
        <v>67</v>
      </c>
    </row>
    <row r="7961" spans="1:16">
      <c r="A7961" s="29">
        <v>7959</v>
      </c>
      <c r="B7961" s="29">
        <v>1032.623999999998</v>
      </c>
      <c r="C7961" s="29">
        <v>112049.60499999981</v>
      </c>
      <c r="D7961" s="29">
        <v>1</v>
      </c>
      <c r="E7961" s="29">
        <v>1</v>
      </c>
      <c r="F7961" s="29">
        <v>50596.277999999998</v>
      </c>
      <c r="G7961" s="29">
        <v>1</v>
      </c>
      <c r="H7961" s="29">
        <v>1</v>
      </c>
      <c r="I7961" s="29">
        <v>1</v>
      </c>
      <c r="K7961" s="432"/>
      <c r="L7961" s="432" t="e">
        <f>IF(K7961=0,#REF!,0)</f>
        <v>#REF!</v>
      </c>
      <c r="O7961">
        <v>67161.895506999994</v>
      </c>
      <c r="P7961">
        <v>61</v>
      </c>
    </row>
    <row r="7962" spans="1:16">
      <c r="A7962" s="29">
        <v>7960</v>
      </c>
      <c r="B7962" s="29">
        <v>1032.623999999998</v>
      </c>
      <c r="C7962" s="29">
        <v>94088.551999999909</v>
      </c>
      <c r="D7962" s="29">
        <v>1</v>
      </c>
      <c r="E7962" s="29">
        <v>1</v>
      </c>
      <c r="F7962" s="29">
        <v>49812.021999999997</v>
      </c>
      <c r="G7962" s="29">
        <v>1</v>
      </c>
      <c r="H7962" s="29">
        <v>1</v>
      </c>
      <c r="I7962" s="29">
        <v>1</v>
      </c>
      <c r="K7962" s="432"/>
      <c r="L7962" s="432" t="e">
        <f>IF(K7962=0,#REF!,0)</f>
        <v>#REF!</v>
      </c>
      <c r="O7962">
        <v>67051.465758999999</v>
      </c>
      <c r="P7962">
        <v>57</v>
      </c>
    </row>
    <row r="7963" spans="1:16">
      <c r="A7963" s="29">
        <v>7961</v>
      </c>
      <c r="B7963" s="29">
        <v>1032.623999999998</v>
      </c>
      <c r="C7963" s="29">
        <v>82533.434000000008</v>
      </c>
      <c r="D7963" s="29">
        <v>1</v>
      </c>
      <c r="E7963" s="29">
        <v>1</v>
      </c>
      <c r="F7963" s="29">
        <v>55008.541999999878</v>
      </c>
      <c r="G7963" s="29">
        <v>1</v>
      </c>
      <c r="H7963" s="29">
        <v>1</v>
      </c>
      <c r="I7963" s="29">
        <v>1</v>
      </c>
      <c r="K7963" s="432"/>
      <c r="L7963" s="432" t="e">
        <f>IF(K7963=0,#REF!,0)</f>
        <v>#REF!</v>
      </c>
      <c r="O7963">
        <v>67162.172669000007</v>
      </c>
      <c r="P7963">
        <v>71</v>
      </c>
    </row>
    <row r="7964" spans="1:16">
      <c r="A7964" s="29">
        <v>7962</v>
      </c>
      <c r="B7964" s="29">
        <v>1762.222</v>
      </c>
      <c r="C7964" s="29">
        <v>47198.996999999901</v>
      </c>
      <c r="D7964" s="29">
        <v>1</v>
      </c>
      <c r="E7964" s="29">
        <v>1</v>
      </c>
      <c r="F7964" s="29">
        <v>59715.515999999887</v>
      </c>
      <c r="G7964" s="29">
        <v>1</v>
      </c>
      <c r="H7964" s="29">
        <v>1</v>
      </c>
      <c r="I7964" s="29">
        <v>1</v>
      </c>
      <c r="K7964" s="432"/>
      <c r="L7964" s="432" t="e">
        <f>IF(K7964=0,#REF!,0)</f>
        <v>#REF!</v>
      </c>
      <c r="O7964">
        <v>67679.627257999993</v>
      </c>
      <c r="P7964">
        <v>87</v>
      </c>
    </row>
    <row r="7965" spans="1:16">
      <c r="A7965" s="29">
        <v>7963</v>
      </c>
      <c r="B7965" s="29">
        <v>6139.8579999999993</v>
      </c>
      <c r="C7965" s="29">
        <v>30157.537999999899</v>
      </c>
      <c r="D7965" s="29">
        <v>1</v>
      </c>
      <c r="E7965" s="29">
        <v>1</v>
      </c>
      <c r="F7965" s="29">
        <v>53206.033999999992</v>
      </c>
      <c r="G7965" s="29">
        <v>1</v>
      </c>
      <c r="H7965" s="29">
        <v>1</v>
      </c>
      <c r="I7965" s="29">
        <v>1</v>
      </c>
      <c r="K7965" s="432"/>
      <c r="L7965" s="432" t="e">
        <f>IF(K7965=0,#REF!,0)</f>
        <v>#REF!</v>
      </c>
      <c r="O7965">
        <v>68646.015625</v>
      </c>
      <c r="P7965">
        <v>105</v>
      </c>
    </row>
    <row r="7966" spans="1:16">
      <c r="A7966" s="29">
        <v>7964</v>
      </c>
      <c r="B7966" s="29">
        <v>7599.07</v>
      </c>
      <c r="C7966" s="29">
        <v>31488.58399999989</v>
      </c>
      <c r="D7966" s="29">
        <v>1</v>
      </c>
      <c r="E7966" s="29">
        <v>1</v>
      </c>
      <c r="F7966" s="29">
        <v>51385.605999999898</v>
      </c>
      <c r="G7966" s="29">
        <v>1</v>
      </c>
      <c r="H7966" s="29">
        <v>1</v>
      </c>
      <c r="I7966" s="29">
        <v>1</v>
      </c>
      <c r="K7966" s="432"/>
      <c r="L7966" s="432" t="e">
        <f>IF(K7966=0,#REF!,0)</f>
        <v>#REF!</v>
      </c>
      <c r="O7966">
        <v>66431.56683299999</v>
      </c>
      <c r="P7966">
        <v>124</v>
      </c>
    </row>
    <row r="7967" spans="1:16">
      <c r="A7967" s="29">
        <v>7965</v>
      </c>
      <c r="B7967" s="29">
        <v>1762.222</v>
      </c>
      <c r="C7967" s="29">
        <v>17559.057999999899</v>
      </c>
      <c r="D7967" s="29">
        <v>1</v>
      </c>
      <c r="E7967" s="29">
        <v>1</v>
      </c>
      <c r="F7967" s="29">
        <v>61753.303999999996</v>
      </c>
      <c r="G7967" s="29">
        <v>1</v>
      </c>
      <c r="H7967" s="29">
        <v>1</v>
      </c>
      <c r="I7967" s="29">
        <v>1</v>
      </c>
      <c r="K7967" s="432"/>
      <c r="L7967" s="432" t="e">
        <f>IF(K7967=0,#REF!,0)</f>
        <v>#REF!</v>
      </c>
      <c r="O7967">
        <v>64865.196107000003</v>
      </c>
      <c r="P7967">
        <v>128</v>
      </c>
    </row>
    <row r="7968" spans="1:16">
      <c r="A7968" s="29">
        <v>7966</v>
      </c>
      <c r="B7968" s="29">
        <v>1762.222</v>
      </c>
      <c r="C7968" s="29">
        <v>17173.377999999899</v>
      </c>
      <c r="D7968" s="29">
        <v>1</v>
      </c>
      <c r="E7968" s="29">
        <v>1</v>
      </c>
      <c r="F7968" s="29">
        <v>2985.5970000000002</v>
      </c>
      <c r="G7968" s="29">
        <v>1</v>
      </c>
      <c r="H7968" s="29">
        <v>1</v>
      </c>
      <c r="I7968" s="29">
        <v>1</v>
      </c>
      <c r="K7968" s="432"/>
      <c r="L7968" s="432" t="e">
        <f>IF(K7968=0,#REF!,0)</f>
        <v>#REF!</v>
      </c>
      <c r="O7968">
        <v>62334.476439999999</v>
      </c>
      <c r="P7968">
        <v>134</v>
      </c>
    </row>
    <row r="7969" spans="1:16">
      <c r="A7969" s="29">
        <v>7967</v>
      </c>
      <c r="B7969" s="29">
        <v>1762.222</v>
      </c>
      <c r="C7969" s="29">
        <v>16800.145999999892</v>
      </c>
      <c r="D7969" s="29">
        <v>1</v>
      </c>
      <c r="E7969" s="29">
        <v>1</v>
      </c>
      <c r="F7969" s="29">
        <v>1681.91</v>
      </c>
      <c r="G7969" s="29">
        <v>1</v>
      </c>
      <c r="H7969" s="29">
        <v>1</v>
      </c>
      <c r="I7969" s="29">
        <v>1</v>
      </c>
      <c r="K7969" s="432"/>
      <c r="L7969" s="432" t="e">
        <f>IF(K7969=0,#REF!,0)</f>
        <v>#REF!</v>
      </c>
      <c r="O7969">
        <v>62118.559631999997</v>
      </c>
      <c r="P7969">
        <v>130</v>
      </c>
    </row>
    <row r="7970" spans="1:16">
      <c r="A7970" s="29">
        <v>7968</v>
      </c>
      <c r="B7970" s="29">
        <v>1032.623999999998</v>
      </c>
      <c r="C7970" s="29">
        <v>16890.252999999899</v>
      </c>
      <c r="D7970" s="29">
        <v>1</v>
      </c>
      <c r="E7970" s="29">
        <v>1</v>
      </c>
      <c r="F7970" s="29">
        <v>1408.683</v>
      </c>
      <c r="G7970" s="29">
        <v>1</v>
      </c>
      <c r="H7970" s="29">
        <v>1</v>
      </c>
      <c r="I7970" s="29">
        <v>1</v>
      </c>
      <c r="K7970" s="432"/>
      <c r="L7970" s="432" t="e">
        <f>IF(K7970=0,#REF!,0)</f>
        <v>#REF!</v>
      </c>
      <c r="O7970">
        <v>61389.551513999999</v>
      </c>
      <c r="P7970">
        <v>123</v>
      </c>
    </row>
    <row r="7971" spans="1:16">
      <c r="A7971" s="29">
        <v>7969</v>
      </c>
      <c r="B7971" s="29">
        <v>1032.623999999998</v>
      </c>
      <c r="C7971" s="29">
        <v>17006.808999999888</v>
      </c>
      <c r="D7971" s="29">
        <v>1</v>
      </c>
      <c r="E7971" s="29">
        <v>1</v>
      </c>
      <c r="F7971" s="29">
        <v>1716.06699999999</v>
      </c>
      <c r="G7971" s="29">
        <v>1</v>
      </c>
      <c r="H7971" s="29">
        <v>1</v>
      </c>
      <c r="I7971" s="29">
        <v>1</v>
      </c>
      <c r="K7971" s="432"/>
      <c r="L7971" s="432" t="e">
        <f>IF(K7971=0,#REF!,0)</f>
        <v>#REF!</v>
      </c>
      <c r="O7971">
        <v>60965.193786999997</v>
      </c>
      <c r="P7971">
        <v>110</v>
      </c>
    </row>
    <row r="7972" spans="1:16">
      <c r="A7972" s="29">
        <v>7970</v>
      </c>
      <c r="B7972" s="29">
        <v>1032.623999999998</v>
      </c>
      <c r="C7972" s="29">
        <v>17030.898999999899</v>
      </c>
      <c r="D7972" s="29">
        <v>1</v>
      </c>
      <c r="E7972" s="29">
        <v>1</v>
      </c>
      <c r="F7972" s="29">
        <v>5465.097999999999</v>
      </c>
      <c r="G7972" s="29">
        <v>1</v>
      </c>
      <c r="H7972" s="29">
        <v>1</v>
      </c>
      <c r="I7972" s="29">
        <v>1</v>
      </c>
      <c r="K7972" s="432"/>
      <c r="L7972" s="432" t="e">
        <f>IF(K7972=0,#REF!,0)</f>
        <v>#REF!</v>
      </c>
      <c r="O7972">
        <v>57816.630431999998</v>
      </c>
      <c r="P7972">
        <v>103</v>
      </c>
    </row>
    <row r="7973" spans="1:16">
      <c r="A7973" s="29">
        <v>7971</v>
      </c>
      <c r="B7973" s="29">
        <v>1032.623999999998</v>
      </c>
      <c r="C7973" s="29">
        <v>17175.765999999901</v>
      </c>
      <c r="D7973" s="29">
        <v>1</v>
      </c>
      <c r="E7973" s="29">
        <v>1</v>
      </c>
      <c r="F7973" s="29">
        <v>12056.404</v>
      </c>
      <c r="G7973" s="29">
        <v>1</v>
      </c>
      <c r="H7973" s="29">
        <v>1</v>
      </c>
      <c r="I7973" s="29">
        <v>1</v>
      </c>
      <c r="K7973" s="432"/>
      <c r="L7973" s="432" t="e">
        <f>IF(K7973=0,#REF!,0)</f>
        <v>#REF!</v>
      </c>
      <c r="O7973">
        <v>57536.471922999997</v>
      </c>
      <c r="P7973">
        <v>97</v>
      </c>
    </row>
    <row r="7974" spans="1:16">
      <c r="A7974" s="29">
        <v>7972</v>
      </c>
      <c r="B7974" s="29">
        <v>1032.623999999998</v>
      </c>
      <c r="C7974" s="29">
        <v>17271.551999999901</v>
      </c>
      <c r="D7974" s="29">
        <v>1</v>
      </c>
      <c r="E7974" s="29">
        <v>1</v>
      </c>
      <c r="F7974" s="29">
        <v>17379.249</v>
      </c>
      <c r="G7974" s="29">
        <v>1</v>
      </c>
      <c r="H7974" s="29">
        <v>1</v>
      </c>
      <c r="I7974" s="29">
        <v>1</v>
      </c>
      <c r="K7974" s="432"/>
      <c r="L7974" s="432" t="e">
        <f>IF(K7974=0,#REF!,0)</f>
        <v>#REF!</v>
      </c>
      <c r="O7974">
        <v>57547.583038999997</v>
      </c>
      <c r="P7974">
        <v>86</v>
      </c>
    </row>
    <row r="7975" spans="1:16">
      <c r="A7975" s="29">
        <v>7973</v>
      </c>
      <c r="B7975" s="29">
        <v>1032.623999999998</v>
      </c>
      <c r="C7975" s="29">
        <v>17341.909999999902</v>
      </c>
      <c r="D7975" s="29">
        <v>1</v>
      </c>
      <c r="E7975" s="29">
        <v>1</v>
      </c>
      <c r="F7975" s="29">
        <v>21821.8119999999</v>
      </c>
      <c r="G7975" s="29">
        <v>1</v>
      </c>
      <c r="H7975" s="29">
        <v>1</v>
      </c>
      <c r="I7975" s="29">
        <v>1</v>
      </c>
      <c r="K7975" s="432"/>
      <c r="L7975" s="432" t="e">
        <f>IF(K7975=0,#REF!,0)</f>
        <v>#REF!</v>
      </c>
      <c r="O7975">
        <v>57027.487854999999</v>
      </c>
      <c r="P7975">
        <v>83</v>
      </c>
    </row>
    <row r="7976" spans="1:16">
      <c r="A7976" s="29">
        <v>7974</v>
      </c>
      <c r="B7976" s="29">
        <v>1762.222</v>
      </c>
      <c r="C7976" s="29">
        <v>17396.7249999999</v>
      </c>
      <c r="D7976" s="29">
        <v>1</v>
      </c>
      <c r="E7976" s="29">
        <v>1</v>
      </c>
      <c r="F7976" s="29">
        <v>26589.075000000001</v>
      </c>
      <c r="G7976" s="29">
        <v>1</v>
      </c>
      <c r="H7976" s="29">
        <v>1</v>
      </c>
      <c r="I7976" s="29">
        <v>1</v>
      </c>
      <c r="K7976" s="432"/>
      <c r="L7976" s="432" t="e">
        <f>IF(K7976=0,#REF!,0)</f>
        <v>#REF!</v>
      </c>
      <c r="O7976">
        <v>58144.848145000004</v>
      </c>
      <c r="P7976">
        <v>89</v>
      </c>
    </row>
    <row r="7977" spans="1:16">
      <c r="A7977" s="29">
        <v>7975</v>
      </c>
      <c r="B7977" s="29">
        <v>6139.8579999999993</v>
      </c>
      <c r="C7977" s="29">
        <v>17546.354999999901</v>
      </c>
      <c r="D7977" s="29">
        <v>1</v>
      </c>
      <c r="E7977" s="29">
        <v>1</v>
      </c>
      <c r="F7977" s="29">
        <v>106088.5609999999</v>
      </c>
      <c r="G7977" s="29">
        <v>1</v>
      </c>
      <c r="H7977" s="29">
        <v>1</v>
      </c>
      <c r="I7977" s="29">
        <v>1</v>
      </c>
      <c r="K7977" s="432"/>
      <c r="L7977" s="432" t="e">
        <f>IF(K7977=0,#REF!,0)</f>
        <v>#REF!</v>
      </c>
      <c r="O7977">
        <v>60226.189912000002</v>
      </c>
      <c r="P7977">
        <v>96</v>
      </c>
    </row>
    <row r="7978" spans="1:16">
      <c r="A7978" s="29">
        <v>7976</v>
      </c>
      <c r="B7978" s="29">
        <v>1762.222</v>
      </c>
      <c r="C7978" s="29">
        <v>50582.5799999999</v>
      </c>
      <c r="D7978" s="29">
        <v>1</v>
      </c>
      <c r="E7978" s="29">
        <v>1</v>
      </c>
      <c r="F7978" s="29">
        <v>108254.85</v>
      </c>
      <c r="G7978" s="29">
        <v>1</v>
      </c>
      <c r="H7978" s="29">
        <v>1</v>
      </c>
      <c r="I7978" s="29">
        <v>1</v>
      </c>
      <c r="K7978" s="432"/>
      <c r="L7978" s="432" t="e">
        <f>IF(K7978=0,#REF!,0)</f>
        <v>#REF!</v>
      </c>
      <c r="O7978">
        <v>63056.272277999997</v>
      </c>
      <c r="P7978">
        <v>118</v>
      </c>
    </row>
    <row r="7979" spans="1:16">
      <c r="A7979" s="29">
        <v>7977</v>
      </c>
      <c r="B7979" s="29">
        <v>1032.623999999998</v>
      </c>
      <c r="C7979" s="29">
        <v>79865.574999999983</v>
      </c>
      <c r="D7979" s="29">
        <v>1</v>
      </c>
      <c r="E7979" s="29">
        <v>1</v>
      </c>
      <c r="F7979" s="29">
        <v>97321.948999999979</v>
      </c>
      <c r="G7979" s="29">
        <v>1</v>
      </c>
      <c r="H7979" s="29">
        <v>1</v>
      </c>
      <c r="I7979" s="29">
        <v>1</v>
      </c>
      <c r="K7979" s="432"/>
      <c r="L7979" s="432" t="e">
        <f>IF(K7979=0,#REF!,0)</f>
        <v>#REF!</v>
      </c>
      <c r="O7979">
        <v>66203.614562999996</v>
      </c>
      <c r="P7979">
        <v>106</v>
      </c>
    </row>
    <row r="7980" spans="1:16">
      <c r="A7980" s="29">
        <v>7978</v>
      </c>
      <c r="B7980" s="29">
        <v>1153.2399999999991</v>
      </c>
      <c r="C7980" s="29">
        <v>97515.22899999989</v>
      </c>
      <c r="D7980" s="29">
        <v>1</v>
      </c>
      <c r="E7980" s="29">
        <v>1</v>
      </c>
      <c r="F7980" s="29">
        <v>83311.232000000004</v>
      </c>
      <c r="G7980" s="29">
        <v>1</v>
      </c>
      <c r="H7980" s="29">
        <v>1</v>
      </c>
      <c r="I7980" s="29">
        <v>1</v>
      </c>
      <c r="K7980" s="432"/>
      <c r="L7980" s="432" t="e">
        <f>IF(K7980=0,#REF!,0)</f>
        <v>#REF!</v>
      </c>
      <c r="O7980">
        <v>68987.311157000004</v>
      </c>
      <c r="P7980">
        <v>79</v>
      </c>
    </row>
    <row r="7981" spans="1:16">
      <c r="A7981" s="29">
        <v>7979</v>
      </c>
      <c r="B7981" s="29">
        <v>1213.5469999999989</v>
      </c>
      <c r="C7981" s="29">
        <v>114954.39699999979</v>
      </c>
      <c r="D7981" s="29">
        <v>1</v>
      </c>
      <c r="E7981" s="29">
        <v>1</v>
      </c>
      <c r="F7981" s="29">
        <v>71308.883000000002</v>
      </c>
      <c r="G7981" s="29">
        <v>1</v>
      </c>
      <c r="H7981" s="29">
        <v>1</v>
      </c>
      <c r="I7981" s="29">
        <v>1</v>
      </c>
      <c r="K7981" s="432"/>
      <c r="L7981" s="432" t="e">
        <f>IF(K7981=0,#REF!,0)</f>
        <v>#REF!</v>
      </c>
      <c r="O7981">
        <v>68673.961639999994</v>
      </c>
      <c r="P7981">
        <v>73</v>
      </c>
    </row>
    <row r="7982" spans="1:16">
      <c r="A7982" s="29">
        <v>7980</v>
      </c>
      <c r="B7982" s="29">
        <v>1213.5469999999989</v>
      </c>
      <c r="C7982" s="29">
        <v>96260.770999999906</v>
      </c>
      <c r="D7982" s="29">
        <v>1</v>
      </c>
      <c r="E7982" s="29">
        <v>1</v>
      </c>
      <c r="F7982" s="29">
        <v>61202.714999999887</v>
      </c>
      <c r="G7982" s="29">
        <v>1</v>
      </c>
      <c r="H7982" s="29">
        <v>1</v>
      </c>
      <c r="I7982" s="29">
        <v>1</v>
      </c>
      <c r="K7982" s="432"/>
      <c r="L7982" s="432" t="e">
        <f>IF(K7982=0,#REF!,0)</f>
        <v>#REF!</v>
      </c>
      <c r="O7982">
        <v>67380.622620000009</v>
      </c>
      <c r="P7982">
        <v>60</v>
      </c>
    </row>
    <row r="7983" spans="1:16">
      <c r="A7983" s="29">
        <v>7981</v>
      </c>
      <c r="B7983" s="29">
        <v>6200.1660000000002</v>
      </c>
      <c r="C7983" s="29">
        <v>53018.499999999898</v>
      </c>
      <c r="D7983" s="29">
        <v>1</v>
      </c>
      <c r="E7983" s="29">
        <v>1</v>
      </c>
      <c r="F7983" s="29">
        <v>45409.269999999902</v>
      </c>
      <c r="G7983" s="29">
        <v>1</v>
      </c>
      <c r="H7983" s="29">
        <v>1</v>
      </c>
      <c r="I7983" s="29">
        <v>1</v>
      </c>
      <c r="K7983" s="432"/>
      <c r="L7983" s="432" t="e">
        <f>IF(K7983=0,#REF!,0)</f>
        <v>#REF!</v>
      </c>
      <c r="O7983">
        <v>64027.438110000003</v>
      </c>
      <c r="P7983">
        <v>58</v>
      </c>
    </row>
    <row r="7984" spans="1:16">
      <c r="A7984" s="29">
        <v>7982</v>
      </c>
      <c r="B7984" s="29">
        <v>1762.222</v>
      </c>
      <c r="C7984" s="29">
        <v>76048.323000000004</v>
      </c>
      <c r="D7984" s="29">
        <v>1</v>
      </c>
      <c r="E7984" s="29">
        <v>1</v>
      </c>
      <c r="F7984" s="29">
        <v>50479.703999999998</v>
      </c>
      <c r="G7984" s="29">
        <v>1</v>
      </c>
      <c r="H7984" s="29">
        <v>1</v>
      </c>
      <c r="I7984" s="29">
        <v>1</v>
      </c>
      <c r="K7984" s="432"/>
      <c r="L7984" s="432" t="e">
        <f>IF(K7984=0,#REF!,0)</f>
        <v>#REF!</v>
      </c>
      <c r="O7984">
        <v>63815.660981000001</v>
      </c>
      <c r="P7984">
        <v>54</v>
      </c>
    </row>
    <row r="7985" spans="1:16">
      <c r="A7985" s="29">
        <v>7983</v>
      </c>
      <c r="B7985" s="29">
        <v>1032.623999999998</v>
      </c>
      <c r="C7985" s="29">
        <v>111699.6559999998</v>
      </c>
      <c r="D7985" s="29">
        <v>1</v>
      </c>
      <c r="E7985" s="29">
        <v>1</v>
      </c>
      <c r="F7985" s="29">
        <v>50108.897999999899</v>
      </c>
      <c r="G7985" s="29">
        <v>1</v>
      </c>
      <c r="H7985" s="29">
        <v>1</v>
      </c>
      <c r="I7985" s="29">
        <v>1</v>
      </c>
      <c r="K7985" s="432"/>
      <c r="L7985" s="432" t="e">
        <f>IF(K7985=0,#REF!,0)</f>
        <v>#REF!</v>
      </c>
      <c r="O7985">
        <v>66914.296691999989</v>
      </c>
      <c r="P7985">
        <v>63</v>
      </c>
    </row>
    <row r="7986" spans="1:16">
      <c r="A7986" s="29">
        <v>7984</v>
      </c>
      <c r="B7986" s="29">
        <v>1032.623999999998</v>
      </c>
      <c r="C7986" s="29">
        <v>93952.488999999885</v>
      </c>
      <c r="D7986" s="29">
        <v>1</v>
      </c>
      <c r="E7986" s="29">
        <v>1</v>
      </c>
      <c r="F7986" s="29">
        <v>51530.910999999993</v>
      </c>
      <c r="G7986" s="29">
        <v>1</v>
      </c>
      <c r="H7986" s="29">
        <v>1</v>
      </c>
      <c r="I7986" s="29">
        <v>1</v>
      </c>
      <c r="K7986" s="432"/>
      <c r="L7986" s="432" t="e">
        <f>IF(K7986=0,#REF!,0)</f>
        <v>#REF!</v>
      </c>
      <c r="O7986">
        <v>67474.278625999999</v>
      </c>
      <c r="P7986">
        <v>71</v>
      </c>
    </row>
    <row r="7987" spans="1:16">
      <c r="A7987" s="29">
        <v>7985</v>
      </c>
      <c r="B7987" s="29">
        <v>1032.623999999998</v>
      </c>
      <c r="C7987" s="29">
        <v>82346.505000000005</v>
      </c>
      <c r="D7987" s="29">
        <v>1</v>
      </c>
      <c r="E7987" s="29">
        <v>1</v>
      </c>
      <c r="F7987" s="29">
        <v>55544.296999999897</v>
      </c>
      <c r="G7987" s="29">
        <v>1</v>
      </c>
      <c r="H7987" s="29">
        <v>1</v>
      </c>
      <c r="I7987" s="29">
        <v>1</v>
      </c>
      <c r="K7987" s="432"/>
      <c r="L7987" s="432" t="e">
        <f>IF(K7987=0,#REF!,0)</f>
        <v>#REF!</v>
      </c>
      <c r="O7987">
        <v>68401.241820999989</v>
      </c>
      <c r="P7987">
        <v>82</v>
      </c>
    </row>
    <row r="7988" spans="1:16">
      <c r="A7988" s="29">
        <v>7986</v>
      </c>
      <c r="B7988" s="29">
        <v>1762.222</v>
      </c>
      <c r="C7988" s="29">
        <v>47030.402999999889</v>
      </c>
      <c r="D7988" s="29">
        <v>1</v>
      </c>
      <c r="E7988" s="29">
        <v>1</v>
      </c>
      <c r="F7988" s="29">
        <v>59985.567999999897</v>
      </c>
      <c r="G7988" s="29">
        <v>1</v>
      </c>
      <c r="H7988" s="29">
        <v>1</v>
      </c>
      <c r="I7988" s="29">
        <v>1</v>
      </c>
      <c r="K7988" s="432"/>
      <c r="L7988" s="432" t="e">
        <f>IF(K7988=0,#REF!,0)</f>
        <v>#REF!</v>
      </c>
      <c r="O7988">
        <v>69014.193358999997</v>
      </c>
      <c r="P7988">
        <v>102</v>
      </c>
    </row>
    <row r="7989" spans="1:16">
      <c r="A7989" s="29">
        <v>7987</v>
      </c>
      <c r="B7989" s="29">
        <v>6139.8579999999993</v>
      </c>
      <c r="C7989" s="29">
        <v>30068.928999999898</v>
      </c>
      <c r="D7989" s="29">
        <v>1</v>
      </c>
      <c r="E7989" s="29">
        <v>1</v>
      </c>
      <c r="F7989" s="29">
        <v>52835.962999999902</v>
      </c>
      <c r="G7989" s="29">
        <v>1</v>
      </c>
      <c r="H7989" s="29">
        <v>1</v>
      </c>
      <c r="I7989" s="29">
        <v>1</v>
      </c>
      <c r="K7989" s="432"/>
      <c r="L7989" s="432" t="e">
        <f>IF(K7989=0,#REF!,0)</f>
        <v>#REF!</v>
      </c>
      <c r="O7989">
        <v>68907.358917000005</v>
      </c>
      <c r="P7989">
        <v>124</v>
      </c>
    </row>
    <row r="7990" spans="1:16">
      <c r="A7990" s="29">
        <v>7988</v>
      </c>
      <c r="B7990" s="29">
        <v>7599.07</v>
      </c>
      <c r="C7990" s="29">
        <v>31404.987999999899</v>
      </c>
      <c r="D7990" s="29">
        <v>1</v>
      </c>
      <c r="E7990" s="29">
        <v>1</v>
      </c>
      <c r="F7990" s="29">
        <v>51028.238999999987</v>
      </c>
      <c r="G7990" s="29">
        <v>1</v>
      </c>
      <c r="H7990" s="29">
        <v>1</v>
      </c>
      <c r="I7990" s="29">
        <v>1</v>
      </c>
      <c r="K7990" s="432"/>
      <c r="L7990" s="432" t="e">
        <f>IF(K7990=0,#REF!,0)</f>
        <v>#REF!</v>
      </c>
      <c r="O7990">
        <v>66507.583222000001</v>
      </c>
      <c r="P7990">
        <v>134</v>
      </c>
    </row>
    <row r="7991" spans="1:16">
      <c r="A7991" s="29">
        <v>7989</v>
      </c>
      <c r="B7991" s="29">
        <v>1762.222</v>
      </c>
      <c r="C7991" s="29">
        <v>17526.368999999901</v>
      </c>
      <c r="D7991" s="29">
        <v>1</v>
      </c>
      <c r="E7991" s="29">
        <v>1</v>
      </c>
      <c r="F7991" s="29">
        <v>61293.71699999999</v>
      </c>
      <c r="G7991" s="29">
        <v>1</v>
      </c>
      <c r="H7991" s="29">
        <v>1</v>
      </c>
      <c r="I7991" s="29">
        <v>1</v>
      </c>
      <c r="K7991" s="432"/>
      <c r="L7991" s="432" t="e">
        <f>IF(K7991=0,#REF!,0)</f>
        <v>#REF!</v>
      </c>
      <c r="O7991">
        <v>64173.827484000001</v>
      </c>
      <c r="P7991">
        <v>141</v>
      </c>
    </row>
    <row r="7992" spans="1:16">
      <c r="A7992" s="29">
        <v>7990</v>
      </c>
      <c r="B7992" s="29">
        <v>1762.222</v>
      </c>
      <c r="C7992" s="29">
        <v>17106.928999999898</v>
      </c>
      <c r="D7992" s="29">
        <v>1</v>
      </c>
      <c r="E7992" s="29">
        <v>1</v>
      </c>
      <c r="F7992" s="29">
        <v>2984.154</v>
      </c>
      <c r="G7992" s="29">
        <v>1</v>
      </c>
      <c r="H7992" s="29">
        <v>1</v>
      </c>
      <c r="I7992" s="29">
        <v>1</v>
      </c>
      <c r="K7992" s="432"/>
      <c r="L7992" s="432" t="e">
        <f>IF(K7992=0,#REF!,0)</f>
        <v>#REF!</v>
      </c>
      <c r="O7992">
        <v>62493.086241999998</v>
      </c>
      <c r="P7992">
        <v>148</v>
      </c>
    </row>
    <row r="7993" spans="1:16">
      <c r="A7993" s="29">
        <v>7991</v>
      </c>
      <c r="B7993" s="29">
        <v>1762.222</v>
      </c>
      <c r="C7993" s="29">
        <v>16703.5089999999</v>
      </c>
      <c r="D7993" s="29">
        <v>1</v>
      </c>
      <c r="E7993" s="29">
        <v>1</v>
      </c>
      <c r="F7993" s="29">
        <v>1678.10499999999</v>
      </c>
      <c r="G7993" s="29">
        <v>1</v>
      </c>
      <c r="H7993" s="29">
        <v>1</v>
      </c>
      <c r="I7993" s="29">
        <v>1</v>
      </c>
      <c r="K7993" s="432"/>
      <c r="L7993" s="432" t="e">
        <f>IF(K7993=0,#REF!,0)</f>
        <v>#REF!</v>
      </c>
      <c r="O7993">
        <v>61517.176117000003</v>
      </c>
      <c r="P7993">
        <v>145</v>
      </c>
    </row>
    <row r="7994" spans="1:16">
      <c r="A7994" s="29">
        <v>7992</v>
      </c>
      <c r="B7994" s="29">
        <v>1032.623999999998</v>
      </c>
      <c r="C7994" s="29">
        <v>16787.7429999999</v>
      </c>
      <c r="D7994" s="29">
        <v>1</v>
      </c>
      <c r="E7994" s="29">
        <v>1</v>
      </c>
      <c r="F7994" s="29">
        <v>1355.7519999999899</v>
      </c>
      <c r="G7994" s="29">
        <v>1</v>
      </c>
      <c r="H7994" s="29">
        <v>1</v>
      </c>
      <c r="I7994" s="29">
        <v>1</v>
      </c>
      <c r="K7994" s="432"/>
      <c r="L7994" s="432" t="e">
        <f>IF(K7994=0,#REF!,0)</f>
        <v>#REF!</v>
      </c>
      <c r="O7994">
        <v>61467.705413000003</v>
      </c>
      <c r="P7994">
        <v>141</v>
      </c>
    </row>
    <row r="7995" spans="1:16">
      <c r="A7995" s="29">
        <v>7993</v>
      </c>
      <c r="B7995" s="29">
        <v>1032.623999999998</v>
      </c>
      <c r="C7995" s="29">
        <v>16731.710999999901</v>
      </c>
      <c r="D7995" s="29">
        <v>1</v>
      </c>
      <c r="E7995" s="29">
        <v>1</v>
      </c>
      <c r="F7995" s="29">
        <v>962.64299999999798</v>
      </c>
      <c r="G7995" s="29">
        <v>1</v>
      </c>
      <c r="H7995" s="29">
        <v>1</v>
      </c>
      <c r="I7995" s="29">
        <v>1</v>
      </c>
      <c r="K7995" s="432"/>
      <c r="L7995" s="432" t="e">
        <f>IF(K7995=0,#REF!,0)</f>
        <v>#REF!</v>
      </c>
      <c r="O7995">
        <v>61418.018494000004</v>
      </c>
      <c r="P7995">
        <v>129</v>
      </c>
    </row>
    <row r="7996" spans="1:16">
      <c r="A7996" s="29">
        <v>7994</v>
      </c>
      <c r="B7996" s="29">
        <v>1032.623999999998</v>
      </c>
      <c r="C7996" s="29">
        <v>16686.070999999902</v>
      </c>
      <c r="D7996" s="29">
        <v>1</v>
      </c>
      <c r="E7996" s="29">
        <v>1</v>
      </c>
      <c r="F7996" s="29">
        <v>2162.8180000000002</v>
      </c>
      <c r="G7996" s="29">
        <v>1</v>
      </c>
      <c r="H7996" s="29">
        <v>1</v>
      </c>
      <c r="I7996" s="29">
        <v>1</v>
      </c>
      <c r="K7996" s="432"/>
      <c r="L7996" s="432" t="e">
        <f>IF(K7996=0,#REF!,0)</f>
        <v>#REF!</v>
      </c>
      <c r="O7996">
        <v>57765.862365999987</v>
      </c>
      <c r="P7996">
        <v>120</v>
      </c>
    </row>
    <row r="7997" spans="1:16">
      <c r="A7997" s="29">
        <v>7995</v>
      </c>
      <c r="B7997" s="29">
        <v>1032.623999999998</v>
      </c>
      <c r="C7997" s="29">
        <v>16688.513999999901</v>
      </c>
      <c r="D7997" s="29">
        <v>1</v>
      </c>
      <c r="E7997" s="29">
        <v>1</v>
      </c>
      <c r="F7997" s="29">
        <v>4783.7170000000006</v>
      </c>
      <c r="G7997" s="29">
        <v>1</v>
      </c>
      <c r="H7997" s="29">
        <v>1</v>
      </c>
      <c r="I7997" s="29">
        <v>1</v>
      </c>
      <c r="K7997" s="432"/>
      <c r="L7997" s="432" t="e">
        <f>IF(K7997=0,#REF!,0)</f>
        <v>#REF!</v>
      </c>
      <c r="O7997">
        <v>57192.710875999997</v>
      </c>
      <c r="P7997">
        <v>121</v>
      </c>
    </row>
    <row r="7998" spans="1:16">
      <c r="A7998" s="29">
        <v>7996</v>
      </c>
      <c r="B7998" s="29">
        <v>1032.623999999998</v>
      </c>
      <c r="C7998" s="29">
        <v>16682.354999999901</v>
      </c>
      <c r="D7998" s="29">
        <v>1</v>
      </c>
      <c r="E7998" s="29">
        <v>1</v>
      </c>
      <c r="F7998" s="29">
        <v>8525.9129999999896</v>
      </c>
      <c r="G7998" s="29">
        <v>1</v>
      </c>
      <c r="H7998" s="29">
        <v>1</v>
      </c>
      <c r="I7998" s="29">
        <v>1</v>
      </c>
      <c r="K7998" s="432"/>
      <c r="L7998" s="432" t="e">
        <f>IF(K7998=0,#REF!,0)</f>
        <v>#REF!</v>
      </c>
      <c r="O7998">
        <v>56995.800874</v>
      </c>
      <c r="P7998">
        <v>114</v>
      </c>
    </row>
    <row r="7999" spans="1:16">
      <c r="A7999" s="29">
        <v>7997</v>
      </c>
      <c r="B7999" s="29">
        <v>1032.623999999998</v>
      </c>
      <c r="C7999" s="29">
        <v>16691.916999999899</v>
      </c>
      <c r="D7999" s="29">
        <v>1</v>
      </c>
      <c r="E7999" s="29">
        <v>1</v>
      </c>
      <c r="F7999" s="29">
        <v>12581.2849999999</v>
      </c>
      <c r="G7999" s="29">
        <v>1</v>
      </c>
      <c r="H7999" s="29">
        <v>1</v>
      </c>
      <c r="I7999" s="29">
        <v>1</v>
      </c>
      <c r="K7999" s="432"/>
      <c r="L7999" s="432" t="e">
        <f>IF(K7999=0,#REF!,0)</f>
        <v>#REF!</v>
      </c>
      <c r="O7999">
        <v>57415.272613000001</v>
      </c>
      <c r="P7999">
        <v>111</v>
      </c>
    </row>
    <row r="8000" spans="1:16">
      <c r="A8000" s="29">
        <v>7998</v>
      </c>
      <c r="B8000" s="29">
        <v>1762.222</v>
      </c>
      <c r="C8000" s="29">
        <v>16694.261999999901</v>
      </c>
      <c r="D8000" s="29">
        <v>1</v>
      </c>
      <c r="E8000" s="29">
        <v>1</v>
      </c>
      <c r="F8000" s="29">
        <v>15004.218000000001</v>
      </c>
      <c r="G8000" s="29">
        <v>1</v>
      </c>
      <c r="H8000" s="29">
        <v>1</v>
      </c>
      <c r="I8000" s="29">
        <v>1</v>
      </c>
      <c r="K8000" s="432"/>
      <c r="L8000" s="432" t="e">
        <f>IF(K8000=0,#REF!,0)</f>
        <v>#REF!</v>
      </c>
      <c r="O8000">
        <v>58363.921692000004</v>
      </c>
      <c r="P8000">
        <v>118</v>
      </c>
    </row>
    <row r="8001" spans="1:16">
      <c r="A8001" s="29">
        <v>7999</v>
      </c>
      <c r="B8001" s="29">
        <v>6139.8579999999993</v>
      </c>
      <c r="C8001" s="29">
        <v>16795.497999999901</v>
      </c>
      <c r="D8001" s="29">
        <v>1</v>
      </c>
      <c r="E8001" s="29">
        <v>1</v>
      </c>
      <c r="F8001" s="29">
        <v>91684.532999999908</v>
      </c>
      <c r="G8001" s="29">
        <v>1</v>
      </c>
      <c r="H8001" s="29">
        <v>1</v>
      </c>
      <c r="I8001" s="29">
        <v>1</v>
      </c>
      <c r="K8001" s="432"/>
      <c r="L8001" s="432" t="e">
        <f>IF(K8001=0,#REF!,0)</f>
        <v>#REF!</v>
      </c>
      <c r="O8001">
        <v>61243.634795999998</v>
      </c>
      <c r="P8001">
        <v>125</v>
      </c>
    </row>
    <row r="8002" spans="1:16">
      <c r="A8002" s="29">
        <v>8000</v>
      </c>
      <c r="B8002" s="29">
        <v>1762.222</v>
      </c>
      <c r="C8002" s="29">
        <v>31355.658999999901</v>
      </c>
      <c r="D8002" s="29">
        <v>1</v>
      </c>
      <c r="E8002" s="29">
        <v>1</v>
      </c>
      <c r="F8002" s="29">
        <v>96483.494999999893</v>
      </c>
      <c r="G8002" s="29">
        <v>1</v>
      </c>
      <c r="H8002" s="29">
        <v>1</v>
      </c>
      <c r="I8002" s="29">
        <v>1</v>
      </c>
      <c r="K8002" s="432"/>
      <c r="L8002" s="432" t="e">
        <f>IF(K8002=0,#REF!,0)</f>
        <v>#REF!</v>
      </c>
      <c r="O8002">
        <v>63988.195800000001</v>
      </c>
      <c r="P8002">
        <v>143</v>
      </c>
    </row>
    <row r="8003" spans="1:16">
      <c r="A8003" s="29">
        <v>8001</v>
      </c>
      <c r="B8003" s="29">
        <v>1032.623999999998</v>
      </c>
      <c r="C8003" s="29">
        <v>31874.254999999888</v>
      </c>
      <c r="D8003" s="29">
        <v>1</v>
      </c>
      <c r="E8003" s="29">
        <v>1</v>
      </c>
      <c r="F8003" s="29">
        <v>88307.222999999896</v>
      </c>
      <c r="G8003" s="29">
        <v>1</v>
      </c>
      <c r="H8003" s="29">
        <v>1</v>
      </c>
      <c r="I8003" s="29">
        <v>1</v>
      </c>
      <c r="K8003" s="432"/>
      <c r="L8003" s="432" t="e">
        <f>IF(K8003=0,#REF!,0)</f>
        <v>#REF!</v>
      </c>
      <c r="O8003">
        <v>66265.751191000003</v>
      </c>
      <c r="P8003">
        <v>131</v>
      </c>
    </row>
    <row r="8004" spans="1:16">
      <c r="A8004" s="29">
        <v>8002</v>
      </c>
      <c r="B8004" s="29">
        <v>1153.2399999999991</v>
      </c>
      <c r="C8004" s="29">
        <v>32324.442999999901</v>
      </c>
      <c r="D8004" s="29">
        <v>1</v>
      </c>
      <c r="E8004" s="29">
        <v>1</v>
      </c>
      <c r="F8004" s="29">
        <v>74536.674999999886</v>
      </c>
      <c r="G8004" s="29">
        <v>1</v>
      </c>
      <c r="H8004" s="29">
        <v>1</v>
      </c>
      <c r="I8004" s="29">
        <v>1</v>
      </c>
      <c r="K8004" s="432"/>
      <c r="L8004" s="432" t="e">
        <f>IF(K8004=0,#REF!,0)</f>
        <v>#REF!</v>
      </c>
      <c r="O8004">
        <v>71500.331816999998</v>
      </c>
      <c r="P8004">
        <v>101</v>
      </c>
    </row>
    <row r="8005" spans="1:16">
      <c r="A8005" s="29">
        <v>8003</v>
      </c>
      <c r="B8005" s="29">
        <v>1213.5469999999989</v>
      </c>
      <c r="C8005" s="29">
        <v>32585.254999999888</v>
      </c>
      <c r="D8005" s="29">
        <v>1</v>
      </c>
      <c r="E8005" s="29">
        <v>1</v>
      </c>
      <c r="F8005" s="29">
        <v>60118.341999999997</v>
      </c>
      <c r="G8005" s="29">
        <v>1</v>
      </c>
      <c r="H8005" s="29">
        <v>1</v>
      </c>
      <c r="I8005" s="29">
        <v>1</v>
      </c>
      <c r="K8005" s="432"/>
      <c r="L8005" s="432" t="e">
        <f>IF(K8005=0,#REF!,0)</f>
        <v>#REF!</v>
      </c>
      <c r="O8005">
        <v>71170.302794999996</v>
      </c>
      <c r="P8005">
        <v>103</v>
      </c>
    </row>
    <row r="8006" spans="1:16">
      <c r="A8006" s="29">
        <v>8004</v>
      </c>
      <c r="B8006" s="29">
        <v>1213.5469999999989</v>
      </c>
      <c r="C8006" s="29">
        <v>31764.424999999901</v>
      </c>
      <c r="D8006" s="29">
        <v>1</v>
      </c>
      <c r="E8006" s="29">
        <v>1</v>
      </c>
      <c r="F8006" s="29">
        <v>49340.126999999913</v>
      </c>
      <c r="G8006" s="29">
        <v>1</v>
      </c>
      <c r="H8006" s="29">
        <v>1</v>
      </c>
      <c r="I8006" s="29">
        <v>1</v>
      </c>
      <c r="K8006" s="432">
        <v>797.79805073550438</v>
      </c>
      <c r="L8006" s="432">
        <f>IF(K8006=0,#REF!,0)</f>
        <v>0</v>
      </c>
      <c r="O8006">
        <v>70044.675873</v>
      </c>
      <c r="P8006">
        <v>94</v>
      </c>
    </row>
    <row r="8007" spans="1:16">
      <c r="A8007" s="29">
        <v>8005</v>
      </c>
      <c r="B8007" s="29">
        <v>6200.1660000000002</v>
      </c>
      <c r="C8007" s="29">
        <v>29720.981</v>
      </c>
      <c r="D8007" s="29">
        <v>1</v>
      </c>
      <c r="E8007" s="29">
        <v>1</v>
      </c>
      <c r="F8007" s="29">
        <v>30443.919999999998</v>
      </c>
      <c r="G8007" s="29">
        <v>1</v>
      </c>
      <c r="H8007" s="29">
        <v>1</v>
      </c>
      <c r="I8007" s="29">
        <v>1</v>
      </c>
      <c r="K8007" s="432"/>
      <c r="L8007" s="432" t="e">
        <f>IF(K8007=0,#REF!,0)</f>
        <v>#REF!</v>
      </c>
      <c r="O8007">
        <v>65887.184875999999</v>
      </c>
      <c r="P8007">
        <v>85</v>
      </c>
    </row>
    <row r="8008" spans="1:16">
      <c r="A8008" s="29">
        <v>8006</v>
      </c>
      <c r="B8008" s="29">
        <v>1762.222</v>
      </c>
      <c r="C8008" s="29">
        <v>29479.156999999901</v>
      </c>
      <c r="D8008" s="29">
        <v>1</v>
      </c>
      <c r="E8008" s="29">
        <v>1</v>
      </c>
      <c r="F8008" s="29">
        <v>34748.971999999987</v>
      </c>
      <c r="G8008" s="29">
        <v>1</v>
      </c>
      <c r="H8008" s="29">
        <v>1</v>
      </c>
      <c r="I8008" s="29">
        <v>1</v>
      </c>
      <c r="K8008" s="432">
        <v>103.32733730000589</v>
      </c>
      <c r="L8008" s="432">
        <f>IF(K8008=0,#REF!,0)</f>
        <v>0</v>
      </c>
      <c r="O8008">
        <v>64939.855467999987</v>
      </c>
      <c r="P8008">
        <v>82</v>
      </c>
    </row>
    <row r="8009" spans="1:16">
      <c r="A8009" s="29">
        <v>8007</v>
      </c>
      <c r="B8009" s="29">
        <v>1032.623999999998</v>
      </c>
      <c r="C8009" s="29">
        <v>30240.392999999902</v>
      </c>
      <c r="D8009" s="29">
        <v>1</v>
      </c>
      <c r="E8009" s="29">
        <v>1</v>
      </c>
      <c r="F8009" s="29">
        <v>33896.850999999988</v>
      </c>
      <c r="G8009" s="29">
        <v>1</v>
      </c>
      <c r="H8009" s="29">
        <v>1</v>
      </c>
      <c r="I8009" s="29">
        <v>1</v>
      </c>
      <c r="K8009" s="432"/>
      <c r="L8009" s="432" t="e">
        <f>IF(K8009=0,#REF!,0)</f>
        <v>#REF!</v>
      </c>
      <c r="O8009">
        <v>67779.019988999993</v>
      </c>
      <c r="P8009">
        <v>85</v>
      </c>
    </row>
    <row r="8010" spans="1:16">
      <c r="A8010" s="29">
        <v>8008</v>
      </c>
      <c r="B8010" s="29">
        <v>1032.623999999998</v>
      </c>
      <c r="C8010" s="29">
        <v>29998.0259999999</v>
      </c>
      <c r="D8010" s="29">
        <v>1</v>
      </c>
      <c r="E8010" s="29">
        <v>1</v>
      </c>
      <c r="F8010" s="29">
        <v>35905.37799999999</v>
      </c>
      <c r="G8010" s="29">
        <v>1</v>
      </c>
      <c r="H8010" s="29">
        <v>1</v>
      </c>
      <c r="I8010" s="29">
        <v>1</v>
      </c>
      <c r="K8010" s="432"/>
      <c r="L8010" s="432" t="e">
        <f>IF(K8010=0,#REF!,0)</f>
        <v>#REF!</v>
      </c>
      <c r="O8010">
        <v>66900.101653999998</v>
      </c>
      <c r="P8010">
        <v>98</v>
      </c>
    </row>
    <row r="8011" spans="1:16">
      <c r="A8011" s="29">
        <v>8009</v>
      </c>
      <c r="B8011" s="29">
        <v>1032.623999999998</v>
      </c>
      <c r="C8011" s="29">
        <v>29857.387999999901</v>
      </c>
      <c r="D8011" s="29">
        <v>1</v>
      </c>
      <c r="E8011" s="29">
        <v>1</v>
      </c>
      <c r="F8011" s="29">
        <v>42211.605999999891</v>
      </c>
      <c r="G8011" s="29">
        <v>1</v>
      </c>
      <c r="H8011" s="29">
        <v>1</v>
      </c>
      <c r="I8011" s="29">
        <v>1</v>
      </c>
      <c r="K8011" s="432"/>
      <c r="L8011" s="432" t="e">
        <f>IF(K8011=0,#REF!,0)</f>
        <v>#REF!</v>
      </c>
      <c r="O8011">
        <v>68887.631836</v>
      </c>
      <c r="P8011">
        <v>113</v>
      </c>
    </row>
    <row r="8012" spans="1:16">
      <c r="A8012" s="29">
        <v>8010</v>
      </c>
      <c r="B8012" s="29">
        <v>1762.222</v>
      </c>
      <c r="C8012" s="29">
        <v>29398.2779999999</v>
      </c>
      <c r="D8012" s="29">
        <v>1</v>
      </c>
      <c r="E8012" s="29">
        <v>1</v>
      </c>
      <c r="F8012" s="29">
        <v>46454.067999999992</v>
      </c>
      <c r="G8012" s="29">
        <v>1</v>
      </c>
      <c r="H8012" s="29">
        <v>1</v>
      </c>
      <c r="I8012" s="29">
        <v>1</v>
      </c>
      <c r="K8012" s="432"/>
      <c r="L8012" s="432" t="e">
        <f>IF(K8012=0,#REF!,0)</f>
        <v>#REF!</v>
      </c>
      <c r="O8012">
        <v>70141.878021000011</v>
      </c>
      <c r="P8012">
        <v>141</v>
      </c>
    </row>
    <row r="8013" spans="1:16">
      <c r="A8013" s="29">
        <v>8011</v>
      </c>
      <c r="B8013" s="29">
        <v>6139.8579999999993</v>
      </c>
      <c r="C8013" s="29">
        <v>29402.965999999898</v>
      </c>
      <c r="D8013" s="29">
        <v>1</v>
      </c>
      <c r="E8013" s="29">
        <v>1</v>
      </c>
      <c r="F8013" s="29">
        <v>39383.472000000002</v>
      </c>
      <c r="G8013" s="29">
        <v>1</v>
      </c>
      <c r="H8013" s="29">
        <v>1</v>
      </c>
      <c r="I8013" s="29">
        <v>1</v>
      </c>
      <c r="K8013" s="432"/>
      <c r="L8013" s="432" t="e">
        <f>IF(K8013=0,#REF!,0)</f>
        <v>#REF!</v>
      </c>
      <c r="O8013">
        <v>70514.760498000003</v>
      </c>
      <c r="P8013">
        <v>167</v>
      </c>
    </row>
    <row r="8014" spans="1:16">
      <c r="A8014" s="29">
        <v>8012</v>
      </c>
      <c r="B8014" s="29">
        <v>7599.07</v>
      </c>
      <c r="C8014" s="29">
        <v>30746.178999999898</v>
      </c>
      <c r="D8014" s="29">
        <v>1</v>
      </c>
      <c r="E8014" s="29">
        <v>1</v>
      </c>
      <c r="F8014" s="29">
        <v>36345.296000000002</v>
      </c>
      <c r="G8014" s="29">
        <v>1</v>
      </c>
      <c r="H8014" s="29">
        <v>1</v>
      </c>
      <c r="I8014" s="29">
        <v>1</v>
      </c>
      <c r="K8014" s="432"/>
      <c r="L8014" s="432" t="e">
        <f>IF(K8014=0,#REF!,0)</f>
        <v>#REF!</v>
      </c>
      <c r="O8014">
        <v>69016.851899000001</v>
      </c>
      <c r="P8014">
        <v>166</v>
      </c>
    </row>
    <row r="8015" spans="1:16">
      <c r="A8015" s="29">
        <v>8013</v>
      </c>
      <c r="B8015" s="29">
        <v>1762.222</v>
      </c>
      <c r="C8015" s="29">
        <v>17127.995999999901</v>
      </c>
      <c r="D8015" s="29">
        <v>1</v>
      </c>
      <c r="E8015" s="29">
        <v>1</v>
      </c>
      <c r="F8015" s="29">
        <v>46038.13</v>
      </c>
      <c r="G8015" s="29">
        <v>1</v>
      </c>
      <c r="H8015" s="29">
        <v>1</v>
      </c>
      <c r="I8015" s="29">
        <v>1</v>
      </c>
      <c r="K8015" s="432"/>
      <c r="L8015" s="432" t="e">
        <f>IF(K8015=0,#REF!,0)</f>
        <v>#REF!</v>
      </c>
      <c r="O8015">
        <v>66716.100434000007</v>
      </c>
      <c r="P8015">
        <v>187</v>
      </c>
    </row>
    <row r="8016" spans="1:16">
      <c r="A8016" s="29">
        <v>8014</v>
      </c>
      <c r="B8016" s="29">
        <v>1762.222</v>
      </c>
      <c r="C8016" s="29">
        <v>16717.500999999898</v>
      </c>
      <c r="D8016" s="29">
        <v>1</v>
      </c>
      <c r="E8016" s="29">
        <v>1</v>
      </c>
      <c r="F8016" s="29">
        <v>2443.3579999999902</v>
      </c>
      <c r="G8016" s="29">
        <v>1</v>
      </c>
      <c r="H8016" s="29">
        <v>1</v>
      </c>
      <c r="I8016" s="29">
        <v>1</v>
      </c>
      <c r="K8016" s="432"/>
      <c r="L8016" s="432" t="e">
        <f>IF(K8016=0,#REF!,0)</f>
        <v>#REF!</v>
      </c>
      <c r="O8016">
        <v>64525.744567000002</v>
      </c>
      <c r="P8016">
        <v>185</v>
      </c>
    </row>
    <row r="8017" spans="1:16">
      <c r="A8017" s="29">
        <v>8015</v>
      </c>
      <c r="B8017" s="29">
        <v>1762.222</v>
      </c>
      <c r="C8017" s="29">
        <v>16322.225999999901</v>
      </c>
      <c r="D8017" s="29">
        <v>1</v>
      </c>
      <c r="E8017" s="29">
        <v>1</v>
      </c>
      <c r="F8017" s="29">
        <v>1993.41</v>
      </c>
      <c r="G8017" s="29">
        <v>1</v>
      </c>
      <c r="H8017" s="29">
        <v>1</v>
      </c>
      <c r="I8017" s="29">
        <v>1</v>
      </c>
      <c r="K8017" s="432"/>
      <c r="L8017" s="432" t="e">
        <f>IF(K8017=0,#REF!,0)</f>
        <v>#REF!</v>
      </c>
      <c r="O8017">
        <v>63326.746247000003</v>
      </c>
      <c r="P8017">
        <v>185</v>
      </c>
    </row>
    <row r="8018" spans="1:16">
      <c r="A8018" s="29">
        <v>8016</v>
      </c>
      <c r="B8018" s="29">
        <v>1032.623999999998</v>
      </c>
      <c r="C8018" s="29">
        <v>16354.476999999901</v>
      </c>
      <c r="D8018" s="29">
        <v>1</v>
      </c>
      <c r="E8018" s="29">
        <v>1</v>
      </c>
      <c r="F8018" s="29">
        <v>1207.8319999999901</v>
      </c>
      <c r="G8018" s="29">
        <v>1</v>
      </c>
      <c r="H8018" s="29">
        <v>1</v>
      </c>
      <c r="I8018" s="29">
        <v>1</v>
      </c>
      <c r="K8018" s="432"/>
      <c r="L8018" s="432" t="e">
        <f>IF(K8018=0,#REF!,0)</f>
        <v>#REF!</v>
      </c>
      <c r="O8018">
        <v>62952.722900000001</v>
      </c>
      <c r="P8018">
        <v>170</v>
      </c>
    </row>
    <row r="8019" spans="1:16">
      <c r="A8019" s="29">
        <v>8017</v>
      </c>
      <c r="B8019" s="29">
        <v>1032.623999999998</v>
      </c>
      <c r="C8019" s="29">
        <v>16388.284999999902</v>
      </c>
      <c r="D8019" s="29">
        <v>1</v>
      </c>
      <c r="E8019" s="29">
        <v>1</v>
      </c>
      <c r="F8019" s="29">
        <v>716.85999999999899</v>
      </c>
      <c r="G8019" s="29">
        <v>1</v>
      </c>
      <c r="H8019" s="29">
        <v>1</v>
      </c>
      <c r="I8019" s="29">
        <v>1</v>
      </c>
      <c r="K8019" s="432"/>
      <c r="L8019" s="432" t="e">
        <f>IF(K8019=0,#REF!,0)</f>
        <v>#REF!</v>
      </c>
      <c r="O8019">
        <v>63128.570433999987</v>
      </c>
      <c r="P8019">
        <v>147</v>
      </c>
    </row>
    <row r="8020" spans="1:16">
      <c r="A8020" s="29">
        <v>8018</v>
      </c>
      <c r="B8020" s="29">
        <v>1032.623999999998</v>
      </c>
      <c r="C8020" s="29">
        <v>16364.8669999999</v>
      </c>
      <c r="D8020" s="29">
        <v>1</v>
      </c>
      <c r="E8020" s="29">
        <v>1</v>
      </c>
      <c r="F8020" s="29">
        <v>548.11999999999898</v>
      </c>
      <c r="G8020" s="29">
        <v>1</v>
      </c>
      <c r="H8020" s="29">
        <v>1</v>
      </c>
      <c r="I8020" s="29">
        <v>1</v>
      </c>
      <c r="K8020" s="432"/>
      <c r="L8020" s="432" t="e">
        <f>IF(K8020=0,#REF!,0)</f>
        <v>#REF!</v>
      </c>
      <c r="O8020">
        <v>59389.416564000006</v>
      </c>
      <c r="P8020">
        <v>127</v>
      </c>
    </row>
    <row r="8021" spans="1:16">
      <c r="A8021" s="29">
        <v>8019</v>
      </c>
      <c r="B8021" s="29">
        <v>1032.623999999998</v>
      </c>
      <c r="C8021" s="29">
        <v>16422.709999999901</v>
      </c>
      <c r="D8021" s="29">
        <v>1</v>
      </c>
      <c r="E8021" s="29">
        <v>1</v>
      </c>
      <c r="F8021" s="29">
        <v>480.78899999999999</v>
      </c>
      <c r="G8021" s="29">
        <v>1</v>
      </c>
      <c r="H8021" s="29">
        <v>1</v>
      </c>
      <c r="I8021" s="29">
        <v>1</v>
      </c>
      <c r="K8021" s="432"/>
      <c r="L8021" s="432" t="e">
        <f>IF(K8021=0,#REF!,0)</f>
        <v>#REF!</v>
      </c>
      <c r="O8021">
        <v>59167.465240999998</v>
      </c>
      <c r="P8021">
        <v>146</v>
      </c>
    </row>
    <row r="8022" spans="1:16">
      <c r="A8022" s="29">
        <v>8020</v>
      </c>
      <c r="B8022" s="29">
        <v>1032.623999999998</v>
      </c>
      <c r="C8022" s="29">
        <v>16437.821999999898</v>
      </c>
      <c r="D8022" s="29">
        <v>1</v>
      </c>
      <c r="E8022" s="29">
        <v>1</v>
      </c>
      <c r="F8022" s="29">
        <v>485.19299999999998</v>
      </c>
      <c r="G8022" s="29">
        <v>1</v>
      </c>
      <c r="H8022" s="29">
        <v>1</v>
      </c>
      <c r="I8022" s="29">
        <v>1</v>
      </c>
      <c r="K8022" s="432"/>
      <c r="L8022" s="432" t="e">
        <f>IF(K8022=0,#REF!,0)</f>
        <v>#REF!</v>
      </c>
      <c r="O8022">
        <v>58734.501708000003</v>
      </c>
      <c r="P8022">
        <v>135</v>
      </c>
    </row>
    <row r="8023" spans="1:16">
      <c r="A8023" s="29">
        <v>8021</v>
      </c>
      <c r="B8023" s="29">
        <v>1032.623999999998</v>
      </c>
      <c r="C8023" s="29">
        <v>16448.321999999898</v>
      </c>
      <c r="D8023" s="29">
        <v>1</v>
      </c>
      <c r="E8023" s="29">
        <v>1</v>
      </c>
      <c r="F8023" s="29">
        <v>1081.9509999999991</v>
      </c>
      <c r="G8023" s="29">
        <v>1</v>
      </c>
      <c r="H8023" s="29">
        <v>1</v>
      </c>
      <c r="I8023" s="29">
        <v>1</v>
      </c>
      <c r="K8023" s="432"/>
      <c r="L8023" s="432" t="e">
        <f>IF(K8023=0,#REF!,0)</f>
        <v>#REF!</v>
      </c>
      <c r="O8023">
        <v>59318.752654999997</v>
      </c>
      <c r="P8023">
        <v>151</v>
      </c>
    </row>
    <row r="8024" spans="1:16">
      <c r="A8024" s="29">
        <v>8022</v>
      </c>
      <c r="B8024" s="29">
        <v>1762.222</v>
      </c>
      <c r="C8024" s="29">
        <v>16449.4219999999</v>
      </c>
      <c r="D8024" s="29">
        <v>1</v>
      </c>
      <c r="E8024" s="29">
        <v>1</v>
      </c>
      <c r="F8024" s="29">
        <v>1948.413</v>
      </c>
      <c r="G8024" s="29">
        <v>1</v>
      </c>
      <c r="H8024" s="29">
        <v>1</v>
      </c>
      <c r="I8024" s="29">
        <v>1</v>
      </c>
      <c r="K8024" s="432"/>
      <c r="L8024" s="432" t="e">
        <f>IF(K8024=0,#REF!,0)</f>
        <v>#REF!</v>
      </c>
      <c r="O8024">
        <v>60537.268615000001</v>
      </c>
      <c r="P8024">
        <v>154</v>
      </c>
    </row>
    <row r="8025" spans="1:16">
      <c r="A8025" s="29">
        <v>8023</v>
      </c>
      <c r="B8025" s="29">
        <v>6139.8579999999993</v>
      </c>
      <c r="C8025" s="29">
        <v>16569.356999999902</v>
      </c>
      <c r="D8025" s="29">
        <v>1</v>
      </c>
      <c r="E8025" s="29">
        <v>1</v>
      </c>
      <c r="F8025" s="29">
        <v>78977.346999999907</v>
      </c>
      <c r="G8025" s="29">
        <v>1</v>
      </c>
      <c r="H8025" s="29">
        <v>1</v>
      </c>
      <c r="I8025" s="29">
        <v>1</v>
      </c>
      <c r="K8025" s="432"/>
      <c r="L8025" s="432" t="e">
        <f>IF(K8025=0,#REF!,0)</f>
        <v>#REF!</v>
      </c>
      <c r="O8025">
        <v>63003.738617000003</v>
      </c>
      <c r="P8025">
        <v>164</v>
      </c>
    </row>
    <row r="8026" spans="1:16">
      <c r="A8026" s="29">
        <v>8024</v>
      </c>
      <c r="B8026" s="29">
        <v>1762.222</v>
      </c>
      <c r="C8026" s="29">
        <v>16890.9379999999</v>
      </c>
      <c r="D8026" s="29">
        <v>1</v>
      </c>
      <c r="E8026" s="29">
        <v>1</v>
      </c>
      <c r="F8026" s="29">
        <v>84453.159999999989</v>
      </c>
      <c r="G8026" s="29">
        <v>1</v>
      </c>
      <c r="H8026" s="29">
        <v>1</v>
      </c>
      <c r="I8026" s="29">
        <v>1</v>
      </c>
      <c r="K8026" s="432"/>
      <c r="L8026" s="432" t="e">
        <f>IF(K8026=0,#REF!,0)</f>
        <v>#REF!</v>
      </c>
      <c r="O8026">
        <v>65884.186919</v>
      </c>
      <c r="P8026">
        <v>179</v>
      </c>
    </row>
    <row r="8027" spans="1:16">
      <c r="A8027" s="29">
        <v>8025</v>
      </c>
      <c r="B8027" s="29">
        <v>1032.623999999998</v>
      </c>
      <c r="C8027" s="29">
        <v>17768.5289999999</v>
      </c>
      <c r="D8027" s="29">
        <v>1</v>
      </c>
      <c r="E8027" s="29">
        <v>1</v>
      </c>
      <c r="F8027" s="29">
        <v>79631.124000000011</v>
      </c>
      <c r="G8027" s="29">
        <v>1</v>
      </c>
      <c r="H8027" s="29">
        <v>1</v>
      </c>
      <c r="I8027" s="29">
        <v>1</v>
      </c>
      <c r="K8027" s="432"/>
      <c r="L8027" s="432" t="e">
        <f>IF(K8027=0,#REF!,0)</f>
        <v>#REF!</v>
      </c>
      <c r="O8027">
        <v>67786.863037000003</v>
      </c>
      <c r="P8027">
        <v>148</v>
      </c>
    </row>
    <row r="8028" spans="1:16">
      <c r="A8028" s="29">
        <v>8026</v>
      </c>
      <c r="B8028" s="29">
        <v>1153.2399999999991</v>
      </c>
      <c r="C8028" s="29">
        <v>18574.630999999899</v>
      </c>
      <c r="D8028" s="29">
        <v>1</v>
      </c>
      <c r="E8028" s="29">
        <v>1</v>
      </c>
      <c r="F8028" s="29">
        <v>71012.482000000004</v>
      </c>
      <c r="G8028" s="29">
        <v>1</v>
      </c>
      <c r="H8028" s="29">
        <v>1</v>
      </c>
      <c r="I8028" s="29">
        <v>1</v>
      </c>
      <c r="K8028" s="432"/>
      <c r="L8028" s="432" t="e">
        <f>IF(K8028=0,#REF!,0)</f>
        <v>#REF!</v>
      </c>
      <c r="O8028">
        <v>71537.113525000008</v>
      </c>
      <c r="P8028">
        <v>136</v>
      </c>
    </row>
    <row r="8029" spans="1:16">
      <c r="A8029" s="29">
        <v>8027</v>
      </c>
      <c r="B8029" s="29">
        <v>1213.5469999999989</v>
      </c>
      <c r="C8029" s="29">
        <v>19201.357999999898</v>
      </c>
      <c r="D8029" s="29">
        <v>1</v>
      </c>
      <c r="E8029" s="29">
        <v>1</v>
      </c>
      <c r="F8029" s="29">
        <v>61785.232999999993</v>
      </c>
      <c r="G8029" s="29">
        <v>1</v>
      </c>
      <c r="H8029" s="29">
        <v>1</v>
      </c>
      <c r="I8029" s="29">
        <v>1</v>
      </c>
      <c r="K8029" s="432"/>
      <c r="L8029" s="432" t="e">
        <f>IF(K8029=0,#REF!,0)</f>
        <v>#REF!</v>
      </c>
      <c r="O8029">
        <v>70649.885802999997</v>
      </c>
      <c r="P8029">
        <v>117</v>
      </c>
    </row>
    <row r="8030" spans="1:16">
      <c r="A8030" s="29">
        <v>8028</v>
      </c>
      <c r="B8030" s="29">
        <v>1213.5469999999989</v>
      </c>
      <c r="C8030" s="29">
        <v>18651.334999999901</v>
      </c>
      <c r="D8030" s="29">
        <v>1</v>
      </c>
      <c r="E8030" s="29">
        <v>1</v>
      </c>
      <c r="F8030" s="29">
        <v>53874.93499999999</v>
      </c>
      <c r="G8030" s="29">
        <v>1</v>
      </c>
      <c r="H8030" s="29">
        <v>1</v>
      </c>
      <c r="I8030" s="29">
        <v>1</v>
      </c>
      <c r="K8030" s="432">
        <v>6121.4218428633103</v>
      </c>
      <c r="L8030" s="432">
        <f>IF(K8030=0,#REF!,0)</f>
        <v>0</v>
      </c>
      <c r="O8030">
        <v>70434.233154999994</v>
      </c>
      <c r="P8030">
        <v>110</v>
      </c>
    </row>
    <row r="8031" spans="1:16">
      <c r="A8031" s="29">
        <v>8029</v>
      </c>
      <c r="B8031" s="29">
        <v>6200.1660000000002</v>
      </c>
      <c r="C8031" s="29">
        <v>16762.117999999889</v>
      </c>
      <c r="D8031" s="29">
        <v>1</v>
      </c>
      <c r="E8031" s="29">
        <v>1</v>
      </c>
      <c r="F8031" s="29">
        <v>34707.761999999988</v>
      </c>
      <c r="G8031" s="29">
        <v>1</v>
      </c>
      <c r="H8031" s="29">
        <v>1</v>
      </c>
      <c r="I8031" s="29">
        <v>1</v>
      </c>
      <c r="K8031" s="432"/>
      <c r="L8031" s="432" t="e">
        <f>IF(K8031=0,#REF!,0)</f>
        <v>#REF!</v>
      </c>
      <c r="O8031">
        <v>66708.442870999992</v>
      </c>
      <c r="P8031">
        <v>96</v>
      </c>
    </row>
    <row r="8032" spans="1:16">
      <c r="A8032" s="29">
        <v>8030</v>
      </c>
      <c r="B8032" s="29">
        <v>1762.222</v>
      </c>
      <c r="C8032" s="29">
        <v>16465.569999999901</v>
      </c>
      <c r="D8032" s="29">
        <v>1</v>
      </c>
      <c r="E8032" s="29">
        <v>1</v>
      </c>
      <c r="F8032" s="29">
        <v>33031.517999999996</v>
      </c>
      <c r="G8032" s="29">
        <v>1</v>
      </c>
      <c r="H8032" s="29">
        <v>1</v>
      </c>
      <c r="I8032" s="29">
        <v>1</v>
      </c>
      <c r="K8032" s="432">
        <v>1316.2935669108799</v>
      </c>
      <c r="L8032" s="432">
        <f>IF(K8032=0,#REF!,0)</f>
        <v>0</v>
      </c>
      <c r="O8032">
        <v>64907.905425999998</v>
      </c>
      <c r="P8032">
        <v>92</v>
      </c>
    </row>
    <row r="8033" spans="1:16">
      <c r="A8033" s="29">
        <v>8031</v>
      </c>
      <c r="B8033" s="29">
        <v>1032.623999999998</v>
      </c>
      <c r="C8033" s="29">
        <v>17216.190999999901</v>
      </c>
      <c r="D8033" s="29">
        <v>1</v>
      </c>
      <c r="E8033" s="29">
        <v>1</v>
      </c>
      <c r="F8033" s="29">
        <v>30728.7</v>
      </c>
      <c r="G8033" s="29">
        <v>1</v>
      </c>
      <c r="H8033" s="29">
        <v>1</v>
      </c>
      <c r="I8033" s="29">
        <v>1</v>
      </c>
      <c r="K8033" s="432"/>
      <c r="L8033" s="432" t="e">
        <f>IF(K8033=0,#REF!,0)</f>
        <v>#REF!</v>
      </c>
      <c r="O8033">
        <v>67519.964842999994</v>
      </c>
      <c r="P8033">
        <v>94</v>
      </c>
    </row>
    <row r="8034" spans="1:16">
      <c r="A8034" s="29">
        <v>8032</v>
      </c>
      <c r="B8034" s="29">
        <v>1032.623999999998</v>
      </c>
      <c r="C8034" s="29">
        <v>16878.533999999901</v>
      </c>
      <c r="D8034" s="29">
        <v>1</v>
      </c>
      <c r="E8034" s="29">
        <v>1</v>
      </c>
      <c r="F8034" s="29">
        <v>30096.74499999989</v>
      </c>
      <c r="G8034" s="29">
        <v>1</v>
      </c>
      <c r="H8034" s="29">
        <v>1</v>
      </c>
      <c r="I8034" s="29">
        <v>1</v>
      </c>
      <c r="K8034" s="432"/>
      <c r="L8034" s="432" t="e">
        <f>IF(K8034=0,#REF!,0)</f>
        <v>#REF!</v>
      </c>
      <c r="O8034">
        <v>67706.302673000013</v>
      </c>
      <c r="P8034">
        <v>98</v>
      </c>
    </row>
    <row r="8035" spans="1:16">
      <c r="A8035" s="29">
        <v>8033</v>
      </c>
      <c r="B8035" s="29">
        <v>1032.623999999998</v>
      </c>
      <c r="C8035" s="29">
        <v>16667.662999999899</v>
      </c>
      <c r="D8035" s="29">
        <v>1</v>
      </c>
      <c r="E8035" s="29">
        <v>1</v>
      </c>
      <c r="F8035" s="29">
        <v>33708.261999999988</v>
      </c>
      <c r="G8035" s="29">
        <v>1</v>
      </c>
      <c r="H8035" s="29">
        <v>1</v>
      </c>
      <c r="I8035" s="29">
        <v>1</v>
      </c>
      <c r="K8035" s="432"/>
      <c r="L8035" s="432" t="e">
        <f>IF(K8035=0,#REF!,0)</f>
        <v>#REF!</v>
      </c>
      <c r="O8035">
        <v>69013.975279999999</v>
      </c>
      <c r="P8035">
        <v>112</v>
      </c>
    </row>
    <row r="8036" spans="1:16">
      <c r="A8036" s="29">
        <v>8034</v>
      </c>
      <c r="B8036" s="29">
        <v>1762.222</v>
      </c>
      <c r="C8036" s="29">
        <v>16137.8049999999</v>
      </c>
      <c r="D8036" s="29">
        <v>1</v>
      </c>
      <c r="E8036" s="29">
        <v>1</v>
      </c>
      <c r="F8036" s="29">
        <v>38337.864999999903</v>
      </c>
      <c r="G8036" s="29">
        <v>1</v>
      </c>
      <c r="H8036" s="29">
        <v>1</v>
      </c>
      <c r="I8036" s="29">
        <v>1</v>
      </c>
      <c r="K8036" s="432"/>
      <c r="L8036" s="432" t="e">
        <f>IF(K8036=0,#REF!,0)</f>
        <v>#REF!</v>
      </c>
      <c r="O8036">
        <v>69994.716979999997</v>
      </c>
      <c r="P8036">
        <v>127</v>
      </c>
    </row>
    <row r="8037" spans="1:16">
      <c r="A8037" s="29">
        <v>8035</v>
      </c>
      <c r="B8037" s="29">
        <v>6139.8579999999993</v>
      </c>
      <c r="C8037" s="29">
        <v>16141.202999999899</v>
      </c>
      <c r="D8037" s="29">
        <v>1</v>
      </c>
      <c r="E8037" s="29">
        <v>1</v>
      </c>
      <c r="F8037" s="29">
        <v>31461.011999999999</v>
      </c>
      <c r="G8037" s="29">
        <v>1</v>
      </c>
      <c r="H8037" s="29">
        <v>1</v>
      </c>
      <c r="I8037" s="29">
        <v>1</v>
      </c>
      <c r="K8037" s="432"/>
      <c r="L8037" s="432" t="e">
        <f>IF(K8037=0,#REF!,0)</f>
        <v>#REF!</v>
      </c>
      <c r="O8037">
        <v>69766.815001999988</v>
      </c>
      <c r="P8037">
        <v>149</v>
      </c>
    </row>
    <row r="8038" spans="1:16">
      <c r="A8038" s="29">
        <v>8036</v>
      </c>
      <c r="B8038" s="29">
        <v>7599.07</v>
      </c>
      <c r="C8038" s="29">
        <v>17494.642999999902</v>
      </c>
      <c r="D8038" s="29">
        <v>1</v>
      </c>
      <c r="E8038" s="29">
        <v>1</v>
      </c>
      <c r="F8038" s="29">
        <v>30900.162</v>
      </c>
      <c r="G8038" s="29">
        <v>1</v>
      </c>
      <c r="H8038" s="29">
        <v>1</v>
      </c>
      <c r="I8038" s="29">
        <v>1</v>
      </c>
      <c r="K8038" s="432"/>
      <c r="L8038" s="432" t="e">
        <f>IF(K8038=0,#REF!,0)</f>
        <v>#REF!</v>
      </c>
      <c r="O8038">
        <v>67629.230346000011</v>
      </c>
      <c r="P8038">
        <v>168</v>
      </c>
    </row>
    <row r="8039" spans="1:16">
      <c r="A8039" s="29">
        <v>8037</v>
      </c>
      <c r="B8039" s="29">
        <v>1762.222</v>
      </c>
      <c r="C8039" s="29">
        <v>17014.711999999901</v>
      </c>
      <c r="D8039" s="29">
        <v>1</v>
      </c>
      <c r="E8039" s="29">
        <v>1</v>
      </c>
      <c r="F8039" s="29">
        <v>41204.170999999988</v>
      </c>
      <c r="G8039" s="29">
        <v>1</v>
      </c>
      <c r="H8039" s="29">
        <v>1</v>
      </c>
      <c r="I8039" s="29">
        <v>1</v>
      </c>
      <c r="K8039" s="432"/>
      <c r="L8039" s="432" t="e">
        <f>IF(K8039=0,#REF!,0)</f>
        <v>#REF!</v>
      </c>
      <c r="O8039">
        <v>66130.702514999997</v>
      </c>
      <c r="P8039">
        <v>168</v>
      </c>
    </row>
    <row r="8040" spans="1:16">
      <c r="A8040" s="29">
        <v>8038</v>
      </c>
      <c r="B8040" s="29">
        <v>1762.222</v>
      </c>
      <c r="C8040" s="29">
        <v>16616.693999999901</v>
      </c>
      <c r="D8040" s="29">
        <v>1</v>
      </c>
      <c r="E8040" s="29">
        <v>1</v>
      </c>
      <c r="F8040" s="29">
        <v>2321.56699999999</v>
      </c>
      <c r="G8040" s="29">
        <v>1</v>
      </c>
      <c r="H8040" s="29">
        <v>1</v>
      </c>
      <c r="I8040" s="29">
        <v>1</v>
      </c>
      <c r="K8040" s="432"/>
      <c r="L8040" s="432" t="e">
        <f>IF(K8040=0,#REF!,0)</f>
        <v>#REF!</v>
      </c>
      <c r="O8040">
        <v>64164.313538000002</v>
      </c>
      <c r="P8040">
        <v>169</v>
      </c>
    </row>
    <row r="8041" spans="1:16">
      <c r="A8041" s="29">
        <v>8039</v>
      </c>
      <c r="B8041" s="29">
        <v>1762.222</v>
      </c>
      <c r="C8041" s="29">
        <v>16225.6249999999</v>
      </c>
      <c r="D8041" s="29">
        <v>1</v>
      </c>
      <c r="E8041" s="29">
        <v>1</v>
      </c>
      <c r="F8041" s="29">
        <v>2135.6729999999998</v>
      </c>
      <c r="G8041" s="29">
        <v>1</v>
      </c>
      <c r="H8041" s="29">
        <v>1</v>
      </c>
      <c r="I8041" s="29">
        <v>1</v>
      </c>
      <c r="K8041" s="432"/>
      <c r="L8041" s="432" t="e">
        <f>IF(K8041=0,#REF!,0)</f>
        <v>#REF!</v>
      </c>
      <c r="O8041">
        <v>63521.659973000002</v>
      </c>
      <c r="P8041">
        <v>167</v>
      </c>
    </row>
    <row r="8042" spans="1:16">
      <c r="A8042" s="29">
        <v>8040</v>
      </c>
      <c r="B8042" s="29">
        <v>1032.623999999998</v>
      </c>
      <c r="C8042" s="29">
        <v>16282.2609999999</v>
      </c>
      <c r="D8042" s="29">
        <v>1</v>
      </c>
      <c r="E8042" s="29">
        <v>1</v>
      </c>
      <c r="F8042" s="29">
        <v>1206.19099999999</v>
      </c>
      <c r="G8042" s="29">
        <v>1</v>
      </c>
      <c r="H8042" s="29">
        <v>1</v>
      </c>
      <c r="I8042" s="29">
        <v>1</v>
      </c>
      <c r="K8042" s="432"/>
      <c r="L8042" s="432" t="e">
        <f>IF(K8042=0,#REF!,0)</f>
        <v>#REF!</v>
      </c>
      <c r="O8042">
        <v>63822.565491000001</v>
      </c>
      <c r="P8042">
        <v>168</v>
      </c>
    </row>
    <row r="8043" spans="1:16">
      <c r="A8043" s="29">
        <v>8041</v>
      </c>
      <c r="B8043" s="29">
        <v>1032.623999999998</v>
      </c>
      <c r="C8043" s="29">
        <v>16752.070999999902</v>
      </c>
      <c r="D8043" s="29">
        <v>1</v>
      </c>
      <c r="E8043" s="29">
        <v>1</v>
      </c>
      <c r="F8043" s="29">
        <v>564.34399999999903</v>
      </c>
      <c r="G8043" s="29">
        <v>1</v>
      </c>
      <c r="H8043" s="29">
        <v>1</v>
      </c>
      <c r="I8043" s="29">
        <v>1</v>
      </c>
      <c r="K8043" s="432"/>
      <c r="L8043" s="432" t="e">
        <f>IF(K8043=0,#REF!,0)</f>
        <v>#REF!</v>
      </c>
      <c r="O8043">
        <v>63120.619811999997</v>
      </c>
      <c r="P8043">
        <v>159</v>
      </c>
    </row>
    <row r="8044" spans="1:16">
      <c r="A8044" s="29">
        <v>8042</v>
      </c>
      <c r="B8044" s="29">
        <v>1032.623999999998</v>
      </c>
      <c r="C8044" s="29">
        <v>16680.656999999901</v>
      </c>
      <c r="D8044" s="29">
        <v>1</v>
      </c>
      <c r="E8044" s="29">
        <v>1</v>
      </c>
      <c r="F8044" s="29">
        <v>328.43599999999901</v>
      </c>
      <c r="G8044" s="29">
        <v>1</v>
      </c>
      <c r="H8044" s="29">
        <v>1</v>
      </c>
      <c r="I8044" s="29">
        <v>1</v>
      </c>
      <c r="K8044" s="432"/>
      <c r="L8044" s="432" t="e">
        <f>IF(K8044=0,#REF!,0)</f>
        <v>#REF!</v>
      </c>
      <c r="O8044">
        <v>59124.925567999999</v>
      </c>
      <c r="P8044">
        <v>152</v>
      </c>
    </row>
    <row r="8045" spans="1:16">
      <c r="A8045" s="29">
        <v>8043</v>
      </c>
      <c r="B8045" s="29">
        <v>1032.623999999998</v>
      </c>
      <c r="C8045" s="29">
        <v>16744.575999999899</v>
      </c>
      <c r="D8045" s="29">
        <v>1</v>
      </c>
      <c r="E8045" s="29">
        <v>1</v>
      </c>
      <c r="F8045" s="29">
        <v>295.14999999999998</v>
      </c>
      <c r="G8045" s="29">
        <v>1</v>
      </c>
      <c r="H8045" s="29">
        <v>1</v>
      </c>
      <c r="I8045" s="29">
        <v>1</v>
      </c>
      <c r="K8045" s="432"/>
      <c r="L8045" s="432" t="e">
        <f>IF(K8045=0,#REF!,0)</f>
        <v>#REF!</v>
      </c>
      <c r="O8045">
        <v>58199.333617999997</v>
      </c>
      <c r="P8045">
        <v>147</v>
      </c>
    </row>
    <row r="8046" spans="1:16">
      <c r="A8046" s="29">
        <v>8044</v>
      </c>
      <c r="B8046" s="29">
        <v>1032.623999999998</v>
      </c>
      <c r="C8046" s="29">
        <v>16774.747999999901</v>
      </c>
      <c r="D8046" s="29">
        <v>1</v>
      </c>
      <c r="E8046" s="29">
        <v>1</v>
      </c>
      <c r="F8046" s="29">
        <v>342.10199999999992</v>
      </c>
      <c r="G8046" s="29">
        <v>1</v>
      </c>
      <c r="H8046" s="29">
        <v>1</v>
      </c>
      <c r="I8046" s="29">
        <v>1</v>
      </c>
      <c r="K8046" s="432"/>
      <c r="L8046" s="432" t="e">
        <f>IF(K8046=0,#REF!,0)</f>
        <v>#REF!</v>
      </c>
      <c r="O8046">
        <v>57418.230925999997</v>
      </c>
      <c r="P8046">
        <v>149</v>
      </c>
    </row>
    <row r="8047" spans="1:16">
      <c r="A8047" s="29">
        <v>8045</v>
      </c>
      <c r="B8047" s="29">
        <v>1032.623999999998</v>
      </c>
      <c r="C8047" s="29">
        <v>16813.7789999999</v>
      </c>
      <c r="D8047" s="29">
        <v>1</v>
      </c>
      <c r="E8047" s="29">
        <v>1</v>
      </c>
      <c r="F8047" s="29">
        <v>511.67499999999899</v>
      </c>
      <c r="G8047" s="29">
        <v>1</v>
      </c>
      <c r="H8047" s="29">
        <v>1</v>
      </c>
      <c r="I8047" s="29">
        <v>1</v>
      </c>
      <c r="K8047" s="432"/>
      <c r="L8047" s="432" t="e">
        <f>IF(K8047=0,#REF!,0)</f>
        <v>#REF!</v>
      </c>
      <c r="O8047">
        <v>57888.335510999997</v>
      </c>
      <c r="P8047">
        <v>145</v>
      </c>
    </row>
    <row r="8048" spans="1:16">
      <c r="A8048" s="29">
        <v>8046</v>
      </c>
      <c r="B8048" s="29">
        <v>1762.222</v>
      </c>
      <c r="C8048" s="29">
        <v>16834.5439999999</v>
      </c>
      <c r="D8048" s="29">
        <v>1</v>
      </c>
      <c r="E8048" s="29">
        <v>1</v>
      </c>
      <c r="F8048" s="29">
        <v>3198.4209999999989</v>
      </c>
      <c r="G8048" s="29">
        <v>1</v>
      </c>
      <c r="H8048" s="29">
        <v>1</v>
      </c>
      <c r="I8048" s="29">
        <v>1</v>
      </c>
      <c r="K8048" s="432"/>
      <c r="L8048" s="432" t="e">
        <f>IF(K8048=0,#REF!,0)</f>
        <v>#REF!</v>
      </c>
      <c r="O8048">
        <v>58444.381501000003</v>
      </c>
      <c r="P8048">
        <v>142</v>
      </c>
    </row>
    <row r="8049" spans="1:16">
      <c r="A8049" s="29">
        <v>8047</v>
      </c>
      <c r="B8049" s="29">
        <v>6139.8579999999993</v>
      </c>
      <c r="C8049" s="29">
        <v>16966.098999999889</v>
      </c>
      <c r="D8049" s="29">
        <v>1</v>
      </c>
      <c r="E8049" s="29">
        <v>1</v>
      </c>
      <c r="F8049" s="29">
        <v>81393.41</v>
      </c>
      <c r="G8049" s="29">
        <v>1</v>
      </c>
      <c r="H8049" s="29">
        <v>1</v>
      </c>
      <c r="I8049" s="29">
        <v>1</v>
      </c>
      <c r="K8049" s="432"/>
      <c r="L8049" s="432" t="e">
        <f>IF(K8049=0,#REF!,0)</f>
        <v>#REF!</v>
      </c>
      <c r="O8049">
        <v>58957.987334999998</v>
      </c>
      <c r="P8049">
        <v>148</v>
      </c>
    </row>
    <row r="8050" spans="1:16">
      <c r="A8050" s="29">
        <v>8048</v>
      </c>
      <c r="B8050" s="29">
        <v>1762.222</v>
      </c>
      <c r="C8050" s="29">
        <v>47325.94599999988</v>
      </c>
      <c r="D8050" s="29">
        <v>1</v>
      </c>
      <c r="E8050" s="29">
        <v>1</v>
      </c>
      <c r="F8050" s="29">
        <v>83904.414999999892</v>
      </c>
      <c r="G8050" s="29">
        <v>1</v>
      </c>
      <c r="H8050" s="29">
        <v>1</v>
      </c>
      <c r="I8050" s="29">
        <v>1</v>
      </c>
      <c r="K8050" s="432"/>
      <c r="L8050" s="432" t="e">
        <f>IF(K8050=0,#REF!,0)</f>
        <v>#REF!</v>
      </c>
      <c r="O8050">
        <v>58933.691651000001</v>
      </c>
      <c r="P8050">
        <v>150</v>
      </c>
    </row>
    <row r="8051" spans="1:16">
      <c r="A8051" s="29">
        <v>8049</v>
      </c>
      <c r="B8051" s="29">
        <v>1032.623999999998</v>
      </c>
      <c r="C8051" s="29">
        <v>74701.664999999892</v>
      </c>
      <c r="D8051" s="29">
        <v>1</v>
      </c>
      <c r="E8051" s="29">
        <v>1</v>
      </c>
      <c r="F8051" s="29">
        <v>74618.792999999889</v>
      </c>
      <c r="G8051" s="29">
        <v>1</v>
      </c>
      <c r="H8051" s="29">
        <v>1</v>
      </c>
      <c r="I8051" s="29">
        <v>1</v>
      </c>
      <c r="K8051" s="432"/>
      <c r="L8051" s="432" t="e">
        <f>IF(K8051=0,#REF!,0)</f>
        <v>#REF!</v>
      </c>
      <c r="O8051">
        <v>59691.145813000003</v>
      </c>
      <c r="P8051">
        <v>150</v>
      </c>
    </row>
    <row r="8052" spans="1:16">
      <c r="A8052" s="29">
        <v>8050</v>
      </c>
      <c r="B8052" s="29">
        <v>1153.2399999999991</v>
      </c>
      <c r="C8052" s="29">
        <v>90685.909999999887</v>
      </c>
      <c r="D8052" s="29">
        <v>1</v>
      </c>
      <c r="E8052" s="29">
        <v>1</v>
      </c>
      <c r="F8052" s="29">
        <v>67424.241999999984</v>
      </c>
      <c r="G8052" s="29">
        <v>1</v>
      </c>
      <c r="H8052" s="29">
        <v>1</v>
      </c>
      <c r="I8052" s="29">
        <v>1</v>
      </c>
      <c r="K8052" s="432"/>
      <c r="L8052" s="432" t="e">
        <f>IF(K8052=0,#REF!,0)</f>
        <v>#REF!</v>
      </c>
      <c r="O8052">
        <v>61400.371704999998</v>
      </c>
      <c r="P8052">
        <v>133</v>
      </c>
    </row>
    <row r="8053" spans="1:16">
      <c r="A8053" s="29">
        <v>8051</v>
      </c>
      <c r="B8053" s="29">
        <v>1213.5469999999989</v>
      </c>
      <c r="C8053" s="29">
        <v>106081.66999999979</v>
      </c>
      <c r="D8053" s="29">
        <v>1</v>
      </c>
      <c r="E8053" s="29">
        <v>1</v>
      </c>
      <c r="F8053" s="29">
        <v>56031.434000000001</v>
      </c>
      <c r="G8053" s="29">
        <v>1</v>
      </c>
      <c r="H8053" s="29">
        <v>1</v>
      </c>
      <c r="I8053" s="29">
        <v>1</v>
      </c>
      <c r="K8053" s="432"/>
      <c r="L8053" s="432" t="e">
        <f>IF(K8053=0,#REF!,0)</f>
        <v>#REF!</v>
      </c>
      <c r="O8053">
        <v>61767.850006000001</v>
      </c>
      <c r="P8053">
        <v>119</v>
      </c>
    </row>
    <row r="8054" spans="1:16">
      <c r="A8054" s="29">
        <v>8052</v>
      </c>
      <c r="B8054" s="29">
        <v>1213.5469999999989</v>
      </c>
      <c r="C8054" s="29">
        <v>89601.840999999898</v>
      </c>
      <c r="D8054" s="29">
        <v>1</v>
      </c>
      <c r="E8054" s="29">
        <v>1</v>
      </c>
      <c r="F8054" s="29">
        <v>50809.317999999977</v>
      </c>
      <c r="G8054" s="29">
        <v>1</v>
      </c>
      <c r="H8054" s="29">
        <v>1</v>
      </c>
      <c r="I8054" s="29">
        <v>1</v>
      </c>
      <c r="K8054" s="432"/>
      <c r="L8054" s="432" t="e">
        <f>IF(K8054=0,#REF!,0)</f>
        <v>#REF!</v>
      </c>
      <c r="O8054">
        <v>61771.073607999999</v>
      </c>
      <c r="P8054">
        <v>101</v>
      </c>
    </row>
    <row r="8055" spans="1:16">
      <c r="A8055" s="29">
        <v>8053</v>
      </c>
      <c r="B8055" s="29">
        <v>6200.1660000000002</v>
      </c>
      <c r="C8055" s="29">
        <v>52681.289999999899</v>
      </c>
      <c r="D8055" s="29">
        <v>1</v>
      </c>
      <c r="E8055" s="29">
        <v>1</v>
      </c>
      <c r="F8055" s="29">
        <v>40145.124000000003</v>
      </c>
      <c r="G8055" s="29">
        <v>1</v>
      </c>
      <c r="H8055" s="29">
        <v>1</v>
      </c>
      <c r="I8055" s="29">
        <v>1</v>
      </c>
      <c r="K8055" s="432"/>
      <c r="L8055" s="432" t="e">
        <f>IF(K8055=0,#REF!,0)</f>
        <v>#REF!</v>
      </c>
      <c r="O8055">
        <v>60169.842132999998</v>
      </c>
      <c r="P8055">
        <v>96</v>
      </c>
    </row>
    <row r="8056" spans="1:16">
      <c r="A8056" s="29">
        <v>8054</v>
      </c>
      <c r="B8056" s="29">
        <v>1762.222</v>
      </c>
      <c r="C8056" s="29">
        <v>71507.925999999905</v>
      </c>
      <c r="D8056" s="29">
        <v>1</v>
      </c>
      <c r="E8056" s="29">
        <v>1</v>
      </c>
      <c r="F8056" s="29">
        <v>44800.080999999889</v>
      </c>
      <c r="G8056" s="29">
        <v>1</v>
      </c>
      <c r="H8056" s="29">
        <v>1</v>
      </c>
      <c r="I8056" s="29">
        <v>1</v>
      </c>
      <c r="K8056" s="432"/>
      <c r="L8056" s="432" t="e">
        <f>IF(K8056=0,#REF!,0)</f>
        <v>#REF!</v>
      </c>
      <c r="O8056">
        <v>58361.903504999987</v>
      </c>
      <c r="P8056">
        <v>93</v>
      </c>
    </row>
    <row r="8057" spans="1:16">
      <c r="A8057" s="29">
        <v>8055</v>
      </c>
      <c r="B8057" s="29">
        <v>1032.623999999998</v>
      </c>
      <c r="C8057" s="29">
        <v>102682.05199999981</v>
      </c>
      <c r="D8057" s="29">
        <v>1</v>
      </c>
      <c r="E8057" s="29">
        <v>1</v>
      </c>
      <c r="F8057" s="29">
        <v>40142.365999999893</v>
      </c>
      <c r="G8057" s="29">
        <v>1</v>
      </c>
      <c r="H8057" s="29">
        <v>1</v>
      </c>
      <c r="I8057" s="29">
        <v>1</v>
      </c>
      <c r="K8057" s="432"/>
      <c r="L8057" s="432" t="e">
        <f>IF(K8057=0,#REF!,0)</f>
        <v>#REF!</v>
      </c>
      <c r="O8057">
        <v>59489.952209000003</v>
      </c>
      <c r="P8057">
        <v>89</v>
      </c>
    </row>
    <row r="8058" spans="1:16">
      <c r="A8058" s="29">
        <v>8056</v>
      </c>
      <c r="B8058" s="29">
        <v>1032.623999999998</v>
      </c>
      <c r="C8058" s="29">
        <v>86739.42199999989</v>
      </c>
      <c r="D8058" s="29">
        <v>1</v>
      </c>
      <c r="E8058" s="29">
        <v>1</v>
      </c>
      <c r="F8058" s="29">
        <v>40488.809000000001</v>
      </c>
      <c r="G8058" s="29">
        <v>1</v>
      </c>
      <c r="H8058" s="29">
        <v>1</v>
      </c>
      <c r="I8058" s="29">
        <v>1</v>
      </c>
      <c r="K8058" s="432"/>
      <c r="L8058" s="432" t="e">
        <f>IF(K8058=0,#REF!,0)</f>
        <v>#REF!</v>
      </c>
      <c r="O8058">
        <v>59082.273375999997</v>
      </c>
      <c r="P8058">
        <v>94</v>
      </c>
    </row>
    <row r="8059" spans="1:16">
      <c r="A8059" s="29">
        <v>8057</v>
      </c>
      <c r="B8059" s="29">
        <v>1032.623999999998</v>
      </c>
      <c r="C8059" s="29">
        <v>74902.907999999908</v>
      </c>
      <c r="D8059" s="29">
        <v>1</v>
      </c>
      <c r="E8059" s="29">
        <v>1</v>
      </c>
      <c r="F8059" s="29">
        <v>42446.4379999999</v>
      </c>
      <c r="G8059" s="29">
        <v>1</v>
      </c>
      <c r="H8059" s="29">
        <v>1</v>
      </c>
      <c r="I8059" s="29">
        <v>1</v>
      </c>
      <c r="K8059" s="432"/>
      <c r="L8059" s="432" t="e">
        <f>IF(K8059=0,#REF!,0)</f>
        <v>#REF!</v>
      </c>
      <c r="O8059">
        <v>59373.55487</v>
      </c>
      <c r="P8059">
        <v>105</v>
      </c>
    </row>
    <row r="8060" spans="1:16">
      <c r="A8060" s="29">
        <v>8058</v>
      </c>
      <c r="B8060" s="29">
        <v>1762.222</v>
      </c>
      <c r="C8060" s="29">
        <v>43456.58499999989</v>
      </c>
      <c r="D8060" s="29">
        <v>1</v>
      </c>
      <c r="E8060" s="29">
        <v>1</v>
      </c>
      <c r="F8060" s="29">
        <v>45319.575999999899</v>
      </c>
      <c r="G8060" s="29">
        <v>1</v>
      </c>
      <c r="H8060" s="29">
        <v>1</v>
      </c>
      <c r="I8060" s="29">
        <v>1</v>
      </c>
      <c r="K8060" s="432"/>
      <c r="L8060" s="432" t="e">
        <f>IF(K8060=0,#REF!,0)</f>
        <v>#REF!</v>
      </c>
      <c r="O8060">
        <v>59564.947022</v>
      </c>
      <c r="P8060">
        <v>125</v>
      </c>
    </row>
    <row r="8061" spans="1:16">
      <c r="A8061" s="29">
        <v>8059</v>
      </c>
      <c r="B8061" s="29">
        <v>6139.8579999999993</v>
      </c>
      <c r="C8061" s="29">
        <v>29573.128999999899</v>
      </c>
      <c r="D8061" s="29">
        <v>1</v>
      </c>
      <c r="E8061" s="29">
        <v>1</v>
      </c>
      <c r="F8061" s="29">
        <v>39251.990999999987</v>
      </c>
      <c r="G8061" s="29">
        <v>1</v>
      </c>
      <c r="H8061" s="29">
        <v>1</v>
      </c>
      <c r="I8061" s="29">
        <v>1</v>
      </c>
      <c r="K8061" s="432"/>
      <c r="L8061" s="432" t="e">
        <f>IF(K8061=0,#REF!,0)</f>
        <v>#REF!</v>
      </c>
      <c r="O8061">
        <v>60522.927367999997</v>
      </c>
      <c r="P8061">
        <v>147</v>
      </c>
    </row>
    <row r="8062" spans="1:16">
      <c r="A8062" s="29">
        <v>8060</v>
      </c>
      <c r="B8062" s="29">
        <v>7599.07</v>
      </c>
      <c r="C8062" s="29">
        <v>30945.537999999899</v>
      </c>
      <c r="D8062" s="29">
        <v>1</v>
      </c>
      <c r="E8062" s="29">
        <v>1</v>
      </c>
      <c r="F8062" s="29">
        <v>38472.201000000001</v>
      </c>
      <c r="G8062" s="29">
        <v>1</v>
      </c>
      <c r="H8062" s="29">
        <v>1</v>
      </c>
      <c r="I8062" s="29">
        <v>1</v>
      </c>
      <c r="K8062" s="432"/>
      <c r="L8062" s="432" t="e">
        <f>IF(K8062=0,#REF!,0)</f>
        <v>#REF!</v>
      </c>
      <c r="O8062">
        <v>60025.838377999993</v>
      </c>
      <c r="P8062">
        <v>153</v>
      </c>
    </row>
    <row r="8063" spans="1:16">
      <c r="A8063" s="29">
        <v>8061</v>
      </c>
      <c r="B8063" s="29">
        <v>1762.222</v>
      </c>
      <c r="C8063" s="29">
        <v>17237.844999999899</v>
      </c>
      <c r="D8063" s="29">
        <v>1</v>
      </c>
      <c r="E8063" s="29">
        <v>1</v>
      </c>
      <c r="F8063" s="29">
        <v>50561.728999999897</v>
      </c>
      <c r="G8063" s="29">
        <v>1</v>
      </c>
      <c r="H8063" s="29">
        <v>1</v>
      </c>
      <c r="I8063" s="29">
        <v>1</v>
      </c>
      <c r="K8063" s="432"/>
      <c r="L8063" s="432" t="e">
        <f>IF(K8063=0,#REF!,0)</f>
        <v>#REF!</v>
      </c>
      <c r="O8063">
        <v>59475.403138000001</v>
      </c>
      <c r="P8063">
        <v>155</v>
      </c>
    </row>
    <row r="8064" spans="1:16">
      <c r="A8064" s="29">
        <v>8062</v>
      </c>
      <c r="B8064" s="29">
        <v>1762.222</v>
      </c>
      <c r="C8064" s="29">
        <v>16857.393999999898</v>
      </c>
      <c r="D8064" s="29">
        <v>1</v>
      </c>
      <c r="E8064" s="29">
        <v>1</v>
      </c>
      <c r="F8064" s="29">
        <v>2981.2069999999999</v>
      </c>
      <c r="G8064" s="29">
        <v>1</v>
      </c>
      <c r="H8064" s="29">
        <v>1</v>
      </c>
      <c r="I8064" s="29">
        <v>1</v>
      </c>
      <c r="K8064" s="432"/>
      <c r="L8064" s="432" t="e">
        <f>IF(K8064=0,#REF!,0)</f>
        <v>#REF!</v>
      </c>
      <c r="O8064">
        <v>58685.168518999999</v>
      </c>
      <c r="P8064">
        <v>163</v>
      </c>
    </row>
    <row r="8065" spans="1:16">
      <c r="A8065" s="29">
        <v>8063</v>
      </c>
      <c r="B8065" s="29">
        <v>1762.222</v>
      </c>
      <c r="C8065" s="29">
        <v>16473.243999999901</v>
      </c>
      <c r="D8065" s="29">
        <v>1</v>
      </c>
      <c r="E8065" s="29">
        <v>1</v>
      </c>
      <c r="F8065" s="29">
        <v>1666.88599999999</v>
      </c>
      <c r="G8065" s="29">
        <v>1</v>
      </c>
      <c r="H8065" s="29">
        <v>1</v>
      </c>
      <c r="I8065" s="29">
        <v>1</v>
      </c>
      <c r="K8065" s="432"/>
      <c r="L8065" s="432" t="e">
        <f>IF(K8065=0,#REF!,0)</f>
        <v>#REF!</v>
      </c>
      <c r="O8065">
        <v>59057.917357999999</v>
      </c>
      <c r="P8065">
        <v>158</v>
      </c>
    </row>
    <row r="8066" spans="1:16">
      <c r="A8066" s="29">
        <v>8064</v>
      </c>
      <c r="B8066" s="29">
        <v>1032.623999999998</v>
      </c>
      <c r="C8066" s="29">
        <v>16537.0259999999</v>
      </c>
      <c r="D8066" s="29">
        <v>1</v>
      </c>
      <c r="E8066" s="29">
        <v>1</v>
      </c>
      <c r="F8066" s="29">
        <v>1274.5219999999999</v>
      </c>
      <c r="G8066" s="29">
        <v>1</v>
      </c>
      <c r="H8066" s="29">
        <v>1</v>
      </c>
      <c r="I8066" s="29">
        <v>1</v>
      </c>
      <c r="K8066" s="432"/>
      <c r="L8066" s="432" t="e">
        <f>IF(K8066=0,#REF!,0)</f>
        <v>#REF!</v>
      </c>
      <c r="O8066">
        <v>59598.947935999997</v>
      </c>
      <c r="P8066">
        <v>155</v>
      </c>
    </row>
    <row r="8067" spans="1:16">
      <c r="A8067" s="29">
        <v>8065</v>
      </c>
      <c r="B8067" s="29">
        <v>1032.623999999998</v>
      </c>
      <c r="C8067" s="29">
        <v>16592.5259999999</v>
      </c>
      <c r="D8067" s="29">
        <v>1</v>
      </c>
      <c r="E8067" s="29">
        <v>1</v>
      </c>
      <c r="F8067" s="29">
        <v>580.97599999999898</v>
      </c>
      <c r="G8067" s="29">
        <v>1</v>
      </c>
      <c r="H8067" s="29">
        <v>1</v>
      </c>
      <c r="I8067" s="29">
        <v>1</v>
      </c>
      <c r="K8067" s="432"/>
      <c r="L8067" s="432" t="e">
        <f>IF(K8067=0,#REF!,0)</f>
        <v>#REF!</v>
      </c>
      <c r="O8067">
        <v>59419.068725999998</v>
      </c>
      <c r="P8067">
        <v>150</v>
      </c>
    </row>
    <row r="8068" spans="1:16">
      <c r="A8068" s="29">
        <v>8066</v>
      </c>
      <c r="B8068" s="29">
        <v>1032.623999999998</v>
      </c>
      <c r="C8068" s="29">
        <v>16624.892999999902</v>
      </c>
      <c r="D8068" s="29">
        <v>1</v>
      </c>
      <c r="E8068" s="29">
        <v>1</v>
      </c>
      <c r="F8068" s="29">
        <v>467.13600000000002</v>
      </c>
      <c r="G8068" s="29">
        <v>1</v>
      </c>
      <c r="H8068" s="29">
        <v>1</v>
      </c>
      <c r="I8068" s="29">
        <v>1</v>
      </c>
      <c r="K8068" s="432"/>
      <c r="L8068" s="432" t="e">
        <f>IF(K8068=0,#REF!,0)</f>
        <v>#REF!</v>
      </c>
      <c r="O8068">
        <v>57006.864013999999</v>
      </c>
      <c r="P8068">
        <v>140</v>
      </c>
    </row>
    <row r="8069" spans="1:16">
      <c r="A8069" s="29">
        <v>8067</v>
      </c>
      <c r="B8069" s="29">
        <v>1032.623999999998</v>
      </c>
      <c r="C8069" s="29">
        <v>16734.372999999901</v>
      </c>
      <c r="D8069" s="29">
        <v>1</v>
      </c>
      <c r="E8069" s="29">
        <v>1</v>
      </c>
      <c r="F8069" s="29">
        <v>1321.646999999999</v>
      </c>
      <c r="G8069" s="29">
        <v>1</v>
      </c>
      <c r="H8069" s="29">
        <v>1</v>
      </c>
      <c r="I8069" s="29">
        <v>1</v>
      </c>
      <c r="K8069" s="432"/>
      <c r="L8069" s="432" t="e">
        <f>IF(K8069=0,#REF!,0)</f>
        <v>#REF!</v>
      </c>
      <c r="O8069">
        <v>54743.111450999997</v>
      </c>
      <c r="P8069">
        <v>140</v>
      </c>
    </row>
    <row r="8070" spans="1:16">
      <c r="A8070" s="29">
        <v>8068</v>
      </c>
      <c r="B8070" s="29">
        <v>1032.623999999998</v>
      </c>
      <c r="C8070" s="29">
        <v>16771.355999999902</v>
      </c>
      <c r="D8070" s="29">
        <v>1</v>
      </c>
      <c r="E8070" s="29">
        <v>1</v>
      </c>
      <c r="F8070" s="29">
        <v>3680.5479999999998</v>
      </c>
      <c r="G8070" s="29">
        <v>1</v>
      </c>
      <c r="H8070" s="29">
        <v>1</v>
      </c>
      <c r="I8070" s="29">
        <v>1</v>
      </c>
      <c r="K8070" s="432"/>
      <c r="L8070" s="432" t="e">
        <f>IF(K8070=0,#REF!,0)</f>
        <v>#REF!</v>
      </c>
      <c r="O8070">
        <v>54633.746675000002</v>
      </c>
      <c r="P8070">
        <v>138</v>
      </c>
    </row>
    <row r="8071" spans="1:16">
      <c r="A8071" s="29">
        <v>8069</v>
      </c>
      <c r="B8071" s="29">
        <v>1032.623999999998</v>
      </c>
      <c r="C8071" s="29">
        <v>16832.536999999898</v>
      </c>
      <c r="D8071" s="29">
        <v>1</v>
      </c>
      <c r="E8071" s="29">
        <v>1</v>
      </c>
      <c r="F8071" s="29">
        <v>8681.1049999999996</v>
      </c>
      <c r="G8071" s="29">
        <v>1</v>
      </c>
      <c r="H8071" s="29">
        <v>1</v>
      </c>
      <c r="I8071" s="29">
        <v>1</v>
      </c>
      <c r="K8071" s="432"/>
      <c r="L8071" s="432" t="e">
        <f>IF(K8071=0,#REF!,0)</f>
        <v>#REF!</v>
      </c>
      <c r="O8071">
        <v>55230.097748</v>
      </c>
      <c r="P8071">
        <v>133</v>
      </c>
    </row>
    <row r="8072" spans="1:16">
      <c r="A8072" s="29">
        <v>8070</v>
      </c>
      <c r="B8072" s="29">
        <v>1762.222</v>
      </c>
      <c r="C8072" s="29">
        <v>16898.5639999999</v>
      </c>
      <c r="D8072" s="29">
        <v>1</v>
      </c>
      <c r="E8072" s="29">
        <v>1</v>
      </c>
      <c r="F8072" s="29">
        <v>13931.640999999991</v>
      </c>
      <c r="G8072" s="29">
        <v>1</v>
      </c>
      <c r="H8072" s="29">
        <v>1</v>
      </c>
      <c r="I8072" s="29">
        <v>1</v>
      </c>
      <c r="K8072" s="432"/>
      <c r="L8072" s="432" t="e">
        <f>IF(K8072=0,#REF!,0)</f>
        <v>#REF!</v>
      </c>
      <c r="O8072">
        <v>55790.713195999997</v>
      </c>
      <c r="P8072">
        <v>129</v>
      </c>
    </row>
    <row r="8073" spans="1:16">
      <c r="A8073" s="29">
        <v>8071</v>
      </c>
      <c r="B8073" s="29">
        <v>6139.8579999999993</v>
      </c>
      <c r="C8073" s="29">
        <v>17035.028999999889</v>
      </c>
      <c r="D8073" s="29">
        <v>1</v>
      </c>
      <c r="E8073" s="29">
        <v>1</v>
      </c>
      <c r="F8073" s="29">
        <v>94187.034</v>
      </c>
      <c r="G8073" s="29">
        <v>1</v>
      </c>
      <c r="H8073" s="29">
        <v>1</v>
      </c>
      <c r="I8073" s="29">
        <v>1</v>
      </c>
      <c r="K8073" s="432"/>
      <c r="L8073" s="432" t="e">
        <f>IF(K8073=0,#REF!,0)</f>
        <v>#REF!</v>
      </c>
      <c r="O8073">
        <v>54925.703430000001</v>
      </c>
      <c r="P8073">
        <v>135</v>
      </c>
    </row>
    <row r="8074" spans="1:16">
      <c r="A8074" s="29">
        <v>8072</v>
      </c>
      <c r="B8074" s="29">
        <v>1762.222</v>
      </c>
      <c r="C8074" s="29">
        <v>46891.72999999988</v>
      </c>
      <c r="D8074" s="29">
        <v>1</v>
      </c>
      <c r="E8074" s="29">
        <v>1</v>
      </c>
      <c r="F8074" s="29">
        <v>97172.989999999903</v>
      </c>
      <c r="G8074" s="29">
        <v>1</v>
      </c>
      <c r="H8074" s="29">
        <v>1</v>
      </c>
      <c r="I8074" s="29">
        <v>1</v>
      </c>
      <c r="K8074" s="432"/>
      <c r="L8074" s="432" t="e">
        <f>IF(K8074=0,#REF!,0)</f>
        <v>#REF!</v>
      </c>
      <c r="O8074">
        <v>55264.477357000003</v>
      </c>
      <c r="P8074">
        <v>135</v>
      </c>
    </row>
    <row r="8075" spans="1:16">
      <c r="A8075" s="29">
        <v>8073</v>
      </c>
      <c r="B8075" s="29">
        <v>1032.623999999998</v>
      </c>
      <c r="C8075" s="29">
        <v>74060.399999999907</v>
      </c>
      <c r="D8075" s="29">
        <v>1</v>
      </c>
      <c r="E8075" s="29">
        <v>1</v>
      </c>
      <c r="F8075" s="29">
        <v>85982.399999999892</v>
      </c>
      <c r="G8075" s="29">
        <v>1</v>
      </c>
      <c r="H8075" s="29">
        <v>1</v>
      </c>
      <c r="I8075" s="29">
        <v>1</v>
      </c>
      <c r="K8075" s="432"/>
      <c r="L8075" s="432" t="e">
        <f>IF(K8075=0,#REF!,0)</f>
        <v>#REF!</v>
      </c>
      <c r="O8075">
        <v>55168.941162000003</v>
      </c>
      <c r="P8075">
        <v>136</v>
      </c>
    </row>
    <row r="8076" spans="1:16">
      <c r="A8076" s="29">
        <v>8074</v>
      </c>
      <c r="B8076" s="29">
        <v>1153.2399999999991</v>
      </c>
      <c r="C8076" s="29">
        <v>89599.173999999897</v>
      </c>
      <c r="D8076" s="29">
        <v>1</v>
      </c>
      <c r="E8076" s="29">
        <v>1</v>
      </c>
      <c r="F8076" s="29">
        <v>73145.058999999892</v>
      </c>
      <c r="G8076" s="29">
        <v>1</v>
      </c>
      <c r="H8076" s="29">
        <v>1</v>
      </c>
      <c r="I8076" s="29">
        <v>1</v>
      </c>
      <c r="K8076" s="432"/>
      <c r="L8076" s="432" t="e">
        <f>IF(K8076=0,#REF!,0)</f>
        <v>#REF!</v>
      </c>
      <c r="O8076">
        <v>54970.370847999999</v>
      </c>
      <c r="P8076">
        <v>129</v>
      </c>
    </row>
    <row r="8077" spans="1:16">
      <c r="A8077" s="29">
        <v>8075</v>
      </c>
      <c r="B8077" s="29">
        <v>1213.5469999999989</v>
      </c>
      <c r="C8077" s="29">
        <v>105047.51399999981</v>
      </c>
      <c r="D8077" s="29">
        <v>1</v>
      </c>
      <c r="E8077" s="29">
        <v>1</v>
      </c>
      <c r="F8077" s="29">
        <v>61595.791999999899</v>
      </c>
      <c r="G8077" s="29">
        <v>1</v>
      </c>
      <c r="H8077" s="29">
        <v>1</v>
      </c>
      <c r="I8077" s="29">
        <v>1</v>
      </c>
      <c r="K8077" s="432"/>
      <c r="L8077" s="432" t="e">
        <f>IF(K8077=0,#REF!,0)</f>
        <v>#REF!</v>
      </c>
      <c r="O8077">
        <v>55943.279541000004</v>
      </c>
      <c r="P8077">
        <v>116</v>
      </c>
    </row>
    <row r="8078" spans="1:16">
      <c r="A8078" s="29">
        <v>8076</v>
      </c>
      <c r="B8078" s="29">
        <v>1213.5469999999989</v>
      </c>
      <c r="C8078" s="29">
        <v>88319.246999999887</v>
      </c>
      <c r="D8078" s="29">
        <v>1</v>
      </c>
      <c r="E8078" s="29">
        <v>1</v>
      </c>
      <c r="F8078" s="29">
        <v>51087.060999999892</v>
      </c>
      <c r="G8078" s="29">
        <v>1</v>
      </c>
      <c r="H8078" s="29">
        <v>1</v>
      </c>
      <c r="I8078" s="29">
        <v>1</v>
      </c>
      <c r="K8078" s="432"/>
      <c r="L8078" s="432" t="e">
        <f>IF(K8078=0,#REF!,0)</f>
        <v>#REF!</v>
      </c>
      <c r="O8078">
        <v>56216.315583000003</v>
      </c>
      <c r="P8078">
        <v>112</v>
      </c>
    </row>
    <row r="8079" spans="1:16">
      <c r="A8079" s="29">
        <v>8077</v>
      </c>
      <c r="B8079" s="29">
        <v>6200.1660000000002</v>
      </c>
      <c r="C8079" s="29">
        <v>50916.519999999902</v>
      </c>
      <c r="D8079" s="29">
        <v>1</v>
      </c>
      <c r="E8079" s="29">
        <v>1</v>
      </c>
      <c r="F8079" s="29">
        <v>31732.869999999901</v>
      </c>
      <c r="G8079" s="29">
        <v>1</v>
      </c>
      <c r="H8079" s="29">
        <v>1</v>
      </c>
      <c r="I8079" s="29">
        <v>1</v>
      </c>
      <c r="K8079" s="432"/>
      <c r="L8079" s="432" t="e">
        <f>IF(K8079=0,#REF!,0)</f>
        <v>#REF!</v>
      </c>
      <c r="O8079">
        <v>55474.709534000001</v>
      </c>
      <c r="P8079">
        <v>110</v>
      </c>
    </row>
    <row r="8080" spans="1:16">
      <c r="A8080" s="29">
        <v>8078</v>
      </c>
      <c r="B8080" s="29">
        <v>1762.222</v>
      </c>
      <c r="C8080" s="29">
        <v>69781.153999999893</v>
      </c>
      <c r="D8080" s="29">
        <v>1</v>
      </c>
      <c r="E8080" s="29">
        <v>1</v>
      </c>
      <c r="F8080" s="29">
        <v>34963.890999999989</v>
      </c>
      <c r="G8080" s="29">
        <v>1</v>
      </c>
      <c r="H8080" s="29">
        <v>1</v>
      </c>
      <c r="I8080" s="29">
        <v>1</v>
      </c>
      <c r="K8080" s="432"/>
      <c r="L8080" s="432" t="e">
        <f>IF(K8080=0,#REF!,0)</f>
        <v>#REF!</v>
      </c>
      <c r="O8080">
        <v>55929.727537999999</v>
      </c>
      <c r="P8080">
        <v>108</v>
      </c>
    </row>
    <row r="8081" spans="1:16">
      <c r="A8081" s="29">
        <v>8079</v>
      </c>
      <c r="B8081" s="29">
        <v>1032.623999999998</v>
      </c>
      <c r="C8081" s="29">
        <v>101297.6219999998</v>
      </c>
      <c r="D8081" s="29">
        <v>1</v>
      </c>
      <c r="E8081" s="29">
        <v>1</v>
      </c>
      <c r="F8081" s="29">
        <v>33911.287999999899</v>
      </c>
      <c r="G8081" s="29">
        <v>1</v>
      </c>
      <c r="H8081" s="29">
        <v>1</v>
      </c>
      <c r="I8081" s="29">
        <v>1</v>
      </c>
      <c r="K8081" s="432"/>
      <c r="L8081" s="432" t="e">
        <f>IF(K8081=0,#REF!,0)</f>
        <v>#REF!</v>
      </c>
      <c r="O8081">
        <v>55809.276519999999</v>
      </c>
      <c r="P8081">
        <v>107</v>
      </c>
    </row>
    <row r="8082" spans="1:16">
      <c r="A8082" s="29">
        <v>8080</v>
      </c>
      <c r="B8082" s="29">
        <v>1032.623999999998</v>
      </c>
      <c r="C8082" s="29">
        <v>85570.433999999892</v>
      </c>
      <c r="D8082" s="29">
        <v>1</v>
      </c>
      <c r="E8082" s="29">
        <v>1</v>
      </c>
      <c r="F8082" s="29">
        <v>35108.596999999987</v>
      </c>
      <c r="G8082" s="29">
        <v>1</v>
      </c>
      <c r="H8082" s="29">
        <v>1</v>
      </c>
      <c r="I8082" s="29">
        <v>1</v>
      </c>
      <c r="K8082" s="432"/>
      <c r="L8082" s="432" t="e">
        <f>IF(K8082=0,#REF!,0)</f>
        <v>#REF!</v>
      </c>
      <c r="O8082">
        <v>55403.429231000002</v>
      </c>
      <c r="P8082">
        <v>107</v>
      </c>
    </row>
    <row r="8083" spans="1:16">
      <c r="A8083" s="29">
        <v>8081</v>
      </c>
      <c r="B8083" s="29">
        <v>1032.623999999998</v>
      </c>
      <c r="C8083" s="29">
        <v>74060.972999999882</v>
      </c>
      <c r="D8083" s="29">
        <v>1</v>
      </c>
      <c r="E8083" s="29">
        <v>1</v>
      </c>
      <c r="F8083" s="29">
        <v>40447.229999999989</v>
      </c>
      <c r="G8083" s="29">
        <v>1</v>
      </c>
      <c r="H8083" s="29">
        <v>1</v>
      </c>
      <c r="I8083" s="29">
        <v>1</v>
      </c>
      <c r="K8083" s="432"/>
      <c r="L8083" s="432" t="e">
        <f>IF(K8083=0,#REF!,0)</f>
        <v>#REF!</v>
      </c>
      <c r="O8083">
        <v>56336.861297000003</v>
      </c>
      <c r="P8083">
        <v>118</v>
      </c>
    </row>
    <row r="8084" spans="1:16">
      <c r="A8084" s="29">
        <v>8082</v>
      </c>
      <c r="B8084" s="29">
        <v>1762.222</v>
      </c>
      <c r="C8084" s="29">
        <v>42904.611999999892</v>
      </c>
      <c r="D8084" s="29">
        <v>1</v>
      </c>
      <c r="E8084" s="29">
        <v>1</v>
      </c>
      <c r="F8084" s="29">
        <v>45949.838999999993</v>
      </c>
      <c r="G8084" s="29">
        <v>1</v>
      </c>
      <c r="H8084" s="29">
        <v>1</v>
      </c>
      <c r="I8084" s="29">
        <v>1</v>
      </c>
      <c r="K8084" s="432"/>
      <c r="L8084" s="432" t="e">
        <f>IF(K8084=0,#REF!,0)</f>
        <v>#REF!</v>
      </c>
      <c r="O8084">
        <v>56794.2984</v>
      </c>
      <c r="P8084">
        <v>137</v>
      </c>
    </row>
    <row r="8085" spans="1:16">
      <c r="A8085" s="29">
        <v>8083</v>
      </c>
      <c r="B8085" s="29">
        <v>6139.8579999999993</v>
      </c>
      <c r="C8085" s="29">
        <v>29454.3849999999</v>
      </c>
      <c r="D8085" s="29">
        <v>1</v>
      </c>
      <c r="E8085" s="29">
        <v>1</v>
      </c>
      <c r="F8085" s="29">
        <v>39999.626999999899</v>
      </c>
      <c r="G8085" s="29">
        <v>1</v>
      </c>
      <c r="H8085" s="29">
        <v>1</v>
      </c>
      <c r="I8085" s="29">
        <v>1</v>
      </c>
      <c r="K8085" s="432"/>
      <c r="L8085" s="432" t="e">
        <f>IF(K8085=0,#REF!,0)</f>
        <v>#REF!</v>
      </c>
      <c r="O8085">
        <v>58902.147889</v>
      </c>
      <c r="P8085">
        <v>153</v>
      </c>
    </row>
    <row r="8086" spans="1:16">
      <c r="A8086" s="29">
        <v>8084</v>
      </c>
      <c r="B8086" s="29">
        <v>7599.07</v>
      </c>
      <c r="C8086" s="29">
        <v>30848.161999999898</v>
      </c>
      <c r="D8086" s="29">
        <v>1</v>
      </c>
      <c r="E8086" s="29">
        <v>1</v>
      </c>
      <c r="F8086" s="29">
        <v>39318.177000000003</v>
      </c>
      <c r="G8086" s="29">
        <v>1</v>
      </c>
      <c r="H8086" s="29">
        <v>1</v>
      </c>
      <c r="I8086" s="29">
        <v>1</v>
      </c>
      <c r="K8086" s="432"/>
      <c r="L8086" s="432" t="e">
        <f>IF(K8086=0,#REF!,0)</f>
        <v>#REF!</v>
      </c>
      <c r="O8086">
        <v>58514.741212000001</v>
      </c>
      <c r="P8086">
        <v>162</v>
      </c>
    </row>
    <row r="8087" spans="1:16">
      <c r="A8087" s="29">
        <v>8085</v>
      </c>
      <c r="B8087" s="29">
        <v>1762.222</v>
      </c>
      <c r="C8087" s="29">
        <v>17231.804999999898</v>
      </c>
      <c r="D8087" s="29">
        <v>1</v>
      </c>
      <c r="E8087" s="29">
        <v>1</v>
      </c>
      <c r="F8087" s="29">
        <v>50914.510999999897</v>
      </c>
      <c r="G8087" s="29">
        <v>1</v>
      </c>
      <c r="H8087" s="29">
        <v>1</v>
      </c>
      <c r="I8087" s="29">
        <v>1</v>
      </c>
      <c r="K8087" s="432"/>
      <c r="L8087" s="432" t="e">
        <f>IF(K8087=0,#REF!,0)</f>
        <v>#REF!</v>
      </c>
      <c r="O8087">
        <v>58527.334534000001</v>
      </c>
      <c r="P8087">
        <v>159</v>
      </c>
    </row>
    <row r="8088" spans="1:16">
      <c r="A8088" s="29">
        <v>8086</v>
      </c>
      <c r="B8088" s="29">
        <v>1762.222</v>
      </c>
      <c r="C8088" s="29">
        <v>16855.571999999898</v>
      </c>
      <c r="D8088" s="29">
        <v>1</v>
      </c>
      <c r="E8088" s="29">
        <v>1</v>
      </c>
      <c r="F8088" s="29">
        <v>2981.24799999999</v>
      </c>
      <c r="G8088" s="29">
        <v>1</v>
      </c>
      <c r="H8088" s="29">
        <v>1</v>
      </c>
      <c r="I8088" s="29">
        <v>1</v>
      </c>
      <c r="K8088" s="432"/>
      <c r="L8088" s="432" t="e">
        <f>IF(K8088=0,#REF!,0)</f>
        <v>#REF!</v>
      </c>
      <c r="O8088">
        <v>57863.208860999999</v>
      </c>
      <c r="P8088">
        <v>160</v>
      </c>
    </row>
    <row r="8089" spans="1:16">
      <c r="A8089" s="29">
        <v>8087</v>
      </c>
      <c r="B8089" s="29">
        <v>1762.222</v>
      </c>
      <c r="C8089" s="29">
        <v>16473.325999999899</v>
      </c>
      <c r="D8089" s="29">
        <v>1</v>
      </c>
      <c r="E8089" s="29">
        <v>1</v>
      </c>
      <c r="F8089" s="29">
        <v>1666.9280000000001</v>
      </c>
      <c r="G8089" s="29">
        <v>1</v>
      </c>
      <c r="H8089" s="29">
        <v>1</v>
      </c>
      <c r="I8089" s="29">
        <v>1</v>
      </c>
      <c r="K8089" s="432"/>
      <c r="L8089" s="432" t="e">
        <f>IF(K8089=0,#REF!,0)</f>
        <v>#REF!</v>
      </c>
      <c r="O8089">
        <v>58157.698669999998</v>
      </c>
      <c r="P8089">
        <v>153</v>
      </c>
    </row>
    <row r="8090" spans="1:16">
      <c r="A8090" s="29">
        <v>8088</v>
      </c>
      <c r="B8090" s="29">
        <v>1032.623999999998</v>
      </c>
      <c r="C8090" s="29">
        <v>16544.435999999889</v>
      </c>
      <c r="D8090" s="29">
        <v>1</v>
      </c>
      <c r="E8090" s="29">
        <v>1</v>
      </c>
      <c r="F8090" s="29">
        <v>1278.61699999999</v>
      </c>
      <c r="G8090" s="29">
        <v>1</v>
      </c>
      <c r="H8090" s="29">
        <v>1</v>
      </c>
      <c r="I8090" s="29">
        <v>1</v>
      </c>
      <c r="K8090" s="432"/>
      <c r="L8090" s="432" t="e">
        <f>IF(K8090=0,#REF!,0)</f>
        <v>#REF!</v>
      </c>
      <c r="O8090">
        <v>59640.851379</v>
      </c>
      <c r="P8090">
        <v>145</v>
      </c>
    </row>
    <row r="8091" spans="1:16">
      <c r="A8091" s="29">
        <v>8089</v>
      </c>
      <c r="B8091" s="29">
        <v>1032.623999999998</v>
      </c>
      <c r="C8091" s="29">
        <v>16614.4749999999</v>
      </c>
      <c r="D8091" s="29">
        <v>1</v>
      </c>
      <c r="E8091" s="29">
        <v>1</v>
      </c>
      <c r="F8091" s="29">
        <v>595.14999999999907</v>
      </c>
      <c r="G8091" s="29">
        <v>1</v>
      </c>
      <c r="H8091" s="29">
        <v>1</v>
      </c>
      <c r="I8091" s="29">
        <v>1</v>
      </c>
      <c r="K8091" s="432"/>
      <c r="L8091" s="432" t="e">
        <f>IF(K8091=0,#REF!,0)</f>
        <v>#REF!</v>
      </c>
      <c r="O8091">
        <v>58722.539641000003</v>
      </c>
      <c r="P8091">
        <v>129</v>
      </c>
    </row>
    <row r="8092" spans="1:16">
      <c r="A8092" s="29">
        <v>8090</v>
      </c>
      <c r="B8092" s="29">
        <v>1032.623999999998</v>
      </c>
      <c r="C8092" s="29">
        <v>16668.119999999901</v>
      </c>
      <c r="D8092" s="29">
        <v>1</v>
      </c>
      <c r="E8092" s="29">
        <v>1</v>
      </c>
      <c r="F8092" s="29">
        <v>555.755</v>
      </c>
      <c r="G8092" s="29">
        <v>1</v>
      </c>
      <c r="H8092" s="29">
        <v>1</v>
      </c>
      <c r="I8092" s="29">
        <v>1</v>
      </c>
      <c r="K8092" s="432"/>
      <c r="L8092" s="432" t="e">
        <f>IF(K8092=0,#REF!,0)</f>
        <v>#REF!</v>
      </c>
      <c r="O8092">
        <v>55673.320861</v>
      </c>
      <c r="P8092">
        <v>126</v>
      </c>
    </row>
    <row r="8093" spans="1:16">
      <c r="A8093" s="29">
        <v>8091</v>
      </c>
      <c r="B8093" s="29">
        <v>1032.623999999998</v>
      </c>
      <c r="C8093" s="29">
        <v>16774.317999999901</v>
      </c>
      <c r="D8093" s="29">
        <v>1</v>
      </c>
      <c r="E8093" s="29">
        <v>1</v>
      </c>
      <c r="F8093" s="29">
        <v>1904.1990000000001</v>
      </c>
      <c r="G8093" s="29">
        <v>1</v>
      </c>
      <c r="H8093" s="29">
        <v>1</v>
      </c>
      <c r="I8093" s="29">
        <v>1</v>
      </c>
      <c r="K8093" s="432"/>
      <c r="L8093" s="432" t="e">
        <f>IF(K8093=0,#REF!,0)</f>
        <v>#REF!</v>
      </c>
      <c r="O8093">
        <v>54529.633820000003</v>
      </c>
      <c r="P8093">
        <v>125</v>
      </c>
    </row>
    <row r="8094" spans="1:16">
      <c r="A8094" s="29">
        <v>8092</v>
      </c>
      <c r="B8094" s="29">
        <v>1032.623999999998</v>
      </c>
      <c r="C8094" s="29">
        <v>16827.5099999999</v>
      </c>
      <c r="D8094" s="29">
        <v>1</v>
      </c>
      <c r="E8094" s="29">
        <v>1</v>
      </c>
      <c r="F8094" s="29">
        <v>6080.8389999999899</v>
      </c>
      <c r="G8094" s="29">
        <v>1</v>
      </c>
      <c r="H8094" s="29">
        <v>1</v>
      </c>
      <c r="I8094" s="29">
        <v>1</v>
      </c>
      <c r="K8094" s="432"/>
      <c r="L8094" s="432" t="e">
        <f>IF(K8094=0,#REF!,0)</f>
        <v>#REF!</v>
      </c>
      <c r="O8094">
        <v>54693.906097999999</v>
      </c>
      <c r="P8094">
        <v>123</v>
      </c>
    </row>
    <row r="8095" spans="1:16">
      <c r="A8095" s="29">
        <v>8093</v>
      </c>
      <c r="B8095" s="29">
        <v>1032.623999999998</v>
      </c>
      <c r="C8095" s="29">
        <v>16916.17599999989</v>
      </c>
      <c r="D8095" s="29">
        <v>1</v>
      </c>
      <c r="E8095" s="29">
        <v>1</v>
      </c>
      <c r="F8095" s="29">
        <v>11536.986000000001</v>
      </c>
      <c r="G8095" s="29">
        <v>1</v>
      </c>
      <c r="H8095" s="29">
        <v>1</v>
      </c>
      <c r="I8095" s="29">
        <v>1</v>
      </c>
      <c r="K8095" s="432"/>
      <c r="L8095" s="432" t="e">
        <f>IF(K8095=0,#REF!,0)</f>
        <v>#REF!</v>
      </c>
      <c r="O8095">
        <v>55055.198394999999</v>
      </c>
      <c r="P8095">
        <v>121</v>
      </c>
    </row>
    <row r="8096" spans="1:16">
      <c r="A8096" s="29">
        <v>8094</v>
      </c>
      <c r="B8096" s="29">
        <v>1762.222</v>
      </c>
      <c r="C8096" s="29">
        <v>16969.173999999901</v>
      </c>
      <c r="D8096" s="29">
        <v>1</v>
      </c>
      <c r="E8096" s="29">
        <v>1</v>
      </c>
      <c r="F8096" s="29">
        <v>16374.52199999999</v>
      </c>
      <c r="G8096" s="29">
        <v>1</v>
      </c>
      <c r="H8096" s="29">
        <v>1</v>
      </c>
      <c r="I8096" s="29">
        <v>1</v>
      </c>
      <c r="K8096" s="432"/>
      <c r="L8096" s="432" t="e">
        <f>IF(K8096=0,#REF!,0)</f>
        <v>#REF!</v>
      </c>
      <c r="O8096">
        <v>55875.723387999999</v>
      </c>
      <c r="P8096">
        <v>124</v>
      </c>
    </row>
    <row r="8097" spans="1:16">
      <c r="A8097" s="29">
        <v>8095</v>
      </c>
      <c r="B8097" s="29">
        <v>6139.8579999999993</v>
      </c>
      <c r="C8097" s="29">
        <v>17125.987999999899</v>
      </c>
      <c r="D8097" s="29">
        <v>1</v>
      </c>
      <c r="E8097" s="29">
        <v>1</v>
      </c>
      <c r="F8097" s="29">
        <v>96787.026999999885</v>
      </c>
      <c r="G8097" s="29">
        <v>1</v>
      </c>
      <c r="H8097" s="29">
        <v>1</v>
      </c>
      <c r="I8097" s="29">
        <v>1</v>
      </c>
      <c r="K8097" s="432"/>
      <c r="L8097" s="432" t="e">
        <f>IF(K8097=0,#REF!,0)</f>
        <v>#REF!</v>
      </c>
      <c r="O8097">
        <v>58478.727631000002</v>
      </c>
      <c r="P8097">
        <v>135</v>
      </c>
    </row>
    <row r="8098" spans="1:16">
      <c r="A8098" s="29">
        <v>8096</v>
      </c>
      <c r="B8098" s="29">
        <v>1762.222</v>
      </c>
      <c r="C8098" s="29">
        <v>46788.806999999892</v>
      </c>
      <c r="D8098" s="29">
        <v>1</v>
      </c>
      <c r="E8098" s="29">
        <v>1</v>
      </c>
      <c r="F8098" s="29">
        <v>99559.800999999992</v>
      </c>
      <c r="G8098" s="29">
        <v>1</v>
      </c>
      <c r="H8098" s="29">
        <v>1</v>
      </c>
      <c r="I8098" s="29">
        <v>1</v>
      </c>
      <c r="K8098" s="432"/>
      <c r="L8098" s="432" t="e">
        <f>IF(K8098=0,#REF!,0)</f>
        <v>#REF!</v>
      </c>
      <c r="O8098">
        <v>61186.741545999997</v>
      </c>
      <c r="P8098">
        <v>161</v>
      </c>
    </row>
    <row r="8099" spans="1:16">
      <c r="A8099" s="29">
        <v>8097</v>
      </c>
      <c r="B8099" s="29">
        <v>1032.623999999998</v>
      </c>
      <c r="C8099" s="29">
        <v>74269.42699999988</v>
      </c>
      <c r="D8099" s="29">
        <v>1</v>
      </c>
      <c r="E8099" s="29">
        <v>1</v>
      </c>
      <c r="F8099" s="29">
        <v>93775.982000000004</v>
      </c>
      <c r="G8099" s="29">
        <v>1</v>
      </c>
      <c r="H8099" s="29">
        <v>1</v>
      </c>
      <c r="I8099" s="29">
        <v>1</v>
      </c>
      <c r="K8099" s="432"/>
      <c r="L8099" s="432" t="e">
        <f>IF(K8099=0,#REF!,0)</f>
        <v>#REF!</v>
      </c>
      <c r="O8099">
        <v>65722.117400999996</v>
      </c>
      <c r="P8099">
        <v>148</v>
      </c>
    </row>
    <row r="8100" spans="1:16">
      <c r="A8100" s="29">
        <v>8098</v>
      </c>
      <c r="B8100" s="29">
        <v>1153.2399999999991</v>
      </c>
      <c r="C8100" s="29">
        <v>90426.485999999888</v>
      </c>
      <c r="D8100" s="29">
        <v>1</v>
      </c>
      <c r="E8100" s="29">
        <v>1</v>
      </c>
      <c r="F8100" s="29">
        <v>88563.264999999999</v>
      </c>
      <c r="G8100" s="29">
        <v>1</v>
      </c>
      <c r="H8100" s="29">
        <v>1</v>
      </c>
      <c r="I8100" s="29">
        <v>1</v>
      </c>
      <c r="K8100" s="432"/>
      <c r="L8100" s="432" t="e">
        <f>IF(K8100=0,#REF!,0)</f>
        <v>#REF!</v>
      </c>
      <c r="O8100">
        <v>71713.745576000001</v>
      </c>
      <c r="P8100">
        <v>127</v>
      </c>
    </row>
    <row r="8101" spans="1:16">
      <c r="A8101" s="29">
        <v>8099</v>
      </c>
      <c r="B8101" s="29">
        <v>1213.5469999999989</v>
      </c>
      <c r="C8101" s="29">
        <v>105457.50699999979</v>
      </c>
      <c r="D8101" s="29">
        <v>1</v>
      </c>
      <c r="E8101" s="29">
        <v>1</v>
      </c>
      <c r="F8101" s="29">
        <v>70913.457999999999</v>
      </c>
      <c r="G8101" s="29">
        <v>1</v>
      </c>
      <c r="H8101" s="29">
        <v>1</v>
      </c>
      <c r="I8101" s="29">
        <v>1</v>
      </c>
      <c r="K8101" s="432"/>
      <c r="L8101" s="432" t="e">
        <f>IF(K8101=0,#REF!,0)</f>
        <v>#REF!</v>
      </c>
      <c r="O8101">
        <v>72403.367735999986</v>
      </c>
      <c r="P8101">
        <v>117</v>
      </c>
    </row>
    <row r="8102" spans="1:16">
      <c r="A8102" s="29">
        <v>8100</v>
      </c>
      <c r="B8102" s="29">
        <v>1213.5469999999989</v>
      </c>
      <c r="C8102" s="29">
        <v>88927.659999999887</v>
      </c>
      <c r="D8102" s="29">
        <v>1</v>
      </c>
      <c r="E8102" s="29">
        <v>1</v>
      </c>
      <c r="F8102" s="29">
        <v>62542.436999999903</v>
      </c>
      <c r="G8102" s="29">
        <v>1</v>
      </c>
      <c r="H8102" s="29">
        <v>1</v>
      </c>
      <c r="I8102" s="29">
        <v>1</v>
      </c>
      <c r="K8102" s="432"/>
      <c r="L8102" s="432" t="e">
        <f>IF(K8102=0,#REF!,0)</f>
        <v>#REF!</v>
      </c>
      <c r="O8102">
        <v>71769.442137999999</v>
      </c>
      <c r="P8102">
        <v>108</v>
      </c>
    </row>
    <row r="8103" spans="1:16">
      <c r="A8103" s="29">
        <v>8101</v>
      </c>
      <c r="B8103" s="29">
        <v>6200.1660000000002</v>
      </c>
      <c r="C8103" s="29">
        <v>51796.1899999999</v>
      </c>
      <c r="D8103" s="29">
        <v>1</v>
      </c>
      <c r="E8103" s="29">
        <v>1</v>
      </c>
      <c r="F8103" s="29">
        <v>47062.801999999887</v>
      </c>
      <c r="G8103" s="29">
        <v>1</v>
      </c>
      <c r="H8103" s="29">
        <v>1</v>
      </c>
      <c r="I8103" s="29">
        <v>1</v>
      </c>
      <c r="K8103" s="432"/>
      <c r="L8103" s="432" t="e">
        <f>IF(K8103=0,#REF!,0)</f>
        <v>#REF!</v>
      </c>
      <c r="O8103">
        <v>68157.689543999993</v>
      </c>
      <c r="P8103">
        <v>96</v>
      </c>
    </row>
    <row r="8104" spans="1:16">
      <c r="A8104" s="29">
        <v>8102</v>
      </c>
      <c r="B8104" s="29">
        <v>1762.222</v>
      </c>
      <c r="C8104" s="29">
        <v>70686.035999999905</v>
      </c>
      <c r="D8104" s="29">
        <v>1</v>
      </c>
      <c r="E8104" s="29">
        <v>1</v>
      </c>
      <c r="F8104" s="29">
        <v>50069.610999999888</v>
      </c>
      <c r="G8104" s="29">
        <v>1</v>
      </c>
      <c r="H8104" s="29">
        <v>1</v>
      </c>
      <c r="I8104" s="29">
        <v>1</v>
      </c>
      <c r="K8104" s="432"/>
      <c r="L8104" s="432" t="e">
        <f>IF(K8104=0,#REF!,0)</f>
        <v>#REF!</v>
      </c>
      <c r="O8104">
        <v>66174.231231999991</v>
      </c>
      <c r="P8104">
        <v>96</v>
      </c>
    </row>
    <row r="8105" spans="1:16">
      <c r="A8105" s="29">
        <v>8103</v>
      </c>
      <c r="B8105" s="29">
        <v>1032.623999999998</v>
      </c>
      <c r="C8105" s="29">
        <v>102020.24899999981</v>
      </c>
      <c r="D8105" s="29">
        <v>1</v>
      </c>
      <c r="E8105" s="29">
        <v>1</v>
      </c>
      <c r="F8105" s="29">
        <v>45784.775999999998</v>
      </c>
      <c r="G8105" s="29">
        <v>1</v>
      </c>
      <c r="H8105" s="29">
        <v>1</v>
      </c>
      <c r="I8105" s="29">
        <v>1</v>
      </c>
      <c r="K8105" s="432"/>
      <c r="L8105" s="432" t="e">
        <f>IF(K8105=0,#REF!,0)</f>
        <v>#REF!</v>
      </c>
      <c r="O8105">
        <v>69013.949553999992</v>
      </c>
      <c r="P8105">
        <v>108</v>
      </c>
    </row>
    <row r="8106" spans="1:16">
      <c r="A8106" s="29">
        <v>8104</v>
      </c>
      <c r="B8106" s="29">
        <v>1032.623999999998</v>
      </c>
      <c r="C8106" s="29">
        <v>86204.826999999903</v>
      </c>
      <c r="D8106" s="29">
        <v>1</v>
      </c>
      <c r="E8106" s="29">
        <v>1</v>
      </c>
      <c r="F8106" s="29">
        <v>45902.624999999993</v>
      </c>
      <c r="G8106" s="29">
        <v>1</v>
      </c>
      <c r="H8106" s="29">
        <v>1</v>
      </c>
      <c r="I8106" s="29">
        <v>1</v>
      </c>
      <c r="K8106" s="432"/>
      <c r="L8106" s="432" t="e">
        <f>IF(K8106=0,#REF!,0)</f>
        <v>#REF!</v>
      </c>
      <c r="O8106">
        <v>69462.777068999989</v>
      </c>
      <c r="P8106">
        <v>118</v>
      </c>
    </row>
    <row r="8107" spans="1:16">
      <c r="A8107" s="29">
        <v>8105</v>
      </c>
      <c r="B8107" s="29">
        <v>1032.623999999998</v>
      </c>
      <c r="C8107" s="29">
        <v>74739.460999999894</v>
      </c>
      <c r="D8107" s="29">
        <v>1</v>
      </c>
      <c r="E8107" s="29">
        <v>1</v>
      </c>
      <c r="F8107" s="29">
        <v>51555.025000000001</v>
      </c>
      <c r="G8107" s="29">
        <v>1</v>
      </c>
      <c r="H8107" s="29">
        <v>1</v>
      </c>
      <c r="I8107" s="29">
        <v>1</v>
      </c>
      <c r="K8107" s="432"/>
      <c r="L8107" s="432" t="e">
        <f>IF(K8107=0,#REF!,0)</f>
        <v>#REF!</v>
      </c>
      <c r="O8107">
        <v>71158.075410000005</v>
      </c>
      <c r="P8107">
        <v>135</v>
      </c>
    </row>
    <row r="8108" spans="1:16">
      <c r="A8108" s="29">
        <v>8106</v>
      </c>
      <c r="B8108" s="29">
        <v>1762.222</v>
      </c>
      <c r="C8108" s="29">
        <v>43387.167999999903</v>
      </c>
      <c r="D8108" s="29">
        <v>1</v>
      </c>
      <c r="E8108" s="29">
        <v>1</v>
      </c>
      <c r="F8108" s="29">
        <v>54061.286</v>
      </c>
      <c r="G8108" s="29">
        <v>1</v>
      </c>
      <c r="H8108" s="29">
        <v>1</v>
      </c>
      <c r="I8108" s="29">
        <v>1</v>
      </c>
      <c r="K8108" s="432"/>
      <c r="L8108" s="432" t="e">
        <f>IF(K8108=0,#REF!,0)</f>
        <v>#REF!</v>
      </c>
      <c r="O8108">
        <v>73053.237670999995</v>
      </c>
      <c r="P8108">
        <v>158</v>
      </c>
    </row>
    <row r="8109" spans="1:16">
      <c r="A8109" s="29">
        <v>8107</v>
      </c>
      <c r="B8109" s="29">
        <v>6139.8579999999993</v>
      </c>
      <c r="C8109" s="29">
        <v>29768.874999999902</v>
      </c>
      <c r="D8109" s="29">
        <v>1</v>
      </c>
      <c r="E8109" s="29">
        <v>1</v>
      </c>
      <c r="F8109" s="29">
        <v>47971.526999999987</v>
      </c>
      <c r="G8109" s="29">
        <v>1</v>
      </c>
      <c r="H8109" s="29">
        <v>1</v>
      </c>
      <c r="I8109" s="29">
        <v>1</v>
      </c>
      <c r="K8109" s="432"/>
      <c r="L8109" s="432" t="e">
        <f>IF(K8109=0,#REF!,0)</f>
        <v>#REF!</v>
      </c>
      <c r="O8109">
        <v>73365.669983</v>
      </c>
      <c r="P8109">
        <v>170</v>
      </c>
    </row>
    <row r="8110" spans="1:16">
      <c r="A8110" s="29">
        <v>8108</v>
      </c>
      <c r="B8110" s="29">
        <v>7599.07</v>
      </c>
      <c r="C8110" s="29">
        <v>31154.641999999902</v>
      </c>
      <c r="D8110" s="29">
        <v>1</v>
      </c>
      <c r="E8110" s="29">
        <v>1</v>
      </c>
      <c r="F8110" s="29">
        <v>47010.202999999899</v>
      </c>
      <c r="G8110" s="29">
        <v>1</v>
      </c>
      <c r="H8110" s="29">
        <v>1</v>
      </c>
      <c r="I8110" s="29">
        <v>1</v>
      </c>
      <c r="K8110" s="432"/>
      <c r="L8110" s="432" t="e">
        <f>IF(K8110=0,#REF!,0)</f>
        <v>#REF!</v>
      </c>
      <c r="O8110">
        <v>71061.885376000006</v>
      </c>
      <c r="P8110">
        <v>189</v>
      </c>
    </row>
    <row r="8111" spans="1:16">
      <c r="A8111" s="29">
        <v>8109</v>
      </c>
      <c r="B8111" s="29">
        <v>1762.222</v>
      </c>
      <c r="C8111" s="29">
        <v>17428.282999999901</v>
      </c>
      <c r="D8111" s="29">
        <v>1</v>
      </c>
      <c r="E8111" s="29">
        <v>1</v>
      </c>
      <c r="F8111" s="29">
        <v>58486.537999999993</v>
      </c>
      <c r="G8111" s="29">
        <v>1</v>
      </c>
      <c r="H8111" s="29">
        <v>1</v>
      </c>
      <c r="I8111" s="29">
        <v>1</v>
      </c>
      <c r="K8111" s="432"/>
      <c r="L8111" s="432" t="e">
        <f>IF(K8111=0,#REF!,0)</f>
        <v>#REF!</v>
      </c>
      <c r="O8111">
        <v>69368.542603999987</v>
      </c>
      <c r="P8111">
        <v>193</v>
      </c>
    </row>
    <row r="8112" spans="1:16">
      <c r="A8112" s="29">
        <v>8110</v>
      </c>
      <c r="B8112" s="29">
        <v>1762.222</v>
      </c>
      <c r="C8112" s="29">
        <v>17049.8829999999</v>
      </c>
      <c r="D8112" s="29">
        <v>1</v>
      </c>
      <c r="E8112" s="29">
        <v>1</v>
      </c>
      <c r="F8112" s="29">
        <v>2983.3769999999899</v>
      </c>
      <c r="G8112" s="29">
        <v>1</v>
      </c>
      <c r="H8112" s="29">
        <v>1</v>
      </c>
      <c r="I8112" s="29">
        <v>1</v>
      </c>
      <c r="K8112" s="432"/>
      <c r="L8112" s="432" t="e">
        <f>IF(K8112=0,#REF!,0)</f>
        <v>#REF!</v>
      </c>
      <c r="O8112">
        <v>66859.472198000003</v>
      </c>
      <c r="P8112">
        <v>199</v>
      </c>
    </row>
    <row r="8113" spans="1:16">
      <c r="A8113" s="29">
        <v>8111</v>
      </c>
      <c r="B8113" s="29">
        <v>1762.222</v>
      </c>
      <c r="C8113" s="29">
        <v>16675.9199999999</v>
      </c>
      <c r="D8113" s="29">
        <v>1</v>
      </c>
      <c r="E8113" s="29">
        <v>1</v>
      </c>
      <c r="F8113" s="29">
        <v>1674.2469999999901</v>
      </c>
      <c r="G8113" s="29">
        <v>1</v>
      </c>
      <c r="H8113" s="29">
        <v>1</v>
      </c>
      <c r="I8113" s="29">
        <v>1</v>
      </c>
      <c r="K8113" s="432"/>
      <c r="L8113" s="432" t="e">
        <f>IF(K8113=0,#REF!,0)</f>
        <v>#REF!</v>
      </c>
      <c r="O8113">
        <v>65349.882018999997</v>
      </c>
      <c r="P8113">
        <v>194</v>
      </c>
    </row>
    <row r="8114" spans="1:16">
      <c r="A8114" s="29">
        <v>8112</v>
      </c>
      <c r="B8114" s="29">
        <v>1032.623999999998</v>
      </c>
      <c r="C8114" s="29">
        <v>16789.137999999901</v>
      </c>
      <c r="D8114" s="29">
        <v>1</v>
      </c>
      <c r="E8114" s="29">
        <v>1</v>
      </c>
      <c r="F8114" s="29">
        <v>1356.7279999999901</v>
      </c>
      <c r="G8114" s="29">
        <v>1</v>
      </c>
      <c r="H8114" s="29">
        <v>1</v>
      </c>
      <c r="I8114" s="29">
        <v>1</v>
      </c>
      <c r="K8114" s="432"/>
      <c r="L8114" s="432" t="e">
        <f>IF(K8114=0,#REF!,0)</f>
        <v>#REF!</v>
      </c>
      <c r="O8114">
        <v>66459.802216000011</v>
      </c>
      <c r="P8114">
        <v>184</v>
      </c>
    </row>
    <row r="8115" spans="1:16">
      <c r="A8115" s="29">
        <v>8113</v>
      </c>
      <c r="B8115" s="29">
        <v>1032.623999999998</v>
      </c>
      <c r="C8115" s="29">
        <v>16885.609999999899</v>
      </c>
      <c r="D8115" s="29">
        <v>1</v>
      </c>
      <c r="E8115" s="29">
        <v>1</v>
      </c>
      <c r="F8115" s="29">
        <v>1146.079999999999</v>
      </c>
      <c r="G8115" s="29">
        <v>1</v>
      </c>
      <c r="H8115" s="29">
        <v>1</v>
      </c>
      <c r="I8115" s="29">
        <v>1</v>
      </c>
      <c r="K8115" s="432"/>
      <c r="L8115" s="432" t="e">
        <f>IF(K8115=0,#REF!,0)</f>
        <v>#REF!</v>
      </c>
      <c r="O8115">
        <v>64790.693359999997</v>
      </c>
      <c r="P8115">
        <v>178</v>
      </c>
    </row>
    <row r="8116" spans="1:16">
      <c r="A8116" s="29">
        <v>8114</v>
      </c>
      <c r="B8116" s="29">
        <v>1032.623999999998</v>
      </c>
      <c r="C8116" s="29">
        <v>16930.177999999902</v>
      </c>
      <c r="D8116" s="29">
        <v>1</v>
      </c>
      <c r="E8116" s="29">
        <v>1</v>
      </c>
      <c r="F8116" s="29">
        <v>3828.206999999999</v>
      </c>
      <c r="G8116" s="29">
        <v>1</v>
      </c>
      <c r="H8116" s="29">
        <v>1</v>
      </c>
      <c r="I8116" s="29">
        <v>1</v>
      </c>
      <c r="K8116" s="432"/>
      <c r="L8116" s="432" t="e">
        <f>IF(K8116=0,#REF!,0)</f>
        <v>#REF!</v>
      </c>
      <c r="O8116">
        <v>60817.674041999999</v>
      </c>
      <c r="P8116">
        <v>167</v>
      </c>
    </row>
    <row r="8117" spans="1:16">
      <c r="A8117" s="29">
        <v>8115</v>
      </c>
      <c r="B8117" s="29">
        <v>1032.623999999998</v>
      </c>
      <c r="C8117" s="29">
        <v>17030.702999999899</v>
      </c>
      <c r="D8117" s="29">
        <v>1</v>
      </c>
      <c r="E8117" s="29">
        <v>1</v>
      </c>
      <c r="F8117" s="29">
        <v>9950.9970000000012</v>
      </c>
      <c r="G8117" s="29">
        <v>1</v>
      </c>
      <c r="H8117" s="29">
        <v>1</v>
      </c>
      <c r="I8117" s="29">
        <v>1</v>
      </c>
      <c r="K8117" s="432"/>
      <c r="L8117" s="432" t="e">
        <f>IF(K8117=0,#REF!,0)</f>
        <v>#REF!</v>
      </c>
      <c r="O8117">
        <v>59670.270751999997</v>
      </c>
      <c r="P8117">
        <v>165</v>
      </c>
    </row>
    <row r="8118" spans="1:16">
      <c r="A8118" s="29">
        <v>8116</v>
      </c>
      <c r="B8118" s="29">
        <v>1032.623999999998</v>
      </c>
      <c r="C8118" s="29">
        <v>17121.638999999901</v>
      </c>
      <c r="D8118" s="29">
        <v>1</v>
      </c>
      <c r="E8118" s="29">
        <v>1</v>
      </c>
      <c r="F8118" s="29">
        <v>15133.0109999999</v>
      </c>
      <c r="G8118" s="29">
        <v>1</v>
      </c>
      <c r="H8118" s="29">
        <v>1</v>
      </c>
      <c r="I8118" s="29">
        <v>1</v>
      </c>
      <c r="K8118" s="432"/>
      <c r="L8118" s="432" t="e">
        <f>IF(K8118=0,#REF!,0)</f>
        <v>#REF!</v>
      </c>
      <c r="O8118">
        <v>60627.806793000003</v>
      </c>
      <c r="P8118">
        <v>163</v>
      </c>
    </row>
    <row r="8119" spans="1:16">
      <c r="A8119" s="29">
        <v>8117</v>
      </c>
      <c r="B8119" s="29">
        <v>1032.623999999998</v>
      </c>
      <c r="C8119" s="29">
        <v>17206.8859999999</v>
      </c>
      <c r="D8119" s="29">
        <v>1</v>
      </c>
      <c r="E8119" s="29">
        <v>1</v>
      </c>
      <c r="F8119" s="29">
        <v>19827.198999999899</v>
      </c>
      <c r="G8119" s="29">
        <v>1</v>
      </c>
      <c r="H8119" s="29">
        <v>1</v>
      </c>
      <c r="I8119" s="29">
        <v>1</v>
      </c>
      <c r="K8119" s="432"/>
      <c r="L8119" s="432" t="e">
        <f>IF(K8119=0,#REF!,0)</f>
        <v>#REF!</v>
      </c>
      <c r="O8119">
        <v>61424.566223000002</v>
      </c>
      <c r="P8119">
        <v>148</v>
      </c>
    </row>
    <row r="8120" spans="1:16">
      <c r="A8120" s="29">
        <v>8118</v>
      </c>
      <c r="B8120" s="29">
        <v>1762.222</v>
      </c>
      <c r="C8120" s="29">
        <v>17257.857999999898</v>
      </c>
      <c r="D8120" s="29">
        <v>1</v>
      </c>
      <c r="E8120" s="29">
        <v>1</v>
      </c>
      <c r="F8120" s="29">
        <v>24414.010999999889</v>
      </c>
      <c r="G8120" s="29">
        <v>1</v>
      </c>
      <c r="H8120" s="29">
        <v>1</v>
      </c>
      <c r="I8120" s="29">
        <v>1</v>
      </c>
      <c r="K8120" s="432"/>
      <c r="L8120" s="432" t="e">
        <f>IF(K8120=0,#REF!,0)</f>
        <v>#REF!</v>
      </c>
      <c r="O8120">
        <v>63777.121216</v>
      </c>
      <c r="P8120">
        <v>166</v>
      </c>
    </row>
    <row r="8121" spans="1:16">
      <c r="A8121" s="29">
        <v>8119</v>
      </c>
      <c r="B8121" s="29">
        <v>6139.8579999999993</v>
      </c>
      <c r="C8121" s="29">
        <v>17407.619999999901</v>
      </c>
      <c r="D8121" s="29">
        <v>1</v>
      </c>
      <c r="E8121" s="29">
        <v>1</v>
      </c>
      <c r="F8121" s="29">
        <v>104092.681</v>
      </c>
      <c r="G8121" s="29">
        <v>1</v>
      </c>
      <c r="H8121" s="29">
        <v>1</v>
      </c>
      <c r="I8121" s="29">
        <v>1</v>
      </c>
      <c r="K8121" s="432"/>
      <c r="L8121" s="432" t="e">
        <f>IF(K8121=0,#REF!,0)</f>
        <v>#REF!</v>
      </c>
      <c r="O8121">
        <v>65885.493133999989</v>
      </c>
      <c r="P8121">
        <v>176</v>
      </c>
    </row>
    <row r="8122" spans="1:16">
      <c r="A8122" s="29">
        <v>8120</v>
      </c>
      <c r="B8122" s="29">
        <v>1762.222</v>
      </c>
      <c r="C8122" s="29">
        <v>47236.304999999891</v>
      </c>
      <c r="D8122" s="29">
        <v>1</v>
      </c>
      <c r="E8122" s="29">
        <v>1</v>
      </c>
      <c r="F8122" s="29">
        <v>106588.255</v>
      </c>
      <c r="G8122" s="29">
        <v>1</v>
      </c>
      <c r="H8122" s="29">
        <v>1</v>
      </c>
      <c r="I8122" s="29">
        <v>1</v>
      </c>
      <c r="K8122" s="432"/>
      <c r="L8122" s="432" t="e">
        <f>IF(K8122=0,#REF!,0)</f>
        <v>#REF!</v>
      </c>
      <c r="O8122">
        <v>68347.597716999997</v>
      </c>
      <c r="P8122">
        <v>195</v>
      </c>
    </row>
    <row r="8123" spans="1:16">
      <c r="A8123" s="29">
        <v>8121</v>
      </c>
      <c r="B8123" s="29">
        <v>1032.623999999998</v>
      </c>
      <c r="C8123" s="29">
        <v>74419.063999999897</v>
      </c>
      <c r="D8123" s="29">
        <v>1</v>
      </c>
      <c r="E8123" s="29">
        <v>1</v>
      </c>
      <c r="F8123" s="29">
        <v>94963.761999999901</v>
      </c>
      <c r="G8123" s="29">
        <v>1</v>
      </c>
      <c r="H8123" s="29">
        <v>1</v>
      </c>
      <c r="I8123" s="29">
        <v>1</v>
      </c>
      <c r="K8123" s="432"/>
      <c r="L8123" s="432" t="e">
        <f>IF(K8123=0,#REF!,0)</f>
        <v>#REF!</v>
      </c>
      <c r="O8123">
        <v>70705.293640000004</v>
      </c>
      <c r="P8123">
        <v>160</v>
      </c>
    </row>
    <row r="8124" spans="1:16">
      <c r="A8124" s="29">
        <v>8122</v>
      </c>
      <c r="B8124" s="29">
        <v>1153.2399999999991</v>
      </c>
      <c r="C8124" s="29">
        <v>89846.018999999884</v>
      </c>
      <c r="D8124" s="29">
        <v>1</v>
      </c>
      <c r="E8124" s="29">
        <v>1</v>
      </c>
      <c r="F8124" s="29">
        <v>78961.336999999985</v>
      </c>
      <c r="G8124" s="29">
        <v>1</v>
      </c>
      <c r="H8124" s="29">
        <v>1</v>
      </c>
      <c r="I8124" s="29">
        <v>1</v>
      </c>
      <c r="K8124" s="432"/>
      <c r="L8124" s="432" t="e">
        <f>IF(K8124=0,#REF!,0)</f>
        <v>#REF!</v>
      </c>
      <c r="O8124">
        <v>75787.256592999998</v>
      </c>
      <c r="P8124">
        <v>140</v>
      </c>
    </row>
    <row r="8125" spans="1:16">
      <c r="A8125" s="29">
        <v>8123</v>
      </c>
      <c r="B8125" s="29">
        <v>1213.5469999999989</v>
      </c>
      <c r="C8125" s="29">
        <v>105328.4959999998</v>
      </c>
      <c r="D8125" s="29">
        <v>1</v>
      </c>
      <c r="E8125" s="29">
        <v>1</v>
      </c>
      <c r="F8125" s="29">
        <v>67393.672999999981</v>
      </c>
      <c r="G8125" s="29">
        <v>1</v>
      </c>
      <c r="H8125" s="29">
        <v>1</v>
      </c>
      <c r="I8125" s="29">
        <v>1</v>
      </c>
      <c r="K8125" s="432"/>
      <c r="L8125" s="432" t="e">
        <f>IF(K8125=0,#REF!,0)</f>
        <v>#REF!</v>
      </c>
      <c r="O8125">
        <v>75280.498108</v>
      </c>
      <c r="P8125">
        <v>121</v>
      </c>
    </row>
    <row r="8126" spans="1:16">
      <c r="A8126" s="29">
        <v>8124</v>
      </c>
      <c r="B8126" s="29">
        <v>1213.5469999999989</v>
      </c>
      <c r="C8126" s="29">
        <v>88686.814999999886</v>
      </c>
      <c r="D8126" s="29">
        <v>1</v>
      </c>
      <c r="E8126" s="29">
        <v>1</v>
      </c>
      <c r="F8126" s="29">
        <v>57230.347999999889</v>
      </c>
      <c r="G8126" s="29">
        <v>1</v>
      </c>
      <c r="H8126" s="29">
        <v>1</v>
      </c>
      <c r="I8126" s="29">
        <v>1</v>
      </c>
      <c r="K8126" s="432"/>
      <c r="L8126" s="432" t="e">
        <f>IF(K8126=0,#REF!,0)</f>
        <v>#REF!</v>
      </c>
      <c r="O8126">
        <v>74502.380248999994</v>
      </c>
      <c r="P8126">
        <v>108</v>
      </c>
    </row>
    <row r="8127" spans="1:16">
      <c r="A8127" s="29">
        <v>8125</v>
      </c>
      <c r="B8127" s="29">
        <v>6200.1660000000002</v>
      </c>
      <c r="C8127" s="29">
        <v>51967.769999999888</v>
      </c>
      <c r="D8127" s="29">
        <v>1</v>
      </c>
      <c r="E8127" s="29">
        <v>1</v>
      </c>
      <c r="F8127" s="29">
        <v>48097.114999999903</v>
      </c>
      <c r="G8127" s="29">
        <v>1</v>
      </c>
      <c r="H8127" s="29">
        <v>1</v>
      </c>
      <c r="I8127" s="29">
        <v>1</v>
      </c>
      <c r="K8127" s="432"/>
      <c r="L8127" s="432" t="e">
        <f>IF(K8127=0,#REF!,0)</f>
        <v>#REF!</v>
      </c>
      <c r="O8127">
        <v>70860.262816000002</v>
      </c>
      <c r="P8127">
        <v>98</v>
      </c>
    </row>
    <row r="8128" spans="1:16">
      <c r="A8128" s="29">
        <v>8126</v>
      </c>
      <c r="B8128" s="29">
        <v>1762.222</v>
      </c>
      <c r="C8128" s="29">
        <v>70976.018999999898</v>
      </c>
      <c r="D8128" s="29">
        <v>1</v>
      </c>
      <c r="E8128" s="29">
        <v>1</v>
      </c>
      <c r="F8128" s="29">
        <v>52429.605999999898</v>
      </c>
      <c r="G8128" s="29">
        <v>1</v>
      </c>
      <c r="H8128" s="29">
        <v>1</v>
      </c>
      <c r="I8128" s="29">
        <v>1</v>
      </c>
      <c r="K8128" s="432"/>
      <c r="L8128" s="432" t="e">
        <f>IF(K8128=0,#REF!,0)</f>
        <v>#REF!</v>
      </c>
      <c r="O8128">
        <v>69782.212646</v>
      </c>
      <c r="P8128">
        <v>98</v>
      </c>
    </row>
    <row r="8129" spans="1:16">
      <c r="A8129" s="29">
        <v>8127</v>
      </c>
      <c r="B8129" s="29">
        <v>1032.623999999998</v>
      </c>
      <c r="C8129" s="29">
        <v>102419.3179999998</v>
      </c>
      <c r="D8129" s="29">
        <v>1</v>
      </c>
      <c r="E8129" s="29">
        <v>1</v>
      </c>
      <c r="F8129" s="29">
        <v>49584.777999999897</v>
      </c>
      <c r="G8129" s="29">
        <v>1</v>
      </c>
      <c r="H8129" s="29">
        <v>1</v>
      </c>
      <c r="I8129" s="29">
        <v>1</v>
      </c>
      <c r="K8129" s="432"/>
      <c r="L8129" s="432" t="e">
        <f>IF(K8129=0,#REF!,0)</f>
        <v>#REF!</v>
      </c>
      <c r="O8129">
        <v>72315.355592000007</v>
      </c>
      <c r="P8129">
        <v>108</v>
      </c>
    </row>
    <row r="8130" spans="1:16">
      <c r="A8130" s="29">
        <v>8128</v>
      </c>
      <c r="B8130" s="29">
        <v>1032.623999999998</v>
      </c>
      <c r="C8130" s="29">
        <v>86578.547999999893</v>
      </c>
      <c r="D8130" s="29">
        <v>1</v>
      </c>
      <c r="E8130" s="29">
        <v>1</v>
      </c>
      <c r="F8130" s="29">
        <v>49355.661999999989</v>
      </c>
      <c r="G8130" s="29">
        <v>1</v>
      </c>
      <c r="H8130" s="29">
        <v>1</v>
      </c>
      <c r="I8130" s="29">
        <v>1</v>
      </c>
      <c r="K8130" s="432"/>
      <c r="L8130" s="432" t="e">
        <f>IF(K8130=0,#REF!,0)</f>
        <v>#REF!</v>
      </c>
      <c r="O8130">
        <v>72229.465270000001</v>
      </c>
      <c r="P8130">
        <v>110</v>
      </c>
    </row>
    <row r="8131" spans="1:16">
      <c r="A8131" s="29">
        <v>8129</v>
      </c>
      <c r="B8131" s="29">
        <v>1032.623999999998</v>
      </c>
      <c r="C8131" s="29">
        <v>75146.2579999999</v>
      </c>
      <c r="D8131" s="29">
        <v>1</v>
      </c>
      <c r="E8131" s="29">
        <v>1</v>
      </c>
      <c r="F8131" s="29">
        <v>55641.523999999998</v>
      </c>
      <c r="G8131" s="29">
        <v>1</v>
      </c>
      <c r="H8131" s="29">
        <v>1</v>
      </c>
      <c r="I8131" s="29">
        <v>1</v>
      </c>
      <c r="K8131" s="432"/>
      <c r="L8131" s="432" t="e">
        <f>IF(K8131=0,#REF!,0)</f>
        <v>#REF!</v>
      </c>
      <c r="O8131">
        <v>73452.005613999994</v>
      </c>
      <c r="P8131">
        <v>127</v>
      </c>
    </row>
    <row r="8132" spans="1:16">
      <c r="A8132" s="29">
        <v>8130</v>
      </c>
      <c r="B8132" s="29">
        <v>1762.222</v>
      </c>
      <c r="C8132" s="29">
        <v>43838.10199999989</v>
      </c>
      <c r="D8132" s="29">
        <v>1</v>
      </c>
      <c r="E8132" s="29">
        <v>1</v>
      </c>
      <c r="F8132" s="29">
        <v>58997.925999999978</v>
      </c>
      <c r="G8132" s="29">
        <v>1</v>
      </c>
      <c r="H8132" s="29">
        <v>1</v>
      </c>
      <c r="I8132" s="29">
        <v>1</v>
      </c>
      <c r="K8132" s="432"/>
      <c r="L8132" s="432" t="e">
        <f>IF(K8132=0,#REF!,0)</f>
        <v>#REF!</v>
      </c>
      <c r="O8132">
        <v>74724.908142</v>
      </c>
      <c r="P8132">
        <v>150</v>
      </c>
    </row>
    <row r="8133" spans="1:16">
      <c r="A8133" s="29">
        <v>8131</v>
      </c>
      <c r="B8133" s="29">
        <v>6139.8579999999993</v>
      </c>
      <c r="C8133" s="29">
        <v>30016.432999999899</v>
      </c>
      <c r="D8133" s="29">
        <v>1</v>
      </c>
      <c r="E8133" s="29">
        <v>1</v>
      </c>
      <c r="F8133" s="29">
        <v>52880.0459999999</v>
      </c>
      <c r="G8133" s="29">
        <v>1</v>
      </c>
      <c r="H8133" s="29">
        <v>1</v>
      </c>
      <c r="I8133" s="29">
        <v>1</v>
      </c>
      <c r="K8133" s="432"/>
      <c r="L8133" s="432" t="e">
        <f>IF(K8133=0,#REF!,0)</f>
        <v>#REF!</v>
      </c>
      <c r="O8133">
        <v>74116.298339000001</v>
      </c>
      <c r="P8133">
        <v>171</v>
      </c>
    </row>
    <row r="8134" spans="1:16">
      <c r="A8134" s="29">
        <v>8132</v>
      </c>
      <c r="B8134" s="29">
        <v>7599.07</v>
      </c>
      <c r="C8134" s="29">
        <v>31398.193999999901</v>
      </c>
      <c r="D8134" s="29">
        <v>1</v>
      </c>
      <c r="E8134" s="29">
        <v>1</v>
      </c>
      <c r="F8134" s="29">
        <v>51950.464999999989</v>
      </c>
      <c r="G8134" s="29">
        <v>1</v>
      </c>
      <c r="H8134" s="29">
        <v>1</v>
      </c>
      <c r="I8134" s="29">
        <v>1</v>
      </c>
      <c r="K8134" s="432"/>
      <c r="L8134" s="432" t="e">
        <f>IF(K8134=0,#REF!,0)</f>
        <v>#REF!</v>
      </c>
      <c r="O8134">
        <v>72136.482118</v>
      </c>
      <c r="P8134">
        <v>185</v>
      </c>
    </row>
    <row r="8135" spans="1:16">
      <c r="A8135" s="29">
        <v>8133</v>
      </c>
      <c r="B8135" s="29">
        <v>1762.222</v>
      </c>
      <c r="C8135" s="29">
        <v>17573.106999999902</v>
      </c>
      <c r="D8135" s="29">
        <v>1</v>
      </c>
      <c r="E8135" s="29">
        <v>1</v>
      </c>
      <c r="F8135" s="29">
        <v>63104.858999999997</v>
      </c>
      <c r="G8135" s="29">
        <v>1</v>
      </c>
      <c r="H8135" s="29">
        <v>1</v>
      </c>
      <c r="I8135" s="29">
        <v>1</v>
      </c>
      <c r="K8135" s="432"/>
      <c r="L8135" s="432" t="e">
        <f>IF(K8135=0,#REF!,0)</f>
        <v>#REF!</v>
      </c>
      <c r="O8135">
        <v>70255.83129799999</v>
      </c>
      <c r="P8135">
        <v>196</v>
      </c>
    </row>
    <row r="8136" spans="1:16">
      <c r="A8136" s="29">
        <v>8134</v>
      </c>
      <c r="B8136" s="29">
        <v>1762.222</v>
      </c>
      <c r="C8136" s="29">
        <v>17199.722999999889</v>
      </c>
      <c r="D8136" s="29">
        <v>1</v>
      </c>
      <c r="E8136" s="29">
        <v>1</v>
      </c>
      <c r="F8136" s="29">
        <v>2985.498</v>
      </c>
      <c r="G8136" s="29">
        <v>1</v>
      </c>
      <c r="H8136" s="29">
        <v>1</v>
      </c>
      <c r="I8136" s="29">
        <v>1</v>
      </c>
      <c r="K8136" s="432"/>
      <c r="L8136" s="432" t="e">
        <f>IF(K8136=0,#REF!,0)</f>
        <v>#REF!</v>
      </c>
      <c r="O8136">
        <v>68396.853210000001</v>
      </c>
      <c r="P8136">
        <v>201</v>
      </c>
    </row>
    <row r="8137" spans="1:16">
      <c r="A8137" s="29">
        <v>8135</v>
      </c>
      <c r="B8137" s="29">
        <v>1762.222</v>
      </c>
      <c r="C8137" s="29">
        <v>16865.067999999901</v>
      </c>
      <c r="D8137" s="29">
        <v>1</v>
      </c>
      <c r="E8137" s="29">
        <v>1</v>
      </c>
      <c r="F8137" s="29">
        <v>1703.788</v>
      </c>
      <c r="G8137" s="29">
        <v>1</v>
      </c>
      <c r="H8137" s="29">
        <v>1</v>
      </c>
      <c r="I8137" s="29">
        <v>1</v>
      </c>
      <c r="K8137" s="432"/>
      <c r="L8137" s="432" t="e">
        <f>IF(K8137=0,#REF!,0)</f>
        <v>#REF!</v>
      </c>
      <c r="O8137">
        <v>66992.686523000011</v>
      </c>
      <c r="P8137">
        <v>191</v>
      </c>
    </row>
    <row r="8138" spans="1:16">
      <c r="A8138" s="29">
        <v>8136</v>
      </c>
      <c r="B8138" s="29">
        <v>1032.623999999998</v>
      </c>
      <c r="C8138" s="29">
        <v>17004.145999999899</v>
      </c>
      <c r="D8138" s="29">
        <v>1</v>
      </c>
      <c r="E8138" s="29">
        <v>1</v>
      </c>
      <c r="F8138" s="29">
        <v>1819.296</v>
      </c>
      <c r="G8138" s="29">
        <v>1</v>
      </c>
      <c r="H8138" s="29">
        <v>1</v>
      </c>
      <c r="I8138" s="29">
        <v>1</v>
      </c>
      <c r="K8138" s="432"/>
      <c r="L8138" s="432" t="e">
        <f>IF(K8138=0,#REF!,0)</f>
        <v>#REF!</v>
      </c>
      <c r="O8138">
        <v>66627.783508000008</v>
      </c>
      <c r="P8138">
        <v>195</v>
      </c>
    </row>
    <row r="8139" spans="1:16">
      <c r="A8139" s="29">
        <v>8137</v>
      </c>
      <c r="B8139" s="29">
        <v>1032.623999999998</v>
      </c>
      <c r="C8139" s="29">
        <v>17141.086999999901</v>
      </c>
      <c r="D8139" s="29">
        <v>1</v>
      </c>
      <c r="E8139" s="29">
        <v>1</v>
      </c>
      <c r="F8139" s="29">
        <v>4929.0460000000003</v>
      </c>
      <c r="G8139" s="29">
        <v>1</v>
      </c>
      <c r="H8139" s="29">
        <v>1</v>
      </c>
      <c r="I8139" s="29">
        <v>1</v>
      </c>
      <c r="K8139" s="432"/>
      <c r="L8139" s="432" t="e">
        <f>IF(K8139=0,#REF!,0)</f>
        <v>#REF!</v>
      </c>
      <c r="O8139">
        <v>65619.907409000007</v>
      </c>
      <c r="P8139">
        <v>181</v>
      </c>
    </row>
    <row r="8140" spans="1:16">
      <c r="A8140" s="29">
        <v>8138</v>
      </c>
      <c r="B8140" s="29">
        <v>1032.623999999998</v>
      </c>
      <c r="C8140" s="29">
        <v>17212.552999999902</v>
      </c>
      <c r="D8140" s="29">
        <v>1</v>
      </c>
      <c r="E8140" s="29">
        <v>1</v>
      </c>
      <c r="F8140" s="29">
        <v>11714.460999999899</v>
      </c>
      <c r="G8140" s="29">
        <v>1</v>
      </c>
      <c r="H8140" s="29">
        <v>1</v>
      </c>
      <c r="I8140" s="29">
        <v>1</v>
      </c>
      <c r="K8140" s="432"/>
      <c r="L8140" s="432" t="e">
        <f>IF(K8140=0,#REF!,0)</f>
        <v>#REF!</v>
      </c>
      <c r="O8140">
        <v>62359.035034</v>
      </c>
      <c r="P8140">
        <v>170</v>
      </c>
    </row>
    <row r="8141" spans="1:16">
      <c r="A8141" s="29">
        <v>8139</v>
      </c>
      <c r="B8141" s="29">
        <v>1032.623999999998</v>
      </c>
      <c r="C8141" s="29">
        <v>17275.591999999899</v>
      </c>
      <c r="D8141" s="29">
        <v>1</v>
      </c>
      <c r="E8141" s="29">
        <v>1</v>
      </c>
      <c r="F8141" s="29">
        <v>16381.558999999999</v>
      </c>
      <c r="G8141" s="29">
        <v>1</v>
      </c>
      <c r="H8141" s="29">
        <v>1</v>
      </c>
      <c r="I8141" s="29">
        <v>1</v>
      </c>
      <c r="K8141" s="432"/>
      <c r="L8141" s="432" t="e">
        <f>IF(K8141=0,#REF!,0)</f>
        <v>#REF!</v>
      </c>
      <c r="O8141">
        <v>61974.330262000003</v>
      </c>
      <c r="P8141">
        <v>157</v>
      </c>
    </row>
    <row r="8142" spans="1:16">
      <c r="A8142" s="29">
        <v>8140</v>
      </c>
      <c r="B8142" s="29">
        <v>1032.623999999998</v>
      </c>
      <c r="C8142" s="29">
        <v>17337.5109999999</v>
      </c>
      <c r="D8142" s="29">
        <v>1</v>
      </c>
      <c r="E8142" s="29">
        <v>1</v>
      </c>
      <c r="F8142" s="29">
        <v>20720.299999999901</v>
      </c>
      <c r="G8142" s="29">
        <v>1</v>
      </c>
      <c r="H8142" s="29">
        <v>1</v>
      </c>
      <c r="I8142" s="29">
        <v>1</v>
      </c>
      <c r="K8142" s="432"/>
      <c r="L8142" s="432" t="e">
        <f>IF(K8142=0,#REF!,0)</f>
        <v>#REF!</v>
      </c>
      <c r="O8142">
        <v>61362.307984999999</v>
      </c>
      <c r="P8142">
        <v>154</v>
      </c>
    </row>
    <row r="8143" spans="1:16">
      <c r="A8143" s="29">
        <v>8141</v>
      </c>
      <c r="B8143" s="29">
        <v>1032.623999999998</v>
      </c>
      <c r="C8143" s="29">
        <v>17414.636999999901</v>
      </c>
      <c r="D8143" s="29">
        <v>1</v>
      </c>
      <c r="E8143" s="29">
        <v>1</v>
      </c>
      <c r="F8143" s="29">
        <v>25082.992999999999</v>
      </c>
      <c r="G8143" s="29">
        <v>1</v>
      </c>
      <c r="H8143" s="29">
        <v>1</v>
      </c>
      <c r="I8143" s="29">
        <v>1</v>
      </c>
      <c r="K8143" s="432"/>
      <c r="L8143" s="432" t="e">
        <f>IF(K8143=0,#REF!,0)</f>
        <v>#REF!</v>
      </c>
      <c r="O8143">
        <v>60999.690063000002</v>
      </c>
      <c r="P8143">
        <v>156</v>
      </c>
    </row>
    <row r="8144" spans="1:16">
      <c r="A8144" s="29">
        <v>8142</v>
      </c>
      <c r="B8144" s="29">
        <v>1762.222</v>
      </c>
      <c r="C8144" s="29">
        <v>17443.3459999999</v>
      </c>
      <c r="D8144" s="29">
        <v>1</v>
      </c>
      <c r="E8144" s="29">
        <v>1</v>
      </c>
      <c r="F8144" s="29">
        <v>29187.404999999901</v>
      </c>
      <c r="G8144" s="29">
        <v>1</v>
      </c>
      <c r="H8144" s="29">
        <v>1</v>
      </c>
      <c r="I8144" s="29">
        <v>1</v>
      </c>
      <c r="K8144" s="432"/>
      <c r="L8144" s="432" t="e">
        <f>IF(K8144=0,#REF!,0)</f>
        <v>#REF!</v>
      </c>
      <c r="O8144">
        <v>61386.030396000002</v>
      </c>
      <c r="P8144">
        <v>154</v>
      </c>
    </row>
    <row r="8145" spans="1:16">
      <c r="A8145" s="29">
        <v>8143</v>
      </c>
      <c r="B8145" s="29">
        <v>6139.8579999999993</v>
      </c>
      <c r="C8145" s="29">
        <v>17598.213999999902</v>
      </c>
      <c r="D8145" s="29">
        <v>1</v>
      </c>
      <c r="E8145" s="29">
        <v>1</v>
      </c>
      <c r="F8145" s="29">
        <v>108628.946</v>
      </c>
      <c r="G8145" s="29">
        <v>1</v>
      </c>
      <c r="H8145" s="29">
        <v>1</v>
      </c>
      <c r="I8145" s="29">
        <v>1</v>
      </c>
      <c r="K8145" s="432"/>
      <c r="L8145" s="432" t="e">
        <f>IF(K8145=0,#REF!,0)</f>
        <v>#REF!</v>
      </c>
      <c r="O8145">
        <v>63449.550474999996</v>
      </c>
      <c r="P8145">
        <v>163</v>
      </c>
    </row>
    <row r="8146" spans="1:16">
      <c r="A8146" s="29">
        <v>8144</v>
      </c>
      <c r="B8146" s="29">
        <v>1762.222</v>
      </c>
      <c r="C8146" s="29">
        <v>47582.074999999903</v>
      </c>
      <c r="D8146" s="29">
        <v>1</v>
      </c>
      <c r="E8146" s="29">
        <v>1</v>
      </c>
      <c r="F8146" s="29">
        <v>110946.307999999</v>
      </c>
      <c r="G8146" s="29">
        <v>1</v>
      </c>
      <c r="H8146" s="29">
        <v>1</v>
      </c>
      <c r="I8146" s="29">
        <v>1</v>
      </c>
      <c r="K8146" s="432"/>
      <c r="L8146" s="432" t="e">
        <f>IF(K8146=0,#REF!,0)</f>
        <v>#REF!</v>
      </c>
      <c r="O8146">
        <v>67072.312682999996</v>
      </c>
      <c r="P8146">
        <v>181</v>
      </c>
    </row>
    <row r="8147" spans="1:16">
      <c r="A8147" s="29">
        <v>8145</v>
      </c>
      <c r="B8147" s="29">
        <v>1032.623999999998</v>
      </c>
      <c r="C8147" s="29">
        <v>75273.959999999905</v>
      </c>
      <c r="D8147" s="29">
        <v>1</v>
      </c>
      <c r="E8147" s="29">
        <v>1</v>
      </c>
      <c r="F8147" s="29">
        <v>106867.587</v>
      </c>
      <c r="G8147" s="29">
        <v>1</v>
      </c>
      <c r="H8147" s="29">
        <v>1</v>
      </c>
      <c r="I8147" s="29">
        <v>1</v>
      </c>
      <c r="K8147" s="432"/>
      <c r="L8147" s="432" t="e">
        <f>IF(K8147=0,#REF!,0)</f>
        <v>#REF!</v>
      </c>
      <c r="O8147">
        <v>70201.858519999994</v>
      </c>
      <c r="P8147">
        <v>166</v>
      </c>
    </row>
    <row r="8148" spans="1:16">
      <c r="A8148" s="29">
        <v>8146</v>
      </c>
      <c r="B8148" s="29">
        <v>1153.2399999999991</v>
      </c>
      <c r="C8148" s="29">
        <v>90920.357999999891</v>
      </c>
      <c r="D8148" s="29">
        <v>1</v>
      </c>
      <c r="E8148" s="29">
        <v>1</v>
      </c>
      <c r="F8148" s="29">
        <v>92408.451999999903</v>
      </c>
      <c r="G8148" s="29">
        <v>1</v>
      </c>
      <c r="H8148" s="29">
        <v>1</v>
      </c>
      <c r="I8148" s="29">
        <v>1</v>
      </c>
      <c r="K8148" s="432"/>
      <c r="L8148" s="432" t="e">
        <f>IF(K8148=0,#REF!,0)</f>
        <v>#REF!</v>
      </c>
      <c r="O8148">
        <v>75640.200622999997</v>
      </c>
      <c r="P8148">
        <v>155</v>
      </c>
    </row>
    <row r="8149" spans="1:16">
      <c r="A8149" s="29">
        <v>8147</v>
      </c>
      <c r="B8149" s="29">
        <v>1213.5469999999989</v>
      </c>
      <c r="C8149" s="29">
        <v>106779.2629999998</v>
      </c>
      <c r="D8149" s="29">
        <v>1</v>
      </c>
      <c r="E8149" s="29">
        <v>1</v>
      </c>
      <c r="F8149" s="29">
        <v>86415.761999999886</v>
      </c>
      <c r="G8149" s="29">
        <v>1</v>
      </c>
      <c r="H8149" s="29">
        <v>1</v>
      </c>
      <c r="I8149" s="29">
        <v>1</v>
      </c>
      <c r="K8149" s="432"/>
      <c r="L8149" s="432" t="e">
        <f>IF(K8149=0,#REF!,0)</f>
        <v>#REF!</v>
      </c>
      <c r="O8149">
        <v>75430.58013799999</v>
      </c>
      <c r="P8149">
        <v>140</v>
      </c>
    </row>
    <row r="8150" spans="1:16">
      <c r="A8150" s="29">
        <v>8148</v>
      </c>
      <c r="B8150" s="29">
        <v>1213.5469999999989</v>
      </c>
      <c r="C8150" s="29">
        <v>90169.6179999999</v>
      </c>
      <c r="D8150" s="29">
        <v>1</v>
      </c>
      <c r="E8150" s="29">
        <v>1</v>
      </c>
      <c r="F8150" s="29">
        <v>76370.182000000001</v>
      </c>
      <c r="G8150" s="29">
        <v>1</v>
      </c>
      <c r="H8150" s="29">
        <v>1</v>
      </c>
      <c r="I8150" s="29">
        <v>1</v>
      </c>
      <c r="K8150" s="432"/>
      <c r="L8150" s="432" t="e">
        <f>IF(K8150=0,#REF!,0)</f>
        <v>#REF!</v>
      </c>
      <c r="O8150">
        <v>74901.671692000004</v>
      </c>
      <c r="P8150">
        <v>120</v>
      </c>
    </row>
    <row r="8151" spans="1:16">
      <c r="A8151" s="29">
        <v>8149</v>
      </c>
      <c r="B8151" s="29">
        <v>6200.1660000000002</v>
      </c>
      <c r="C8151" s="29">
        <v>52950.363999999878</v>
      </c>
      <c r="D8151" s="29">
        <v>1</v>
      </c>
      <c r="E8151" s="29">
        <v>1</v>
      </c>
      <c r="F8151" s="29">
        <v>60347.702999999987</v>
      </c>
      <c r="G8151" s="29">
        <v>1</v>
      </c>
      <c r="H8151" s="29">
        <v>1</v>
      </c>
      <c r="I8151" s="29">
        <v>1</v>
      </c>
      <c r="K8151" s="432"/>
      <c r="L8151" s="432" t="e">
        <f>IF(K8151=0,#REF!,0)</f>
        <v>#REF!</v>
      </c>
      <c r="O8151">
        <v>70584.099119999999</v>
      </c>
      <c r="P8151">
        <v>105</v>
      </c>
    </row>
    <row r="8152" spans="1:16">
      <c r="A8152" s="29">
        <v>8150</v>
      </c>
      <c r="B8152" s="29">
        <v>1762.222</v>
      </c>
      <c r="C8152" s="29">
        <v>72414.595999999903</v>
      </c>
      <c r="D8152" s="29">
        <v>1</v>
      </c>
      <c r="E8152" s="29">
        <v>1</v>
      </c>
      <c r="F8152" s="29">
        <v>70909.385999999897</v>
      </c>
      <c r="G8152" s="29">
        <v>1</v>
      </c>
      <c r="H8152" s="29">
        <v>1</v>
      </c>
      <c r="I8152" s="29">
        <v>1</v>
      </c>
      <c r="K8152" s="432"/>
      <c r="L8152" s="432" t="e">
        <f>IF(K8152=0,#REF!,0)</f>
        <v>#REF!</v>
      </c>
      <c r="O8152">
        <v>69404.325133999999</v>
      </c>
      <c r="P8152">
        <v>97</v>
      </c>
    </row>
    <row r="8153" spans="1:16">
      <c r="A8153" s="29">
        <v>8151</v>
      </c>
      <c r="B8153" s="29">
        <v>1032.623999999998</v>
      </c>
      <c r="C8153" s="29">
        <v>104146.0229999998</v>
      </c>
      <c r="D8153" s="29">
        <v>1</v>
      </c>
      <c r="E8153" s="29">
        <v>1</v>
      </c>
      <c r="F8153" s="29">
        <v>71830.608999999997</v>
      </c>
      <c r="G8153" s="29">
        <v>1</v>
      </c>
      <c r="H8153" s="29">
        <v>1</v>
      </c>
      <c r="I8153" s="29">
        <v>1</v>
      </c>
      <c r="K8153" s="432"/>
      <c r="L8153" s="432" t="e">
        <f>IF(K8153=0,#REF!,0)</f>
        <v>#REF!</v>
      </c>
      <c r="O8153">
        <v>71375.317565999998</v>
      </c>
      <c r="P8153">
        <v>100</v>
      </c>
    </row>
    <row r="8154" spans="1:16">
      <c r="A8154" s="29">
        <v>8152</v>
      </c>
      <c r="B8154" s="29">
        <v>1032.623999999998</v>
      </c>
      <c r="C8154" s="29">
        <v>88346.054999999891</v>
      </c>
      <c r="D8154" s="29">
        <v>1</v>
      </c>
      <c r="E8154" s="29">
        <v>1</v>
      </c>
      <c r="F8154" s="29">
        <v>72352.645999999979</v>
      </c>
      <c r="G8154" s="29">
        <v>1</v>
      </c>
      <c r="H8154" s="29">
        <v>1</v>
      </c>
      <c r="I8154" s="29">
        <v>1</v>
      </c>
      <c r="K8154" s="432"/>
      <c r="L8154" s="432" t="e">
        <f>IF(K8154=0,#REF!,0)</f>
        <v>#REF!</v>
      </c>
      <c r="O8154">
        <v>71228.213745000001</v>
      </c>
      <c r="P8154">
        <v>99</v>
      </c>
    </row>
    <row r="8155" spans="1:16">
      <c r="A8155" s="29">
        <v>8153</v>
      </c>
      <c r="B8155" s="29">
        <v>1032.623999999998</v>
      </c>
      <c r="C8155" s="29">
        <v>76588.6859999999</v>
      </c>
      <c r="D8155" s="29">
        <v>1</v>
      </c>
      <c r="E8155" s="29">
        <v>1</v>
      </c>
      <c r="F8155" s="29">
        <v>74252.702000000005</v>
      </c>
      <c r="G8155" s="29">
        <v>1</v>
      </c>
      <c r="H8155" s="29">
        <v>1</v>
      </c>
      <c r="I8155" s="29">
        <v>1</v>
      </c>
      <c r="K8155" s="432"/>
      <c r="L8155" s="432" t="e">
        <f>IF(K8155=0,#REF!,0)</f>
        <v>#REF!</v>
      </c>
      <c r="O8155">
        <v>71686.899108000012</v>
      </c>
      <c r="P8155">
        <v>114</v>
      </c>
    </row>
    <row r="8156" spans="1:16">
      <c r="A8156" s="29">
        <v>8154</v>
      </c>
      <c r="B8156" s="29">
        <v>1762.222</v>
      </c>
      <c r="C8156" s="29">
        <v>44939.667999999903</v>
      </c>
      <c r="D8156" s="29">
        <v>1</v>
      </c>
      <c r="E8156" s="29">
        <v>1</v>
      </c>
      <c r="F8156" s="29">
        <v>73881.731</v>
      </c>
      <c r="G8156" s="29">
        <v>1</v>
      </c>
      <c r="H8156" s="29">
        <v>1</v>
      </c>
      <c r="I8156" s="29">
        <v>1</v>
      </c>
      <c r="K8156" s="432"/>
      <c r="L8156" s="432" t="e">
        <f>IF(K8156=0,#REF!,0)</f>
        <v>#REF!</v>
      </c>
      <c r="O8156">
        <v>72277.839292999997</v>
      </c>
      <c r="P8156">
        <v>138</v>
      </c>
    </row>
    <row r="8157" spans="1:16">
      <c r="A8157" s="29">
        <v>8155</v>
      </c>
      <c r="B8157" s="29">
        <v>6139.8579999999993</v>
      </c>
      <c r="C8157" s="29">
        <v>30629.076999999899</v>
      </c>
      <c r="D8157" s="29">
        <v>1</v>
      </c>
      <c r="E8157" s="29">
        <v>1</v>
      </c>
      <c r="F8157" s="29">
        <v>66538.501000000004</v>
      </c>
      <c r="G8157" s="29">
        <v>1</v>
      </c>
      <c r="H8157" s="29">
        <v>1</v>
      </c>
      <c r="I8157" s="29">
        <v>1</v>
      </c>
      <c r="K8157" s="432"/>
      <c r="L8157" s="432" t="e">
        <f>IF(K8157=0,#REF!,0)</f>
        <v>#REF!</v>
      </c>
      <c r="O8157">
        <v>71929.840513999996</v>
      </c>
      <c r="P8157">
        <v>161</v>
      </c>
    </row>
    <row r="8158" spans="1:16">
      <c r="A8158" s="29">
        <v>8156</v>
      </c>
      <c r="B8158" s="29">
        <v>7599.07</v>
      </c>
      <c r="C8158" s="29">
        <v>31936.6889999999</v>
      </c>
      <c r="D8158" s="29">
        <v>1</v>
      </c>
      <c r="E8158" s="29">
        <v>1</v>
      </c>
      <c r="F8158" s="29">
        <v>63881.456999999988</v>
      </c>
      <c r="G8158" s="29">
        <v>1</v>
      </c>
      <c r="H8158" s="29">
        <v>1</v>
      </c>
      <c r="I8158" s="29">
        <v>1</v>
      </c>
      <c r="K8158" s="432"/>
      <c r="L8158" s="432" t="e">
        <f>IF(K8158=0,#REF!,0)</f>
        <v>#REF!</v>
      </c>
      <c r="O8158">
        <v>69930.457641999994</v>
      </c>
      <c r="P8158">
        <v>155</v>
      </c>
    </row>
    <row r="8159" spans="1:16">
      <c r="A8159" s="29">
        <v>8157</v>
      </c>
      <c r="B8159" s="29">
        <v>1762.222</v>
      </c>
      <c r="C8159" s="29">
        <v>17941.345999999889</v>
      </c>
      <c r="D8159" s="29">
        <v>1</v>
      </c>
      <c r="E8159" s="29">
        <v>1</v>
      </c>
      <c r="F8159" s="29">
        <v>74084.294999999896</v>
      </c>
      <c r="G8159" s="29">
        <v>1</v>
      </c>
      <c r="H8159" s="29">
        <v>1</v>
      </c>
      <c r="I8159" s="29">
        <v>1</v>
      </c>
      <c r="K8159" s="432"/>
      <c r="L8159" s="432" t="e">
        <f>IF(K8159=0,#REF!,0)</f>
        <v>#REF!</v>
      </c>
      <c r="O8159">
        <v>68044.020447000003</v>
      </c>
      <c r="P8159">
        <v>160</v>
      </c>
    </row>
    <row r="8160" spans="1:16">
      <c r="A8160" s="29">
        <v>8158</v>
      </c>
      <c r="B8160" s="29">
        <v>1762.222</v>
      </c>
      <c r="C8160" s="29">
        <v>17585.337999999902</v>
      </c>
      <c r="D8160" s="29">
        <v>1</v>
      </c>
      <c r="E8160" s="29">
        <v>1</v>
      </c>
      <c r="F8160" s="29">
        <v>3099.4579999999892</v>
      </c>
      <c r="G8160" s="29">
        <v>1</v>
      </c>
      <c r="H8160" s="29">
        <v>1</v>
      </c>
      <c r="I8160" s="29">
        <v>1</v>
      </c>
      <c r="K8160" s="432"/>
      <c r="L8160" s="432" t="e">
        <f>IF(K8160=0,#REF!,0)</f>
        <v>#REF!</v>
      </c>
      <c r="O8160">
        <v>65950.769715000002</v>
      </c>
      <c r="P8160">
        <v>160</v>
      </c>
    </row>
    <row r="8161" spans="1:16">
      <c r="A8161" s="29">
        <v>8159</v>
      </c>
      <c r="B8161" s="29">
        <v>1762.222</v>
      </c>
      <c r="C8161" s="29">
        <v>17308.891999999902</v>
      </c>
      <c r="D8161" s="29">
        <v>1</v>
      </c>
      <c r="E8161" s="29">
        <v>1</v>
      </c>
      <c r="F8161" s="29">
        <v>3053.877</v>
      </c>
      <c r="G8161" s="29">
        <v>1</v>
      </c>
      <c r="H8161" s="29">
        <v>1</v>
      </c>
      <c r="I8161" s="29">
        <v>1</v>
      </c>
      <c r="K8161" s="432"/>
      <c r="L8161" s="432" t="e">
        <f>IF(K8161=0,#REF!,0)</f>
        <v>#REF!</v>
      </c>
      <c r="O8161">
        <v>65633.497375999999</v>
      </c>
      <c r="P8161">
        <v>160</v>
      </c>
    </row>
    <row r="8162" spans="1:16">
      <c r="A8162" s="29">
        <v>8160</v>
      </c>
      <c r="B8162" s="29">
        <v>1032.623999999998</v>
      </c>
      <c r="C8162" s="29">
        <v>17269.755999999899</v>
      </c>
      <c r="D8162" s="29">
        <v>1</v>
      </c>
      <c r="E8162" s="29">
        <v>1</v>
      </c>
      <c r="F8162" s="29">
        <v>6127.0239999999903</v>
      </c>
      <c r="G8162" s="29">
        <v>1</v>
      </c>
      <c r="H8162" s="29">
        <v>1</v>
      </c>
      <c r="I8162" s="29">
        <v>1</v>
      </c>
      <c r="K8162" s="432"/>
      <c r="L8162" s="432" t="e">
        <f>IF(K8162=0,#REF!,0)</f>
        <v>#REF!</v>
      </c>
      <c r="O8162">
        <v>65460.893615000001</v>
      </c>
      <c r="P8162">
        <v>158</v>
      </c>
    </row>
    <row r="8163" spans="1:16">
      <c r="A8163" s="29">
        <v>8161</v>
      </c>
      <c r="B8163" s="29">
        <v>1032.623999999998</v>
      </c>
      <c r="C8163" s="29">
        <v>17071.5089999999</v>
      </c>
      <c r="D8163" s="29">
        <v>1</v>
      </c>
      <c r="E8163" s="29">
        <v>1</v>
      </c>
      <c r="F8163" s="29">
        <v>11353.346</v>
      </c>
      <c r="G8163" s="29">
        <v>1</v>
      </c>
      <c r="H8163" s="29">
        <v>1</v>
      </c>
      <c r="I8163" s="29">
        <v>1</v>
      </c>
      <c r="K8163" s="432"/>
      <c r="L8163" s="432" t="e">
        <f>IF(K8163=0,#REF!,0)</f>
        <v>#REF!</v>
      </c>
      <c r="O8163">
        <v>65757.015625999993</v>
      </c>
      <c r="P8163">
        <v>153</v>
      </c>
    </row>
    <row r="8164" spans="1:16">
      <c r="A8164" s="29">
        <v>8162</v>
      </c>
      <c r="B8164" s="29">
        <v>1032.623999999998</v>
      </c>
      <c r="C8164" s="29">
        <v>17042.180999999891</v>
      </c>
      <c r="D8164" s="29">
        <v>1</v>
      </c>
      <c r="E8164" s="29">
        <v>1</v>
      </c>
      <c r="F8164" s="29">
        <v>17207.935000000001</v>
      </c>
      <c r="G8164" s="29">
        <v>1</v>
      </c>
      <c r="H8164" s="29">
        <v>1</v>
      </c>
      <c r="I8164" s="29">
        <v>1</v>
      </c>
      <c r="K8164" s="432"/>
      <c r="L8164" s="432" t="e">
        <f>IF(K8164=0,#REF!,0)</f>
        <v>#REF!</v>
      </c>
      <c r="O8164">
        <v>61976.879945000001</v>
      </c>
      <c r="P8164">
        <v>142</v>
      </c>
    </row>
    <row r="8165" spans="1:16">
      <c r="A8165" s="29">
        <v>8163</v>
      </c>
      <c r="B8165" s="29">
        <v>1032.623999999998</v>
      </c>
      <c r="C8165" s="29">
        <v>17084.289999999899</v>
      </c>
      <c r="D8165" s="29">
        <v>1</v>
      </c>
      <c r="E8165" s="29">
        <v>1</v>
      </c>
      <c r="F8165" s="29">
        <v>22203.120999999999</v>
      </c>
      <c r="G8165" s="29">
        <v>1</v>
      </c>
      <c r="H8165" s="29">
        <v>1</v>
      </c>
      <c r="I8165" s="29">
        <v>1</v>
      </c>
      <c r="K8165" s="432"/>
      <c r="L8165" s="432" t="e">
        <f>IF(K8165=0,#REF!,0)</f>
        <v>#REF!</v>
      </c>
      <c r="O8165">
        <v>60437.652527000013</v>
      </c>
      <c r="P8165">
        <v>129</v>
      </c>
    </row>
    <row r="8166" spans="1:16">
      <c r="A8166" s="29">
        <v>8164</v>
      </c>
      <c r="B8166" s="29">
        <v>1032.623999999998</v>
      </c>
      <c r="C8166" s="29">
        <v>17097.10099999989</v>
      </c>
      <c r="D8166" s="29">
        <v>1</v>
      </c>
      <c r="E8166" s="29">
        <v>1</v>
      </c>
      <c r="F8166" s="29">
        <v>25992.394</v>
      </c>
      <c r="G8166" s="29">
        <v>1</v>
      </c>
      <c r="H8166" s="29">
        <v>1</v>
      </c>
      <c r="I8166" s="29">
        <v>1</v>
      </c>
      <c r="K8166" s="432"/>
      <c r="L8166" s="432" t="e">
        <f>IF(K8166=0,#REF!,0)</f>
        <v>#REF!</v>
      </c>
      <c r="O8166">
        <v>60802.523133000002</v>
      </c>
      <c r="P8166">
        <v>128</v>
      </c>
    </row>
    <row r="8167" spans="1:16">
      <c r="A8167" s="29">
        <v>8165</v>
      </c>
      <c r="B8167" s="29">
        <v>1032.623999999998</v>
      </c>
      <c r="C8167" s="29">
        <v>17109.3319999999</v>
      </c>
      <c r="D8167" s="29">
        <v>1</v>
      </c>
      <c r="E8167" s="29">
        <v>1</v>
      </c>
      <c r="F8167" s="29">
        <v>29441.446999999898</v>
      </c>
      <c r="G8167" s="29">
        <v>1</v>
      </c>
      <c r="H8167" s="29">
        <v>1</v>
      </c>
      <c r="I8167" s="29">
        <v>1</v>
      </c>
      <c r="K8167" s="432"/>
      <c r="L8167" s="432" t="e">
        <f>IF(K8167=0,#REF!,0)</f>
        <v>#REF!</v>
      </c>
      <c r="O8167">
        <v>61012.901580999998</v>
      </c>
      <c r="P8167">
        <v>118</v>
      </c>
    </row>
    <row r="8168" spans="1:16">
      <c r="A8168" s="29">
        <v>8166</v>
      </c>
      <c r="B8168" s="29">
        <v>1762.222</v>
      </c>
      <c r="C8168" s="29">
        <v>17122.559999999899</v>
      </c>
      <c r="D8168" s="29">
        <v>1</v>
      </c>
      <c r="E8168" s="29">
        <v>1</v>
      </c>
      <c r="F8168" s="29">
        <v>31796.399000000001</v>
      </c>
      <c r="G8168" s="29">
        <v>1</v>
      </c>
      <c r="H8168" s="29">
        <v>1</v>
      </c>
      <c r="I8168" s="29">
        <v>1</v>
      </c>
      <c r="K8168" s="432"/>
      <c r="L8168" s="432" t="e">
        <f>IF(K8168=0,#REF!,0)</f>
        <v>#REF!</v>
      </c>
      <c r="O8168">
        <v>61792.017211999999</v>
      </c>
      <c r="P8168">
        <v>124</v>
      </c>
    </row>
    <row r="8169" spans="1:16">
      <c r="A8169" s="29">
        <v>8167</v>
      </c>
      <c r="B8169" s="29">
        <v>6139.8579999999993</v>
      </c>
      <c r="C8169" s="29">
        <v>17239.700999999899</v>
      </c>
      <c r="D8169" s="29">
        <v>1</v>
      </c>
      <c r="E8169" s="29">
        <v>1</v>
      </c>
      <c r="F8169" s="29">
        <v>107731.576</v>
      </c>
      <c r="G8169" s="29">
        <v>1</v>
      </c>
      <c r="H8169" s="29">
        <v>1</v>
      </c>
      <c r="I8169" s="29">
        <v>1</v>
      </c>
      <c r="K8169" s="432"/>
      <c r="L8169" s="432" t="e">
        <f>IF(K8169=0,#REF!,0)</f>
        <v>#REF!</v>
      </c>
      <c r="O8169">
        <v>63700.846190999997</v>
      </c>
      <c r="P8169">
        <v>135</v>
      </c>
    </row>
    <row r="8170" spans="1:16">
      <c r="A8170" s="29">
        <v>8168</v>
      </c>
      <c r="B8170" s="29">
        <v>1762.222</v>
      </c>
      <c r="C8170" s="29">
        <v>32124.708999999901</v>
      </c>
      <c r="D8170" s="29">
        <v>1</v>
      </c>
      <c r="E8170" s="29">
        <v>1</v>
      </c>
      <c r="F8170" s="29">
        <v>112227.20600000001</v>
      </c>
      <c r="G8170" s="29">
        <v>1</v>
      </c>
      <c r="H8170" s="29">
        <v>1</v>
      </c>
      <c r="I8170" s="29">
        <v>1</v>
      </c>
      <c r="K8170" s="432"/>
      <c r="L8170" s="432" t="e">
        <f>IF(K8170=0,#REF!,0)</f>
        <v>#REF!</v>
      </c>
      <c r="O8170">
        <v>66864.215148999996</v>
      </c>
      <c r="P8170">
        <v>151</v>
      </c>
    </row>
    <row r="8171" spans="1:16">
      <c r="A8171" s="29">
        <v>8169</v>
      </c>
      <c r="B8171" s="29">
        <v>1032.623999999998</v>
      </c>
      <c r="C8171" s="29">
        <v>32633.379999999888</v>
      </c>
      <c r="D8171" s="29">
        <v>1</v>
      </c>
      <c r="E8171" s="29">
        <v>1</v>
      </c>
      <c r="F8171" s="29">
        <v>102794.10799999999</v>
      </c>
      <c r="G8171" s="29">
        <v>1</v>
      </c>
      <c r="H8171" s="29">
        <v>1</v>
      </c>
      <c r="I8171" s="29">
        <v>1</v>
      </c>
      <c r="K8171" s="432"/>
      <c r="L8171" s="432" t="e">
        <f>IF(K8171=0,#REF!,0)</f>
        <v>#REF!</v>
      </c>
      <c r="O8171">
        <v>70590.872376999992</v>
      </c>
      <c r="P8171">
        <v>152</v>
      </c>
    </row>
    <row r="8172" spans="1:16">
      <c r="A8172" s="29">
        <v>8170</v>
      </c>
      <c r="B8172" s="29">
        <v>1153.2399999999991</v>
      </c>
      <c r="C8172" s="29">
        <v>32980.355999999891</v>
      </c>
      <c r="D8172" s="29">
        <v>1</v>
      </c>
      <c r="E8172" s="29">
        <v>1</v>
      </c>
      <c r="F8172" s="29">
        <v>86561.274999999892</v>
      </c>
      <c r="G8172" s="29">
        <v>1</v>
      </c>
      <c r="H8172" s="29">
        <v>1</v>
      </c>
      <c r="I8172" s="29">
        <v>1</v>
      </c>
      <c r="K8172" s="432"/>
      <c r="L8172" s="432" t="e">
        <f>IF(K8172=0,#REF!,0)</f>
        <v>#REF!</v>
      </c>
      <c r="O8172">
        <v>74810.059755000009</v>
      </c>
      <c r="P8172">
        <v>139</v>
      </c>
    </row>
    <row r="8173" spans="1:16">
      <c r="A8173" s="29">
        <v>8171</v>
      </c>
      <c r="B8173" s="29">
        <v>1213.5469999999989</v>
      </c>
      <c r="C8173" s="29">
        <v>33248.444999999891</v>
      </c>
      <c r="D8173" s="29">
        <v>1</v>
      </c>
      <c r="E8173" s="29">
        <v>1</v>
      </c>
      <c r="F8173" s="29">
        <v>72245.646999999895</v>
      </c>
      <c r="G8173" s="29">
        <v>1</v>
      </c>
      <c r="H8173" s="29">
        <v>1</v>
      </c>
      <c r="I8173" s="29">
        <v>1</v>
      </c>
      <c r="K8173" s="432"/>
      <c r="L8173" s="432" t="e">
        <f>IF(K8173=0,#REF!,0)</f>
        <v>#REF!</v>
      </c>
      <c r="O8173">
        <v>75432.021363000007</v>
      </c>
      <c r="P8173">
        <v>128</v>
      </c>
    </row>
    <row r="8174" spans="1:16">
      <c r="A8174" s="29">
        <v>8172</v>
      </c>
      <c r="B8174" s="29">
        <v>1213.5469999999989</v>
      </c>
      <c r="C8174" s="29">
        <v>32370.070999999902</v>
      </c>
      <c r="D8174" s="29">
        <v>1</v>
      </c>
      <c r="E8174" s="29">
        <v>1</v>
      </c>
      <c r="F8174" s="29">
        <v>60364.536999999902</v>
      </c>
      <c r="G8174" s="29">
        <v>1</v>
      </c>
      <c r="H8174" s="29">
        <v>1</v>
      </c>
      <c r="I8174" s="29">
        <v>1</v>
      </c>
      <c r="K8174" s="432"/>
      <c r="L8174" s="432" t="e">
        <f>IF(K8174=0,#REF!,0)</f>
        <v>#REF!</v>
      </c>
      <c r="O8174">
        <v>74768.247070000012</v>
      </c>
      <c r="P8174">
        <v>111</v>
      </c>
    </row>
    <row r="8175" spans="1:16">
      <c r="A8175" s="29">
        <v>8173</v>
      </c>
      <c r="B8175" s="29">
        <v>6200.1660000000002</v>
      </c>
      <c r="C8175" s="29">
        <v>30249.809000000001</v>
      </c>
      <c r="D8175" s="29">
        <v>1</v>
      </c>
      <c r="E8175" s="29">
        <v>1</v>
      </c>
      <c r="F8175" s="29">
        <v>40139.022999999892</v>
      </c>
      <c r="G8175" s="29">
        <v>1</v>
      </c>
      <c r="H8175" s="29">
        <v>1</v>
      </c>
      <c r="I8175" s="29">
        <v>1</v>
      </c>
      <c r="K8175" s="432"/>
      <c r="L8175" s="432" t="e">
        <f>IF(K8175=0,#REF!,0)</f>
        <v>#REF!</v>
      </c>
      <c r="O8175">
        <v>70377.95556599999</v>
      </c>
      <c r="P8175">
        <v>101</v>
      </c>
    </row>
    <row r="8176" spans="1:16">
      <c r="A8176" s="29">
        <v>8174</v>
      </c>
      <c r="B8176" s="29">
        <v>1762.222</v>
      </c>
      <c r="C8176" s="29">
        <v>29982.2219999999</v>
      </c>
      <c r="D8176" s="29">
        <v>1</v>
      </c>
      <c r="E8176" s="29">
        <v>1</v>
      </c>
      <c r="F8176" s="29">
        <v>43251.133999999991</v>
      </c>
      <c r="G8176" s="29">
        <v>1</v>
      </c>
      <c r="H8176" s="29">
        <v>1</v>
      </c>
      <c r="I8176" s="29">
        <v>1</v>
      </c>
      <c r="K8176" s="432"/>
      <c r="L8176" s="432" t="e">
        <f>IF(K8176=0,#REF!,0)</f>
        <v>#REF!</v>
      </c>
      <c r="O8176">
        <v>69669.792998999998</v>
      </c>
      <c r="P8176">
        <v>98</v>
      </c>
    </row>
    <row r="8177" spans="1:16">
      <c r="A8177" s="29">
        <v>8175</v>
      </c>
      <c r="B8177" s="29">
        <v>1032.623999999998</v>
      </c>
      <c r="C8177" s="29">
        <v>30716.181999999899</v>
      </c>
      <c r="D8177" s="29">
        <v>1</v>
      </c>
      <c r="E8177" s="29">
        <v>1</v>
      </c>
      <c r="F8177" s="29">
        <v>41888.786</v>
      </c>
      <c r="G8177" s="29">
        <v>1</v>
      </c>
      <c r="H8177" s="29">
        <v>1</v>
      </c>
      <c r="I8177" s="29">
        <v>1</v>
      </c>
      <c r="K8177" s="432"/>
      <c r="L8177" s="432" t="e">
        <f>IF(K8177=0,#REF!,0)</f>
        <v>#REF!</v>
      </c>
      <c r="O8177">
        <v>71531.849273</v>
      </c>
      <c r="P8177">
        <v>105</v>
      </c>
    </row>
    <row r="8178" spans="1:16">
      <c r="A8178" s="29">
        <v>8176</v>
      </c>
      <c r="B8178" s="29">
        <v>1032.623999999998</v>
      </c>
      <c r="C8178" s="29">
        <v>30435.29699999989</v>
      </c>
      <c r="D8178" s="29">
        <v>1</v>
      </c>
      <c r="E8178" s="29">
        <v>1</v>
      </c>
      <c r="F8178" s="29">
        <v>43035.768999999891</v>
      </c>
      <c r="G8178" s="29">
        <v>1</v>
      </c>
      <c r="H8178" s="29">
        <v>1</v>
      </c>
      <c r="I8178" s="29">
        <v>1</v>
      </c>
      <c r="K8178" s="432"/>
      <c r="L8178" s="432" t="e">
        <f>IF(K8178=0,#REF!,0)</f>
        <v>#REF!</v>
      </c>
      <c r="O8178">
        <v>71523.047974999994</v>
      </c>
      <c r="P8178">
        <v>115</v>
      </c>
    </row>
    <row r="8179" spans="1:16">
      <c r="A8179" s="29">
        <v>8177</v>
      </c>
      <c r="B8179" s="29">
        <v>1032.623999999998</v>
      </c>
      <c r="C8179" s="29">
        <v>30321.091999999899</v>
      </c>
      <c r="D8179" s="29">
        <v>1</v>
      </c>
      <c r="E8179" s="29">
        <v>1</v>
      </c>
      <c r="F8179" s="29">
        <v>49737.281000000003</v>
      </c>
      <c r="G8179" s="29">
        <v>1</v>
      </c>
      <c r="H8179" s="29">
        <v>1</v>
      </c>
      <c r="I8179" s="29">
        <v>1</v>
      </c>
      <c r="K8179" s="432"/>
      <c r="L8179" s="432" t="e">
        <f>IF(K8179=0,#REF!,0)</f>
        <v>#REF!</v>
      </c>
      <c r="O8179">
        <v>72127.975829999996</v>
      </c>
      <c r="P8179">
        <v>124</v>
      </c>
    </row>
    <row r="8180" spans="1:16">
      <c r="A8180" s="29">
        <v>8178</v>
      </c>
      <c r="B8180" s="29">
        <v>1762.222</v>
      </c>
      <c r="C8180" s="29">
        <v>29899.7959999999</v>
      </c>
      <c r="D8180" s="29">
        <v>1</v>
      </c>
      <c r="E8180" s="29">
        <v>1</v>
      </c>
      <c r="F8180" s="29">
        <v>55211.013999999886</v>
      </c>
      <c r="G8180" s="29">
        <v>1</v>
      </c>
      <c r="H8180" s="29">
        <v>1</v>
      </c>
      <c r="I8180" s="29">
        <v>1</v>
      </c>
      <c r="K8180" s="432"/>
      <c r="L8180" s="432" t="e">
        <f>IF(K8180=0,#REF!,0)</f>
        <v>#REF!</v>
      </c>
      <c r="O8180">
        <v>73375.719360000003</v>
      </c>
      <c r="P8180">
        <v>146</v>
      </c>
    </row>
    <row r="8181" spans="1:16">
      <c r="A8181" s="29">
        <v>8179</v>
      </c>
      <c r="B8181" s="29">
        <v>6139.8579999999993</v>
      </c>
      <c r="C8181" s="29">
        <v>29944.019999999899</v>
      </c>
      <c r="D8181" s="29">
        <v>1</v>
      </c>
      <c r="E8181" s="29">
        <v>1</v>
      </c>
      <c r="F8181" s="29">
        <v>49401.574000000001</v>
      </c>
      <c r="G8181" s="29">
        <v>1</v>
      </c>
      <c r="H8181" s="29">
        <v>1</v>
      </c>
      <c r="I8181" s="29">
        <v>1</v>
      </c>
      <c r="K8181" s="432"/>
      <c r="L8181" s="432" t="e">
        <f>IF(K8181=0,#REF!,0)</f>
        <v>#REF!</v>
      </c>
      <c r="O8181">
        <v>73148.114744999999</v>
      </c>
      <c r="P8181">
        <v>158</v>
      </c>
    </row>
    <row r="8182" spans="1:16">
      <c r="A8182" s="29">
        <v>8180</v>
      </c>
      <c r="B8182" s="29">
        <v>7599.07</v>
      </c>
      <c r="C8182" s="29">
        <v>31307.2079999999</v>
      </c>
      <c r="D8182" s="29">
        <v>1</v>
      </c>
      <c r="E8182" s="29">
        <v>1</v>
      </c>
      <c r="F8182" s="29">
        <v>47027.891999999993</v>
      </c>
      <c r="G8182" s="29">
        <v>1</v>
      </c>
      <c r="H8182" s="29">
        <v>1</v>
      </c>
      <c r="I8182" s="29">
        <v>1</v>
      </c>
      <c r="K8182" s="432"/>
      <c r="L8182" s="432" t="e">
        <f>IF(K8182=0,#REF!,0)</f>
        <v>#REF!</v>
      </c>
      <c r="O8182">
        <v>70820.007202000008</v>
      </c>
      <c r="P8182">
        <v>185</v>
      </c>
    </row>
    <row r="8183" spans="1:16">
      <c r="A8183" s="29">
        <v>8181</v>
      </c>
      <c r="B8183" s="29">
        <v>1762.222</v>
      </c>
      <c r="C8183" s="29">
        <v>17481.3139999999</v>
      </c>
      <c r="D8183" s="29">
        <v>1</v>
      </c>
      <c r="E8183" s="29">
        <v>1</v>
      </c>
      <c r="F8183" s="29">
        <v>57292.724999999999</v>
      </c>
      <c r="G8183" s="29">
        <v>1</v>
      </c>
      <c r="H8183" s="29">
        <v>1</v>
      </c>
      <c r="I8183" s="29">
        <v>1</v>
      </c>
      <c r="K8183" s="432"/>
      <c r="L8183" s="432" t="e">
        <f>IF(K8183=0,#REF!,0)</f>
        <v>#REF!</v>
      </c>
      <c r="O8183">
        <v>68750.531310999999</v>
      </c>
      <c r="P8183">
        <v>196</v>
      </c>
    </row>
    <row r="8184" spans="1:16">
      <c r="A8184" s="29">
        <v>8182</v>
      </c>
      <c r="B8184" s="29">
        <v>1762.222</v>
      </c>
      <c r="C8184" s="29">
        <v>17083.7079999999</v>
      </c>
      <c r="D8184" s="29">
        <v>1</v>
      </c>
      <c r="E8184" s="29">
        <v>1</v>
      </c>
      <c r="F8184" s="29">
        <v>2446.5129999999999</v>
      </c>
      <c r="G8184" s="29">
        <v>1</v>
      </c>
      <c r="H8184" s="29">
        <v>1</v>
      </c>
      <c r="I8184" s="29">
        <v>1</v>
      </c>
      <c r="K8184" s="432"/>
      <c r="L8184" s="432" t="e">
        <f>IF(K8184=0,#REF!,0)</f>
        <v>#REF!</v>
      </c>
      <c r="O8184">
        <v>67031.199341</v>
      </c>
      <c r="P8184">
        <v>200</v>
      </c>
    </row>
    <row r="8185" spans="1:16">
      <c r="A8185" s="29">
        <v>8183</v>
      </c>
      <c r="B8185" s="29">
        <v>1762.222</v>
      </c>
      <c r="C8185" s="29">
        <v>16693.702999999899</v>
      </c>
      <c r="D8185" s="29">
        <v>1</v>
      </c>
      <c r="E8185" s="29">
        <v>1</v>
      </c>
      <c r="F8185" s="29">
        <v>2003.4110000000001</v>
      </c>
      <c r="G8185" s="29">
        <v>1</v>
      </c>
      <c r="H8185" s="29">
        <v>1</v>
      </c>
      <c r="I8185" s="29">
        <v>1</v>
      </c>
      <c r="K8185" s="432"/>
      <c r="L8185" s="432" t="e">
        <f>IF(K8185=0,#REF!,0)</f>
        <v>#REF!</v>
      </c>
      <c r="O8185">
        <v>66632.331420000002</v>
      </c>
      <c r="P8185">
        <v>201</v>
      </c>
    </row>
    <row r="8186" spans="1:16">
      <c r="A8186" s="29">
        <v>8184</v>
      </c>
      <c r="B8186" s="29">
        <v>1032.623999999998</v>
      </c>
      <c r="C8186" s="29">
        <v>16739.762999999901</v>
      </c>
      <c r="D8186" s="29">
        <v>1</v>
      </c>
      <c r="E8186" s="29">
        <v>1</v>
      </c>
      <c r="F8186" s="29">
        <v>1268.625</v>
      </c>
      <c r="G8186" s="29">
        <v>1</v>
      </c>
      <c r="H8186" s="29">
        <v>1</v>
      </c>
      <c r="I8186" s="29">
        <v>1</v>
      </c>
      <c r="K8186" s="432"/>
      <c r="L8186" s="432" t="e">
        <f>IF(K8186=0,#REF!,0)</f>
        <v>#REF!</v>
      </c>
      <c r="O8186">
        <v>67545.258207999999</v>
      </c>
      <c r="P8186">
        <v>186</v>
      </c>
    </row>
    <row r="8187" spans="1:16">
      <c r="A8187" s="29">
        <v>8185</v>
      </c>
      <c r="B8187" s="29">
        <v>1032.623999999998</v>
      </c>
      <c r="C8187" s="29">
        <v>16793.584999999901</v>
      </c>
      <c r="D8187" s="29">
        <v>1</v>
      </c>
      <c r="E8187" s="29">
        <v>1</v>
      </c>
      <c r="F8187" s="29">
        <v>1186.2239999999999</v>
      </c>
      <c r="G8187" s="29">
        <v>1</v>
      </c>
      <c r="H8187" s="29">
        <v>1</v>
      </c>
      <c r="I8187" s="29">
        <v>1</v>
      </c>
      <c r="K8187" s="432"/>
      <c r="L8187" s="432" t="e">
        <f>IF(K8187=0,#REF!,0)</f>
        <v>#REF!</v>
      </c>
      <c r="O8187">
        <v>66056.199095999997</v>
      </c>
      <c r="P8187">
        <v>177</v>
      </c>
    </row>
    <row r="8188" spans="1:16">
      <c r="A8188" s="29">
        <v>8186</v>
      </c>
      <c r="B8188" s="29">
        <v>1032.623999999998</v>
      </c>
      <c r="C8188" s="29">
        <v>16798.357999999898</v>
      </c>
      <c r="D8188" s="29">
        <v>1</v>
      </c>
      <c r="E8188" s="29">
        <v>1</v>
      </c>
      <c r="F8188" s="29">
        <v>3903.7559999999999</v>
      </c>
      <c r="G8188" s="29">
        <v>1</v>
      </c>
      <c r="H8188" s="29">
        <v>1</v>
      </c>
      <c r="I8188" s="29">
        <v>1</v>
      </c>
      <c r="K8188" s="432"/>
      <c r="L8188" s="432" t="e">
        <f>IF(K8188=0,#REF!,0)</f>
        <v>#REF!</v>
      </c>
      <c r="O8188">
        <v>63234.651306</v>
      </c>
      <c r="P8188">
        <v>159</v>
      </c>
    </row>
    <row r="8189" spans="1:16">
      <c r="A8189" s="29">
        <v>8187</v>
      </c>
      <c r="B8189" s="29">
        <v>1032.623999999998</v>
      </c>
      <c r="C8189" s="29">
        <v>16850.786999999898</v>
      </c>
      <c r="D8189" s="29">
        <v>1</v>
      </c>
      <c r="E8189" s="29">
        <v>1</v>
      </c>
      <c r="F8189" s="29">
        <v>10241.483</v>
      </c>
      <c r="G8189" s="29">
        <v>1</v>
      </c>
      <c r="H8189" s="29">
        <v>1</v>
      </c>
      <c r="I8189" s="29">
        <v>1</v>
      </c>
      <c r="K8189" s="432"/>
      <c r="L8189" s="432" t="e">
        <f>IF(K8189=0,#REF!,0)</f>
        <v>#REF!</v>
      </c>
      <c r="O8189">
        <v>62182.199400999998</v>
      </c>
      <c r="P8189">
        <v>160</v>
      </c>
    </row>
    <row r="8190" spans="1:16">
      <c r="A8190" s="29">
        <v>8188</v>
      </c>
      <c r="B8190" s="29">
        <v>1032.623999999998</v>
      </c>
      <c r="C8190" s="29">
        <v>16872.304999999898</v>
      </c>
      <c r="D8190" s="29">
        <v>1</v>
      </c>
      <c r="E8190" s="29">
        <v>1</v>
      </c>
      <c r="F8190" s="29">
        <v>15162.507</v>
      </c>
      <c r="G8190" s="29">
        <v>1</v>
      </c>
      <c r="H8190" s="29">
        <v>1</v>
      </c>
      <c r="I8190" s="29">
        <v>1</v>
      </c>
      <c r="K8190" s="432"/>
      <c r="L8190" s="432" t="e">
        <f>IF(K8190=0,#REF!,0)</f>
        <v>#REF!</v>
      </c>
      <c r="O8190">
        <v>61008.567811000001</v>
      </c>
      <c r="P8190">
        <v>157</v>
      </c>
    </row>
    <row r="8191" spans="1:16">
      <c r="A8191" s="29">
        <v>8189</v>
      </c>
      <c r="B8191" s="29">
        <v>1032.623999999998</v>
      </c>
      <c r="C8191" s="29">
        <v>16904.942999999901</v>
      </c>
      <c r="D8191" s="29">
        <v>1</v>
      </c>
      <c r="E8191" s="29">
        <v>1</v>
      </c>
      <c r="F8191" s="29">
        <v>20388.963999999902</v>
      </c>
      <c r="G8191" s="29">
        <v>1</v>
      </c>
      <c r="H8191" s="29">
        <v>1</v>
      </c>
      <c r="I8191" s="29">
        <v>1</v>
      </c>
      <c r="K8191" s="432"/>
      <c r="L8191" s="432" t="e">
        <f>IF(K8191=0,#REF!,0)</f>
        <v>#REF!</v>
      </c>
      <c r="O8191">
        <v>61346.42035</v>
      </c>
      <c r="P8191">
        <v>155</v>
      </c>
    </row>
    <row r="8192" spans="1:16">
      <c r="A8192" s="29">
        <v>8190</v>
      </c>
      <c r="B8192" s="29">
        <v>1762.222</v>
      </c>
      <c r="C8192" s="29">
        <v>16917.762999999901</v>
      </c>
      <c r="D8192" s="29">
        <v>1</v>
      </c>
      <c r="E8192" s="29">
        <v>1</v>
      </c>
      <c r="F8192" s="29">
        <v>23242.616999999998</v>
      </c>
      <c r="G8192" s="29">
        <v>1</v>
      </c>
      <c r="H8192" s="29">
        <v>1</v>
      </c>
      <c r="I8192" s="29">
        <v>1</v>
      </c>
      <c r="K8192" s="432"/>
      <c r="L8192" s="432" t="e">
        <f>IF(K8192=0,#REF!,0)</f>
        <v>#REF!</v>
      </c>
      <c r="O8192">
        <v>62472.811400999999</v>
      </c>
      <c r="P8192">
        <v>154</v>
      </c>
    </row>
    <row r="8193" spans="1:16">
      <c r="A8193" s="29">
        <v>8191</v>
      </c>
      <c r="B8193" s="29">
        <v>6139.8579999999993</v>
      </c>
      <c r="C8193" s="29">
        <v>17036.482999999891</v>
      </c>
      <c r="D8193" s="29">
        <v>1</v>
      </c>
      <c r="E8193" s="29">
        <v>1</v>
      </c>
      <c r="F8193" s="29">
        <v>100029.929</v>
      </c>
      <c r="G8193" s="29">
        <v>1</v>
      </c>
      <c r="H8193" s="29">
        <v>1</v>
      </c>
      <c r="I8193" s="29">
        <v>1</v>
      </c>
      <c r="K8193" s="432"/>
      <c r="L8193" s="432" t="e">
        <f>IF(K8193=0,#REF!,0)</f>
        <v>#REF!</v>
      </c>
      <c r="O8193">
        <v>63605.703583000002</v>
      </c>
      <c r="P8193">
        <v>163</v>
      </c>
    </row>
    <row r="8194" spans="1:16">
      <c r="A8194" s="29">
        <v>8192</v>
      </c>
      <c r="B8194" s="29">
        <v>1762.222</v>
      </c>
      <c r="C8194" s="29">
        <v>17355.657999999901</v>
      </c>
      <c r="D8194" s="29">
        <v>1</v>
      </c>
      <c r="E8194" s="29">
        <v>1</v>
      </c>
      <c r="F8194" s="29">
        <v>104887.791</v>
      </c>
      <c r="G8194" s="29">
        <v>1</v>
      </c>
      <c r="H8194" s="29">
        <v>1</v>
      </c>
      <c r="I8194" s="29">
        <v>1</v>
      </c>
      <c r="K8194" s="432"/>
      <c r="L8194" s="432" t="e">
        <f>IF(K8194=0,#REF!,0)</f>
        <v>#REF!</v>
      </c>
      <c r="O8194">
        <v>66350.283719999992</v>
      </c>
      <c r="P8194">
        <v>181</v>
      </c>
    </row>
    <row r="8195" spans="1:16">
      <c r="A8195" s="29">
        <v>8193</v>
      </c>
      <c r="B8195" s="29">
        <v>1032.623999999998</v>
      </c>
      <c r="C8195" s="29">
        <v>18120.289999999899</v>
      </c>
      <c r="D8195" s="29">
        <v>1</v>
      </c>
      <c r="E8195" s="29">
        <v>1</v>
      </c>
      <c r="F8195" s="29">
        <v>95533.020999999906</v>
      </c>
      <c r="G8195" s="29">
        <v>1</v>
      </c>
      <c r="H8195" s="29">
        <v>1</v>
      </c>
      <c r="I8195" s="29">
        <v>1</v>
      </c>
      <c r="K8195" s="432"/>
      <c r="L8195" s="432" t="e">
        <f>IF(K8195=0,#REF!,0)</f>
        <v>#REF!</v>
      </c>
      <c r="O8195">
        <v>71167.30200299999</v>
      </c>
      <c r="P8195">
        <v>161</v>
      </c>
    </row>
    <row r="8196" spans="1:16">
      <c r="A8196" s="29">
        <v>8194</v>
      </c>
      <c r="B8196" s="29">
        <v>1153.2399999999991</v>
      </c>
      <c r="C8196" s="29">
        <v>18824.539999999899</v>
      </c>
      <c r="D8196" s="29">
        <v>1</v>
      </c>
      <c r="E8196" s="29">
        <v>1</v>
      </c>
      <c r="F8196" s="29">
        <v>82527.798999999897</v>
      </c>
      <c r="G8196" s="29">
        <v>1</v>
      </c>
      <c r="H8196" s="29">
        <v>1</v>
      </c>
      <c r="I8196" s="29">
        <v>1</v>
      </c>
      <c r="K8196" s="432"/>
      <c r="L8196" s="432" t="e">
        <f>IF(K8196=0,#REF!,0)</f>
        <v>#REF!</v>
      </c>
      <c r="O8196">
        <v>75383.001067999998</v>
      </c>
      <c r="P8196">
        <v>139</v>
      </c>
    </row>
    <row r="8197" spans="1:16">
      <c r="A8197" s="29">
        <v>8195</v>
      </c>
      <c r="B8197" s="29">
        <v>1213.5469999999989</v>
      </c>
      <c r="C8197" s="29">
        <v>19356.3289999999</v>
      </c>
      <c r="D8197" s="29">
        <v>1</v>
      </c>
      <c r="E8197" s="29">
        <v>1</v>
      </c>
      <c r="F8197" s="29">
        <v>69156.456000000006</v>
      </c>
      <c r="G8197" s="29">
        <v>1</v>
      </c>
      <c r="H8197" s="29">
        <v>1</v>
      </c>
      <c r="I8197" s="29">
        <v>1</v>
      </c>
      <c r="K8197" s="432"/>
      <c r="L8197" s="432" t="e">
        <f>IF(K8197=0,#REF!,0)</f>
        <v>#REF!</v>
      </c>
      <c r="O8197">
        <v>75610.779663000008</v>
      </c>
      <c r="P8197">
        <v>127</v>
      </c>
    </row>
    <row r="8198" spans="1:16">
      <c r="A8198" s="29">
        <v>8196</v>
      </c>
      <c r="B8198" s="29">
        <v>1213.5469999999989</v>
      </c>
      <c r="C8198" s="29">
        <v>18731.213999999902</v>
      </c>
      <c r="D8198" s="29">
        <v>1</v>
      </c>
      <c r="E8198" s="29">
        <v>1</v>
      </c>
      <c r="F8198" s="29">
        <v>58284.563000000002</v>
      </c>
      <c r="G8198" s="29">
        <v>1</v>
      </c>
      <c r="H8198" s="29">
        <v>1</v>
      </c>
      <c r="I8198" s="29">
        <v>1</v>
      </c>
      <c r="K8198" s="432"/>
      <c r="L8198" s="432" t="e">
        <f>IF(K8198=0,#REF!,0)</f>
        <v>#REF!</v>
      </c>
      <c r="O8198">
        <v>74975.098205000002</v>
      </c>
      <c r="P8198">
        <v>113</v>
      </c>
    </row>
    <row r="8199" spans="1:16">
      <c r="A8199" s="29">
        <v>8197</v>
      </c>
      <c r="B8199" s="29">
        <v>6200.1660000000002</v>
      </c>
      <c r="C8199" s="29">
        <v>16868.185999999889</v>
      </c>
      <c r="D8199" s="29">
        <v>1</v>
      </c>
      <c r="E8199" s="29">
        <v>1</v>
      </c>
      <c r="F8199" s="29">
        <v>39819.088999999898</v>
      </c>
      <c r="G8199" s="29">
        <v>1</v>
      </c>
      <c r="H8199" s="29">
        <v>1</v>
      </c>
      <c r="I8199" s="29">
        <v>1</v>
      </c>
      <c r="K8199" s="432"/>
      <c r="L8199" s="432" t="e">
        <f>IF(K8199=0,#REF!,0)</f>
        <v>#REF!</v>
      </c>
      <c r="O8199">
        <v>71479.143584999998</v>
      </c>
      <c r="P8199">
        <v>104</v>
      </c>
    </row>
    <row r="8200" spans="1:16">
      <c r="A8200" s="29">
        <v>8198</v>
      </c>
      <c r="B8200" s="29">
        <v>1762.222</v>
      </c>
      <c r="C8200" s="29">
        <v>16762.4719999999</v>
      </c>
      <c r="D8200" s="29">
        <v>1</v>
      </c>
      <c r="E8200" s="29">
        <v>1</v>
      </c>
      <c r="F8200" s="29">
        <v>46218.820999999989</v>
      </c>
      <c r="G8200" s="29">
        <v>1</v>
      </c>
      <c r="H8200" s="29">
        <v>1</v>
      </c>
      <c r="I8200" s="29">
        <v>1</v>
      </c>
      <c r="K8200" s="432"/>
      <c r="L8200" s="432" t="e">
        <f>IF(K8200=0,#REF!,0)</f>
        <v>#REF!</v>
      </c>
      <c r="O8200">
        <v>70337.874878000002</v>
      </c>
      <c r="P8200">
        <v>104</v>
      </c>
    </row>
    <row r="8201" spans="1:16">
      <c r="A8201" s="29">
        <v>8199</v>
      </c>
      <c r="B8201" s="29">
        <v>1032.623999999998</v>
      </c>
      <c r="C8201" s="29">
        <v>17601.469999999899</v>
      </c>
      <c r="D8201" s="29">
        <v>1</v>
      </c>
      <c r="E8201" s="29">
        <v>1</v>
      </c>
      <c r="F8201" s="29">
        <v>46977.588999999993</v>
      </c>
      <c r="G8201" s="29">
        <v>1</v>
      </c>
      <c r="H8201" s="29">
        <v>1</v>
      </c>
      <c r="I8201" s="29">
        <v>1</v>
      </c>
      <c r="K8201" s="432"/>
      <c r="L8201" s="432" t="e">
        <f>IF(K8201=0,#REF!,0)</f>
        <v>#REF!</v>
      </c>
      <c r="O8201">
        <v>72709.573608000006</v>
      </c>
      <c r="P8201">
        <v>104</v>
      </c>
    </row>
    <row r="8202" spans="1:16">
      <c r="A8202" s="29">
        <v>8200</v>
      </c>
      <c r="B8202" s="29">
        <v>1032.623999999998</v>
      </c>
      <c r="C8202" s="29">
        <v>17360.767999999902</v>
      </c>
      <c r="D8202" s="29">
        <v>1</v>
      </c>
      <c r="E8202" s="29">
        <v>1</v>
      </c>
      <c r="F8202" s="29">
        <v>49536.596999999987</v>
      </c>
      <c r="G8202" s="29">
        <v>1</v>
      </c>
      <c r="H8202" s="29">
        <v>1</v>
      </c>
      <c r="I8202" s="29">
        <v>1</v>
      </c>
      <c r="K8202" s="432"/>
      <c r="L8202" s="432" t="e">
        <f>IF(K8202=0,#REF!,0)</f>
        <v>#REF!</v>
      </c>
      <c r="O8202">
        <v>72949.719085999997</v>
      </c>
      <c r="P8202">
        <v>112</v>
      </c>
    </row>
    <row r="8203" spans="1:16">
      <c r="A8203" s="29">
        <v>8201</v>
      </c>
      <c r="B8203" s="29">
        <v>1032.623999999998</v>
      </c>
      <c r="C8203" s="29">
        <v>17190.2589999999</v>
      </c>
      <c r="D8203" s="29">
        <v>1</v>
      </c>
      <c r="E8203" s="29">
        <v>1</v>
      </c>
      <c r="F8203" s="29">
        <v>53552.831999999893</v>
      </c>
      <c r="G8203" s="29">
        <v>1</v>
      </c>
      <c r="H8203" s="29">
        <v>1</v>
      </c>
      <c r="I8203" s="29">
        <v>1</v>
      </c>
      <c r="K8203" s="432"/>
      <c r="L8203" s="432" t="e">
        <f>IF(K8203=0,#REF!,0)</f>
        <v>#REF!</v>
      </c>
      <c r="O8203">
        <v>73653.324980999998</v>
      </c>
      <c r="P8203">
        <v>135</v>
      </c>
    </row>
    <row r="8204" spans="1:16">
      <c r="A8204" s="29">
        <v>8202</v>
      </c>
      <c r="B8204" s="29">
        <v>1762.222</v>
      </c>
      <c r="C8204" s="29">
        <v>16660.537999999899</v>
      </c>
      <c r="D8204" s="29">
        <v>1</v>
      </c>
      <c r="E8204" s="29">
        <v>1</v>
      </c>
      <c r="F8204" s="29">
        <v>57143.358</v>
      </c>
      <c r="G8204" s="29">
        <v>1</v>
      </c>
      <c r="H8204" s="29">
        <v>1</v>
      </c>
      <c r="I8204" s="29">
        <v>1</v>
      </c>
      <c r="K8204" s="432"/>
      <c r="L8204" s="432" t="e">
        <f>IF(K8204=0,#REF!,0)</f>
        <v>#REF!</v>
      </c>
      <c r="O8204">
        <v>74598.645323999997</v>
      </c>
      <c r="P8204">
        <v>155</v>
      </c>
    </row>
    <row r="8205" spans="1:16">
      <c r="A8205" s="29">
        <v>8203</v>
      </c>
      <c r="B8205" s="29">
        <v>6139.8579999999993</v>
      </c>
      <c r="C8205" s="29">
        <v>16640.628999999899</v>
      </c>
      <c r="D8205" s="29">
        <v>1</v>
      </c>
      <c r="E8205" s="29">
        <v>1</v>
      </c>
      <c r="F8205" s="29">
        <v>49980.272999999899</v>
      </c>
      <c r="G8205" s="29">
        <v>1</v>
      </c>
      <c r="H8205" s="29">
        <v>1</v>
      </c>
      <c r="I8205" s="29">
        <v>1</v>
      </c>
      <c r="K8205" s="432"/>
      <c r="L8205" s="432" t="e">
        <f>IF(K8205=0,#REF!,0)</f>
        <v>#REF!</v>
      </c>
      <c r="O8205">
        <v>73422.641906999997</v>
      </c>
      <c r="P8205">
        <v>181</v>
      </c>
    </row>
    <row r="8206" spans="1:16">
      <c r="A8206" s="29">
        <v>8204</v>
      </c>
      <c r="B8206" s="29">
        <v>7599.07</v>
      </c>
      <c r="C8206" s="29">
        <v>17956.150999999889</v>
      </c>
      <c r="D8206" s="29">
        <v>1</v>
      </c>
      <c r="E8206" s="29">
        <v>1</v>
      </c>
      <c r="F8206" s="29">
        <v>48206.848999999893</v>
      </c>
      <c r="G8206" s="29">
        <v>1</v>
      </c>
      <c r="H8206" s="29">
        <v>1</v>
      </c>
      <c r="I8206" s="29">
        <v>1</v>
      </c>
      <c r="K8206" s="432"/>
      <c r="L8206" s="432" t="e">
        <f>IF(K8206=0,#REF!,0)</f>
        <v>#REF!</v>
      </c>
      <c r="O8206">
        <v>71015.415771</v>
      </c>
      <c r="P8206">
        <v>194</v>
      </c>
    </row>
    <row r="8207" spans="1:16">
      <c r="A8207" s="29">
        <v>8205</v>
      </c>
      <c r="B8207" s="29">
        <v>1762.222</v>
      </c>
      <c r="C8207" s="29">
        <v>17445.1689999999</v>
      </c>
      <c r="D8207" s="29">
        <v>1</v>
      </c>
      <c r="E8207" s="29">
        <v>1</v>
      </c>
      <c r="F8207" s="29">
        <v>57102.403999999988</v>
      </c>
      <c r="G8207" s="29">
        <v>1</v>
      </c>
      <c r="H8207" s="29">
        <v>1</v>
      </c>
      <c r="I8207" s="29">
        <v>1</v>
      </c>
      <c r="K8207" s="432"/>
      <c r="L8207" s="432" t="e">
        <f>IF(K8207=0,#REF!,0)</f>
        <v>#REF!</v>
      </c>
      <c r="O8207">
        <v>68677.151366999999</v>
      </c>
      <c r="P8207">
        <v>192</v>
      </c>
    </row>
    <row r="8208" spans="1:16">
      <c r="A8208" s="29">
        <v>8206</v>
      </c>
      <c r="B8208" s="29">
        <v>1762.222</v>
      </c>
      <c r="C8208" s="29">
        <v>17029.31899999989</v>
      </c>
      <c r="D8208" s="29">
        <v>1</v>
      </c>
      <c r="E8208" s="29">
        <v>1</v>
      </c>
      <c r="F8208" s="29">
        <v>2325.1909999999898</v>
      </c>
      <c r="G8208" s="29">
        <v>1</v>
      </c>
      <c r="H8208" s="29">
        <v>1</v>
      </c>
      <c r="I8208" s="29">
        <v>1</v>
      </c>
      <c r="K8208" s="432"/>
      <c r="L8208" s="432" t="e">
        <f>IF(K8208=0,#REF!,0)</f>
        <v>#REF!</v>
      </c>
      <c r="O8208">
        <v>66757.401915999988</v>
      </c>
      <c r="P8208">
        <v>198</v>
      </c>
    </row>
    <row r="8209" spans="1:16">
      <c r="A8209" s="29">
        <v>8207</v>
      </c>
      <c r="B8209" s="29">
        <v>1762.222</v>
      </c>
      <c r="C8209" s="29">
        <v>16613.288999999899</v>
      </c>
      <c r="D8209" s="29">
        <v>1</v>
      </c>
      <c r="E8209" s="29">
        <v>1</v>
      </c>
      <c r="F8209" s="29">
        <v>2141.19</v>
      </c>
      <c r="G8209" s="29">
        <v>1</v>
      </c>
      <c r="H8209" s="29">
        <v>1</v>
      </c>
      <c r="I8209" s="29">
        <v>1</v>
      </c>
      <c r="K8209" s="432"/>
      <c r="L8209" s="432" t="e">
        <f>IF(K8209=0,#REF!,0)</f>
        <v>#REF!</v>
      </c>
      <c r="O8209">
        <v>65361.577147999997</v>
      </c>
      <c r="P8209">
        <v>194</v>
      </c>
    </row>
    <row r="8210" spans="1:16">
      <c r="A8210" s="29">
        <v>8208</v>
      </c>
      <c r="B8210" s="29">
        <v>1032.623999999998</v>
      </c>
      <c r="C8210" s="29">
        <v>16661.553999999898</v>
      </c>
      <c r="D8210" s="29">
        <v>1</v>
      </c>
      <c r="E8210" s="29">
        <v>1</v>
      </c>
      <c r="F8210" s="29">
        <v>1241.5899999999899</v>
      </c>
      <c r="G8210" s="29">
        <v>1</v>
      </c>
      <c r="H8210" s="29">
        <v>1</v>
      </c>
      <c r="I8210" s="29">
        <v>1</v>
      </c>
      <c r="K8210" s="432"/>
      <c r="L8210" s="432" t="e">
        <f>IF(K8210=0,#REF!,0)</f>
        <v>#REF!</v>
      </c>
      <c r="O8210">
        <v>65517.418640000004</v>
      </c>
      <c r="P8210">
        <v>185</v>
      </c>
    </row>
    <row r="8211" spans="1:16">
      <c r="A8211" s="29">
        <v>8209</v>
      </c>
      <c r="B8211" s="29">
        <v>1032.623999999998</v>
      </c>
      <c r="C8211" s="29">
        <v>18228.969999999888</v>
      </c>
      <c r="D8211" s="29">
        <v>1</v>
      </c>
      <c r="E8211" s="29">
        <v>1</v>
      </c>
      <c r="F8211" s="29">
        <v>711.93799999999896</v>
      </c>
      <c r="G8211" s="29">
        <v>1</v>
      </c>
      <c r="H8211" s="29">
        <v>1</v>
      </c>
      <c r="I8211" s="29">
        <v>1</v>
      </c>
      <c r="K8211" s="432"/>
      <c r="L8211" s="432" t="e">
        <f>IF(K8211=0,#REF!,0)</f>
        <v>#REF!</v>
      </c>
      <c r="O8211">
        <v>64274.576416000004</v>
      </c>
      <c r="P8211">
        <v>174</v>
      </c>
    </row>
    <row r="8212" spans="1:16">
      <c r="A8212" s="29">
        <v>8210</v>
      </c>
      <c r="B8212" s="29">
        <v>1032.623999999998</v>
      </c>
      <c r="C8212" s="29">
        <v>18123.99699999989</v>
      </c>
      <c r="D8212" s="29">
        <v>1</v>
      </c>
      <c r="E8212" s="29">
        <v>1</v>
      </c>
      <c r="F8212" s="29">
        <v>1065.7570000000001</v>
      </c>
      <c r="G8212" s="29">
        <v>1</v>
      </c>
      <c r="H8212" s="29">
        <v>1</v>
      </c>
      <c r="I8212" s="29">
        <v>1</v>
      </c>
      <c r="K8212" s="432"/>
      <c r="L8212" s="432" t="e">
        <f>IF(K8212=0,#REF!,0)</f>
        <v>#REF!</v>
      </c>
      <c r="O8212">
        <v>61695.610779000002</v>
      </c>
      <c r="P8212">
        <v>165</v>
      </c>
    </row>
    <row r="8213" spans="1:16">
      <c r="A8213" s="29">
        <v>8211</v>
      </c>
      <c r="B8213" s="29">
        <v>1032.623999999998</v>
      </c>
      <c r="C8213" s="29">
        <v>18077.637999999901</v>
      </c>
      <c r="D8213" s="29">
        <v>1</v>
      </c>
      <c r="E8213" s="29">
        <v>1</v>
      </c>
      <c r="F8213" s="29">
        <v>2671.2</v>
      </c>
      <c r="G8213" s="29">
        <v>1</v>
      </c>
      <c r="H8213" s="29">
        <v>1</v>
      </c>
      <c r="I8213" s="29">
        <v>1</v>
      </c>
      <c r="K8213" s="432"/>
      <c r="L8213" s="432" t="e">
        <f>IF(K8213=0,#REF!,0)</f>
        <v>#REF!</v>
      </c>
      <c r="O8213">
        <v>60318.523621</v>
      </c>
      <c r="P8213">
        <v>160</v>
      </c>
    </row>
    <row r="8214" spans="1:16">
      <c r="A8214" s="29">
        <v>8212</v>
      </c>
      <c r="B8214" s="29">
        <v>1032.623999999998</v>
      </c>
      <c r="C8214" s="29">
        <v>18028.2779999999</v>
      </c>
      <c r="D8214" s="29">
        <v>1</v>
      </c>
      <c r="E8214" s="29">
        <v>1</v>
      </c>
      <c r="F8214" s="29">
        <v>6724.3450000000003</v>
      </c>
      <c r="G8214" s="29">
        <v>1</v>
      </c>
      <c r="H8214" s="29">
        <v>1</v>
      </c>
      <c r="I8214" s="29">
        <v>1</v>
      </c>
      <c r="K8214" s="432"/>
      <c r="L8214" s="432" t="e">
        <f>IF(K8214=0,#REF!,0)</f>
        <v>#REF!</v>
      </c>
      <c r="O8214">
        <v>60271.806396</v>
      </c>
      <c r="P8214">
        <v>151</v>
      </c>
    </row>
    <row r="8215" spans="1:16">
      <c r="A8215" s="29">
        <v>8213</v>
      </c>
      <c r="B8215" s="29">
        <v>1032.623999999998</v>
      </c>
      <c r="C8215" s="29">
        <v>18049.94399999989</v>
      </c>
      <c r="D8215" s="29">
        <v>1</v>
      </c>
      <c r="E8215" s="29">
        <v>1</v>
      </c>
      <c r="F8215" s="29">
        <v>11474.019</v>
      </c>
      <c r="G8215" s="29">
        <v>1</v>
      </c>
      <c r="H8215" s="29">
        <v>1</v>
      </c>
      <c r="I8215" s="29">
        <v>1</v>
      </c>
      <c r="K8215" s="432"/>
      <c r="L8215" s="432" t="e">
        <f>IF(K8215=0,#REF!,0)</f>
        <v>#REF!</v>
      </c>
      <c r="O8215">
        <v>59820.538025999987</v>
      </c>
      <c r="P8215">
        <v>144</v>
      </c>
    </row>
    <row r="8216" spans="1:16">
      <c r="A8216" s="29">
        <v>8214</v>
      </c>
      <c r="B8216" s="29">
        <v>1762.222</v>
      </c>
      <c r="C8216" s="29">
        <v>17974.1869999999</v>
      </c>
      <c r="D8216" s="29">
        <v>1</v>
      </c>
      <c r="E8216" s="29">
        <v>1</v>
      </c>
      <c r="F8216" s="29">
        <v>15278.5099999999</v>
      </c>
      <c r="G8216" s="29">
        <v>1</v>
      </c>
      <c r="H8216" s="29">
        <v>1</v>
      </c>
      <c r="I8216" s="29">
        <v>1</v>
      </c>
      <c r="K8216" s="432"/>
      <c r="L8216" s="432" t="e">
        <f>IF(K8216=0,#REF!,0)</f>
        <v>#REF!</v>
      </c>
      <c r="O8216">
        <v>60526.038025000002</v>
      </c>
      <c r="P8216">
        <v>145</v>
      </c>
    </row>
    <row r="8217" spans="1:16">
      <c r="A8217" s="29">
        <v>8215</v>
      </c>
      <c r="B8217" s="29">
        <v>6139.8579999999993</v>
      </c>
      <c r="C8217" s="29">
        <v>18041.201999999888</v>
      </c>
      <c r="D8217" s="29">
        <v>1</v>
      </c>
      <c r="E8217" s="29">
        <v>1</v>
      </c>
      <c r="F8217" s="29">
        <v>95007.573999999891</v>
      </c>
      <c r="G8217" s="29">
        <v>1</v>
      </c>
      <c r="H8217" s="29">
        <v>1</v>
      </c>
      <c r="I8217" s="29">
        <v>1</v>
      </c>
      <c r="K8217" s="432"/>
      <c r="L8217" s="432" t="e">
        <f>IF(K8217=0,#REF!,0)</f>
        <v>#REF!</v>
      </c>
      <c r="O8217">
        <v>61373.676877999998</v>
      </c>
      <c r="P8217">
        <v>145</v>
      </c>
    </row>
    <row r="8218" spans="1:16">
      <c r="A8218" s="29">
        <v>8216</v>
      </c>
      <c r="B8218" s="29">
        <v>1762.222</v>
      </c>
      <c r="C8218" s="29">
        <v>47846.232999999891</v>
      </c>
      <c r="D8218" s="29">
        <v>1</v>
      </c>
      <c r="E8218" s="29">
        <v>1</v>
      </c>
      <c r="F8218" s="29">
        <v>97287.363999999885</v>
      </c>
      <c r="G8218" s="29">
        <v>1</v>
      </c>
      <c r="H8218" s="29">
        <v>1</v>
      </c>
      <c r="I8218" s="29">
        <v>1</v>
      </c>
      <c r="K8218" s="432"/>
      <c r="L8218" s="432" t="e">
        <f>IF(K8218=0,#REF!,0)</f>
        <v>#REF!</v>
      </c>
      <c r="O8218">
        <v>62164.073729999996</v>
      </c>
      <c r="P8218">
        <v>154</v>
      </c>
    </row>
    <row r="8219" spans="1:16">
      <c r="A8219" s="29">
        <v>8217</v>
      </c>
      <c r="B8219" s="29">
        <v>1032.623999999998</v>
      </c>
      <c r="C8219" s="29">
        <v>75600.1859999999</v>
      </c>
      <c r="D8219" s="29">
        <v>1</v>
      </c>
      <c r="E8219" s="29">
        <v>1</v>
      </c>
      <c r="F8219" s="29">
        <v>88121.628999999899</v>
      </c>
      <c r="G8219" s="29">
        <v>1</v>
      </c>
      <c r="H8219" s="29">
        <v>1</v>
      </c>
      <c r="I8219" s="29">
        <v>1</v>
      </c>
      <c r="K8219" s="432"/>
      <c r="L8219" s="432" t="e">
        <f>IF(K8219=0,#REF!,0)</f>
        <v>#REF!</v>
      </c>
      <c r="O8219">
        <v>62166.754149</v>
      </c>
      <c r="P8219">
        <v>158</v>
      </c>
    </row>
    <row r="8220" spans="1:16">
      <c r="A8220" s="29">
        <v>8218</v>
      </c>
      <c r="B8220" s="29">
        <v>1153.2399999999991</v>
      </c>
      <c r="C8220" s="29">
        <v>91806.590999999898</v>
      </c>
      <c r="D8220" s="29">
        <v>1</v>
      </c>
      <c r="E8220" s="29">
        <v>1</v>
      </c>
      <c r="F8220" s="29">
        <v>79272.224999999991</v>
      </c>
      <c r="G8220" s="29">
        <v>1</v>
      </c>
      <c r="H8220" s="29">
        <v>1</v>
      </c>
      <c r="I8220" s="29">
        <v>1</v>
      </c>
      <c r="K8220" s="432"/>
      <c r="L8220" s="432" t="e">
        <f>IF(K8220=0,#REF!,0)</f>
        <v>#REF!</v>
      </c>
      <c r="O8220">
        <v>63570.347351999997</v>
      </c>
      <c r="P8220">
        <v>150</v>
      </c>
    </row>
    <row r="8221" spans="1:16">
      <c r="A8221" s="29">
        <v>8219</v>
      </c>
      <c r="B8221" s="29">
        <v>1213.5469999999989</v>
      </c>
      <c r="C8221" s="29">
        <v>107427.18799999981</v>
      </c>
      <c r="D8221" s="29">
        <v>1</v>
      </c>
      <c r="E8221" s="29">
        <v>1</v>
      </c>
      <c r="F8221" s="29">
        <v>69153.278999999995</v>
      </c>
      <c r="G8221" s="29">
        <v>1</v>
      </c>
      <c r="H8221" s="29">
        <v>1</v>
      </c>
      <c r="I8221" s="29">
        <v>1</v>
      </c>
      <c r="K8221" s="432"/>
      <c r="L8221" s="432" t="e">
        <f>IF(K8221=0,#REF!,0)</f>
        <v>#REF!</v>
      </c>
      <c r="O8221">
        <v>64366.236266</v>
      </c>
      <c r="P8221">
        <v>130</v>
      </c>
    </row>
    <row r="8222" spans="1:16">
      <c r="A8222" s="29">
        <v>8220</v>
      </c>
      <c r="B8222" s="29">
        <v>1213.5469999999989</v>
      </c>
      <c r="C8222" s="29">
        <v>91135.138999999908</v>
      </c>
      <c r="D8222" s="29">
        <v>1</v>
      </c>
      <c r="E8222" s="29">
        <v>1</v>
      </c>
      <c r="F8222" s="29">
        <v>65711.081000000006</v>
      </c>
      <c r="G8222" s="29">
        <v>1</v>
      </c>
      <c r="H8222" s="29">
        <v>1</v>
      </c>
      <c r="I8222" s="29">
        <v>1</v>
      </c>
      <c r="K8222" s="432"/>
      <c r="L8222" s="432" t="e">
        <f>IF(K8222=0,#REF!,0)</f>
        <v>#REF!</v>
      </c>
      <c r="O8222">
        <v>64358.474854</v>
      </c>
      <c r="P8222">
        <v>114</v>
      </c>
    </row>
    <row r="8223" spans="1:16">
      <c r="A8223" s="29">
        <v>8221</v>
      </c>
      <c r="B8223" s="29">
        <v>6200.1660000000002</v>
      </c>
      <c r="C8223" s="29">
        <v>54076.26299999989</v>
      </c>
      <c r="D8223" s="29">
        <v>1</v>
      </c>
      <c r="E8223" s="29">
        <v>1</v>
      </c>
      <c r="F8223" s="29">
        <v>54174.446999999898</v>
      </c>
      <c r="G8223" s="29">
        <v>1</v>
      </c>
      <c r="H8223" s="29">
        <v>1</v>
      </c>
      <c r="I8223" s="29">
        <v>1</v>
      </c>
      <c r="K8223" s="432"/>
      <c r="L8223" s="432" t="e">
        <f>IF(K8223=0,#REF!,0)</f>
        <v>#REF!</v>
      </c>
      <c r="O8223">
        <v>61069.490357000002</v>
      </c>
      <c r="P8223">
        <v>103</v>
      </c>
    </row>
    <row r="8224" spans="1:16">
      <c r="A8224" s="29">
        <v>8222</v>
      </c>
      <c r="B8224" s="29">
        <v>1762.222</v>
      </c>
      <c r="C8224" s="29">
        <v>72501.6329999999</v>
      </c>
      <c r="D8224" s="29">
        <v>1</v>
      </c>
      <c r="E8224" s="29">
        <v>1</v>
      </c>
      <c r="F8224" s="29">
        <v>50950.690999999999</v>
      </c>
      <c r="G8224" s="29">
        <v>1</v>
      </c>
      <c r="H8224" s="29">
        <v>1</v>
      </c>
      <c r="I8224" s="29">
        <v>1</v>
      </c>
      <c r="K8224" s="432"/>
      <c r="L8224" s="432" t="e">
        <f>IF(K8224=0,#REF!,0)</f>
        <v>#REF!</v>
      </c>
      <c r="O8224">
        <v>60709.136780000001</v>
      </c>
      <c r="P8224">
        <v>101</v>
      </c>
    </row>
    <row r="8225" spans="1:16">
      <c r="A8225" s="29">
        <v>8223</v>
      </c>
      <c r="B8225" s="29">
        <v>1032.623999999998</v>
      </c>
      <c r="C8225" s="29">
        <v>103636.5619999998</v>
      </c>
      <c r="D8225" s="29">
        <v>1</v>
      </c>
      <c r="E8225" s="29">
        <v>1</v>
      </c>
      <c r="F8225" s="29">
        <v>46349.743999999897</v>
      </c>
      <c r="G8225" s="29">
        <v>1</v>
      </c>
      <c r="H8225" s="29">
        <v>1</v>
      </c>
      <c r="I8225" s="29">
        <v>1</v>
      </c>
      <c r="K8225" s="432"/>
      <c r="L8225" s="432" t="e">
        <f>IF(K8225=0,#REF!,0)</f>
        <v>#REF!</v>
      </c>
      <c r="O8225">
        <v>61285.914612</v>
      </c>
      <c r="P8225">
        <v>98</v>
      </c>
    </row>
    <row r="8226" spans="1:16">
      <c r="A8226" s="29">
        <v>8224</v>
      </c>
      <c r="B8226" s="29">
        <v>1032.623999999998</v>
      </c>
      <c r="C8226" s="29">
        <v>87458.9399999999</v>
      </c>
      <c r="D8226" s="29">
        <v>1</v>
      </c>
      <c r="E8226" s="29">
        <v>1</v>
      </c>
      <c r="F8226" s="29">
        <v>43883.62</v>
      </c>
      <c r="G8226" s="29">
        <v>1</v>
      </c>
      <c r="H8226" s="29">
        <v>1</v>
      </c>
      <c r="I8226" s="29">
        <v>1</v>
      </c>
      <c r="K8226" s="432"/>
      <c r="L8226" s="432" t="e">
        <f>IF(K8226=0,#REF!,0)</f>
        <v>#REF!</v>
      </c>
      <c r="O8226">
        <v>60350.587767999998</v>
      </c>
      <c r="P8226">
        <v>111</v>
      </c>
    </row>
    <row r="8227" spans="1:16">
      <c r="A8227" s="29">
        <v>8225</v>
      </c>
      <c r="B8227" s="29">
        <v>1032.623999999998</v>
      </c>
      <c r="C8227" s="29">
        <v>75754.458999999901</v>
      </c>
      <c r="D8227" s="29">
        <v>1</v>
      </c>
      <c r="E8227" s="29">
        <v>1</v>
      </c>
      <c r="F8227" s="29">
        <v>48719.704999999987</v>
      </c>
      <c r="G8227" s="29">
        <v>1</v>
      </c>
      <c r="H8227" s="29">
        <v>1</v>
      </c>
      <c r="I8227" s="29">
        <v>1</v>
      </c>
      <c r="K8227" s="432"/>
      <c r="L8227" s="432" t="e">
        <f>IF(K8227=0,#REF!,0)</f>
        <v>#REF!</v>
      </c>
      <c r="O8227">
        <v>60611.547302999999</v>
      </c>
      <c r="P8227">
        <v>125</v>
      </c>
    </row>
    <row r="8228" spans="1:16">
      <c r="A8228" s="29">
        <v>8226</v>
      </c>
      <c r="B8228" s="29">
        <v>1762.222</v>
      </c>
      <c r="C8228" s="29">
        <v>44243.538999999888</v>
      </c>
      <c r="D8228" s="29">
        <v>1</v>
      </c>
      <c r="E8228" s="29">
        <v>1</v>
      </c>
      <c r="F8228" s="29">
        <v>51207.634999999893</v>
      </c>
      <c r="G8228" s="29">
        <v>1</v>
      </c>
      <c r="H8228" s="29">
        <v>1</v>
      </c>
      <c r="I8228" s="29">
        <v>1</v>
      </c>
      <c r="K8228" s="432"/>
      <c r="L8228" s="432" t="e">
        <f>IF(K8228=0,#REF!,0)</f>
        <v>#REF!</v>
      </c>
      <c r="O8228">
        <v>61554.979552999997</v>
      </c>
      <c r="P8228">
        <v>140</v>
      </c>
    </row>
    <row r="8229" spans="1:16">
      <c r="A8229" s="29">
        <v>8227</v>
      </c>
      <c r="B8229" s="29">
        <v>6139.8579999999993</v>
      </c>
      <c r="C8229" s="29">
        <v>29893.12099999989</v>
      </c>
      <c r="D8229" s="29">
        <v>1</v>
      </c>
      <c r="E8229" s="29">
        <v>1</v>
      </c>
      <c r="F8229" s="29">
        <v>44440.5289999999</v>
      </c>
      <c r="G8229" s="29">
        <v>1</v>
      </c>
      <c r="H8229" s="29">
        <v>1</v>
      </c>
      <c r="I8229" s="29">
        <v>1</v>
      </c>
      <c r="K8229" s="432"/>
      <c r="L8229" s="432" t="e">
        <f>IF(K8229=0,#REF!,0)</f>
        <v>#REF!</v>
      </c>
      <c r="O8229">
        <v>61843.285155999998</v>
      </c>
      <c r="P8229">
        <v>154</v>
      </c>
    </row>
    <row r="8230" spans="1:16">
      <c r="A8230" s="29">
        <v>8228</v>
      </c>
      <c r="B8230" s="29">
        <v>7599.07</v>
      </c>
      <c r="C8230" s="29">
        <v>31218.461999999901</v>
      </c>
      <c r="D8230" s="29">
        <v>1</v>
      </c>
      <c r="E8230" s="29">
        <v>1</v>
      </c>
      <c r="F8230" s="29">
        <v>42787.215999999898</v>
      </c>
      <c r="G8230" s="29">
        <v>1</v>
      </c>
      <c r="H8230" s="29">
        <v>1</v>
      </c>
      <c r="I8230" s="29">
        <v>1</v>
      </c>
      <c r="K8230" s="432"/>
      <c r="L8230" s="432" t="e">
        <f>IF(K8230=0,#REF!,0)</f>
        <v>#REF!</v>
      </c>
      <c r="O8230">
        <v>60319.182372000003</v>
      </c>
      <c r="P8230">
        <v>163</v>
      </c>
    </row>
    <row r="8231" spans="1:16">
      <c r="A8231" s="29">
        <v>8229</v>
      </c>
      <c r="B8231" s="29">
        <v>1762.222</v>
      </c>
      <c r="C8231" s="29">
        <v>17280.4219999999</v>
      </c>
      <c r="D8231" s="29">
        <v>1</v>
      </c>
      <c r="E8231" s="29">
        <v>1</v>
      </c>
      <c r="F8231" s="29">
        <v>53295.029999999897</v>
      </c>
      <c r="G8231" s="29">
        <v>1</v>
      </c>
      <c r="H8231" s="29">
        <v>1</v>
      </c>
      <c r="I8231" s="29">
        <v>1</v>
      </c>
      <c r="K8231" s="432"/>
      <c r="L8231" s="432" t="e">
        <f>IF(K8231=0,#REF!,0)</f>
        <v>#REF!</v>
      </c>
      <c r="O8231">
        <v>59464.255859999997</v>
      </c>
      <c r="P8231">
        <v>168</v>
      </c>
    </row>
    <row r="8232" spans="1:16">
      <c r="A8232" s="29">
        <v>8230</v>
      </c>
      <c r="B8232" s="29">
        <v>1762.222</v>
      </c>
      <c r="C8232" s="29">
        <v>16883.374999999902</v>
      </c>
      <c r="D8232" s="29">
        <v>1</v>
      </c>
      <c r="E8232" s="29">
        <v>1</v>
      </c>
      <c r="F8232" s="29">
        <v>2981.8829999999998</v>
      </c>
      <c r="G8232" s="29">
        <v>1</v>
      </c>
      <c r="H8232" s="29">
        <v>1</v>
      </c>
      <c r="I8232" s="29">
        <v>1</v>
      </c>
      <c r="K8232" s="432"/>
      <c r="L8232" s="432" t="e">
        <f>IF(K8232=0,#REF!,0)</f>
        <v>#REF!</v>
      </c>
      <c r="O8232">
        <v>59172.740846000001</v>
      </c>
      <c r="P8232">
        <v>164</v>
      </c>
    </row>
    <row r="8233" spans="1:16">
      <c r="A8233" s="29">
        <v>8231</v>
      </c>
      <c r="B8233" s="29">
        <v>1762.222</v>
      </c>
      <c r="C8233" s="29">
        <v>16480.318999999901</v>
      </c>
      <c r="D8233" s="29">
        <v>1</v>
      </c>
      <c r="E8233" s="29">
        <v>1</v>
      </c>
      <c r="F8233" s="29">
        <v>1667.1990000000001</v>
      </c>
      <c r="G8233" s="29">
        <v>1</v>
      </c>
      <c r="H8233" s="29">
        <v>1</v>
      </c>
      <c r="I8233" s="29">
        <v>1</v>
      </c>
      <c r="K8233" s="432"/>
      <c r="L8233" s="432" t="e">
        <f>IF(K8233=0,#REF!,0)</f>
        <v>#REF!</v>
      </c>
      <c r="O8233">
        <v>59137.164306999999</v>
      </c>
      <c r="P8233">
        <v>166</v>
      </c>
    </row>
    <row r="8234" spans="1:16">
      <c r="A8234" s="29">
        <v>8232</v>
      </c>
      <c r="B8234" s="29">
        <v>1032.623999999998</v>
      </c>
      <c r="C8234" s="29">
        <v>16515.302999999902</v>
      </c>
      <c r="D8234" s="29">
        <v>1</v>
      </c>
      <c r="E8234" s="29">
        <v>1</v>
      </c>
      <c r="F8234" s="29">
        <v>1278.0699999999899</v>
      </c>
      <c r="G8234" s="29">
        <v>1</v>
      </c>
      <c r="H8234" s="29">
        <v>1</v>
      </c>
      <c r="I8234" s="29">
        <v>1</v>
      </c>
      <c r="K8234" s="432"/>
      <c r="L8234" s="432" t="e">
        <f>IF(K8234=0,#REF!,0)</f>
        <v>#REF!</v>
      </c>
      <c r="O8234">
        <v>59957.043396000001</v>
      </c>
      <c r="P8234">
        <v>158</v>
      </c>
    </row>
    <row r="8235" spans="1:16">
      <c r="A8235" s="29">
        <v>8233</v>
      </c>
      <c r="B8235" s="29">
        <v>1032.623999999998</v>
      </c>
      <c r="C8235" s="29">
        <v>16603.8479999999</v>
      </c>
      <c r="D8235" s="29">
        <v>1</v>
      </c>
      <c r="E8235" s="29">
        <v>1</v>
      </c>
      <c r="F8235" s="29">
        <v>600.73899999999901</v>
      </c>
      <c r="G8235" s="29">
        <v>1</v>
      </c>
      <c r="H8235" s="29">
        <v>1</v>
      </c>
      <c r="I8235" s="29">
        <v>1</v>
      </c>
      <c r="K8235" s="432"/>
      <c r="L8235" s="432" t="e">
        <f>IF(K8235=0,#REF!,0)</f>
        <v>#REF!</v>
      </c>
      <c r="O8235">
        <v>60666.079344999998</v>
      </c>
      <c r="P8235">
        <v>154</v>
      </c>
    </row>
    <row r="8236" spans="1:16">
      <c r="A8236" s="29">
        <v>8234</v>
      </c>
      <c r="B8236" s="29">
        <v>1032.623999999998</v>
      </c>
      <c r="C8236" s="29">
        <v>16626.408999999891</v>
      </c>
      <c r="D8236" s="29">
        <v>1</v>
      </c>
      <c r="E8236" s="29">
        <v>1</v>
      </c>
      <c r="F8236" s="29">
        <v>504.30200000000002</v>
      </c>
      <c r="G8236" s="29">
        <v>1</v>
      </c>
      <c r="H8236" s="29">
        <v>1</v>
      </c>
      <c r="I8236" s="29">
        <v>1</v>
      </c>
      <c r="K8236" s="432"/>
      <c r="L8236" s="432" t="e">
        <f>IF(K8236=0,#REF!,0)</f>
        <v>#REF!</v>
      </c>
      <c r="O8236">
        <v>58203.061034999999</v>
      </c>
      <c r="P8236">
        <v>153</v>
      </c>
    </row>
    <row r="8237" spans="1:16">
      <c r="A8237" s="29">
        <v>8235</v>
      </c>
      <c r="B8237" s="29">
        <v>1032.623999999998</v>
      </c>
      <c r="C8237" s="29">
        <v>16727.5099999999</v>
      </c>
      <c r="D8237" s="29">
        <v>1</v>
      </c>
      <c r="E8237" s="29">
        <v>1</v>
      </c>
      <c r="F8237" s="29">
        <v>1363.35599999999</v>
      </c>
      <c r="G8237" s="29">
        <v>1</v>
      </c>
      <c r="H8237" s="29">
        <v>1</v>
      </c>
      <c r="I8237" s="29">
        <v>1</v>
      </c>
      <c r="K8237" s="432"/>
      <c r="L8237" s="432" t="e">
        <f>IF(K8237=0,#REF!,0)</f>
        <v>#REF!</v>
      </c>
      <c r="O8237">
        <v>57569.151367999999</v>
      </c>
      <c r="P8237">
        <v>144</v>
      </c>
    </row>
    <row r="8238" spans="1:16">
      <c r="A8238" s="29">
        <v>8236</v>
      </c>
      <c r="B8238" s="29">
        <v>1032.623999999998</v>
      </c>
      <c r="C8238" s="29">
        <v>16766.655999999901</v>
      </c>
      <c r="D8238" s="29">
        <v>1</v>
      </c>
      <c r="E8238" s="29">
        <v>1</v>
      </c>
      <c r="F8238" s="29">
        <v>3607.0629999999901</v>
      </c>
      <c r="G8238" s="29">
        <v>1</v>
      </c>
      <c r="H8238" s="29">
        <v>1</v>
      </c>
      <c r="I8238" s="29">
        <v>1</v>
      </c>
      <c r="K8238" s="432"/>
      <c r="L8238" s="432" t="e">
        <f>IF(K8238=0,#REF!,0)</f>
        <v>#REF!</v>
      </c>
      <c r="O8238">
        <v>56924.242064999999</v>
      </c>
      <c r="P8238">
        <v>137</v>
      </c>
    </row>
    <row r="8239" spans="1:16">
      <c r="A8239" s="29">
        <v>8237</v>
      </c>
      <c r="B8239" s="29">
        <v>1032.623999999998</v>
      </c>
      <c r="C8239" s="29">
        <v>16813.4199999999</v>
      </c>
      <c r="D8239" s="29">
        <v>1</v>
      </c>
      <c r="E8239" s="29">
        <v>1</v>
      </c>
      <c r="F8239" s="29">
        <v>8010.6620000000003</v>
      </c>
      <c r="G8239" s="29">
        <v>1</v>
      </c>
      <c r="H8239" s="29">
        <v>1</v>
      </c>
      <c r="I8239" s="29">
        <v>1</v>
      </c>
      <c r="K8239" s="432"/>
      <c r="L8239" s="432" t="e">
        <f>IF(K8239=0,#REF!,0)</f>
        <v>#REF!</v>
      </c>
      <c r="O8239">
        <v>56914.596253000003</v>
      </c>
      <c r="P8239">
        <v>130</v>
      </c>
    </row>
    <row r="8240" spans="1:16">
      <c r="A8240" s="29">
        <v>8238</v>
      </c>
      <c r="B8240" s="29">
        <v>1762.222</v>
      </c>
      <c r="C8240" s="29">
        <v>16876.2209999999</v>
      </c>
      <c r="D8240" s="29">
        <v>1</v>
      </c>
      <c r="E8240" s="29">
        <v>1</v>
      </c>
      <c r="F8240" s="29">
        <v>13141.5089999999</v>
      </c>
      <c r="G8240" s="29">
        <v>1</v>
      </c>
      <c r="H8240" s="29">
        <v>1</v>
      </c>
      <c r="I8240" s="29">
        <v>1</v>
      </c>
      <c r="K8240" s="432"/>
      <c r="L8240" s="432" t="e">
        <f>IF(K8240=0,#REF!,0)</f>
        <v>#REF!</v>
      </c>
      <c r="O8240">
        <v>57222.100373000001</v>
      </c>
      <c r="P8240">
        <v>125</v>
      </c>
    </row>
    <row r="8241" spans="1:16">
      <c r="A8241" s="29">
        <v>8239</v>
      </c>
      <c r="B8241" s="29">
        <v>6139.8579999999993</v>
      </c>
      <c r="C8241" s="29">
        <v>17018.705999999889</v>
      </c>
      <c r="D8241" s="29">
        <v>1</v>
      </c>
      <c r="E8241" s="29">
        <v>1</v>
      </c>
      <c r="F8241" s="29">
        <v>93585.681999999986</v>
      </c>
      <c r="G8241" s="29">
        <v>1</v>
      </c>
      <c r="H8241" s="29">
        <v>1</v>
      </c>
      <c r="I8241" s="29">
        <v>1</v>
      </c>
      <c r="K8241" s="432"/>
      <c r="L8241" s="432" t="e">
        <f>IF(K8241=0,#REF!,0)</f>
        <v>#REF!</v>
      </c>
      <c r="O8241">
        <v>57211.545592000002</v>
      </c>
      <c r="P8241">
        <v>128</v>
      </c>
    </row>
    <row r="8242" spans="1:16">
      <c r="A8242" s="29">
        <v>8240</v>
      </c>
      <c r="B8242" s="29">
        <v>1762.222</v>
      </c>
      <c r="C8242" s="29">
        <v>47060.743999999882</v>
      </c>
      <c r="D8242" s="29">
        <v>1</v>
      </c>
      <c r="E8242" s="29">
        <v>1</v>
      </c>
      <c r="F8242" s="29">
        <v>96519.764999999999</v>
      </c>
      <c r="G8242" s="29">
        <v>1</v>
      </c>
      <c r="H8242" s="29">
        <v>1</v>
      </c>
      <c r="I8242" s="29">
        <v>1</v>
      </c>
      <c r="K8242" s="432"/>
      <c r="L8242" s="432" t="e">
        <f>IF(K8242=0,#REF!,0)</f>
        <v>#REF!</v>
      </c>
      <c r="O8242">
        <v>57071.257140999987</v>
      </c>
      <c r="P8242">
        <v>127</v>
      </c>
    </row>
    <row r="8243" spans="1:16">
      <c r="A8243" s="29">
        <v>8241</v>
      </c>
      <c r="B8243" s="29">
        <v>1032.623999999998</v>
      </c>
      <c r="C8243" s="29">
        <v>74432.1179999999</v>
      </c>
      <c r="D8243" s="29">
        <v>1</v>
      </c>
      <c r="E8243" s="29">
        <v>1</v>
      </c>
      <c r="F8243" s="29">
        <v>88289.074000000008</v>
      </c>
      <c r="G8243" s="29">
        <v>1</v>
      </c>
      <c r="H8243" s="29">
        <v>1</v>
      </c>
      <c r="I8243" s="29">
        <v>1</v>
      </c>
      <c r="K8243" s="432"/>
      <c r="L8243" s="432" t="e">
        <f>IF(K8243=0,#REF!,0)</f>
        <v>#REF!</v>
      </c>
      <c r="O8243">
        <v>56718.429991999998</v>
      </c>
      <c r="P8243">
        <v>142</v>
      </c>
    </row>
    <row r="8244" spans="1:16">
      <c r="A8244" s="29">
        <v>8242</v>
      </c>
      <c r="B8244" s="29">
        <v>1153.2399999999991</v>
      </c>
      <c r="C8244" s="29">
        <v>90054.990999999893</v>
      </c>
      <c r="D8244" s="29">
        <v>1</v>
      </c>
      <c r="E8244" s="29">
        <v>1</v>
      </c>
      <c r="F8244" s="29">
        <v>76411.848999999987</v>
      </c>
      <c r="G8244" s="29">
        <v>1</v>
      </c>
      <c r="H8244" s="29">
        <v>1</v>
      </c>
      <c r="I8244" s="29">
        <v>1</v>
      </c>
      <c r="K8244" s="432"/>
      <c r="L8244" s="432" t="e">
        <f>IF(K8244=0,#REF!,0)</f>
        <v>#REF!</v>
      </c>
      <c r="O8244">
        <v>56708.154724</v>
      </c>
      <c r="P8244">
        <v>137</v>
      </c>
    </row>
    <row r="8245" spans="1:16">
      <c r="A8245" s="29">
        <v>8243</v>
      </c>
      <c r="B8245" s="29">
        <v>1213.5469999999989</v>
      </c>
      <c r="C8245" s="29">
        <v>105519.7019999998</v>
      </c>
      <c r="D8245" s="29">
        <v>1</v>
      </c>
      <c r="E8245" s="29">
        <v>1</v>
      </c>
      <c r="F8245" s="29">
        <v>65515.085999999887</v>
      </c>
      <c r="G8245" s="29">
        <v>1</v>
      </c>
      <c r="H8245" s="29">
        <v>1</v>
      </c>
      <c r="I8245" s="29">
        <v>1</v>
      </c>
      <c r="K8245" s="432"/>
      <c r="L8245" s="432" t="e">
        <f>IF(K8245=0,#REF!,0)</f>
        <v>#REF!</v>
      </c>
      <c r="O8245">
        <v>58479.528076000002</v>
      </c>
      <c r="P8245">
        <v>128</v>
      </c>
    </row>
    <row r="8246" spans="1:16">
      <c r="A8246" s="29">
        <v>8244</v>
      </c>
      <c r="B8246" s="29">
        <v>1213.5469999999989</v>
      </c>
      <c r="C8246" s="29">
        <v>88892.511999999901</v>
      </c>
      <c r="D8246" s="29">
        <v>1</v>
      </c>
      <c r="E8246" s="29">
        <v>1</v>
      </c>
      <c r="F8246" s="29">
        <v>56013.344999999899</v>
      </c>
      <c r="G8246" s="29">
        <v>1</v>
      </c>
      <c r="H8246" s="29">
        <v>1</v>
      </c>
      <c r="I8246" s="29">
        <v>1</v>
      </c>
      <c r="K8246" s="432"/>
      <c r="L8246" s="432" t="e">
        <f>IF(K8246=0,#REF!,0)</f>
        <v>#REF!</v>
      </c>
      <c r="O8246">
        <v>58197.260069999997</v>
      </c>
      <c r="P8246">
        <v>126</v>
      </c>
    </row>
    <row r="8247" spans="1:16">
      <c r="A8247" s="29">
        <v>8245</v>
      </c>
      <c r="B8247" s="29">
        <v>6200.1660000000002</v>
      </c>
      <c r="C8247" s="29">
        <v>51492.107999999898</v>
      </c>
      <c r="D8247" s="29">
        <v>1</v>
      </c>
      <c r="E8247" s="29">
        <v>1</v>
      </c>
      <c r="F8247" s="29">
        <v>37178.927999999898</v>
      </c>
      <c r="G8247" s="29">
        <v>1</v>
      </c>
      <c r="H8247" s="29">
        <v>1</v>
      </c>
      <c r="I8247" s="29">
        <v>1</v>
      </c>
      <c r="K8247" s="432"/>
      <c r="L8247" s="432" t="e">
        <f>IF(K8247=0,#REF!,0)</f>
        <v>#REF!</v>
      </c>
      <c r="O8247">
        <v>57948.064545000001</v>
      </c>
      <c r="P8247">
        <v>126</v>
      </c>
    </row>
    <row r="8248" spans="1:16">
      <c r="A8248" s="29">
        <v>8246</v>
      </c>
      <c r="B8248" s="29">
        <v>1762.222</v>
      </c>
      <c r="C8248" s="29">
        <v>70342.508999999889</v>
      </c>
      <c r="D8248" s="29">
        <v>1</v>
      </c>
      <c r="E8248" s="29">
        <v>1</v>
      </c>
      <c r="F8248" s="29">
        <v>40434.969999999892</v>
      </c>
      <c r="G8248" s="29">
        <v>1</v>
      </c>
      <c r="H8248" s="29">
        <v>1</v>
      </c>
      <c r="I8248" s="29">
        <v>1</v>
      </c>
      <c r="K8248" s="432"/>
      <c r="L8248" s="432" t="e">
        <f>IF(K8248=0,#REF!,0)</f>
        <v>#REF!</v>
      </c>
      <c r="O8248">
        <v>57247.21112</v>
      </c>
      <c r="P8248">
        <v>118</v>
      </c>
    </row>
    <row r="8249" spans="1:16">
      <c r="A8249" s="29">
        <v>8247</v>
      </c>
      <c r="B8249" s="29">
        <v>1032.623999999998</v>
      </c>
      <c r="C8249" s="29">
        <v>101779.7969999998</v>
      </c>
      <c r="D8249" s="29">
        <v>1</v>
      </c>
      <c r="E8249" s="29">
        <v>1</v>
      </c>
      <c r="F8249" s="29">
        <v>38429.068999999989</v>
      </c>
      <c r="G8249" s="29">
        <v>1</v>
      </c>
      <c r="H8249" s="29">
        <v>1</v>
      </c>
      <c r="I8249" s="29">
        <v>1</v>
      </c>
      <c r="K8249" s="432"/>
      <c r="L8249" s="432" t="e">
        <f>IF(K8249=0,#REF!,0)</f>
        <v>#REF!</v>
      </c>
      <c r="O8249">
        <v>57458.298188000001</v>
      </c>
      <c r="P8249">
        <v>108</v>
      </c>
    </row>
    <row r="8250" spans="1:16">
      <c r="A8250" s="29">
        <v>8248</v>
      </c>
      <c r="B8250" s="29">
        <v>1032.623999999998</v>
      </c>
      <c r="C8250" s="29">
        <v>86028.325999999899</v>
      </c>
      <c r="D8250" s="29">
        <v>1</v>
      </c>
      <c r="E8250" s="29">
        <v>1</v>
      </c>
      <c r="F8250" s="29">
        <v>39675.648999999998</v>
      </c>
      <c r="G8250" s="29">
        <v>1</v>
      </c>
      <c r="H8250" s="29">
        <v>1</v>
      </c>
      <c r="I8250" s="29">
        <v>1</v>
      </c>
      <c r="K8250" s="432"/>
      <c r="L8250" s="432" t="e">
        <f>IF(K8250=0,#REF!,0)</f>
        <v>#REF!</v>
      </c>
      <c r="O8250">
        <v>57947.703339</v>
      </c>
      <c r="P8250">
        <v>116</v>
      </c>
    </row>
    <row r="8251" spans="1:16">
      <c r="A8251" s="29">
        <v>8249</v>
      </c>
      <c r="B8251" s="29">
        <v>1032.623999999998</v>
      </c>
      <c r="C8251" s="29">
        <v>74422.643999999884</v>
      </c>
      <c r="D8251" s="29">
        <v>1</v>
      </c>
      <c r="E8251" s="29">
        <v>1</v>
      </c>
      <c r="F8251" s="29">
        <v>43721.283999999898</v>
      </c>
      <c r="G8251" s="29">
        <v>1</v>
      </c>
      <c r="H8251" s="29">
        <v>1</v>
      </c>
      <c r="I8251" s="29">
        <v>1</v>
      </c>
      <c r="K8251" s="432"/>
      <c r="L8251" s="432" t="e">
        <f>IF(K8251=0,#REF!,0)</f>
        <v>#REF!</v>
      </c>
      <c r="O8251">
        <v>58732.108856999999</v>
      </c>
      <c r="P8251">
        <v>137</v>
      </c>
    </row>
    <row r="8252" spans="1:16">
      <c r="A8252" s="29">
        <v>8250</v>
      </c>
      <c r="B8252" s="29">
        <v>1762.222</v>
      </c>
      <c r="C8252" s="29">
        <v>43147.450999999899</v>
      </c>
      <c r="D8252" s="29">
        <v>1</v>
      </c>
      <c r="E8252" s="29">
        <v>1</v>
      </c>
      <c r="F8252" s="29">
        <v>47870.407000000007</v>
      </c>
      <c r="G8252" s="29">
        <v>1</v>
      </c>
      <c r="H8252" s="29">
        <v>1</v>
      </c>
      <c r="I8252" s="29">
        <v>1</v>
      </c>
      <c r="K8252" s="432"/>
      <c r="L8252" s="432" t="e">
        <f>IF(K8252=0,#REF!,0)</f>
        <v>#REF!</v>
      </c>
      <c r="O8252">
        <v>58968.996674000002</v>
      </c>
      <c r="P8252">
        <v>147</v>
      </c>
    </row>
    <row r="8253" spans="1:16">
      <c r="A8253" s="29">
        <v>8251</v>
      </c>
      <c r="B8253" s="29">
        <v>6139.8579999999993</v>
      </c>
      <c r="C8253" s="29">
        <v>29541.4749999999</v>
      </c>
      <c r="D8253" s="29">
        <v>1</v>
      </c>
      <c r="E8253" s="29">
        <v>1</v>
      </c>
      <c r="F8253" s="29">
        <v>41398.008000000002</v>
      </c>
      <c r="G8253" s="29">
        <v>1</v>
      </c>
      <c r="H8253" s="29">
        <v>1</v>
      </c>
      <c r="I8253" s="29">
        <v>1</v>
      </c>
      <c r="K8253" s="432"/>
      <c r="L8253" s="432" t="e">
        <f>IF(K8253=0,#REF!,0)</f>
        <v>#REF!</v>
      </c>
      <c r="O8253">
        <v>60080.874726000002</v>
      </c>
      <c r="P8253">
        <v>165</v>
      </c>
    </row>
    <row r="8254" spans="1:16">
      <c r="A8254" s="29">
        <v>8252</v>
      </c>
      <c r="B8254" s="29">
        <v>7599.07</v>
      </c>
      <c r="C8254" s="29">
        <v>30914.6699999999</v>
      </c>
      <c r="D8254" s="29">
        <v>1</v>
      </c>
      <c r="E8254" s="29">
        <v>1</v>
      </c>
      <c r="F8254" s="29">
        <v>40325.116999999998</v>
      </c>
      <c r="G8254" s="29">
        <v>1</v>
      </c>
      <c r="H8254" s="29">
        <v>1</v>
      </c>
      <c r="I8254" s="29">
        <v>1</v>
      </c>
      <c r="K8254" s="432"/>
      <c r="L8254" s="432" t="e">
        <f>IF(K8254=0,#REF!,0)</f>
        <v>#REF!</v>
      </c>
      <c r="O8254">
        <v>58714.200012000001</v>
      </c>
      <c r="P8254">
        <v>180</v>
      </c>
    </row>
    <row r="8255" spans="1:16">
      <c r="A8255" s="29">
        <v>8253</v>
      </c>
      <c r="B8255" s="29">
        <v>1762.222</v>
      </c>
      <c r="C8255" s="29">
        <v>17246.174999999901</v>
      </c>
      <c r="D8255" s="29">
        <v>1</v>
      </c>
      <c r="E8255" s="29">
        <v>1</v>
      </c>
      <c r="F8255" s="29">
        <v>51538.165000000001</v>
      </c>
      <c r="G8255" s="29">
        <v>1</v>
      </c>
      <c r="H8255" s="29">
        <v>1</v>
      </c>
      <c r="I8255" s="29">
        <v>1</v>
      </c>
      <c r="K8255" s="432"/>
      <c r="L8255" s="432" t="e">
        <f>IF(K8255=0,#REF!,0)</f>
        <v>#REF!</v>
      </c>
      <c r="O8255">
        <v>58377.433228000002</v>
      </c>
      <c r="P8255">
        <v>181</v>
      </c>
    </row>
    <row r="8256" spans="1:16">
      <c r="A8256" s="29">
        <v>8254</v>
      </c>
      <c r="B8256" s="29">
        <v>1762.222</v>
      </c>
      <c r="C8256" s="29">
        <v>16869.915999999899</v>
      </c>
      <c r="D8256" s="29">
        <v>1</v>
      </c>
      <c r="E8256" s="29">
        <v>1</v>
      </c>
      <c r="F8256" s="29">
        <v>2981.5050000000001</v>
      </c>
      <c r="G8256" s="29">
        <v>1</v>
      </c>
      <c r="H8256" s="29">
        <v>1</v>
      </c>
      <c r="I8256" s="29">
        <v>1</v>
      </c>
      <c r="K8256" s="432"/>
      <c r="L8256" s="432" t="e">
        <f>IF(K8256=0,#REF!,0)</f>
        <v>#REF!</v>
      </c>
      <c r="O8256">
        <v>57655.761292000003</v>
      </c>
      <c r="P8256">
        <v>185</v>
      </c>
    </row>
    <row r="8257" spans="1:16">
      <c r="A8257" s="29">
        <v>8255</v>
      </c>
      <c r="B8257" s="29">
        <v>1762.222</v>
      </c>
      <c r="C8257" s="29">
        <v>16482.762999999901</v>
      </c>
      <c r="D8257" s="29">
        <v>1</v>
      </c>
      <c r="E8257" s="29">
        <v>1</v>
      </c>
      <c r="F8257" s="29">
        <v>1667.0429999999999</v>
      </c>
      <c r="G8257" s="29">
        <v>1</v>
      </c>
      <c r="H8257" s="29">
        <v>1</v>
      </c>
      <c r="I8257" s="29">
        <v>1</v>
      </c>
      <c r="K8257" s="432"/>
      <c r="L8257" s="432" t="e">
        <f>IF(K8257=0,#REF!,0)</f>
        <v>#REF!</v>
      </c>
      <c r="O8257">
        <v>58556.096863999999</v>
      </c>
      <c r="P8257">
        <v>179</v>
      </c>
    </row>
    <row r="8258" spans="1:16">
      <c r="A8258" s="29">
        <v>8256</v>
      </c>
      <c r="B8258" s="29">
        <v>1032.623999999998</v>
      </c>
      <c r="C8258" s="29">
        <v>16538.076999999899</v>
      </c>
      <c r="D8258" s="29">
        <v>1</v>
      </c>
      <c r="E8258" s="29">
        <v>1</v>
      </c>
      <c r="F8258" s="29">
        <v>1278.20999999999</v>
      </c>
      <c r="G8258" s="29">
        <v>1</v>
      </c>
      <c r="H8258" s="29">
        <v>1</v>
      </c>
      <c r="I8258" s="29">
        <v>1</v>
      </c>
      <c r="K8258" s="432"/>
      <c r="L8258" s="432" t="e">
        <f>IF(K8258=0,#REF!,0)</f>
        <v>#REF!</v>
      </c>
      <c r="O8258">
        <v>59922.404878000001</v>
      </c>
      <c r="P8258">
        <v>175</v>
      </c>
    </row>
    <row r="8259" spans="1:16">
      <c r="A8259" s="29">
        <v>8257</v>
      </c>
      <c r="B8259" s="29">
        <v>1032.623999999998</v>
      </c>
      <c r="C8259" s="29">
        <v>16620.859999999899</v>
      </c>
      <c r="D8259" s="29">
        <v>1</v>
      </c>
      <c r="E8259" s="29">
        <v>1</v>
      </c>
      <c r="F8259" s="29">
        <v>601.34799999999905</v>
      </c>
      <c r="G8259" s="29">
        <v>1</v>
      </c>
      <c r="H8259" s="29">
        <v>1</v>
      </c>
      <c r="I8259" s="29">
        <v>1</v>
      </c>
      <c r="K8259" s="432"/>
      <c r="L8259" s="432" t="e">
        <f>IF(K8259=0,#REF!,0)</f>
        <v>#REF!</v>
      </c>
      <c r="O8259">
        <v>59156.06018</v>
      </c>
      <c r="P8259">
        <v>163</v>
      </c>
    </row>
    <row r="8260" spans="1:16">
      <c r="A8260" s="29">
        <v>8258</v>
      </c>
      <c r="B8260" s="29">
        <v>1032.623999999998</v>
      </c>
      <c r="C8260" s="29">
        <v>16654.3289999999</v>
      </c>
      <c r="D8260" s="29">
        <v>1</v>
      </c>
      <c r="E8260" s="29">
        <v>1</v>
      </c>
      <c r="F8260" s="29">
        <v>556.41799999999807</v>
      </c>
      <c r="G8260" s="29">
        <v>1</v>
      </c>
      <c r="H8260" s="29">
        <v>1</v>
      </c>
      <c r="I8260" s="29">
        <v>1</v>
      </c>
      <c r="K8260" s="432"/>
      <c r="L8260" s="432" t="e">
        <f>IF(K8260=0,#REF!,0)</f>
        <v>#REF!</v>
      </c>
      <c r="O8260">
        <v>56504.429046999998</v>
      </c>
      <c r="P8260">
        <v>153</v>
      </c>
    </row>
    <row r="8261" spans="1:16">
      <c r="A8261" s="29">
        <v>8259</v>
      </c>
      <c r="B8261" s="29">
        <v>1032.623999999998</v>
      </c>
      <c r="C8261" s="29">
        <v>16753.619999999901</v>
      </c>
      <c r="D8261" s="29">
        <v>1</v>
      </c>
      <c r="E8261" s="29">
        <v>1</v>
      </c>
      <c r="F8261" s="29">
        <v>1766.368999999999</v>
      </c>
      <c r="G8261" s="29">
        <v>1</v>
      </c>
      <c r="H8261" s="29">
        <v>1</v>
      </c>
      <c r="I8261" s="29">
        <v>1</v>
      </c>
      <c r="K8261" s="432"/>
      <c r="L8261" s="432" t="e">
        <f>IF(K8261=0,#REF!,0)</f>
        <v>#REF!</v>
      </c>
      <c r="O8261">
        <v>55386.655516999999</v>
      </c>
      <c r="P8261">
        <v>160</v>
      </c>
    </row>
    <row r="8262" spans="1:16">
      <c r="A8262" s="29">
        <v>8260</v>
      </c>
      <c r="B8262" s="29">
        <v>1032.623999999998</v>
      </c>
      <c r="C8262" s="29">
        <v>16819.752999999899</v>
      </c>
      <c r="D8262" s="29">
        <v>1</v>
      </c>
      <c r="E8262" s="29">
        <v>1</v>
      </c>
      <c r="F8262" s="29">
        <v>5867.7030000000004</v>
      </c>
      <c r="G8262" s="29">
        <v>1</v>
      </c>
      <c r="H8262" s="29">
        <v>1</v>
      </c>
      <c r="I8262" s="29">
        <v>1</v>
      </c>
      <c r="K8262" s="432"/>
      <c r="L8262" s="432" t="e">
        <f>IF(K8262=0,#REF!,0)</f>
        <v>#REF!</v>
      </c>
      <c r="O8262">
        <v>55730.311646000002</v>
      </c>
      <c r="P8262">
        <v>158</v>
      </c>
    </row>
    <row r="8263" spans="1:16">
      <c r="A8263" s="29">
        <v>8261</v>
      </c>
      <c r="B8263" s="29">
        <v>1032.623999999998</v>
      </c>
      <c r="C8263" s="29">
        <v>16890.540999999888</v>
      </c>
      <c r="D8263" s="29">
        <v>1</v>
      </c>
      <c r="E8263" s="29">
        <v>1</v>
      </c>
      <c r="F8263" s="29">
        <v>10889.255999999999</v>
      </c>
      <c r="G8263" s="29">
        <v>1</v>
      </c>
      <c r="H8263" s="29">
        <v>1</v>
      </c>
      <c r="I8263" s="29">
        <v>1</v>
      </c>
      <c r="K8263" s="432"/>
      <c r="L8263" s="432" t="e">
        <f>IF(K8263=0,#REF!,0)</f>
        <v>#REF!</v>
      </c>
      <c r="O8263">
        <v>57000.856903</v>
      </c>
      <c r="P8263">
        <v>157</v>
      </c>
    </row>
    <row r="8264" spans="1:16">
      <c r="A8264" s="29">
        <v>8262</v>
      </c>
      <c r="B8264" s="29">
        <v>1762.222</v>
      </c>
      <c r="C8264" s="29">
        <v>16953.113999999889</v>
      </c>
      <c r="D8264" s="29">
        <v>1</v>
      </c>
      <c r="E8264" s="29">
        <v>1</v>
      </c>
      <c r="F8264" s="29">
        <v>15999.303999999889</v>
      </c>
      <c r="G8264" s="29">
        <v>1</v>
      </c>
      <c r="H8264" s="29">
        <v>1</v>
      </c>
      <c r="I8264" s="29">
        <v>1</v>
      </c>
      <c r="K8264" s="432"/>
      <c r="L8264" s="432" t="e">
        <f>IF(K8264=0,#REF!,0)</f>
        <v>#REF!</v>
      </c>
      <c r="O8264">
        <v>59251.424651000001</v>
      </c>
      <c r="P8264">
        <v>155</v>
      </c>
    </row>
    <row r="8265" spans="1:16">
      <c r="A8265" s="29">
        <v>8263</v>
      </c>
      <c r="B8265" s="29">
        <v>6139.8579999999993</v>
      </c>
      <c r="C8265" s="29">
        <v>17090.645999999899</v>
      </c>
      <c r="D8265" s="29">
        <v>1</v>
      </c>
      <c r="E8265" s="29">
        <v>1</v>
      </c>
      <c r="F8265" s="29">
        <v>96031.958999999988</v>
      </c>
      <c r="G8265" s="29">
        <v>1</v>
      </c>
      <c r="H8265" s="29">
        <v>1</v>
      </c>
      <c r="I8265" s="29">
        <v>1</v>
      </c>
      <c r="K8265" s="432"/>
      <c r="L8265" s="432" t="e">
        <f>IF(K8265=0,#REF!,0)</f>
        <v>#REF!</v>
      </c>
      <c r="O8265">
        <v>62428.802733999997</v>
      </c>
      <c r="P8265">
        <v>172</v>
      </c>
    </row>
    <row r="8266" spans="1:16">
      <c r="A8266" s="29">
        <v>8264</v>
      </c>
      <c r="B8266" s="29">
        <v>1762.222</v>
      </c>
      <c r="C8266" s="29">
        <v>46793.02999999989</v>
      </c>
      <c r="D8266" s="29">
        <v>1</v>
      </c>
      <c r="E8266" s="29">
        <v>1</v>
      </c>
      <c r="F8266" s="29">
        <v>98622.285999999891</v>
      </c>
      <c r="G8266" s="29">
        <v>1</v>
      </c>
      <c r="H8266" s="29">
        <v>1</v>
      </c>
      <c r="I8266" s="29">
        <v>1</v>
      </c>
      <c r="K8266" s="432"/>
      <c r="L8266" s="432" t="e">
        <f>IF(K8266=0,#REF!,0)</f>
        <v>#REF!</v>
      </c>
      <c r="O8266">
        <v>66490.465760000006</v>
      </c>
      <c r="P8266">
        <v>197</v>
      </c>
    </row>
    <row r="8267" spans="1:16">
      <c r="A8267" s="29">
        <v>8265</v>
      </c>
      <c r="B8267" s="29">
        <v>1032.623999999998</v>
      </c>
      <c r="C8267" s="29">
        <v>74083.987999999896</v>
      </c>
      <c r="D8267" s="29">
        <v>1</v>
      </c>
      <c r="E8267" s="29">
        <v>1</v>
      </c>
      <c r="F8267" s="29">
        <v>90050.869999999893</v>
      </c>
      <c r="G8267" s="29">
        <v>1</v>
      </c>
      <c r="H8267" s="29">
        <v>1</v>
      </c>
      <c r="I8267" s="29">
        <v>1</v>
      </c>
      <c r="K8267" s="432"/>
      <c r="L8267" s="432" t="e">
        <f>IF(K8267=0,#REF!,0)</f>
        <v>#REF!</v>
      </c>
      <c r="O8267">
        <v>69233.496339000005</v>
      </c>
      <c r="P8267">
        <v>178</v>
      </c>
    </row>
    <row r="8268" spans="1:16">
      <c r="A8268" s="29">
        <v>8266</v>
      </c>
      <c r="B8268" s="29">
        <v>1153.2399999999991</v>
      </c>
      <c r="C8268" s="29">
        <v>89728.328999999881</v>
      </c>
      <c r="D8268" s="29">
        <v>1</v>
      </c>
      <c r="E8268" s="29">
        <v>1</v>
      </c>
      <c r="F8268" s="29">
        <v>78011.061000000002</v>
      </c>
      <c r="G8268" s="29">
        <v>1</v>
      </c>
      <c r="H8268" s="29">
        <v>1</v>
      </c>
      <c r="I8268" s="29">
        <v>1</v>
      </c>
      <c r="K8268" s="432"/>
      <c r="L8268" s="432" t="e">
        <f>IF(K8268=0,#REF!,0)</f>
        <v>#REF!</v>
      </c>
      <c r="O8268">
        <v>76600.351684000008</v>
      </c>
      <c r="P8268">
        <v>161</v>
      </c>
    </row>
    <row r="8269" spans="1:16">
      <c r="A8269" s="29">
        <v>8267</v>
      </c>
      <c r="B8269" s="29">
        <v>1213.5469999999989</v>
      </c>
      <c r="C8269" s="29">
        <v>105192.3409999998</v>
      </c>
      <c r="D8269" s="29">
        <v>1</v>
      </c>
      <c r="E8269" s="29">
        <v>1</v>
      </c>
      <c r="F8269" s="29">
        <v>66244.664999999994</v>
      </c>
      <c r="G8269" s="29">
        <v>1</v>
      </c>
      <c r="H8269" s="29">
        <v>1</v>
      </c>
      <c r="I8269" s="29">
        <v>1</v>
      </c>
      <c r="K8269" s="432"/>
      <c r="L8269" s="432" t="e">
        <f>IF(K8269=0,#REF!,0)</f>
        <v>#REF!</v>
      </c>
      <c r="O8269">
        <v>77276.448822000006</v>
      </c>
      <c r="P8269">
        <v>145</v>
      </c>
    </row>
    <row r="8270" spans="1:16">
      <c r="A8270" s="29">
        <v>8268</v>
      </c>
      <c r="B8270" s="29">
        <v>1213.5469999999989</v>
      </c>
      <c r="C8270" s="29">
        <v>88614.940999999904</v>
      </c>
      <c r="D8270" s="29">
        <v>1</v>
      </c>
      <c r="E8270" s="29">
        <v>1</v>
      </c>
      <c r="F8270" s="29">
        <v>56837.167999999998</v>
      </c>
      <c r="G8270" s="29">
        <v>1</v>
      </c>
      <c r="H8270" s="29">
        <v>1</v>
      </c>
      <c r="I8270" s="29">
        <v>1</v>
      </c>
      <c r="K8270" s="432"/>
      <c r="L8270" s="432" t="e">
        <f>IF(K8270=0,#REF!,0)</f>
        <v>#REF!</v>
      </c>
      <c r="O8270">
        <v>77300.538665999993</v>
      </c>
      <c r="P8270">
        <v>131</v>
      </c>
    </row>
    <row r="8271" spans="1:16">
      <c r="A8271" s="29">
        <v>8269</v>
      </c>
      <c r="B8271" s="29">
        <v>6200.1660000000002</v>
      </c>
      <c r="C8271" s="29">
        <v>51330.432999999903</v>
      </c>
      <c r="D8271" s="29">
        <v>1</v>
      </c>
      <c r="E8271" s="29">
        <v>1</v>
      </c>
      <c r="F8271" s="29">
        <v>39428.141000000003</v>
      </c>
      <c r="G8271" s="29">
        <v>1</v>
      </c>
      <c r="H8271" s="29">
        <v>1</v>
      </c>
      <c r="I8271" s="29">
        <v>1</v>
      </c>
      <c r="K8271" s="432"/>
      <c r="L8271" s="432" t="e">
        <f>IF(K8271=0,#REF!,0)</f>
        <v>#REF!</v>
      </c>
      <c r="O8271">
        <v>73354.731476999994</v>
      </c>
      <c r="P8271">
        <v>131</v>
      </c>
    </row>
    <row r="8272" spans="1:16">
      <c r="A8272" s="29">
        <v>8270</v>
      </c>
      <c r="B8272" s="29">
        <v>1762.222</v>
      </c>
      <c r="C8272" s="29">
        <v>70273.058999999892</v>
      </c>
      <c r="D8272" s="29">
        <v>1</v>
      </c>
      <c r="E8272" s="29">
        <v>1</v>
      </c>
      <c r="F8272" s="29">
        <v>43416.067999999999</v>
      </c>
      <c r="G8272" s="29">
        <v>1</v>
      </c>
      <c r="H8272" s="29">
        <v>1</v>
      </c>
      <c r="I8272" s="29">
        <v>1</v>
      </c>
      <c r="K8272" s="432"/>
      <c r="L8272" s="432" t="e">
        <f>IF(K8272=0,#REF!,0)</f>
        <v>#REF!</v>
      </c>
      <c r="O8272">
        <v>72349.177398</v>
      </c>
      <c r="P8272">
        <v>145</v>
      </c>
    </row>
    <row r="8273" spans="1:16">
      <c r="A8273" s="29">
        <v>8271</v>
      </c>
      <c r="B8273" s="29">
        <v>1032.623999999998</v>
      </c>
      <c r="C8273" s="29">
        <v>101719.2329999998</v>
      </c>
      <c r="D8273" s="29">
        <v>1</v>
      </c>
      <c r="E8273" s="29">
        <v>1</v>
      </c>
      <c r="F8273" s="29">
        <v>41040.977999999988</v>
      </c>
      <c r="G8273" s="29">
        <v>1</v>
      </c>
      <c r="H8273" s="29">
        <v>1</v>
      </c>
      <c r="I8273" s="29">
        <v>1</v>
      </c>
      <c r="K8273" s="432"/>
      <c r="L8273" s="432" t="e">
        <f>IF(K8273=0,#REF!,0)</f>
        <v>#REF!</v>
      </c>
      <c r="O8273">
        <v>75542.513214999999</v>
      </c>
      <c r="P8273">
        <v>153</v>
      </c>
    </row>
    <row r="8274" spans="1:16">
      <c r="A8274" s="29">
        <v>8272</v>
      </c>
      <c r="B8274" s="29">
        <v>1032.623999999998</v>
      </c>
      <c r="C8274" s="29">
        <v>85941.336999999898</v>
      </c>
      <c r="D8274" s="29">
        <v>1</v>
      </c>
      <c r="E8274" s="29">
        <v>1</v>
      </c>
      <c r="F8274" s="29">
        <v>41673.656000000003</v>
      </c>
      <c r="G8274" s="29">
        <v>1</v>
      </c>
      <c r="H8274" s="29">
        <v>1</v>
      </c>
      <c r="I8274" s="29">
        <v>1</v>
      </c>
      <c r="K8274" s="432"/>
      <c r="L8274" s="432" t="e">
        <f>IF(K8274=0,#REF!,0)</f>
        <v>#REF!</v>
      </c>
      <c r="O8274">
        <v>75986.097290999998</v>
      </c>
      <c r="P8274">
        <v>162</v>
      </c>
    </row>
    <row r="8275" spans="1:16">
      <c r="A8275" s="29">
        <v>8273</v>
      </c>
      <c r="B8275" s="29">
        <v>1032.623999999998</v>
      </c>
      <c r="C8275" s="29">
        <v>74391.028999999893</v>
      </c>
      <c r="D8275" s="29">
        <v>1</v>
      </c>
      <c r="E8275" s="29">
        <v>1</v>
      </c>
      <c r="F8275" s="29">
        <v>46107.303</v>
      </c>
      <c r="G8275" s="29">
        <v>1</v>
      </c>
      <c r="H8275" s="29">
        <v>1</v>
      </c>
      <c r="I8275" s="29">
        <v>1</v>
      </c>
      <c r="K8275" s="432"/>
      <c r="L8275" s="432" t="e">
        <f>IF(K8275=0,#REF!,0)</f>
        <v>#REF!</v>
      </c>
      <c r="O8275">
        <v>77252.803832999998</v>
      </c>
      <c r="P8275">
        <v>175</v>
      </c>
    </row>
    <row r="8276" spans="1:16">
      <c r="A8276" s="29">
        <v>8274</v>
      </c>
      <c r="B8276" s="29">
        <v>1762.222</v>
      </c>
      <c r="C8276" s="29">
        <v>43094.174999999886</v>
      </c>
      <c r="D8276" s="29">
        <v>1</v>
      </c>
      <c r="E8276" s="29">
        <v>1</v>
      </c>
      <c r="F8276" s="29">
        <v>49666.396000000001</v>
      </c>
      <c r="G8276" s="29">
        <v>1</v>
      </c>
      <c r="H8276" s="29">
        <v>1</v>
      </c>
      <c r="I8276" s="29">
        <v>1</v>
      </c>
      <c r="K8276" s="432"/>
      <c r="L8276" s="432" t="e">
        <f>IF(K8276=0,#REF!,0)</f>
        <v>#REF!</v>
      </c>
      <c r="O8276">
        <v>78232.000548999989</v>
      </c>
      <c r="P8276">
        <v>208</v>
      </c>
    </row>
    <row r="8277" spans="1:16">
      <c r="A8277" s="29">
        <v>8275</v>
      </c>
      <c r="B8277" s="29">
        <v>6139.8579999999993</v>
      </c>
      <c r="C8277" s="29">
        <v>29599.214999999891</v>
      </c>
      <c r="D8277" s="29">
        <v>1</v>
      </c>
      <c r="E8277" s="29">
        <v>1</v>
      </c>
      <c r="F8277" s="29">
        <v>43700.940999999992</v>
      </c>
      <c r="G8277" s="29">
        <v>1</v>
      </c>
      <c r="H8277" s="29">
        <v>1</v>
      </c>
      <c r="I8277" s="29">
        <v>1</v>
      </c>
      <c r="K8277" s="432"/>
      <c r="L8277" s="432" t="e">
        <f>IF(K8277=0,#REF!,0)</f>
        <v>#REF!</v>
      </c>
      <c r="O8277">
        <v>77444.140809000004</v>
      </c>
      <c r="P8277">
        <v>217</v>
      </c>
    </row>
    <row r="8278" spans="1:16">
      <c r="A8278" s="29">
        <v>8276</v>
      </c>
      <c r="B8278" s="29">
        <v>7599.07</v>
      </c>
      <c r="C8278" s="29">
        <v>30991.075999999899</v>
      </c>
      <c r="D8278" s="29">
        <v>1</v>
      </c>
      <c r="E8278" s="29">
        <v>1</v>
      </c>
      <c r="F8278" s="29">
        <v>42939.250999999997</v>
      </c>
      <c r="G8278" s="29">
        <v>1</v>
      </c>
      <c r="H8278" s="29">
        <v>1</v>
      </c>
      <c r="I8278" s="29">
        <v>1</v>
      </c>
      <c r="K8278" s="432"/>
      <c r="L8278" s="432" t="e">
        <f>IF(K8278=0,#REF!,0)</f>
        <v>#REF!</v>
      </c>
      <c r="O8278">
        <v>74442.819275000002</v>
      </c>
      <c r="P8278">
        <v>210</v>
      </c>
    </row>
    <row r="8279" spans="1:16">
      <c r="A8279" s="29">
        <v>8277</v>
      </c>
      <c r="B8279" s="29">
        <v>1762.222</v>
      </c>
      <c r="C8279" s="29">
        <v>17330.1899999999</v>
      </c>
      <c r="D8279" s="29">
        <v>1</v>
      </c>
      <c r="E8279" s="29">
        <v>1</v>
      </c>
      <c r="F8279" s="29">
        <v>54373.422999999901</v>
      </c>
      <c r="G8279" s="29">
        <v>1</v>
      </c>
      <c r="H8279" s="29">
        <v>1</v>
      </c>
      <c r="I8279" s="29">
        <v>1</v>
      </c>
      <c r="K8279" s="432"/>
      <c r="L8279" s="432" t="e">
        <f>IF(K8279=0,#REF!,0)</f>
        <v>#REF!</v>
      </c>
      <c r="O8279">
        <v>71332.567565999998</v>
      </c>
      <c r="P8279">
        <v>223</v>
      </c>
    </row>
    <row r="8280" spans="1:16">
      <c r="A8280" s="29">
        <v>8278</v>
      </c>
      <c r="B8280" s="29">
        <v>1762.222</v>
      </c>
      <c r="C8280" s="29">
        <v>16951.04899999989</v>
      </c>
      <c r="D8280" s="29">
        <v>1</v>
      </c>
      <c r="E8280" s="29">
        <v>1</v>
      </c>
      <c r="F8280" s="29">
        <v>2982.3149999999901</v>
      </c>
      <c r="G8280" s="29">
        <v>1</v>
      </c>
      <c r="H8280" s="29">
        <v>1</v>
      </c>
      <c r="I8280" s="29">
        <v>1</v>
      </c>
      <c r="K8280" s="432"/>
      <c r="L8280" s="432" t="e">
        <f>IF(K8280=0,#REF!,0)</f>
        <v>#REF!</v>
      </c>
      <c r="O8280">
        <v>69003.608398000011</v>
      </c>
      <c r="P8280">
        <v>224</v>
      </c>
    </row>
    <row r="8281" spans="1:16">
      <c r="A8281" s="29">
        <v>8279</v>
      </c>
      <c r="B8281" s="29">
        <v>1762.222</v>
      </c>
      <c r="C8281" s="29">
        <v>16569.744999999901</v>
      </c>
      <c r="D8281" s="29">
        <v>1</v>
      </c>
      <c r="E8281" s="29">
        <v>1</v>
      </c>
      <c r="F8281" s="29">
        <v>1667.61599999999</v>
      </c>
      <c r="G8281" s="29">
        <v>1</v>
      </c>
      <c r="H8281" s="29">
        <v>1</v>
      </c>
      <c r="I8281" s="29">
        <v>1</v>
      </c>
      <c r="K8281" s="432"/>
      <c r="L8281" s="432" t="e">
        <f>IF(K8281=0,#REF!,0)</f>
        <v>#REF!</v>
      </c>
      <c r="O8281">
        <v>67551.220275999993</v>
      </c>
      <c r="P8281">
        <v>220</v>
      </c>
    </row>
    <row r="8282" spans="1:16">
      <c r="A8282" s="29">
        <v>8280</v>
      </c>
      <c r="B8282" s="29">
        <v>1032.623999999998</v>
      </c>
      <c r="C8282" s="29">
        <v>16626.942999999901</v>
      </c>
      <c r="D8282" s="29">
        <v>1</v>
      </c>
      <c r="E8282" s="29">
        <v>1</v>
      </c>
      <c r="F8282" s="29">
        <v>1284.2940000000001</v>
      </c>
      <c r="G8282" s="29">
        <v>1</v>
      </c>
      <c r="H8282" s="29">
        <v>1</v>
      </c>
      <c r="I8282" s="29">
        <v>1</v>
      </c>
      <c r="K8282" s="432"/>
      <c r="L8282" s="432" t="e">
        <f>IF(K8282=0,#REF!,0)</f>
        <v>#REF!</v>
      </c>
      <c r="O8282">
        <v>67554.931458000006</v>
      </c>
      <c r="P8282">
        <v>211</v>
      </c>
    </row>
    <row r="8283" spans="1:16">
      <c r="A8283" s="29">
        <v>8281</v>
      </c>
      <c r="B8283" s="29">
        <v>1032.623999999998</v>
      </c>
      <c r="C8283" s="29">
        <v>16742.885999999889</v>
      </c>
      <c r="D8283" s="29">
        <v>1</v>
      </c>
      <c r="E8283" s="29">
        <v>1</v>
      </c>
      <c r="F8283" s="29">
        <v>654.34599999999989</v>
      </c>
      <c r="G8283" s="29">
        <v>1</v>
      </c>
      <c r="H8283" s="29">
        <v>1</v>
      </c>
      <c r="I8283" s="29">
        <v>1</v>
      </c>
      <c r="K8283" s="432"/>
      <c r="L8283" s="432" t="e">
        <f>IF(K8283=0,#REF!,0)</f>
        <v>#REF!</v>
      </c>
      <c r="O8283">
        <v>66642.963072999992</v>
      </c>
      <c r="P8283">
        <v>192</v>
      </c>
    </row>
    <row r="8284" spans="1:16">
      <c r="A8284" s="29">
        <v>8282</v>
      </c>
      <c r="B8284" s="29">
        <v>1032.623999999998</v>
      </c>
      <c r="C8284" s="29">
        <v>16768.690999999901</v>
      </c>
      <c r="D8284" s="29">
        <v>1</v>
      </c>
      <c r="E8284" s="29">
        <v>1</v>
      </c>
      <c r="F8284" s="29">
        <v>1030.8069999999991</v>
      </c>
      <c r="G8284" s="29">
        <v>1</v>
      </c>
      <c r="H8284" s="29">
        <v>1</v>
      </c>
      <c r="I8284" s="29">
        <v>1</v>
      </c>
      <c r="K8284" s="432"/>
      <c r="L8284" s="432" t="e">
        <f>IF(K8284=0,#REF!,0)</f>
        <v>#REF!</v>
      </c>
      <c r="O8284">
        <v>64271.307739999997</v>
      </c>
      <c r="P8284">
        <v>188</v>
      </c>
    </row>
    <row r="8285" spans="1:16">
      <c r="A8285" s="29">
        <v>8283</v>
      </c>
      <c r="B8285" s="29">
        <v>1032.623999999998</v>
      </c>
      <c r="C8285" s="29">
        <v>16876.790999999899</v>
      </c>
      <c r="D8285" s="29">
        <v>1</v>
      </c>
      <c r="E8285" s="29">
        <v>1</v>
      </c>
      <c r="F8285" s="29">
        <v>4487.5189999999993</v>
      </c>
      <c r="G8285" s="29">
        <v>1</v>
      </c>
      <c r="H8285" s="29">
        <v>1</v>
      </c>
      <c r="I8285" s="29">
        <v>1</v>
      </c>
      <c r="K8285" s="432"/>
      <c r="L8285" s="432" t="e">
        <f>IF(K8285=0,#REF!,0)</f>
        <v>#REF!</v>
      </c>
      <c r="O8285">
        <v>63324.138122999997</v>
      </c>
      <c r="P8285">
        <v>189</v>
      </c>
    </row>
    <row r="8286" spans="1:16">
      <c r="A8286" s="29">
        <v>8284</v>
      </c>
      <c r="B8286" s="29">
        <v>1032.623999999998</v>
      </c>
      <c r="C8286" s="29">
        <v>16939.180999999899</v>
      </c>
      <c r="D8286" s="29">
        <v>1</v>
      </c>
      <c r="E8286" s="29">
        <v>1</v>
      </c>
      <c r="F8286" s="29">
        <v>9663.8609999999899</v>
      </c>
      <c r="G8286" s="29">
        <v>1</v>
      </c>
      <c r="H8286" s="29">
        <v>1</v>
      </c>
      <c r="I8286" s="29">
        <v>1</v>
      </c>
      <c r="K8286" s="432"/>
      <c r="L8286" s="432" t="e">
        <f>IF(K8286=0,#REF!,0)</f>
        <v>#REF!</v>
      </c>
      <c r="O8286">
        <v>62868.722351999997</v>
      </c>
      <c r="P8286">
        <v>181</v>
      </c>
    </row>
    <row r="8287" spans="1:16">
      <c r="A8287" s="29">
        <v>8285</v>
      </c>
      <c r="B8287" s="29">
        <v>1032.623999999998</v>
      </c>
      <c r="C8287" s="29">
        <v>17024.548999999901</v>
      </c>
      <c r="D8287" s="29">
        <v>1</v>
      </c>
      <c r="E8287" s="29">
        <v>1</v>
      </c>
      <c r="F8287" s="29">
        <v>14476.615</v>
      </c>
      <c r="G8287" s="29">
        <v>1</v>
      </c>
      <c r="H8287" s="29">
        <v>1</v>
      </c>
      <c r="I8287" s="29">
        <v>1</v>
      </c>
      <c r="K8287" s="432"/>
      <c r="L8287" s="432" t="e">
        <f>IF(K8287=0,#REF!,0)</f>
        <v>#REF!</v>
      </c>
      <c r="O8287">
        <v>62809.414674</v>
      </c>
      <c r="P8287">
        <v>176</v>
      </c>
    </row>
    <row r="8288" spans="1:16">
      <c r="A8288" s="29">
        <v>8286</v>
      </c>
      <c r="B8288" s="29">
        <v>1762.222</v>
      </c>
      <c r="C8288" s="29">
        <v>17066.149999999889</v>
      </c>
      <c r="D8288" s="29">
        <v>1</v>
      </c>
      <c r="E8288" s="29">
        <v>1</v>
      </c>
      <c r="F8288" s="29">
        <v>19071.2389999999</v>
      </c>
      <c r="G8288" s="29">
        <v>1</v>
      </c>
      <c r="H8288" s="29">
        <v>1</v>
      </c>
      <c r="I8288" s="29">
        <v>1</v>
      </c>
      <c r="K8288" s="432"/>
      <c r="L8288" s="432" t="e">
        <f>IF(K8288=0,#REF!,0)</f>
        <v>#REF!</v>
      </c>
      <c r="O8288">
        <v>63813.824647000001</v>
      </c>
      <c r="P8288">
        <v>175</v>
      </c>
    </row>
    <row r="8289" spans="1:16">
      <c r="A8289" s="29">
        <v>8287</v>
      </c>
      <c r="B8289" s="29">
        <v>6139.8579999999993</v>
      </c>
      <c r="C8289" s="29">
        <v>17229.0109999999</v>
      </c>
      <c r="D8289" s="29">
        <v>1</v>
      </c>
      <c r="E8289" s="29">
        <v>1</v>
      </c>
      <c r="F8289" s="29">
        <v>99395.862999999896</v>
      </c>
      <c r="G8289" s="29">
        <v>1</v>
      </c>
      <c r="H8289" s="29">
        <v>1</v>
      </c>
      <c r="I8289" s="29">
        <v>1</v>
      </c>
      <c r="K8289" s="432"/>
      <c r="L8289" s="432" t="e">
        <f>IF(K8289=0,#REF!,0)</f>
        <v>#REF!</v>
      </c>
      <c r="O8289">
        <v>65935.374786</v>
      </c>
      <c r="P8289">
        <v>193</v>
      </c>
    </row>
    <row r="8290" spans="1:16">
      <c r="A8290" s="29">
        <v>8288</v>
      </c>
      <c r="B8290" s="29">
        <v>1762.222</v>
      </c>
      <c r="C8290" s="29">
        <v>46922.675999999883</v>
      </c>
      <c r="D8290" s="29">
        <v>1</v>
      </c>
      <c r="E8290" s="29">
        <v>1</v>
      </c>
      <c r="F8290" s="29">
        <v>102009.52499999991</v>
      </c>
      <c r="G8290" s="29">
        <v>1</v>
      </c>
      <c r="H8290" s="29">
        <v>1</v>
      </c>
      <c r="I8290" s="29">
        <v>1</v>
      </c>
      <c r="K8290" s="432"/>
      <c r="L8290" s="432" t="e">
        <f>IF(K8290=0,#REF!,0)</f>
        <v>#REF!</v>
      </c>
      <c r="O8290">
        <v>69409.523650999996</v>
      </c>
      <c r="P8290">
        <v>215</v>
      </c>
    </row>
    <row r="8291" spans="1:16">
      <c r="A8291" s="29">
        <v>8289</v>
      </c>
      <c r="B8291" s="29">
        <v>1032.623999999998</v>
      </c>
      <c r="C8291" s="29">
        <v>74236.267999999895</v>
      </c>
      <c r="D8291" s="29">
        <v>1</v>
      </c>
      <c r="E8291" s="29">
        <v>1</v>
      </c>
      <c r="F8291" s="29">
        <v>93410.346999999907</v>
      </c>
      <c r="G8291" s="29">
        <v>1</v>
      </c>
      <c r="H8291" s="29">
        <v>1</v>
      </c>
      <c r="I8291" s="29">
        <v>1</v>
      </c>
      <c r="K8291" s="432"/>
      <c r="L8291" s="432" t="e">
        <f>IF(K8291=0,#REF!,0)</f>
        <v>#REF!</v>
      </c>
      <c r="O8291">
        <v>73595.789428000004</v>
      </c>
      <c r="P8291">
        <v>194</v>
      </c>
    </row>
    <row r="8292" spans="1:16">
      <c r="A8292" s="29">
        <v>8290</v>
      </c>
      <c r="B8292" s="29">
        <v>1153.2399999999991</v>
      </c>
      <c r="C8292" s="29">
        <v>89875.599999999889</v>
      </c>
      <c r="D8292" s="29">
        <v>1</v>
      </c>
      <c r="E8292" s="29">
        <v>1</v>
      </c>
      <c r="F8292" s="29">
        <v>80764.78199999989</v>
      </c>
      <c r="G8292" s="29">
        <v>1</v>
      </c>
      <c r="H8292" s="29">
        <v>1</v>
      </c>
      <c r="I8292" s="29">
        <v>1</v>
      </c>
      <c r="K8292" s="432"/>
      <c r="L8292" s="432" t="e">
        <f>IF(K8292=0,#REF!,0)</f>
        <v>#REF!</v>
      </c>
      <c r="O8292">
        <v>79136.447754000008</v>
      </c>
      <c r="P8292">
        <v>168</v>
      </c>
    </row>
    <row r="8293" spans="1:16">
      <c r="A8293" s="29">
        <v>8291</v>
      </c>
      <c r="B8293" s="29">
        <v>1213.5469999999989</v>
      </c>
      <c r="C8293" s="29">
        <v>105413.9519999998</v>
      </c>
      <c r="D8293" s="29">
        <v>1</v>
      </c>
      <c r="E8293" s="29">
        <v>1</v>
      </c>
      <c r="F8293" s="29">
        <v>70031.029999999897</v>
      </c>
      <c r="G8293" s="29">
        <v>1</v>
      </c>
      <c r="H8293" s="29">
        <v>1</v>
      </c>
      <c r="I8293" s="29">
        <v>1</v>
      </c>
      <c r="K8293" s="432"/>
      <c r="L8293" s="432" t="e">
        <f>IF(K8293=0,#REF!,0)</f>
        <v>#REF!</v>
      </c>
      <c r="O8293">
        <v>79688.308959999995</v>
      </c>
      <c r="P8293">
        <v>143</v>
      </c>
    </row>
    <row r="8294" spans="1:16">
      <c r="A8294" s="29">
        <v>8292</v>
      </c>
      <c r="B8294" s="29">
        <v>1213.5469999999989</v>
      </c>
      <c r="C8294" s="29">
        <v>88887.110999999888</v>
      </c>
      <c r="D8294" s="29">
        <v>1</v>
      </c>
      <c r="E8294" s="29">
        <v>1</v>
      </c>
      <c r="F8294" s="29">
        <v>61124.703999999903</v>
      </c>
      <c r="G8294" s="29">
        <v>1</v>
      </c>
      <c r="H8294" s="29">
        <v>1</v>
      </c>
      <c r="I8294" s="29">
        <v>1</v>
      </c>
      <c r="K8294" s="432"/>
      <c r="L8294" s="432" t="e">
        <f>IF(K8294=0,#REF!,0)</f>
        <v>#REF!</v>
      </c>
      <c r="O8294">
        <v>78489.408263999998</v>
      </c>
      <c r="P8294">
        <v>134</v>
      </c>
    </row>
    <row r="8295" spans="1:16">
      <c r="A8295" s="29">
        <v>8293</v>
      </c>
      <c r="B8295" s="29">
        <v>6200.1660000000002</v>
      </c>
      <c r="C8295" s="29">
        <v>51629.678999999902</v>
      </c>
      <c r="D8295" s="29">
        <v>1</v>
      </c>
      <c r="E8295" s="29">
        <v>1</v>
      </c>
      <c r="F8295" s="29">
        <v>43702.595000000001</v>
      </c>
      <c r="G8295" s="29">
        <v>1</v>
      </c>
      <c r="H8295" s="29">
        <v>1</v>
      </c>
      <c r="I8295" s="29">
        <v>1</v>
      </c>
      <c r="K8295" s="432"/>
      <c r="L8295" s="432" t="e">
        <f>IF(K8295=0,#REF!,0)</f>
        <v>#REF!</v>
      </c>
      <c r="O8295">
        <v>74947.552856999988</v>
      </c>
      <c r="P8295">
        <v>113</v>
      </c>
    </row>
    <row r="8296" spans="1:16">
      <c r="A8296" s="29">
        <v>8294</v>
      </c>
      <c r="B8296" s="29">
        <v>1762.222</v>
      </c>
      <c r="C8296" s="29">
        <v>70586.479999999894</v>
      </c>
      <c r="D8296" s="29">
        <v>1</v>
      </c>
      <c r="E8296" s="29">
        <v>1</v>
      </c>
      <c r="F8296" s="29">
        <v>47824.889999999992</v>
      </c>
      <c r="G8296" s="29">
        <v>1</v>
      </c>
      <c r="H8296" s="29">
        <v>1</v>
      </c>
      <c r="I8296" s="29">
        <v>1</v>
      </c>
      <c r="K8296" s="432"/>
      <c r="L8296" s="432" t="e">
        <f>IF(K8296=0,#REF!,0)</f>
        <v>#REF!</v>
      </c>
      <c r="O8296">
        <v>73422.02270500001</v>
      </c>
      <c r="P8296">
        <v>115</v>
      </c>
    </row>
    <row r="8297" spans="1:16">
      <c r="A8297" s="29">
        <v>8295</v>
      </c>
      <c r="B8297" s="29">
        <v>1032.623999999998</v>
      </c>
      <c r="C8297" s="29">
        <v>102128.1069999998</v>
      </c>
      <c r="D8297" s="29">
        <v>1</v>
      </c>
      <c r="E8297" s="29">
        <v>1</v>
      </c>
      <c r="F8297" s="29">
        <v>46818.385000000002</v>
      </c>
      <c r="G8297" s="29">
        <v>1</v>
      </c>
      <c r="H8297" s="29">
        <v>1</v>
      </c>
      <c r="I8297" s="29">
        <v>1</v>
      </c>
      <c r="K8297" s="432"/>
      <c r="L8297" s="432" t="e">
        <f>IF(K8297=0,#REF!,0)</f>
        <v>#REF!</v>
      </c>
      <c r="O8297">
        <v>76741.770569999993</v>
      </c>
      <c r="P8297">
        <v>130</v>
      </c>
    </row>
    <row r="8298" spans="1:16">
      <c r="A8298" s="29">
        <v>8296</v>
      </c>
      <c r="B8298" s="29">
        <v>1032.623999999998</v>
      </c>
      <c r="C8298" s="29">
        <v>86329.391999999905</v>
      </c>
      <c r="D8298" s="29">
        <v>1</v>
      </c>
      <c r="E8298" s="29">
        <v>1</v>
      </c>
      <c r="F8298" s="29">
        <v>46837.294999999889</v>
      </c>
      <c r="G8298" s="29">
        <v>1</v>
      </c>
      <c r="H8298" s="29">
        <v>1</v>
      </c>
      <c r="I8298" s="29">
        <v>1</v>
      </c>
      <c r="K8298" s="432"/>
      <c r="L8298" s="432" t="e">
        <f>IF(K8298=0,#REF!,0)</f>
        <v>#REF!</v>
      </c>
      <c r="O8298">
        <v>76572.355102000001</v>
      </c>
      <c r="P8298">
        <v>132</v>
      </c>
    </row>
    <row r="8299" spans="1:16">
      <c r="A8299" s="29">
        <v>8297</v>
      </c>
      <c r="B8299" s="29">
        <v>1032.623999999998</v>
      </c>
      <c r="C8299" s="29">
        <v>74717.906999999905</v>
      </c>
      <c r="D8299" s="29">
        <v>1</v>
      </c>
      <c r="E8299" s="29">
        <v>1</v>
      </c>
      <c r="F8299" s="29">
        <v>50398.060999999987</v>
      </c>
      <c r="G8299" s="29">
        <v>1</v>
      </c>
      <c r="H8299" s="29">
        <v>1</v>
      </c>
      <c r="I8299" s="29">
        <v>1</v>
      </c>
      <c r="K8299" s="432"/>
      <c r="L8299" s="432" t="e">
        <f>IF(K8299=0,#REF!,0)</f>
        <v>#REF!</v>
      </c>
      <c r="O8299">
        <v>78844.363463999995</v>
      </c>
      <c r="P8299">
        <v>148</v>
      </c>
    </row>
    <row r="8300" spans="1:16">
      <c r="A8300" s="29">
        <v>8298</v>
      </c>
      <c r="B8300" s="29">
        <v>1762.222</v>
      </c>
      <c r="C8300" s="29">
        <v>43409.330999999896</v>
      </c>
      <c r="D8300" s="29">
        <v>1</v>
      </c>
      <c r="E8300" s="29">
        <v>1</v>
      </c>
      <c r="F8300" s="29">
        <v>53897.0649999999</v>
      </c>
      <c r="G8300" s="29">
        <v>1</v>
      </c>
      <c r="H8300" s="29">
        <v>1</v>
      </c>
      <c r="I8300" s="29">
        <v>1</v>
      </c>
      <c r="K8300" s="432"/>
      <c r="L8300" s="432" t="e">
        <f>IF(K8300=0,#REF!,0)</f>
        <v>#REF!</v>
      </c>
      <c r="O8300">
        <v>79887.011475000007</v>
      </c>
      <c r="P8300">
        <v>179</v>
      </c>
    </row>
    <row r="8301" spans="1:16">
      <c r="A8301" s="29">
        <v>8299</v>
      </c>
      <c r="B8301" s="29">
        <v>6139.8579999999993</v>
      </c>
      <c r="C8301" s="29">
        <v>29806.666999999899</v>
      </c>
      <c r="D8301" s="29">
        <v>1</v>
      </c>
      <c r="E8301" s="29">
        <v>1</v>
      </c>
      <c r="F8301" s="29">
        <v>48410.841999999997</v>
      </c>
      <c r="G8301" s="29">
        <v>1</v>
      </c>
      <c r="H8301" s="29">
        <v>1</v>
      </c>
      <c r="I8301" s="29">
        <v>1</v>
      </c>
      <c r="K8301" s="432"/>
      <c r="L8301" s="432" t="e">
        <f>IF(K8301=0,#REF!,0)</f>
        <v>#REF!</v>
      </c>
      <c r="O8301">
        <v>79460.301207000011</v>
      </c>
      <c r="P8301">
        <v>216</v>
      </c>
    </row>
    <row r="8302" spans="1:16">
      <c r="A8302" s="29">
        <v>8300</v>
      </c>
      <c r="B8302" s="29">
        <v>7599.07</v>
      </c>
      <c r="C8302" s="29">
        <v>31211.97999999989</v>
      </c>
      <c r="D8302" s="29">
        <v>1</v>
      </c>
      <c r="E8302" s="29">
        <v>1</v>
      </c>
      <c r="F8302" s="29">
        <v>47940.773000000001</v>
      </c>
      <c r="G8302" s="29">
        <v>1</v>
      </c>
      <c r="H8302" s="29">
        <v>1</v>
      </c>
      <c r="I8302" s="29">
        <v>1</v>
      </c>
      <c r="K8302" s="432"/>
      <c r="L8302" s="432" t="e">
        <f>IF(K8302=0,#REF!,0)</f>
        <v>#REF!</v>
      </c>
      <c r="O8302">
        <v>76292.245544000005</v>
      </c>
      <c r="P8302">
        <v>236</v>
      </c>
    </row>
    <row r="8303" spans="1:16">
      <c r="A8303" s="29">
        <v>8301</v>
      </c>
      <c r="B8303" s="29">
        <v>1762.222</v>
      </c>
      <c r="C8303" s="29">
        <v>17485.268999999898</v>
      </c>
      <c r="D8303" s="29">
        <v>1</v>
      </c>
      <c r="E8303" s="29">
        <v>1</v>
      </c>
      <c r="F8303" s="29">
        <v>59649.101000000002</v>
      </c>
      <c r="G8303" s="29">
        <v>1</v>
      </c>
      <c r="H8303" s="29">
        <v>1</v>
      </c>
      <c r="I8303" s="29">
        <v>1</v>
      </c>
      <c r="K8303" s="432"/>
      <c r="L8303" s="432" t="e">
        <f>IF(K8303=0,#REF!,0)</f>
        <v>#REF!</v>
      </c>
      <c r="O8303">
        <v>73501.363160000008</v>
      </c>
      <c r="P8303">
        <v>233</v>
      </c>
    </row>
    <row r="8304" spans="1:16">
      <c r="A8304" s="29">
        <v>8302</v>
      </c>
      <c r="B8304" s="29">
        <v>1762.222</v>
      </c>
      <c r="C8304" s="29">
        <v>17119.859999999899</v>
      </c>
      <c r="D8304" s="29">
        <v>1</v>
      </c>
      <c r="E8304" s="29">
        <v>1</v>
      </c>
      <c r="F8304" s="29">
        <v>2984.0079999999898</v>
      </c>
      <c r="G8304" s="29">
        <v>1</v>
      </c>
      <c r="H8304" s="29">
        <v>1</v>
      </c>
      <c r="I8304" s="29">
        <v>1</v>
      </c>
      <c r="K8304" s="432"/>
      <c r="L8304" s="432" t="e">
        <f>IF(K8304=0,#REF!,0)</f>
        <v>#REF!</v>
      </c>
      <c r="O8304">
        <v>70362.226013000007</v>
      </c>
      <c r="P8304">
        <v>233</v>
      </c>
    </row>
    <row r="8305" spans="1:16">
      <c r="A8305" s="29">
        <v>8303</v>
      </c>
      <c r="B8305" s="29">
        <v>1762.222</v>
      </c>
      <c r="C8305" s="29">
        <v>16764.1329999999</v>
      </c>
      <c r="D8305" s="29">
        <v>1</v>
      </c>
      <c r="E8305" s="29">
        <v>1</v>
      </c>
      <c r="F8305" s="29">
        <v>1676.0069999999901</v>
      </c>
      <c r="G8305" s="29">
        <v>1</v>
      </c>
      <c r="H8305" s="29">
        <v>1</v>
      </c>
      <c r="I8305" s="29">
        <v>1</v>
      </c>
      <c r="K8305" s="432"/>
      <c r="L8305" s="432" t="e">
        <f>IF(K8305=0,#REF!,0)</f>
        <v>#REF!</v>
      </c>
      <c r="O8305">
        <v>69350.479432000007</v>
      </c>
      <c r="P8305">
        <v>229</v>
      </c>
    </row>
    <row r="8306" spans="1:16">
      <c r="A8306" s="29">
        <v>8304</v>
      </c>
      <c r="B8306" s="29">
        <v>1032.623999999998</v>
      </c>
      <c r="C8306" s="29">
        <v>16904.841999999899</v>
      </c>
      <c r="D8306" s="29">
        <v>1</v>
      </c>
      <c r="E8306" s="29">
        <v>1</v>
      </c>
      <c r="F8306" s="29">
        <v>1419.5359999999901</v>
      </c>
      <c r="G8306" s="29">
        <v>1</v>
      </c>
      <c r="H8306" s="29">
        <v>1</v>
      </c>
      <c r="I8306" s="29">
        <v>1</v>
      </c>
      <c r="K8306" s="432"/>
      <c r="L8306" s="432" t="e">
        <f>IF(K8306=0,#REF!,0)</f>
        <v>#REF!</v>
      </c>
      <c r="O8306">
        <v>68835.314452999999</v>
      </c>
      <c r="P8306">
        <v>211</v>
      </c>
    </row>
    <row r="8307" spans="1:16">
      <c r="A8307" s="29">
        <v>8305</v>
      </c>
      <c r="B8307" s="29">
        <v>1032.623999999998</v>
      </c>
      <c r="C8307" s="29">
        <v>17015.728999999901</v>
      </c>
      <c r="D8307" s="29">
        <v>1</v>
      </c>
      <c r="E8307" s="29">
        <v>1</v>
      </c>
      <c r="F8307" s="29">
        <v>1926.165999999989</v>
      </c>
      <c r="G8307" s="29">
        <v>1</v>
      </c>
      <c r="H8307" s="29">
        <v>1</v>
      </c>
      <c r="I8307" s="29">
        <v>1</v>
      </c>
      <c r="K8307" s="432"/>
      <c r="L8307" s="432" t="e">
        <f>IF(K8307=0,#REF!,0)</f>
        <v>#REF!</v>
      </c>
      <c r="O8307">
        <v>69241.152526999998</v>
      </c>
      <c r="P8307">
        <v>200</v>
      </c>
    </row>
    <row r="8308" spans="1:16">
      <c r="A8308" s="29">
        <v>8306</v>
      </c>
      <c r="B8308" s="29">
        <v>1032.623999999998</v>
      </c>
      <c r="C8308" s="29">
        <v>17077.377999999899</v>
      </c>
      <c r="D8308" s="29">
        <v>1</v>
      </c>
      <c r="E8308" s="29">
        <v>1</v>
      </c>
      <c r="F8308" s="29">
        <v>7904.3859999999904</v>
      </c>
      <c r="G8308" s="29">
        <v>1</v>
      </c>
      <c r="H8308" s="29">
        <v>1</v>
      </c>
      <c r="I8308" s="29">
        <v>1</v>
      </c>
      <c r="K8308" s="432"/>
      <c r="L8308" s="432" t="e">
        <f>IF(K8308=0,#REF!,0)</f>
        <v>#REF!</v>
      </c>
      <c r="O8308">
        <v>66600.772215999998</v>
      </c>
      <c r="P8308">
        <v>191</v>
      </c>
    </row>
    <row r="8309" spans="1:16">
      <c r="A8309" s="29">
        <v>8307</v>
      </c>
      <c r="B8309" s="29">
        <v>1032.623999999998</v>
      </c>
      <c r="C8309" s="29">
        <v>17227.161999999898</v>
      </c>
      <c r="D8309" s="29">
        <v>1</v>
      </c>
      <c r="E8309" s="29">
        <v>1</v>
      </c>
      <c r="F8309" s="29">
        <v>14545.065000000001</v>
      </c>
      <c r="G8309" s="29">
        <v>1</v>
      </c>
      <c r="H8309" s="29">
        <v>1</v>
      </c>
      <c r="I8309" s="29">
        <v>1</v>
      </c>
      <c r="K8309" s="432"/>
      <c r="L8309" s="432" t="e">
        <f>IF(K8309=0,#REF!,0)</f>
        <v>#REF!</v>
      </c>
      <c r="O8309">
        <v>66501.902525999991</v>
      </c>
      <c r="P8309">
        <v>189</v>
      </c>
    </row>
    <row r="8310" spans="1:16">
      <c r="A8310" s="29">
        <v>8308</v>
      </c>
      <c r="B8310" s="29">
        <v>1032.623999999998</v>
      </c>
      <c r="C8310" s="29">
        <v>17326.860999999899</v>
      </c>
      <c r="D8310" s="29">
        <v>1</v>
      </c>
      <c r="E8310" s="29">
        <v>1</v>
      </c>
      <c r="F8310" s="29">
        <v>19909.012999999901</v>
      </c>
      <c r="G8310" s="29">
        <v>1</v>
      </c>
      <c r="H8310" s="29">
        <v>1</v>
      </c>
      <c r="I8310" s="29">
        <v>1</v>
      </c>
      <c r="K8310" s="432"/>
      <c r="L8310" s="432" t="e">
        <f>IF(K8310=0,#REF!,0)</f>
        <v>#REF!</v>
      </c>
      <c r="O8310">
        <v>66021.013489000004</v>
      </c>
      <c r="P8310">
        <v>184</v>
      </c>
    </row>
    <row r="8311" spans="1:16">
      <c r="A8311" s="29">
        <v>8309</v>
      </c>
      <c r="B8311" s="29">
        <v>1032.623999999998</v>
      </c>
      <c r="C8311" s="29">
        <v>17406.536999999898</v>
      </c>
      <c r="D8311" s="29">
        <v>1</v>
      </c>
      <c r="E8311" s="29">
        <v>1</v>
      </c>
      <c r="F8311" s="29">
        <v>24443.2959999999</v>
      </c>
      <c r="G8311" s="29">
        <v>1</v>
      </c>
      <c r="H8311" s="29">
        <v>1</v>
      </c>
      <c r="I8311" s="29">
        <v>1</v>
      </c>
      <c r="K8311" s="432"/>
      <c r="L8311" s="432" t="e">
        <f>IF(K8311=0,#REF!,0)</f>
        <v>#REF!</v>
      </c>
      <c r="O8311">
        <v>65617.376741</v>
      </c>
      <c r="P8311">
        <v>179</v>
      </c>
    </row>
    <row r="8312" spans="1:16">
      <c r="A8312" s="29">
        <v>8310</v>
      </c>
      <c r="B8312" s="29">
        <v>1762.222</v>
      </c>
      <c r="C8312" s="29">
        <v>17475.496999999901</v>
      </c>
      <c r="D8312" s="29">
        <v>1</v>
      </c>
      <c r="E8312" s="29">
        <v>1</v>
      </c>
      <c r="F8312" s="29">
        <v>29494.318999999901</v>
      </c>
      <c r="G8312" s="29">
        <v>1</v>
      </c>
      <c r="H8312" s="29">
        <v>1</v>
      </c>
      <c r="I8312" s="29">
        <v>1</v>
      </c>
      <c r="K8312" s="432"/>
      <c r="L8312" s="432" t="e">
        <f>IF(K8312=0,#REF!,0)</f>
        <v>#REF!</v>
      </c>
      <c r="O8312">
        <v>65866.855010999992</v>
      </c>
      <c r="P8312">
        <v>179</v>
      </c>
    </row>
    <row r="8313" spans="1:16">
      <c r="A8313" s="29">
        <v>8311</v>
      </c>
      <c r="B8313" s="29">
        <v>6139.8579999999993</v>
      </c>
      <c r="C8313" s="29">
        <v>17626.233999999899</v>
      </c>
      <c r="D8313" s="29">
        <v>1</v>
      </c>
      <c r="E8313" s="29">
        <v>1</v>
      </c>
      <c r="F8313" s="29">
        <v>108957.452999999</v>
      </c>
      <c r="G8313" s="29">
        <v>1</v>
      </c>
      <c r="H8313" s="29">
        <v>1</v>
      </c>
      <c r="I8313" s="29">
        <v>1</v>
      </c>
      <c r="K8313" s="432"/>
      <c r="L8313" s="432" t="e">
        <f>IF(K8313=0,#REF!,0)</f>
        <v>#REF!</v>
      </c>
      <c r="O8313">
        <v>67276.465333</v>
      </c>
      <c r="P8313">
        <v>199</v>
      </c>
    </row>
    <row r="8314" spans="1:16">
      <c r="A8314" s="29">
        <v>8312</v>
      </c>
      <c r="B8314" s="29">
        <v>1762.222</v>
      </c>
      <c r="C8314" s="29">
        <v>47563.97899999989</v>
      </c>
      <c r="D8314" s="29">
        <v>1</v>
      </c>
      <c r="E8314" s="29">
        <v>1</v>
      </c>
      <c r="F8314" s="29">
        <v>111487.503999999</v>
      </c>
      <c r="G8314" s="29">
        <v>1</v>
      </c>
      <c r="H8314" s="29">
        <v>1</v>
      </c>
      <c r="I8314" s="29">
        <v>1</v>
      </c>
      <c r="K8314" s="432"/>
      <c r="L8314" s="432" t="e">
        <f>IF(K8314=0,#REF!,0)</f>
        <v>#REF!</v>
      </c>
      <c r="O8314">
        <v>68414.982117000007</v>
      </c>
      <c r="P8314">
        <v>208</v>
      </c>
    </row>
    <row r="8315" spans="1:16">
      <c r="A8315" s="29">
        <v>8313</v>
      </c>
      <c r="B8315" s="29">
        <v>1032.623999999998</v>
      </c>
      <c r="C8315" s="29">
        <v>74954.397999999885</v>
      </c>
      <c r="D8315" s="29">
        <v>1</v>
      </c>
      <c r="E8315" s="29">
        <v>1</v>
      </c>
      <c r="F8315" s="29">
        <v>102449.8629999999</v>
      </c>
      <c r="G8315" s="29">
        <v>1</v>
      </c>
      <c r="H8315" s="29">
        <v>1</v>
      </c>
      <c r="I8315" s="29">
        <v>1</v>
      </c>
      <c r="K8315" s="432"/>
      <c r="L8315" s="432" t="e">
        <f>IF(K8315=0,#REF!,0)</f>
        <v>#REF!</v>
      </c>
      <c r="O8315">
        <v>74608.781371999998</v>
      </c>
      <c r="P8315">
        <v>195</v>
      </c>
    </row>
    <row r="8316" spans="1:16">
      <c r="A8316" s="29">
        <v>8314</v>
      </c>
      <c r="B8316" s="29">
        <v>1153.2399999999991</v>
      </c>
      <c r="C8316" s="29">
        <v>90609.818999999887</v>
      </c>
      <c r="D8316" s="29">
        <v>1</v>
      </c>
      <c r="E8316" s="29">
        <v>1</v>
      </c>
      <c r="F8316" s="29">
        <v>88518.388999999894</v>
      </c>
      <c r="G8316" s="29">
        <v>1</v>
      </c>
      <c r="H8316" s="29">
        <v>1</v>
      </c>
      <c r="I8316" s="29">
        <v>1</v>
      </c>
      <c r="K8316" s="432"/>
      <c r="L8316" s="432" t="e">
        <f>IF(K8316=0,#REF!,0)</f>
        <v>#REF!</v>
      </c>
      <c r="O8316">
        <v>79108.396850999998</v>
      </c>
      <c r="P8316">
        <v>152</v>
      </c>
    </row>
    <row r="8317" spans="1:16">
      <c r="A8317" s="29">
        <v>8315</v>
      </c>
      <c r="B8317" s="29">
        <v>1213.5469999999989</v>
      </c>
      <c r="C8317" s="29">
        <v>106070.30599999979</v>
      </c>
      <c r="D8317" s="29">
        <v>1</v>
      </c>
      <c r="E8317" s="29">
        <v>1</v>
      </c>
      <c r="F8317" s="29">
        <v>76586.300999999992</v>
      </c>
      <c r="G8317" s="29">
        <v>1</v>
      </c>
      <c r="H8317" s="29">
        <v>1</v>
      </c>
      <c r="I8317" s="29">
        <v>1</v>
      </c>
      <c r="K8317" s="432"/>
      <c r="L8317" s="432" t="e">
        <f>IF(K8317=0,#REF!,0)</f>
        <v>#REF!</v>
      </c>
      <c r="O8317">
        <v>79052.277405000001</v>
      </c>
      <c r="P8317">
        <v>149</v>
      </c>
    </row>
    <row r="8318" spans="1:16">
      <c r="A8318" s="29">
        <v>8316</v>
      </c>
      <c r="B8318" s="29">
        <v>1213.5469999999989</v>
      </c>
      <c r="C8318" s="29">
        <v>89437.5269999999</v>
      </c>
      <c r="D8318" s="29">
        <v>1</v>
      </c>
      <c r="E8318" s="29">
        <v>1</v>
      </c>
      <c r="F8318" s="29">
        <v>66168.699000000008</v>
      </c>
      <c r="G8318" s="29">
        <v>1</v>
      </c>
      <c r="H8318" s="29">
        <v>1</v>
      </c>
      <c r="I8318" s="29">
        <v>1</v>
      </c>
      <c r="K8318" s="432"/>
      <c r="L8318" s="432" t="e">
        <f>IF(K8318=0,#REF!,0)</f>
        <v>#REF!</v>
      </c>
      <c r="O8318">
        <v>78478.211729999995</v>
      </c>
      <c r="P8318">
        <v>130</v>
      </c>
    </row>
    <row r="8319" spans="1:16">
      <c r="A8319" s="29">
        <v>8317</v>
      </c>
      <c r="B8319" s="29">
        <v>6200.1660000000002</v>
      </c>
      <c r="C8319" s="29">
        <v>52305.480999999891</v>
      </c>
      <c r="D8319" s="29">
        <v>1</v>
      </c>
      <c r="E8319" s="29">
        <v>1</v>
      </c>
      <c r="F8319" s="29">
        <v>51408.139000000003</v>
      </c>
      <c r="G8319" s="29">
        <v>1</v>
      </c>
      <c r="H8319" s="29">
        <v>1</v>
      </c>
      <c r="I8319" s="29">
        <v>1</v>
      </c>
      <c r="K8319" s="432"/>
      <c r="L8319" s="432" t="e">
        <f>IF(K8319=0,#REF!,0)</f>
        <v>#REF!</v>
      </c>
      <c r="O8319">
        <v>74699.250824000002</v>
      </c>
      <c r="P8319">
        <v>114</v>
      </c>
    </row>
    <row r="8320" spans="1:16">
      <c r="A8320" s="29">
        <v>8318</v>
      </c>
      <c r="B8320" s="29">
        <v>1762.222</v>
      </c>
      <c r="C8320" s="29">
        <v>71598.052999999898</v>
      </c>
      <c r="D8320" s="29">
        <v>1</v>
      </c>
      <c r="E8320" s="29">
        <v>1</v>
      </c>
      <c r="F8320" s="29">
        <v>59938.7</v>
      </c>
      <c r="G8320" s="29">
        <v>1</v>
      </c>
      <c r="H8320" s="29">
        <v>1</v>
      </c>
      <c r="I8320" s="29">
        <v>1</v>
      </c>
      <c r="K8320" s="432"/>
      <c r="L8320" s="432" t="e">
        <f>IF(K8320=0,#REF!,0)</f>
        <v>#REF!</v>
      </c>
      <c r="O8320">
        <v>73644.678956000003</v>
      </c>
      <c r="P8320">
        <v>127</v>
      </c>
    </row>
    <row r="8321" spans="1:16">
      <c r="A8321" s="29">
        <v>8319</v>
      </c>
      <c r="B8321" s="29">
        <v>1032.623999999998</v>
      </c>
      <c r="C8321" s="29">
        <v>103308.5459999998</v>
      </c>
      <c r="D8321" s="29">
        <v>1</v>
      </c>
      <c r="E8321" s="29">
        <v>1</v>
      </c>
      <c r="F8321" s="29">
        <v>60799.875999999887</v>
      </c>
      <c r="G8321" s="29">
        <v>1</v>
      </c>
      <c r="H8321" s="29">
        <v>1</v>
      </c>
      <c r="I8321" s="29">
        <v>1</v>
      </c>
      <c r="K8321" s="432"/>
      <c r="L8321" s="432" t="e">
        <f>IF(K8321=0,#REF!,0)</f>
        <v>#REF!</v>
      </c>
      <c r="O8321">
        <v>76394.436981000006</v>
      </c>
      <c r="P8321">
        <v>115</v>
      </c>
    </row>
    <row r="8322" spans="1:16">
      <c r="A8322" s="29">
        <v>8320</v>
      </c>
      <c r="B8322" s="29">
        <v>1032.623999999998</v>
      </c>
      <c r="C8322" s="29">
        <v>87698.737999999896</v>
      </c>
      <c r="D8322" s="29">
        <v>1</v>
      </c>
      <c r="E8322" s="29">
        <v>1</v>
      </c>
      <c r="F8322" s="29">
        <v>63582.623999999902</v>
      </c>
      <c r="G8322" s="29">
        <v>1</v>
      </c>
      <c r="H8322" s="29">
        <v>1</v>
      </c>
      <c r="I8322" s="29">
        <v>1</v>
      </c>
      <c r="K8322" s="432"/>
      <c r="L8322" s="432" t="e">
        <f>IF(K8322=0,#REF!,0)</f>
        <v>#REF!</v>
      </c>
      <c r="O8322">
        <v>76427.094209000003</v>
      </c>
      <c r="P8322">
        <v>126</v>
      </c>
    </row>
    <row r="8323" spans="1:16">
      <c r="A8323" s="29">
        <v>8321</v>
      </c>
      <c r="B8323" s="29">
        <v>1032.623999999998</v>
      </c>
      <c r="C8323" s="29">
        <v>76021.150999999896</v>
      </c>
      <c r="D8323" s="29">
        <v>1</v>
      </c>
      <c r="E8323" s="29">
        <v>1</v>
      </c>
      <c r="F8323" s="29">
        <v>66475.083999999988</v>
      </c>
      <c r="G8323" s="29">
        <v>1</v>
      </c>
      <c r="H8323" s="29">
        <v>1</v>
      </c>
      <c r="I8323" s="29">
        <v>1</v>
      </c>
      <c r="K8323" s="432"/>
      <c r="L8323" s="432" t="e">
        <f>IF(K8323=0,#REF!,0)</f>
        <v>#REF!</v>
      </c>
      <c r="O8323">
        <v>77482.054993999991</v>
      </c>
      <c r="P8323">
        <v>141</v>
      </c>
    </row>
    <row r="8324" spans="1:16">
      <c r="A8324" s="29">
        <v>8322</v>
      </c>
      <c r="B8324" s="29">
        <v>1762.222</v>
      </c>
      <c r="C8324" s="29">
        <v>44536.92199999989</v>
      </c>
      <c r="D8324" s="29">
        <v>1</v>
      </c>
      <c r="E8324" s="29">
        <v>1</v>
      </c>
      <c r="F8324" s="29">
        <v>68264.929999999906</v>
      </c>
      <c r="G8324" s="29">
        <v>1</v>
      </c>
      <c r="H8324" s="29">
        <v>1</v>
      </c>
      <c r="I8324" s="29">
        <v>1</v>
      </c>
      <c r="K8324" s="432"/>
      <c r="L8324" s="432" t="e">
        <f>IF(K8324=0,#REF!,0)</f>
        <v>#REF!</v>
      </c>
      <c r="O8324">
        <v>78065.073668000012</v>
      </c>
      <c r="P8324">
        <v>174</v>
      </c>
    </row>
    <row r="8325" spans="1:16">
      <c r="A8325" s="29">
        <v>8323</v>
      </c>
      <c r="B8325" s="29">
        <v>6139.8579999999993</v>
      </c>
      <c r="C8325" s="29">
        <v>30417.147999999899</v>
      </c>
      <c r="D8325" s="29">
        <v>1</v>
      </c>
      <c r="E8325" s="29">
        <v>1</v>
      </c>
      <c r="F8325" s="29">
        <v>61782.576999999903</v>
      </c>
      <c r="G8325" s="29">
        <v>1</v>
      </c>
      <c r="H8325" s="29">
        <v>1</v>
      </c>
      <c r="I8325" s="29">
        <v>1</v>
      </c>
      <c r="K8325" s="432"/>
      <c r="L8325" s="432" t="e">
        <f>IF(K8325=0,#REF!,0)</f>
        <v>#REF!</v>
      </c>
      <c r="O8325">
        <v>77248.052307000005</v>
      </c>
      <c r="P8325">
        <v>211</v>
      </c>
    </row>
    <row r="8326" spans="1:16">
      <c r="A8326" s="29">
        <v>8324</v>
      </c>
      <c r="B8326" s="29">
        <v>7599.07</v>
      </c>
      <c r="C8326" s="29">
        <v>31783.447999999898</v>
      </c>
      <c r="D8326" s="29">
        <v>1</v>
      </c>
      <c r="E8326" s="29">
        <v>1</v>
      </c>
      <c r="F8326" s="29">
        <v>60464.498</v>
      </c>
      <c r="G8326" s="29">
        <v>1</v>
      </c>
      <c r="H8326" s="29">
        <v>1</v>
      </c>
      <c r="I8326" s="29">
        <v>1</v>
      </c>
      <c r="K8326" s="432"/>
      <c r="L8326" s="432" t="e">
        <f>IF(K8326=0,#REF!,0)</f>
        <v>#REF!</v>
      </c>
      <c r="O8326">
        <v>75268.053406000006</v>
      </c>
      <c r="P8326">
        <v>231</v>
      </c>
    </row>
    <row r="8327" spans="1:16">
      <c r="A8327" s="29">
        <v>8325</v>
      </c>
      <c r="B8327" s="29">
        <v>1762.222</v>
      </c>
      <c r="C8327" s="29">
        <v>17801.123999999902</v>
      </c>
      <c r="D8327" s="29">
        <v>1</v>
      </c>
      <c r="E8327" s="29">
        <v>1</v>
      </c>
      <c r="F8327" s="29">
        <v>71061.834999999905</v>
      </c>
      <c r="G8327" s="29">
        <v>1</v>
      </c>
      <c r="H8327" s="29">
        <v>1</v>
      </c>
      <c r="I8327" s="29">
        <v>1</v>
      </c>
      <c r="K8327" s="432"/>
      <c r="L8327" s="432" t="e">
        <f>IF(K8327=0,#REF!,0)</f>
        <v>#REF!</v>
      </c>
      <c r="O8327">
        <v>72961.655822000001</v>
      </c>
      <c r="P8327">
        <v>233</v>
      </c>
    </row>
    <row r="8328" spans="1:16">
      <c r="A8328" s="29">
        <v>8326</v>
      </c>
      <c r="B8328" s="29">
        <v>1762.222</v>
      </c>
      <c r="C8328" s="29">
        <v>17475.3289999999</v>
      </c>
      <c r="D8328" s="29">
        <v>1</v>
      </c>
      <c r="E8328" s="29">
        <v>1</v>
      </c>
      <c r="F8328" s="29">
        <v>3022.72</v>
      </c>
      <c r="G8328" s="29">
        <v>1</v>
      </c>
      <c r="H8328" s="29">
        <v>1</v>
      </c>
      <c r="I8328" s="29">
        <v>1</v>
      </c>
      <c r="K8328" s="432"/>
      <c r="L8328" s="432" t="e">
        <f>IF(K8328=0,#REF!,0)</f>
        <v>#REF!</v>
      </c>
      <c r="O8328">
        <v>70785.605528999993</v>
      </c>
      <c r="P8328">
        <v>233</v>
      </c>
    </row>
    <row r="8329" spans="1:16">
      <c r="A8329" s="29">
        <v>8327</v>
      </c>
      <c r="B8329" s="29">
        <v>1762.222</v>
      </c>
      <c r="C8329" s="29">
        <v>17159.895999999899</v>
      </c>
      <c r="D8329" s="29">
        <v>1</v>
      </c>
      <c r="E8329" s="29">
        <v>1</v>
      </c>
      <c r="F8329" s="29">
        <v>2132.360999999989</v>
      </c>
      <c r="G8329" s="29">
        <v>1</v>
      </c>
      <c r="H8329" s="29">
        <v>1</v>
      </c>
      <c r="I8329" s="29">
        <v>1</v>
      </c>
      <c r="K8329" s="432"/>
      <c r="L8329" s="432" t="e">
        <f>IF(K8329=0,#REF!,0)</f>
        <v>#REF!</v>
      </c>
      <c r="O8329">
        <v>68978.86450299999</v>
      </c>
      <c r="P8329">
        <v>226</v>
      </c>
    </row>
    <row r="8330" spans="1:16">
      <c r="A8330" s="29">
        <v>8328</v>
      </c>
      <c r="B8330" s="29">
        <v>1032.623999999998</v>
      </c>
      <c r="C8330" s="29">
        <v>17264.3679999999</v>
      </c>
      <c r="D8330" s="29">
        <v>1</v>
      </c>
      <c r="E8330" s="29">
        <v>1</v>
      </c>
      <c r="F8330" s="29">
        <v>5601.3609999999799</v>
      </c>
      <c r="G8330" s="29">
        <v>1</v>
      </c>
      <c r="H8330" s="29">
        <v>1</v>
      </c>
      <c r="I8330" s="29">
        <v>1</v>
      </c>
      <c r="K8330" s="432"/>
      <c r="L8330" s="432" t="e">
        <f>IF(K8330=0,#REF!,0)</f>
        <v>#REF!</v>
      </c>
      <c r="O8330">
        <v>70148.165282999995</v>
      </c>
      <c r="P8330">
        <v>213</v>
      </c>
    </row>
    <row r="8331" spans="1:16">
      <c r="A8331" s="29">
        <v>8329</v>
      </c>
      <c r="B8331" s="29">
        <v>1032.623999999998</v>
      </c>
      <c r="C8331" s="29">
        <v>17109.056999999899</v>
      </c>
      <c r="D8331" s="29">
        <v>1</v>
      </c>
      <c r="E8331" s="29">
        <v>1</v>
      </c>
      <c r="F8331" s="29">
        <v>11506.350999999901</v>
      </c>
      <c r="G8331" s="29">
        <v>1</v>
      </c>
      <c r="H8331" s="29">
        <v>1</v>
      </c>
      <c r="I8331" s="29">
        <v>1</v>
      </c>
      <c r="K8331" s="432"/>
      <c r="L8331" s="432" t="e">
        <f>IF(K8331=0,#REF!,0)</f>
        <v>#REF!</v>
      </c>
      <c r="O8331">
        <v>69447.114014000006</v>
      </c>
      <c r="P8331">
        <v>207</v>
      </c>
    </row>
    <row r="8332" spans="1:16">
      <c r="A8332" s="29">
        <v>8330</v>
      </c>
      <c r="B8332" s="29">
        <v>1032.623999999998</v>
      </c>
      <c r="C8332" s="29">
        <v>17096.8329999999</v>
      </c>
      <c r="D8332" s="29">
        <v>1</v>
      </c>
      <c r="E8332" s="29">
        <v>1</v>
      </c>
      <c r="F8332" s="29">
        <v>18095.550999999901</v>
      </c>
      <c r="G8332" s="29">
        <v>1</v>
      </c>
      <c r="H8332" s="29">
        <v>1</v>
      </c>
      <c r="I8332" s="29">
        <v>1</v>
      </c>
      <c r="K8332" s="432"/>
      <c r="L8332" s="432" t="e">
        <f>IF(K8332=0,#REF!,0)</f>
        <v>#REF!</v>
      </c>
      <c r="O8332">
        <v>66177.166901000004</v>
      </c>
      <c r="P8332">
        <v>198</v>
      </c>
    </row>
    <row r="8333" spans="1:16">
      <c r="A8333" s="29">
        <v>8331</v>
      </c>
      <c r="B8333" s="29">
        <v>1032.623999999998</v>
      </c>
      <c r="C8333" s="29">
        <v>17144.6169999999</v>
      </c>
      <c r="D8333" s="29">
        <v>1</v>
      </c>
      <c r="E8333" s="29">
        <v>1</v>
      </c>
      <c r="F8333" s="29">
        <v>23508.631000000001</v>
      </c>
      <c r="G8333" s="29">
        <v>1</v>
      </c>
      <c r="H8333" s="29">
        <v>1</v>
      </c>
      <c r="I8333" s="29">
        <v>1</v>
      </c>
      <c r="K8333" s="432"/>
      <c r="L8333" s="432" t="e">
        <f>IF(K8333=0,#REF!,0)</f>
        <v>#REF!</v>
      </c>
      <c r="O8333">
        <v>66192.99777300001</v>
      </c>
      <c r="P8333">
        <v>186</v>
      </c>
    </row>
    <row r="8334" spans="1:16">
      <c r="A8334" s="29">
        <v>8332</v>
      </c>
      <c r="B8334" s="29">
        <v>1032.623999999998</v>
      </c>
      <c r="C8334" s="29">
        <v>17176.712999999902</v>
      </c>
      <c r="D8334" s="29">
        <v>1</v>
      </c>
      <c r="E8334" s="29">
        <v>1</v>
      </c>
      <c r="F8334" s="29">
        <v>28037.633000000002</v>
      </c>
      <c r="G8334" s="29">
        <v>1</v>
      </c>
      <c r="H8334" s="29">
        <v>1</v>
      </c>
      <c r="I8334" s="29">
        <v>1</v>
      </c>
      <c r="K8334" s="432"/>
      <c r="L8334" s="432" t="e">
        <f>IF(K8334=0,#REF!,0)</f>
        <v>#REF!</v>
      </c>
      <c r="O8334">
        <v>66908.600158999994</v>
      </c>
      <c r="P8334">
        <v>187</v>
      </c>
    </row>
    <row r="8335" spans="1:16">
      <c r="A8335" s="29">
        <v>8333</v>
      </c>
      <c r="B8335" s="29">
        <v>1032.623999999998</v>
      </c>
      <c r="C8335" s="29">
        <v>17196.886999999901</v>
      </c>
      <c r="D8335" s="29">
        <v>1</v>
      </c>
      <c r="E8335" s="29">
        <v>1</v>
      </c>
      <c r="F8335" s="29">
        <v>31871.414999999899</v>
      </c>
      <c r="G8335" s="29">
        <v>1</v>
      </c>
      <c r="H8335" s="29">
        <v>1</v>
      </c>
      <c r="I8335" s="29">
        <v>1</v>
      </c>
      <c r="K8335" s="432"/>
      <c r="L8335" s="432" t="e">
        <f>IF(K8335=0,#REF!,0)</f>
        <v>#REF!</v>
      </c>
      <c r="O8335">
        <v>66353.79065000001</v>
      </c>
      <c r="P8335">
        <v>182</v>
      </c>
    </row>
    <row r="8336" spans="1:16">
      <c r="A8336" s="29">
        <v>8334</v>
      </c>
      <c r="B8336" s="29">
        <v>1762.222</v>
      </c>
      <c r="C8336" s="29">
        <v>17219.396999999892</v>
      </c>
      <c r="D8336" s="29">
        <v>1</v>
      </c>
      <c r="E8336" s="29">
        <v>1</v>
      </c>
      <c r="F8336" s="29">
        <v>34617.910000000003</v>
      </c>
      <c r="G8336" s="29">
        <v>1</v>
      </c>
      <c r="H8336" s="29">
        <v>1</v>
      </c>
      <c r="I8336" s="29">
        <v>1</v>
      </c>
      <c r="K8336" s="432"/>
      <c r="L8336" s="432" t="e">
        <f>IF(K8336=0,#REF!,0)</f>
        <v>#REF!</v>
      </c>
      <c r="O8336">
        <v>66960.757874000003</v>
      </c>
      <c r="P8336">
        <v>184</v>
      </c>
    </row>
    <row r="8337" spans="1:16">
      <c r="A8337" s="29">
        <v>8335</v>
      </c>
      <c r="B8337" s="29">
        <v>6139.8579999999993</v>
      </c>
      <c r="C8337" s="29">
        <v>17342.5459999999</v>
      </c>
      <c r="D8337" s="29">
        <v>1</v>
      </c>
      <c r="E8337" s="29">
        <v>1</v>
      </c>
      <c r="F8337" s="29">
        <v>110631.333999999</v>
      </c>
      <c r="G8337" s="29">
        <v>1</v>
      </c>
      <c r="H8337" s="29">
        <v>1</v>
      </c>
      <c r="I8337" s="29">
        <v>1</v>
      </c>
      <c r="K8337" s="432"/>
      <c r="L8337" s="432" t="e">
        <f>IF(K8337=0,#REF!,0)</f>
        <v>#REF!</v>
      </c>
      <c r="O8337">
        <v>68482.960876000012</v>
      </c>
      <c r="P8337">
        <v>195</v>
      </c>
    </row>
    <row r="8338" spans="1:16">
      <c r="A8338" s="29">
        <v>8336</v>
      </c>
      <c r="B8338" s="29">
        <v>1762.222</v>
      </c>
      <c r="C8338" s="29">
        <v>32252.480999999902</v>
      </c>
      <c r="D8338" s="29">
        <v>1</v>
      </c>
      <c r="E8338" s="29">
        <v>1</v>
      </c>
      <c r="F8338" s="29">
        <v>115442.073</v>
      </c>
      <c r="G8338" s="29">
        <v>1</v>
      </c>
      <c r="H8338" s="29">
        <v>1</v>
      </c>
      <c r="I8338" s="29">
        <v>1</v>
      </c>
      <c r="K8338" s="432"/>
      <c r="L8338" s="432" t="e">
        <f>IF(K8338=0,#REF!,0)</f>
        <v>#REF!</v>
      </c>
      <c r="O8338">
        <v>69483.310486000002</v>
      </c>
      <c r="P8338">
        <v>213</v>
      </c>
    </row>
    <row r="8339" spans="1:16">
      <c r="A8339" s="29">
        <v>8337</v>
      </c>
      <c r="B8339" s="29">
        <v>1032.623999999998</v>
      </c>
      <c r="C8339" s="29">
        <v>32854.541999999899</v>
      </c>
      <c r="D8339" s="29">
        <v>1</v>
      </c>
      <c r="E8339" s="29">
        <v>1</v>
      </c>
      <c r="F8339" s="29">
        <v>107838.351</v>
      </c>
      <c r="G8339" s="29">
        <v>1</v>
      </c>
      <c r="H8339" s="29">
        <v>1</v>
      </c>
      <c r="I8339" s="29">
        <v>1</v>
      </c>
      <c r="K8339" s="432"/>
      <c r="L8339" s="432" t="e">
        <f>IF(K8339=0,#REF!,0)</f>
        <v>#REF!</v>
      </c>
      <c r="O8339">
        <v>74590.867553999997</v>
      </c>
      <c r="P8339">
        <v>189</v>
      </c>
    </row>
    <row r="8340" spans="1:16">
      <c r="A8340" s="29">
        <v>8338</v>
      </c>
      <c r="B8340" s="29">
        <v>1153.2399999999991</v>
      </c>
      <c r="C8340" s="29">
        <v>33505.945999999902</v>
      </c>
      <c r="D8340" s="29">
        <v>1</v>
      </c>
      <c r="E8340" s="29">
        <v>1</v>
      </c>
      <c r="F8340" s="29">
        <v>98452.604999999894</v>
      </c>
      <c r="G8340" s="29">
        <v>1</v>
      </c>
      <c r="H8340" s="29">
        <v>1</v>
      </c>
      <c r="I8340" s="29">
        <v>1</v>
      </c>
      <c r="K8340" s="432"/>
      <c r="L8340" s="432" t="e">
        <f>IF(K8340=0,#REF!,0)</f>
        <v>#REF!</v>
      </c>
      <c r="O8340">
        <v>78896.359314000001</v>
      </c>
      <c r="P8340">
        <v>168</v>
      </c>
    </row>
    <row r="8341" spans="1:16">
      <c r="A8341" s="29">
        <v>8339</v>
      </c>
      <c r="B8341" s="29">
        <v>1213.5469999999989</v>
      </c>
      <c r="C8341" s="29">
        <v>33850.338999999884</v>
      </c>
      <c r="D8341" s="29">
        <v>1</v>
      </c>
      <c r="E8341" s="29">
        <v>1</v>
      </c>
      <c r="F8341" s="29">
        <v>85743.431999999884</v>
      </c>
      <c r="G8341" s="29">
        <v>1</v>
      </c>
      <c r="H8341" s="29">
        <v>1</v>
      </c>
      <c r="I8341" s="29">
        <v>1</v>
      </c>
      <c r="K8341" s="432"/>
      <c r="L8341" s="432" t="e">
        <f>IF(K8341=0,#REF!,0)</f>
        <v>#REF!</v>
      </c>
      <c r="O8341">
        <v>79532.624878000002</v>
      </c>
      <c r="P8341">
        <v>142</v>
      </c>
    </row>
    <row r="8342" spans="1:16">
      <c r="A8342" s="29">
        <v>8340</v>
      </c>
      <c r="B8342" s="29">
        <v>1213.5469999999989</v>
      </c>
      <c r="C8342" s="29">
        <v>32927.828999999903</v>
      </c>
      <c r="D8342" s="29">
        <v>1</v>
      </c>
      <c r="E8342" s="29">
        <v>1</v>
      </c>
      <c r="F8342" s="29">
        <v>72836.639999999999</v>
      </c>
      <c r="G8342" s="29">
        <v>1</v>
      </c>
      <c r="H8342" s="29">
        <v>1</v>
      </c>
      <c r="I8342" s="29">
        <v>1</v>
      </c>
      <c r="K8342" s="432"/>
      <c r="L8342" s="432" t="e">
        <f>IF(K8342=0,#REF!,0)</f>
        <v>#REF!</v>
      </c>
      <c r="O8342">
        <v>79116.620483999999</v>
      </c>
      <c r="P8342">
        <v>134</v>
      </c>
    </row>
    <row r="8343" spans="1:16">
      <c r="A8343" s="29">
        <v>8341</v>
      </c>
      <c r="B8343" s="29">
        <v>6200.1660000000002</v>
      </c>
      <c r="C8343" s="29">
        <v>31003.200000000001</v>
      </c>
      <c r="D8343" s="29">
        <v>1</v>
      </c>
      <c r="E8343" s="29">
        <v>1</v>
      </c>
      <c r="F8343" s="29">
        <v>58155.003999999994</v>
      </c>
      <c r="G8343" s="29">
        <v>1</v>
      </c>
      <c r="H8343" s="29">
        <v>1</v>
      </c>
      <c r="I8343" s="29">
        <v>1</v>
      </c>
      <c r="K8343" s="432"/>
      <c r="L8343" s="432" t="e">
        <f>IF(K8343=0,#REF!,0)</f>
        <v>#REF!</v>
      </c>
      <c r="O8343">
        <v>76466.173278999995</v>
      </c>
      <c r="P8343">
        <v>115</v>
      </c>
    </row>
    <row r="8344" spans="1:16">
      <c r="A8344" s="29">
        <v>8342</v>
      </c>
      <c r="B8344" s="29">
        <v>1762.222</v>
      </c>
      <c r="C8344" s="29">
        <v>31017.117999999889</v>
      </c>
      <c r="D8344" s="29">
        <v>1</v>
      </c>
      <c r="E8344" s="29">
        <v>1</v>
      </c>
      <c r="F8344" s="29">
        <v>68378.617999999886</v>
      </c>
      <c r="G8344" s="29">
        <v>1</v>
      </c>
      <c r="H8344" s="29">
        <v>1</v>
      </c>
      <c r="I8344" s="29">
        <v>1</v>
      </c>
      <c r="K8344" s="432"/>
      <c r="L8344" s="432" t="e">
        <f>IF(K8344=0,#REF!,0)</f>
        <v>#REF!</v>
      </c>
      <c r="O8344">
        <v>74863.012633000006</v>
      </c>
      <c r="P8344">
        <v>125</v>
      </c>
    </row>
    <row r="8345" spans="1:16">
      <c r="A8345" s="29">
        <v>8343</v>
      </c>
      <c r="B8345" s="29">
        <v>1032.623999999998</v>
      </c>
      <c r="C8345" s="29">
        <v>31716.552999999902</v>
      </c>
      <c r="D8345" s="29">
        <v>1</v>
      </c>
      <c r="E8345" s="29">
        <v>1</v>
      </c>
      <c r="F8345" s="29">
        <v>66396.472999999984</v>
      </c>
      <c r="G8345" s="29">
        <v>1</v>
      </c>
      <c r="H8345" s="29">
        <v>1</v>
      </c>
      <c r="I8345" s="29">
        <v>1</v>
      </c>
      <c r="K8345" s="432"/>
      <c r="L8345" s="432" t="e">
        <f>IF(K8345=0,#REF!,0)</f>
        <v>#REF!</v>
      </c>
      <c r="O8345">
        <v>77451.112670999995</v>
      </c>
      <c r="P8345">
        <v>132</v>
      </c>
    </row>
    <row r="8346" spans="1:16">
      <c r="A8346" s="29">
        <v>8344</v>
      </c>
      <c r="B8346" s="29">
        <v>1032.623999999998</v>
      </c>
      <c r="C8346" s="29">
        <v>31267.1539999999</v>
      </c>
      <c r="D8346" s="29">
        <v>1</v>
      </c>
      <c r="E8346" s="29">
        <v>1</v>
      </c>
      <c r="F8346" s="29">
        <v>62606.661999999997</v>
      </c>
      <c r="G8346" s="29">
        <v>1</v>
      </c>
      <c r="H8346" s="29">
        <v>1</v>
      </c>
      <c r="I8346" s="29">
        <v>1</v>
      </c>
      <c r="K8346" s="432"/>
      <c r="L8346" s="432" t="e">
        <f>IF(K8346=0,#REF!,0)</f>
        <v>#REF!</v>
      </c>
      <c r="O8346">
        <v>77739.686279000001</v>
      </c>
      <c r="P8346">
        <v>146</v>
      </c>
    </row>
    <row r="8347" spans="1:16">
      <c r="A8347" s="29">
        <v>8345</v>
      </c>
      <c r="B8347" s="29">
        <v>1032.623999999998</v>
      </c>
      <c r="C8347" s="29">
        <v>31034.148999999899</v>
      </c>
      <c r="D8347" s="29">
        <v>1</v>
      </c>
      <c r="E8347" s="29">
        <v>1</v>
      </c>
      <c r="F8347" s="29">
        <v>66572.124999999898</v>
      </c>
      <c r="G8347" s="29">
        <v>1</v>
      </c>
      <c r="H8347" s="29">
        <v>1</v>
      </c>
      <c r="I8347" s="29">
        <v>1</v>
      </c>
      <c r="K8347" s="432"/>
      <c r="L8347" s="432" t="e">
        <f>IF(K8347=0,#REF!,0)</f>
        <v>#REF!</v>
      </c>
      <c r="O8347">
        <v>78856.582336000007</v>
      </c>
      <c r="P8347">
        <v>153</v>
      </c>
    </row>
    <row r="8348" spans="1:16">
      <c r="A8348" s="29">
        <v>8346</v>
      </c>
      <c r="B8348" s="29">
        <v>1762.222</v>
      </c>
      <c r="C8348" s="29">
        <v>30514.013999999901</v>
      </c>
      <c r="D8348" s="29">
        <v>1</v>
      </c>
      <c r="E8348" s="29">
        <v>1</v>
      </c>
      <c r="F8348" s="29">
        <v>69756.902000000002</v>
      </c>
      <c r="G8348" s="29">
        <v>1</v>
      </c>
      <c r="H8348" s="29">
        <v>1</v>
      </c>
      <c r="I8348" s="29">
        <v>1</v>
      </c>
      <c r="K8348" s="432"/>
      <c r="L8348" s="432" t="e">
        <f>IF(K8348=0,#REF!,0)</f>
        <v>#REF!</v>
      </c>
      <c r="O8348">
        <v>79489.505250000002</v>
      </c>
      <c r="P8348">
        <v>183</v>
      </c>
    </row>
    <row r="8349" spans="1:16">
      <c r="A8349" s="29">
        <v>8347</v>
      </c>
      <c r="B8349" s="29">
        <v>6139.8579999999993</v>
      </c>
      <c r="C8349" s="29">
        <v>30520.36899999989</v>
      </c>
      <c r="D8349" s="29">
        <v>1</v>
      </c>
      <c r="E8349" s="29">
        <v>1</v>
      </c>
      <c r="F8349" s="29">
        <v>63156.868999999897</v>
      </c>
      <c r="G8349" s="29">
        <v>1</v>
      </c>
      <c r="H8349" s="29">
        <v>1</v>
      </c>
      <c r="I8349" s="29">
        <v>1</v>
      </c>
      <c r="K8349" s="432"/>
      <c r="L8349" s="432" t="e">
        <f>IF(K8349=0,#REF!,0)</f>
        <v>#REF!</v>
      </c>
      <c r="O8349">
        <v>78589.392701000004</v>
      </c>
      <c r="P8349">
        <v>202</v>
      </c>
    </row>
    <row r="8350" spans="1:16">
      <c r="A8350" s="29">
        <v>8348</v>
      </c>
      <c r="B8350" s="29">
        <v>7599.07</v>
      </c>
      <c r="C8350" s="29">
        <v>31838.664999999892</v>
      </c>
      <c r="D8350" s="29">
        <v>1</v>
      </c>
      <c r="E8350" s="29">
        <v>1</v>
      </c>
      <c r="F8350" s="29">
        <v>59695.761999999893</v>
      </c>
      <c r="G8350" s="29">
        <v>1</v>
      </c>
      <c r="H8350" s="29">
        <v>1</v>
      </c>
      <c r="I8350" s="29">
        <v>1</v>
      </c>
      <c r="K8350" s="432"/>
      <c r="L8350" s="432" t="e">
        <f>IF(K8350=0,#REF!,0)</f>
        <v>#REF!</v>
      </c>
      <c r="O8350">
        <v>75540.788574000006</v>
      </c>
      <c r="P8350">
        <v>216</v>
      </c>
    </row>
    <row r="8351" spans="1:16">
      <c r="A8351" s="29">
        <v>8349</v>
      </c>
      <c r="B8351" s="29">
        <v>1762.222</v>
      </c>
      <c r="C8351" s="29">
        <v>17794.371999999901</v>
      </c>
      <c r="D8351" s="29">
        <v>1</v>
      </c>
      <c r="E8351" s="29">
        <v>1</v>
      </c>
      <c r="F8351" s="29">
        <v>69074.012999999992</v>
      </c>
      <c r="G8351" s="29">
        <v>1</v>
      </c>
      <c r="H8351" s="29">
        <v>1</v>
      </c>
      <c r="I8351" s="29">
        <v>1</v>
      </c>
      <c r="K8351" s="432"/>
      <c r="L8351" s="432" t="e">
        <f>IF(K8351=0,#REF!,0)</f>
        <v>#REF!</v>
      </c>
      <c r="O8351">
        <v>72971.026366999999</v>
      </c>
      <c r="P8351">
        <v>217</v>
      </c>
    </row>
    <row r="8352" spans="1:16">
      <c r="A8352" s="29">
        <v>8350</v>
      </c>
      <c r="B8352" s="29">
        <v>1762.222</v>
      </c>
      <c r="C8352" s="29">
        <v>17393.592999999899</v>
      </c>
      <c r="D8352" s="29">
        <v>1</v>
      </c>
      <c r="E8352" s="29">
        <v>1</v>
      </c>
      <c r="F8352" s="29">
        <v>2484.2489999999898</v>
      </c>
      <c r="G8352" s="29">
        <v>1</v>
      </c>
      <c r="H8352" s="29">
        <v>1</v>
      </c>
      <c r="I8352" s="29">
        <v>1</v>
      </c>
      <c r="K8352" s="432"/>
      <c r="L8352" s="432" t="e">
        <f>IF(K8352=0,#REF!,0)</f>
        <v>#REF!</v>
      </c>
      <c r="O8352">
        <v>70700.180359000005</v>
      </c>
      <c r="P8352">
        <v>217</v>
      </c>
    </row>
    <row r="8353" spans="1:16">
      <c r="A8353" s="29">
        <v>8351</v>
      </c>
      <c r="B8353" s="29">
        <v>1762.222</v>
      </c>
      <c r="C8353" s="29">
        <v>16979.2209999999</v>
      </c>
      <c r="D8353" s="29">
        <v>1</v>
      </c>
      <c r="E8353" s="29">
        <v>1</v>
      </c>
      <c r="F8353" s="29">
        <v>2294.059999999989</v>
      </c>
      <c r="G8353" s="29">
        <v>1</v>
      </c>
      <c r="H8353" s="29">
        <v>1</v>
      </c>
      <c r="I8353" s="29">
        <v>1</v>
      </c>
      <c r="K8353" s="432"/>
      <c r="L8353" s="432" t="e">
        <f>IF(K8353=0,#REF!,0)</f>
        <v>#REF!</v>
      </c>
      <c r="O8353">
        <v>69603.438292999999</v>
      </c>
      <c r="P8353">
        <v>220</v>
      </c>
    </row>
    <row r="8354" spans="1:16">
      <c r="A8354" s="29">
        <v>8352</v>
      </c>
      <c r="B8354" s="29">
        <v>1032.623999999998</v>
      </c>
      <c r="C8354" s="29">
        <v>17024.090999999898</v>
      </c>
      <c r="D8354" s="29">
        <v>1</v>
      </c>
      <c r="E8354" s="29">
        <v>1</v>
      </c>
      <c r="F8354" s="29">
        <v>3730.8919999999898</v>
      </c>
      <c r="G8354" s="29">
        <v>1</v>
      </c>
      <c r="H8354" s="29">
        <v>1</v>
      </c>
      <c r="I8354" s="29">
        <v>1</v>
      </c>
      <c r="K8354" s="432"/>
      <c r="L8354" s="432" t="e">
        <f>IF(K8354=0,#REF!,0)</f>
        <v>#REF!</v>
      </c>
      <c r="O8354">
        <v>70292.322815000007</v>
      </c>
      <c r="P8354">
        <v>199</v>
      </c>
    </row>
    <row r="8355" spans="1:16">
      <c r="A8355" s="29">
        <v>8353</v>
      </c>
      <c r="B8355" s="29">
        <v>1032.623999999998</v>
      </c>
      <c r="C8355" s="29">
        <v>17042.2229999999</v>
      </c>
      <c r="D8355" s="29">
        <v>1</v>
      </c>
      <c r="E8355" s="29">
        <v>1</v>
      </c>
      <c r="F8355" s="29">
        <v>8876.3590000000004</v>
      </c>
      <c r="G8355" s="29">
        <v>1</v>
      </c>
      <c r="H8355" s="29">
        <v>1</v>
      </c>
      <c r="I8355" s="29">
        <v>1</v>
      </c>
      <c r="K8355" s="432"/>
      <c r="L8355" s="432" t="e">
        <f>IF(K8355=0,#REF!,0)</f>
        <v>#REF!</v>
      </c>
      <c r="O8355">
        <v>69890.504698000004</v>
      </c>
      <c r="P8355">
        <v>198</v>
      </c>
    </row>
    <row r="8356" spans="1:16">
      <c r="A8356" s="29">
        <v>8354</v>
      </c>
      <c r="B8356" s="29">
        <v>1032.623999999998</v>
      </c>
      <c r="C8356" s="29">
        <v>16993.197999999898</v>
      </c>
      <c r="D8356" s="29">
        <v>1</v>
      </c>
      <c r="E8356" s="29">
        <v>1</v>
      </c>
      <c r="F8356" s="29">
        <v>14134.468000000001</v>
      </c>
      <c r="G8356" s="29">
        <v>1</v>
      </c>
      <c r="H8356" s="29">
        <v>1</v>
      </c>
      <c r="I8356" s="29">
        <v>1</v>
      </c>
      <c r="K8356" s="432"/>
      <c r="L8356" s="432" t="e">
        <f>IF(K8356=0,#REF!,0)</f>
        <v>#REF!</v>
      </c>
      <c r="O8356">
        <v>67533.875549999997</v>
      </c>
      <c r="P8356">
        <v>183</v>
      </c>
    </row>
    <row r="8357" spans="1:16">
      <c r="A8357" s="29">
        <v>8355</v>
      </c>
      <c r="B8357" s="29">
        <v>1032.623999999998</v>
      </c>
      <c r="C8357" s="29">
        <v>17012.60099999989</v>
      </c>
      <c r="D8357" s="29">
        <v>1</v>
      </c>
      <c r="E8357" s="29">
        <v>1</v>
      </c>
      <c r="F8357" s="29">
        <v>19029.3679999999</v>
      </c>
      <c r="G8357" s="29">
        <v>1</v>
      </c>
      <c r="H8357" s="29">
        <v>1</v>
      </c>
      <c r="I8357" s="29">
        <v>1</v>
      </c>
      <c r="K8357" s="432"/>
      <c r="L8357" s="432" t="e">
        <f>IF(K8357=0,#REF!,0)</f>
        <v>#REF!</v>
      </c>
      <c r="O8357">
        <v>66508.863891000001</v>
      </c>
      <c r="P8357">
        <v>178</v>
      </c>
    </row>
    <row r="8358" spans="1:16">
      <c r="A8358" s="29">
        <v>8356</v>
      </c>
      <c r="B8358" s="29">
        <v>1032.623999999998</v>
      </c>
      <c r="C8358" s="29">
        <v>17018.534999999902</v>
      </c>
      <c r="D8358" s="29">
        <v>1</v>
      </c>
      <c r="E8358" s="29">
        <v>1</v>
      </c>
      <c r="F8358" s="29">
        <v>22985.7569999999</v>
      </c>
      <c r="G8358" s="29">
        <v>1</v>
      </c>
      <c r="H8358" s="29">
        <v>1</v>
      </c>
      <c r="I8358" s="29">
        <v>1</v>
      </c>
      <c r="K8358" s="432"/>
      <c r="L8358" s="432" t="e">
        <f>IF(K8358=0,#REF!,0)</f>
        <v>#REF!</v>
      </c>
      <c r="O8358">
        <v>65557.117431000006</v>
      </c>
      <c r="P8358">
        <v>179</v>
      </c>
    </row>
    <row r="8359" spans="1:16">
      <c r="A8359" s="29">
        <v>8357</v>
      </c>
      <c r="B8359" s="29">
        <v>1032.623999999998</v>
      </c>
      <c r="C8359" s="29">
        <v>17028.159999999902</v>
      </c>
      <c r="D8359" s="29">
        <v>1</v>
      </c>
      <c r="E8359" s="29">
        <v>1</v>
      </c>
      <c r="F8359" s="29">
        <v>26885.008999999998</v>
      </c>
      <c r="G8359" s="29">
        <v>1</v>
      </c>
      <c r="H8359" s="29">
        <v>1</v>
      </c>
      <c r="I8359" s="29">
        <v>1</v>
      </c>
      <c r="K8359" s="432"/>
      <c r="L8359" s="432" t="e">
        <f>IF(K8359=0,#REF!,0)</f>
        <v>#REF!</v>
      </c>
      <c r="O8359">
        <v>65219.233031999996</v>
      </c>
      <c r="P8359">
        <v>173</v>
      </c>
    </row>
    <row r="8360" spans="1:16">
      <c r="A8360" s="29">
        <v>8358</v>
      </c>
      <c r="B8360" s="29">
        <v>1762.222</v>
      </c>
      <c r="C8360" s="29">
        <v>17018.24699999989</v>
      </c>
      <c r="D8360" s="29">
        <v>1</v>
      </c>
      <c r="E8360" s="29">
        <v>1</v>
      </c>
      <c r="F8360" s="29">
        <v>28502.346000000001</v>
      </c>
      <c r="G8360" s="29">
        <v>1</v>
      </c>
      <c r="H8360" s="29">
        <v>1</v>
      </c>
      <c r="I8360" s="29">
        <v>1</v>
      </c>
      <c r="K8360" s="432"/>
      <c r="L8360" s="432" t="e">
        <f>IF(K8360=0,#REF!,0)</f>
        <v>#REF!</v>
      </c>
      <c r="O8360">
        <v>66117.988645999998</v>
      </c>
      <c r="P8360">
        <v>174</v>
      </c>
    </row>
    <row r="8361" spans="1:16">
      <c r="A8361" s="29">
        <v>8359</v>
      </c>
      <c r="B8361" s="29">
        <v>6139.8579999999993</v>
      </c>
      <c r="C8361" s="29">
        <v>17127.244999999901</v>
      </c>
      <c r="D8361" s="29">
        <v>1</v>
      </c>
      <c r="E8361" s="29">
        <v>1</v>
      </c>
      <c r="F8361" s="29">
        <v>104191.22900000001</v>
      </c>
      <c r="G8361" s="29">
        <v>1</v>
      </c>
      <c r="H8361" s="29">
        <v>1</v>
      </c>
      <c r="I8361" s="29">
        <v>1</v>
      </c>
      <c r="K8361" s="432"/>
      <c r="L8361" s="432" t="e">
        <f>IF(K8361=0,#REF!,0)</f>
        <v>#REF!</v>
      </c>
      <c r="O8361">
        <v>67502.852782000002</v>
      </c>
      <c r="P8361">
        <v>190</v>
      </c>
    </row>
    <row r="8362" spans="1:16">
      <c r="A8362" s="29">
        <v>8360</v>
      </c>
      <c r="B8362" s="29">
        <v>1762.222</v>
      </c>
      <c r="C8362" s="29">
        <v>17480.138999999901</v>
      </c>
      <c r="D8362" s="29">
        <v>1</v>
      </c>
      <c r="E8362" s="29">
        <v>1</v>
      </c>
      <c r="F8362" s="29">
        <v>109721.785</v>
      </c>
      <c r="G8362" s="29">
        <v>1</v>
      </c>
      <c r="H8362" s="29">
        <v>1</v>
      </c>
      <c r="I8362" s="29">
        <v>1</v>
      </c>
      <c r="K8362" s="432"/>
      <c r="L8362" s="432" t="e">
        <f>IF(K8362=0,#REF!,0)</f>
        <v>#REF!</v>
      </c>
      <c r="O8362">
        <v>68405.612305000002</v>
      </c>
      <c r="P8362">
        <v>207</v>
      </c>
    </row>
    <row r="8363" spans="1:16">
      <c r="A8363" s="29">
        <v>8361</v>
      </c>
      <c r="B8363" s="29">
        <v>1032.623999999998</v>
      </c>
      <c r="C8363" s="29">
        <v>18424.5099999999</v>
      </c>
      <c r="D8363" s="29">
        <v>1</v>
      </c>
      <c r="E8363" s="29">
        <v>1</v>
      </c>
      <c r="F8363" s="29">
        <v>106457.446</v>
      </c>
      <c r="G8363" s="29">
        <v>1</v>
      </c>
      <c r="H8363" s="29">
        <v>1</v>
      </c>
      <c r="I8363" s="29">
        <v>1</v>
      </c>
      <c r="K8363" s="432"/>
      <c r="L8363" s="432" t="e">
        <f>IF(K8363=0,#REF!,0)</f>
        <v>#REF!</v>
      </c>
      <c r="O8363">
        <v>73488.301819</v>
      </c>
      <c r="P8363">
        <v>191</v>
      </c>
    </row>
    <row r="8364" spans="1:16">
      <c r="A8364" s="29">
        <v>8362</v>
      </c>
      <c r="B8364" s="29">
        <v>1153.2399999999991</v>
      </c>
      <c r="C8364" s="29">
        <v>19236.517999999902</v>
      </c>
      <c r="D8364" s="29">
        <v>1</v>
      </c>
      <c r="E8364" s="29">
        <v>1</v>
      </c>
      <c r="F8364" s="29">
        <v>97245.156000000003</v>
      </c>
      <c r="G8364" s="29">
        <v>1</v>
      </c>
      <c r="H8364" s="29">
        <v>1</v>
      </c>
      <c r="I8364" s="29">
        <v>1</v>
      </c>
      <c r="K8364" s="432"/>
      <c r="L8364" s="432" t="e">
        <f>IF(K8364=0,#REF!,0)</f>
        <v>#REF!</v>
      </c>
      <c r="O8364">
        <v>78393.781189999994</v>
      </c>
      <c r="P8364">
        <v>162</v>
      </c>
    </row>
    <row r="8365" spans="1:16">
      <c r="A8365" s="29">
        <v>8363</v>
      </c>
      <c r="B8365" s="29">
        <v>1213.5469999999989</v>
      </c>
      <c r="C8365" s="29">
        <v>19812.430999999899</v>
      </c>
      <c r="D8365" s="29">
        <v>1</v>
      </c>
      <c r="E8365" s="29">
        <v>1</v>
      </c>
      <c r="F8365" s="29">
        <v>85584.620999999999</v>
      </c>
      <c r="G8365" s="29">
        <v>1</v>
      </c>
      <c r="H8365" s="29">
        <v>1</v>
      </c>
      <c r="I8365" s="29">
        <v>1</v>
      </c>
      <c r="K8365" s="432"/>
      <c r="L8365" s="432" t="e">
        <f>IF(K8365=0,#REF!,0)</f>
        <v>#REF!</v>
      </c>
      <c r="O8365">
        <v>78573.972473999995</v>
      </c>
      <c r="P8365">
        <v>146</v>
      </c>
    </row>
    <row r="8366" spans="1:16">
      <c r="A8366" s="29">
        <v>8364</v>
      </c>
      <c r="B8366" s="29">
        <v>1213.5469999999989</v>
      </c>
      <c r="C8366" s="29">
        <v>19127.3829999999</v>
      </c>
      <c r="D8366" s="29">
        <v>1</v>
      </c>
      <c r="E8366" s="29">
        <v>1</v>
      </c>
      <c r="F8366" s="29">
        <v>72175.453999999998</v>
      </c>
      <c r="G8366" s="29">
        <v>1</v>
      </c>
      <c r="H8366" s="29">
        <v>1</v>
      </c>
      <c r="I8366" s="29">
        <v>1</v>
      </c>
      <c r="K8366" s="432"/>
      <c r="L8366" s="432" t="e">
        <f>IF(K8366=0,#REF!,0)</f>
        <v>#REF!</v>
      </c>
      <c r="O8366">
        <v>78337.320739999996</v>
      </c>
      <c r="P8366">
        <v>124</v>
      </c>
    </row>
    <row r="8367" spans="1:16">
      <c r="A8367" s="29">
        <v>8365</v>
      </c>
      <c r="B8367" s="29">
        <v>6200.1660000000002</v>
      </c>
      <c r="C8367" s="29">
        <v>17305.932999999892</v>
      </c>
      <c r="D8367" s="29">
        <v>1</v>
      </c>
      <c r="E8367" s="29">
        <v>1</v>
      </c>
      <c r="F8367" s="29">
        <v>56690.056999999899</v>
      </c>
      <c r="G8367" s="29">
        <v>1</v>
      </c>
      <c r="H8367" s="29">
        <v>1</v>
      </c>
      <c r="I8367" s="29">
        <v>1</v>
      </c>
      <c r="K8367" s="432"/>
      <c r="L8367" s="432" t="e">
        <f>IF(K8367=0,#REF!,0)</f>
        <v>#REF!</v>
      </c>
      <c r="O8367">
        <v>74527.944214000003</v>
      </c>
      <c r="P8367">
        <v>124</v>
      </c>
    </row>
    <row r="8368" spans="1:16">
      <c r="A8368" s="29">
        <v>8366</v>
      </c>
      <c r="B8368" s="29">
        <v>1762.222</v>
      </c>
      <c r="C8368" s="29">
        <v>17121.011999999901</v>
      </c>
      <c r="D8368" s="29">
        <v>1</v>
      </c>
      <c r="E8368" s="29">
        <v>1</v>
      </c>
      <c r="F8368" s="29">
        <v>60120.526999999987</v>
      </c>
      <c r="G8368" s="29">
        <v>1</v>
      </c>
      <c r="H8368" s="29">
        <v>1</v>
      </c>
      <c r="I8368" s="29">
        <v>1</v>
      </c>
      <c r="K8368" s="432"/>
      <c r="L8368" s="432" t="e">
        <f>IF(K8368=0,#REF!,0)</f>
        <v>#REF!</v>
      </c>
      <c r="O8368">
        <v>73075.877379000012</v>
      </c>
      <c r="P8368">
        <v>132</v>
      </c>
    </row>
    <row r="8369" spans="1:16">
      <c r="A8369" s="29">
        <v>8367</v>
      </c>
      <c r="B8369" s="29">
        <v>1032.623999999998</v>
      </c>
      <c r="C8369" s="29">
        <v>17919.250999999898</v>
      </c>
      <c r="D8369" s="29">
        <v>1</v>
      </c>
      <c r="E8369" s="29">
        <v>1</v>
      </c>
      <c r="F8369" s="29">
        <v>59809.136999999988</v>
      </c>
      <c r="G8369" s="29">
        <v>1</v>
      </c>
      <c r="H8369" s="29">
        <v>1</v>
      </c>
      <c r="I8369" s="29">
        <v>1</v>
      </c>
      <c r="K8369" s="432"/>
      <c r="L8369" s="432" t="e">
        <f>IF(K8369=0,#REF!,0)</f>
        <v>#REF!</v>
      </c>
      <c r="O8369">
        <v>75620.69232100001</v>
      </c>
      <c r="P8369">
        <v>126</v>
      </c>
    </row>
    <row r="8370" spans="1:16">
      <c r="A8370" s="29">
        <v>8368</v>
      </c>
      <c r="B8370" s="29">
        <v>1032.623999999998</v>
      </c>
      <c r="C8370" s="29">
        <v>17622.3139999999</v>
      </c>
      <c r="D8370" s="29">
        <v>1</v>
      </c>
      <c r="E8370" s="29">
        <v>1</v>
      </c>
      <c r="F8370" s="29">
        <v>59979.016999999898</v>
      </c>
      <c r="G8370" s="29">
        <v>1</v>
      </c>
      <c r="H8370" s="29">
        <v>1</v>
      </c>
      <c r="I8370" s="29">
        <v>1</v>
      </c>
      <c r="K8370" s="432"/>
      <c r="L8370" s="432" t="e">
        <f>IF(K8370=0,#REF!,0)</f>
        <v>#REF!</v>
      </c>
      <c r="O8370">
        <v>75107.60162300001</v>
      </c>
      <c r="P8370">
        <v>132</v>
      </c>
    </row>
    <row r="8371" spans="1:16">
      <c r="A8371" s="29">
        <v>8369</v>
      </c>
      <c r="B8371" s="29">
        <v>1032.623999999998</v>
      </c>
      <c r="C8371" s="29">
        <v>17419.559999999899</v>
      </c>
      <c r="D8371" s="29">
        <v>1</v>
      </c>
      <c r="E8371" s="29">
        <v>1</v>
      </c>
      <c r="F8371" s="29">
        <v>62904.445999999902</v>
      </c>
      <c r="G8371" s="29">
        <v>1</v>
      </c>
      <c r="H8371" s="29">
        <v>1</v>
      </c>
      <c r="I8371" s="29">
        <v>1</v>
      </c>
      <c r="K8371" s="432"/>
      <c r="L8371" s="432" t="e">
        <f>IF(K8371=0,#REF!,0)</f>
        <v>#REF!</v>
      </c>
      <c r="O8371">
        <v>76219.997864999998</v>
      </c>
      <c r="P8371">
        <v>149</v>
      </c>
    </row>
    <row r="8372" spans="1:16">
      <c r="A8372" s="29">
        <v>8370</v>
      </c>
      <c r="B8372" s="29">
        <v>1762.222</v>
      </c>
      <c r="C8372" s="29">
        <v>16848.047999999901</v>
      </c>
      <c r="D8372" s="29">
        <v>1</v>
      </c>
      <c r="E8372" s="29">
        <v>1</v>
      </c>
      <c r="F8372" s="29">
        <v>64879.563999999889</v>
      </c>
      <c r="G8372" s="29">
        <v>1</v>
      </c>
      <c r="H8372" s="29">
        <v>1</v>
      </c>
      <c r="I8372" s="29">
        <v>1</v>
      </c>
      <c r="K8372" s="432"/>
      <c r="L8372" s="432" t="e">
        <f>IF(K8372=0,#REF!,0)</f>
        <v>#REF!</v>
      </c>
      <c r="O8372">
        <v>76045.840515000004</v>
      </c>
      <c r="P8372">
        <v>170</v>
      </c>
    </row>
    <row r="8373" spans="1:16">
      <c r="A8373" s="29">
        <v>8371</v>
      </c>
      <c r="B8373" s="29">
        <v>6139.8579999999993</v>
      </c>
      <c r="C8373" s="29">
        <v>16873.85399999989</v>
      </c>
      <c r="D8373" s="29">
        <v>1</v>
      </c>
      <c r="E8373" s="29">
        <v>1</v>
      </c>
      <c r="F8373" s="29">
        <v>59058.652000000002</v>
      </c>
      <c r="G8373" s="29">
        <v>1</v>
      </c>
      <c r="H8373" s="29">
        <v>1</v>
      </c>
      <c r="I8373" s="29">
        <v>1</v>
      </c>
      <c r="K8373" s="432"/>
      <c r="L8373" s="432" t="e">
        <f>IF(K8373=0,#REF!,0)</f>
        <v>#REF!</v>
      </c>
      <c r="O8373">
        <v>74061.809082000007</v>
      </c>
      <c r="P8373">
        <v>185</v>
      </c>
    </row>
    <row r="8374" spans="1:16">
      <c r="A8374" s="29">
        <v>8372</v>
      </c>
      <c r="B8374" s="29">
        <v>7599.07</v>
      </c>
      <c r="C8374" s="29">
        <v>18229.816999999901</v>
      </c>
      <c r="D8374" s="29">
        <v>1</v>
      </c>
      <c r="E8374" s="29">
        <v>1</v>
      </c>
      <c r="F8374" s="29">
        <v>58441.271999999997</v>
      </c>
      <c r="G8374" s="29">
        <v>1</v>
      </c>
      <c r="H8374" s="29">
        <v>1</v>
      </c>
      <c r="I8374" s="29">
        <v>1</v>
      </c>
      <c r="K8374" s="432"/>
      <c r="L8374" s="432" t="e">
        <f>IF(K8374=0,#REF!,0)</f>
        <v>#REF!</v>
      </c>
      <c r="O8374">
        <v>70955.563782000012</v>
      </c>
      <c r="P8374">
        <v>200</v>
      </c>
    </row>
    <row r="8375" spans="1:16">
      <c r="A8375" s="29">
        <v>8373</v>
      </c>
      <c r="B8375" s="29">
        <v>1762.222</v>
      </c>
      <c r="C8375" s="29">
        <v>17770.087999999902</v>
      </c>
      <c r="D8375" s="29">
        <v>1</v>
      </c>
      <c r="E8375" s="29">
        <v>1</v>
      </c>
      <c r="F8375" s="29">
        <v>68716.94</v>
      </c>
      <c r="G8375" s="29">
        <v>1</v>
      </c>
      <c r="H8375" s="29">
        <v>1</v>
      </c>
      <c r="I8375" s="29">
        <v>1</v>
      </c>
      <c r="K8375" s="432"/>
      <c r="L8375" s="432" t="e">
        <f>IF(K8375=0,#REF!,0)</f>
        <v>#REF!</v>
      </c>
      <c r="O8375">
        <v>68871.001525999993</v>
      </c>
      <c r="P8375">
        <v>200</v>
      </c>
    </row>
    <row r="8376" spans="1:16">
      <c r="A8376" s="29">
        <v>8374</v>
      </c>
      <c r="B8376" s="29">
        <v>1762.222</v>
      </c>
      <c r="C8376" s="29">
        <v>17393.083999999901</v>
      </c>
      <c r="D8376" s="29">
        <v>1</v>
      </c>
      <c r="E8376" s="29">
        <v>1</v>
      </c>
      <c r="F8376" s="29">
        <v>2371.1909999999898</v>
      </c>
      <c r="G8376" s="29">
        <v>1</v>
      </c>
      <c r="H8376" s="29">
        <v>1</v>
      </c>
      <c r="I8376" s="29">
        <v>1</v>
      </c>
      <c r="K8376" s="432"/>
      <c r="L8376" s="432" t="e">
        <f>IF(K8376=0,#REF!,0)</f>
        <v>#REF!</v>
      </c>
      <c r="O8376">
        <v>66835.224426000001</v>
      </c>
      <c r="P8376">
        <v>199</v>
      </c>
    </row>
    <row r="8377" spans="1:16">
      <c r="A8377" s="29">
        <v>8375</v>
      </c>
      <c r="B8377" s="29">
        <v>1762.222</v>
      </c>
      <c r="C8377" s="29">
        <v>17024.812999999889</v>
      </c>
      <c r="D8377" s="29">
        <v>1</v>
      </c>
      <c r="E8377" s="29">
        <v>1</v>
      </c>
      <c r="F8377" s="29">
        <v>2713.0360000000001</v>
      </c>
      <c r="G8377" s="29">
        <v>1</v>
      </c>
      <c r="H8377" s="29">
        <v>1</v>
      </c>
      <c r="I8377" s="29">
        <v>1</v>
      </c>
      <c r="K8377" s="432"/>
      <c r="L8377" s="432" t="e">
        <f>IF(K8377=0,#REF!,0)</f>
        <v>#REF!</v>
      </c>
      <c r="O8377">
        <v>66726.992981000003</v>
      </c>
      <c r="P8377">
        <v>195</v>
      </c>
    </row>
    <row r="8378" spans="1:16">
      <c r="A8378" s="29">
        <v>8376</v>
      </c>
      <c r="B8378" s="29">
        <v>1032.623999999998</v>
      </c>
      <c r="C8378" s="29">
        <v>17091.602999999901</v>
      </c>
      <c r="D8378" s="29">
        <v>1</v>
      </c>
      <c r="E8378" s="29">
        <v>1</v>
      </c>
      <c r="F8378" s="29">
        <v>6511.6269999999886</v>
      </c>
      <c r="G8378" s="29">
        <v>1</v>
      </c>
      <c r="H8378" s="29">
        <v>1</v>
      </c>
      <c r="I8378" s="29">
        <v>1</v>
      </c>
      <c r="K8378" s="432"/>
      <c r="L8378" s="432" t="e">
        <f>IF(K8378=0,#REF!,0)</f>
        <v>#REF!</v>
      </c>
      <c r="O8378">
        <v>67059.518737999999</v>
      </c>
      <c r="P8378">
        <v>178</v>
      </c>
    </row>
    <row r="8379" spans="1:16">
      <c r="A8379" s="29">
        <v>8377</v>
      </c>
      <c r="B8379" s="29">
        <v>1032.623999999998</v>
      </c>
      <c r="C8379" s="29">
        <v>20286.124999999902</v>
      </c>
      <c r="D8379" s="29">
        <v>1</v>
      </c>
      <c r="E8379" s="29">
        <v>1</v>
      </c>
      <c r="F8379" s="29">
        <v>14920.352999999899</v>
      </c>
      <c r="G8379" s="29">
        <v>1</v>
      </c>
      <c r="H8379" s="29">
        <v>1</v>
      </c>
      <c r="I8379" s="29">
        <v>1</v>
      </c>
      <c r="K8379" s="432"/>
      <c r="L8379" s="432" t="e">
        <f>IF(K8379=0,#REF!,0)</f>
        <v>#REF!</v>
      </c>
      <c r="O8379">
        <v>66900.170897000004</v>
      </c>
      <c r="P8379">
        <v>172</v>
      </c>
    </row>
    <row r="8380" spans="1:16">
      <c r="A8380" s="29">
        <v>8378</v>
      </c>
      <c r="B8380" s="29">
        <v>1032.623999999998</v>
      </c>
      <c r="C8380" s="29">
        <v>20366.212999999891</v>
      </c>
      <c r="D8380" s="29">
        <v>1</v>
      </c>
      <c r="E8380" s="29">
        <v>1</v>
      </c>
      <c r="F8380" s="29">
        <v>22944.74</v>
      </c>
      <c r="G8380" s="29">
        <v>1</v>
      </c>
      <c r="H8380" s="29">
        <v>1</v>
      </c>
      <c r="I8380" s="29">
        <v>1</v>
      </c>
      <c r="K8380" s="432"/>
      <c r="L8380" s="432" t="e">
        <f>IF(K8380=0,#REF!,0)</f>
        <v>#REF!</v>
      </c>
      <c r="O8380">
        <v>64405.262054999999</v>
      </c>
      <c r="P8380">
        <v>164</v>
      </c>
    </row>
    <row r="8381" spans="1:16">
      <c r="A8381" s="29">
        <v>8379</v>
      </c>
      <c r="B8381" s="29">
        <v>1032.623999999998</v>
      </c>
      <c r="C8381" s="29">
        <v>20545.4549999999</v>
      </c>
      <c r="D8381" s="29">
        <v>1</v>
      </c>
      <c r="E8381" s="29">
        <v>1</v>
      </c>
      <c r="F8381" s="29">
        <v>30946.123</v>
      </c>
      <c r="G8381" s="29">
        <v>1</v>
      </c>
      <c r="H8381" s="29">
        <v>1</v>
      </c>
      <c r="I8381" s="29">
        <v>1</v>
      </c>
      <c r="K8381" s="432"/>
      <c r="L8381" s="432" t="e">
        <f>IF(K8381=0,#REF!,0)</f>
        <v>#REF!</v>
      </c>
      <c r="O8381">
        <v>62161.541990999998</v>
      </c>
      <c r="P8381">
        <v>165</v>
      </c>
    </row>
    <row r="8382" spans="1:16">
      <c r="A8382" s="29">
        <v>8380</v>
      </c>
      <c r="B8382" s="29">
        <v>1032.623999999998</v>
      </c>
      <c r="C8382" s="29">
        <v>20594.760999999889</v>
      </c>
      <c r="D8382" s="29">
        <v>1</v>
      </c>
      <c r="E8382" s="29">
        <v>1</v>
      </c>
      <c r="F8382" s="29">
        <v>36509.866999999998</v>
      </c>
      <c r="G8382" s="29">
        <v>1</v>
      </c>
      <c r="H8382" s="29">
        <v>1</v>
      </c>
      <c r="I8382" s="29">
        <v>1</v>
      </c>
      <c r="K8382" s="432"/>
      <c r="L8382" s="432" t="e">
        <f>IF(K8382=0,#REF!,0)</f>
        <v>#REF!</v>
      </c>
      <c r="O8382">
        <v>61722.702727999997</v>
      </c>
      <c r="P8382">
        <v>156</v>
      </c>
    </row>
    <row r="8383" spans="1:16">
      <c r="A8383" s="29">
        <v>8381</v>
      </c>
      <c r="B8383" s="29">
        <v>1032.623999999998</v>
      </c>
      <c r="C8383" s="29">
        <v>20627.080999999889</v>
      </c>
      <c r="D8383" s="29">
        <v>1</v>
      </c>
      <c r="E8383" s="29">
        <v>1</v>
      </c>
      <c r="F8383" s="29">
        <v>41548.792999999903</v>
      </c>
      <c r="G8383" s="29">
        <v>1</v>
      </c>
      <c r="H8383" s="29">
        <v>1</v>
      </c>
      <c r="I8383" s="29">
        <v>1</v>
      </c>
      <c r="K8383" s="432"/>
      <c r="L8383" s="432" t="e">
        <f>IF(K8383=0,#REF!,0)</f>
        <v>#REF!</v>
      </c>
      <c r="O8383">
        <v>61198.304687000003</v>
      </c>
      <c r="P8383">
        <v>155</v>
      </c>
    </row>
    <row r="8384" spans="1:16">
      <c r="A8384" s="29">
        <v>8382</v>
      </c>
      <c r="B8384" s="29">
        <v>1762.222</v>
      </c>
      <c r="C8384" s="29">
        <v>20621.030999999901</v>
      </c>
      <c r="D8384" s="29">
        <v>1</v>
      </c>
      <c r="E8384" s="29">
        <v>1</v>
      </c>
      <c r="F8384" s="29">
        <v>46463.21199999989</v>
      </c>
      <c r="G8384" s="29">
        <v>1</v>
      </c>
      <c r="H8384" s="29">
        <v>1</v>
      </c>
      <c r="I8384" s="29">
        <v>1</v>
      </c>
      <c r="K8384" s="432"/>
      <c r="L8384" s="432" t="e">
        <f>IF(K8384=0,#REF!,0)</f>
        <v>#REF!</v>
      </c>
      <c r="O8384">
        <v>61706.161469000013</v>
      </c>
      <c r="P8384">
        <v>157</v>
      </c>
    </row>
    <row r="8385" spans="1:16">
      <c r="A8385" s="29">
        <v>8383</v>
      </c>
      <c r="B8385" s="29">
        <v>6139.8579999999993</v>
      </c>
      <c r="C8385" s="29">
        <v>20752.646999999899</v>
      </c>
      <c r="D8385" s="29">
        <v>1</v>
      </c>
      <c r="E8385" s="29">
        <v>1</v>
      </c>
      <c r="F8385" s="29">
        <v>125762.522</v>
      </c>
      <c r="G8385" s="29">
        <v>1</v>
      </c>
      <c r="H8385" s="29">
        <v>1</v>
      </c>
      <c r="I8385" s="29">
        <v>1</v>
      </c>
      <c r="K8385" s="432"/>
      <c r="L8385" s="432" t="e">
        <f>IF(K8385=0,#REF!,0)</f>
        <v>#REF!</v>
      </c>
      <c r="O8385">
        <v>62727.429260999997</v>
      </c>
      <c r="P8385">
        <v>168</v>
      </c>
    </row>
    <row r="8386" spans="1:16">
      <c r="A8386" s="29">
        <v>8384</v>
      </c>
      <c r="B8386" s="29">
        <v>1762.222</v>
      </c>
      <c r="C8386" s="29">
        <v>48725.407999999887</v>
      </c>
      <c r="D8386" s="29">
        <v>1</v>
      </c>
      <c r="E8386" s="29">
        <v>1</v>
      </c>
      <c r="F8386" s="29">
        <v>127634.838</v>
      </c>
      <c r="G8386" s="29">
        <v>1</v>
      </c>
      <c r="H8386" s="29">
        <v>1</v>
      </c>
      <c r="I8386" s="29">
        <v>1</v>
      </c>
      <c r="K8386" s="432"/>
      <c r="L8386" s="432" t="e">
        <f>IF(K8386=0,#REF!,0)</f>
        <v>#REF!</v>
      </c>
      <c r="O8386">
        <v>62658.282440000003</v>
      </c>
      <c r="P8386">
        <v>173</v>
      </c>
    </row>
    <row r="8387" spans="1:16">
      <c r="A8387" s="29">
        <v>8385</v>
      </c>
      <c r="B8387" s="29">
        <v>1032.623999999998</v>
      </c>
      <c r="C8387" s="29">
        <v>76657.902999999904</v>
      </c>
      <c r="D8387" s="29">
        <v>1</v>
      </c>
      <c r="E8387" s="29">
        <v>1</v>
      </c>
      <c r="F8387" s="29">
        <v>119092.58199999901</v>
      </c>
      <c r="G8387" s="29">
        <v>1</v>
      </c>
      <c r="H8387" s="29">
        <v>1</v>
      </c>
      <c r="I8387" s="29">
        <v>1</v>
      </c>
      <c r="K8387" s="432"/>
      <c r="L8387" s="432" t="e">
        <f>IF(K8387=0,#REF!,0)</f>
        <v>#REF!</v>
      </c>
      <c r="O8387">
        <v>63358.175141</v>
      </c>
      <c r="P8387">
        <v>180</v>
      </c>
    </row>
    <row r="8388" spans="1:16">
      <c r="A8388" s="29">
        <v>8386</v>
      </c>
      <c r="B8388" s="29">
        <v>1153.2399999999991</v>
      </c>
      <c r="C8388" s="29">
        <v>92940.424999999901</v>
      </c>
      <c r="D8388" s="29">
        <v>1</v>
      </c>
      <c r="E8388" s="29">
        <v>1</v>
      </c>
      <c r="F8388" s="29">
        <v>106626.693</v>
      </c>
      <c r="G8388" s="29">
        <v>1</v>
      </c>
      <c r="H8388" s="29">
        <v>1</v>
      </c>
      <c r="I8388" s="29">
        <v>1</v>
      </c>
      <c r="K8388" s="432"/>
      <c r="L8388" s="432" t="e">
        <f>IF(K8388=0,#REF!,0)</f>
        <v>#REF!</v>
      </c>
      <c r="O8388">
        <v>65338.766846999999</v>
      </c>
      <c r="P8388">
        <v>167</v>
      </c>
    </row>
    <row r="8389" spans="1:16">
      <c r="A8389" s="29">
        <v>8387</v>
      </c>
      <c r="B8389" s="29">
        <v>1213.5469999999989</v>
      </c>
      <c r="C8389" s="29">
        <v>109021.76399999981</v>
      </c>
      <c r="D8389" s="29">
        <v>1</v>
      </c>
      <c r="E8389" s="29">
        <v>1</v>
      </c>
      <c r="F8389" s="29">
        <v>96264.149999999892</v>
      </c>
      <c r="G8389" s="29">
        <v>1</v>
      </c>
      <c r="H8389" s="29">
        <v>1</v>
      </c>
      <c r="I8389" s="29">
        <v>1</v>
      </c>
      <c r="K8389" s="432"/>
      <c r="L8389" s="432" t="e">
        <f>IF(K8389=0,#REF!,0)</f>
        <v>#REF!</v>
      </c>
      <c r="O8389">
        <v>66526.837768999991</v>
      </c>
      <c r="P8389">
        <v>163</v>
      </c>
    </row>
    <row r="8390" spans="1:16">
      <c r="A8390" s="29">
        <v>8388</v>
      </c>
      <c r="B8390" s="29">
        <v>1213.5469999999989</v>
      </c>
      <c r="C8390" s="29">
        <v>92736.566999999894</v>
      </c>
      <c r="D8390" s="29">
        <v>1</v>
      </c>
      <c r="E8390" s="29">
        <v>1</v>
      </c>
      <c r="F8390" s="29">
        <v>87573.283999999898</v>
      </c>
      <c r="G8390" s="29">
        <v>1</v>
      </c>
      <c r="H8390" s="29">
        <v>1</v>
      </c>
      <c r="I8390" s="29">
        <v>1</v>
      </c>
      <c r="K8390" s="432"/>
      <c r="L8390" s="432" t="e">
        <f>IF(K8390=0,#REF!,0)</f>
        <v>#REF!</v>
      </c>
      <c r="O8390">
        <v>66633.958648</v>
      </c>
      <c r="P8390">
        <v>140</v>
      </c>
    </row>
    <row r="8391" spans="1:16">
      <c r="A8391" s="29">
        <v>8389</v>
      </c>
      <c r="B8391" s="29">
        <v>6200.1660000000002</v>
      </c>
      <c r="C8391" s="29">
        <v>55409.5819999999</v>
      </c>
      <c r="D8391" s="29">
        <v>1</v>
      </c>
      <c r="E8391" s="29">
        <v>1</v>
      </c>
      <c r="F8391" s="29">
        <v>71103.209999999977</v>
      </c>
      <c r="G8391" s="29">
        <v>1</v>
      </c>
      <c r="H8391" s="29">
        <v>1</v>
      </c>
      <c r="I8391" s="29">
        <v>1</v>
      </c>
      <c r="K8391" s="432"/>
      <c r="L8391" s="432" t="e">
        <f>IF(K8391=0,#REF!,0)</f>
        <v>#REF!</v>
      </c>
      <c r="O8391">
        <v>63792.259428999998</v>
      </c>
      <c r="P8391">
        <v>133</v>
      </c>
    </row>
    <row r="8392" spans="1:16">
      <c r="A8392" s="29">
        <v>8390</v>
      </c>
      <c r="B8392" s="29">
        <v>1762.222</v>
      </c>
      <c r="C8392" s="29">
        <v>74452.3149999999</v>
      </c>
      <c r="D8392" s="29">
        <v>1</v>
      </c>
      <c r="E8392" s="29">
        <v>1</v>
      </c>
      <c r="F8392" s="29">
        <v>74685.168999999907</v>
      </c>
      <c r="G8392" s="29">
        <v>1</v>
      </c>
      <c r="H8392" s="29">
        <v>1</v>
      </c>
      <c r="I8392" s="29">
        <v>1</v>
      </c>
      <c r="K8392" s="432"/>
      <c r="L8392" s="432" t="e">
        <f>IF(K8392=0,#REF!,0)</f>
        <v>#REF!</v>
      </c>
      <c r="O8392">
        <v>62975.17871</v>
      </c>
      <c r="P8392">
        <v>126</v>
      </c>
    </row>
    <row r="8393" spans="1:16">
      <c r="A8393" s="29">
        <v>8391</v>
      </c>
      <c r="B8393" s="29">
        <v>1032.623999999998</v>
      </c>
      <c r="C8393" s="29">
        <v>105993.1439999998</v>
      </c>
      <c r="D8393" s="29">
        <v>1</v>
      </c>
      <c r="E8393" s="29">
        <v>1</v>
      </c>
      <c r="F8393" s="29">
        <v>72801.78199999989</v>
      </c>
      <c r="G8393" s="29">
        <v>1</v>
      </c>
      <c r="H8393" s="29">
        <v>1</v>
      </c>
      <c r="I8393" s="29">
        <v>1</v>
      </c>
      <c r="K8393" s="432"/>
      <c r="L8393" s="432" t="e">
        <f>IF(K8393=0,#REF!,0)</f>
        <v>#REF!</v>
      </c>
      <c r="O8393">
        <v>63086.733857000007</v>
      </c>
      <c r="P8393">
        <v>123</v>
      </c>
    </row>
    <row r="8394" spans="1:16">
      <c r="A8394" s="29">
        <v>8392</v>
      </c>
      <c r="B8394" s="29">
        <v>1032.623999999998</v>
      </c>
      <c r="C8394" s="29">
        <v>90002.718999999895</v>
      </c>
      <c r="D8394" s="29">
        <v>1</v>
      </c>
      <c r="E8394" s="29">
        <v>1</v>
      </c>
      <c r="F8394" s="29">
        <v>73017.259000000005</v>
      </c>
      <c r="G8394" s="29">
        <v>1</v>
      </c>
      <c r="H8394" s="29">
        <v>1</v>
      </c>
      <c r="I8394" s="29">
        <v>1</v>
      </c>
      <c r="K8394" s="432"/>
      <c r="L8394" s="432" t="e">
        <f>IF(K8394=0,#REF!,0)</f>
        <v>#REF!</v>
      </c>
      <c r="O8394">
        <v>63038.691924999999</v>
      </c>
      <c r="P8394">
        <v>130</v>
      </c>
    </row>
    <row r="8395" spans="1:16">
      <c r="A8395" s="29">
        <v>8393</v>
      </c>
      <c r="B8395" s="29">
        <v>1032.623999999998</v>
      </c>
      <c r="C8395" s="29">
        <v>78236.70999999989</v>
      </c>
      <c r="D8395" s="29">
        <v>1</v>
      </c>
      <c r="E8395" s="29">
        <v>1</v>
      </c>
      <c r="F8395" s="29">
        <v>77231.676999999981</v>
      </c>
      <c r="G8395" s="29">
        <v>1</v>
      </c>
      <c r="H8395" s="29">
        <v>1</v>
      </c>
      <c r="I8395" s="29">
        <v>1</v>
      </c>
      <c r="K8395" s="432"/>
      <c r="L8395" s="432" t="e">
        <f>IF(K8395=0,#REF!,0)</f>
        <v>#REF!</v>
      </c>
      <c r="O8395">
        <v>64041.118713999997</v>
      </c>
      <c r="P8395">
        <v>156</v>
      </c>
    </row>
    <row r="8396" spans="1:16">
      <c r="A8396" s="29">
        <v>8394</v>
      </c>
      <c r="B8396" s="29">
        <v>1762.222</v>
      </c>
      <c r="C8396" s="29">
        <v>46612.295999999893</v>
      </c>
      <c r="D8396" s="29">
        <v>1</v>
      </c>
      <c r="E8396" s="29">
        <v>1</v>
      </c>
      <c r="F8396" s="29">
        <v>80038.766999999905</v>
      </c>
      <c r="G8396" s="29">
        <v>1</v>
      </c>
      <c r="H8396" s="29">
        <v>1</v>
      </c>
      <c r="I8396" s="29">
        <v>1</v>
      </c>
      <c r="K8396" s="432"/>
      <c r="L8396" s="432" t="e">
        <f>IF(K8396=0,#REF!,0)</f>
        <v>#REF!</v>
      </c>
      <c r="O8396">
        <v>64170.782103999998</v>
      </c>
      <c r="P8396">
        <v>193</v>
      </c>
    </row>
    <row r="8397" spans="1:16">
      <c r="A8397" s="29">
        <v>8395</v>
      </c>
      <c r="B8397" s="29">
        <v>6139.8579999999993</v>
      </c>
      <c r="C8397" s="29">
        <v>31517.2759999999</v>
      </c>
      <c r="D8397" s="29">
        <v>1</v>
      </c>
      <c r="E8397" s="29">
        <v>1</v>
      </c>
      <c r="F8397" s="29">
        <v>73344.631000000008</v>
      </c>
      <c r="G8397" s="29">
        <v>1</v>
      </c>
      <c r="H8397" s="29">
        <v>1</v>
      </c>
      <c r="I8397" s="29">
        <v>1</v>
      </c>
      <c r="K8397" s="432"/>
      <c r="L8397" s="432" t="e">
        <f>IF(K8397=0,#REF!,0)</f>
        <v>#REF!</v>
      </c>
      <c r="O8397">
        <v>65186.827147000004</v>
      </c>
      <c r="P8397">
        <v>206</v>
      </c>
    </row>
    <row r="8398" spans="1:16">
      <c r="A8398" s="29">
        <v>8396</v>
      </c>
      <c r="B8398" s="29">
        <v>7599.07</v>
      </c>
      <c r="C8398" s="29">
        <v>32875.587999999902</v>
      </c>
      <c r="D8398" s="29">
        <v>1</v>
      </c>
      <c r="E8398" s="29">
        <v>1</v>
      </c>
      <c r="F8398" s="29">
        <v>71651.28300000001</v>
      </c>
      <c r="G8398" s="29">
        <v>1</v>
      </c>
      <c r="H8398" s="29">
        <v>1</v>
      </c>
      <c r="I8398" s="29">
        <v>1</v>
      </c>
      <c r="K8398" s="432"/>
      <c r="L8398" s="432" t="e">
        <f>IF(K8398=0,#REF!,0)</f>
        <v>#REF!</v>
      </c>
      <c r="O8398">
        <v>64577.356017999999</v>
      </c>
      <c r="P8398">
        <v>210</v>
      </c>
    </row>
    <row r="8399" spans="1:16">
      <c r="A8399" s="29">
        <v>8397</v>
      </c>
      <c r="B8399" s="29">
        <v>1762.222</v>
      </c>
      <c r="C8399" s="29">
        <v>18400.323999999899</v>
      </c>
      <c r="D8399" s="29">
        <v>1</v>
      </c>
      <c r="E8399" s="29">
        <v>1</v>
      </c>
      <c r="F8399" s="29">
        <v>81625.673999999999</v>
      </c>
      <c r="G8399" s="29">
        <v>1</v>
      </c>
      <c r="H8399" s="29">
        <v>1</v>
      </c>
      <c r="I8399" s="29">
        <v>1</v>
      </c>
      <c r="K8399" s="432"/>
      <c r="L8399" s="432" t="e">
        <f>IF(K8399=0,#REF!,0)</f>
        <v>#REF!</v>
      </c>
      <c r="O8399">
        <v>63788.406128000002</v>
      </c>
      <c r="P8399">
        <v>207</v>
      </c>
    </row>
    <row r="8400" spans="1:16">
      <c r="A8400" s="29">
        <v>8398</v>
      </c>
      <c r="B8400" s="29">
        <v>1762.222</v>
      </c>
      <c r="C8400" s="29">
        <v>18014.4029999999</v>
      </c>
      <c r="D8400" s="29">
        <v>1</v>
      </c>
      <c r="E8400" s="29">
        <v>1</v>
      </c>
      <c r="F8400" s="29">
        <v>4068.8289999999902</v>
      </c>
      <c r="G8400" s="29">
        <v>1</v>
      </c>
      <c r="H8400" s="29">
        <v>1</v>
      </c>
      <c r="I8400" s="29">
        <v>1</v>
      </c>
      <c r="K8400" s="432"/>
      <c r="L8400" s="432" t="e">
        <f>IF(K8400=0,#REF!,0)</f>
        <v>#REF!</v>
      </c>
      <c r="O8400">
        <v>62947.337097000003</v>
      </c>
      <c r="P8400">
        <v>202</v>
      </c>
    </row>
    <row r="8401" spans="1:16">
      <c r="A8401" s="29">
        <v>8399</v>
      </c>
      <c r="B8401" s="29">
        <v>1762.222</v>
      </c>
      <c r="C8401" s="29">
        <v>17682.594999999899</v>
      </c>
      <c r="D8401" s="29">
        <v>1</v>
      </c>
      <c r="E8401" s="29">
        <v>1</v>
      </c>
      <c r="F8401" s="29">
        <v>7870.8379999999897</v>
      </c>
      <c r="G8401" s="29">
        <v>1</v>
      </c>
      <c r="H8401" s="29">
        <v>1</v>
      </c>
      <c r="I8401" s="29">
        <v>1</v>
      </c>
      <c r="K8401" s="432"/>
      <c r="L8401" s="432" t="e">
        <f>IF(K8401=0,#REF!,0)</f>
        <v>#REF!</v>
      </c>
      <c r="O8401">
        <v>63077.630982000002</v>
      </c>
      <c r="P8401">
        <v>200</v>
      </c>
    </row>
    <row r="8402" spans="1:16">
      <c r="A8402" s="29">
        <v>8400</v>
      </c>
      <c r="B8402" s="29">
        <v>1032.623999999998</v>
      </c>
      <c r="C8402" s="29">
        <v>17832.4029999999</v>
      </c>
      <c r="D8402" s="29">
        <v>1</v>
      </c>
      <c r="E8402" s="29">
        <v>1</v>
      </c>
      <c r="F8402" s="29">
        <v>16073.853999999999</v>
      </c>
      <c r="G8402" s="29">
        <v>1</v>
      </c>
      <c r="H8402" s="29">
        <v>1</v>
      </c>
      <c r="I8402" s="29">
        <v>1</v>
      </c>
      <c r="K8402" s="432"/>
      <c r="L8402" s="432" t="e">
        <f>IF(K8402=0,#REF!,0)</f>
        <v>#REF!</v>
      </c>
      <c r="O8402">
        <v>64074.619630000001</v>
      </c>
      <c r="P8402">
        <v>195</v>
      </c>
    </row>
    <row r="8403" spans="1:16">
      <c r="A8403" s="29">
        <v>8401</v>
      </c>
      <c r="B8403" s="29">
        <v>1032.623999999998</v>
      </c>
      <c r="C8403" s="29">
        <v>17906.781999999901</v>
      </c>
      <c r="D8403" s="29">
        <v>1</v>
      </c>
      <c r="E8403" s="29">
        <v>1</v>
      </c>
      <c r="F8403" s="29">
        <v>20617.285</v>
      </c>
      <c r="G8403" s="29">
        <v>1</v>
      </c>
      <c r="H8403" s="29">
        <v>1</v>
      </c>
      <c r="I8403" s="29">
        <v>1</v>
      </c>
      <c r="K8403" s="432"/>
      <c r="L8403" s="432" t="e">
        <f>IF(K8403=0,#REF!,0)</f>
        <v>#REF!</v>
      </c>
      <c r="O8403">
        <v>63491.562560999999</v>
      </c>
      <c r="P8403">
        <v>189</v>
      </c>
    </row>
    <row r="8404" spans="1:16">
      <c r="A8404" s="29">
        <v>8402</v>
      </c>
      <c r="B8404" s="29">
        <v>1032.623999999998</v>
      </c>
      <c r="C8404" s="29">
        <v>17880.947999999898</v>
      </c>
      <c r="D8404" s="29">
        <v>1</v>
      </c>
      <c r="E8404" s="29">
        <v>1</v>
      </c>
      <c r="F8404" s="29">
        <v>24534.591999999899</v>
      </c>
      <c r="G8404" s="29">
        <v>1</v>
      </c>
      <c r="H8404" s="29">
        <v>1</v>
      </c>
      <c r="I8404" s="29">
        <v>1</v>
      </c>
      <c r="K8404" s="432"/>
      <c r="L8404" s="432" t="e">
        <f>IF(K8404=0,#REF!,0)</f>
        <v>#REF!</v>
      </c>
      <c r="O8404">
        <v>61949.405457000001</v>
      </c>
      <c r="P8404">
        <v>182</v>
      </c>
    </row>
    <row r="8405" spans="1:16">
      <c r="A8405" s="29">
        <v>8403</v>
      </c>
      <c r="B8405" s="29">
        <v>1032.623999999998</v>
      </c>
      <c r="C8405" s="29">
        <v>17926.65599999989</v>
      </c>
      <c r="D8405" s="29">
        <v>1</v>
      </c>
      <c r="E8405" s="29">
        <v>1</v>
      </c>
      <c r="F8405" s="29">
        <v>28275.913999999899</v>
      </c>
      <c r="G8405" s="29">
        <v>1</v>
      </c>
      <c r="H8405" s="29">
        <v>1</v>
      </c>
      <c r="I8405" s="29">
        <v>1</v>
      </c>
      <c r="K8405" s="432"/>
      <c r="L8405" s="432" t="e">
        <f>IF(K8405=0,#REF!,0)</f>
        <v>#REF!</v>
      </c>
      <c r="O8405">
        <v>60728.769775000001</v>
      </c>
      <c r="P8405">
        <v>181</v>
      </c>
    </row>
    <row r="8406" spans="1:16">
      <c r="A8406" s="29">
        <v>8404</v>
      </c>
      <c r="B8406" s="29">
        <v>1032.623999999998</v>
      </c>
      <c r="C8406" s="29">
        <v>18028.70899999989</v>
      </c>
      <c r="D8406" s="29">
        <v>1</v>
      </c>
      <c r="E8406" s="29">
        <v>1</v>
      </c>
      <c r="F8406" s="29">
        <v>32308.011999999999</v>
      </c>
      <c r="G8406" s="29">
        <v>1</v>
      </c>
      <c r="H8406" s="29">
        <v>1</v>
      </c>
      <c r="I8406" s="29">
        <v>1</v>
      </c>
      <c r="K8406" s="432"/>
      <c r="L8406" s="432" t="e">
        <f>IF(K8406=0,#REF!,0)</f>
        <v>#REF!</v>
      </c>
      <c r="O8406">
        <v>59282.707734000003</v>
      </c>
      <c r="P8406">
        <v>176</v>
      </c>
    </row>
    <row r="8407" spans="1:16">
      <c r="A8407" s="29">
        <v>8405</v>
      </c>
      <c r="B8407" s="29">
        <v>1032.623999999998</v>
      </c>
      <c r="C8407" s="29">
        <v>18100.285999999891</v>
      </c>
      <c r="D8407" s="29">
        <v>1</v>
      </c>
      <c r="E8407" s="29">
        <v>1</v>
      </c>
      <c r="F8407" s="29">
        <v>35380.834000000003</v>
      </c>
      <c r="G8407" s="29">
        <v>1</v>
      </c>
      <c r="H8407" s="29">
        <v>1</v>
      </c>
      <c r="I8407" s="29">
        <v>1</v>
      </c>
      <c r="K8407" s="432"/>
      <c r="L8407" s="432" t="e">
        <f>IF(K8407=0,#REF!,0)</f>
        <v>#REF!</v>
      </c>
      <c r="O8407">
        <v>59498.512847999998</v>
      </c>
      <c r="P8407">
        <v>175</v>
      </c>
    </row>
    <row r="8408" spans="1:16">
      <c r="A8408" s="29">
        <v>8406</v>
      </c>
      <c r="B8408" s="29">
        <v>1762.222</v>
      </c>
      <c r="C8408" s="29">
        <v>18176.219999999888</v>
      </c>
      <c r="D8408" s="29">
        <v>1</v>
      </c>
      <c r="E8408" s="29">
        <v>1</v>
      </c>
      <c r="F8408" s="29">
        <v>39143.894</v>
      </c>
      <c r="G8408" s="29">
        <v>1</v>
      </c>
      <c r="H8408" s="29">
        <v>1</v>
      </c>
      <c r="I8408" s="29">
        <v>1</v>
      </c>
      <c r="K8408" s="432"/>
      <c r="L8408" s="432" t="e">
        <f>IF(K8408=0,#REF!,0)</f>
        <v>#REF!</v>
      </c>
      <c r="O8408">
        <v>59542.417756000003</v>
      </c>
      <c r="P8408">
        <v>174</v>
      </c>
    </row>
    <row r="8409" spans="1:16">
      <c r="A8409" s="29">
        <v>8407</v>
      </c>
      <c r="B8409" s="29">
        <v>6139.8579999999993</v>
      </c>
      <c r="C8409" s="29">
        <v>18344.5809999999</v>
      </c>
      <c r="D8409" s="29">
        <v>1</v>
      </c>
      <c r="E8409" s="29">
        <v>1</v>
      </c>
      <c r="F8409" s="29">
        <v>116832.29499999899</v>
      </c>
      <c r="G8409" s="29">
        <v>1</v>
      </c>
      <c r="H8409" s="29">
        <v>1</v>
      </c>
      <c r="I8409" s="29">
        <v>1</v>
      </c>
      <c r="K8409" s="432"/>
      <c r="L8409" s="432" t="e">
        <f>IF(K8409=0,#REF!,0)</f>
        <v>#REF!</v>
      </c>
      <c r="O8409">
        <v>59302.645080000002</v>
      </c>
      <c r="P8409">
        <v>180</v>
      </c>
    </row>
    <row r="8410" spans="1:16">
      <c r="A8410" s="29">
        <v>8408</v>
      </c>
      <c r="B8410" s="29">
        <v>1762.222</v>
      </c>
      <c r="C8410" s="29">
        <v>48409.17399999989</v>
      </c>
      <c r="D8410" s="29">
        <v>1</v>
      </c>
      <c r="E8410" s="29">
        <v>1</v>
      </c>
      <c r="F8410" s="29">
        <v>119276.45699999901</v>
      </c>
      <c r="G8410" s="29">
        <v>1</v>
      </c>
      <c r="H8410" s="29">
        <v>1</v>
      </c>
      <c r="I8410" s="29">
        <v>1</v>
      </c>
      <c r="K8410" s="432"/>
      <c r="L8410" s="432" t="e">
        <f>IF(K8410=0,#REF!,0)</f>
        <v>#REF!</v>
      </c>
      <c r="O8410">
        <v>59579.394225999997</v>
      </c>
      <c r="P8410">
        <v>185</v>
      </c>
    </row>
    <row r="8411" spans="1:16">
      <c r="A8411" s="29">
        <v>8409</v>
      </c>
      <c r="B8411" s="29">
        <v>1032.623999999998</v>
      </c>
      <c r="C8411" s="29">
        <v>76200.536999999895</v>
      </c>
      <c r="D8411" s="29">
        <v>1</v>
      </c>
      <c r="E8411" s="29">
        <v>1</v>
      </c>
      <c r="F8411" s="29">
        <v>111125.204</v>
      </c>
      <c r="G8411" s="29">
        <v>1</v>
      </c>
      <c r="H8411" s="29">
        <v>1</v>
      </c>
      <c r="I8411" s="29">
        <v>1</v>
      </c>
      <c r="K8411" s="432"/>
      <c r="L8411" s="432" t="e">
        <f>IF(K8411=0,#REF!,0)</f>
        <v>#REF!</v>
      </c>
      <c r="O8411">
        <v>59393.833434</v>
      </c>
      <c r="P8411">
        <v>183</v>
      </c>
    </row>
    <row r="8412" spans="1:16">
      <c r="A8412" s="29">
        <v>8410</v>
      </c>
      <c r="B8412" s="29">
        <v>1153.2399999999991</v>
      </c>
      <c r="C8412" s="29">
        <v>92160.338999999891</v>
      </c>
      <c r="D8412" s="29">
        <v>1</v>
      </c>
      <c r="E8412" s="29">
        <v>1</v>
      </c>
      <c r="F8412" s="29">
        <v>98557.447999999989</v>
      </c>
      <c r="G8412" s="29">
        <v>1</v>
      </c>
      <c r="H8412" s="29">
        <v>1</v>
      </c>
      <c r="I8412" s="29">
        <v>1</v>
      </c>
      <c r="K8412" s="432"/>
      <c r="L8412" s="432" t="e">
        <f>IF(K8412=0,#REF!,0)</f>
        <v>#REF!</v>
      </c>
      <c r="O8412">
        <v>58382.908448000002</v>
      </c>
      <c r="P8412">
        <v>171</v>
      </c>
    </row>
    <row r="8413" spans="1:16">
      <c r="A8413" s="29">
        <v>8411</v>
      </c>
      <c r="B8413" s="29">
        <v>1213.5469999999989</v>
      </c>
      <c r="C8413" s="29">
        <v>107978.47599999981</v>
      </c>
      <c r="D8413" s="29">
        <v>1</v>
      </c>
      <c r="E8413" s="29">
        <v>1</v>
      </c>
      <c r="F8413" s="29">
        <v>89701.920999999886</v>
      </c>
      <c r="G8413" s="29">
        <v>1</v>
      </c>
      <c r="H8413" s="29">
        <v>1</v>
      </c>
      <c r="I8413" s="29">
        <v>1</v>
      </c>
      <c r="K8413" s="432"/>
      <c r="L8413" s="432" t="e">
        <f>IF(K8413=0,#REF!,0)</f>
        <v>#REF!</v>
      </c>
      <c r="O8413">
        <v>58507.421387000002</v>
      </c>
      <c r="P8413">
        <v>152</v>
      </c>
    </row>
    <row r="8414" spans="1:16">
      <c r="A8414" s="29">
        <v>8412</v>
      </c>
      <c r="B8414" s="29">
        <v>1213.5469999999989</v>
      </c>
      <c r="C8414" s="29">
        <v>91258.629999999903</v>
      </c>
      <c r="D8414" s="29">
        <v>1</v>
      </c>
      <c r="E8414" s="29">
        <v>1</v>
      </c>
      <c r="F8414" s="29">
        <v>78325.840999999898</v>
      </c>
      <c r="G8414" s="29">
        <v>1</v>
      </c>
      <c r="H8414" s="29">
        <v>1</v>
      </c>
      <c r="I8414" s="29">
        <v>1</v>
      </c>
      <c r="K8414" s="432"/>
      <c r="L8414" s="432" t="e">
        <f>IF(K8414=0,#REF!,0)</f>
        <v>#REF!</v>
      </c>
      <c r="O8414">
        <v>58512.581544000001</v>
      </c>
      <c r="P8414">
        <v>134</v>
      </c>
    </row>
    <row r="8415" spans="1:16">
      <c r="A8415" s="29">
        <v>8413</v>
      </c>
      <c r="B8415" s="29">
        <v>6200.1660000000002</v>
      </c>
      <c r="C8415" s="29">
        <v>54113.913999999902</v>
      </c>
      <c r="D8415" s="29">
        <v>1</v>
      </c>
      <c r="E8415" s="29">
        <v>1</v>
      </c>
      <c r="F8415" s="29">
        <v>65070.999999999891</v>
      </c>
      <c r="G8415" s="29">
        <v>1</v>
      </c>
      <c r="H8415" s="29">
        <v>1</v>
      </c>
      <c r="I8415" s="29">
        <v>1</v>
      </c>
      <c r="K8415" s="432">
        <v>923.34302896533768</v>
      </c>
      <c r="L8415" s="432">
        <f>IF(K8415=0,#REF!,0)</f>
        <v>0</v>
      </c>
      <c r="O8415">
        <v>58266.753937000001</v>
      </c>
      <c r="P8415">
        <v>128</v>
      </c>
    </row>
    <row r="8416" spans="1:16">
      <c r="A8416" s="29">
        <v>8414</v>
      </c>
      <c r="B8416" s="29">
        <v>1762.222</v>
      </c>
      <c r="C8416" s="29">
        <v>73306.735999999903</v>
      </c>
      <c r="D8416" s="29">
        <v>1</v>
      </c>
      <c r="E8416" s="29">
        <v>1</v>
      </c>
      <c r="F8416" s="29">
        <v>72164.146999999997</v>
      </c>
      <c r="G8416" s="29">
        <v>1</v>
      </c>
      <c r="H8416" s="29">
        <v>1</v>
      </c>
      <c r="I8416" s="29">
        <v>1</v>
      </c>
      <c r="K8416" s="432"/>
      <c r="L8416" s="432" t="e">
        <f>IF(K8416=0,#REF!,0)</f>
        <v>#REF!</v>
      </c>
      <c r="O8416">
        <v>58563.589417000003</v>
      </c>
      <c r="P8416">
        <v>121</v>
      </c>
    </row>
    <row r="8417" spans="1:16">
      <c r="A8417" s="29">
        <v>8415</v>
      </c>
      <c r="B8417" s="29">
        <v>1032.623999999998</v>
      </c>
      <c r="C8417" s="29">
        <v>104992.0019999998</v>
      </c>
      <c r="D8417" s="29">
        <v>1</v>
      </c>
      <c r="E8417" s="29">
        <v>1</v>
      </c>
      <c r="F8417" s="29">
        <v>73509.251999999993</v>
      </c>
      <c r="G8417" s="29">
        <v>1</v>
      </c>
      <c r="H8417" s="29">
        <v>1</v>
      </c>
      <c r="I8417" s="29">
        <v>1</v>
      </c>
      <c r="K8417" s="432"/>
      <c r="L8417" s="432" t="e">
        <f>IF(K8417=0,#REF!,0)</f>
        <v>#REF!</v>
      </c>
      <c r="O8417">
        <v>59189.862853999999</v>
      </c>
      <c r="P8417">
        <v>121</v>
      </c>
    </row>
    <row r="8418" spans="1:16">
      <c r="A8418" s="29">
        <v>8416</v>
      </c>
      <c r="B8418" s="29">
        <v>1032.623999999998</v>
      </c>
      <c r="C8418" s="29">
        <v>89121.222999999896</v>
      </c>
      <c r="D8418" s="29">
        <v>1</v>
      </c>
      <c r="E8418" s="29">
        <v>1</v>
      </c>
      <c r="F8418" s="29">
        <v>74001.058999999892</v>
      </c>
      <c r="G8418" s="29">
        <v>1</v>
      </c>
      <c r="H8418" s="29">
        <v>1</v>
      </c>
      <c r="I8418" s="29">
        <v>1</v>
      </c>
      <c r="K8418" s="432"/>
      <c r="L8418" s="432" t="e">
        <f>IF(K8418=0,#REF!,0)</f>
        <v>#REF!</v>
      </c>
      <c r="O8418">
        <v>59632.096128999998</v>
      </c>
      <c r="P8418">
        <v>125</v>
      </c>
    </row>
    <row r="8419" spans="1:16">
      <c r="A8419" s="29">
        <v>8417</v>
      </c>
      <c r="B8419" s="29">
        <v>1032.623999999998</v>
      </c>
      <c r="C8419" s="29">
        <v>77364.342999999892</v>
      </c>
      <c r="D8419" s="29">
        <v>1</v>
      </c>
      <c r="E8419" s="29">
        <v>1</v>
      </c>
      <c r="F8419" s="29">
        <v>76824.167000000001</v>
      </c>
      <c r="G8419" s="29">
        <v>1</v>
      </c>
      <c r="H8419" s="29">
        <v>1</v>
      </c>
      <c r="I8419" s="29">
        <v>1</v>
      </c>
      <c r="K8419" s="432"/>
      <c r="L8419" s="432" t="e">
        <f>IF(K8419=0,#REF!,0)</f>
        <v>#REF!</v>
      </c>
      <c r="O8419">
        <v>60541.140503000002</v>
      </c>
      <c r="P8419">
        <v>158</v>
      </c>
    </row>
    <row r="8420" spans="1:16">
      <c r="A8420" s="29">
        <v>8418</v>
      </c>
      <c r="B8420" s="29">
        <v>1762.222</v>
      </c>
      <c r="C8420" s="29">
        <v>45729.096999999892</v>
      </c>
      <c r="D8420" s="29">
        <v>1</v>
      </c>
      <c r="E8420" s="29">
        <v>1</v>
      </c>
      <c r="F8420" s="29">
        <v>77450.528999999995</v>
      </c>
      <c r="G8420" s="29">
        <v>1</v>
      </c>
      <c r="H8420" s="29">
        <v>1</v>
      </c>
      <c r="I8420" s="29">
        <v>1</v>
      </c>
      <c r="K8420" s="432"/>
      <c r="L8420" s="432" t="e">
        <f>IF(K8420=0,#REF!,0)</f>
        <v>#REF!</v>
      </c>
      <c r="O8420">
        <v>61700.369141000003</v>
      </c>
      <c r="P8420">
        <v>192</v>
      </c>
    </row>
    <row r="8421" spans="1:16">
      <c r="A8421" s="29">
        <v>8419</v>
      </c>
      <c r="B8421" s="29">
        <v>6139.8579999999993</v>
      </c>
      <c r="C8421" s="29">
        <v>31009.420999999889</v>
      </c>
      <c r="D8421" s="29">
        <v>1</v>
      </c>
      <c r="E8421" s="29">
        <v>1</v>
      </c>
      <c r="F8421" s="29">
        <v>70672.755999999892</v>
      </c>
      <c r="G8421" s="29">
        <v>1</v>
      </c>
      <c r="H8421" s="29">
        <v>1</v>
      </c>
      <c r="I8421" s="29">
        <v>1</v>
      </c>
      <c r="K8421" s="432"/>
      <c r="L8421" s="432" t="e">
        <f>IF(K8421=0,#REF!,0)</f>
        <v>#REF!</v>
      </c>
      <c r="O8421">
        <v>63933.868164</v>
      </c>
      <c r="P8421">
        <v>215</v>
      </c>
    </row>
    <row r="8422" spans="1:16">
      <c r="A8422" s="29">
        <v>8420</v>
      </c>
      <c r="B8422" s="29">
        <v>7599.07</v>
      </c>
      <c r="C8422" s="29">
        <v>32264.414999999892</v>
      </c>
      <c r="D8422" s="29">
        <v>1</v>
      </c>
      <c r="E8422" s="29">
        <v>1</v>
      </c>
      <c r="F8422" s="29">
        <v>66242.53</v>
      </c>
      <c r="G8422" s="29">
        <v>1</v>
      </c>
      <c r="H8422" s="29">
        <v>1</v>
      </c>
      <c r="I8422" s="29">
        <v>1</v>
      </c>
      <c r="K8422" s="432"/>
      <c r="L8422" s="432" t="e">
        <f>IF(K8422=0,#REF!,0)</f>
        <v>#REF!</v>
      </c>
      <c r="O8422">
        <v>63750.187439000001</v>
      </c>
      <c r="P8422">
        <v>216</v>
      </c>
    </row>
    <row r="8423" spans="1:16">
      <c r="A8423" s="29">
        <v>8421</v>
      </c>
      <c r="B8423" s="29">
        <v>1762.222</v>
      </c>
      <c r="C8423" s="29">
        <v>18030.4739999999</v>
      </c>
      <c r="D8423" s="29">
        <v>1</v>
      </c>
      <c r="E8423" s="29">
        <v>1</v>
      </c>
      <c r="F8423" s="29">
        <v>74637.89999999998</v>
      </c>
      <c r="G8423" s="29">
        <v>1</v>
      </c>
      <c r="H8423" s="29">
        <v>1</v>
      </c>
      <c r="I8423" s="29">
        <v>1</v>
      </c>
      <c r="K8423" s="432"/>
      <c r="L8423" s="432" t="e">
        <f>IF(K8423=0,#REF!,0)</f>
        <v>#REF!</v>
      </c>
      <c r="O8423">
        <v>63762.154478999997</v>
      </c>
      <c r="P8423">
        <v>217</v>
      </c>
    </row>
    <row r="8424" spans="1:16">
      <c r="A8424" s="29">
        <v>8422</v>
      </c>
      <c r="B8424" s="29">
        <v>1762.222</v>
      </c>
      <c r="C8424" s="29">
        <v>17617.123999999902</v>
      </c>
      <c r="D8424" s="29">
        <v>1</v>
      </c>
      <c r="E8424" s="29">
        <v>1</v>
      </c>
      <c r="F8424" s="29">
        <v>3095.5549999999998</v>
      </c>
      <c r="G8424" s="29">
        <v>1</v>
      </c>
      <c r="H8424" s="29">
        <v>1</v>
      </c>
      <c r="I8424" s="29">
        <v>1</v>
      </c>
      <c r="K8424" s="432"/>
      <c r="L8424" s="432" t="e">
        <f>IF(K8424=0,#REF!,0)</f>
        <v>#REF!</v>
      </c>
      <c r="O8424">
        <v>62584.130249000002</v>
      </c>
      <c r="P8424">
        <v>214</v>
      </c>
    </row>
    <row r="8425" spans="1:16">
      <c r="A8425" s="29">
        <v>8423</v>
      </c>
      <c r="B8425" s="29">
        <v>1762.222</v>
      </c>
      <c r="C8425" s="29">
        <v>17197.5439999999</v>
      </c>
      <c r="D8425" s="29">
        <v>1</v>
      </c>
      <c r="E8425" s="29">
        <v>1</v>
      </c>
      <c r="F8425" s="29">
        <v>2191.027</v>
      </c>
      <c r="G8425" s="29">
        <v>1</v>
      </c>
      <c r="H8425" s="29">
        <v>1</v>
      </c>
      <c r="I8425" s="29">
        <v>1</v>
      </c>
      <c r="K8425" s="432"/>
      <c r="L8425" s="432" t="e">
        <f>IF(K8425=0,#REF!,0)</f>
        <v>#REF!</v>
      </c>
      <c r="O8425">
        <v>63239.569090999998</v>
      </c>
      <c r="P8425">
        <v>208</v>
      </c>
    </row>
    <row r="8426" spans="1:16">
      <c r="A8426" s="29">
        <v>8424</v>
      </c>
      <c r="B8426" s="29">
        <v>1032.623999999998</v>
      </c>
      <c r="C8426" s="29">
        <v>17219.1539999999</v>
      </c>
      <c r="D8426" s="29">
        <v>1</v>
      </c>
      <c r="E8426" s="29">
        <v>1</v>
      </c>
      <c r="F8426" s="29">
        <v>3509.30799999999</v>
      </c>
      <c r="G8426" s="29">
        <v>1</v>
      </c>
      <c r="H8426" s="29">
        <v>1</v>
      </c>
      <c r="I8426" s="29">
        <v>1</v>
      </c>
      <c r="K8426" s="432"/>
      <c r="L8426" s="432" t="e">
        <f>IF(K8426=0,#REF!,0)</f>
        <v>#REF!</v>
      </c>
      <c r="O8426">
        <v>63894.993164</v>
      </c>
      <c r="P8426">
        <v>194</v>
      </c>
    </row>
    <row r="8427" spans="1:16">
      <c r="A8427" s="29">
        <v>8425</v>
      </c>
      <c r="B8427" s="29">
        <v>1032.623999999998</v>
      </c>
      <c r="C8427" s="29">
        <v>17337.585999999901</v>
      </c>
      <c r="D8427" s="29">
        <v>1</v>
      </c>
      <c r="E8427" s="29">
        <v>1</v>
      </c>
      <c r="F8427" s="29">
        <v>8591.472999999989</v>
      </c>
      <c r="G8427" s="29">
        <v>1</v>
      </c>
      <c r="H8427" s="29">
        <v>1</v>
      </c>
      <c r="I8427" s="29">
        <v>1</v>
      </c>
      <c r="K8427" s="432"/>
      <c r="L8427" s="432" t="e">
        <f>IF(K8427=0,#REF!,0)</f>
        <v>#REF!</v>
      </c>
      <c r="O8427">
        <v>62903.076416999997</v>
      </c>
      <c r="P8427">
        <v>178</v>
      </c>
    </row>
    <row r="8428" spans="1:16">
      <c r="A8428" s="29">
        <v>8426</v>
      </c>
      <c r="B8428" s="29">
        <v>1032.623999999998</v>
      </c>
      <c r="C8428" s="29">
        <v>17314.7389999999</v>
      </c>
      <c r="D8428" s="29">
        <v>1</v>
      </c>
      <c r="E8428" s="29">
        <v>1</v>
      </c>
      <c r="F8428" s="29">
        <v>12892.537</v>
      </c>
      <c r="G8428" s="29">
        <v>1</v>
      </c>
      <c r="H8428" s="29">
        <v>1</v>
      </c>
      <c r="I8428" s="29">
        <v>1</v>
      </c>
      <c r="K8428" s="432"/>
      <c r="L8428" s="432" t="e">
        <f>IF(K8428=0,#REF!,0)</f>
        <v>#REF!</v>
      </c>
      <c r="O8428">
        <v>59486.474488</v>
      </c>
      <c r="P8428">
        <v>172</v>
      </c>
    </row>
    <row r="8429" spans="1:16">
      <c r="A8429" s="29">
        <v>8427</v>
      </c>
      <c r="B8429" s="29">
        <v>1032.623999999998</v>
      </c>
      <c r="C8429" s="29">
        <v>17374.714999999898</v>
      </c>
      <c r="D8429" s="29">
        <v>1</v>
      </c>
      <c r="E8429" s="29">
        <v>1</v>
      </c>
      <c r="F8429" s="29">
        <v>17389.86</v>
      </c>
      <c r="G8429" s="29">
        <v>1</v>
      </c>
      <c r="H8429" s="29">
        <v>1</v>
      </c>
      <c r="I8429" s="29">
        <v>1</v>
      </c>
      <c r="K8429" s="432"/>
      <c r="L8429" s="432" t="e">
        <f>IF(K8429=0,#REF!,0)</f>
        <v>#REF!</v>
      </c>
      <c r="O8429">
        <v>58512.456237999999</v>
      </c>
      <c r="P8429">
        <v>172</v>
      </c>
    </row>
    <row r="8430" spans="1:16">
      <c r="A8430" s="29">
        <v>8428</v>
      </c>
      <c r="B8430" s="29">
        <v>1032.623999999998</v>
      </c>
      <c r="C8430" s="29">
        <v>17427.513999999901</v>
      </c>
      <c r="D8430" s="29">
        <v>1</v>
      </c>
      <c r="E8430" s="29">
        <v>1</v>
      </c>
      <c r="F8430" s="29">
        <v>21471.544000000002</v>
      </c>
      <c r="G8430" s="29">
        <v>1</v>
      </c>
      <c r="H8430" s="29">
        <v>1</v>
      </c>
      <c r="I8430" s="29">
        <v>1</v>
      </c>
      <c r="K8430" s="432"/>
      <c r="L8430" s="432" t="e">
        <f>IF(K8430=0,#REF!,0)</f>
        <v>#REF!</v>
      </c>
      <c r="O8430">
        <v>59133.863280999998</v>
      </c>
      <c r="P8430">
        <v>167</v>
      </c>
    </row>
    <row r="8431" spans="1:16">
      <c r="A8431" s="29">
        <v>8429</v>
      </c>
      <c r="B8431" s="29">
        <v>1032.623999999998</v>
      </c>
      <c r="C8431" s="29">
        <v>17455.672999999901</v>
      </c>
      <c r="D8431" s="29">
        <v>1</v>
      </c>
      <c r="E8431" s="29">
        <v>1</v>
      </c>
      <c r="F8431" s="29">
        <v>24722.51</v>
      </c>
      <c r="G8431" s="29">
        <v>1</v>
      </c>
      <c r="H8431" s="29">
        <v>1</v>
      </c>
      <c r="I8431" s="29">
        <v>1</v>
      </c>
      <c r="K8431" s="432"/>
      <c r="L8431" s="432" t="e">
        <f>IF(K8431=0,#REF!,0)</f>
        <v>#REF!</v>
      </c>
      <c r="O8431">
        <v>60007.214112000001</v>
      </c>
      <c r="P8431">
        <v>168</v>
      </c>
    </row>
    <row r="8432" spans="1:16">
      <c r="A8432" s="29">
        <v>8430</v>
      </c>
      <c r="B8432" s="29">
        <v>1762.222</v>
      </c>
      <c r="C8432" s="29">
        <v>17477.7049999999</v>
      </c>
      <c r="D8432" s="29">
        <v>1</v>
      </c>
      <c r="E8432" s="29">
        <v>1</v>
      </c>
      <c r="F8432" s="29">
        <v>28621.574000000001</v>
      </c>
      <c r="G8432" s="29">
        <v>1</v>
      </c>
      <c r="H8432" s="29">
        <v>1</v>
      </c>
      <c r="I8432" s="29">
        <v>1</v>
      </c>
      <c r="K8432" s="432"/>
      <c r="L8432" s="432" t="e">
        <f>IF(K8432=0,#REF!,0)</f>
        <v>#REF!</v>
      </c>
      <c r="O8432">
        <v>61638.076538000001</v>
      </c>
      <c r="P8432">
        <v>165</v>
      </c>
    </row>
    <row r="8433" spans="1:16">
      <c r="A8433" s="29">
        <v>8431</v>
      </c>
      <c r="B8433" s="29">
        <v>6139.8579999999993</v>
      </c>
      <c r="C8433" s="29">
        <v>17620.201999999899</v>
      </c>
      <c r="D8433" s="29">
        <v>1</v>
      </c>
      <c r="E8433" s="29">
        <v>1</v>
      </c>
      <c r="F8433" s="29">
        <v>107725.649</v>
      </c>
      <c r="G8433" s="29">
        <v>1</v>
      </c>
      <c r="H8433" s="29">
        <v>1</v>
      </c>
      <c r="I8433" s="29">
        <v>1</v>
      </c>
      <c r="K8433" s="432"/>
      <c r="L8433" s="432" t="e">
        <f>IF(K8433=0,#REF!,0)</f>
        <v>#REF!</v>
      </c>
      <c r="O8433">
        <v>63089.591979999997</v>
      </c>
      <c r="P8433">
        <v>176</v>
      </c>
    </row>
    <row r="8434" spans="1:16">
      <c r="A8434" s="29">
        <v>8432</v>
      </c>
      <c r="B8434" s="29">
        <v>1762.222</v>
      </c>
      <c r="C8434" s="29">
        <v>47831.67399999989</v>
      </c>
      <c r="D8434" s="29">
        <v>1</v>
      </c>
      <c r="E8434" s="29">
        <v>1</v>
      </c>
      <c r="F8434" s="29">
        <v>109907.757999999</v>
      </c>
      <c r="G8434" s="29">
        <v>1</v>
      </c>
      <c r="H8434" s="29">
        <v>1</v>
      </c>
      <c r="I8434" s="29">
        <v>1</v>
      </c>
      <c r="K8434" s="432"/>
      <c r="L8434" s="432" t="e">
        <f>IF(K8434=0,#REF!,0)</f>
        <v>#REF!</v>
      </c>
      <c r="O8434">
        <v>67521.721556999997</v>
      </c>
      <c r="P8434">
        <v>198</v>
      </c>
    </row>
    <row r="8435" spans="1:16">
      <c r="A8435" s="29">
        <v>8433</v>
      </c>
      <c r="B8435" s="29">
        <v>1032.623999999998</v>
      </c>
      <c r="C8435" s="29">
        <v>75398.524999999907</v>
      </c>
      <c r="D8435" s="29">
        <v>1</v>
      </c>
      <c r="E8435" s="29">
        <v>1</v>
      </c>
      <c r="F8435" s="29">
        <v>103159.2969999999</v>
      </c>
      <c r="G8435" s="29">
        <v>1</v>
      </c>
      <c r="H8435" s="29">
        <v>1</v>
      </c>
      <c r="I8435" s="29">
        <v>1</v>
      </c>
      <c r="K8435" s="432"/>
      <c r="L8435" s="432" t="e">
        <f>IF(K8435=0,#REF!,0)</f>
        <v>#REF!</v>
      </c>
      <c r="O8435">
        <v>71170.603392999998</v>
      </c>
      <c r="P8435">
        <v>180</v>
      </c>
    </row>
    <row r="8436" spans="1:16">
      <c r="A8436" s="29">
        <v>8434</v>
      </c>
      <c r="B8436" s="29">
        <v>1153.2399999999991</v>
      </c>
      <c r="C8436" s="29">
        <v>91275.523999999888</v>
      </c>
      <c r="D8436" s="29">
        <v>1</v>
      </c>
      <c r="E8436" s="29">
        <v>1</v>
      </c>
      <c r="F8436" s="29">
        <v>91833.463999999993</v>
      </c>
      <c r="G8436" s="29">
        <v>1</v>
      </c>
      <c r="H8436" s="29">
        <v>1</v>
      </c>
      <c r="I8436" s="29">
        <v>1</v>
      </c>
      <c r="K8436" s="432"/>
      <c r="L8436" s="432" t="e">
        <f>IF(K8436=0,#REF!,0)</f>
        <v>#REF!</v>
      </c>
      <c r="O8436">
        <v>77420.455017</v>
      </c>
      <c r="P8436">
        <v>149</v>
      </c>
    </row>
    <row r="8437" spans="1:16">
      <c r="A8437" s="29">
        <v>8435</v>
      </c>
      <c r="B8437" s="29">
        <v>1213.5469999999989</v>
      </c>
      <c r="C8437" s="29">
        <v>106573.5579999998</v>
      </c>
      <c r="D8437" s="29">
        <v>1</v>
      </c>
      <c r="E8437" s="29">
        <v>1</v>
      </c>
      <c r="F8437" s="29">
        <v>77497.59</v>
      </c>
      <c r="G8437" s="29">
        <v>1</v>
      </c>
      <c r="H8437" s="29">
        <v>1</v>
      </c>
      <c r="I8437" s="29">
        <v>1</v>
      </c>
      <c r="K8437" s="432"/>
      <c r="L8437" s="432" t="e">
        <f>IF(K8437=0,#REF!,0)</f>
        <v>#REF!</v>
      </c>
      <c r="O8437">
        <v>79416.624999000007</v>
      </c>
      <c r="P8437">
        <v>143</v>
      </c>
    </row>
    <row r="8438" spans="1:16">
      <c r="A8438" s="29">
        <v>8436</v>
      </c>
      <c r="B8438" s="29">
        <v>1213.5469999999989</v>
      </c>
      <c r="C8438" s="29">
        <v>89911.495999999897</v>
      </c>
      <c r="D8438" s="29">
        <v>1</v>
      </c>
      <c r="E8438" s="29">
        <v>1</v>
      </c>
      <c r="F8438" s="29">
        <v>67629.495999999999</v>
      </c>
      <c r="G8438" s="29">
        <v>1</v>
      </c>
      <c r="H8438" s="29">
        <v>1</v>
      </c>
      <c r="I8438" s="29">
        <v>1</v>
      </c>
      <c r="K8438" s="432"/>
      <c r="L8438" s="432" t="e">
        <f>IF(K8438=0,#REF!,0)</f>
        <v>#REF!</v>
      </c>
      <c r="O8438">
        <v>79295.991211999994</v>
      </c>
      <c r="P8438">
        <v>109</v>
      </c>
    </row>
    <row r="8439" spans="1:16">
      <c r="A8439" s="29">
        <v>8437</v>
      </c>
      <c r="B8439" s="29">
        <v>6200.1660000000002</v>
      </c>
      <c r="C8439" s="29">
        <v>52698.583999999901</v>
      </c>
      <c r="D8439" s="29">
        <v>1</v>
      </c>
      <c r="E8439" s="29">
        <v>1</v>
      </c>
      <c r="F8439" s="29">
        <v>52204.781999999992</v>
      </c>
      <c r="G8439" s="29">
        <v>1</v>
      </c>
      <c r="H8439" s="29">
        <v>1</v>
      </c>
      <c r="I8439" s="29">
        <v>1</v>
      </c>
      <c r="K8439" s="432"/>
      <c r="L8439" s="432" t="e">
        <f>IF(K8439=0,#REF!,0)</f>
        <v>#REF!</v>
      </c>
      <c r="O8439">
        <v>75703.318054000003</v>
      </c>
      <c r="P8439">
        <v>108</v>
      </c>
    </row>
    <row r="8440" spans="1:16">
      <c r="A8440" s="29">
        <v>8438</v>
      </c>
      <c r="B8440" s="29">
        <v>1762.222</v>
      </c>
      <c r="C8440" s="29">
        <v>71676.246999999887</v>
      </c>
      <c r="D8440" s="29">
        <v>1</v>
      </c>
      <c r="E8440" s="29">
        <v>1</v>
      </c>
      <c r="F8440" s="29">
        <v>56169.086999999898</v>
      </c>
      <c r="G8440" s="29">
        <v>1</v>
      </c>
      <c r="H8440" s="29">
        <v>1</v>
      </c>
      <c r="I8440" s="29">
        <v>1</v>
      </c>
      <c r="K8440" s="432"/>
      <c r="L8440" s="432" t="e">
        <f>IF(K8440=0,#REF!,0)</f>
        <v>#REF!</v>
      </c>
      <c r="O8440">
        <v>74346.847349999996</v>
      </c>
      <c r="P8440">
        <v>115</v>
      </c>
    </row>
    <row r="8441" spans="1:16">
      <c r="A8441" s="29">
        <v>8439</v>
      </c>
      <c r="B8441" s="29">
        <v>1032.623999999998</v>
      </c>
      <c r="C8441" s="29">
        <v>103119.9449999998</v>
      </c>
      <c r="D8441" s="29">
        <v>1</v>
      </c>
      <c r="E8441" s="29">
        <v>1</v>
      </c>
      <c r="F8441" s="29">
        <v>53772.677999999898</v>
      </c>
      <c r="G8441" s="29">
        <v>1</v>
      </c>
      <c r="H8441" s="29">
        <v>1</v>
      </c>
      <c r="I8441" s="29">
        <v>1</v>
      </c>
      <c r="K8441" s="432"/>
      <c r="L8441" s="432" t="e">
        <f>IF(K8441=0,#REF!,0)</f>
        <v>#REF!</v>
      </c>
      <c r="O8441">
        <v>76811.235107</v>
      </c>
      <c r="P8441">
        <v>105</v>
      </c>
    </row>
    <row r="8442" spans="1:16">
      <c r="A8442" s="29">
        <v>8440</v>
      </c>
      <c r="B8442" s="29">
        <v>1032.623999999998</v>
      </c>
      <c r="C8442" s="29">
        <v>87114.164999999892</v>
      </c>
      <c r="D8442" s="29">
        <v>1</v>
      </c>
      <c r="E8442" s="29">
        <v>1</v>
      </c>
      <c r="F8442" s="29">
        <v>51541.166999999987</v>
      </c>
      <c r="G8442" s="29">
        <v>1</v>
      </c>
      <c r="H8442" s="29">
        <v>1</v>
      </c>
      <c r="I8442" s="29">
        <v>1</v>
      </c>
      <c r="K8442" s="432"/>
      <c r="L8442" s="432" t="e">
        <f>IF(K8442=0,#REF!,0)</f>
        <v>#REF!</v>
      </c>
      <c r="O8442">
        <v>76258.069090999998</v>
      </c>
      <c r="P8442">
        <v>106</v>
      </c>
    </row>
    <row r="8443" spans="1:16">
      <c r="A8443" s="29">
        <v>8441</v>
      </c>
      <c r="B8443" s="29">
        <v>1032.623999999998</v>
      </c>
      <c r="C8443" s="29">
        <v>75501.892999999895</v>
      </c>
      <c r="D8443" s="29">
        <v>1</v>
      </c>
      <c r="E8443" s="29">
        <v>1</v>
      </c>
      <c r="F8443" s="29">
        <v>55772.295999999988</v>
      </c>
      <c r="G8443" s="29">
        <v>1</v>
      </c>
      <c r="H8443" s="29">
        <v>1</v>
      </c>
      <c r="I8443" s="29">
        <v>1</v>
      </c>
      <c r="K8443" s="432"/>
      <c r="L8443" s="432" t="e">
        <f>IF(K8443=0,#REF!,0)</f>
        <v>#REF!</v>
      </c>
      <c r="O8443">
        <v>76082.999693999998</v>
      </c>
      <c r="P8443">
        <v>129</v>
      </c>
    </row>
    <row r="8444" spans="1:16">
      <c r="A8444" s="29">
        <v>8442</v>
      </c>
      <c r="B8444" s="29">
        <v>1762.222</v>
      </c>
      <c r="C8444" s="29">
        <v>44157.624999999891</v>
      </c>
      <c r="D8444" s="29">
        <v>1</v>
      </c>
      <c r="E8444" s="29">
        <v>1</v>
      </c>
      <c r="F8444" s="29">
        <v>59585.896000000001</v>
      </c>
      <c r="G8444" s="29">
        <v>1</v>
      </c>
      <c r="H8444" s="29">
        <v>1</v>
      </c>
      <c r="I8444" s="29">
        <v>1</v>
      </c>
      <c r="K8444" s="432"/>
      <c r="L8444" s="432" t="e">
        <f>IF(K8444=0,#REF!,0)</f>
        <v>#REF!</v>
      </c>
      <c r="O8444">
        <v>76757.466554000013</v>
      </c>
      <c r="P8444">
        <v>147</v>
      </c>
    </row>
    <row r="8445" spans="1:16">
      <c r="A8445" s="29">
        <v>8443</v>
      </c>
      <c r="B8445" s="29">
        <v>6139.8579999999993</v>
      </c>
      <c r="C8445" s="29">
        <v>30126.4579999999</v>
      </c>
      <c r="D8445" s="29">
        <v>1</v>
      </c>
      <c r="E8445" s="29">
        <v>1</v>
      </c>
      <c r="F8445" s="29">
        <v>53442.938999999998</v>
      </c>
      <c r="G8445" s="29">
        <v>1</v>
      </c>
      <c r="H8445" s="29">
        <v>1</v>
      </c>
      <c r="I8445" s="29">
        <v>1</v>
      </c>
      <c r="K8445" s="432"/>
      <c r="L8445" s="432" t="e">
        <f>IF(K8445=0,#REF!,0)</f>
        <v>#REF!</v>
      </c>
      <c r="O8445">
        <v>75769.576965</v>
      </c>
      <c r="P8445">
        <v>172</v>
      </c>
    </row>
    <row r="8446" spans="1:16">
      <c r="A8446" s="29">
        <v>8444</v>
      </c>
      <c r="B8446" s="29">
        <v>7599.07</v>
      </c>
      <c r="C8446" s="29">
        <v>31464.993999999901</v>
      </c>
      <c r="D8446" s="29">
        <v>1</v>
      </c>
      <c r="E8446" s="29">
        <v>1</v>
      </c>
      <c r="F8446" s="29">
        <v>51692.725999999901</v>
      </c>
      <c r="G8446" s="29">
        <v>1</v>
      </c>
      <c r="H8446" s="29">
        <v>1</v>
      </c>
      <c r="I8446" s="29">
        <v>1</v>
      </c>
      <c r="K8446" s="432"/>
      <c r="L8446" s="432" t="e">
        <f>IF(K8446=0,#REF!,0)</f>
        <v>#REF!</v>
      </c>
      <c r="O8446">
        <v>72804.298094999991</v>
      </c>
      <c r="P8446">
        <v>186</v>
      </c>
    </row>
    <row r="8447" spans="1:16">
      <c r="A8447" s="29">
        <v>8445</v>
      </c>
      <c r="B8447" s="29">
        <v>1762.222</v>
      </c>
      <c r="C8447" s="29">
        <v>17554.300999999901</v>
      </c>
      <c r="D8447" s="29">
        <v>1</v>
      </c>
      <c r="E8447" s="29">
        <v>1</v>
      </c>
      <c r="F8447" s="29">
        <v>62056.375999999997</v>
      </c>
      <c r="G8447" s="29">
        <v>1</v>
      </c>
      <c r="H8447" s="29">
        <v>1</v>
      </c>
      <c r="I8447" s="29">
        <v>1</v>
      </c>
      <c r="K8447" s="432"/>
      <c r="L8447" s="432" t="e">
        <f>IF(K8447=0,#REF!,0)</f>
        <v>#REF!</v>
      </c>
      <c r="O8447">
        <v>70554.166136999993</v>
      </c>
      <c r="P8447">
        <v>197</v>
      </c>
    </row>
    <row r="8448" spans="1:16">
      <c r="A8448" s="29">
        <v>8446</v>
      </c>
      <c r="B8448" s="29">
        <v>1762.222</v>
      </c>
      <c r="C8448" s="29">
        <v>17163.747999999901</v>
      </c>
      <c r="D8448" s="29">
        <v>1</v>
      </c>
      <c r="E8448" s="29">
        <v>1</v>
      </c>
      <c r="F8448" s="29">
        <v>2984.7750000000001</v>
      </c>
      <c r="G8448" s="29">
        <v>1</v>
      </c>
      <c r="H8448" s="29">
        <v>1</v>
      </c>
      <c r="I8448" s="29">
        <v>1</v>
      </c>
      <c r="K8448" s="432"/>
      <c r="L8448" s="432" t="e">
        <f>IF(K8448=0,#REF!,0)</f>
        <v>#REF!</v>
      </c>
      <c r="O8448">
        <v>68192.453429999994</v>
      </c>
      <c r="P8448">
        <v>195</v>
      </c>
    </row>
    <row r="8449" spans="1:16">
      <c r="A8449" s="29">
        <v>8447</v>
      </c>
      <c r="B8449" s="29">
        <v>1762.222</v>
      </c>
      <c r="C8449" s="29">
        <v>16807.752999999891</v>
      </c>
      <c r="D8449" s="29">
        <v>1</v>
      </c>
      <c r="E8449" s="29">
        <v>1</v>
      </c>
      <c r="F8449" s="29">
        <v>1685.106</v>
      </c>
      <c r="G8449" s="29">
        <v>1</v>
      </c>
      <c r="H8449" s="29">
        <v>1</v>
      </c>
      <c r="I8449" s="29">
        <v>1</v>
      </c>
      <c r="K8449" s="432"/>
      <c r="L8449" s="432" t="e">
        <f>IF(K8449=0,#REF!,0)</f>
        <v>#REF!</v>
      </c>
      <c r="O8449">
        <v>68076.460630999994</v>
      </c>
      <c r="P8449">
        <v>189</v>
      </c>
    </row>
    <row r="8450" spans="1:16">
      <c r="A8450" s="29">
        <v>8448</v>
      </c>
      <c r="B8450" s="29">
        <v>1032.623999999998</v>
      </c>
      <c r="C8450" s="29">
        <v>16929.051999999891</v>
      </c>
      <c r="D8450" s="29">
        <v>1</v>
      </c>
      <c r="E8450" s="29">
        <v>1</v>
      </c>
      <c r="F8450" s="29">
        <v>1516.95999999999</v>
      </c>
      <c r="G8450" s="29">
        <v>1</v>
      </c>
      <c r="H8450" s="29">
        <v>1</v>
      </c>
      <c r="I8450" s="29">
        <v>1</v>
      </c>
      <c r="K8450" s="432"/>
      <c r="L8450" s="432" t="e">
        <f>IF(K8450=0,#REF!,0)</f>
        <v>#REF!</v>
      </c>
      <c r="O8450">
        <v>68109.457030999998</v>
      </c>
      <c r="P8450">
        <v>173</v>
      </c>
    </row>
    <row r="8451" spans="1:16">
      <c r="A8451" s="29">
        <v>8449</v>
      </c>
      <c r="B8451" s="29">
        <v>1032.623999999998</v>
      </c>
      <c r="C8451" s="29">
        <v>17045.3819999999</v>
      </c>
      <c r="D8451" s="29">
        <v>1</v>
      </c>
      <c r="E8451" s="29">
        <v>1</v>
      </c>
      <c r="F8451" s="29">
        <v>2219.4669999999992</v>
      </c>
      <c r="G8451" s="29">
        <v>1</v>
      </c>
      <c r="H8451" s="29">
        <v>1</v>
      </c>
      <c r="I8451" s="29">
        <v>1</v>
      </c>
      <c r="K8451" s="432"/>
      <c r="L8451" s="432" t="e">
        <f>IF(K8451=0,#REF!,0)</f>
        <v>#REF!</v>
      </c>
      <c r="O8451">
        <v>67853.227966000006</v>
      </c>
      <c r="P8451">
        <v>167</v>
      </c>
    </row>
    <row r="8452" spans="1:16">
      <c r="A8452" s="29">
        <v>8450</v>
      </c>
      <c r="B8452" s="29">
        <v>1032.623999999998</v>
      </c>
      <c r="C8452" s="29">
        <v>17099.7579999999</v>
      </c>
      <c r="D8452" s="29">
        <v>1</v>
      </c>
      <c r="E8452" s="29">
        <v>1</v>
      </c>
      <c r="F8452" s="29">
        <v>7761.2249999999894</v>
      </c>
      <c r="G8452" s="29">
        <v>1</v>
      </c>
      <c r="H8452" s="29">
        <v>1</v>
      </c>
      <c r="I8452" s="29">
        <v>1</v>
      </c>
      <c r="K8452" s="432"/>
      <c r="L8452" s="432" t="e">
        <f>IF(K8452=0,#REF!,0)</f>
        <v>#REF!</v>
      </c>
      <c r="O8452">
        <v>64885.057191</v>
      </c>
      <c r="P8452">
        <v>166</v>
      </c>
    </row>
    <row r="8453" spans="1:16">
      <c r="A8453" s="29">
        <v>8451</v>
      </c>
      <c r="B8453" s="29">
        <v>1032.623999999998</v>
      </c>
      <c r="C8453" s="29">
        <v>17236.338999999902</v>
      </c>
      <c r="D8453" s="29">
        <v>1</v>
      </c>
      <c r="E8453" s="29">
        <v>1</v>
      </c>
      <c r="F8453" s="29">
        <v>14159.281000000001</v>
      </c>
      <c r="G8453" s="29">
        <v>1</v>
      </c>
      <c r="H8453" s="29">
        <v>1</v>
      </c>
      <c r="I8453" s="29">
        <v>1</v>
      </c>
      <c r="K8453" s="432"/>
      <c r="L8453" s="432" t="e">
        <f>IF(K8453=0,#REF!,0)</f>
        <v>#REF!</v>
      </c>
      <c r="O8453">
        <v>63821.523285000003</v>
      </c>
      <c r="P8453">
        <v>153</v>
      </c>
    </row>
    <row r="8454" spans="1:16">
      <c r="A8454" s="29">
        <v>8452</v>
      </c>
      <c r="B8454" s="29">
        <v>1032.623999999998</v>
      </c>
      <c r="C8454" s="29">
        <v>17323.305999999891</v>
      </c>
      <c r="D8454" s="29">
        <v>1</v>
      </c>
      <c r="E8454" s="29">
        <v>1</v>
      </c>
      <c r="F8454" s="29">
        <v>19179.830999999998</v>
      </c>
      <c r="G8454" s="29">
        <v>1</v>
      </c>
      <c r="H8454" s="29">
        <v>1</v>
      </c>
      <c r="I8454" s="29">
        <v>1</v>
      </c>
      <c r="K8454" s="432"/>
      <c r="L8454" s="432" t="e">
        <f>IF(K8454=0,#REF!,0)</f>
        <v>#REF!</v>
      </c>
      <c r="O8454">
        <v>63654.567657</v>
      </c>
      <c r="P8454">
        <v>148</v>
      </c>
    </row>
    <row r="8455" spans="1:16">
      <c r="A8455" s="29">
        <v>8453</v>
      </c>
      <c r="B8455" s="29">
        <v>1032.623999999998</v>
      </c>
      <c r="C8455" s="29">
        <v>17402.021999999899</v>
      </c>
      <c r="D8455" s="29">
        <v>1</v>
      </c>
      <c r="E8455" s="29">
        <v>1</v>
      </c>
      <c r="F8455" s="29">
        <v>23708.428</v>
      </c>
      <c r="G8455" s="29">
        <v>1</v>
      </c>
      <c r="H8455" s="29">
        <v>1</v>
      </c>
      <c r="I8455" s="29">
        <v>1</v>
      </c>
      <c r="K8455" s="432"/>
      <c r="L8455" s="432" t="e">
        <f>IF(K8455=0,#REF!,0)</f>
        <v>#REF!</v>
      </c>
      <c r="O8455">
        <v>63240.093324000001</v>
      </c>
      <c r="P8455">
        <v>148</v>
      </c>
    </row>
    <row r="8456" spans="1:16">
      <c r="A8456" s="29">
        <v>8454</v>
      </c>
      <c r="B8456" s="29">
        <v>1762.222</v>
      </c>
      <c r="C8456" s="29">
        <v>17457.215999999898</v>
      </c>
      <c r="D8456" s="29">
        <v>1</v>
      </c>
      <c r="E8456" s="29">
        <v>1</v>
      </c>
      <c r="F8456" s="29">
        <v>28504.053</v>
      </c>
      <c r="G8456" s="29">
        <v>1</v>
      </c>
      <c r="H8456" s="29">
        <v>1</v>
      </c>
      <c r="I8456" s="29">
        <v>1</v>
      </c>
      <c r="K8456" s="432"/>
      <c r="L8456" s="432" t="e">
        <f>IF(K8456=0,#REF!,0)</f>
        <v>#REF!</v>
      </c>
      <c r="O8456">
        <v>64135.285520999998</v>
      </c>
      <c r="P8456">
        <v>156</v>
      </c>
    </row>
    <row r="8457" spans="1:16">
      <c r="A8457" s="29">
        <v>8455</v>
      </c>
      <c r="B8457" s="29">
        <v>6139.8579999999993</v>
      </c>
      <c r="C8457" s="29">
        <v>17585.679999999898</v>
      </c>
      <c r="D8457" s="29">
        <v>1</v>
      </c>
      <c r="E8457" s="29">
        <v>1</v>
      </c>
      <c r="F8457" s="29">
        <v>107497.34799999899</v>
      </c>
      <c r="G8457" s="29">
        <v>1</v>
      </c>
      <c r="H8457" s="29">
        <v>1</v>
      </c>
      <c r="I8457" s="29">
        <v>1</v>
      </c>
      <c r="K8457" s="432"/>
      <c r="L8457" s="432" t="e">
        <f>IF(K8457=0,#REF!,0)</f>
        <v>#REF!</v>
      </c>
      <c r="O8457">
        <v>65481.058532000003</v>
      </c>
      <c r="P8457">
        <v>165</v>
      </c>
    </row>
    <row r="8458" spans="1:16">
      <c r="A8458" s="29">
        <v>8456</v>
      </c>
      <c r="B8458" s="29">
        <v>1762.222</v>
      </c>
      <c r="C8458" s="29">
        <v>47667.068999999879</v>
      </c>
      <c r="D8458" s="29">
        <v>1</v>
      </c>
      <c r="E8458" s="29">
        <v>1</v>
      </c>
      <c r="F8458" s="29">
        <v>110541.827</v>
      </c>
      <c r="G8458" s="29">
        <v>1</v>
      </c>
      <c r="H8458" s="29">
        <v>1</v>
      </c>
      <c r="I8458" s="29">
        <v>1</v>
      </c>
      <c r="K8458" s="432"/>
      <c r="L8458" s="432" t="e">
        <f>IF(K8458=0,#REF!,0)</f>
        <v>#REF!</v>
      </c>
      <c r="O8458">
        <v>66576.803771999999</v>
      </c>
      <c r="P8458">
        <v>191</v>
      </c>
    </row>
    <row r="8459" spans="1:16">
      <c r="A8459" s="29">
        <v>8457</v>
      </c>
      <c r="B8459" s="29">
        <v>1032.623999999998</v>
      </c>
      <c r="C8459" s="29">
        <v>75086.216999999902</v>
      </c>
      <c r="D8459" s="29">
        <v>1</v>
      </c>
      <c r="E8459" s="29">
        <v>1</v>
      </c>
      <c r="F8459" s="29">
        <v>101703.712</v>
      </c>
      <c r="G8459" s="29">
        <v>1</v>
      </c>
      <c r="H8459" s="29">
        <v>1</v>
      </c>
      <c r="I8459" s="29">
        <v>1</v>
      </c>
      <c r="K8459" s="432"/>
      <c r="L8459" s="432" t="e">
        <f>IF(K8459=0,#REF!,0)</f>
        <v>#REF!</v>
      </c>
      <c r="O8459">
        <v>72436.316864000008</v>
      </c>
      <c r="P8459">
        <v>172</v>
      </c>
    </row>
    <row r="8460" spans="1:16">
      <c r="A8460" s="29">
        <v>8458</v>
      </c>
      <c r="B8460" s="29">
        <v>1153.2399999999991</v>
      </c>
      <c r="C8460" s="29">
        <v>90828.238999999885</v>
      </c>
      <c r="D8460" s="29">
        <v>1</v>
      </c>
      <c r="E8460" s="29">
        <v>1</v>
      </c>
      <c r="F8460" s="29">
        <v>89315.938999999984</v>
      </c>
      <c r="G8460" s="29">
        <v>1</v>
      </c>
      <c r="H8460" s="29">
        <v>1</v>
      </c>
      <c r="I8460" s="29">
        <v>1</v>
      </c>
      <c r="K8460" s="432"/>
      <c r="L8460" s="432" t="e">
        <f>IF(K8460=0,#REF!,0)</f>
        <v>#REF!</v>
      </c>
      <c r="O8460">
        <v>77833.52984599999</v>
      </c>
      <c r="P8460">
        <v>159</v>
      </c>
    </row>
    <row r="8461" spans="1:16">
      <c r="A8461" s="29">
        <v>8459</v>
      </c>
      <c r="B8461" s="29">
        <v>1213.5469999999989</v>
      </c>
      <c r="C8461" s="29">
        <v>106283.3499999998</v>
      </c>
      <c r="D8461" s="29">
        <v>1</v>
      </c>
      <c r="E8461" s="29">
        <v>1</v>
      </c>
      <c r="F8461" s="29">
        <v>77763.720999999903</v>
      </c>
      <c r="G8461" s="29">
        <v>1</v>
      </c>
      <c r="H8461" s="29">
        <v>1</v>
      </c>
      <c r="I8461" s="29">
        <v>1</v>
      </c>
      <c r="K8461" s="432"/>
      <c r="L8461" s="432" t="e">
        <f>IF(K8461=0,#REF!,0)</f>
        <v>#REF!</v>
      </c>
      <c r="O8461">
        <v>78661.449401999998</v>
      </c>
      <c r="P8461">
        <v>147</v>
      </c>
    </row>
    <row r="8462" spans="1:16">
      <c r="A8462" s="29">
        <v>8460</v>
      </c>
      <c r="B8462" s="29">
        <v>1213.5469999999989</v>
      </c>
      <c r="C8462" s="29">
        <v>89709.994999999908</v>
      </c>
      <c r="D8462" s="29">
        <v>1</v>
      </c>
      <c r="E8462" s="29">
        <v>1</v>
      </c>
      <c r="F8462" s="29">
        <v>68652.023999999903</v>
      </c>
      <c r="G8462" s="29">
        <v>1</v>
      </c>
      <c r="H8462" s="29">
        <v>1</v>
      </c>
      <c r="I8462" s="29">
        <v>1</v>
      </c>
      <c r="K8462" s="432"/>
      <c r="L8462" s="432" t="e">
        <f>IF(K8462=0,#REF!,0)</f>
        <v>#REF!</v>
      </c>
      <c r="O8462">
        <v>78360.078185000006</v>
      </c>
      <c r="P8462">
        <v>127</v>
      </c>
    </row>
    <row r="8463" spans="1:16">
      <c r="A8463" s="29">
        <v>8461</v>
      </c>
      <c r="B8463" s="29">
        <v>6200.1660000000002</v>
      </c>
      <c r="C8463" s="29">
        <v>52419.353999999897</v>
      </c>
      <c r="D8463" s="29">
        <v>1</v>
      </c>
      <c r="E8463" s="29">
        <v>1</v>
      </c>
      <c r="F8463" s="29">
        <v>51389.357999999898</v>
      </c>
      <c r="G8463" s="29">
        <v>1</v>
      </c>
      <c r="H8463" s="29">
        <v>1</v>
      </c>
      <c r="I8463" s="29">
        <v>1</v>
      </c>
      <c r="K8463" s="432"/>
      <c r="L8463" s="432" t="e">
        <f>IF(K8463=0,#REF!,0)</f>
        <v>#REF!</v>
      </c>
      <c r="O8463">
        <v>74125.878234000003</v>
      </c>
      <c r="P8463">
        <v>111</v>
      </c>
    </row>
    <row r="8464" spans="1:16">
      <c r="A8464" s="29">
        <v>8462</v>
      </c>
      <c r="B8464" s="29">
        <v>1762.222</v>
      </c>
      <c r="C8464" s="29">
        <v>71422.416999999899</v>
      </c>
      <c r="D8464" s="29">
        <v>1</v>
      </c>
      <c r="E8464" s="29">
        <v>1</v>
      </c>
      <c r="F8464" s="29">
        <v>55269.375999999997</v>
      </c>
      <c r="G8464" s="29">
        <v>1</v>
      </c>
      <c r="H8464" s="29">
        <v>1</v>
      </c>
      <c r="I8464" s="29">
        <v>1</v>
      </c>
      <c r="K8464" s="432"/>
      <c r="L8464" s="432" t="e">
        <f>IF(K8464=0,#REF!,0)</f>
        <v>#REF!</v>
      </c>
      <c r="O8464">
        <v>71805.095580000008</v>
      </c>
      <c r="P8464">
        <v>110</v>
      </c>
    </row>
    <row r="8465" spans="1:16">
      <c r="A8465" s="29">
        <v>8463</v>
      </c>
      <c r="B8465" s="29">
        <v>1032.623999999998</v>
      </c>
      <c r="C8465" s="29">
        <v>102905.26799999981</v>
      </c>
      <c r="D8465" s="29">
        <v>1</v>
      </c>
      <c r="E8465" s="29">
        <v>1</v>
      </c>
      <c r="F8465" s="29">
        <v>53426.838999999913</v>
      </c>
      <c r="G8465" s="29">
        <v>1</v>
      </c>
      <c r="H8465" s="29">
        <v>1</v>
      </c>
      <c r="I8465" s="29">
        <v>1</v>
      </c>
      <c r="K8465" s="432"/>
      <c r="L8465" s="432" t="e">
        <f>IF(K8465=0,#REF!,0)</f>
        <v>#REF!</v>
      </c>
      <c r="O8465">
        <v>74772.145263999992</v>
      </c>
      <c r="P8465">
        <v>115</v>
      </c>
    </row>
    <row r="8466" spans="1:16">
      <c r="A8466" s="29">
        <v>8464</v>
      </c>
      <c r="B8466" s="29">
        <v>1032.623999999998</v>
      </c>
      <c r="C8466" s="29">
        <v>87093.338999999891</v>
      </c>
      <c r="D8466" s="29">
        <v>1</v>
      </c>
      <c r="E8466" s="29">
        <v>1</v>
      </c>
      <c r="F8466" s="29">
        <v>53695.0629999999</v>
      </c>
      <c r="G8466" s="29">
        <v>1</v>
      </c>
      <c r="H8466" s="29">
        <v>1</v>
      </c>
      <c r="I8466" s="29">
        <v>1</v>
      </c>
      <c r="K8466" s="432"/>
      <c r="L8466" s="432" t="e">
        <f>IF(K8466=0,#REF!,0)</f>
        <v>#REF!</v>
      </c>
      <c r="O8466">
        <v>74732.733979000011</v>
      </c>
      <c r="P8466">
        <v>125</v>
      </c>
    </row>
    <row r="8467" spans="1:16">
      <c r="A8467" s="29">
        <v>8465</v>
      </c>
      <c r="B8467" s="29">
        <v>1032.623999999998</v>
      </c>
      <c r="C8467" s="29">
        <v>75454.199999999895</v>
      </c>
      <c r="D8467" s="29">
        <v>1</v>
      </c>
      <c r="E8467" s="29">
        <v>1</v>
      </c>
      <c r="F8467" s="29">
        <v>57117.240999999987</v>
      </c>
      <c r="G8467" s="29">
        <v>1</v>
      </c>
      <c r="H8467" s="29">
        <v>1</v>
      </c>
      <c r="I8467" s="29">
        <v>1</v>
      </c>
      <c r="K8467" s="432"/>
      <c r="L8467" s="432" t="e">
        <f>IF(K8467=0,#REF!,0)</f>
        <v>#REF!</v>
      </c>
      <c r="O8467">
        <v>75413.197996999996</v>
      </c>
      <c r="P8467">
        <v>138</v>
      </c>
    </row>
    <row r="8468" spans="1:16">
      <c r="A8468" s="29">
        <v>8466</v>
      </c>
      <c r="B8468" s="29">
        <v>1762.222</v>
      </c>
      <c r="C8468" s="29">
        <v>44107.400999999889</v>
      </c>
      <c r="D8468" s="29">
        <v>1</v>
      </c>
      <c r="E8468" s="29">
        <v>1</v>
      </c>
      <c r="F8468" s="29">
        <v>60855.334999999977</v>
      </c>
      <c r="G8468" s="29">
        <v>1</v>
      </c>
      <c r="H8468" s="29">
        <v>1</v>
      </c>
      <c r="I8468" s="29">
        <v>1</v>
      </c>
      <c r="K8468" s="432"/>
      <c r="L8468" s="432" t="e">
        <f>IF(K8468=0,#REF!,0)</f>
        <v>#REF!</v>
      </c>
      <c r="O8468">
        <v>76702.223265999986</v>
      </c>
      <c r="P8468">
        <v>171</v>
      </c>
    </row>
    <row r="8469" spans="1:16">
      <c r="A8469" s="29">
        <v>8467</v>
      </c>
      <c r="B8469" s="29">
        <v>6139.8579999999993</v>
      </c>
      <c r="C8469" s="29">
        <v>30128.373999999902</v>
      </c>
      <c r="D8469" s="29">
        <v>1</v>
      </c>
      <c r="E8469" s="29">
        <v>1</v>
      </c>
      <c r="F8469" s="29">
        <v>54394.724000000002</v>
      </c>
      <c r="G8469" s="29">
        <v>1</v>
      </c>
      <c r="H8469" s="29">
        <v>1</v>
      </c>
      <c r="I8469" s="29">
        <v>1</v>
      </c>
      <c r="K8469" s="432"/>
      <c r="L8469" s="432" t="e">
        <f>IF(K8469=0,#REF!,0)</f>
        <v>#REF!</v>
      </c>
      <c r="O8469">
        <v>76230.554076999993</v>
      </c>
      <c r="P8469">
        <v>191</v>
      </c>
    </row>
    <row r="8470" spans="1:16">
      <c r="A8470" s="29">
        <v>8468</v>
      </c>
      <c r="B8470" s="29">
        <v>7599.07</v>
      </c>
      <c r="C8470" s="29">
        <v>31471.554999999898</v>
      </c>
      <c r="D8470" s="29">
        <v>1</v>
      </c>
      <c r="E8470" s="29">
        <v>1</v>
      </c>
      <c r="F8470" s="29">
        <v>52689.885999999897</v>
      </c>
      <c r="G8470" s="29">
        <v>1</v>
      </c>
      <c r="H8470" s="29">
        <v>1</v>
      </c>
      <c r="I8470" s="29">
        <v>1</v>
      </c>
      <c r="K8470" s="432"/>
      <c r="L8470" s="432" t="e">
        <f>IF(K8470=0,#REF!,0)</f>
        <v>#REF!</v>
      </c>
      <c r="O8470">
        <v>74106.012938999993</v>
      </c>
      <c r="P8470">
        <v>209</v>
      </c>
    </row>
    <row r="8471" spans="1:16">
      <c r="A8471" s="29">
        <v>8469</v>
      </c>
      <c r="B8471" s="29">
        <v>1762.222</v>
      </c>
      <c r="C8471" s="29">
        <v>17592.5799999999</v>
      </c>
      <c r="D8471" s="29">
        <v>1</v>
      </c>
      <c r="E8471" s="29">
        <v>1</v>
      </c>
      <c r="F8471" s="29">
        <v>63452.608999999902</v>
      </c>
      <c r="G8471" s="29">
        <v>1</v>
      </c>
      <c r="H8471" s="29">
        <v>1</v>
      </c>
      <c r="I8471" s="29">
        <v>1</v>
      </c>
      <c r="K8471" s="432"/>
      <c r="L8471" s="432" t="e">
        <f>IF(K8471=0,#REF!,0)</f>
        <v>#REF!</v>
      </c>
      <c r="O8471">
        <v>72975.675294000001</v>
      </c>
      <c r="P8471">
        <v>215</v>
      </c>
    </row>
    <row r="8472" spans="1:16">
      <c r="A8472" s="29">
        <v>8470</v>
      </c>
      <c r="B8472" s="29">
        <v>1762.222</v>
      </c>
      <c r="C8472" s="29">
        <v>17195.391999999902</v>
      </c>
      <c r="D8472" s="29">
        <v>1</v>
      </c>
      <c r="E8472" s="29">
        <v>1</v>
      </c>
      <c r="F8472" s="29">
        <v>2985.8529999999901</v>
      </c>
      <c r="G8472" s="29">
        <v>1</v>
      </c>
      <c r="H8472" s="29">
        <v>1</v>
      </c>
      <c r="I8472" s="29">
        <v>1</v>
      </c>
      <c r="K8472" s="432"/>
      <c r="L8472" s="432" t="e">
        <f>IF(K8472=0,#REF!,0)</f>
        <v>#REF!</v>
      </c>
      <c r="O8472">
        <v>71306.06689300001</v>
      </c>
      <c r="P8472">
        <v>226</v>
      </c>
    </row>
    <row r="8473" spans="1:16">
      <c r="A8473" s="29">
        <v>8471</v>
      </c>
      <c r="B8473" s="29">
        <v>1762.222</v>
      </c>
      <c r="C8473" s="29">
        <v>16858.041999999899</v>
      </c>
      <c r="D8473" s="29">
        <v>1</v>
      </c>
      <c r="E8473" s="29">
        <v>1</v>
      </c>
      <c r="F8473" s="29">
        <v>1693.298</v>
      </c>
      <c r="G8473" s="29">
        <v>1</v>
      </c>
      <c r="H8473" s="29">
        <v>1</v>
      </c>
      <c r="I8473" s="29">
        <v>1</v>
      </c>
      <c r="K8473" s="432"/>
      <c r="L8473" s="432" t="e">
        <f>IF(K8473=0,#REF!,0)</f>
        <v>#REF!</v>
      </c>
      <c r="O8473">
        <v>69935.791566</v>
      </c>
      <c r="P8473">
        <v>210</v>
      </c>
    </row>
    <row r="8474" spans="1:16">
      <c r="A8474" s="29">
        <v>8472</v>
      </c>
      <c r="B8474" s="29">
        <v>1032.623999999998</v>
      </c>
      <c r="C8474" s="29">
        <v>16953.302999999902</v>
      </c>
      <c r="D8474" s="29">
        <v>1</v>
      </c>
      <c r="E8474" s="29">
        <v>1</v>
      </c>
      <c r="F8474" s="29">
        <v>1542.100999999989</v>
      </c>
      <c r="G8474" s="29">
        <v>1</v>
      </c>
      <c r="H8474" s="29">
        <v>1</v>
      </c>
      <c r="I8474" s="29">
        <v>1</v>
      </c>
      <c r="K8474" s="432"/>
      <c r="L8474" s="432" t="e">
        <f>IF(K8474=0,#REF!,0)</f>
        <v>#REF!</v>
      </c>
      <c r="O8474">
        <v>69612.659241000001</v>
      </c>
      <c r="P8474">
        <v>194</v>
      </c>
    </row>
    <row r="8475" spans="1:16">
      <c r="A8475" s="29">
        <v>8473</v>
      </c>
      <c r="B8475" s="29">
        <v>1032.623999999998</v>
      </c>
      <c r="C8475" s="29">
        <v>17041.7749999999</v>
      </c>
      <c r="D8475" s="29">
        <v>1</v>
      </c>
      <c r="E8475" s="29">
        <v>1</v>
      </c>
      <c r="F8475" s="29">
        <v>2185.7779999999898</v>
      </c>
      <c r="G8475" s="29">
        <v>1</v>
      </c>
      <c r="H8475" s="29">
        <v>1</v>
      </c>
      <c r="I8475" s="29">
        <v>1</v>
      </c>
      <c r="K8475" s="432"/>
      <c r="L8475" s="432" t="e">
        <f>IF(K8475=0,#REF!,0)</f>
        <v>#REF!</v>
      </c>
      <c r="O8475">
        <v>69409.086181000006</v>
      </c>
      <c r="P8475">
        <v>195</v>
      </c>
    </row>
    <row r="8476" spans="1:16">
      <c r="A8476" s="29">
        <v>8474</v>
      </c>
      <c r="B8476" s="29">
        <v>1032.623999999998</v>
      </c>
      <c r="C8476" s="29">
        <v>17050.624999999902</v>
      </c>
      <c r="D8476" s="29">
        <v>1</v>
      </c>
      <c r="E8476" s="29">
        <v>1</v>
      </c>
      <c r="F8476" s="29">
        <v>6815.226999999999</v>
      </c>
      <c r="G8476" s="29">
        <v>1</v>
      </c>
      <c r="H8476" s="29">
        <v>1</v>
      </c>
      <c r="I8476" s="29">
        <v>1</v>
      </c>
      <c r="K8476" s="432"/>
      <c r="L8476" s="432" t="e">
        <f>IF(K8476=0,#REF!,0)</f>
        <v>#REF!</v>
      </c>
      <c r="O8476">
        <v>66917.746581999992</v>
      </c>
      <c r="P8476">
        <v>183</v>
      </c>
    </row>
    <row r="8477" spans="1:16">
      <c r="A8477" s="29">
        <v>8475</v>
      </c>
      <c r="B8477" s="29">
        <v>1032.623999999998</v>
      </c>
      <c r="C8477" s="29">
        <v>17149.773999999899</v>
      </c>
      <c r="D8477" s="29">
        <v>1</v>
      </c>
      <c r="E8477" s="29">
        <v>1</v>
      </c>
      <c r="F8477" s="29">
        <v>12281.853999999999</v>
      </c>
      <c r="G8477" s="29">
        <v>1</v>
      </c>
      <c r="H8477" s="29">
        <v>1</v>
      </c>
      <c r="I8477" s="29">
        <v>1</v>
      </c>
      <c r="K8477" s="432"/>
      <c r="L8477" s="432" t="e">
        <f>IF(K8477=0,#REF!,0)</f>
        <v>#REF!</v>
      </c>
      <c r="O8477">
        <v>65662.315490000008</v>
      </c>
      <c r="P8477">
        <v>175</v>
      </c>
    </row>
    <row r="8478" spans="1:16">
      <c r="A8478" s="29">
        <v>8476</v>
      </c>
      <c r="B8478" s="29">
        <v>1032.623999999998</v>
      </c>
      <c r="C8478" s="29">
        <v>17217.7769999999</v>
      </c>
      <c r="D8478" s="29">
        <v>1</v>
      </c>
      <c r="E8478" s="29">
        <v>1</v>
      </c>
      <c r="F8478" s="29">
        <v>16865.933999999899</v>
      </c>
      <c r="G8478" s="29">
        <v>1</v>
      </c>
      <c r="H8478" s="29">
        <v>1</v>
      </c>
      <c r="I8478" s="29">
        <v>1</v>
      </c>
      <c r="K8478" s="432"/>
      <c r="L8478" s="432" t="e">
        <f>IF(K8478=0,#REF!,0)</f>
        <v>#REF!</v>
      </c>
      <c r="O8478">
        <v>65509.326690999987</v>
      </c>
      <c r="P8478">
        <v>176</v>
      </c>
    </row>
    <row r="8479" spans="1:16">
      <c r="A8479" s="29">
        <v>8477</v>
      </c>
      <c r="B8479" s="29">
        <v>1032.623999999998</v>
      </c>
      <c r="C8479" s="29">
        <v>17264.9709999999</v>
      </c>
      <c r="D8479" s="29">
        <v>1</v>
      </c>
      <c r="E8479" s="29">
        <v>1</v>
      </c>
      <c r="F8479" s="29">
        <v>20619.862000000001</v>
      </c>
      <c r="G8479" s="29">
        <v>1</v>
      </c>
      <c r="H8479" s="29">
        <v>1</v>
      </c>
      <c r="I8479" s="29">
        <v>1</v>
      </c>
      <c r="K8479" s="432"/>
      <c r="L8479" s="432" t="e">
        <f>IF(K8479=0,#REF!,0)</f>
        <v>#REF!</v>
      </c>
      <c r="O8479">
        <v>65944.208710000006</v>
      </c>
      <c r="P8479">
        <v>173</v>
      </c>
    </row>
    <row r="8480" spans="1:16">
      <c r="A8480" s="29">
        <v>8478</v>
      </c>
      <c r="B8480" s="29">
        <v>1762.222</v>
      </c>
      <c r="C8480" s="29">
        <v>17306.5979999999</v>
      </c>
      <c r="D8480" s="29">
        <v>1</v>
      </c>
      <c r="E8480" s="29">
        <v>1</v>
      </c>
      <c r="F8480" s="29">
        <v>25046.294999999991</v>
      </c>
      <c r="G8480" s="29">
        <v>1</v>
      </c>
      <c r="H8480" s="29">
        <v>1</v>
      </c>
      <c r="I8480" s="29">
        <v>1</v>
      </c>
      <c r="K8480" s="432"/>
      <c r="L8480" s="432" t="e">
        <f>IF(K8480=0,#REF!,0)</f>
        <v>#REF!</v>
      </c>
      <c r="O8480">
        <v>66452.756348999988</v>
      </c>
      <c r="P8480">
        <v>172</v>
      </c>
    </row>
    <row r="8481" spans="1:16">
      <c r="A8481" s="29">
        <v>8479</v>
      </c>
      <c r="B8481" s="29">
        <v>6139.8579999999993</v>
      </c>
      <c r="C8481" s="29">
        <v>17447.302999999902</v>
      </c>
      <c r="D8481" s="29">
        <v>1</v>
      </c>
      <c r="E8481" s="29">
        <v>1</v>
      </c>
      <c r="F8481" s="29">
        <v>104441.175</v>
      </c>
      <c r="G8481" s="29">
        <v>1</v>
      </c>
      <c r="H8481" s="29">
        <v>1</v>
      </c>
      <c r="I8481" s="29">
        <v>1</v>
      </c>
      <c r="K8481" s="432"/>
      <c r="L8481" s="432" t="e">
        <f>IF(K8481=0,#REF!,0)</f>
        <v>#REF!</v>
      </c>
      <c r="O8481">
        <v>67812.234345000004</v>
      </c>
      <c r="P8481">
        <v>164</v>
      </c>
    </row>
    <row r="8482" spans="1:16">
      <c r="A8482" s="29">
        <v>8480</v>
      </c>
      <c r="B8482" s="29">
        <v>1762.222</v>
      </c>
      <c r="C8482" s="29">
        <v>47383.884999999893</v>
      </c>
      <c r="D8482" s="29">
        <v>1</v>
      </c>
      <c r="E8482" s="29">
        <v>1</v>
      </c>
      <c r="F8482" s="29">
        <v>107006.97999999901</v>
      </c>
      <c r="G8482" s="29">
        <v>1</v>
      </c>
      <c r="H8482" s="29">
        <v>1</v>
      </c>
      <c r="I8482" s="29">
        <v>1</v>
      </c>
      <c r="K8482" s="432"/>
      <c r="L8482" s="432" t="e">
        <f>IF(K8482=0,#REF!,0)</f>
        <v>#REF!</v>
      </c>
      <c r="O8482">
        <v>69493.46746900001</v>
      </c>
      <c r="P8482">
        <v>197</v>
      </c>
    </row>
    <row r="8483" spans="1:16">
      <c r="A8483" s="29">
        <v>8481</v>
      </c>
      <c r="B8483" s="29">
        <v>1032.623999999998</v>
      </c>
      <c r="C8483" s="29">
        <v>74855.004999999903</v>
      </c>
      <c r="D8483" s="29">
        <v>1</v>
      </c>
      <c r="E8483" s="29">
        <v>1</v>
      </c>
      <c r="F8483" s="29">
        <v>99817.732999999891</v>
      </c>
      <c r="G8483" s="29">
        <v>1</v>
      </c>
      <c r="H8483" s="29">
        <v>1</v>
      </c>
      <c r="I8483" s="29">
        <v>1</v>
      </c>
      <c r="K8483" s="432"/>
      <c r="L8483" s="432" t="e">
        <f>IF(K8483=0,#REF!,0)</f>
        <v>#REF!</v>
      </c>
      <c r="O8483">
        <v>74631.465576999995</v>
      </c>
      <c r="P8483">
        <v>183</v>
      </c>
    </row>
    <row r="8484" spans="1:16">
      <c r="A8484" s="29">
        <v>8482</v>
      </c>
      <c r="B8484" s="29">
        <v>1153.2399999999991</v>
      </c>
      <c r="C8484" s="29">
        <v>90504.457999999882</v>
      </c>
      <c r="D8484" s="29">
        <v>1</v>
      </c>
      <c r="E8484" s="29">
        <v>1</v>
      </c>
      <c r="F8484" s="29">
        <v>86463.554999999891</v>
      </c>
      <c r="G8484" s="29">
        <v>1</v>
      </c>
      <c r="H8484" s="29">
        <v>1</v>
      </c>
      <c r="I8484" s="29">
        <v>1</v>
      </c>
      <c r="K8484" s="432"/>
      <c r="L8484" s="432" t="e">
        <f>IF(K8484=0,#REF!,0)</f>
        <v>#REF!</v>
      </c>
      <c r="O8484">
        <v>79585.419920999993</v>
      </c>
      <c r="P8484">
        <v>156</v>
      </c>
    </row>
    <row r="8485" spans="1:16">
      <c r="A8485" s="29">
        <v>8483</v>
      </c>
      <c r="B8485" s="29">
        <v>1213.5469999999989</v>
      </c>
      <c r="C8485" s="29">
        <v>105991.96099999981</v>
      </c>
      <c r="D8485" s="29">
        <v>1</v>
      </c>
      <c r="E8485" s="29">
        <v>1</v>
      </c>
      <c r="F8485" s="29">
        <v>75602.691999999894</v>
      </c>
      <c r="G8485" s="29">
        <v>1</v>
      </c>
      <c r="H8485" s="29">
        <v>1</v>
      </c>
      <c r="I8485" s="29">
        <v>1</v>
      </c>
      <c r="K8485" s="432"/>
      <c r="L8485" s="432" t="e">
        <f>IF(K8485=0,#REF!,0)</f>
        <v>#REF!</v>
      </c>
      <c r="O8485">
        <v>79629.040955000004</v>
      </c>
      <c r="P8485">
        <v>129</v>
      </c>
    </row>
    <row r="8486" spans="1:16">
      <c r="A8486" s="29">
        <v>8484</v>
      </c>
      <c r="B8486" s="29">
        <v>1213.5469999999989</v>
      </c>
      <c r="C8486" s="29">
        <v>89526.558999999892</v>
      </c>
      <c r="D8486" s="29">
        <v>1</v>
      </c>
      <c r="E8486" s="29">
        <v>1</v>
      </c>
      <c r="F8486" s="29">
        <v>67978.678999999902</v>
      </c>
      <c r="G8486" s="29">
        <v>1</v>
      </c>
      <c r="H8486" s="29">
        <v>1</v>
      </c>
      <c r="I8486" s="29">
        <v>1</v>
      </c>
      <c r="K8486" s="432"/>
      <c r="L8486" s="432" t="e">
        <f>IF(K8486=0,#REF!,0)</f>
        <v>#REF!</v>
      </c>
      <c r="O8486">
        <v>78689.157349000001</v>
      </c>
      <c r="P8486">
        <v>107</v>
      </c>
    </row>
    <row r="8487" spans="1:16">
      <c r="A8487" s="29">
        <v>8485</v>
      </c>
      <c r="B8487" s="29">
        <v>6200.1660000000002</v>
      </c>
      <c r="C8487" s="29">
        <v>52067.701999999903</v>
      </c>
      <c r="D8487" s="29">
        <v>1</v>
      </c>
      <c r="E8487" s="29">
        <v>1</v>
      </c>
      <c r="F8487" s="29">
        <v>47799.089</v>
      </c>
      <c r="G8487" s="29">
        <v>1</v>
      </c>
      <c r="H8487" s="29">
        <v>1</v>
      </c>
      <c r="I8487" s="29">
        <v>1</v>
      </c>
      <c r="K8487" s="432"/>
      <c r="L8487" s="432" t="e">
        <f>IF(K8487=0,#REF!,0)</f>
        <v>#REF!</v>
      </c>
      <c r="O8487">
        <v>75134.188720000006</v>
      </c>
      <c r="P8487">
        <v>105</v>
      </c>
    </row>
    <row r="8488" spans="1:16">
      <c r="A8488" s="29">
        <v>8486</v>
      </c>
      <c r="B8488" s="29">
        <v>1762.222</v>
      </c>
      <c r="C8488" s="29">
        <v>70893.339999999895</v>
      </c>
      <c r="D8488" s="29">
        <v>1</v>
      </c>
      <c r="E8488" s="29">
        <v>1</v>
      </c>
      <c r="F8488" s="29">
        <v>49245.086000000003</v>
      </c>
      <c r="G8488" s="29">
        <v>1</v>
      </c>
      <c r="H8488" s="29">
        <v>1</v>
      </c>
      <c r="I8488" s="29">
        <v>1</v>
      </c>
      <c r="K8488" s="432"/>
      <c r="L8488" s="432" t="e">
        <f>IF(K8488=0,#REF!,0)</f>
        <v>#REF!</v>
      </c>
      <c r="O8488">
        <v>73749.097473000002</v>
      </c>
      <c r="P8488">
        <v>111</v>
      </c>
    </row>
    <row r="8489" spans="1:16">
      <c r="A8489" s="29">
        <v>8487</v>
      </c>
      <c r="B8489" s="29">
        <v>1032.623999999998</v>
      </c>
      <c r="C8489" s="29">
        <v>102218.3089999998</v>
      </c>
      <c r="D8489" s="29">
        <v>1</v>
      </c>
      <c r="E8489" s="29">
        <v>1</v>
      </c>
      <c r="F8489" s="29">
        <v>45369.738999999892</v>
      </c>
      <c r="G8489" s="29">
        <v>1</v>
      </c>
      <c r="H8489" s="29">
        <v>1</v>
      </c>
      <c r="I8489" s="29">
        <v>1</v>
      </c>
      <c r="K8489" s="432"/>
      <c r="L8489" s="432" t="e">
        <f>IF(K8489=0,#REF!,0)</f>
        <v>#REF!</v>
      </c>
      <c r="O8489">
        <v>76272.259399999995</v>
      </c>
      <c r="P8489">
        <v>112</v>
      </c>
    </row>
    <row r="8490" spans="1:16">
      <c r="A8490" s="29">
        <v>8488</v>
      </c>
      <c r="B8490" s="29">
        <v>1032.623999999998</v>
      </c>
      <c r="C8490" s="29">
        <v>86381.498999999894</v>
      </c>
      <c r="D8490" s="29">
        <v>1</v>
      </c>
      <c r="E8490" s="29">
        <v>1</v>
      </c>
      <c r="F8490" s="29">
        <v>45389.374000000003</v>
      </c>
      <c r="G8490" s="29">
        <v>1</v>
      </c>
      <c r="H8490" s="29">
        <v>1</v>
      </c>
      <c r="I8490" s="29">
        <v>1</v>
      </c>
      <c r="K8490" s="432"/>
      <c r="L8490" s="432" t="e">
        <f>IF(K8490=0,#REF!,0)</f>
        <v>#REF!</v>
      </c>
      <c r="O8490">
        <v>76380.418273999996</v>
      </c>
      <c r="P8490">
        <v>117</v>
      </c>
    </row>
    <row r="8491" spans="1:16">
      <c r="A8491" s="29">
        <v>8489</v>
      </c>
      <c r="B8491" s="29">
        <v>1032.623999999998</v>
      </c>
      <c r="C8491" s="29">
        <v>74823.052999999898</v>
      </c>
      <c r="D8491" s="29">
        <v>1</v>
      </c>
      <c r="E8491" s="29">
        <v>1</v>
      </c>
      <c r="F8491" s="29">
        <v>49832.811999999998</v>
      </c>
      <c r="G8491" s="29">
        <v>1</v>
      </c>
      <c r="H8491" s="29">
        <v>1</v>
      </c>
      <c r="I8491" s="29">
        <v>1</v>
      </c>
      <c r="K8491" s="432"/>
      <c r="L8491" s="432" t="e">
        <f>IF(K8491=0,#REF!,0)</f>
        <v>#REF!</v>
      </c>
      <c r="O8491">
        <v>77466.079467999996</v>
      </c>
      <c r="P8491">
        <v>138</v>
      </c>
    </row>
    <row r="8492" spans="1:16">
      <c r="A8492" s="29">
        <v>8490</v>
      </c>
      <c r="B8492" s="29">
        <v>1762.222</v>
      </c>
      <c r="C8492" s="29">
        <v>43556.955999999896</v>
      </c>
      <c r="D8492" s="29">
        <v>1</v>
      </c>
      <c r="E8492" s="29">
        <v>1</v>
      </c>
      <c r="F8492" s="29">
        <v>54260.12</v>
      </c>
      <c r="G8492" s="29">
        <v>1</v>
      </c>
      <c r="H8492" s="29">
        <v>1</v>
      </c>
      <c r="I8492" s="29">
        <v>1</v>
      </c>
      <c r="K8492" s="432"/>
      <c r="L8492" s="432" t="e">
        <f>IF(K8492=0,#REF!,0)</f>
        <v>#REF!</v>
      </c>
      <c r="O8492">
        <v>77264.647825999986</v>
      </c>
      <c r="P8492">
        <v>152</v>
      </c>
    </row>
    <row r="8493" spans="1:16">
      <c r="A8493" s="29">
        <v>8491</v>
      </c>
      <c r="B8493" s="29">
        <v>6139.8579999999993</v>
      </c>
      <c r="C8493" s="29">
        <v>29890.822999999898</v>
      </c>
      <c r="D8493" s="29">
        <v>1</v>
      </c>
      <c r="E8493" s="29">
        <v>1</v>
      </c>
      <c r="F8493" s="29">
        <v>49165.543999999987</v>
      </c>
      <c r="G8493" s="29">
        <v>1</v>
      </c>
      <c r="H8493" s="29">
        <v>1</v>
      </c>
      <c r="I8493" s="29">
        <v>1</v>
      </c>
      <c r="K8493" s="432"/>
      <c r="L8493" s="432" t="e">
        <f>IF(K8493=0,#REF!,0)</f>
        <v>#REF!</v>
      </c>
      <c r="O8493">
        <v>75895.514586999998</v>
      </c>
      <c r="P8493">
        <v>182</v>
      </c>
    </row>
    <row r="8494" spans="1:16">
      <c r="A8494" s="29">
        <v>8492</v>
      </c>
      <c r="B8494" s="29">
        <v>7599.07</v>
      </c>
      <c r="C8494" s="29">
        <v>31321.017999999902</v>
      </c>
      <c r="D8494" s="29">
        <v>1</v>
      </c>
      <c r="E8494" s="29">
        <v>1</v>
      </c>
      <c r="F8494" s="29">
        <v>49301.428999999996</v>
      </c>
      <c r="G8494" s="29">
        <v>1</v>
      </c>
      <c r="H8494" s="29">
        <v>1</v>
      </c>
      <c r="I8494" s="29">
        <v>1</v>
      </c>
      <c r="K8494" s="432"/>
      <c r="L8494" s="432" t="e">
        <f>IF(K8494=0,#REF!,0)</f>
        <v>#REF!</v>
      </c>
      <c r="O8494">
        <v>73354.492430999991</v>
      </c>
      <c r="P8494">
        <v>202</v>
      </c>
    </row>
    <row r="8495" spans="1:16">
      <c r="A8495" s="29">
        <v>8493</v>
      </c>
      <c r="B8495" s="29">
        <v>1762.222</v>
      </c>
      <c r="C8495" s="29">
        <v>17542.037999999891</v>
      </c>
      <c r="D8495" s="29">
        <v>1</v>
      </c>
      <c r="E8495" s="29">
        <v>1</v>
      </c>
      <c r="F8495" s="29">
        <v>61532.248</v>
      </c>
      <c r="G8495" s="29">
        <v>1</v>
      </c>
      <c r="H8495" s="29">
        <v>1</v>
      </c>
      <c r="I8495" s="29">
        <v>1</v>
      </c>
      <c r="K8495" s="432"/>
      <c r="L8495" s="432" t="e">
        <f>IF(K8495=0,#REF!,0)</f>
        <v>#REF!</v>
      </c>
      <c r="O8495">
        <v>71273.997925000003</v>
      </c>
      <c r="P8495">
        <v>205</v>
      </c>
    </row>
    <row r="8496" spans="1:16">
      <c r="A8496" s="29">
        <v>8494</v>
      </c>
      <c r="B8496" s="29">
        <v>1762.222</v>
      </c>
      <c r="C8496" s="29">
        <v>17202.7039999999</v>
      </c>
      <c r="D8496" s="29">
        <v>1</v>
      </c>
      <c r="E8496" s="29">
        <v>1</v>
      </c>
      <c r="F8496" s="29">
        <v>2986.9650000000001</v>
      </c>
      <c r="G8496" s="29">
        <v>1</v>
      </c>
      <c r="H8496" s="29">
        <v>1</v>
      </c>
      <c r="I8496" s="29">
        <v>1</v>
      </c>
      <c r="K8496" s="432"/>
      <c r="L8496" s="432" t="e">
        <f>IF(K8496=0,#REF!,0)</f>
        <v>#REF!</v>
      </c>
      <c r="O8496">
        <v>69952.551147999999</v>
      </c>
      <c r="P8496">
        <v>196</v>
      </c>
    </row>
    <row r="8497" spans="1:16">
      <c r="A8497" s="29">
        <v>8495</v>
      </c>
      <c r="B8497" s="29">
        <v>1762.222</v>
      </c>
      <c r="C8497" s="29">
        <v>16905.076999999899</v>
      </c>
      <c r="D8497" s="29">
        <v>1</v>
      </c>
      <c r="E8497" s="29">
        <v>1</v>
      </c>
      <c r="F8497" s="29">
        <v>1715.9110000000001</v>
      </c>
      <c r="G8497" s="29">
        <v>1</v>
      </c>
      <c r="H8497" s="29">
        <v>1</v>
      </c>
      <c r="I8497" s="29">
        <v>1</v>
      </c>
      <c r="K8497" s="432"/>
      <c r="L8497" s="432" t="e">
        <f>IF(K8497=0,#REF!,0)</f>
        <v>#REF!</v>
      </c>
      <c r="O8497">
        <v>69144.480467999994</v>
      </c>
      <c r="P8497">
        <v>189</v>
      </c>
    </row>
    <row r="8498" spans="1:16">
      <c r="A8498" s="29">
        <v>8496</v>
      </c>
      <c r="B8498" s="29">
        <v>1032.623999999998</v>
      </c>
      <c r="C8498" s="29">
        <v>17063.9579999999</v>
      </c>
      <c r="D8498" s="29">
        <v>1</v>
      </c>
      <c r="E8498" s="29">
        <v>1</v>
      </c>
      <c r="F8498" s="29">
        <v>2092.6419999999989</v>
      </c>
      <c r="G8498" s="29">
        <v>1</v>
      </c>
      <c r="H8498" s="29">
        <v>1</v>
      </c>
      <c r="I8498" s="29">
        <v>1</v>
      </c>
      <c r="K8498" s="432"/>
      <c r="L8498" s="432" t="e">
        <f>IF(K8498=0,#REF!,0)</f>
        <v>#REF!</v>
      </c>
      <c r="O8498">
        <v>69347.109682000009</v>
      </c>
      <c r="P8498">
        <v>169</v>
      </c>
    </row>
    <row r="8499" spans="1:16">
      <c r="A8499" s="29">
        <v>8497</v>
      </c>
      <c r="B8499" s="29">
        <v>1032.623999999998</v>
      </c>
      <c r="C8499" s="29">
        <v>17044.88899999989</v>
      </c>
      <c r="D8499" s="29">
        <v>1</v>
      </c>
      <c r="E8499" s="29">
        <v>1</v>
      </c>
      <c r="F8499" s="29">
        <v>7415.3069999999989</v>
      </c>
      <c r="G8499" s="29">
        <v>1</v>
      </c>
      <c r="H8499" s="29">
        <v>1</v>
      </c>
      <c r="I8499" s="29">
        <v>1</v>
      </c>
      <c r="K8499" s="432"/>
      <c r="L8499" s="432" t="e">
        <f>IF(K8499=0,#REF!,0)</f>
        <v>#REF!</v>
      </c>
      <c r="O8499">
        <v>68089.038513000007</v>
      </c>
      <c r="P8499">
        <v>159</v>
      </c>
    </row>
    <row r="8500" spans="1:16">
      <c r="A8500" s="29">
        <v>8498</v>
      </c>
      <c r="B8500" s="29">
        <v>1032.623999999998</v>
      </c>
      <c r="C8500" s="29">
        <v>17097.0649999999</v>
      </c>
      <c r="D8500" s="29">
        <v>1</v>
      </c>
      <c r="E8500" s="29">
        <v>1</v>
      </c>
      <c r="F8500" s="29">
        <v>16605.453000000001</v>
      </c>
      <c r="G8500" s="29">
        <v>1</v>
      </c>
      <c r="H8500" s="29">
        <v>1</v>
      </c>
      <c r="I8500" s="29">
        <v>1</v>
      </c>
      <c r="K8500" s="432"/>
      <c r="L8500" s="432" t="e">
        <f>IF(K8500=0,#REF!,0)</f>
        <v>#REF!</v>
      </c>
      <c r="O8500">
        <v>64332.412934</v>
      </c>
      <c r="P8500">
        <v>155</v>
      </c>
    </row>
    <row r="8501" spans="1:16">
      <c r="A8501" s="29">
        <v>8499</v>
      </c>
      <c r="B8501" s="29">
        <v>1032.623999999998</v>
      </c>
      <c r="C8501" s="29">
        <v>17221.735999999899</v>
      </c>
      <c r="D8501" s="29">
        <v>1</v>
      </c>
      <c r="E8501" s="29">
        <v>1</v>
      </c>
      <c r="F8501" s="29">
        <v>24972.134999999998</v>
      </c>
      <c r="G8501" s="29">
        <v>1</v>
      </c>
      <c r="H8501" s="29">
        <v>1</v>
      </c>
      <c r="I8501" s="29">
        <v>1</v>
      </c>
      <c r="K8501" s="432"/>
      <c r="L8501" s="432" t="e">
        <f>IF(K8501=0,#REF!,0)</f>
        <v>#REF!</v>
      </c>
      <c r="O8501">
        <v>63677.626556000003</v>
      </c>
      <c r="P8501">
        <v>155</v>
      </c>
    </row>
    <row r="8502" spans="1:16">
      <c r="A8502" s="29">
        <v>8500</v>
      </c>
      <c r="B8502" s="29">
        <v>1032.623999999998</v>
      </c>
      <c r="C8502" s="29">
        <v>17273.1869999999</v>
      </c>
      <c r="D8502" s="29">
        <v>1</v>
      </c>
      <c r="E8502" s="29">
        <v>1</v>
      </c>
      <c r="F8502" s="29">
        <v>30502.413999999899</v>
      </c>
      <c r="G8502" s="29">
        <v>1</v>
      </c>
      <c r="H8502" s="29">
        <v>1</v>
      </c>
      <c r="I8502" s="29">
        <v>1</v>
      </c>
      <c r="K8502" s="432"/>
      <c r="L8502" s="432" t="e">
        <f>IF(K8502=0,#REF!,0)</f>
        <v>#REF!</v>
      </c>
      <c r="O8502">
        <v>64315.479338999998</v>
      </c>
      <c r="P8502">
        <v>140</v>
      </c>
    </row>
    <row r="8503" spans="1:16">
      <c r="A8503" s="29">
        <v>8501</v>
      </c>
      <c r="B8503" s="29">
        <v>1032.623999999998</v>
      </c>
      <c r="C8503" s="29">
        <v>17327.361999999899</v>
      </c>
      <c r="D8503" s="29">
        <v>1</v>
      </c>
      <c r="E8503" s="29">
        <v>1</v>
      </c>
      <c r="F8503" s="29">
        <v>35747.392999999996</v>
      </c>
      <c r="G8503" s="29">
        <v>1</v>
      </c>
      <c r="H8503" s="29">
        <v>1</v>
      </c>
      <c r="I8503" s="29">
        <v>1</v>
      </c>
      <c r="K8503" s="432"/>
      <c r="L8503" s="432" t="e">
        <f>IF(K8503=0,#REF!,0)</f>
        <v>#REF!</v>
      </c>
      <c r="O8503">
        <v>64384.535827</v>
      </c>
      <c r="P8503">
        <v>146</v>
      </c>
    </row>
    <row r="8504" spans="1:16">
      <c r="A8504" s="29">
        <v>8502</v>
      </c>
      <c r="B8504" s="29">
        <v>1762.222</v>
      </c>
      <c r="C8504" s="29">
        <v>17363.322999999898</v>
      </c>
      <c r="D8504" s="29">
        <v>1</v>
      </c>
      <c r="E8504" s="29">
        <v>1</v>
      </c>
      <c r="F8504" s="29">
        <v>39180.577999999892</v>
      </c>
      <c r="G8504" s="29">
        <v>1</v>
      </c>
      <c r="H8504" s="29">
        <v>1</v>
      </c>
      <c r="I8504" s="29">
        <v>1</v>
      </c>
      <c r="K8504" s="432"/>
      <c r="L8504" s="432" t="e">
        <f>IF(K8504=0,#REF!,0)</f>
        <v>#REF!</v>
      </c>
      <c r="O8504">
        <v>65309.084320000002</v>
      </c>
      <c r="P8504">
        <v>149</v>
      </c>
    </row>
    <row r="8505" spans="1:16">
      <c r="A8505" s="29">
        <v>8503</v>
      </c>
      <c r="B8505" s="29">
        <v>6139.8579999999993</v>
      </c>
      <c r="C8505" s="29">
        <v>17520.341999999899</v>
      </c>
      <c r="D8505" s="29">
        <v>1</v>
      </c>
      <c r="E8505" s="29">
        <v>1</v>
      </c>
      <c r="F8505" s="29">
        <v>116115.83100000001</v>
      </c>
      <c r="G8505" s="29">
        <v>1</v>
      </c>
      <c r="H8505" s="29">
        <v>1</v>
      </c>
      <c r="I8505" s="29">
        <v>1</v>
      </c>
      <c r="K8505" s="432"/>
      <c r="L8505" s="432" t="e">
        <f>IF(K8505=0,#REF!,0)</f>
        <v>#REF!</v>
      </c>
      <c r="O8505">
        <v>66780.454224000001</v>
      </c>
      <c r="P8505">
        <v>161</v>
      </c>
    </row>
    <row r="8506" spans="1:16">
      <c r="A8506" s="29">
        <v>8504</v>
      </c>
      <c r="B8506" s="29">
        <v>1762.222</v>
      </c>
      <c r="C8506" s="29">
        <v>32464.6179999999</v>
      </c>
      <c r="D8506" s="29">
        <v>1</v>
      </c>
      <c r="E8506" s="29">
        <v>1</v>
      </c>
      <c r="F8506" s="29">
        <v>121274.02899999999</v>
      </c>
      <c r="G8506" s="29">
        <v>1</v>
      </c>
      <c r="H8506" s="29">
        <v>1</v>
      </c>
      <c r="I8506" s="29">
        <v>1</v>
      </c>
      <c r="K8506" s="432"/>
      <c r="L8506" s="432" t="e">
        <f>IF(K8506=0,#REF!,0)</f>
        <v>#REF!</v>
      </c>
      <c r="O8506">
        <v>69131.589355999997</v>
      </c>
      <c r="P8506">
        <v>189</v>
      </c>
    </row>
    <row r="8507" spans="1:16">
      <c r="A8507" s="29">
        <v>8505</v>
      </c>
      <c r="B8507" s="29">
        <v>1032.623999999998</v>
      </c>
      <c r="C8507" s="29">
        <v>33192.517999999887</v>
      </c>
      <c r="D8507" s="29">
        <v>1</v>
      </c>
      <c r="E8507" s="29">
        <v>1</v>
      </c>
      <c r="F8507" s="29">
        <v>115611.291999999</v>
      </c>
      <c r="G8507" s="29">
        <v>1</v>
      </c>
      <c r="H8507" s="29">
        <v>1</v>
      </c>
      <c r="I8507" s="29">
        <v>1</v>
      </c>
      <c r="K8507" s="432"/>
      <c r="L8507" s="432" t="e">
        <f>IF(K8507=0,#REF!,0)</f>
        <v>#REF!</v>
      </c>
      <c r="O8507">
        <v>73352.654661999986</v>
      </c>
      <c r="P8507">
        <v>171</v>
      </c>
    </row>
    <row r="8508" spans="1:16">
      <c r="A8508" s="29">
        <v>8506</v>
      </c>
      <c r="B8508" s="29">
        <v>1153.2399999999991</v>
      </c>
      <c r="C8508" s="29">
        <v>33775.136999999893</v>
      </c>
      <c r="D8508" s="29">
        <v>1</v>
      </c>
      <c r="E8508" s="29">
        <v>1</v>
      </c>
      <c r="F8508" s="29">
        <v>104487.769</v>
      </c>
      <c r="G8508" s="29">
        <v>1</v>
      </c>
      <c r="H8508" s="29">
        <v>1</v>
      </c>
      <c r="I8508" s="29">
        <v>1</v>
      </c>
      <c r="K8508" s="432"/>
      <c r="L8508" s="432" t="e">
        <f>IF(K8508=0,#REF!,0)</f>
        <v>#REF!</v>
      </c>
      <c r="O8508">
        <v>78842.248534999992</v>
      </c>
      <c r="P8508">
        <v>141</v>
      </c>
    </row>
    <row r="8509" spans="1:16">
      <c r="A8509" s="29">
        <v>8507</v>
      </c>
      <c r="B8509" s="29">
        <v>1213.5469999999989</v>
      </c>
      <c r="C8509" s="29">
        <v>34195.912999999891</v>
      </c>
      <c r="D8509" s="29">
        <v>1</v>
      </c>
      <c r="E8509" s="29">
        <v>1</v>
      </c>
      <c r="F8509" s="29">
        <v>93666.607000000004</v>
      </c>
      <c r="G8509" s="29">
        <v>1</v>
      </c>
      <c r="H8509" s="29">
        <v>1</v>
      </c>
      <c r="I8509" s="29">
        <v>1</v>
      </c>
      <c r="K8509" s="432"/>
      <c r="L8509" s="432" t="e">
        <f>IF(K8509=0,#REF!,0)</f>
        <v>#REF!</v>
      </c>
      <c r="O8509">
        <v>79023.979003</v>
      </c>
      <c r="P8509">
        <v>126</v>
      </c>
    </row>
    <row r="8510" spans="1:16">
      <c r="A8510" s="29">
        <v>8508</v>
      </c>
      <c r="B8510" s="29">
        <v>1213.5469999999989</v>
      </c>
      <c r="C8510" s="29">
        <v>33384.284999999887</v>
      </c>
      <c r="D8510" s="29">
        <v>1</v>
      </c>
      <c r="E8510" s="29">
        <v>1</v>
      </c>
      <c r="F8510" s="29">
        <v>83879.17199999989</v>
      </c>
      <c r="G8510" s="29">
        <v>1</v>
      </c>
      <c r="H8510" s="29">
        <v>1</v>
      </c>
      <c r="I8510" s="29">
        <v>1</v>
      </c>
      <c r="K8510" s="432"/>
      <c r="L8510" s="432" t="e">
        <f>IF(K8510=0,#REF!,0)</f>
        <v>#REF!</v>
      </c>
      <c r="O8510">
        <v>78299.021851000012</v>
      </c>
      <c r="P8510">
        <v>99</v>
      </c>
    </row>
    <row r="8511" spans="1:16">
      <c r="A8511" s="29">
        <v>8509</v>
      </c>
      <c r="B8511" s="29">
        <v>6200.1660000000002</v>
      </c>
      <c r="C8511" s="29">
        <v>31346.948</v>
      </c>
      <c r="D8511" s="29">
        <v>1</v>
      </c>
      <c r="E8511" s="29">
        <v>1</v>
      </c>
      <c r="F8511" s="29">
        <v>66060.117999999886</v>
      </c>
      <c r="G8511" s="29">
        <v>1</v>
      </c>
      <c r="H8511" s="29">
        <v>1</v>
      </c>
      <c r="I8511" s="29">
        <v>1</v>
      </c>
      <c r="K8511" s="432"/>
      <c r="L8511" s="432" t="e">
        <f>IF(K8511=0,#REF!,0)</f>
        <v>#REF!</v>
      </c>
      <c r="O8511">
        <v>73720.631836</v>
      </c>
      <c r="P8511">
        <v>98</v>
      </c>
    </row>
    <row r="8512" spans="1:16">
      <c r="A8512" s="29">
        <v>8510</v>
      </c>
      <c r="B8512" s="29">
        <v>1762.222</v>
      </c>
      <c r="C8512" s="29">
        <v>31048.524999999889</v>
      </c>
      <c r="D8512" s="29">
        <v>1</v>
      </c>
      <c r="E8512" s="29">
        <v>1</v>
      </c>
      <c r="F8512" s="29">
        <v>68910.155999999988</v>
      </c>
      <c r="G8512" s="29">
        <v>1</v>
      </c>
      <c r="H8512" s="29">
        <v>1</v>
      </c>
      <c r="I8512" s="29">
        <v>1</v>
      </c>
      <c r="K8512" s="432"/>
      <c r="L8512" s="432" t="e">
        <f>IF(K8512=0,#REF!,0)</f>
        <v>#REF!</v>
      </c>
      <c r="O8512">
        <v>72125.980163999993</v>
      </c>
      <c r="P8512">
        <v>98</v>
      </c>
    </row>
    <row r="8513" spans="1:16">
      <c r="A8513" s="29">
        <v>8511</v>
      </c>
      <c r="B8513" s="29">
        <v>1032.623999999998</v>
      </c>
      <c r="C8513" s="29">
        <v>31795.31599999989</v>
      </c>
      <c r="D8513" s="29">
        <v>1</v>
      </c>
      <c r="E8513" s="29">
        <v>1</v>
      </c>
      <c r="F8513" s="29">
        <v>68020.162999999899</v>
      </c>
      <c r="G8513" s="29">
        <v>1</v>
      </c>
      <c r="H8513" s="29">
        <v>1</v>
      </c>
      <c r="I8513" s="29">
        <v>1</v>
      </c>
      <c r="K8513" s="432"/>
      <c r="L8513" s="432" t="e">
        <f>IF(K8513=0,#REF!,0)</f>
        <v>#REF!</v>
      </c>
      <c r="O8513">
        <v>73610.986634000001</v>
      </c>
      <c r="P8513">
        <v>100</v>
      </c>
    </row>
    <row r="8514" spans="1:16">
      <c r="A8514" s="29">
        <v>8512</v>
      </c>
      <c r="B8514" s="29">
        <v>1032.623999999998</v>
      </c>
      <c r="C8514" s="29">
        <v>31477.521999999899</v>
      </c>
      <c r="D8514" s="29">
        <v>1</v>
      </c>
      <c r="E8514" s="29">
        <v>1</v>
      </c>
      <c r="F8514" s="29">
        <v>67922.12</v>
      </c>
      <c r="G8514" s="29">
        <v>1</v>
      </c>
      <c r="H8514" s="29">
        <v>1</v>
      </c>
      <c r="I8514" s="29">
        <v>1</v>
      </c>
      <c r="K8514" s="432"/>
      <c r="L8514" s="432" t="e">
        <f>IF(K8514=0,#REF!,0)</f>
        <v>#REF!</v>
      </c>
      <c r="O8514">
        <v>73480.115235000005</v>
      </c>
      <c r="P8514">
        <v>107</v>
      </c>
    </row>
    <row r="8515" spans="1:16">
      <c r="A8515" s="29">
        <v>8513</v>
      </c>
      <c r="B8515" s="29">
        <v>1032.623999999998</v>
      </c>
      <c r="C8515" s="29">
        <v>31285.324999999899</v>
      </c>
      <c r="D8515" s="29">
        <v>1</v>
      </c>
      <c r="E8515" s="29">
        <v>1</v>
      </c>
      <c r="F8515" s="29">
        <v>72418.136999999886</v>
      </c>
      <c r="G8515" s="29">
        <v>1</v>
      </c>
      <c r="H8515" s="29">
        <v>1</v>
      </c>
      <c r="I8515" s="29">
        <v>1</v>
      </c>
      <c r="K8515" s="432"/>
      <c r="L8515" s="432" t="e">
        <f>IF(K8515=0,#REF!,0)</f>
        <v>#REF!</v>
      </c>
      <c r="O8515">
        <v>74804.284728999992</v>
      </c>
      <c r="P8515">
        <v>119</v>
      </c>
    </row>
    <row r="8516" spans="1:16">
      <c r="A8516" s="29">
        <v>8514</v>
      </c>
      <c r="B8516" s="29">
        <v>1762.222</v>
      </c>
      <c r="C8516" s="29">
        <v>30736.285999999898</v>
      </c>
      <c r="D8516" s="29">
        <v>1</v>
      </c>
      <c r="E8516" s="29">
        <v>1</v>
      </c>
      <c r="F8516" s="29">
        <v>74821.328000000009</v>
      </c>
      <c r="G8516" s="29">
        <v>1</v>
      </c>
      <c r="H8516" s="29">
        <v>1</v>
      </c>
      <c r="I8516" s="29">
        <v>1</v>
      </c>
      <c r="K8516" s="432"/>
      <c r="L8516" s="432" t="e">
        <f>IF(K8516=0,#REF!,0)</f>
        <v>#REF!</v>
      </c>
      <c r="O8516">
        <v>75257.575318000003</v>
      </c>
      <c r="P8516">
        <v>137</v>
      </c>
    </row>
    <row r="8517" spans="1:16">
      <c r="A8517" s="29">
        <v>8515</v>
      </c>
      <c r="B8517" s="29">
        <v>6139.8579999999993</v>
      </c>
      <c r="C8517" s="29">
        <v>30783.6169999999</v>
      </c>
      <c r="D8517" s="29">
        <v>1</v>
      </c>
      <c r="E8517" s="29">
        <v>1</v>
      </c>
      <c r="F8517" s="29">
        <v>69108.424999999886</v>
      </c>
      <c r="G8517" s="29">
        <v>1</v>
      </c>
      <c r="H8517" s="29">
        <v>1</v>
      </c>
      <c r="I8517" s="29">
        <v>1</v>
      </c>
      <c r="K8517" s="432"/>
      <c r="L8517" s="432" t="e">
        <f>IF(K8517=0,#REF!,0)</f>
        <v>#REF!</v>
      </c>
      <c r="O8517">
        <v>74823.594605999999</v>
      </c>
      <c r="P8517">
        <v>168</v>
      </c>
    </row>
    <row r="8518" spans="1:16">
      <c r="A8518" s="29">
        <v>8516</v>
      </c>
      <c r="B8518" s="29">
        <v>7599.07</v>
      </c>
      <c r="C8518" s="29">
        <v>32174.337999999902</v>
      </c>
      <c r="D8518" s="29">
        <v>1</v>
      </c>
      <c r="E8518" s="29">
        <v>1</v>
      </c>
      <c r="F8518" s="29">
        <v>67214.563999999998</v>
      </c>
      <c r="G8518" s="29">
        <v>1</v>
      </c>
      <c r="H8518" s="29">
        <v>1</v>
      </c>
      <c r="I8518" s="29">
        <v>1</v>
      </c>
      <c r="K8518" s="432"/>
      <c r="L8518" s="432" t="e">
        <f>IF(K8518=0,#REF!,0)</f>
        <v>#REF!</v>
      </c>
      <c r="O8518">
        <v>72984.171753999995</v>
      </c>
      <c r="P8518">
        <v>184</v>
      </c>
    </row>
    <row r="8519" spans="1:16">
      <c r="A8519" s="29">
        <v>8517</v>
      </c>
      <c r="B8519" s="29">
        <v>1762.222</v>
      </c>
      <c r="C8519" s="29">
        <v>18022.8309999999</v>
      </c>
      <c r="D8519" s="29">
        <v>1</v>
      </c>
      <c r="E8519" s="29">
        <v>1</v>
      </c>
      <c r="F8519" s="29">
        <v>77785.678999999887</v>
      </c>
      <c r="G8519" s="29">
        <v>1</v>
      </c>
      <c r="H8519" s="29">
        <v>1</v>
      </c>
      <c r="I8519" s="29">
        <v>1</v>
      </c>
      <c r="K8519" s="432"/>
      <c r="L8519" s="432" t="e">
        <f>IF(K8519=0,#REF!,0)</f>
        <v>#REF!</v>
      </c>
      <c r="O8519">
        <v>71800.039734999998</v>
      </c>
      <c r="P8519">
        <v>189</v>
      </c>
    </row>
    <row r="8520" spans="1:16">
      <c r="A8520" s="29">
        <v>8518</v>
      </c>
      <c r="B8520" s="29">
        <v>1762.222</v>
      </c>
      <c r="C8520" s="29">
        <v>17645.995999999901</v>
      </c>
      <c r="D8520" s="29">
        <v>1</v>
      </c>
      <c r="E8520" s="29">
        <v>1</v>
      </c>
      <c r="F8520" s="29">
        <v>3270.802999999999</v>
      </c>
      <c r="G8520" s="29">
        <v>1</v>
      </c>
      <c r="H8520" s="29">
        <v>1</v>
      </c>
      <c r="I8520" s="29">
        <v>1</v>
      </c>
      <c r="K8520" s="432"/>
      <c r="L8520" s="432" t="e">
        <f>IF(K8520=0,#REF!,0)</f>
        <v>#REF!</v>
      </c>
      <c r="O8520">
        <v>69375.960692000008</v>
      </c>
      <c r="P8520">
        <v>191</v>
      </c>
    </row>
    <row r="8521" spans="1:16">
      <c r="A8521" s="29">
        <v>8519</v>
      </c>
      <c r="B8521" s="29">
        <v>1762.222</v>
      </c>
      <c r="C8521" s="29">
        <v>17275.2049999999</v>
      </c>
      <c r="D8521" s="29">
        <v>1</v>
      </c>
      <c r="E8521" s="29">
        <v>1</v>
      </c>
      <c r="F8521" s="29">
        <v>8378.6879999999892</v>
      </c>
      <c r="G8521" s="29">
        <v>1</v>
      </c>
      <c r="H8521" s="29">
        <v>1</v>
      </c>
      <c r="I8521" s="29">
        <v>1</v>
      </c>
      <c r="K8521" s="432"/>
      <c r="L8521" s="432" t="e">
        <f>IF(K8521=0,#REF!,0)</f>
        <v>#REF!</v>
      </c>
      <c r="O8521">
        <v>68620.752257999993</v>
      </c>
      <c r="P8521">
        <v>188</v>
      </c>
    </row>
    <row r="8522" spans="1:16">
      <c r="A8522" s="29">
        <v>8520</v>
      </c>
      <c r="B8522" s="29">
        <v>1032.623999999998</v>
      </c>
      <c r="C8522" s="29">
        <v>17338.4019999999</v>
      </c>
      <c r="D8522" s="29">
        <v>1</v>
      </c>
      <c r="E8522" s="29">
        <v>1</v>
      </c>
      <c r="F8522" s="29">
        <v>16500.178999999891</v>
      </c>
      <c r="G8522" s="29">
        <v>1</v>
      </c>
      <c r="H8522" s="29">
        <v>1</v>
      </c>
      <c r="I8522" s="29">
        <v>1</v>
      </c>
      <c r="K8522" s="432"/>
      <c r="L8522" s="432" t="e">
        <f>IF(K8522=0,#REF!,0)</f>
        <v>#REF!</v>
      </c>
      <c r="O8522">
        <v>68820.860229000013</v>
      </c>
      <c r="P8522">
        <v>182</v>
      </c>
    </row>
    <row r="8523" spans="1:16">
      <c r="A8523" s="29">
        <v>8521</v>
      </c>
      <c r="B8523" s="29">
        <v>1032.623999999998</v>
      </c>
      <c r="C8523" s="29">
        <v>17339.945999999902</v>
      </c>
      <c r="D8523" s="29">
        <v>1</v>
      </c>
      <c r="E8523" s="29">
        <v>1</v>
      </c>
      <c r="F8523" s="29">
        <v>21511.9219999999</v>
      </c>
      <c r="G8523" s="29">
        <v>1</v>
      </c>
      <c r="H8523" s="29">
        <v>1</v>
      </c>
      <c r="I8523" s="29">
        <v>1</v>
      </c>
      <c r="K8523" s="432"/>
      <c r="L8523" s="432" t="e">
        <f>IF(K8523=0,#REF!,0)</f>
        <v>#REF!</v>
      </c>
      <c r="O8523">
        <v>67791.337646</v>
      </c>
      <c r="P8523">
        <v>172</v>
      </c>
    </row>
    <row r="8524" spans="1:16">
      <c r="A8524" s="29">
        <v>8522</v>
      </c>
      <c r="B8524" s="29">
        <v>1032.623999999998</v>
      </c>
      <c r="C8524" s="29">
        <v>17295.4739999999</v>
      </c>
      <c r="D8524" s="29">
        <v>1</v>
      </c>
      <c r="E8524" s="29">
        <v>1</v>
      </c>
      <c r="F8524" s="29">
        <v>26724.1149999999</v>
      </c>
      <c r="G8524" s="29">
        <v>1</v>
      </c>
      <c r="H8524" s="29">
        <v>1</v>
      </c>
      <c r="I8524" s="29">
        <v>1</v>
      </c>
      <c r="K8524" s="432"/>
      <c r="L8524" s="432" t="e">
        <f>IF(K8524=0,#REF!,0)</f>
        <v>#REF!</v>
      </c>
      <c r="O8524">
        <v>64189.89862</v>
      </c>
      <c r="P8524">
        <v>169</v>
      </c>
    </row>
    <row r="8525" spans="1:16">
      <c r="A8525" s="29">
        <v>8523</v>
      </c>
      <c r="B8525" s="29">
        <v>1032.623999999998</v>
      </c>
      <c r="C8525" s="29">
        <v>17307.325999999899</v>
      </c>
      <c r="D8525" s="29">
        <v>1</v>
      </c>
      <c r="E8525" s="29">
        <v>1</v>
      </c>
      <c r="F8525" s="29">
        <v>31223.103999999999</v>
      </c>
      <c r="G8525" s="29">
        <v>1</v>
      </c>
      <c r="H8525" s="29">
        <v>1</v>
      </c>
      <c r="I8525" s="29">
        <v>1</v>
      </c>
      <c r="K8525" s="432"/>
      <c r="L8525" s="432" t="e">
        <f>IF(K8525=0,#REF!,0)</f>
        <v>#REF!</v>
      </c>
      <c r="O8525">
        <v>63946.139586999998</v>
      </c>
      <c r="P8525">
        <v>162</v>
      </c>
    </row>
    <row r="8526" spans="1:16">
      <c r="A8526" s="29">
        <v>8524</v>
      </c>
      <c r="B8526" s="29">
        <v>1032.623999999998</v>
      </c>
      <c r="C8526" s="29">
        <v>17303.537999999899</v>
      </c>
      <c r="D8526" s="29">
        <v>1</v>
      </c>
      <c r="E8526" s="29">
        <v>1</v>
      </c>
      <c r="F8526" s="29">
        <v>34635.93</v>
      </c>
      <c r="G8526" s="29">
        <v>1</v>
      </c>
      <c r="H8526" s="29">
        <v>1</v>
      </c>
      <c r="I8526" s="29">
        <v>1</v>
      </c>
      <c r="K8526" s="432"/>
      <c r="L8526" s="432" t="e">
        <f>IF(K8526=0,#REF!,0)</f>
        <v>#REF!</v>
      </c>
      <c r="O8526">
        <v>63938.029113999997</v>
      </c>
      <c r="P8526">
        <v>161</v>
      </c>
    </row>
    <row r="8527" spans="1:16">
      <c r="A8527" s="29">
        <v>8525</v>
      </c>
      <c r="B8527" s="29">
        <v>1032.623999999998</v>
      </c>
      <c r="C8527" s="29">
        <v>17325.067999999901</v>
      </c>
      <c r="D8527" s="29">
        <v>1</v>
      </c>
      <c r="E8527" s="29">
        <v>1</v>
      </c>
      <c r="F8527" s="29">
        <v>38830.409</v>
      </c>
      <c r="G8527" s="29">
        <v>1</v>
      </c>
      <c r="H8527" s="29">
        <v>1</v>
      </c>
      <c r="I8527" s="29">
        <v>1</v>
      </c>
      <c r="K8527" s="432"/>
      <c r="L8527" s="432" t="e">
        <f>IF(K8527=0,#REF!,0)</f>
        <v>#REF!</v>
      </c>
      <c r="O8527">
        <v>64079.744873000003</v>
      </c>
      <c r="P8527">
        <v>155</v>
      </c>
    </row>
    <row r="8528" spans="1:16">
      <c r="A8528" s="29">
        <v>8526</v>
      </c>
      <c r="B8528" s="29">
        <v>1762.222</v>
      </c>
      <c r="C8528" s="29">
        <v>17311.361999999899</v>
      </c>
      <c r="D8528" s="29">
        <v>1</v>
      </c>
      <c r="E8528" s="29">
        <v>1</v>
      </c>
      <c r="F8528" s="29">
        <v>40235.535999999898</v>
      </c>
      <c r="G8528" s="29">
        <v>1</v>
      </c>
      <c r="H8528" s="29">
        <v>1</v>
      </c>
      <c r="I8528" s="29">
        <v>1</v>
      </c>
      <c r="K8528" s="432"/>
      <c r="L8528" s="432" t="e">
        <f>IF(K8528=0,#REF!,0)</f>
        <v>#REF!</v>
      </c>
      <c r="O8528">
        <v>64716.964661999998</v>
      </c>
      <c r="P8528">
        <v>150</v>
      </c>
    </row>
    <row r="8529" spans="1:16">
      <c r="A8529" s="29">
        <v>8527</v>
      </c>
      <c r="B8529" s="29">
        <v>6139.8579999999993</v>
      </c>
      <c r="C8529" s="29">
        <v>17418.586999999901</v>
      </c>
      <c r="D8529" s="29">
        <v>1</v>
      </c>
      <c r="E8529" s="29">
        <v>1</v>
      </c>
      <c r="F8529" s="29">
        <v>115350.70299999999</v>
      </c>
      <c r="G8529" s="29">
        <v>1</v>
      </c>
      <c r="H8529" s="29">
        <v>1</v>
      </c>
      <c r="I8529" s="29">
        <v>1</v>
      </c>
      <c r="K8529" s="432"/>
      <c r="L8529" s="432" t="e">
        <f>IF(K8529=0,#REF!,0)</f>
        <v>#REF!</v>
      </c>
      <c r="O8529">
        <v>65971.874452000004</v>
      </c>
      <c r="P8529">
        <v>158</v>
      </c>
    </row>
    <row r="8530" spans="1:16">
      <c r="A8530" s="29">
        <v>8528</v>
      </c>
      <c r="B8530" s="29">
        <v>1762.222</v>
      </c>
      <c r="C8530" s="29">
        <v>17740.129999999899</v>
      </c>
      <c r="D8530" s="29">
        <v>1</v>
      </c>
      <c r="E8530" s="29">
        <v>1</v>
      </c>
      <c r="F8530" s="29">
        <v>119768.71899999899</v>
      </c>
      <c r="G8530" s="29">
        <v>1</v>
      </c>
      <c r="H8530" s="29">
        <v>1</v>
      </c>
      <c r="I8530" s="29">
        <v>1</v>
      </c>
      <c r="K8530" s="432"/>
      <c r="L8530" s="432" t="e">
        <f>IF(K8530=0,#REF!,0)</f>
        <v>#REF!</v>
      </c>
      <c r="O8530">
        <v>67206.061279999994</v>
      </c>
      <c r="P8530">
        <v>184</v>
      </c>
    </row>
    <row r="8531" spans="1:16">
      <c r="A8531" s="29">
        <v>8529</v>
      </c>
      <c r="B8531" s="29">
        <v>1032.623999999998</v>
      </c>
      <c r="C8531" s="29">
        <v>18564.601999999901</v>
      </c>
      <c r="D8531" s="29">
        <v>1</v>
      </c>
      <c r="E8531" s="29">
        <v>1</v>
      </c>
      <c r="F8531" s="29">
        <v>112201.851</v>
      </c>
      <c r="G8531" s="29">
        <v>1</v>
      </c>
      <c r="H8531" s="29">
        <v>1</v>
      </c>
      <c r="I8531" s="29">
        <v>1</v>
      </c>
      <c r="K8531" s="432"/>
      <c r="L8531" s="432" t="e">
        <f>IF(K8531=0,#REF!,0)</f>
        <v>#REF!</v>
      </c>
      <c r="O8531">
        <v>71276.437622000012</v>
      </c>
      <c r="P8531">
        <v>172</v>
      </c>
    </row>
    <row r="8532" spans="1:16">
      <c r="A8532" s="29">
        <v>8530</v>
      </c>
      <c r="B8532" s="29">
        <v>1153.2399999999991</v>
      </c>
      <c r="C8532" s="29">
        <v>19309.2589999999</v>
      </c>
      <c r="D8532" s="29">
        <v>1</v>
      </c>
      <c r="E8532" s="29">
        <v>1</v>
      </c>
      <c r="F8532" s="29">
        <v>100140.383</v>
      </c>
      <c r="G8532" s="29">
        <v>1</v>
      </c>
      <c r="H8532" s="29">
        <v>1</v>
      </c>
      <c r="I8532" s="29">
        <v>1</v>
      </c>
      <c r="K8532" s="432"/>
      <c r="L8532" s="432" t="e">
        <f>IF(K8532=0,#REF!,0)</f>
        <v>#REF!</v>
      </c>
      <c r="O8532">
        <v>77540.519593000005</v>
      </c>
      <c r="P8532">
        <v>142</v>
      </c>
    </row>
    <row r="8533" spans="1:16">
      <c r="A8533" s="29">
        <v>8531</v>
      </c>
      <c r="B8533" s="29">
        <v>1213.5469999999989</v>
      </c>
      <c r="C8533" s="29">
        <v>19847.951999999899</v>
      </c>
      <c r="D8533" s="29">
        <v>1</v>
      </c>
      <c r="E8533" s="29">
        <v>1</v>
      </c>
      <c r="F8533" s="29">
        <v>86865.440999999992</v>
      </c>
      <c r="G8533" s="29">
        <v>1</v>
      </c>
      <c r="H8533" s="29">
        <v>1</v>
      </c>
      <c r="I8533" s="29">
        <v>1</v>
      </c>
      <c r="K8533" s="432"/>
      <c r="L8533" s="432" t="e">
        <f>IF(K8533=0,#REF!,0)</f>
        <v>#REF!</v>
      </c>
      <c r="O8533">
        <v>77277.391478999998</v>
      </c>
      <c r="P8533">
        <v>127</v>
      </c>
    </row>
    <row r="8534" spans="1:16">
      <c r="A8534" s="29">
        <v>8532</v>
      </c>
      <c r="B8534" s="29">
        <v>1213.5469999999989</v>
      </c>
      <c r="C8534" s="29">
        <v>19210.769999999899</v>
      </c>
      <c r="D8534" s="29">
        <v>1</v>
      </c>
      <c r="E8534" s="29">
        <v>1</v>
      </c>
      <c r="F8534" s="29">
        <v>74814.866999999998</v>
      </c>
      <c r="G8534" s="29">
        <v>1</v>
      </c>
      <c r="H8534" s="29">
        <v>1</v>
      </c>
      <c r="I8534" s="29">
        <v>1</v>
      </c>
      <c r="K8534" s="432"/>
      <c r="L8534" s="432" t="e">
        <f>IF(K8534=0,#REF!,0)</f>
        <v>#REF!</v>
      </c>
      <c r="O8534">
        <v>76151.527892999991</v>
      </c>
      <c r="P8534">
        <v>114</v>
      </c>
    </row>
    <row r="8535" spans="1:16">
      <c r="A8535" s="29">
        <v>8533</v>
      </c>
      <c r="B8535" s="29">
        <v>6200.1660000000002</v>
      </c>
      <c r="C8535" s="29">
        <v>17277.384999999889</v>
      </c>
      <c r="D8535" s="29">
        <v>1</v>
      </c>
      <c r="E8535" s="29">
        <v>1</v>
      </c>
      <c r="F8535" s="29">
        <v>54303.571999999898</v>
      </c>
      <c r="G8535" s="29">
        <v>1</v>
      </c>
      <c r="H8535" s="29">
        <v>1</v>
      </c>
      <c r="I8535" s="29">
        <v>1</v>
      </c>
      <c r="K8535" s="432"/>
      <c r="L8535" s="432" t="e">
        <f>IF(K8535=0,#REF!,0)</f>
        <v>#REF!</v>
      </c>
      <c r="O8535">
        <v>71847.504637999999</v>
      </c>
      <c r="P8535">
        <v>100</v>
      </c>
    </row>
    <row r="8536" spans="1:16">
      <c r="A8536" s="29">
        <v>8534</v>
      </c>
      <c r="B8536" s="29">
        <v>1762.222</v>
      </c>
      <c r="C8536" s="29">
        <v>17069.342999999899</v>
      </c>
      <c r="D8536" s="29">
        <v>1</v>
      </c>
      <c r="E8536" s="29">
        <v>1</v>
      </c>
      <c r="F8536" s="29">
        <v>56407.738999999987</v>
      </c>
      <c r="G8536" s="29">
        <v>1</v>
      </c>
      <c r="H8536" s="29">
        <v>1</v>
      </c>
      <c r="I8536" s="29">
        <v>1</v>
      </c>
      <c r="K8536" s="432"/>
      <c r="L8536" s="432" t="e">
        <f>IF(K8536=0,#REF!,0)</f>
        <v>#REF!</v>
      </c>
      <c r="O8536">
        <v>70396.357482000007</v>
      </c>
      <c r="P8536">
        <v>98</v>
      </c>
    </row>
    <row r="8537" spans="1:16">
      <c r="A8537" s="29">
        <v>8535</v>
      </c>
      <c r="B8537" s="29">
        <v>1032.623999999998</v>
      </c>
      <c r="C8537" s="29">
        <v>17862.6169999999</v>
      </c>
      <c r="D8537" s="29">
        <v>1</v>
      </c>
      <c r="E8537" s="29">
        <v>1</v>
      </c>
      <c r="F8537" s="29">
        <v>55926.292999999903</v>
      </c>
      <c r="G8537" s="29">
        <v>1</v>
      </c>
      <c r="H8537" s="29">
        <v>1</v>
      </c>
      <c r="I8537" s="29">
        <v>1</v>
      </c>
      <c r="K8537" s="432"/>
      <c r="L8537" s="432" t="e">
        <f>IF(K8537=0,#REF!,0)</f>
        <v>#REF!</v>
      </c>
      <c r="O8537">
        <v>72350.330384000001</v>
      </c>
      <c r="P8537">
        <v>103</v>
      </c>
    </row>
    <row r="8538" spans="1:16">
      <c r="A8538" s="29">
        <v>8536</v>
      </c>
      <c r="B8538" s="29">
        <v>1032.623999999998</v>
      </c>
      <c r="C8538" s="29">
        <v>17585.2079999999</v>
      </c>
      <c r="D8538" s="29">
        <v>1</v>
      </c>
      <c r="E8538" s="29">
        <v>1</v>
      </c>
      <c r="F8538" s="29">
        <v>56756.639000000003</v>
      </c>
      <c r="G8538" s="29">
        <v>1</v>
      </c>
      <c r="H8538" s="29">
        <v>1</v>
      </c>
      <c r="I8538" s="29">
        <v>1</v>
      </c>
      <c r="K8538" s="432"/>
      <c r="L8538" s="432" t="e">
        <f>IF(K8538=0,#REF!,0)</f>
        <v>#REF!</v>
      </c>
      <c r="O8538">
        <v>72199.145569</v>
      </c>
      <c r="P8538">
        <v>99</v>
      </c>
    </row>
    <row r="8539" spans="1:16">
      <c r="A8539" s="29">
        <v>8537</v>
      </c>
      <c r="B8539" s="29">
        <v>1032.623999999998</v>
      </c>
      <c r="C8539" s="29">
        <v>17399.290999999899</v>
      </c>
      <c r="D8539" s="29">
        <v>1</v>
      </c>
      <c r="E8539" s="29">
        <v>1</v>
      </c>
      <c r="F8539" s="29">
        <v>60009.713999999898</v>
      </c>
      <c r="G8539" s="29">
        <v>1</v>
      </c>
      <c r="H8539" s="29">
        <v>1</v>
      </c>
      <c r="I8539" s="29">
        <v>1</v>
      </c>
      <c r="K8539" s="432"/>
      <c r="L8539" s="432" t="e">
        <f>IF(K8539=0,#REF!,0)</f>
        <v>#REF!</v>
      </c>
      <c r="O8539">
        <v>72754.381714000003</v>
      </c>
      <c r="P8539">
        <v>117</v>
      </c>
    </row>
    <row r="8540" spans="1:16">
      <c r="A8540" s="29">
        <v>8538</v>
      </c>
      <c r="B8540" s="29">
        <v>1762.222</v>
      </c>
      <c r="C8540" s="29">
        <v>16901.7569999999</v>
      </c>
      <c r="D8540" s="29">
        <v>1</v>
      </c>
      <c r="E8540" s="29">
        <v>1</v>
      </c>
      <c r="F8540" s="29">
        <v>65219.004999999903</v>
      </c>
      <c r="G8540" s="29">
        <v>1</v>
      </c>
      <c r="H8540" s="29">
        <v>1</v>
      </c>
      <c r="I8540" s="29">
        <v>1</v>
      </c>
      <c r="K8540" s="432"/>
      <c r="L8540" s="432" t="e">
        <f>IF(K8540=0,#REF!,0)</f>
        <v>#REF!</v>
      </c>
      <c r="O8540">
        <v>72707.821289</v>
      </c>
      <c r="P8540">
        <v>131</v>
      </c>
    </row>
    <row r="8541" spans="1:16">
      <c r="A8541" s="29">
        <v>8539</v>
      </c>
      <c r="B8541" s="29">
        <v>6139.8579999999993</v>
      </c>
      <c r="C8541" s="29">
        <v>16943.2949999999</v>
      </c>
      <c r="D8541" s="29">
        <v>1</v>
      </c>
      <c r="E8541" s="29">
        <v>1</v>
      </c>
      <c r="F8541" s="29">
        <v>60024.298999999999</v>
      </c>
      <c r="G8541" s="29">
        <v>1</v>
      </c>
      <c r="H8541" s="29">
        <v>1</v>
      </c>
      <c r="I8541" s="29">
        <v>1</v>
      </c>
      <c r="K8541" s="432"/>
      <c r="L8541" s="432" t="e">
        <f>IF(K8541=0,#REF!,0)</f>
        <v>#REF!</v>
      </c>
      <c r="O8541">
        <v>71807.136841</v>
      </c>
      <c r="P8541">
        <v>155</v>
      </c>
    </row>
    <row r="8542" spans="1:16">
      <c r="A8542" s="29">
        <v>8540</v>
      </c>
      <c r="B8542" s="29">
        <v>7599.07</v>
      </c>
      <c r="C8542" s="29">
        <v>18318.291999999899</v>
      </c>
      <c r="D8542" s="29">
        <v>1</v>
      </c>
      <c r="E8542" s="29">
        <v>1</v>
      </c>
      <c r="F8542" s="29">
        <v>60231.584999999992</v>
      </c>
      <c r="G8542" s="29">
        <v>1</v>
      </c>
      <c r="H8542" s="29">
        <v>1</v>
      </c>
      <c r="I8542" s="29">
        <v>1</v>
      </c>
      <c r="K8542" s="432"/>
      <c r="L8542" s="432" t="e">
        <f>IF(K8542=0,#REF!,0)</f>
        <v>#REF!</v>
      </c>
      <c r="O8542">
        <v>70223.190001999988</v>
      </c>
      <c r="P8542">
        <v>172</v>
      </c>
    </row>
    <row r="8543" spans="1:16">
      <c r="A8543" s="29">
        <v>8541</v>
      </c>
      <c r="B8543" s="29">
        <v>1762.222</v>
      </c>
      <c r="C8543" s="29">
        <v>17865.181999999899</v>
      </c>
      <c r="D8543" s="29">
        <v>1</v>
      </c>
      <c r="E8543" s="29">
        <v>1</v>
      </c>
      <c r="F8543" s="29">
        <v>70941.191999999995</v>
      </c>
      <c r="G8543" s="29">
        <v>1</v>
      </c>
      <c r="H8543" s="29">
        <v>1</v>
      </c>
      <c r="I8543" s="29">
        <v>1</v>
      </c>
      <c r="K8543" s="432"/>
      <c r="L8543" s="432" t="e">
        <f>IF(K8543=0,#REF!,0)</f>
        <v>#REF!</v>
      </c>
      <c r="O8543">
        <v>67980.526489000011</v>
      </c>
      <c r="P8543">
        <v>181</v>
      </c>
    </row>
    <row r="8544" spans="1:16">
      <c r="A8544" s="29">
        <v>8542</v>
      </c>
      <c r="B8544" s="29">
        <v>1762.222</v>
      </c>
      <c r="C8544" s="29">
        <v>17516.1899999999</v>
      </c>
      <c r="D8544" s="29">
        <v>1</v>
      </c>
      <c r="E8544" s="29">
        <v>1</v>
      </c>
      <c r="F8544" s="29">
        <v>2433.32599999999</v>
      </c>
      <c r="G8544" s="29">
        <v>1</v>
      </c>
      <c r="H8544" s="29">
        <v>1</v>
      </c>
      <c r="I8544" s="29">
        <v>1</v>
      </c>
      <c r="K8544" s="432"/>
      <c r="L8544" s="432" t="e">
        <f>IF(K8544=0,#REF!,0)</f>
        <v>#REF!</v>
      </c>
      <c r="O8544">
        <v>66424.79937600001</v>
      </c>
      <c r="P8544">
        <v>179</v>
      </c>
    </row>
    <row r="8545" spans="1:16">
      <c r="A8545" s="29">
        <v>8543</v>
      </c>
      <c r="B8545" s="29">
        <v>1762.222</v>
      </c>
      <c r="C8545" s="29">
        <v>17147.076999999899</v>
      </c>
      <c r="D8545" s="29">
        <v>1</v>
      </c>
      <c r="E8545" s="29">
        <v>1</v>
      </c>
      <c r="F8545" s="29">
        <v>3593.5160000000001</v>
      </c>
      <c r="G8545" s="29">
        <v>1</v>
      </c>
      <c r="H8545" s="29">
        <v>1</v>
      </c>
      <c r="I8545" s="29">
        <v>1</v>
      </c>
      <c r="K8545" s="432"/>
      <c r="L8545" s="432" t="e">
        <f>IF(K8545=0,#REF!,0)</f>
        <v>#REF!</v>
      </c>
      <c r="O8545">
        <v>65706.958251999997</v>
      </c>
      <c r="P8545">
        <v>144</v>
      </c>
    </row>
    <row r="8546" spans="1:16">
      <c r="A8546" s="29">
        <v>8544</v>
      </c>
      <c r="B8546" s="29">
        <v>1032.623999999998</v>
      </c>
      <c r="C8546" s="29">
        <v>17225.504999999899</v>
      </c>
      <c r="D8546" s="29">
        <v>1</v>
      </c>
      <c r="E8546" s="29">
        <v>1</v>
      </c>
      <c r="F8546" s="29">
        <v>11021.097</v>
      </c>
      <c r="G8546" s="29">
        <v>1</v>
      </c>
      <c r="H8546" s="29">
        <v>1</v>
      </c>
      <c r="I8546" s="29">
        <v>1</v>
      </c>
      <c r="K8546" s="432"/>
      <c r="L8546" s="432" t="e">
        <f>IF(K8546=0,#REF!,0)</f>
        <v>#REF!</v>
      </c>
      <c r="O8546">
        <v>66119.953735000003</v>
      </c>
      <c r="P8546">
        <v>163</v>
      </c>
    </row>
    <row r="8547" spans="1:16">
      <c r="A8547" s="29">
        <v>8545</v>
      </c>
      <c r="B8547" s="29">
        <v>1032.623999999998</v>
      </c>
      <c r="C8547" s="29">
        <v>21067.864999999889</v>
      </c>
      <c r="D8547" s="29">
        <v>1</v>
      </c>
      <c r="E8547" s="29">
        <v>1</v>
      </c>
      <c r="F8547" s="29">
        <v>20057.077999999899</v>
      </c>
      <c r="G8547" s="29">
        <v>1</v>
      </c>
      <c r="H8547" s="29">
        <v>1</v>
      </c>
      <c r="I8547" s="29">
        <v>1</v>
      </c>
      <c r="K8547" s="432"/>
      <c r="L8547" s="432" t="e">
        <f>IF(K8547=0,#REF!,0)</f>
        <v>#REF!</v>
      </c>
      <c r="O8547">
        <v>65213.729919999998</v>
      </c>
      <c r="P8547">
        <v>152</v>
      </c>
    </row>
    <row r="8548" spans="1:16">
      <c r="A8548" s="29">
        <v>8546</v>
      </c>
      <c r="B8548" s="29">
        <v>1032.623999999998</v>
      </c>
      <c r="C8548" s="29">
        <v>21094.9919999999</v>
      </c>
      <c r="D8548" s="29">
        <v>1</v>
      </c>
      <c r="E8548" s="29">
        <v>1</v>
      </c>
      <c r="F8548" s="29">
        <v>27919.084999999901</v>
      </c>
      <c r="G8548" s="29">
        <v>1</v>
      </c>
      <c r="H8548" s="29">
        <v>1</v>
      </c>
      <c r="I8548" s="29">
        <v>1</v>
      </c>
      <c r="K8548" s="432"/>
      <c r="L8548" s="432" t="e">
        <f>IF(K8548=0,#REF!,0)</f>
        <v>#REF!</v>
      </c>
      <c r="O8548">
        <v>62011.725401999996</v>
      </c>
      <c r="P8548">
        <v>144</v>
      </c>
    </row>
    <row r="8549" spans="1:16">
      <c r="A8549" s="29">
        <v>8547</v>
      </c>
      <c r="B8549" s="29">
        <v>1032.623999999998</v>
      </c>
      <c r="C8549" s="29">
        <v>21240.591999999899</v>
      </c>
      <c r="D8549" s="29">
        <v>1</v>
      </c>
      <c r="E8549" s="29">
        <v>1</v>
      </c>
      <c r="F8549" s="29">
        <v>35949.593999999903</v>
      </c>
      <c r="G8549" s="29">
        <v>1</v>
      </c>
      <c r="H8549" s="29">
        <v>1</v>
      </c>
      <c r="I8549" s="29">
        <v>1</v>
      </c>
      <c r="K8549" s="432"/>
      <c r="L8549" s="432" t="e">
        <f>IF(K8549=0,#REF!,0)</f>
        <v>#REF!</v>
      </c>
      <c r="O8549">
        <v>60393.860839999987</v>
      </c>
      <c r="P8549">
        <v>124</v>
      </c>
    </row>
    <row r="8550" spans="1:16">
      <c r="A8550" s="29">
        <v>8548</v>
      </c>
      <c r="B8550" s="29">
        <v>1032.623999999998</v>
      </c>
      <c r="C8550" s="29">
        <v>21248.000999999898</v>
      </c>
      <c r="D8550" s="29">
        <v>1</v>
      </c>
      <c r="E8550" s="29">
        <v>1</v>
      </c>
      <c r="F8550" s="29">
        <v>41237.228000000003</v>
      </c>
      <c r="G8550" s="29">
        <v>1</v>
      </c>
      <c r="H8550" s="29">
        <v>1</v>
      </c>
      <c r="I8550" s="29">
        <v>1</v>
      </c>
      <c r="K8550" s="432"/>
      <c r="L8550" s="432" t="e">
        <f>IF(K8550=0,#REF!,0)</f>
        <v>#REF!</v>
      </c>
      <c r="O8550">
        <v>59182.577270000002</v>
      </c>
      <c r="P8550">
        <v>118</v>
      </c>
    </row>
    <row r="8551" spans="1:16">
      <c r="A8551" s="29">
        <v>8549</v>
      </c>
      <c r="B8551" s="29">
        <v>1032.623999999998</v>
      </c>
      <c r="C8551" s="29">
        <v>21314.520999999892</v>
      </c>
      <c r="D8551" s="29">
        <v>1</v>
      </c>
      <c r="E8551" s="29">
        <v>1</v>
      </c>
      <c r="F8551" s="29">
        <v>46795.702999999987</v>
      </c>
      <c r="G8551" s="29">
        <v>1</v>
      </c>
      <c r="H8551" s="29">
        <v>1</v>
      </c>
      <c r="I8551" s="29">
        <v>1</v>
      </c>
      <c r="K8551" s="432"/>
      <c r="L8551" s="432" t="e">
        <f>IF(K8551=0,#REF!,0)</f>
        <v>#REF!</v>
      </c>
      <c r="O8551">
        <v>59481.579346000013</v>
      </c>
      <c r="P8551">
        <v>123</v>
      </c>
    </row>
    <row r="8552" spans="1:16">
      <c r="A8552" s="29">
        <v>8550</v>
      </c>
      <c r="B8552" s="29">
        <v>1762.222</v>
      </c>
      <c r="C8552" s="29">
        <v>21316.5609999999</v>
      </c>
      <c r="D8552" s="29">
        <v>1</v>
      </c>
      <c r="E8552" s="29">
        <v>1</v>
      </c>
      <c r="F8552" s="29">
        <v>52120.644</v>
      </c>
      <c r="G8552" s="29">
        <v>1</v>
      </c>
      <c r="H8552" s="29">
        <v>1</v>
      </c>
      <c r="I8552" s="29">
        <v>1</v>
      </c>
      <c r="K8552" s="432"/>
      <c r="L8552" s="432" t="e">
        <f>IF(K8552=0,#REF!,0)</f>
        <v>#REF!</v>
      </c>
      <c r="O8552">
        <v>60063.933716</v>
      </c>
      <c r="P8552">
        <v>140</v>
      </c>
    </row>
    <row r="8553" spans="1:16">
      <c r="A8553" s="29">
        <v>8551</v>
      </c>
      <c r="B8553" s="29">
        <v>6139.8579999999993</v>
      </c>
      <c r="C8553" s="29">
        <v>21399.878999999899</v>
      </c>
      <c r="D8553" s="29">
        <v>1</v>
      </c>
      <c r="E8553" s="29">
        <v>1</v>
      </c>
      <c r="F8553" s="29">
        <v>131097.24099999899</v>
      </c>
      <c r="G8553" s="29">
        <v>1</v>
      </c>
      <c r="H8553" s="29">
        <v>1</v>
      </c>
      <c r="I8553" s="29">
        <v>1</v>
      </c>
      <c r="K8553" s="432"/>
      <c r="L8553" s="432" t="e">
        <f>IF(K8553=0,#REF!,0)</f>
        <v>#REF!</v>
      </c>
      <c r="O8553">
        <v>60241.244691</v>
      </c>
      <c r="P8553">
        <v>140</v>
      </c>
    </row>
    <row r="8554" spans="1:16">
      <c r="A8554" s="29">
        <v>8552</v>
      </c>
      <c r="B8554" s="29">
        <v>1762.222</v>
      </c>
      <c r="C8554" s="29">
        <v>48901.742999999879</v>
      </c>
      <c r="D8554" s="29">
        <v>1</v>
      </c>
      <c r="E8554" s="29">
        <v>1</v>
      </c>
      <c r="F8554" s="29">
        <v>133633.52899999899</v>
      </c>
      <c r="G8554" s="29">
        <v>1</v>
      </c>
      <c r="H8554" s="29">
        <v>1</v>
      </c>
      <c r="I8554" s="29">
        <v>1</v>
      </c>
      <c r="K8554" s="432"/>
      <c r="L8554" s="432" t="e">
        <f>IF(K8554=0,#REF!,0)</f>
        <v>#REF!</v>
      </c>
      <c r="O8554">
        <v>59707.050474999996</v>
      </c>
      <c r="P8554">
        <v>141</v>
      </c>
    </row>
    <row r="8555" spans="1:16">
      <c r="A8555" s="29">
        <v>8553</v>
      </c>
      <c r="B8555" s="29">
        <v>1032.623999999998</v>
      </c>
      <c r="C8555" s="29">
        <v>76814.229999999894</v>
      </c>
      <c r="D8555" s="29">
        <v>1</v>
      </c>
      <c r="E8555" s="29">
        <v>1</v>
      </c>
      <c r="F8555" s="29">
        <v>124165.14</v>
      </c>
      <c r="G8555" s="29">
        <v>1</v>
      </c>
      <c r="H8555" s="29">
        <v>1</v>
      </c>
      <c r="I8555" s="29">
        <v>1</v>
      </c>
      <c r="K8555" s="432"/>
      <c r="L8555" s="432" t="e">
        <f>IF(K8555=0,#REF!,0)</f>
        <v>#REF!</v>
      </c>
      <c r="O8555">
        <v>60365.736511000003</v>
      </c>
      <c r="P8555">
        <v>144</v>
      </c>
    </row>
    <row r="8556" spans="1:16">
      <c r="A8556" s="29">
        <v>8554</v>
      </c>
      <c r="B8556" s="29">
        <v>1153.2399999999991</v>
      </c>
      <c r="C8556" s="29">
        <v>93083.1859999999</v>
      </c>
      <c r="D8556" s="29">
        <v>1</v>
      </c>
      <c r="E8556" s="29">
        <v>1</v>
      </c>
      <c r="F8556" s="29">
        <v>110059.443</v>
      </c>
      <c r="G8556" s="29">
        <v>1</v>
      </c>
      <c r="H8556" s="29">
        <v>1</v>
      </c>
      <c r="I8556" s="29">
        <v>1</v>
      </c>
      <c r="K8556" s="432"/>
      <c r="L8556" s="432" t="e">
        <f>IF(K8556=0,#REF!,0)</f>
        <v>#REF!</v>
      </c>
      <c r="O8556">
        <v>62522.916075000001</v>
      </c>
      <c r="P8556">
        <v>141</v>
      </c>
    </row>
    <row r="8557" spans="1:16">
      <c r="A8557" s="29">
        <v>8555</v>
      </c>
      <c r="B8557" s="29">
        <v>1213.5469999999989</v>
      </c>
      <c r="C8557" s="29">
        <v>109114.5549999998</v>
      </c>
      <c r="D8557" s="29">
        <v>1</v>
      </c>
      <c r="E8557" s="29">
        <v>1</v>
      </c>
      <c r="F8557" s="29">
        <v>96878.54</v>
      </c>
      <c r="G8557" s="29">
        <v>1</v>
      </c>
      <c r="H8557" s="29">
        <v>1</v>
      </c>
      <c r="I8557" s="29">
        <v>1</v>
      </c>
      <c r="K8557" s="432"/>
      <c r="L8557" s="432" t="e">
        <f>IF(K8557=0,#REF!,0)</f>
        <v>#REF!</v>
      </c>
      <c r="O8557">
        <v>62881.880005999999</v>
      </c>
      <c r="P8557">
        <v>133</v>
      </c>
    </row>
    <row r="8558" spans="1:16">
      <c r="A8558" s="29">
        <v>8556</v>
      </c>
      <c r="B8558" s="29">
        <v>1213.5469999999989</v>
      </c>
      <c r="C8558" s="29">
        <v>92750.06599999989</v>
      </c>
      <c r="D8558" s="29">
        <v>1</v>
      </c>
      <c r="E8558" s="29">
        <v>1</v>
      </c>
      <c r="F8558" s="29">
        <v>85503.796000000002</v>
      </c>
      <c r="G8558" s="29">
        <v>1</v>
      </c>
      <c r="H8558" s="29">
        <v>1</v>
      </c>
      <c r="I8558" s="29">
        <v>1</v>
      </c>
      <c r="K8558" s="432"/>
      <c r="L8558" s="432" t="e">
        <f>IF(K8558=0,#REF!,0)</f>
        <v>#REF!</v>
      </c>
      <c r="O8558">
        <v>61895.306945999997</v>
      </c>
      <c r="P8558">
        <v>119</v>
      </c>
    </row>
    <row r="8559" spans="1:16">
      <c r="A8559" s="29">
        <v>8557</v>
      </c>
      <c r="B8559" s="29">
        <v>6200.1660000000002</v>
      </c>
      <c r="C8559" s="29">
        <v>55402.273999999888</v>
      </c>
      <c r="D8559" s="29">
        <v>1</v>
      </c>
      <c r="E8559" s="29">
        <v>1</v>
      </c>
      <c r="F8559" s="29">
        <v>67534.384999999907</v>
      </c>
      <c r="G8559" s="29">
        <v>1</v>
      </c>
      <c r="H8559" s="29">
        <v>1</v>
      </c>
      <c r="I8559" s="29">
        <v>1</v>
      </c>
      <c r="K8559" s="432"/>
      <c r="L8559" s="432" t="e">
        <f>IF(K8559=0,#REF!,0)</f>
        <v>#REF!</v>
      </c>
      <c r="O8559">
        <v>59527.326841999988</v>
      </c>
      <c r="P8559">
        <v>102</v>
      </c>
    </row>
    <row r="8560" spans="1:16">
      <c r="A8560" s="29">
        <v>8558</v>
      </c>
      <c r="B8560" s="29">
        <v>1762.222</v>
      </c>
      <c r="C8560" s="29">
        <v>74433.843999999895</v>
      </c>
      <c r="D8560" s="29">
        <v>1</v>
      </c>
      <c r="E8560" s="29">
        <v>1</v>
      </c>
      <c r="F8560" s="29">
        <v>70509.037999999986</v>
      </c>
      <c r="G8560" s="29">
        <v>1</v>
      </c>
      <c r="H8560" s="29">
        <v>1</v>
      </c>
      <c r="I8560" s="29">
        <v>1</v>
      </c>
      <c r="K8560" s="432"/>
      <c r="L8560" s="432" t="e">
        <f>IF(K8560=0,#REF!,0)</f>
        <v>#REF!</v>
      </c>
      <c r="O8560">
        <v>58182.707763999999</v>
      </c>
      <c r="P8560">
        <v>96</v>
      </c>
    </row>
    <row r="8561" spans="1:16">
      <c r="A8561" s="29">
        <v>8559</v>
      </c>
      <c r="B8561" s="29">
        <v>1032.623999999998</v>
      </c>
      <c r="C8561" s="29">
        <v>105961.1189999998</v>
      </c>
      <c r="D8561" s="29">
        <v>1</v>
      </c>
      <c r="E8561" s="29">
        <v>1</v>
      </c>
      <c r="F8561" s="29">
        <v>68512.673999999897</v>
      </c>
      <c r="G8561" s="29">
        <v>1</v>
      </c>
      <c r="H8561" s="29">
        <v>1</v>
      </c>
      <c r="I8561" s="29">
        <v>1</v>
      </c>
      <c r="K8561" s="432"/>
      <c r="L8561" s="432" t="e">
        <f>IF(K8561=0,#REF!,0)</f>
        <v>#REF!</v>
      </c>
      <c r="O8561">
        <v>58685.216431000001</v>
      </c>
      <c r="P8561">
        <v>85</v>
      </c>
    </row>
    <row r="8562" spans="1:16">
      <c r="A8562" s="29">
        <v>8560</v>
      </c>
      <c r="B8562" s="29">
        <v>1032.623999999998</v>
      </c>
      <c r="C8562" s="29">
        <v>90033.919999999896</v>
      </c>
      <c r="D8562" s="29">
        <v>1</v>
      </c>
      <c r="E8562" s="29">
        <v>1</v>
      </c>
      <c r="F8562" s="29">
        <v>70240.823999999906</v>
      </c>
      <c r="G8562" s="29">
        <v>1</v>
      </c>
      <c r="H8562" s="29">
        <v>1</v>
      </c>
      <c r="I8562" s="29">
        <v>1</v>
      </c>
      <c r="K8562" s="432"/>
      <c r="L8562" s="432" t="e">
        <f>IF(K8562=0,#REF!,0)</f>
        <v>#REF!</v>
      </c>
      <c r="O8562">
        <v>58779.719634999987</v>
      </c>
      <c r="P8562">
        <v>93</v>
      </c>
    </row>
    <row r="8563" spans="1:16">
      <c r="A8563" s="29">
        <v>8561</v>
      </c>
      <c r="B8563" s="29">
        <v>1032.623999999998</v>
      </c>
      <c r="C8563" s="29">
        <v>78332.404999999897</v>
      </c>
      <c r="D8563" s="29">
        <v>1</v>
      </c>
      <c r="E8563" s="29">
        <v>1</v>
      </c>
      <c r="F8563" s="29">
        <v>75911.838999999993</v>
      </c>
      <c r="G8563" s="29">
        <v>1</v>
      </c>
      <c r="H8563" s="29">
        <v>1</v>
      </c>
      <c r="I8563" s="29">
        <v>1</v>
      </c>
      <c r="K8563" s="432"/>
      <c r="L8563" s="432" t="e">
        <f>IF(K8563=0,#REF!,0)</f>
        <v>#REF!</v>
      </c>
      <c r="O8563">
        <v>59189.679931999999</v>
      </c>
      <c r="P8563">
        <v>98</v>
      </c>
    </row>
    <row r="8564" spans="1:16">
      <c r="A8564" s="29">
        <v>8562</v>
      </c>
      <c r="B8564" s="29">
        <v>1762.222</v>
      </c>
      <c r="C8564" s="29">
        <v>46763.857999999891</v>
      </c>
      <c r="D8564" s="29">
        <v>1</v>
      </c>
      <c r="E8564" s="29">
        <v>1</v>
      </c>
      <c r="F8564" s="29">
        <v>79942.423999999999</v>
      </c>
      <c r="G8564" s="29">
        <v>1</v>
      </c>
      <c r="H8564" s="29">
        <v>1</v>
      </c>
      <c r="I8564" s="29">
        <v>1</v>
      </c>
      <c r="K8564" s="432"/>
      <c r="L8564" s="432" t="e">
        <f>IF(K8564=0,#REF!,0)</f>
        <v>#REF!</v>
      </c>
      <c r="O8564">
        <v>59677.198973999999</v>
      </c>
      <c r="P8564">
        <v>122</v>
      </c>
    </row>
    <row r="8565" spans="1:16">
      <c r="A8565" s="29">
        <v>8563</v>
      </c>
      <c r="B8565" s="29">
        <v>6139.8579999999993</v>
      </c>
      <c r="C8565" s="29">
        <v>31725.748999999902</v>
      </c>
      <c r="D8565" s="29">
        <v>1</v>
      </c>
      <c r="E8565" s="29">
        <v>1</v>
      </c>
      <c r="F8565" s="29">
        <v>75005.111999999994</v>
      </c>
      <c r="G8565" s="29">
        <v>1</v>
      </c>
      <c r="H8565" s="29">
        <v>1</v>
      </c>
      <c r="I8565" s="29">
        <v>1</v>
      </c>
      <c r="K8565" s="432"/>
      <c r="L8565" s="432" t="e">
        <f>IF(K8565=0,#REF!,0)</f>
        <v>#REF!</v>
      </c>
      <c r="O8565">
        <v>60853.061950000003</v>
      </c>
      <c r="P8565">
        <v>137</v>
      </c>
    </row>
    <row r="8566" spans="1:16">
      <c r="A8566" s="29">
        <v>8564</v>
      </c>
      <c r="B8566" s="29">
        <v>7599.07</v>
      </c>
      <c r="C8566" s="29">
        <v>33137.616999999889</v>
      </c>
      <c r="D8566" s="29">
        <v>1</v>
      </c>
      <c r="E8566" s="29">
        <v>1</v>
      </c>
      <c r="F8566" s="29">
        <v>74595.897999999899</v>
      </c>
      <c r="G8566" s="29">
        <v>1</v>
      </c>
      <c r="H8566" s="29">
        <v>1</v>
      </c>
      <c r="I8566" s="29">
        <v>1</v>
      </c>
      <c r="K8566" s="432"/>
      <c r="L8566" s="432" t="e">
        <f>IF(K8566=0,#REF!,0)</f>
        <v>#REF!</v>
      </c>
      <c r="O8566">
        <v>59954.686033999998</v>
      </c>
      <c r="P8566">
        <v>149</v>
      </c>
    </row>
    <row r="8567" spans="1:16">
      <c r="A8567" s="29">
        <v>8565</v>
      </c>
      <c r="B8567" s="29">
        <v>1762.222</v>
      </c>
      <c r="C8567" s="29">
        <v>18625.610999999899</v>
      </c>
      <c r="D8567" s="29">
        <v>1</v>
      </c>
      <c r="E8567" s="29">
        <v>1</v>
      </c>
      <c r="F8567" s="29">
        <v>86340.883999999889</v>
      </c>
      <c r="G8567" s="29">
        <v>1</v>
      </c>
      <c r="H8567" s="29">
        <v>1</v>
      </c>
      <c r="I8567" s="29">
        <v>1</v>
      </c>
      <c r="K8567" s="432"/>
      <c r="L8567" s="432" t="e">
        <f>IF(K8567=0,#REF!,0)</f>
        <v>#REF!</v>
      </c>
      <c r="O8567">
        <v>59433.567199999998</v>
      </c>
      <c r="P8567">
        <v>158</v>
      </c>
    </row>
    <row r="8568" spans="1:16">
      <c r="A8568" s="29">
        <v>8566</v>
      </c>
      <c r="B8568" s="29">
        <v>1762.222</v>
      </c>
      <c r="C8568" s="29">
        <v>18350.086999999901</v>
      </c>
      <c r="D8568" s="29">
        <v>1</v>
      </c>
      <c r="E8568" s="29">
        <v>1</v>
      </c>
      <c r="F8568" s="29">
        <v>8162.1319999999996</v>
      </c>
      <c r="G8568" s="29">
        <v>1</v>
      </c>
      <c r="H8568" s="29">
        <v>1</v>
      </c>
      <c r="I8568" s="29">
        <v>1</v>
      </c>
      <c r="K8568" s="432"/>
      <c r="L8568" s="432" t="e">
        <f>IF(K8568=0,#REF!,0)</f>
        <v>#REF!</v>
      </c>
      <c r="O8568">
        <v>58167.281921999987</v>
      </c>
      <c r="P8568">
        <v>155</v>
      </c>
    </row>
    <row r="8569" spans="1:16">
      <c r="A8569" s="29">
        <v>8567</v>
      </c>
      <c r="B8569" s="29">
        <v>1762.222</v>
      </c>
      <c r="C8569" s="29">
        <v>18114.029999999901</v>
      </c>
      <c r="D8569" s="29">
        <v>1</v>
      </c>
      <c r="E8569" s="29">
        <v>1</v>
      </c>
      <c r="F8569" s="29">
        <v>15869.86</v>
      </c>
      <c r="G8569" s="29">
        <v>1</v>
      </c>
      <c r="H8569" s="29">
        <v>1</v>
      </c>
      <c r="I8569" s="29">
        <v>1</v>
      </c>
      <c r="K8569" s="432"/>
      <c r="L8569" s="432" t="e">
        <f>IF(K8569=0,#REF!,0)</f>
        <v>#REF!</v>
      </c>
      <c r="O8569">
        <v>58768.895386999997</v>
      </c>
      <c r="P8569">
        <v>154</v>
      </c>
    </row>
    <row r="8570" spans="1:16">
      <c r="A8570" s="29">
        <v>8568</v>
      </c>
      <c r="B8570" s="29">
        <v>1032.623999999998</v>
      </c>
      <c r="C8570" s="29">
        <v>18311.554999999898</v>
      </c>
      <c r="D8570" s="29">
        <v>1</v>
      </c>
      <c r="E8570" s="29">
        <v>1</v>
      </c>
      <c r="F8570" s="29">
        <v>24902.329999999889</v>
      </c>
      <c r="G8570" s="29">
        <v>1</v>
      </c>
      <c r="H8570" s="29">
        <v>1</v>
      </c>
      <c r="I8570" s="29">
        <v>1</v>
      </c>
      <c r="K8570" s="432"/>
      <c r="L8570" s="432" t="e">
        <f>IF(K8570=0,#REF!,0)</f>
        <v>#REF!</v>
      </c>
      <c r="O8570">
        <v>59584.488280999998</v>
      </c>
      <c r="P8570">
        <v>145</v>
      </c>
    </row>
    <row r="8571" spans="1:16">
      <c r="A8571" s="29">
        <v>8569</v>
      </c>
      <c r="B8571" s="29">
        <v>1032.623999999998</v>
      </c>
      <c r="C8571" s="29">
        <v>18499.532999999901</v>
      </c>
      <c r="D8571" s="29">
        <v>1</v>
      </c>
      <c r="E8571" s="29">
        <v>1</v>
      </c>
      <c r="F8571" s="29">
        <v>30954.267</v>
      </c>
      <c r="G8571" s="29">
        <v>1</v>
      </c>
      <c r="H8571" s="29">
        <v>1</v>
      </c>
      <c r="I8571" s="29">
        <v>1</v>
      </c>
      <c r="K8571" s="432"/>
      <c r="L8571" s="432" t="e">
        <f>IF(K8571=0,#REF!,0)</f>
        <v>#REF!</v>
      </c>
      <c r="O8571">
        <v>58972.750548999997</v>
      </c>
      <c r="P8571">
        <v>141</v>
      </c>
    </row>
    <row r="8572" spans="1:16">
      <c r="A8572" s="29">
        <v>8570</v>
      </c>
      <c r="B8572" s="29">
        <v>1032.623999999998</v>
      </c>
      <c r="C8572" s="29">
        <v>18614.526999999889</v>
      </c>
      <c r="D8572" s="29">
        <v>1</v>
      </c>
      <c r="E8572" s="29">
        <v>1</v>
      </c>
      <c r="F8572" s="29">
        <v>36778.034</v>
      </c>
      <c r="G8572" s="29">
        <v>1</v>
      </c>
      <c r="H8572" s="29">
        <v>1</v>
      </c>
      <c r="I8572" s="29">
        <v>1</v>
      </c>
      <c r="K8572" s="432"/>
      <c r="L8572" s="432" t="e">
        <f>IF(K8572=0,#REF!,0)</f>
        <v>#REF!</v>
      </c>
      <c r="O8572">
        <v>56593.929809999987</v>
      </c>
      <c r="P8572">
        <v>129</v>
      </c>
    </row>
    <row r="8573" spans="1:16">
      <c r="A8573" s="29">
        <v>8571</v>
      </c>
      <c r="B8573" s="29">
        <v>1032.623999999998</v>
      </c>
      <c r="C8573" s="29">
        <v>18810.451999999899</v>
      </c>
      <c r="D8573" s="29">
        <v>1</v>
      </c>
      <c r="E8573" s="29">
        <v>1</v>
      </c>
      <c r="F8573" s="29">
        <v>42229.228000000003</v>
      </c>
      <c r="G8573" s="29">
        <v>1</v>
      </c>
      <c r="H8573" s="29">
        <v>1</v>
      </c>
      <c r="I8573" s="29">
        <v>1</v>
      </c>
      <c r="K8573" s="432"/>
      <c r="L8573" s="432" t="e">
        <f>IF(K8573=0,#REF!,0)</f>
        <v>#REF!</v>
      </c>
      <c r="O8573">
        <v>55775.572722999997</v>
      </c>
      <c r="P8573">
        <v>123</v>
      </c>
    </row>
    <row r="8574" spans="1:16">
      <c r="A8574" s="29">
        <v>8572</v>
      </c>
      <c r="B8574" s="29">
        <v>1032.623999999998</v>
      </c>
      <c r="C8574" s="29">
        <v>18967.309999999899</v>
      </c>
      <c r="D8574" s="29">
        <v>1</v>
      </c>
      <c r="E8574" s="29">
        <v>1</v>
      </c>
      <c r="F8574" s="29">
        <v>46387.760999999999</v>
      </c>
      <c r="G8574" s="29">
        <v>1</v>
      </c>
      <c r="H8574" s="29">
        <v>1</v>
      </c>
      <c r="I8574" s="29">
        <v>1</v>
      </c>
      <c r="K8574" s="432"/>
      <c r="L8574" s="432" t="e">
        <f>IF(K8574=0,#REF!,0)</f>
        <v>#REF!</v>
      </c>
      <c r="O8574">
        <v>56230.769837</v>
      </c>
      <c r="P8574">
        <v>117</v>
      </c>
    </row>
    <row r="8575" spans="1:16">
      <c r="A8575" s="29">
        <v>8573</v>
      </c>
      <c r="B8575" s="29">
        <v>1032.623999999998</v>
      </c>
      <c r="C8575" s="29">
        <v>19145.308999999888</v>
      </c>
      <c r="D8575" s="29">
        <v>1</v>
      </c>
      <c r="E8575" s="29">
        <v>1</v>
      </c>
      <c r="F8575" s="29">
        <v>50085.084999999999</v>
      </c>
      <c r="G8575" s="29">
        <v>1</v>
      </c>
      <c r="H8575" s="29">
        <v>1</v>
      </c>
      <c r="I8575" s="29">
        <v>1</v>
      </c>
      <c r="K8575" s="432"/>
      <c r="L8575" s="432" t="e">
        <f>IF(K8575=0,#REF!,0)</f>
        <v>#REF!</v>
      </c>
      <c r="O8575">
        <v>56544.598328</v>
      </c>
      <c r="P8575">
        <v>112</v>
      </c>
    </row>
    <row r="8576" spans="1:16">
      <c r="A8576" s="29">
        <v>8574</v>
      </c>
      <c r="B8576" s="29">
        <v>1762.222</v>
      </c>
      <c r="C8576" s="29">
        <v>19314.92299999989</v>
      </c>
      <c r="D8576" s="29">
        <v>1</v>
      </c>
      <c r="E8576" s="29">
        <v>1</v>
      </c>
      <c r="F8576" s="29">
        <v>54486.253999999899</v>
      </c>
      <c r="G8576" s="29">
        <v>1</v>
      </c>
      <c r="H8576" s="29">
        <v>1</v>
      </c>
      <c r="I8576" s="29">
        <v>1</v>
      </c>
      <c r="K8576" s="432"/>
      <c r="L8576" s="432" t="e">
        <f>IF(K8576=0,#REF!,0)</f>
        <v>#REF!</v>
      </c>
      <c r="O8576">
        <v>56793.044495000002</v>
      </c>
      <c r="P8576">
        <v>116</v>
      </c>
    </row>
    <row r="8577" spans="1:16">
      <c r="A8577" s="29">
        <v>8575</v>
      </c>
      <c r="B8577" s="29">
        <v>6139.8579999999993</v>
      </c>
      <c r="C8577" s="29">
        <v>19555.628999999892</v>
      </c>
      <c r="D8577" s="29">
        <v>1</v>
      </c>
      <c r="E8577" s="29">
        <v>1</v>
      </c>
      <c r="F8577" s="29">
        <v>132284.28599999999</v>
      </c>
      <c r="G8577" s="29">
        <v>1</v>
      </c>
      <c r="H8577" s="29">
        <v>1</v>
      </c>
      <c r="I8577" s="29">
        <v>1</v>
      </c>
      <c r="K8577" s="432"/>
      <c r="L8577" s="432" t="e">
        <f>IF(K8577=0,#REF!,0)</f>
        <v>#REF!</v>
      </c>
      <c r="O8577">
        <v>57007.43161</v>
      </c>
      <c r="P8577">
        <v>116</v>
      </c>
    </row>
    <row r="8578" spans="1:16">
      <c r="A8578" s="29">
        <v>8576</v>
      </c>
      <c r="B8578" s="29">
        <v>1762.222</v>
      </c>
      <c r="C8578" s="29">
        <v>48901.162999999891</v>
      </c>
      <c r="D8578" s="29">
        <v>1</v>
      </c>
      <c r="E8578" s="29">
        <v>1</v>
      </c>
      <c r="F8578" s="29">
        <v>134580.26099999901</v>
      </c>
      <c r="G8578" s="29">
        <v>1</v>
      </c>
      <c r="H8578" s="29">
        <v>1</v>
      </c>
      <c r="I8578" s="29">
        <v>1</v>
      </c>
      <c r="K8578" s="432"/>
      <c r="L8578" s="432" t="e">
        <f>IF(K8578=0,#REF!,0)</f>
        <v>#REF!</v>
      </c>
      <c r="O8578">
        <v>56996.622985000002</v>
      </c>
      <c r="P8578">
        <v>118</v>
      </c>
    </row>
    <row r="8579" spans="1:16">
      <c r="A8579" s="29">
        <v>8577</v>
      </c>
      <c r="B8579" s="29">
        <v>1032.623999999998</v>
      </c>
      <c r="C8579" s="29">
        <v>76816.311999999889</v>
      </c>
      <c r="D8579" s="29">
        <v>1</v>
      </c>
      <c r="E8579" s="29">
        <v>1</v>
      </c>
      <c r="F8579" s="29">
        <v>127232.375999999</v>
      </c>
      <c r="G8579" s="29">
        <v>1</v>
      </c>
      <c r="H8579" s="29">
        <v>1</v>
      </c>
      <c r="I8579" s="29">
        <v>1</v>
      </c>
      <c r="K8579" s="432"/>
      <c r="L8579" s="432" t="e">
        <f>IF(K8579=0,#REF!,0)</f>
        <v>#REF!</v>
      </c>
      <c r="O8579">
        <v>56012.339325000001</v>
      </c>
      <c r="P8579">
        <v>129</v>
      </c>
    </row>
    <row r="8580" spans="1:16">
      <c r="A8580" s="29">
        <v>8578</v>
      </c>
      <c r="B8580" s="29">
        <v>1153.2399999999991</v>
      </c>
      <c r="C8580" s="29">
        <v>93214.447999999888</v>
      </c>
      <c r="D8580" s="29">
        <v>1</v>
      </c>
      <c r="E8580" s="29">
        <v>1</v>
      </c>
      <c r="F8580" s="29">
        <v>118778.33999999901</v>
      </c>
      <c r="G8580" s="29">
        <v>1</v>
      </c>
      <c r="H8580" s="29">
        <v>1</v>
      </c>
      <c r="I8580" s="29">
        <v>1</v>
      </c>
      <c r="K8580" s="432"/>
      <c r="L8580" s="432" t="e">
        <f>IF(K8580=0,#REF!,0)</f>
        <v>#REF!</v>
      </c>
      <c r="O8580">
        <v>56463.112029999997</v>
      </c>
      <c r="P8580">
        <v>129</v>
      </c>
    </row>
    <row r="8581" spans="1:16">
      <c r="A8581" s="29">
        <v>8579</v>
      </c>
      <c r="B8581" s="29">
        <v>1213.5469999999989</v>
      </c>
      <c r="C8581" s="29">
        <v>109179.0349999998</v>
      </c>
      <c r="D8581" s="29">
        <v>1</v>
      </c>
      <c r="E8581" s="29">
        <v>1</v>
      </c>
      <c r="F8581" s="29">
        <v>109094.321</v>
      </c>
      <c r="G8581" s="29">
        <v>1</v>
      </c>
      <c r="H8581" s="29">
        <v>1</v>
      </c>
      <c r="I8581" s="29">
        <v>1</v>
      </c>
      <c r="K8581" s="432"/>
      <c r="L8581" s="432" t="e">
        <f>IF(K8581=0,#REF!,0)</f>
        <v>#REF!</v>
      </c>
      <c r="O8581">
        <v>57884.832275000001</v>
      </c>
      <c r="P8581">
        <v>134</v>
      </c>
    </row>
    <row r="8582" spans="1:16">
      <c r="A8582" s="29">
        <v>8580</v>
      </c>
      <c r="B8582" s="29">
        <v>1213.5469999999989</v>
      </c>
      <c r="C8582" s="29">
        <v>92519.614999999889</v>
      </c>
      <c r="D8582" s="29">
        <v>1</v>
      </c>
      <c r="E8582" s="29">
        <v>1</v>
      </c>
      <c r="F8582" s="29">
        <v>95312.837</v>
      </c>
      <c r="G8582" s="29">
        <v>1</v>
      </c>
      <c r="H8582" s="29">
        <v>1</v>
      </c>
      <c r="I8582" s="29">
        <v>1</v>
      </c>
      <c r="K8582" s="432"/>
      <c r="L8582" s="432" t="e">
        <f>IF(K8582=0,#REF!,0)</f>
        <v>#REF!</v>
      </c>
      <c r="O8582">
        <v>58641.703245999997</v>
      </c>
      <c r="P8582">
        <v>123</v>
      </c>
    </row>
    <row r="8583" spans="1:16">
      <c r="A8583" s="29">
        <v>8581</v>
      </c>
      <c r="B8583" s="29">
        <v>6200.1660000000002</v>
      </c>
      <c r="C8583" s="29">
        <v>55047.851999999897</v>
      </c>
      <c r="D8583" s="29">
        <v>1</v>
      </c>
      <c r="E8583" s="29">
        <v>1</v>
      </c>
      <c r="F8583" s="29">
        <v>75623.035999999891</v>
      </c>
      <c r="G8583" s="29">
        <v>1</v>
      </c>
      <c r="H8583" s="29">
        <v>1</v>
      </c>
      <c r="I8583" s="29">
        <v>1</v>
      </c>
      <c r="K8583" s="432"/>
      <c r="L8583" s="432" t="e">
        <f>IF(K8583=0,#REF!,0)</f>
        <v>#REF!</v>
      </c>
      <c r="O8583">
        <v>58118.603851</v>
      </c>
      <c r="P8583">
        <v>115</v>
      </c>
    </row>
    <row r="8584" spans="1:16">
      <c r="A8584" s="29">
        <v>8582</v>
      </c>
      <c r="B8584" s="29">
        <v>1762.222</v>
      </c>
      <c r="C8584" s="29">
        <v>73949.400999999896</v>
      </c>
      <c r="D8584" s="29">
        <v>1</v>
      </c>
      <c r="E8584" s="29">
        <v>1</v>
      </c>
      <c r="F8584" s="29">
        <v>77006.233999999997</v>
      </c>
      <c r="G8584" s="29">
        <v>1</v>
      </c>
      <c r="H8584" s="29">
        <v>1</v>
      </c>
      <c r="I8584" s="29">
        <v>1</v>
      </c>
      <c r="K8584" s="432"/>
      <c r="L8584" s="432" t="e">
        <f>IF(K8584=0,#REF!,0)</f>
        <v>#REF!</v>
      </c>
      <c r="O8584">
        <v>57281.187286</v>
      </c>
      <c r="P8584">
        <v>116</v>
      </c>
    </row>
    <row r="8585" spans="1:16">
      <c r="A8585" s="29">
        <v>8583</v>
      </c>
      <c r="B8585" s="29">
        <v>1032.623999999998</v>
      </c>
      <c r="C8585" s="29">
        <v>105292.0879999998</v>
      </c>
      <c r="D8585" s="29">
        <v>1</v>
      </c>
      <c r="E8585" s="29">
        <v>1</v>
      </c>
      <c r="F8585" s="29">
        <v>72535.797999999995</v>
      </c>
      <c r="G8585" s="29">
        <v>1</v>
      </c>
      <c r="H8585" s="29">
        <v>1</v>
      </c>
      <c r="I8585" s="29">
        <v>1</v>
      </c>
      <c r="K8585" s="432"/>
      <c r="L8585" s="432" t="e">
        <f>IF(K8585=0,#REF!,0)</f>
        <v>#REF!</v>
      </c>
      <c r="O8585">
        <v>56409.357330999999</v>
      </c>
      <c r="P8585">
        <v>117</v>
      </c>
    </row>
    <row r="8586" spans="1:16">
      <c r="A8586" s="29">
        <v>8584</v>
      </c>
      <c r="B8586" s="29">
        <v>1032.623999999998</v>
      </c>
      <c r="C8586" s="29">
        <v>89424.470999999903</v>
      </c>
      <c r="D8586" s="29">
        <v>1</v>
      </c>
      <c r="E8586" s="29">
        <v>1</v>
      </c>
      <c r="F8586" s="29">
        <v>74105.695999999894</v>
      </c>
      <c r="G8586" s="29">
        <v>1</v>
      </c>
      <c r="H8586" s="29">
        <v>1</v>
      </c>
      <c r="I8586" s="29">
        <v>1</v>
      </c>
      <c r="K8586" s="432"/>
      <c r="L8586" s="432" t="e">
        <f>IF(K8586=0,#REF!,0)</f>
        <v>#REF!</v>
      </c>
      <c r="O8586">
        <v>56751.375581</v>
      </c>
      <c r="P8586">
        <v>120</v>
      </c>
    </row>
    <row r="8587" spans="1:16">
      <c r="A8587" s="29">
        <v>8585</v>
      </c>
      <c r="B8587" s="29">
        <v>1032.623999999998</v>
      </c>
      <c r="C8587" s="29">
        <v>77721.818999999901</v>
      </c>
      <c r="D8587" s="29">
        <v>1</v>
      </c>
      <c r="E8587" s="29">
        <v>1</v>
      </c>
      <c r="F8587" s="29">
        <v>77804.010999999897</v>
      </c>
      <c r="G8587" s="29">
        <v>1</v>
      </c>
      <c r="H8587" s="29">
        <v>1</v>
      </c>
      <c r="I8587" s="29">
        <v>1</v>
      </c>
      <c r="K8587" s="432"/>
      <c r="L8587" s="432" t="e">
        <f>IF(K8587=0,#REF!,0)</f>
        <v>#REF!</v>
      </c>
      <c r="O8587">
        <v>57223.073607999999</v>
      </c>
      <c r="P8587">
        <v>130</v>
      </c>
    </row>
    <row r="8588" spans="1:16">
      <c r="A8588" s="29">
        <v>8586</v>
      </c>
      <c r="B8588" s="29">
        <v>1762.222</v>
      </c>
      <c r="C8588" s="29">
        <v>46302.679999999898</v>
      </c>
      <c r="D8588" s="29">
        <v>1</v>
      </c>
      <c r="E8588" s="29">
        <v>1</v>
      </c>
      <c r="F8588" s="29">
        <v>82210.759999999995</v>
      </c>
      <c r="G8588" s="29">
        <v>1</v>
      </c>
      <c r="H8588" s="29">
        <v>1</v>
      </c>
      <c r="I8588" s="29">
        <v>1</v>
      </c>
      <c r="K8588" s="432"/>
      <c r="L8588" s="432" t="e">
        <f>IF(K8588=0,#REF!,0)</f>
        <v>#REF!</v>
      </c>
      <c r="O8588">
        <v>57359.903655000002</v>
      </c>
      <c r="P8588">
        <v>146</v>
      </c>
    </row>
    <row r="8589" spans="1:16">
      <c r="A8589" s="29">
        <v>8587</v>
      </c>
      <c r="B8589" s="29">
        <v>6139.8579999999993</v>
      </c>
      <c r="C8589" s="29">
        <v>31451.715999999898</v>
      </c>
      <c r="D8589" s="29">
        <v>1</v>
      </c>
      <c r="E8589" s="29">
        <v>1</v>
      </c>
      <c r="F8589" s="29">
        <v>75340.02499999998</v>
      </c>
      <c r="G8589" s="29">
        <v>1</v>
      </c>
      <c r="H8589" s="29">
        <v>1</v>
      </c>
      <c r="I8589" s="29">
        <v>1</v>
      </c>
      <c r="K8589" s="432"/>
      <c r="L8589" s="432" t="e">
        <f>IF(K8589=0,#REF!,0)</f>
        <v>#REF!</v>
      </c>
      <c r="O8589">
        <v>58822.471711000013</v>
      </c>
      <c r="P8589">
        <v>153</v>
      </c>
    </row>
    <row r="8590" spans="1:16">
      <c r="A8590" s="29">
        <v>8588</v>
      </c>
      <c r="B8590" s="29">
        <v>7599.07</v>
      </c>
      <c r="C8590" s="29">
        <v>32853.660999999898</v>
      </c>
      <c r="D8590" s="29">
        <v>1</v>
      </c>
      <c r="E8590" s="29">
        <v>1</v>
      </c>
      <c r="F8590" s="29">
        <v>73961.89499999999</v>
      </c>
      <c r="G8590" s="29">
        <v>1</v>
      </c>
      <c r="H8590" s="29">
        <v>1</v>
      </c>
      <c r="I8590" s="29">
        <v>1</v>
      </c>
      <c r="K8590" s="432"/>
      <c r="L8590" s="432" t="e">
        <f>IF(K8590=0,#REF!,0)</f>
        <v>#REF!</v>
      </c>
      <c r="O8590">
        <v>58412.384063999998</v>
      </c>
      <c r="P8590">
        <v>152</v>
      </c>
    </row>
    <row r="8591" spans="1:16">
      <c r="A8591" s="29">
        <v>8589</v>
      </c>
      <c r="B8591" s="29">
        <v>1762.222</v>
      </c>
      <c r="C8591" s="29">
        <v>18475.8669999999</v>
      </c>
      <c r="D8591" s="29">
        <v>1</v>
      </c>
      <c r="E8591" s="29">
        <v>1</v>
      </c>
      <c r="F8591" s="29">
        <v>84231.479999999894</v>
      </c>
      <c r="G8591" s="29">
        <v>1</v>
      </c>
      <c r="H8591" s="29">
        <v>1</v>
      </c>
      <c r="I8591" s="29">
        <v>1</v>
      </c>
      <c r="K8591" s="432"/>
      <c r="L8591" s="432" t="e">
        <f>IF(K8591=0,#REF!,0)</f>
        <v>#REF!</v>
      </c>
      <c r="O8591">
        <v>58395.650177000003</v>
      </c>
      <c r="P8591">
        <v>152</v>
      </c>
    </row>
    <row r="8592" spans="1:16">
      <c r="A8592" s="29">
        <v>8590</v>
      </c>
      <c r="B8592" s="29">
        <v>1762.222</v>
      </c>
      <c r="C8592" s="29">
        <v>18100.588999999902</v>
      </c>
      <c r="D8592" s="29">
        <v>1</v>
      </c>
      <c r="E8592" s="29">
        <v>1</v>
      </c>
      <c r="F8592" s="29">
        <v>5170.55799999999</v>
      </c>
      <c r="G8592" s="29">
        <v>1</v>
      </c>
      <c r="H8592" s="29">
        <v>1</v>
      </c>
      <c r="I8592" s="29">
        <v>1</v>
      </c>
      <c r="K8592" s="432"/>
      <c r="L8592" s="432" t="e">
        <f>IF(K8592=0,#REF!,0)</f>
        <v>#REF!</v>
      </c>
      <c r="O8592">
        <v>57609.365509000003</v>
      </c>
      <c r="P8592">
        <v>156</v>
      </c>
    </row>
    <row r="8593" spans="1:16">
      <c r="A8593" s="29">
        <v>8591</v>
      </c>
      <c r="B8593" s="29">
        <v>1762.222</v>
      </c>
      <c r="C8593" s="29">
        <v>17803.120999999901</v>
      </c>
      <c r="D8593" s="29">
        <v>1</v>
      </c>
      <c r="E8593" s="29">
        <v>1</v>
      </c>
      <c r="F8593" s="29">
        <v>11179.471</v>
      </c>
      <c r="G8593" s="29">
        <v>1</v>
      </c>
      <c r="H8593" s="29">
        <v>1</v>
      </c>
      <c r="I8593" s="29">
        <v>1</v>
      </c>
      <c r="K8593" s="432"/>
      <c r="L8593" s="432" t="e">
        <f>IF(K8593=0,#REF!,0)</f>
        <v>#REF!</v>
      </c>
      <c r="O8593">
        <v>58474.769502000003</v>
      </c>
      <c r="P8593">
        <v>151</v>
      </c>
    </row>
    <row r="8594" spans="1:16">
      <c r="A8594" s="29">
        <v>8592</v>
      </c>
      <c r="B8594" s="29">
        <v>1032.623999999998</v>
      </c>
      <c r="C8594" s="29">
        <v>17943.315999999901</v>
      </c>
      <c r="D8594" s="29">
        <v>1</v>
      </c>
      <c r="E8594" s="29">
        <v>1</v>
      </c>
      <c r="F8594" s="29">
        <v>19602.689999999999</v>
      </c>
      <c r="G8594" s="29">
        <v>1</v>
      </c>
      <c r="H8594" s="29">
        <v>1</v>
      </c>
      <c r="I8594" s="29">
        <v>1</v>
      </c>
      <c r="K8594" s="432"/>
      <c r="L8594" s="432" t="e">
        <f>IF(K8594=0,#REF!,0)</f>
        <v>#REF!</v>
      </c>
      <c r="O8594">
        <v>60286.683228000002</v>
      </c>
      <c r="P8594">
        <v>144</v>
      </c>
    </row>
    <row r="8595" spans="1:16">
      <c r="A8595" s="29">
        <v>8593</v>
      </c>
      <c r="B8595" s="29">
        <v>1032.623999999998</v>
      </c>
      <c r="C8595" s="29">
        <v>18063.416999999899</v>
      </c>
      <c r="D8595" s="29">
        <v>1</v>
      </c>
      <c r="E8595" s="29">
        <v>1</v>
      </c>
      <c r="F8595" s="29">
        <v>25254.294000000002</v>
      </c>
      <c r="G8595" s="29">
        <v>1</v>
      </c>
      <c r="H8595" s="29">
        <v>1</v>
      </c>
      <c r="I8595" s="29">
        <v>1</v>
      </c>
      <c r="K8595" s="432"/>
      <c r="L8595" s="432" t="e">
        <f>IF(K8595=0,#REF!,0)</f>
        <v>#REF!</v>
      </c>
      <c r="O8595">
        <v>59297.721649999999</v>
      </c>
      <c r="P8595">
        <v>144</v>
      </c>
    </row>
    <row r="8596" spans="1:16">
      <c r="A8596" s="29">
        <v>8594</v>
      </c>
      <c r="B8596" s="29">
        <v>1032.623999999998</v>
      </c>
      <c r="C8596" s="29">
        <v>18095.194999999901</v>
      </c>
      <c r="D8596" s="29">
        <v>1</v>
      </c>
      <c r="E8596" s="29">
        <v>1</v>
      </c>
      <c r="F8596" s="29">
        <v>30490.455000000002</v>
      </c>
      <c r="G8596" s="29">
        <v>1</v>
      </c>
      <c r="H8596" s="29">
        <v>1</v>
      </c>
      <c r="I8596" s="29">
        <v>1</v>
      </c>
      <c r="K8596" s="432"/>
      <c r="L8596" s="432" t="e">
        <f>IF(K8596=0,#REF!,0)</f>
        <v>#REF!</v>
      </c>
      <c r="O8596">
        <v>56014.365143000003</v>
      </c>
      <c r="P8596">
        <v>139</v>
      </c>
    </row>
    <row r="8597" spans="1:16">
      <c r="A8597" s="29">
        <v>8595</v>
      </c>
      <c r="B8597" s="29">
        <v>1032.623999999998</v>
      </c>
      <c r="C8597" s="29">
        <v>18243.086999999901</v>
      </c>
      <c r="D8597" s="29">
        <v>1</v>
      </c>
      <c r="E8597" s="29">
        <v>1</v>
      </c>
      <c r="F8597" s="29">
        <v>36204.211999999898</v>
      </c>
      <c r="G8597" s="29">
        <v>1</v>
      </c>
      <c r="H8597" s="29">
        <v>1</v>
      </c>
      <c r="I8597" s="29">
        <v>1</v>
      </c>
      <c r="K8597" s="432"/>
      <c r="L8597" s="432" t="e">
        <f>IF(K8597=0,#REF!,0)</f>
        <v>#REF!</v>
      </c>
      <c r="O8597">
        <v>54632.074953000003</v>
      </c>
      <c r="P8597">
        <v>142</v>
      </c>
    </row>
    <row r="8598" spans="1:16">
      <c r="A8598" s="29">
        <v>8596</v>
      </c>
      <c r="B8598" s="29">
        <v>1032.623999999998</v>
      </c>
      <c r="C8598" s="29">
        <v>18313.572999999898</v>
      </c>
      <c r="D8598" s="29">
        <v>1</v>
      </c>
      <c r="E8598" s="29">
        <v>1</v>
      </c>
      <c r="F8598" s="29">
        <v>39768.008000000002</v>
      </c>
      <c r="G8598" s="29">
        <v>1</v>
      </c>
      <c r="H8598" s="29">
        <v>1</v>
      </c>
      <c r="I8598" s="29">
        <v>1</v>
      </c>
      <c r="K8598" s="432"/>
      <c r="L8598" s="432" t="e">
        <f>IF(K8598=0,#REF!,0)</f>
        <v>#REF!</v>
      </c>
      <c r="O8598">
        <v>54111.477997000002</v>
      </c>
      <c r="P8598">
        <v>144</v>
      </c>
    </row>
    <row r="8599" spans="1:16">
      <c r="A8599" s="29">
        <v>8597</v>
      </c>
      <c r="B8599" s="29">
        <v>1032.623999999998</v>
      </c>
      <c r="C8599" s="29">
        <v>18450.303999999898</v>
      </c>
      <c r="D8599" s="29">
        <v>1</v>
      </c>
      <c r="E8599" s="29">
        <v>1</v>
      </c>
      <c r="F8599" s="29">
        <v>43725.940999999999</v>
      </c>
      <c r="G8599" s="29">
        <v>1</v>
      </c>
      <c r="H8599" s="29">
        <v>1</v>
      </c>
      <c r="I8599" s="29">
        <v>1</v>
      </c>
      <c r="K8599" s="432"/>
      <c r="L8599" s="432" t="e">
        <f>IF(K8599=0,#REF!,0)</f>
        <v>#REF!</v>
      </c>
      <c r="O8599">
        <v>54862.268249000001</v>
      </c>
      <c r="P8599">
        <v>145</v>
      </c>
    </row>
    <row r="8600" spans="1:16">
      <c r="A8600" s="29">
        <v>8598</v>
      </c>
      <c r="B8600" s="29">
        <v>1762.222</v>
      </c>
      <c r="C8600" s="29">
        <v>18580.573999999899</v>
      </c>
      <c r="D8600" s="29">
        <v>1</v>
      </c>
      <c r="E8600" s="29">
        <v>1</v>
      </c>
      <c r="F8600" s="29">
        <v>47709.192999999977</v>
      </c>
      <c r="G8600" s="29">
        <v>1</v>
      </c>
      <c r="H8600" s="29">
        <v>1</v>
      </c>
      <c r="I8600" s="29">
        <v>1</v>
      </c>
      <c r="K8600" s="432"/>
      <c r="L8600" s="432" t="e">
        <f>IF(K8600=0,#REF!,0)</f>
        <v>#REF!</v>
      </c>
      <c r="O8600">
        <v>55713.077239999999</v>
      </c>
      <c r="P8600">
        <v>144</v>
      </c>
    </row>
    <row r="8601" spans="1:16">
      <c r="A8601" s="29">
        <v>8599</v>
      </c>
      <c r="B8601" s="29">
        <v>6139.8579999999993</v>
      </c>
      <c r="C8601" s="29">
        <v>18814.583999999901</v>
      </c>
      <c r="D8601" s="29">
        <v>1</v>
      </c>
      <c r="E8601" s="29">
        <v>1</v>
      </c>
      <c r="F8601" s="29">
        <v>125830.689</v>
      </c>
      <c r="G8601" s="29">
        <v>1</v>
      </c>
      <c r="H8601" s="29">
        <v>1</v>
      </c>
      <c r="I8601" s="29">
        <v>1</v>
      </c>
      <c r="K8601" s="432"/>
      <c r="L8601" s="432" t="e">
        <f>IF(K8601=0,#REF!,0)</f>
        <v>#REF!</v>
      </c>
      <c r="O8601">
        <v>55620.930571999997</v>
      </c>
      <c r="P8601">
        <v>140</v>
      </c>
    </row>
    <row r="8602" spans="1:16">
      <c r="A8602" s="29">
        <v>8600</v>
      </c>
      <c r="B8602" s="29">
        <v>1762.222</v>
      </c>
      <c r="C8602" s="29">
        <v>48684.443999999887</v>
      </c>
      <c r="D8602" s="29">
        <v>1</v>
      </c>
      <c r="E8602" s="29">
        <v>1</v>
      </c>
      <c r="F8602" s="29">
        <v>127888.21099999901</v>
      </c>
      <c r="G8602" s="29">
        <v>1</v>
      </c>
      <c r="H8602" s="29">
        <v>1</v>
      </c>
      <c r="I8602" s="29">
        <v>1</v>
      </c>
      <c r="K8602" s="432"/>
      <c r="L8602" s="432" t="e">
        <f>IF(K8602=0,#REF!,0)</f>
        <v>#REF!</v>
      </c>
      <c r="O8602">
        <v>56619.464721999997</v>
      </c>
      <c r="P8602">
        <v>160</v>
      </c>
    </row>
    <row r="8603" spans="1:16">
      <c r="A8603" s="29">
        <v>8601</v>
      </c>
      <c r="B8603" s="29">
        <v>1032.623999999998</v>
      </c>
      <c r="C8603" s="29">
        <v>76469.456999999908</v>
      </c>
      <c r="D8603" s="29">
        <v>1</v>
      </c>
      <c r="E8603" s="29">
        <v>1</v>
      </c>
      <c r="F8603" s="29">
        <v>118785.194999999</v>
      </c>
      <c r="G8603" s="29">
        <v>1</v>
      </c>
      <c r="H8603" s="29">
        <v>1</v>
      </c>
      <c r="I8603" s="29">
        <v>1</v>
      </c>
      <c r="K8603" s="432"/>
      <c r="L8603" s="432" t="e">
        <f>IF(K8603=0,#REF!,0)</f>
        <v>#REF!</v>
      </c>
      <c r="O8603">
        <v>57854.032288000002</v>
      </c>
      <c r="P8603">
        <v>157</v>
      </c>
    </row>
    <row r="8604" spans="1:16">
      <c r="A8604" s="29">
        <v>8602</v>
      </c>
      <c r="B8604" s="29">
        <v>1153.2399999999991</v>
      </c>
      <c r="C8604" s="29">
        <v>92360.17699999988</v>
      </c>
      <c r="D8604" s="29">
        <v>1</v>
      </c>
      <c r="E8604" s="29">
        <v>1</v>
      </c>
      <c r="F8604" s="29">
        <v>103672.806</v>
      </c>
      <c r="G8604" s="29">
        <v>1</v>
      </c>
      <c r="H8604" s="29">
        <v>1</v>
      </c>
      <c r="I8604" s="29">
        <v>1</v>
      </c>
      <c r="K8604" s="432"/>
      <c r="L8604" s="432" t="e">
        <f>IF(K8604=0,#REF!,0)</f>
        <v>#REF!</v>
      </c>
      <c r="O8604">
        <v>57981.479582</v>
      </c>
      <c r="P8604">
        <v>143</v>
      </c>
    </row>
    <row r="8605" spans="1:16">
      <c r="A8605" s="29">
        <v>8603</v>
      </c>
      <c r="B8605" s="29">
        <v>1213.5469999999989</v>
      </c>
      <c r="C8605" s="29">
        <v>107975.50999999981</v>
      </c>
      <c r="D8605" s="29">
        <v>1</v>
      </c>
      <c r="E8605" s="29">
        <v>1</v>
      </c>
      <c r="F8605" s="29">
        <v>90330.501999999979</v>
      </c>
      <c r="G8605" s="29">
        <v>1</v>
      </c>
      <c r="H8605" s="29">
        <v>1</v>
      </c>
      <c r="I8605" s="29">
        <v>1</v>
      </c>
      <c r="K8605" s="432"/>
      <c r="L8605" s="432" t="e">
        <f>IF(K8605=0,#REF!,0)</f>
        <v>#REF!</v>
      </c>
      <c r="O8605">
        <v>57917.560853000003</v>
      </c>
      <c r="P8605">
        <v>130</v>
      </c>
    </row>
    <row r="8606" spans="1:16">
      <c r="A8606" s="29">
        <v>8604</v>
      </c>
      <c r="B8606" s="29">
        <v>1213.5469999999989</v>
      </c>
      <c r="C8606" s="29">
        <v>91384.843999999895</v>
      </c>
      <c r="D8606" s="29">
        <v>1</v>
      </c>
      <c r="E8606" s="29">
        <v>1</v>
      </c>
      <c r="F8606" s="29">
        <v>81332.310999999987</v>
      </c>
      <c r="G8606" s="29">
        <v>1</v>
      </c>
      <c r="H8606" s="29">
        <v>1</v>
      </c>
      <c r="I8606" s="29">
        <v>1</v>
      </c>
      <c r="K8606" s="432">
        <v>5788.0259494068059</v>
      </c>
      <c r="L8606" s="432">
        <f>IF(K8606=0,#REF!,0)</f>
        <v>0</v>
      </c>
      <c r="O8606">
        <v>57352.985047000002</v>
      </c>
      <c r="P8606">
        <v>126</v>
      </c>
    </row>
    <row r="8607" spans="1:16">
      <c r="A8607" s="29">
        <v>8605</v>
      </c>
      <c r="B8607" s="29">
        <v>6200.1660000000002</v>
      </c>
      <c r="C8607" s="29">
        <v>53910.474999999897</v>
      </c>
      <c r="D8607" s="29">
        <v>1</v>
      </c>
      <c r="E8607" s="29">
        <v>1</v>
      </c>
      <c r="F8607" s="29">
        <v>62264.546000000002</v>
      </c>
      <c r="G8607" s="29">
        <v>1</v>
      </c>
      <c r="H8607" s="29">
        <v>1</v>
      </c>
      <c r="I8607" s="29">
        <v>1</v>
      </c>
      <c r="K8607" s="432"/>
      <c r="L8607" s="432" t="e">
        <f>IF(K8607=0,#REF!,0)</f>
        <v>#REF!</v>
      </c>
      <c r="O8607">
        <v>56790.185211000004</v>
      </c>
      <c r="P8607">
        <v>111</v>
      </c>
    </row>
    <row r="8608" spans="1:16">
      <c r="A8608" s="29">
        <v>8606</v>
      </c>
      <c r="B8608" s="29">
        <v>1762.222</v>
      </c>
      <c r="C8608" s="29">
        <v>72847.35399999989</v>
      </c>
      <c r="D8608" s="29">
        <v>1</v>
      </c>
      <c r="E8608" s="29">
        <v>1</v>
      </c>
      <c r="F8608" s="29">
        <v>65663.887999999992</v>
      </c>
      <c r="G8608" s="29">
        <v>1</v>
      </c>
      <c r="H8608" s="29">
        <v>1</v>
      </c>
      <c r="I8608" s="29">
        <v>1</v>
      </c>
      <c r="K8608" s="432">
        <v>16326.425497681639</v>
      </c>
      <c r="L8608" s="432">
        <f>IF(K8608=0,#REF!,0)</f>
        <v>0</v>
      </c>
      <c r="O8608">
        <v>56829.921019999987</v>
      </c>
      <c r="P8608">
        <v>111</v>
      </c>
    </row>
    <row r="8609" spans="1:16">
      <c r="A8609" s="29">
        <v>8607</v>
      </c>
      <c r="B8609" s="29">
        <v>1032.623999999998</v>
      </c>
      <c r="C8609" s="29">
        <v>104457.2399999998</v>
      </c>
      <c r="D8609" s="29">
        <v>1</v>
      </c>
      <c r="E8609" s="29">
        <v>1</v>
      </c>
      <c r="F8609" s="29">
        <v>66399.27399999999</v>
      </c>
      <c r="G8609" s="29">
        <v>1</v>
      </c>
      <c r="H8609" s="29">
        <v>1</v>
      </c>
      <c r="I8609" s="29">
        <v>1</v>
      </c>
      <c r="K8609" s="432">
        <v>77.660973509023052</v>
      </c>
      <c r="L8609" s="432">
        <f>IF(K8609=0,#REF!,0)</f>
        <v>0</v>
      </c>
      <c r="O8609">
        <v>57070.156768000001</v>
      </c>
      <c r="P8609">
        <v>106</v>
      </c>
    </row>
    <row r="8610" spans="1:16">
      <c r="A8610" s="29">
        <v>8608</v>
      </c>
      <c r="B8610" s="29">
        <v>1032.623999999998</v>
      </c>
      <c r="C8610" s="29">
        <v>88723.825999999899</v>
      </c>
      <c r="D8610" s="29">
        <v>1</v>
      </c>
      <c r="E8610" s="29">
        <v>1</v>
      </c>
      <c r="F8610" s="29">
        <v>68817.682999999903</v>
      </c>
      <c r="G8610" s="29">
        <v>1</v>
      </c>
      <c r="H8610" s="29">
        <v>1</v>
      </c>
      <c r="I8610" s="29">
        <v>1</v>
      </c>
      <c r="K8610" s="432"/>
      <c r="L8610" s="432" t="e">
        <f>IF(K8610=0,#REF!,0)</f>
        <v>#REF!</v>
      </c>
      <c r="O8610">
        <v>57448.748291000004</v>
      </c>
      <c r="P8610">
        <v>111</v>
      </c>
    </row>
    <row r="8611" spans="1:16">
      <c r="A8611" s="29">
        <v>8609</v>
      </c>
      <c r="B8611" s="29">
        <v>1032.623999999998</v>
      </c>
      <c r="C8611" s="29">
        <v>77120.869999999893</v>
      </c>
      <c r="D8611" s="29">
        <v>1</v>
      </c>
      <c r="E8611" s="29">
        <v>1</v>
      </c>
      <c r="F8611" s="29">
        <v>73728.057000000001</v>
      </c>
      <c r="G8611" s="29">
        <v>1</v>
      </c>
      <c r="H8611" s="29">
        <v>1</v>
      </c>
      <c r="I8611" s="29">
        <v>1</v>
      </c>
      <c r="K8611" s="432"/>
      <c r="L8611" s="432" t="e">
        <f>IF(K8611=0,#REF!,0)</f>
        <v>#REF!</v>
      </c>
      <c r="O8611">
        <v>59057.499755999997</v>
      </c>
      <c r="P8611">
        <v>126</v>
      </c>
    </row>
    <row r="8612" spans="1:16">
      <c r="A8612" s="29">
        <v>8610</v>
      </c>
      <c r="B8612" s="29">
        <v>1762.222</v>
      </c>
      <c r="C8612" s="29">
        <v>45683.161999999902</v>
      </c>
      <c r="D8612" s="29">
        <v>1</v>
      </c>
      <c r="E8612" s="29">
        <v>1</v>
      </c>
      <c r="F8612" s="29">
        <v>76940.019</v>
      </c>
      <c r="G8612" s="29">
        <v>1</v>
      </c>
      <c r="H8612" s="29">
        <v>1</v>
      </c>
      <c r="I8612" s="29">
        <v>1</v>
      </c>
      <c r="K8612" s="432"/>
      <c r="L8612" s="432" t="e">
        <f>IF(K8612=0,#REF!,0)</f>
        <v>#REF!</v>
      </c>
      <c r="O8612">
        <v>60260.229676000003</v>
      </c>
      <c r="P8612">
        <v>155</v>
      </c>
    </row>
    <row r="8613" spans="1:16">
      <c r="A8613" s="29">
        <v>8611</v>
      </c>
      <c r="B8613" s="29">
        <v>6139.8579999999993</v>
      </c>
      <c r="C8613" s="29">
        <v>31076.378999999899</v>
      </c>
      <c r="D8613" s="29">
        <v>1</v>
      </c>
      <c r="E8613" s="29">
        <v>1</v>
      </c>
      <c r="F8613" s="29">
        <v>71075.32699999999</v>
      </c>
      <c r="G8613" s="29">
        <v>1</v>
      </c>
      <c r="H8613" s="29">
        <v>1</v>
      </c>
      <c r="I8613" s="29">
        <v>1</v>
      </c>
      <c r="K8613" s="432"/>
      <c r="L8613" s="432" t="e">
        <f>IF(K8613=0,#REF!,0)</f>
        <v>#REF!</v>
      </c>
      <c r="O8613">
        <v>62490.588012</v>
      </c>
      <c r="P8613">
        <v>181</v>
      </c>
    </row>
    <row r="8614" spans="1:16">
      <c r="A8614" s="29">
        <v>8612</v>
      </c>
      <c r="B8614" s="29">
        <v>7599.07</v>
      </c>
      <c r="C8614" s="29">
        <v>32541.843999999888</v>
      </c>
      <c r="D8614" s="29">
        <v>1</v>
      </c>
      <c r="E8614" s="29">
        <v>1</v>
      </c>
      <c r="F8614" s="29">
        <v>70486.086999999883</v>
      </c>
      <c r="G8614" s="29">
        <v>1</v>
      </c>
      <c r="H8614" s="29">
        <v>1</v>
      </c>
      <c r="I8614" s="29">
        <v>1</v>
      </c>
      <c r="K8614" s="432"/>
      <c r="L8614" s="432" t="e">
        <f>IF(K8614=0,#REF!,0)</f>
        <v>#REF!</v>
      </c>
      <c r="O8614">
        <v>61702.512694999998</v>
      </c>
      <c r="P8614">
        <v>182</v>
      </c>
    </row>
    <row r="8615" spans="1:16">
      <c r="A8615" s="29">
        <v>8613</v>
      </c>
      <c r="B8615" s="29">
        <v>1762.222</v>
      </c>
      <c r="C8615" s="29">
        <v>18338.594999999899</v>
      </c>
      <c r="D8615" s="29">
        <v>1</v>
      </c>
      <c r="E8615" s="29">
        <v>1</v>
      </c>
      <c r="F8615" s="29">
        <v>81684.489999999903</v>
      </c>
      <c r="G8615" s="29">
        <v>1</v>
      </c>
      <c r="H8615" s="29">
        <v>1</v>
      </c>
      <c r="I8615" s="29">
        <v>1</v>
      </c>
      <c r="K8615" s="432"/>
      <c r="L8615" s="432" t="e">
        <f>IF(K8615=0,#REF!,0)</f>
        <v>#REF!</v>
      </c>
      <c r="O8615">
        <v>61409.660948999997</v>
      </c>
      <c r="P8615">
        <v>188</v>
      </c>
    </row>
    <row r="8616" spans="1:16">
      <c r="A8616" s="29">
        <v>8614</v>
      </c>
      <c r="B8616" s="29">
        <v>1762.222</v>
      </c>
      <c r="C8616" s="29">
        <v>18022.665999999899</v>
      </c>
      <c r="D8616" s="29">
        <v>1</v>
      </c>
      <c r="E8616" s="29">
        <v>1</v>
      </c>
      <c r="F8616" s="29">
        <v>4548.2539999999899</v>
      </c>
      <c r="G8616" s="29">
        <v>1</v>
      </c>
      <c r="H8616" s="29">
        <v>1</v>
      </c>
      <c r="I8616" s="29">
        <v>1</v>
      </c>
      <c r="K8616" s="432"/>
      <c r="L8616" s="432" t="e">
        <f>IF(K8616=0,#REF!,0)</f>
        <v>#REF!</v>
      </c>
      <c r="O8616">
        <v>60826.376831000001</v>
      </c>
      <c r="P8616">
        <v>191</v>
      </c>
    </row>
    <row r="8617" spans="1:16">
      <c r="A8617" s="29">
        <v>8615</v>
      </c>
      <c r="B8617" s="29">
        <v>1762.222</v>
      </c>
      <c r="C8617" s="29">
        <v>17748.750999999898</v>
      </c>
      <c r="D8617" s="29">
        <v>1</v>
      </c>
      <c r="E8617" s="29">
        <v>1</v>
      </c>
      <c r="F8617" s="29">
        <v>10677.76399999999</v>
      </c>
      <c r="G8617" s="29">
        <v>1</v>
      </c>
      <c r="H8617" s="29">
        <v>1</v>
      </c>
      <c r="I8617" s="29">
        <v>1</v>
      </c>
      <c r="K8617" s="432"/>
      <c r="L8617" s="432" t="e">
        <f>IF(K8617=0,#REF!,0)</f>
        <v>#REF!</v>
      </c>
      <c r="O8617">
        <v>60717.483521000002</v>
      </c>
      <c r="P8617">
        <v>170</v>
      </c>
    </row>
    <row r="8618" spans="1:16">
      <c r="A8618" s="29">
        <v>8616</v>
      </c>
      <c r="B8618" s="29">
        <v>1032.623999999998</v>
      </c>
      <c r="C8618" s="29">
        <v>17924.503999999899</v>
      </c>
      <c r="D8618" s="29">
        <v>1</v>
      </c>
      <c r="E8618" s="29">
        <v>1</v>
      </c>
      <c r="F8618" s="29">
        <v>19959.178999999989</v>
      </c>
      <c r="G8618" s="29">
        <v>1</v>
      </c>
      <c r="H8618" s="29">
        <v>1</v>
      </c>
      <c r="I8618" s="29">
        <v>1</v>
      </c>
      <c r="K8618" s="432"/>
      <c r="L8618" s="432" t="e">
        <f>IF(K8618=0,#REF!,0)</f>
        <v>#REF!</v>
      </c>
      <c r="O8618">
        <v>62567.345276</v>
      </c>
      <c r="P8618">
        <v>171</v>
      </c>
    </row>
    <row r="8619" spans="1:16">
      <c r="A8619" s="29">
        <v>8617</v>
      </c>
      <c r="B8619" s="29">
        <v>1032.623999999998</v>
      </c>
      <c r="C8619" s="29">
        <v>18122.468999999888</v>
      </c>
      <c r="D8619" s="29">
        <v>1</v>
      </c>
      <c r="E8619" s="29">
        <v>1</v>
      </c>
      <c r="F8619" s="29">
        <v>27501.343999999899</v>
      </c>
      <c r="G8619" s="29">
        <v>1</v>
      </c>
      <c r="H8619" s="29">
        <v>1</v>
      </c>
      <c r="I8619" s="29">
        <v>1</v>
      </c>
      <c r="K8619" s="432"/>
      <c r="L8619" s="432" t="e">
        <f>IF(K8619=0,#REF!,0)</f>
        <v>#REF!</v>
      </c>
      <c r="O8619">
        <v>60786.365416999994</v>
      </c>
      <c r="P8619">
        <v>150</v>
      </c>
    </row>
    <row r="8620" spans="1:16">
      <c r="A8620" s="29">
        <v>8618</v>
      </c>
      <c r="B8620" s="29">
        <v>1032.623999999998</v>
      </c>
      <c r="C8620" s="29">
        <v>18255.182999999892</v>
      </c>
      <c r="D8620" s="29">
        <v>1</v>
      </c>
      <c r="E8620" s="29">
        <v>1</v>
      </c>
      <c r="F8620" s="29">
        <v>35273.582000000002</v>
      </c>
      <c r="G8620" s="29">
        <v>1</v>
      </c>
      <c r="H8620" s="29">
        <v>1</v>
      </c>
      <c r="I8620" s="29">
        <v>1</v>
      </c>
      <c r="K8620" s="432"/>
      <c r="L8620" s="432" t="e">
        <f>IF(K8620=0,#REF!,0)</f>
        <v>#REF!</v>
      </c>
      <c r="O8620">
        <v>59267.227172999999</v>
      </c>
      <c r="P8620">
        <v>144</v>
      </c>
    </row>
    <row r="8621" spans="1:16">
      <c r="A8621" s="29">
        <v>8619</v>
      </c>
      <c r="B8621" s="29">
        <v>1032.623999999998</v>
      </c>
      <c r="C8621" s="29">
        <v>18443.447999999891</v>
      </c>
      <c r="D8621" s="29">
        <v>1</v>
      </c>
      <c r="E8621" s="29">
        <v>1</v>
      </c>
      <c r="F8621" s="29">
        <v>42102.1</v>
      </c>
      <c r="G8621" s="29">
        <v>1</v>
      </c>
      <c r="H8621" s="29">
        <v>1</v>
      </c>
      <c r="I8621" s="29">
        <v>1</v>
      </c>
      <c r="K8621" s="432"/>
      <c r="L8621" s="432" t="e">
        <f>IF(K8621=0,#REF!,0)</f>
        <v>#REF!</v>
      </c>
      <c r="O8621">
        <v>58122.433348999999</v>
      </c>
      <c r="P8621">
        <v>146</v>
      </c>
    </row>
    <row r="8622" spans="1:16">
      <c r="A8622" s="29">
        <v>8620</v>
      </c>
      <c r="B8622" s="29">
        <v>1032.623999999998</v>
      </c>
      <c r="C8622" s="29">
        <v>18585.6719999999</v>
      </c>
      <c r="D8622" s="29">
        <v>1</v>
      </c>
      <c r="E8622" s="29">
        <v>1</v>
      </c>
      <c r="F8622" s="29">
        <v>47008.620999999897</v>
      </c>
      <c r="G8622" s="29">
        <v>1</v>
      </c>
      <c r="H8622" s="29">
        <v>1</v>
      </c>
      <c r="I8622" s="29">
        <v>1</v>
      </c>
      <c r="K8622" s="432"/>
      <c r="L8622" s="432" t="e">
        <f>IF(K8622=0,#REF!,0)</f>
        <v>#REF!</v>
      </c>
      <c r="O8622">
        <v>58105.898865000003</v>
      </c>
      <c r="P8622">
        <v>137</v>
      </c>
    </row>
    <row r="8623" spans="1:16">
      <c r="A8623" s="29">
        <v>8621</v>
      </c>
      <c r="B8623" s="29">
        <v>1032.623999999998</v>
      </c>
      <c r="C8623" s="29">
        <v>18807.162999999899</v>
      </c>
      <c r="D8623" s="29">
        <v>1</v>
      </c>
      <c r="E8623" s="29">
        <v>1</v>
      </c>
      <c r="F8623" s="29">
        <v>51669.559000000001</v>
      </c>
      <c r="G8623" s="29">
        <v>1</v>
      </c>
      <c r="H8623" s="29">
        <v>1</v>
      </c>
      <c r="I8623" s="29">
        <v>1</v>
      </c>
      <c r="K8623" s="432"/>
      <c r="L8623" s="432" t="e">
        <f>IF(K8623=0,#REF!,0)</f>
        <v>#REF!</v>
      </c>
      <c r="O8623">
        <v>58597.365661000003</v>
      </c>
      <c r="P8623">
        <v>138</v>
      </c>
    </row>
    <row r="8624" spans="1:16">
      <c r="A8624" s="29">
        <v>8622</v>
      </c>
      <c r="B8624" s="29">
        <v>1762.222</v>
      </c>
      <c r="C8624" s="29">
        <v>19008.1519999999</v>
      </c>
      <c r="D8624" s="29">
        <v>1</v>
      </c>
      <c r="E8624" s="29">
        <v>1</v>
      </c>
      <c r="F8624" s="29">
        <v>56630.995000000003</v>
      </c>
      <c r="G8624" s="29">
        <v>1</v>
      </c>
      <c r="H8624" s="29">
        <v>1</v>
      </c>
      <c r="I8624" s="29">
        <v>1</v>
      </c>
      <c r="K8624" s="432"/>
      <c r="L8624" s="432" t="e">
        <f>IF(K8624=0,#REF!,0)</f>
        <v>#REF!</v>
      </c>
      <c r="O8624">
        <v>60291.764039000002</v>
      </c>
      <c r="P8624">
        <v>136</v>
      </c>
    </row>
    <row r="8625" spans="1:16">
      <c r="A8625" s="29">
        <v>8623</v>
      </c>
      <c r="B8625" s="29">
        <v>6139.8579999999993</v>
      </c>
      <c r="C8625" s="29">
        <v>19286.225999999901</v>
      </c>
      <c r="D8625" s="29">
        <v>1</v>
      </c>
      <c r="E8625" s="29">
        <v>1</v>
      </c>
      <c r="F8625" s="29">
        <v>134779.48899999901</v>
      </c>
      <c r="G8625" s="29">
        <v>1</v>
      </c>
      <c r="H8625" s="29">
        <v>1</v>
      </c>
      <c r="I8625" s="29">
        <v>1</v>
      </c>
      <c r="K8625" s="432"/>
      <c r="L8625" s="432" t="e">
        <f>IF(K8625=0,#REF!,0)</f>
        <v>#REF!</v>
      </c>
      <c r="O8625">
        <v>61830.878418</v>
      </c>
      <c r="P8625">
        <v>148</v>
      </c>
    </row>
    <row r="8626" spans="1:16">
      <c r="A8626" s="29">
        <v>8624</v>
      </c>
      <c r="B8626" s="29">
        <v>1762.222</v>
      </c>
      <c r="C8626" s="29">
        <v>48934.778999999879</v>
      </c>
      <c r="D8626" s="29">
        <v>1</v>
      </c>
      <c r="E8626" s="29">
        <v>1</v>
      </c>
      <c r="F8626" s="29">
        <v>136575.079</v>
      </c>
      <c r="G8626" s="29">
        <v>1</v>
      </c>
      <c r="H8626" s="29">
        <v>1</v>
      </c>
      <c r="I8626" s="29">
        <v>1</v>
      </c>
      <c r="K8626" s="432"/>
      <c r="L8626" s="432" t="e">
        <f>IF(K8626=0,#REF!,0)</f>
        <v>#REF!</v>
      </c>
      <c r="O8626">
        <v>65239.970825999997</v>
      </c>
      <c r="P8626">
        <v>174</v>
      </c>
    </row>
    <row r="8627" spans="1:16">
      <c r="A8627" s="29">
        <v>8625</v>
      </c>
      <c r="B8627" s="29">
        <v>1032.623999999998</v>
      </c>
      <c r="C8627" s="29">
        <v>76821.053999999902</v>
      </c>
      <c r="D8627" s="29">
        <v>1</v>
      </c>
      <c r="E8627" s="29">
        <v>1</v>
      </c>
      <c r="F8627" s="29">
        <v>128551.414999999</v>
      </c>
      <c r="G8627" s="29">
        <v>1</v>
      </c>
      <c r="H8627" s="29">
        <v>1</v>
      </c>
      <c r="I8627" s="29">
        <v>1</v>
      </c>
      <c r="K8627" s="432"/>
      <c r="L8627" s="432" t="e">
        <f>IF(K8627=0,#REF!,0)</f>
        <v>#REF!</v>
      </c>
      <c r="O8627">
        <v>69174.595397000012</v>
      </c>
      <c r="P8627">
        <v>163</v>
      </c>
    </row>
    <row r="8628" spans="1:16">
      <c r="A8628" s="29">
        <v>8626</v>
      </c>
      <c r="B8628" s="29">
        <v>1153.2399999999991</v>
      </c>
      <c r="C8628" s="29">
        <v>92885.4359999999</v>
      </c>
      <c r="D8628" s="29">
        <v>1</v>
      </c>
      <c r="E8628" s="29">
        <v>1</v>
      </c>
      <c r="F8628" s="29">
        <v>115499.228</v>
      </c>
      <c r="G8628" s="29">
        <v>1</v>
      </c>
      <c r="H8628" s="29">
        <v>1</v>
      </c>
      <c r="I8628" s="29">
        <v>1</v>
      </c>
      <c r="K8628" s="432"/>
      <c r="L8628" s="432" t="e">
        <f>IF(K8628=0,#REF!,0)</f>
        <v>#REF!</v>
      </c>
      <c r="O8628">
        <v>75302.413636000012</v>
      </c>
      <c r="P8628">
        <v>144</v>
      </c>
    </row>
    <row r="8629" spans="1:16">
      <c r="A8629" s="29">
        <v>8627</v>
      </c>
      <c r="B8629" s="29">
        <v>1213.5469999999989</v>
      </c>
      <c r="C8629" s="29">
        <v>108613.9219999998</v>
      </c>
      <c r="D8629" s="29">
        <v>1</v>
      </c>
      <c r="E8629" s="29">
        <v>1</v>
      </c>
      <c r="F8629" s="29">
        <v>102642.27800000001</v>
      </c>
      <c r="G8629" s="29">
        <v>1</v>
      </c>
      <c r="H8629" s="29">
        <v>1</v>
      </c>
      <c r="I8629" s="29">
        <v>1</v>
      </c>
      <c r="K8629" s="432"/>
      <c r="L8629" s="432" t="e">
        <f>IF(K8629=0,#REF!,0)</f>
        <v>#REF!</v>
      </c>
      <c r="O8629">
        <v>75897.673249999993</v>
      </c>
      <c r="P8629">
        <v>127</v>
      </c>
    </row>
    <row r="8630" spans="1:16">
      <c r="A8630" s="29">
        <v>8628</v>
      </c>
      <c r="B8630" s="29">
        <v>1213.5469999999989</v>
      </c>
      <c r="C8630" s="29">
        <v>92207.580999999904</v>
      </c>
      <c r="D8630" s="29">
        <v>1</v>
      </c>
      <c r="E8630" s="29">
        <v>1</v>
      </c>
      <c r="F8630" s="29">
        <v>94838.968999999997</v>
      </c>
      <c r="G8630" s="29">
        <v>1</v>
      </c>
      <c r="H8630" s="29">
        <v>1</v>
      </c>
      <c r="I8630" s="29">
        <v>1</v>
      </c>
      <c r="K8630" s="432"/>
      <c r="L8630" s="432" t="e">
        <f>IF(K8630=0,#REF!,0)</f>
        <v>#REF!</v>
      </c>
      <c r="O8630">
        <v>75004.730194999996</v>
      </c>
      <c r="P8630">
        <v>116</v>
      </c>
    </row>
    <row r="8631" spans="1:16">
      <c r="A8631" s="29">
        <v>8629</v>
      </c>
      <c r="B8631" s="29">
        <v>6200.1660000000002</v>
      </c>
      <c r="C8631" s="29">
        <v>55075.271999999888</v>
      </c>
      <c r="D8631" s="29">
        <v>1</v>
      </c>
      <c r="E8631" s="29">
        <v>1</v>
      </c>
      <c r="F8631" s="29">
        <v>81525.654999999882</v>
      </c>
      <c r="G8631" s="29">
        <v>1</v>
      </c>
      <c r="H8631" s="29">
        <v>1</v>
      </c>
      <c r="I8631" s="29">
        <v>1</v>
      </c>
      <c r="K8631" s="432"/>
      <c r="L8631" s="432" t="e">
        <f>IF(K8631=0,#REF!,0)</f>
        <v>#REF!</v>
      </c>
      <c r="O8631">
        <v>71509.029509999993</v>
      </c>
      <c r="P8631">
        <v>106</v>
      </c>
    </row>
    <row r="8632" spans="1:16">
      <c r="A8632" s="29">
        <v>8630</v>
      </c>
      <c r="B8632" s="29">
        <v>1762.222</v>
      </c>
      <c r="C8632" s="29">
        <v>74117.590999999898</v>
      </c>
      <c r="D8632" s="29">
        <v>1</v>
      </c>
      <c r="E8632" s="29">
        <v>1</v>
      </c>
      <c r="F8632" s="29">
        <v>85108.172999999981</v>
      </c>
      <c r="G8632" s="29">
        <v>1</v>
      </c>
      <c r="H8632" s="29">
        <v>1</v>
      </c>
      <c r="I8632" s="29">
        <v>1</v>
      </c>
      <c r="K8632" s="432"/>
      <c r="L8632" s="432" t="e">
        <f>IF(K8632=0,#REF!,0)</f>
        <v>#REF!</v>
      </c>
      <c r="O8632">
        <v>69591.769256</v>
      </c>
      <c r="P8632">
        <v>98</v>
      </c>
    </row>
    <row r="8633" spans="1:16">
      <c r="A8633" s="29">
        <v>8631</v>
      </c>
      <c r="B8633" s="29">
        <v>1032.623999999998</v>
      </c>
      <c r="C8633" s="29">
        <v>105841.0769999998</v>
      </c>
      <c r="D8633" s="29">
        <v>1</v>
      </c>
      <c r="E8633" s="29">
        <v>1</v>
      </c>
      <c r="F8633" s="29">
        <v>86680.573999999993</v>
      </c>
      <c r="G8633" s="29">
        <v>1</v>
      </c>
      <c r="H8633" s="29">
        <v>1</v>
      </c>
      <c r="I8633" s="29">
        <v>1</v>
      </c>
      <c r="K8633" s="432"/>
      <c r="L8633" s="432" t="e">
        <f>IF(K8633=0,#REF!,0)</f>
        <v>#REF!</v>
      </c>
      <c r="O8633">
        <v>72451.204681000003</v>
      </c>
      <c r="P8633">
        <v>111</v>
      </c>
    </row>
    <row r="8634" spans="1:16">
      <c r="A8634" s="29">
        <v>8632</v>
      </c>
      <c r="B8634" s="29">
        <v>1032.623999999998</v>
      </c>
      <c r="C8634" s="29">
        <v>90150.614999999889</v>
      </c>
      <c r="D8634" s="29">
        <v>1</v>
      </c>
      <c r="E8634" s="29">
        <v>1</v>
      </c>
      <c r="F8634" s="29">
        <v>89571.365999999995</v>
      </c>
      <c r="G8634" s="29">
        <v>1</v>
      </c>
      <c r="H8634" s="29">
        <v>1</v>
      </c>
      <c r="I8634" s="29">
        <v>1</v>
      </c>
      <c r="K8634" s="432"/>
      <c r="L8634" s="432" t="e">
        <f>IF(K8634=0,#REF!,0)</f>
        <v>#REF!</v>
      </c>
      <c r="O8634">
        <v>72597.558898999996</v>
      </c>
      <c r="P8634">
        <v>119</v>
      </c>
    </row>
    <row r="8635" spans="1:16">
      <c r="A8635" s="29">
        <v>8633</v>
      </c>
      <c r="B8635" s="29">
        <v>1032.623999999998</v>
      </c>
      <c r="C8635" s="29">
        <v>78423.9889999999</v>
      </c>
      <c r="D8635" s="29">
        <v>1</v>
      </c>
      <c r="E8635" s="29">
        <v>1</v>
      </c>
      <c r="F8635" s="29">
        <v>92595.176000000007</v>
      </c>
      <c r="G8635" s="29">
        <v>1</v>
      </c>
      <c r="H8635" s="29">
        <v>1</v>
      </c>
      <c r="I8635" s="29">
        <v>1</v>
      </c>
      <c r="K8635" s="432"/>
      <c r="L8635" s="432" t="e">
        <f>IF(K8635=0,#REF!,0)</f>
        <v>#REF!</v>
      </c>
      <c r="O8635">
        <v>73575.545412000007</v>
      </c>
      <c r="P8635">
        <v>140</v>
      </c>
    </row>
    <row r="8636" spans="1:16">
      <c r="A8636" s="29">
        <v>8634</v>
      </c>
      <c r="B8636" s="29">
        <v>1762.222</v>
      </c>
      <c r="C8636" s="29">
        <v>46755.311999999903</v>
      </c>
      <c r="D8636" s="29">
        <v>1</v>
      </c>
      <c r="E8636" s="29">
        <v>1</v>
      </c>
      <c r="F8636" s="29">
        <v>92866.111999999994</v>
      </c>
      <c r="G8636" s="29">
        <v>1</v>
      </c>
      <c r="H8636" s="29">
        <v>1</v>
      </c>
      <c r="I8636" s="29">
        <v>1</v>
      </c>
      <c r="K8636" s="432"/>
      <c r="L8636" s="432" t="e">
        <f>IF(K8636=0,#REF!,0)</f>
        <v>#REF!</v>
      </c>
      <c r="O8636">
        <v>75151.025513000001</v>
      </c>
      <c r="P8636">
        <v>171</v>
      </c>
    </row>
    <row r="8637" spans="1:16">
      <c r="A8637" s="29">
        <v>8635</v>
      </c>
      <c r="B8637" s="29">
        <v>6139.8579999999993</v>
      </c>
      <c r="C8637" s="29">
        <v>32021.3289999999</v>
      </c>
      <c r="D8637" s="29">
        <v>1</v>
      </c>
      <c r="E8637" s="29">
        <v>1</v>
      </c>
      <c r="F8637" s="29">
        <v>86791.145000000004</v>
      </c>
      <c r="G8637" s="29">
        <v>1</v>
      </c>
      <c r="H8637" s="29">
        <v>1</v>
      </c>
      <c r="I8637" s="29">
        <v>1</v>
      </c>
      <c r="K8637" s="432"/>
      <c r="L8637" s="432" t="e">
        <f>IF(K8637=0,#REF!,0)</f>
        <v>#REF!</v>
      </c>
      <c r="O8637">
        <v>75421.028137999994</v>
      </c>
      <c r="P8637">
        <v>192</v>
      </c>
    </row>
    <row r="8638" spans="1:16">
      <c r="A8638" s="29">
        <v>8636</v>
      </c>
      <c r="B8638" s="29">
        <v>7599.07</v>
      </c>
      <c r="C8638" s="29">
        <v>33417.844999999899</v>
      </c>
      <c r="D8638" s="29">
        <v>1</v>
      </c>
      <c r="E8638" s="29">
        <v>1</v>
      </c>
      <c r="F8638" s="29">
        <v>85440.278000000006</v>
      </c>
      <c r="G8638" s="29">
        <v>1</v>
      </c>
      <c r="H8638" s="29">
        <v>1</v>
      </c>
      <c r="I8638" s="29">
        <v>1</v>
      </c>
      <c r="K8638" s="432"/>
      <c r="L8638" s="432" t="e">
        <f>IF(K8638=0,#REF!,0)</f>
        <v>#REF!</v>
      </c>
      <c r="O8638">
        <v>73071.392395000003</v>
      </c>
      <c r="P8638">
        <v>206</v>
      </c>
    </row>
    <row r="8639" spans="1:16">
      <c r="A8639" s="29">
        <v>8637</v>
      </c>
      <c r="B8639" s="29">
        <v>1762.222</v>
      </c>
      <c r="C8639" s="29">
        <v>18929.718999999899</v>
      </c>
      <c r="D8639" s="29">
        <v>1</v>
      </c>
      <c r="E8639" s="29">
        <v>1</v>
      </c>
      <c r="F8639" s="29">
        <v>95784.183999999994</v>
      </c>
      <c r="G8639" s="29">
        <v>1</v>
      </c>
      <c r="H8639" s="29">
        <v>1</v>
      </c>
      <c r="I8639" s="29">
        <v>1</v>
      </c>
      <c r="K8639" s="432"/>
      <c r="L8639" s="432" t="e">
        <f>IF(K8639=0,#REF!,0)</f>
        <v>#REF!</v>
      </c>
      <c r="O8639">
        <v>70380.96087699999</v>
      </c>
      <c r="P8639">
        <v>207</v>
      </c>
    </row>
    <row r="8640" spans="1:16">
      <c r="A8640" s="29">
        <v>8638</v>
      </c>
      <c r="B8640" s="29">
        <v>1762.222</v>
      </c>
      <c r="C8640" s="29">
        <v>18646.075999999899</v>
      </c>
      <c r="D8640" s="29">
        <v>1</v>
      </c>
      <c r="E8640" s="29">
        <v>1</v>
      </c>
      <c r="F8640" s="29">
        <v>17280.96199999989</v>
      </c>
      <c r="G8640" s="29">
        <v>1</v>
      </c>
      <c r="H8640" s="29">
        <v>1</v>
      </c>
      <c r="I8640" s="29">
        <v>1</v>
      </c>
      <c r="K8640" s="432"/>
      <c r="L8640" s="432" t="e">
        <f>IF(K8640=0,#REF!,0)</f>
        <v>#REF!</v>
      </c>
      <c r="O8640">
        <v>67971.768190000003</v>
      </c>
      <c r="P8640">
        <v>206</v>
      </c>
    </row>
    <row r="8641" spans="1:16">
      <c r="A8641" s="29">
        <v>8639</v>
      </c>
      <c r="B8641" s="29">
        <v>1762.222</v>
      </c>
      <c r="C8641" s="29">
        <v>18337.302999999902</v>
      </c>
      <c r="D8641" s="29">
        <v>1</v>
      </c>
      <c r="E8641" s="29">
        <v>1</v>
      </c>
      <c r="F8641" s="29">
        <v>24129.749999999902</v>
      </c>
      <c r="G8641" s="29">
        <v>1</v>
      </c>
      <c r="H8641" s="29">
        <v>1</v>
      </c>
      <c r="I8641" s="29">
        <v>1</v>
      </c>
      <c r="K8641" s="432"/>
      <c r="L8641" s="432" t="e">
        <f>IF(K8641=0,#REF!,0)</f>
        <v>#REF!</v>
      </c>
      <c r="O8641">
        <v>67920.890197999994</v>
      </c>
      <c r="P8641">
        <v>206</v>
      </c>
    </row>
    <row r="8642" spans="1:16">
      <c r="A8642" s="29">
        <v>8640</v>
      </c>
      <c r="B8642" s="29">
        <v>1032.623999999998</v>
      </c>
      <c r="C8642" s="29">
        <v>18468.7569999999</v>
      </c>
      <c r="D8642" s="29">
        <v>1</v>
      </c>
      <c r="E8642" s="29">
        <v>1</v>
      </c>
      <c r="F8642" s="29">
        <v>32573.56</v>
      </c>
      <c r="G8642" s="29">
        <v>1</v>
      </c>
      <c r="H8642" s="29">
        <v>1</v>
      </c>
      <c r="I8642" s="29">
        <v>1</v>
      </c>
      <c r="K8642" s="432"/>
      <c r="L8642" s="432" t="e">
        <f>IF(K8642=0,#REF!,0)</f>
        <v>#REF!</v>
      </c>
      <c r="O8642">
        <v>67887.880676000001</v>
      </c>
      <c r="P8642">
        <v>190</v>
      </c>
    </row>
    <row r="8643" spans="1:16">
      <c r="A8643" s="29">
        <v>8641</v>
      </c>
      <c r="B8643" s="29">
        <v>1032.623999999998</v>
      </c>
      <c r="C8643" s="29">
        <v>18604.013999999901</v>
      </c>
      <c r="D8643" s="29">
        <v>1</v>
      </c>
      <c r="E8643" s="29">
        <v>1</v>
      </c>
      <c r="F8643" s="29">
        <v>38240.355999999898</v>
      </c>
      <c r="G8643" s="29">
        <v>1</v>
      </c>
      <c r="H8643" s="29">
        <v>1</v>
      </c>
      <c r="I8643" s="29">
        <v>1</v>
      </c>
      <c r="K8643" s="432"/>
      <c r="L8643" s="432" t="e">
        <f>IF(K8643=0,#REF!,0)</f>
        <v>#REF!</v>
      </c>
      <c r="O8643">
        <v>68266.20925900001</v>
      </c>
      <c r="P8643">
        <v>188</v>
      </c>
    </row>
    <row r="8644" spans="1:16">
      <c r="A8644" s="29">
        <v>8642</v>
      </c>
      <c r="B8644" s="29">
        <v>1032.623999999998</v>
      </c>
      <c r="C8644" s="29">
        <v>18715.58399999989</v>
      </c>
      <c r="D8644" s="29">
        <v>1</v>
      </c>
      <c r="E8644" s="29">
        <v>1</v>
      </c>
      <c r="F8644" s="29">
        <v>44246.597999999998</v>
      </c>
      <c r="G8644" s="29">
        <v>1</v>
      </c>
      <c r="H8644" s="29">
        <v>1</v>
      </c>
      <c r="I8644" s="29">
        <v>1</v>
      </c>
      <c r="K8644" s="432"/>
      <c r="L8644" s="432" t="e">
        <f>IF(K8644=0,#REF!,0)</f>
        <v>#REF!</v>
      </c>
      <c r="O8644">
        <v>64767.461214000003</v>
      </c>
      <c r="P8644">
        <v>177</v>
      </c>
    </row>
    <row r="8645" spans="1:16">
      <c r="A8645" s="29">
        <v>8643</v>
      </c>
      <c r="B8645" s="29">
        <v>1032.623999999998</v>
      </c>
      <c r="C8645" s="29">
        <v>18945.504999999899</v>
      </c>
      <c r="D8645" s="29">
        <v>1</v>
      </c>
      <c r="E8645" s="29">
        <v>1</v>
      </c>
      <c r="F8645" s="29">
        <v>49733.631999999998</v>
      </c>
      <c r="G8645" s="29">
        <v>1</v>
      </c>
      <c r="H8645" s="29">
        <v>1</v>
      </c>
      <c r="I8645" s="29">
        <v>1</v>
      </c>
      <c r="K8645" s="432"/>
      <c r="L8645" s="432" t="e">
        <f>IF(K8645=0,#REF!,0)</f>
        <v>#REF!</v>
      </c>
      <c r="O8645">
        <v>64001.728211999987</v>
      </c>
      <c r="P8645">
        <v>166</v>
      </c>
    </row>
    <row r="8646" spans="1:16">
      <c r="A8646" s="29">
        <v>8644</v>
      </c>
      <c r="B8646" s="29">
        <v>1032.623999999998</v>
      </c>
      <c r="C8646" s="29">
        <v>19151.29899999989</v>
      </c>
      <c r="D8646" s="29">
        <v>1</v>
      </c>
      <c r="E8646" s="29">
        <v>1</v>
      </c>
      <c r="F8646" s="29">
        <v>54137.251999999899</v>
      </c>
      <c r="G8646" s="29">
        <v>1</v>
      </c>
      <c r="H8646" s="29">
        <v>1</v>
      </c>
      <c r="I8646" s="29">
        <v>1</v>
      </c>
      <c r="K8646" s="432"/>
      <c r="L8646" s="432" t="e">
        <f>IF(K8646=0,#REF!,0)</f>
        <v>#REF!</v>
      </c>
      <c r="O8646">
        <v>63996.227539</v>
      </c>
      <c r="P8646">
        <v>165</v>
      </c>
    </row>
    <row r="8647" spans="1:16">
      <c r="A8647" s="29">
        <v>8645</v>
      </c>
      <c r="B8647" s="29">
        <v>1032.623999999998</v>
      </c>
      <c r="C8647" s="29">
        <v>19381.749999999902</v>
      </c>
      <c r="D8647" s="29">
        <v>1</v>
      </c>
      <c r="E8647" s="29">
        <v>1</v>
      </c>
      <c r="F8647" s="29">
        <v>58319.660999999898</v>
      </c>
      <c r="G8647" s="29">
        <v>1</v>
      </c>
      <c r="H8647" s="29">
        <v>1</v>
      </c>
      <c r="I8647" s="29">
        <v>1</v>
      </c>
      <c r="K8647" s="432"/>
      <c r="L8647" s="432" t="e">
        <f>IF(K8647=0,#REF!,0)</f>
        <v>#REF!</v>
      </c>
      <c r="O8647">
        <v>64315.930115000003</v>
      </c>
      <c r="P8647">
        <v>164</v>
      </c>
    </row>
    <row r="8648" spans="1:16">
      <c r="A8648" s="29">
        <v>8646</v>
      </c>
      <c r="B8648" s="29">
        <v>1762.222</v>
      </c>
      <c r="C8648" s="29">
        <v>19579.255999999888</v>
      </c>
      <c r="D8648" s="29">
        <v>1</v>
      </c>
      <c r="E8648" s="29">
        <v>1</v>
      </c>
      <c r="F8648" s="29">
        <v>62770.815000000002</v>
      </c>
      <c r="G8648" s="29">
        <v>1</v>
      </c>
      <c r="H8648" s="29">
        <v>1</v>
      </c>
      <c r="I8648" s="29">
        <v>1</v>
      </c>
      <c r="K8648" s="432"/>
      <c r="L8648" s="432" t="e">
        <f>IF(K8648=0,#REF!,0)</f>
        <v>#REF!</v>
      </c>
      <c r="O8648">
        <v>65145.917418999998</v>
      </c>
      <c r="P8648">
        <v>163</v>
      </c>
    </row>
    <row r="8649" spans="1:16">
      <c r="A8649" s="29">
        <v>8647</v>
      </c>
      <c r="B8649" s="29">
        <v>6139.8579999999993</v>
      </c>
      <c r="C8649" s="29">
        <v>19874.8649999999</v>
      </c>
      <c r="D8649" s="29">
        <v>1</v>
      </c>
      <c r="E8649" s="29">
        <v>1</v>
      </c>
      <c r="F8649" s="29">
        <v>141075.413</v>
      </c>
      <c r="G8649" s="29">
        <v>1</v>
      </c>
      <c r="H8649" s="29">
        <v>1</v>
      </c>
      <c r="I8649" s="29">
        <v>1</v>
      </c>
      <c r="K8649" s="432"/>
      <c r="L8649" s="432" t="e">
        <f>IF(K8649=0,#REF!,0)</f>
        <v>#REF!</v>
      </c>
      <c r="O8649">
        <v>67134.711853000001</v>
      </c>
      <c r="P8649">
        <v>177</v>
      </c>
    </row>
    <row r="8650" spans="1:16">
      <c r="A8650" s="29">
        <v>8648</v>
      </c>
      <c r="B8650" s="29">
        <v>1762.222</v>
      </c>
      <c r="C8650" s="29">
        <v>49173.287999999891</v>
      </c>
      <c r="D8650" s="29">
        <v>1</v>
      </c>
      <c r="E8650" s="29">
        <v>1</v>
      </c>
      <c r="F8650" s="29">
        <v>143348.38899999901</v>
      </c>
      <c r="G8650" s="29">
        <v>1</v>
      </c>
      <c r="H8650" s="29">
        <v>1</v>
      </c>
      <c r="I8650" s="29">
        <v>1</v>
      </c>
      <c r="K8650" s="432"/>
      <c r="L8650" s="432" t="e">
        <f>IF(K8650=0,#REF!,0)</f>
        <v>#REF!</v>
      </c>
      <c r="O8650">
        <v>69549.525850000005</v>
      </c>
      <c r="P8650">
        <v>192</v>
      </c>
    </row>
    <row r="8651" spans="1:16">
      <c r="A8651" s="29">
        <v>8649</v>
      </c>
      <c r="B8651" s="29">
        <v>1032.623999999998</v>
      </c>
      <c r="C8651" s="29">
        <v>77135.234999999899</v>
      </c>
      <c r="D8651" s="29">
        <v>1</v>
      </c>
      <c r="E8651" s="29">
        <v>1</v>
      </c>
      <c r="F8651" s="29">
        <v>136496.52100000001</v>
      </c>
      <c r="G8651" s="29">
        <v>1</v>
      </c>
      <c r="H8651" s="29">
        <v>1</v>
      </c>
      <c r="I8651" s="29">
        <v>1</v>
      </c>
      <c r="K8651" s="432"/>
      <c r="L8651" s="432" t="e">
        <f>IF(K8651=0,#REF!,0)</f>
        <v>#REF!</v>
      </c>
      <c r="O8651">
        <v>73072.816527000003</v>
      </c>
      <c r="P8651">
        <v>187</v>
      </c>
    </row>
    <row r="8652" spans="1:16">
      <c r="A8652" s="29">
        <v>8650</v>
      </c>
      <c r="B8652" s="29">
        <v>1153.2399999999991</v>
      </c>
      <c r="C8652" s="29">
        <v>93381.758999999904</v>
      </c>
      <c r="D8652" s="29">
        <v>1</v>
      </c>
      <c r="E8652" s="29">
        <v>1</v>
      </c>
      <c r="F8652" s="29">
        <v>124231.769999999</v>
      </c>
      <c r="G8652" s="29">
        <v>1</v>
      </c>
      <c r="H8652" s="29">
        <v>1</v>
      </c>
      <c r="I8652" s="29">
        <v>1</v>
      </c>
      <c r="K8652" s="432"/>
      <c r="L8652" s="432" t="e">
        <f>IF(K8652=0,#REF!,0)</f>
        <v>#REF!</v>
      </c>
      <c r="O8652">
        <v>78522.680663000006</v>
      </c>
      <c r="P8652">
        <v>147</v>
      </c>
    </row>
    <row r="8653" spans="1:16">
      <c r="A8653" s="29">
        <v>8651</v>
      </c>
      <c r="B8653" s="29">
        <v>1213.5469999999989</v>
      </c>
      <c r="C8653" s="29">
        <v>109320.15099999979</v>
      </c>
      <c r="D8653" s="29">
        <v>1</v>
      </c>
      <c r="E8653" s="29">
        <v>1</v>
      </c>
      <c r="F8653" s="29">
        <v>113919.54</v>
      </c>
      <c r="G8653" s="29">
        <v>1</v>
      </c>
      <c r="H8653" s="29">
        <v>1</v>
      </c>
      <c r="I8653" s="29">
        <v>1</v>
      </c>
      <c r="K8653" s="432"/>
      <c r="L8653" s="432" t="e">
        <f>IF(K8653=0,#REF!,0)</f>
        <v>#REF!</v>
      </c>
      <c r="O8653">
        <v>77747.968598000007</v>
      </c>
      <c r="P8653">
        <v>133</v>
      </c>
    </row>
    <row r="8654" spans="1:16">
      <c r="A8654" s="29">
        <v>8652</v>
      </c>
      <c r="B8654" s="29">
        <v>1213.5469999999989</v>
      </c>
      <c r="C8654" s="29">
        <v>92926.188999999897</v>
      </c>
      <c r="D8654" s="29">
        <v>1</v>
      </c>
      <c r="E8654" s="29">
        <v>1</v>
      </c>
      <c r="F8654" s="29">
        <v>104536.766</v>
      </c>
      <c r="G8654" s="29">
        <v>1</v>
      </c>
      <c r="H8654" s="29">
        <v>1</v>
      </c>
      <c r="I8654" s="29">
        <v>1</v>
      </c>
      <c r="K8654" s="432">
        <v>2648.0563973508001</v>
      </c>
      <c r="L8654" s="432">
        <f>IF(K8654=0,#REF!,0)</f>
        <v>0</v>
      </c>
      <c r="O8654">
        <v>76916.469329</v>
      </c>
      <c r="P8654">
        <v>124</v>
      </c>
    </row>
    <row r="8655" spans="1:16">
      <c r="A8655" s="29">
        <v>8653</v>
      </c>
      <c r="B8655" s="29">
        <v>6200.1660000000002</v>
      </c>
      <c r="C8655" s="29">
        <v>55611.649999999892</v>
      </c>
      <c r="D8655" s="29">
        <v>1</v>
      </c>
      <c r="E8655" s="29">
        <v>1</v>
      </c>
      <c r="F8655" s="29">
        <v>87687.675999999992</v>
      </c>
      <c r="G8655" s="29">
        <v>1</v>
      </c>
      <c r="H8655" s="29">
        <v>1</v>
      </c>
      <c r="I8655" s="29">
        <v>1</v>
      </c>
      <c r="K8655" s="432"/>
      <c r="L8655" s="432" t="e">
        <f>IF(K8655=0,#REF!,0)</f>
        <v>#REF!</v>
      </c>
      <c r="O8655">
        <v>72550.030456000008</v>
      </c>
      <c r="P8655">
        <v>111</v>
      </c>
    </row>
    <row r="8656" spans="1:16">
      <c r="A8656" s="29">
        <v>8654</v>
      </c>
      <c r="B8656" s="29">
        <v>1762.222</v>
      </c>
      <c r="C8656" s="29">
        <v>74772.819999999891</v>
      </c>
      <c r="D8656" s="29">
        <v>1</v>
      </c>
      <c r="E8656" s="29">
        <v>1</v>
      </c>
      <c r="F8656" s="29">
        <v>91280.925999999905</v>
      </c>
      <c r="G8656" s="29">
        <v>1</v>
      </c>
      <c r="H8656" s="29">
        <v>1</v>
      </c>
      <c r="I8656" s="29">
        <v>1</v>
      </c>
      <c r="K8656" s="432">
        <v>6923.8005231728503</v>
      </c>
      <c r="L8656" s="432">
        <f>IF(K8656=0,#REF!,0)</f>
        <v>0</v>
      </c>
      <c r="O8656">
        <v>71073.059570999991</v>
      </c>
      <c r="P8656">
        <v>110</v>
      </c>
    </row>
    <row r="8657" spans="1:16">
      <c r="A8657" s="29">
        <v>8655</v>
      </c>
      <c r="B8657" s="29">
        <v>1032.623999999998</v>
      </c>
      <c r="C8657" s="29">
        <v>106344.35499999981</v>
      </c>
      <c r="D8657" s="29">
        <v>1</v>
      </c>
      <c r="E8657" s="29">
        <v>1</v>
      </c>
      <c r="F8657" s="29">
        <v>89624.747999999905</v>
      </c>
      <c r="G8657" s="29">
        <v>1</v>
      </c>
      <c r="H8657" s="29">
        <v>1</v>
      </c>
      <c r="I8657" s="29">
        <v>1</v>
      </c>
      <c r="K8657" s="432"/>
      <c r="L8657" s="432" t="e">
        <f>IF(K8657=0,#REF!,0)</f>
        <v>#REF!</v>
      </c>
      <c r="O8657">
        <v>73970.931914999994</v>
      </c>
      <c r="P8657">
        <v>114</v>
      </c>
    </row>
    <row r="8658" spans="1:16">
      <c r="A8658" s="29">
        <v>8656</v>
      </c>
      <c r="B8658" s="29">
        <v>1032.623999999998</v>
      </c>
      <c r="C8658" s="29">
        <v>90430.432999999888</v>
      </c>
      <c r="D8658" s="29">
        <v>1</v>
      </c>
      <c r="E8658" s="29">
        <v>1</v>
      </c>
      <c r="F8658" s="29">
        <v>89902.254999999888</v>
      </c>
      <c r="G8658" s="29">
        <v>1</v>
      </c>
      <c r="H8658" s="29">
        <v>1</v>
      </c>
      <c r="I8658" s="29">
        <v>1</v>
      </c>
      <c r="K8658" s="432"/>
      <c r="L8658" s="432" t="e">
        <f>IF(K8658=0,#REF!,0)</f>
        <v>#REF!</v>
      </c>
      <c r="O8658">
        <v>74060.615479</v>
      </c>
      <c r="P8658">
        <v>124</v>
      </c>
    </row>
    <row r="8659" spans="1:16">
      <c r="A8659" s="29">
        <v>8657</v>
      </c>
      <c r="B8659" s="29">
        <v>1032.623999999998</v>
      </c>
      <c r="C8659" s="29">
        <v>78725.201999999903</v>
      </c>
      <c r="D8659" s="29">
        <v>1</v>
      </c>
      <c r="E8659" s="29">
        <v>1</v>
      </c>
      <c r="F8659" s="29">
        <v>93690.279999999882</v>
      </c>
      <c r="G8659" s="29">
        <v>1</v>
      </c>
      <c r="H8659" s="29">
        <v>1</v>
      </c>
      <c r="I8659" s="29">
        <v>1</v>
      </c>
      <c r="K8659" s="432"/>
      <c r="L8659" s="432" t="e">
        <f>IF(K8659=0,#REF!,0)</f>
        <v>#REF!</v>
      </c>
      <c r="O8659">
        <v>74675.787932000007</v>
      </c>
      <c r="P8659">
        <v>146</v>
      </c>
    </row>
    <row r="8660" spans="1:16">
      <c r="A8660" s="29">
        <v>8658</v>
      </c>
      <c r="B8660" s="29">
        <v>1762.222</v>
      </c>
      <c r="C8660" s="29">
        <v>47250.665999999888</v>
      </c>
      <c r="D8660" s="29">
        <v>1</v>
      </c>
      <c r="E8660" s="29">
        <v>1</v>
      </c>
      <c r="F8660" s="29">
        <v>97442.809999999983</v>
      </c>
      <c r="G8660" s="29">
        <v>1</v>
      </c>
      <c r="H8660" s="29">
        <v>1</v>
      </c>
      <c r="I8660" s="29">
        <v>1</v>
      </c>
      <c r="K8660" s="432"/>
      <c r="L8660" s="432" t="e">
        <f>IF(K8660=0,#REF!,0)</f>
        <v>#REF!</v>
      </c>
      <c r="O8660">
        <v>75722.718078999998</v>
      </c>
      <c r="P8660">
        <v>162</v>
      </c>
    </row>
    <row r="8661" spans="1:16">
      <c r="A8661" s="29">
        <v>8659</v>
      </c>
      <c r="B8661" s="29">
        <v>6139.8579999999993</v>
      </c>
      <c r="C8661" s="29">
        <v>32370.736999999888</v>
      </c>
      <c r="D8661" s="29">
        <v>1</v>
      </c>
      <c r="E8661" s="29">
        <v>1</v>
      </c>
      <c r="F8661" s="29">
        <v>90079.952999999994</v>
      </c>
      <c r="G8661" s="29">
        <v>1</v>
      </c>
      <c r="H8661" s="29">
        <v>1</v>
      </c>
      <c r="I8661" s="29">
        <v>1</v>
      </c>
      <c r="K8661" s="432"/>
      <c r="L8661" s="432" t="e">
        <f>IF(K8661=0,#REF!,0)</f>
        <v>#REF!</v>
      </c>
      <c r="O8661">
        <v>75162.629883000001</v>
      </c>
      <c r="P8661">
        <v>183</v>
      </c>
    </row>
    <row r="8662" spans="1:16">
      <c r="A8662" s="29">
        <v>8660</v>
      </c>
      <c r="B8662" s="29">
        <v>7599.07</v>
      </c>
      <c r="C8662" s="29">
        <v>33716.678999999902</v>
      </c>
      <c r="D8662" s="29">
        <v>1</v>
      </c>
      <c r="E8662" s="29">
        <v>1</v>
      </c>
      <c r="F8662" s="29">
        <v>88262.241999999998</v>
      </c>
      <c r="G8662" s="29">
        <v>1</v>
      </c>
      <c r="H8662" s="29">
        <v>1</v>
      </c>
      <c r="I8662" s="29">
        <v>1</v>
      </c>
      <c r="K8662" s="432"/>
      <c r="L8662" s="432" t="e">
        <f>IF(K8662=0,#REF!,0)</f>
        <v>#REF!</v>
      </c>
      <c r="O8662">
        <v>72709.505615999995</v>
      </c>
      <c r="P8662">
        <v>208</v>
      </c>
    </row>
    <row r="8663" spans="1:16">
      <c r="A8663" s="29">
        <v>8661</v>
      </c>
      <c r="B8663" s="29">
        <v>1762.222</v>
      </c>
      <c r="C8663" s="29">
        <v>19083.798999999901</v>
      </c>
      <c r="D8663" s="29">
        <v>1</v>
      </c>
      <c r="E8663" s="29">
        <v>1</v>
      </c>
      <c r="F8663" s="29">
        <v>97422.876000000004</v>
      </c>
      <c r="G8663" s="29">
        <v>1</v>
      </c>
      <c r="H8663" s="29">
        <v>1</v>
      </c>
      <c r="I8663" s="29">
        <v>1</v>
      </c>
      <c r="K8663" s="432"/>
      <c r="L8663" s="432" t="e">
        <f>IF(K8663=0,#REF!,0)</f>
        <v>#REF!</v>
      </c>
      <c r="O8663">
        <v>70490.252867999996</v>
      </c>
      <c r="P8663">
        <v>207</v>
      </c>
    </row>
    <row r="8664" spans="1:16">
      <c r="A8664" s="29">
        <v>8662</v>
      </c>
      <c r="B8664" s="29">
        <v>1762.222</v>
      </c>
      <c r="C8664" s="29">
        <v>18746.320999999902</v>
      </c>
      <c r="D8664" s="29">
        <v>1</v>
      </c>
      <c r="E8664" s="29">
        <v>1</v>
      </c>
      <c r="F8664" s="29">
        <v>18437.2229999999</v>
      </c>
      <c r="G8664" s="29">
        <v>1</v>
      </c>
      <c r="H8664" s="29">
        <v>1</v>
      </c>
      <c r="I8664" s="29">
        <v>1</v>
      </c>
      <c r="K8664" s="432"/>
      <c r="L8664" s="432" t="e">
        <f>IF(K8664=0,#REF!,0)</f>
        <v>#REF!</v>
      </c>
      <c r="O8664">
        <v>68782.071228000001</v>
      </c>
      <c r="P8664">
        <v>217</v>
      </c>
    </row>
    <row r="8665" spans="1:16">
      <c r="A8665" s="29">
        <v>8663</v>
      </c>
      <c r="B8665" s="29">
        <v>1762.222</v>
      </c>
      <c r="C8665" s="29">
        <v>18396.530999999901</v>
      </c>
      <c r="D8665" s="29">
        <v>1</v>
      </c>
      <c r="E8665" s="29">
        <v>1</v>
      </c>
      <c r="F8665" s="29">
        <v>24389.18999999989</v>
      </c>
      <c r="G8665" s="29">
        <v>1</v>
      </c>
      <c r="H8665" s="29">
        <v>1</v>
      </c>
      <c r="I8665" s="29">
        <v>1</v>
      </c>
      <c r="K8665" s="432"/>
      <c r="L8665" s="432" t="e">
        <f>IF(K8665=0,#REF!,0)</f>
        <v>#REF!</v>
      </c>
      <c r="O8665">
        <v>68905.558717000007</v>
      </c>
      <c r="P8665">
        <v>203</v>
      </c>
    </row>
    <row r="8666" spans="1:16">
      <c r="A8666" s="29">
        <v>8664</v>
      </c>
      <c r="B8666" s="29">
        <v>1032.623999999998</v>
      </c>
      <c r="C8666" s="29">
        <v>18495.734999999899</v>
      </c>
      <c r="D8666" s="29">
        <v>1</v>
      </c>
      <c r="E8666" s="29">
        <v>1</v>
      </c>
      <c r="F8666" s="29">
        <v>31482.621999999988</v>
      </c>
      <c r="G8666" s="29">
        <v>1</v>
      </c>
      <c r="H8666" s="29">
        <v>1</v>
      </c>
      <c r="I8666" s="29">
        <v>1</v>
      </c>
      <c r="K8666" s="432"/>
      <c r="L8666" s="432" t="e">
        <f>IF(K8666=0,#REF!,0)</f>
        <v>#REF!</v>
      </c>
      <c r="O8666">
        <v>68593.566955000002</v>
      </c>
      <c r="P8666">
        <v>193</v>
      </c>
    </row>
    <row r="8667" spans="1:16">
      <c r="A8667" s="29">
        <v>8665</v>
      </c>
      <c r="B8667" s="29">
        <v>1032.623999999998</v>
      </c>
      <c r="C8667" s="29">
        <v>17819.43999999989</v>
      </c>
      <c r="D8667" s="29">
        <v>1</v>
      </c>
      <c r="E8667" s="29">
        <v>1</v>
      </c>
      <c r="F8667" s="29">
        <v>35073.800999999999</v>
      </c>
      <c r="G8667" s="29">
        <v>1</v>
      </c>
      <c r="H8667" s="29">
        <v>1</v>
      </c>
      <c r="I8667" s="29">
        <v>1</v>
      </c>
      <c r="K8667" s="432"/>
      <c r="L8667" s="432" t="e">
        <f>IF(K8667=0,#REF!,0)</f>
        <v>#REF!</v>
      </c>
      <c r="O8667">
        <v>68845.713073999999</v>
      </c>
      <c r="P8667">
        <v>183</v>
      </c>
    </row>
    <row r="8668" spans="1:16">
      <c r="A8668" s="29">
        <v>8666</v>
      </c>
      <c r="B8668" s="29">
        <v>1032.623999999998</v>
      </c>
      <c r="C8668" s="29">
        <v>17769.244999999901</v>
      </c>
      <c r="D8668" s="29">
        <v>1</v>
      </c>
      <c r="E8668" s="29">
        <v>1</v>
      </c>
      <c r="F8668" s="29">
        <v>39048.305999999997</v>
      </c>
      <c r="G8668" s="29">
        <v>1</v>
      </c>
      <c r="H8668" s="29">
        <v>1</v>
      </c>
      <c r="I8668" s="29">
        <v>1</v>
      </c>
      <c r="K8668" s="432"/>
      <c r="L8668" s="432" t="e">
        <f>IF(K8668=0,#REF!,0)</f>
        <v>#REF!</v>
      </c>
      <c r="O8668">
        <v>65047.134643999998</v>
      </c>
      <c r="P8668">
        <v>167</v>
      </c>
    </row>
    <row r="8669" spans="1:16">
      <c r="A8669" s="29">
        <v>8667</v>
      </c>
      <c r="B8669" s="29">
        <v>1032.623999999998</v>
      </c>
      <c r="C8669" s="29">
        <v>17789.4909999999</v>
      </c>
      <c r="D8669" s="29">
        <v>1</v>
      </c>
      <c r="E8669" s="29">
        <v>1</v>
      </c>
      <c r="F8669" s="29">
        <v>42069.552000000003</v>
      </c>
      <c r="G8669" s="29">
        <v>1</v>
      </c>
      <c r="H8669" s="29">
        <v>1</v>
      </c>
      <c r="I8669" s="29">
        <v>1</v>
      </c>
      <c r="K8669" s="432"/>
      <c r="L8669" s="432" t="e">
        <f>IF(K8669=0,#REF!,0)</f>
        <v>#REF!</v>
      </c>
      <c r="O8669">
        <v>64391.357421000001</v>
      </c>
      <c r="P8669">
        <v>173</v>
      </c>
    </row>
    <row r="8670" spans="1:16">
      <c r="A8670" s="29">
        <v>8668</v>
      </c>
      <c r="B8670" s="29">
        <v>1032.623999999998</v>
      </c>
      <c r="C8670" s="29">
        <v>17829.3129999999</v>
      </c>
      <c r="D8670" s="29">
        <v>1</v>
      </c>
      <c r="E8670" s="29">
        <v>1</v>
      </c>
      <c r="F8670" s="29">
        <v>45023.962999999902</v>
      </c>
      <c r="G8670" s="29">
        <v>1</v>
      </c>
      <c r="H8670" s="29">
        <v>1</v>
      </c>
      <c r="I8670" s="29">
        <v>1</v>
      </c>
      <c r="K8670" s="432"/>
      <c r="L8670" s="432" t="e">
        <f>IF(K8670=0,#REF!,0)</f>
        <v>#REF!</v>
      </c>
      <c r="O8670">
        <v>64421.387910999998</v>
      </c>
      <c r="P8670">
        <v>161</v>
      </c>
    </row>
    <row r="8671" spans="1:16">
      <c r="A8671" s="29">
        <v>8669</v>
      </c>
      <c r="B8671" s="29">
        <v>1032.623999999998</v>
      </c>
      <c r="C8671" s="29">
        <v>17864.784999999902</v>
      </c>
      <c r="D8671" s="29">
        <v>1</v>
      </c>
      <c r="E8671" s="29">
        <v>1</v>
      </c>
      <c r="F8671" s="29">
        <v>47643.934999999903</v>
      </c>
      <c r="G8671" s="29">
        <v>1</v>
      </c>
      <c r="H8671" s="29">
        <v>1</v>
      </c>
      <c r="I8671" s="29">
        <v>1</v>
      </c>
      <c r="K8671" s="432"/>
      <c r="L8671" s="432" t="e">
        <f>IF(K8671=0,#REF!,0)</f>
        <v>#REF!</v>
      </c>
      <c r="O8671">
        <v>64461.686889999997</v>
      </c>
      <c r="P8671">
        <v>153</v>
      </c>
    </row>
    <row r="8672" spans="1:16">
      <c r="A8672" s="29">
        <v>8670</v>
      </c>
      <c r="B8672" s="29">
        <v>1762.222</v>
      </c>
      <c r="C8672" s="29">
        <v>17907.6879999999</v>
      </c>
      <c r="D8672" s="29">
        <v>1</v>
      </c>
      <c r="E8672" s="29">
        <v>1</v>
      </c>
      <c r="F8672" s="29">
        <v>49148.267999999887</v>
      </c>
      <c r="G8672" s="29">
        <v>1</v>
      </c>
      <c r="H8672" s="29">
        <v>1</v>
      </c>
      <c r="I8672" s="29">
        <v>1</v>
      </c>
      <c r="K8672" s="432"/>
      <c r="L8672" s="432" t="e">
        <f>IF(K8672=0,#REF!,0)</f>
        <v>#REF!</v>
      </c>
      <c r="O8672">
        <v>65043.221984999996</v>
      </c>
      <c r="P8672">
        <v>155</v>
      </c>
    </row>
    <row r="8673" spans="1:16">
      <c r="A8673" s="29">
        <v>8671</v>
      </c>
      <c r="B8673" s="29">
        <v>6139.8579999999993</v>
      </c>
      <c r="C8673" s="29">
        <v>18076.701999999888</v>
      </c>
      <c r="D8673" s="29">
        <v>1</v>
      </c>
      <c r="E8673" s="29">
        <v>1</v>
      </c>
      <c r="F8673" s="29">
        <v>123945.44500000001</v>
      </c>
      <c r="G8673" s="29">
        <v>1</v>
      </c>
      <c r="H8673" s="29">
        <v>1</v>
      </c>
      <c r="I8673" s="29">
        <v>1</v>
      </c>
      <c r="K8673" s="432"/>
      <c r="L8673" s="432" t="e">
        <f>IF(K8673=0,#REF!,0)</f>
        <v>#REF!</v>
      </c>
      <c r="O8673">
        <v>66497.618469000008</v>
      </c>
      <c r="P8673">
        <v>170</v>
      </c>
    </row>
    <row r="8674" spans="1:16">
      <c r="A8674" s="29">
        <v>8672</v>
      </c>
      <c r="B8674" s="29">
        <v>1762.222</v>
      </c>
      <c r="C8674" s="29">
        <v>32848.182999999888</v>
      </c>
      <c r="D8674" s="29">
        <v>1</v>
      </c>
      <c r="E8674" s="29">
        <v>1</v>
      </c>
      <c r="F8674" s="29">
        <v>129021.77999999899</v>
      </c>
      <c r="G8674" s="29">
        <v>1</v>
      </c>
      <c r="H8674" s="29">
        <v>1</v>
      </c>
      <c r="I8674" s="29">
        <v>1</v>
      </c>
      <c r="K8674" s="432"/>
      <c r="L8674" s="432" t="e">
        <f>IF(K8674=0,#REF!,0)</f>
        <v>#REF!</v>
      </c>
      <c r="O8674">
        <v>68930.473083000004</v>
      </c>
      <c r="P8674">
        <v>189</v>
      </c>
    </row>
    <row r="8675" spans="1:16">
      <c r="A8675" s="29">
        <v>8673</v>
      </c>
      <c r="B8675" s="29">
        <v>1032.623999999998</v>
      </c>
      <c r="C8675" s="29">
        <v>33689.37299999989</v>
      </c>
      <c r="D8675" s="29">
        <v>1</v>
      </c>
      <c r="E8675" s="29">
        <v>1</v>
      </c>
      <c r="F8675" s="29">
        <v>123362.572</v>
      </c>
      <c r="G8675" s="29">
        <v>1</v>
      </c>
      <c r="H8675" s="29">
        <v>1</v>
      </c>
      <c r="I8675" s="29">
        <v>1</v>
      </c>
      <c r="K8675" s="432"/>
      <c r="L8675" s="432" t="e">
        <f>IF(K8675=0,#REF!,0)</f>
        <v>#REF!</v>
      </c>
      <c r="O8675">
        <v>72127.850951999993</v>
      </c>
      <c r="P8675">
        <v>179</v>
      </c>
    </row>
    <row r="8676" spans="1:16">
      <c r="A8676" s="29">
        <v>8674</v>
      </c>
      <c r="B8676" s="29">
        <v>1153.2399999999991</v>
      </c>
      <c r="C8676" s="29">
        <v>34519.2049999999</v>
      </c>
      <c r="D8676" s="29">
        <v>1</v>
      </c>
      <c r="E8676" s="29">
        <v>1</v>
      </c>
      <c r="F8676" s="29">
        <v>115442.70399999899</v>
      </c>
      <c r="G8676" s="29">
        <v>1</v>
      </c>
      <c r="H8676" s="29">
        <v>1</v>
      </c>
      <c r="I8676" s="29">
        <v>1</v>
      </c>
      <c r="K8676" s="432"/>
      <c r="L8676" s="432" t="e">
        <f>IF(K8676=0,#REF!,0)</f>
        <v>#REF!</v>
      </c>
      <c r="O8676">
        <v>78004.368713999997</v>
      </c>
      <c r="P8676">
        <v>164</v>
      </c>
    </row>
    <row r="8677" spans="1:16">
      <c r="A8677" s="29">
        <v>8675</v>
      </c>
      <c r="B8677" s="29">
        <v>1213.5469999999989</v>
      </c>
      <c r="C8677" s="29">
        <v>35243.596999999878</v>
      </c>
      <c r="D8677" s="29">
        <v>1</v>
      </c>
      <c r="E8677" s="29">
        <v>1</v>
      </c>
      <c r="F8677" s="29">
        <v>110437.33900000001</v>
      </c>
      <c r="G8677" s="29">
        <v>1</v>
      </c>
      <c r="H8677" s="29">
        <v>1</v>
      </c>
      <c r="I8677" s="29">
        <v>1</v>
      </c>
      <c r="K8677" s="432"/>
      <c r="L8677" s="432" t="e">
        <f>IF(K8677=0,#REF!,0)</f>
        <v>#REF!</v>
      </c>
      <c r="O8677">
        <v>77810.360900999993</v>
      </c>
      <c r="P8677">
        <v>154</v>
      </c>
    </row>
    <row r="8678" spans="1:16">
      <c r="A8678" s="29">
        <v>8676</v>
      </c>
      <c r="B8678" s="29">
        <v>1213.5469999999989</v>
      </c>
      <c r="C8678" s="29">
        <v>34235.4549999999</v>
      </c>
      <c r="D8678" s="29">
        <v>1</v>
      </c>
      <c r="E8678" s="29">
        <v>1</v>
      </c>
      <c r="F8678" s="29">
        <v>95369.057999999888</v>
      </c>
      <c r="G8678" s="29">
        <v>1</v>
      </c>
      <c r="H8678" s="29">
        <v>1</v>
      </c>
      <c r="I8678" s="29">
        <v>1</v>
      </c>
      <c r="K8678" s="432"/>
      <c r="L8678" s="432" t="e">
        <f>IF(K8678=0,#REF!,0)</f>
        <v>#REF!</v>
      </c>
      <c r="O8678">
        <v>76673.695374000003</v>
      </c>
      <c r="P8678">
        <v>128</v>
      </c>
    </row>
    <row r="8679" spans="1:16">
      <c r="A8679" s="29">
        <v>8677</v>
      </c>
      <c r="B8679" s="29">
        <v>6200.1660000000002</v>
      </c>
      <c r="C8679" s="29">
        <v>32517.996999999988</v>
      </c>
      <c r="D8679" s="29">
        <v>1</v>
      </c>
      <c r="E8679" s="29">
        <v>1</v>
      </c>
      <c r="F8679" s="29">
        <v>85905.962</v>
      </c>
      <c r="G8679" s="29">
        <v>1</v>
      </c>
      <c r="H8679" s="29">
        <v>1</v>
      </c>
      <c r="I8679" s="29">
        <v>1</v>
      </c>
      <c r="K8679" s="432"/>
      <c r="L8679" s="432" t="e">
        <f>IF(K8679=0,#REF!,0)</f>
        <v>#REF!</v>
      </c>
      <c r="O8679">
        <v>72715.122008000006</v>
      </c>
      <c r="P8679">
        <v>113</v>
      </c>
    </row>
    <row r="8680" spans="1:16">
      <c r="A8680" s="29">
        <v>8678</v>
      </c>
      <c r="B8680" s="29">
        <v>1762.222</v>
      </c>
      <c r="C8680" s="29">
        <v>32086.237999999899</v>
      </c>
      <c r="D8680" s="29">
        <v>1</v>
      </c>
      <c r="E8680" s="29">
        <v>1</v>
      </c>
      <c r="F8680" s="29">
        <v>86375.978999999905</v>
      </c>
      <c r="G8680" s="29">
        <v>1</v>
      </c>
      <c r="H8680" s="29">
        <v>1</v>
      </c>
      <c r="I8680" s="29">
        <v>1</v>
      </c>
      <c r="K8680" s="432"/>
      <c r="L8680" s="432" t="e">
        <f>IF(K8680=0,#REF!,0)</f>
        <v>#REF!</v>
      </c>
      <c r="O8680">
        <v>71231.009521</v>
      </c>
      <c r="P8680">
        <v>128</v>
      </c>
    </row>
    <row r="8681" spans="1:16">
      <c r="A8681" s="29">
        <v>8679</v>
      </c>
      <c r="B8681" s="29">
        <v>1032.623999999998</v>
      </c>
      <c r="C8681" s="29">
        <v>32715.644999999899</v>
      </c>
      <c r="D8681" s="29">
        <v>1</v>
      </c>
      <c r="E8681" s="29">
        <v>1</v>
      </c>
      <c r="F8681" s="29">
        <v>83819.149999999892</v>
      </c>
      <c r="G8681" s="29">
        <v>1</v>
      </c>
      <c r="H8681" s="29">
        <v>1</v>
      </c>
      <c r="I8681" s="29">
        <v>1</v>
      </c>
      <c r="K8681" s="432"/>
      <c r="L8681" s="432" t="e">
        <f>IF(K8681=0,#REF!,0)</f>
        <v>#REF!</v>
      </c>
      <c r="O8681">
        <v>74288.044127000001</v>
      </c>
      <c r="P8681">
        <v>121</v>
      </c>
    </row>
    <row r="8682" spans="1:16">
      <c r="A8682" s="29">
        <v>8680</v>
      </c>
      <c r="B8682" s="29">
        <v>1032.623999999998</v>
      </c>
      <c r="C8682" s="29">
        <v>32180.451999999899</v>
      </c>
      <c r="D8682" s="29">
        <v>1</v>
      </c>
      <c r="E8682" s="29">
        <v>1</v>
      </c>
      <c r="F8682" s="29">
        <v>78610.887000000002</v>
      </c>
      <c r="G8682" s="29">
        <v>1</v>
      </c>
      <c r="H8682" s="29">
        <v>1</v>
      </c>
      <c r="I8682" s="29">
        <v>1</v>
      </c>
      <c r="K8682" s="432"/>
      <c r="L8682" s="432" t="e">
        <f>IF(K8682=0,#REF!,0)</f>
        <v>#REF!</v>
      </c>
      <c r="O8682">
        <v>73647.899659000002</v>
      </c>
      <c r="P8682">
        <v>118</v>
      </c>
    </row>
    <row r="8683" spans="1:16">
      <c r="A8683" s="29">
        <v>8681</v>
      </c>
      <c r="B8683" s="29">
        <v>1032.623999999998</v>
      </c>
      <c r="C8683" s="29">
        <v>31901.407999999901</v>
      </c>
      <c r="D8683" s="29">
        <v>1</v>
      </c>
      <c r="E8683" s="29">
        <v>1</v>
      </c>
      <c r="F8683" s="29">
        <v>81784.810999999885</v>
      </c>
      <c r="G8683" s="29">
        <v>1</v>
      </c>
      <c r="H8683" s="29">
        <v>1</v>
      </c>
      <c r="I8683" s="29">
        <v>1</v>
      </c>
      <c r="K8683" s="432"/>
      <c r="L8683" s="432" t="e">
        <f>IF(K8683=0,#REF!,0)</f>
        <v>#REF!</v>
      </c>
      <c r="O8683">
        <v>74441.706237999999</v>
      </c>
      <c r="P8683">
        <v>139</v>
      </c>
    </row>
    <row r="8684" spans="1:16">
      <c r="A8684" s="29">
        <v>8682</v>
      </c>
      <c r="B8684" s="29">
        <v>1762.222</v>
      </c>
      <c r="C8684" s="29">
        <v>31338.482999999891</v>
      </c>
      <c r="D8684" s="29">
        <v>1</v>
      </c>
      <c r="E8684" s="29">
        <v>1</v>
      </c>
      <c r="F8684" s="29">
        <v>84084.980999999985</v>
      </c>
      <c r="G8684" s="29">
        <v>1</v>
      </c>
      <c r="H8684" s="29">
        <v>1</v>
      </c>
      <c r="I8684" s="29">
        <v>1</v>
      </c>
      <c r="K8684" s="432"/>
      <c r="L8684" s="432" t="e">
        <f>IF(K8684=0,#REF!,0)</f>
        <v>#REF!</v>
      </c>
      <c r="O8684">
        <v>74580.281006000005</v>
      </c>
      <c r="P8684">
        <v>157</v>
      </c>
    </row>
    <row r="8685" spans="1:16">
      <c r="A8685" s="29">
        <v>8683</v>
      </c>
      <c r="B8685" s="29">
        <v>6139.8579999999993</v>
      </c>
      <c r="C8685" s="29">
        <v>31313.088999999891</v>
      </c>
      <c r="D8685" s="29">
        <v>1</v>
      </c>
      <c r="E8685" s="29">
        <v>1</v>
      </c>
      <c r="F8685" s="29">
        <v>77139.218999999997</v>
      </c>
      <c r="G8685" s="29">
        <v>1</v>
      </c>
      <c r="H8685" s="29">
        <v>1</v>
      </c>
      <c r="I8685" s="29">
        <v>1</v>
      </c>
      <c r="K8685" s="432"/>
      <c r="L8685" s="432" t="e">
        <f>IF(K8685=0,#REF!,0)</f>
        <v>#REF!</v>
      </c>
      <c r="O8685">
        <v>73959.218993999995</v>
      </c>
      <c r="P8685">
        <v>181</v>
      </c>
    </row>
    <row r="8686" spans="1:16">
      <c r="A8686" s="29">
        <v>8684</v>
      </c>
      <c r="B8686" s="29">
        <v>7599.07</v>
      </c>
      <c r="C8686" s="29">
        <v>32642.237999999899</v>
      </c>
      <c r="D8686" s="29">
        <v>1</v>
      </c>
      <c r="E8686" s="29">
        <v>1</v>
      </c>
      <c r="F8686" s="29">
        <v>74162.89</v>
      </c>
      <c r="G8686" s="29">
        <v>1</v>
      </c>
      <c r="H8686" s="29">
        <v>1</v>
      </c>
      <c r="I8686" s="29">
        <v>1</v>
      </c>
      <c r="K8686" s="432"/>
      <c r="L8686" s="432" t="e">
        <f>IF(K8686=0,#REF!,0)</f>
        <v>#REF!</v>
      </c>
      <c r="O8686">
        <v>71400.902709999995</v>
      </c>
      <c r="P8686">
        <v>192</v>
      </c>
    </row>
    <row r="8687" spans="1:16">
      <c r="A8687" s="29">
        <v>8685</v>
      </c>
      <c r="B8687" s="29">
        <v>1762.222</v>
      </c>
      <c r="C8687" s="29">
        <v>18192.9749999999</v>
      </c>
      <c r="D8687" s="29">
        <v>1</v>
      </c>
      <c r="E8687" s="29">
        <v>1</v>
      </c>
      <c r="F8687" s="29">
        <v>82765.489999999903</v>
      </c>
      <c r="G8687" s="29">
        <v>1</v>
      </c>
      <c r="H8687" s="29">
        <v>1</v>
      </c>
      <c r="I8687" s="29">
        <v>1</v>
      </c>
      <c r="K8687" s="432"/>
      <c r="L8687" s="432" t="e">
        <f>IF(K8687=0,#REF!,0)</f>
        <v>#REF!</v>
      </c>
      <c r="O8687">
        <v>68733.763855000012</v>
      </c>
      <c r="P8687">
        <v>202</v>
      </c>
    </row>
    <row r="8688" spans="1:16">
      <c r="A8688" s="29">
        <v>8686</v>
      </c>
      <c r="B8688" s="29">
        <v>1762.222</v>
      </c>
      <c r="C8688" s="29">
        <v>17770.843999999899</v>
      </c>
      <c r="D8688" s="29">
        <v>1</v>
      </c>
      <c r="E8688" s="29">
        <v>1</v>
      </c>
      <c r="F8688" s="29">
        <v>4607.7690000000002</v>
      </c>
      <c r="G8688" s="29">
        <v>1</v>
      </c>
      <c r="H8688" s="29">
        <v>1</v>
      </c>
      <c r="I8688" s="29">
        <v>1</v>
      </c>
      <c r="K8688" s="432"/>
      <c r="L8688" s="432" t="e">
        <f>IF(K8688=0,#REF!,0)</f>
        <v>#REF!</v>
      </c>
      <c r="O8688">
        <v>67126.868042000002</v>
      </c>
      <c r="P8688">
        <v>195</v>
      </c>
    </row>
    <row r="8689" spans="1:16">
      <c r="A8689" s="29">
        <v>8687</v>
      </c>
      <c r="B8689" s="29">
        <v>1762.222</v>
      </c>
      <c r="C8689" s="29">
        <v>17363.994999999901</v>
      </c>
      <c r="D8689" s="29">
        <v>1</v>
      </c>
      <c r="E8689" s="29">
        <v>1</v>
      </c>
      <c r="F8689" s="29">
        <v>10716.516999999991</v>
      </c>
      <c r="G8689" s="29">
        <v>1</v>
      </c>
      <c r="H8689" s="29">
        <v>1</v>
      </c>
      <c r="I8689" s="29">
        <v>1</v>
      </c>
      <c r="K8689" s="432"/>
      <c r="L8689" s="432" t="e">
        <f>IF(K8689=0,#REF!,0)</f>
        <v>#REF!</v>
      </c>
      <c r="O8689">
        <v>66047.013793999999</v>
      </c>
      <c r="P8689">
        <v>194</v>
      </c>
    </row>
    <row r="8690" spans="1:16">
      <c r="A8690" s="29">
        <v>8688</v>
      </c>
      <c r="B8690" s="29">
        <v>1032.623999999998</v>
      </c>
      <c r="C8690" s="29">
        <v>17405.048999999901</v>
      </c>
      <c r="D8690" s="29">
        <v>1</v>
      </c>
      <c r="E8690" s="29">
        <v>1</v>
      </c>
      <c r="F8690" s="29">
        <v>18026.915000000001</v>
      </c>
      <c r="G8690" s="29">
        <v>1</v>
      </c>
      <c r="H8690" s="29">
        <v>1</v>
      </c>
      <c r="I8690" s="29">
        <v>1</v>
      </c>
      <c r="K8690" s="432"/>
      <c r="L8690" s="432" t="e">
        <f>IF(K8690=0,#REF!,0)</f>
        <v>#REF!</v>
      </c>
      <c r="O8690">
        <v>66669.031251000008</v>
      </c>
      <c r="P8690">
        <v>176</v>
      </c>
    </row>
    <row r="8691" spans="1:16">
      <c r="A8691" s="29">
        <v>8689</v>
      </c>
      <c r="B8691" s="29">
        <v>1032.623999999998</v>
      </c>
      <c r="C8691" s="29">
        <v>17460.824999999899</v>
      </c>
      <c r="D8691" s="29">
        <v>1</v>
      </c>
      <c r="E8691" s="29">
        <v>1</v>
      </c>
      <c r="F8691" s="29">
        <v>24749.627999999899</v>
      </c>
      <c r="G8691" s="29">
        <v>1</v>
      </c>
      <c r="H8691" s="29">
        <v>1</v>
      </c>
      <c r="I8691" s="29">
        <v>1</v>
      </c>
      <c r="K8691" s="432"/>
      <c r="L8691" s="432" t="e">
        <f>IF(K8691=0,#REF!,0)</f>
        <v>#REF!</v>
      </c>
      <c r="O8691">
        <v>65537.881530999992</v>
      </c>
      <c r="P8691">
        <v>164</v>
      </c>
    </row>
    <row r="8692" spans="1:16">
      <c r="A8692" s="29">
        <v>8690</v>
      </c>
      <c r="B8692" s="29">
        <v>1032.623999999998</v>
      </c>
      <c r="C8692" s="29">
        <v>17442.125999999898</v>
      </c>
      <c r="D8692" s="29">
        <v>1</v>
      </c>
      <c r="E8692" s="29">
        <v>1</v>
      </c>
      <c r="F8692" s="29">
        <v>30788.662</v>
      </c>
      <c r="G8692" s="29">
        <v>1</v>
      </c>
      <c r="H8692" s="29">
        <v>1</v>
      </c>
      <c r="I8692" s="29">
        <v>1</v>
      </c>
      <c r="K8692" s="432"/>
      <c r="L8692" s="432" t="e">
        <f>IF(K8692=0,#REF!,0)</f>
        <v>#REF!</v>
      </c>
      <c r="O8692">
        <v>63219.030518</v>
      </c>
      <c r="P8692">
        <v>163</v>
      </c>
    </row>
    <row r="8693" spans="1:16">
      <c r="A8693" s="29">
        <v>8691</v>
      </c>
      <c r="B8693" s="29">
        <v>1032.623999999998</v>
      </c>
      <c r="C8693" s="29">
        <v>17500.493999999901</v>
      </c>
      <c r="D8693" s="29">
        <v>1</v>
      </c>
      <c r="E8693" s="29">
        <v>1</v>
      </c>
      <c r="F8693" s="29">
        <v>36705.1689999999</v>
      </c>
      <c r="G8693" s="29">
        <v>1</v>
      </c>
      <c r="H8693" s="29">
        <v>1</v>
      </c>
      <c r="I8693" s="29">
        <v>1</v>
      </c>
      <c r="K8693" s="432"/>
      <c r="L8693" s="432" t="e">
        <f>IF(K8693=0,#REF!,0)</f>
        <v>#REF!</v>
      </c>
      <c r="O8693">
        <v>62964.013549000003</v>
      </c>
      <c r="P8693">
        <v>151</v>
      </c>
    </row>
    <row r="8694" spans="1:16">
      <c r="A8694" s="29">
        <v>8692</v>
      </c>
      <c r="B8694" s="29">
        <v>1032.623999999998</v>
      </c>
      <c r="C8694" s="29">
        <v>17529.4199999999</v>
      </c>
      <c r="D8694" s="29">
        <v>1</v>
      </c>
      <c r="E8694" s="29">
        <v>1</v>
      </c>
      <c r="F8694" s="29">
        <v>41257.957000000002</v>
      </c>
      <c r="G8694" s="29">
        <v>1</v>
      </c>
      <c r="H8694" s="29">
        <v>1</v>
      </c>
      <c r="I8694" s="29">
        <v>1</v>
      </c>
      <c r="K8694" s="432"/>
      <c r="L8694" s="432" t="e">
        <f>IF(K8694=0,#REF!,0)</f>
        <v>#REF!</v>
      </c>
      <c r="O8694">
        <v>61953.291015000003</v>
      </c>
      <c r="P8694">
        <v>147</v>
      </c>
    </row>
    <row r="8695" spans="1:16">
      <c r="A8695" s="29">
        <v>8693</v>
      </c>
      <c r="B8695" s="29">
        <v>1032.623999999998</v>
      </c>
      <c r="C8695" s="29">
        <v>17548.607999999898</v>
      </c>
      <c r="D8695" s="29">
        <v>1</v>
      </c>
      <c r="E8695" s="29">
        <v>1</v>
      </c>
      <c r="F8695" s="29">
        <v>45387.262000000002</v>
      </c>
      <c r="G8695" s="29">
        <v>1</v>
      </c>
      <c r="H8695" s="29">
        <v>1</v>
      </c>
      <c r="I8695" s="29">
        <v>1</v>
      </c>
      <c r="K8695" s="432"/>
      <c r="L8695" s="432" t="e">
        <f>IF(K8695=0,#REF!,0)</f>
        <v>#REF!</v>
      </c>
      <c r="O8695">
        <v>62729.576599</v>
      </c>
      <c r="P8695">
        <v>139</v>
      </c>
    </row>
    <row r="8696" spans="1:16">
      <c r="A8696" s="29">
        <v>8694</v>
      </c>
      <c r="B8696" s="29">
        <v>1762.222</v>
      </c>
      <c r="C8696" s="29">
        <v>17564.683999999899</v>
      </c>
      <c r="D8696" s="29">
        <v>1</v>
      </c>
      <c r="E8696" s="29">
        <v>1</v>
      </c>
      <c r="F8696" s="29">
        <v>47847.4909999999</v>
      </c>
      <c r="G8696" s="29">
        <v>1</v>
      </c>
      <c r="H8696" s="29">
        <v>1</v>
      </c>
      <c r="I8696" s="29">
        <v>1</v>
      </c>
      <c r="K8696" s="432"/>
      <c r="L8696" s="432" t="e">
        <f>IF(K8696=0,#REF!,0)</f>
        <v>#REF!</v>
      </c>
      <c r="O8696">
        <v>62718.248900999999</v>
      </c>
      <c r="P8696">
        <v>143</v>
      </c>
    </row>
    <row r="8697" spans="1:16">
      <c r="A8697" s="29">
        <v>8695</v>
      </c>
      <c r="B8697" s="29">
        <v>6139.8579999999993</v>
      </c>
      <c r="C8697" s="29">
        <v>17668.6889999999</v>
      </c>
      <c r="D8697" s="29">
        <v>1</v>
      </c>
      <c r="E8697" s="29">
        <v>1</v>
      </c>
      <c r="F8697" s="29">
        <v>122641.13400000001</v>
      </c>
      <c r="G8697" s="29">
        <v>1</v>
      </c>
      <c r="H8697" s="29">
        <v>1</v>
      </c>
      <c r="I8697" s="29">
        <v>1</v>
      </c>
      <c r="K8697" s="432"/>
      <c r="L8697" s="432" t="e">
        <f>IF(K8697=0,#REF!,0)</f>
        <v>#REF!</v>
      </c>
      <c r="O8697">
        <v>63670.32013</v>
      </c>
      <c r="P8697">
        <v>158</v>
      </c>
    </row>
    <row r="8698" spans="1:16">
      <c r="A8698" s="29">
        <v>8696</v>
      </c>
      <c r="B8698" s="29">
        <v>1762.222</v>
      </c>
      <c r="C8698" s="29">
        <v>18001.808999999899</v>
      </c>
      <c r="D8698" s="29">
        <v>1</v>
      </c>
      <c r="E8698" s="29">
        <v>1</v>
      </c>
      <c r="F8698" s="29">
        <v>127450.424999999</v>
      </c>
      <c r="G8698" s="29">
        <v>1</v>
      </c>
      <c r="H8698" s="29">
        <v>1</v>
      </c>
      <c r="I8698" s="29">
        <v>1</v>
      </c>
      <c r="K8698" s="432"/>
      <c r="L8698" s="432" t="e">
        <f>IF(K8698=0,#REF!,0)</f>
        <v>#REF!</v>
      </c>
      <c r="O8698">
        <v>64235.894348000002</v>
      </c>
      <c r="P8698">
        <v>176</v>
      </c>
    </row>
    <row r="8699" spans="1:16">
      <c r="A8699" s="29">
        <v>8697</v>
      </c>
      <c r="B8699" s="29">
        <v>1032.623999999998</v>
      </c>
      <c r="C8699" s="29">
        <v>18917.734999999899</v>
      </c>
      <c r="D8699" s="29">
        <v>1</v>
      </c>
      <c r="E8699" s="29">
        <v>1</v>
      </c>
      <c r="F8699" s="29">
        <v>123018.82499999899</v>
      </c>
      <c r="G8699" s="29">
        <v>1</v>
      </c>
      <c r="H8699" s="29">
        <v>1</v>
      </c>
      <c r="I8699" s="29">
        <v>1</v>
      </c>
      <c r="K8699" s="432"/>
      <c r="L8699" s="432" t="e">
        <f>IF(K8699=0,#REF!,0)</f>
        <v>#REF!</v>
      </c>
      <c r="O8699">
        <v>68247.572448000006</v>
      </c>
      <c r="P8699">
        <v>171</v>
      </c>
    </row>
    <row r="8700" spans="1:16">
      <c r="A8700" s="29">
        <v>8698</v>
      </c>
      <c r="B8700" s="29">
        <v>1153.2399999999991</v>
      </c>
      <c r="C8700" s="29">
        <v>19719.714999999898</v>
      </c>
      <c r="D8700" s="29">
        <v>1</v>
      </c>
      <c r="E8700" s="29">
        <v>1</v>
      </c>
      <c r="F8700" s="29">
        <v>113502.067</v>
      </c>
      <c r="G8700" s="29">
        <v>1</v>
      </c>
      <c r="H8700" s="29">
        <v>1</v>
      </c>
      <c r="I8700" s="29">
        <v>1</v>
      </c>
      <c r="K8700" s="432"/>
      <c r="L8700" s="432" t="e">
        <f>IF(K8700=0,#REF!,0)</f>
        <v>#REF!</v>
      </c>
      <c r="O8700">
        <v>73286.715940999988</v>
      </c>
      <c r="P8700">
        <v>162</v>
      </c>
    </row>
    <row r="8701" spans="1:16">
      <c r="A8701" s="29">
        <v>8699</v>
      </c>
      <c r="B8701" s="29">
        <v>1213.5469999999989</v>
      </c>
      <c r="C8701" s="29">
        <v>20366.5639999999</v>
      </c>
      <c r="D8701" s="29">
        <v>1</v>
      </c>
      <c r="E8701" s="29">
        <v>1</v>
      </c>
      <c r="F8701" s="29">
        <v>104150.701</v>
      </c>
      <c r="G8701" s="29">
        <v>1</v>
      </c>
      <c r="H8701" s="29">
        <v>1</v>
      </c>
      <c r="I8701" s="29">
        <v>1</v>
      </c>
      <c r="K8701" s="432"/>
      <c r="L8701" s="432" t="e">
        <f>IF(K8701=0,#REF!,0)</f>
        <v>#REF!</v>
      </c>
      <c r="O8701">
        <v>73021.428101999991</v>
      </c>
      <c r="P8701">
        <v>145</v>
      </c>
    </row>
    <row r="8702" spans="1:16">
      <c r="A8702" s="29">
        <v>8700</v>
      </c>
      <c r="B8702" s="29">
        <v>1213.5469999999989</v>
      </c>
      <c r="C8702" s="29">
        <v>19762.7779999999</v>
      </c>
      <c r="D8702" s="29">
        <v>1</v>
      </c>
      <c r="E8702" s="29">
        <v>1</v>
      </c>
      <c r="F8702" s="29">
        <v>93427.915999999896</v>
      </c>
      <c r="G8702" s="29">
        <v>1</v>
      </c>
      <c r="H8702" s="29">
        <v>1</v>
      </c>
      <c r="I8702" s="29">
        <v>1</v>
      </c>
      <c r="K8702" s="432"/>
      <c r="L8702" s="432" t="e">
        <f>IF(K8702=0,#REF!,0)</f>
        <v>#REF!</v>
      </c>
      <c r="O8702">
        <v>73183.266723000008</v>
      </c>
      <c r="P8702">
        <v>132</v>
      </c>
    </row>
    <row r="8703" spans="1:16">
      <c r="A8703" s="29">
        <v>8701</v>
      </c>
      <c r="B8703" s="29">
        <v>6200.1660000000002</v>
      </c>
      <c r="C8703" s="29">
        <v>17845.006999999889</v>
      </c>
      <c r="D8703" s="29">
        <v>1</v>
      </c>
      <c r="E8703" s="29">
        <v>1</v>
      </c>
      <c r="F8703" s="29">
        <v>74056.022999999986</v>
      </c>
      <c r="G8703" s="29">
        <v>1</v>
      </c>
      <c r="H8703" s="29">
        <v>1</v>
      </c>
      <c r="I8703" s="29">
        <v>1</v>
      </c>
      <c r="K8703" s="432"/>
      <c r="L8703" s="432" t="e">
        <f>IF(K8703=0,#REF!,0)</f>
        <v>#REF!</v>
      </c>
      <c r="O8703">
        <v>69198.484771999996</v>
      </c>
      <c r="P8703">
        <v>122</v>
      </c>
    </row>
    <row r="8704" spans="1:16">
      <c r="A8704" s="29">
        <v>8702</v>
      </c>
      <c r="B8704" s="29">
        <v>1762.222</v>
      </c>
      <c r="C8704" s="29">
        <v>17636.605999999902</v>
      </c>
      <c r="D8704" s="29">
        <v>1</v>
      </c>
      <c r="E8704" s="29">
        <v>1</v>
      </c>
      <c r="F8704" s="29">
        <v>76053.774999999994</v>
      </c>
      <c r="G8704" s="29">
        <v>1</v>
      </c>
      <c r="H8704" s="29">
        <v>1</v>
      </c>
      <c r="I8704" s="29">
        <v>1</v>
      </c>
      <c r="K8704" s="432"/>
      <c r="L8704" s="432" t="e">
        <f>IF(K8704=0,#REF!,0)</f>
        <v>#REF!</v>
      </c>
      <c r="O8704">
        <v>67151.416960999995</v>
      </c>
      <c r="P8704">
        <v>134</v>
      </c>
    </row>
    <row r="8705" spans="1:16">
      <c r="A8705" s="29">
        <v>8703</v>
      </c>
      <c r="B8705" s="29">
        <v>1032.623999999998</v>
      </c>
      <c r="C8705" s="29">
        <v>18417.9219999999</v>
      </c>
      <c r="D8705" s="29">
        <v>1</v>
      </c>
      <c r="E8705" s="29">
        <v>1</v>
      </c>
      <c r="F8705" s="29">
        <v>74948.491999999998</v>
      </c>
      <c r="G8705" s="29">
        <v>1</v>
      </c>
      <c r="H8705" s="29">
        <v>1</v>
      </c>
      <c r="I8705" s="29">
        <v>1</v>
      </c>
      <c r="K8705" s="432"/>
      <c r="L8705" s="432" t="e">
        <f>IF(K8705=0,#REF!,0)</f>
        <v>#REF!</v>
      </c>
      <c r="O8705">
        <v>69141.304139</v>
      </c>
      <c r="P8705">
        <v>127</v>
      </c>
    </row>
    <row r="8706" spans="1:16">
      <c r="A8706" s="29">
        <v>8704</v>
      </c>
      <c r="B8706" s="29">
        <v>1032.623999999998</v>
      </c>
      <c r="C8706" s="29">
        <v>18098.971999999889</v>
      </c>
      <c r="D8706" s="29">
        <v>1</v>
      </c>
      <c r="E8706" s="29">
        <v>1</v>
      </c>
      <c r="F8706" s="29">
        <v>74666.513999999894</v>
      </c>
      <c r="G8706" s="29">
        <v>1</v>
      </c>
      <c r="H8706" s="29">
        <v>1</v>
      </c>
      <c r="I8706" s="29">
        <v>1</v>
      </c>
      <c r="K8706" s="432"/>
      <c r="L8706" s="432" t="e">
        <f>IF(K8706=0,#REF!,0)</f>
        <v>#REF!</v>
      </c>
      <c r="O8706">
        <v>68269.829131999999</v>
      </c>
      <c r="P8706">
        <v>134</v>
      </c>
    </row>
    <row r="8707" spans="1:16">
      <c r="A8707" s="29">
        <v>8705</v>
      </c>
      <c r="B8707" s="29">
        <v>1032.623999999998</v>
      </c>
      <c r="C8707" s="29">
        <v>17871.755999999899</v>
      </c>
      <c r="D8707" s="29">
        <v>1</v>
      </c>
      <c r="E8707" s="29">
        <v>1</v>
      </c>
      <c r="F8707" s="29">
        <v>76731.893000000011</v>
      </c>
      <c r="G8707" s="29">
        <v>1</v>
      </c>
      <c r="H8707" s="29">
        <v>1</v>
      </c>
      <c r="I8707" s="29">
        <v>1</v>
      </c>
      <c r="K8707" s="432"/>
      <c r="L8707" s="432" t="e">
        <f>IF(K8707=0,#REF!,0)</f>
        <v>#REF!</v>
      </c>
      <c r="O8707">
        <v>68889.829071</v>
      </c>
      <c r="P8707">
        <v>133</v>
      </c>
    </row>
    <row r="8708" spans="1:16">
      <c r="A8708" s="29">
        <v>8706</v>
      </c>
      <c r="B8708" s="29">
        <v>1762.222</v>
      </c>
      <c r="C8708" s="29">
        <v>17335.732999999898</v>
      </c>
      <c r="D8708" s="29">
        <v>1</v>
      </c>
      <c r="E8708" s="29">
        <v>1</v>
      </c>
      <c r="F8708" s="29">
        <v>80327.483999999982</v>
      </c>
      <c r="G8708" s="29">
        <v>1</v>
      </c>
      <c r="H8708" s="29">
        <v>1</v>
      </c>
      <c r="I8708" s="29">
        <v>1</v>
      </c>
      <c r="K8708" s="432"/>
      <c r="L8708" s="432" t="e">
        <f>IF(K8708=0,#REF!,0)</f>
        <v>#REF!</v>
      </c>
      <c r="O8708">
        <v>68844.275815999994</v>
      </c>
      <c r="P8708">
        <v>145</v>
      </c>
    </row>
    <row r="8709" spans="1:16">
      <c r="A8709" s="29">
        <v>8707</v>
      </c>
      <c r="B8709" s="29">
        <v>6139.8579999999993</v>
      </c>
      <c r="C8709" s="29">
        <v>17322.5809999999</v>
      </c>
      <c r="D8709" s="29">
        <v>1</v>
      </c>
      <c r="E8709" s="29">
        <v>1</v>
      </c>
      <c r="F8709" s="29">
        <v>73499.678</v>
      </c>
      <c r="G8709" s="29">
        <v>1</v>
      </c>
      <c r="H8709" s="29">
        <v>1</v>
      </c>
      <c r="I8709" s="29">
        <v>1</v>
      </c>
      <c r="K8709" s="432"/>
      <c r="L8709" s="432" t="e">
        <f>IF(K8709=0,#REF!,0)</f>
        <v>#REF!</v>
      </c>
      <c r="O8709">
        <v>68043.309081999992</v>
      </c>
      <c r="P8709">
        <v>161</v>
      </c>
    </row>
    <row r="8710" spans="1:16">
      <c r="A8710" s="29">
        <v>8708</v>
      </c>
      <c r="B8710" s="29">
        <v>7599.07</v>
      </c>
      <c r="C8710" s="29">
        <v>18641.3839999999</v>
      </c>
      <c r="D8710" s="29">
        <v>1</v>
      </c>
      <c r="E8710" s="29">
        <v>1</v>
      </c>
      <c r="F8710" s="29">
        <v>71730.450999999899</v>
      </c>
      <c r="G8710" s="29">
        <v>1</v>
      </c>
      <c r="H8710" s="29">
        <v>1</v>
      </c>
      <c r="I8710" s="29">
        <v>1</v>
      </c>
      <c r="K8710" s="432"/>
      <c r="L8710" s="432" t="e">
        <f>IF(K8710=0,#REF!,0)</f>
        <v>#REF!</v>
      </c>
      <c r="O8710">
        <v>66434.306456999999</v>
      </c>
      <c r="P8710">
        <v>171</v>
      </c>
    </row>
    <row r="8711" spans="1:16">
      <c r="A8711" s="29">
        <v>8709</v>
      </c>
      <c r="B8711" s="29">
        <v>1762.222</v>
      </c>
      <c r="C8711" s="29">
        <v>18148.3489999999</v>
      </c>
      <c r="D8711" s="29">
        <v>1</v>
      </c>
      <c r="E8711" s="29">
        <v>1</v>
      </c>
      <c r="F8711" s="29">
        <v>80776.330999999904</v>
      </c>
      <c r="G8711" s="29">
        <v>1</v>
      </c>
      <c r="H8711" s="29">
        <v>1</v>
      </c>
      <c r="I8711" s="29">
        <v>1</v>
      </c>
      <c r="K8711" s="432"/>
      <c r="L8711" s="432" t="e">
        <f>IF(K8711=0,#REF!,0)</f>
        <v>#REF!</v>
      </c>
      <c r="O8711">
        <v>64688.369750999998</v>
      </c>
      <c r="P8711">
        <v>174</v>
      </c>
    </row>
    <row r="8712" spans="1:16">
      <c r="A8712" s="29">
        <v>8710</v>
      </c>
      <c r="B8712" s="29">
        <v>1762.222</v>
      </c>
      <c r="C8712" s="29">
        <v>17752.124999999902</v>
      </c>
      <c r="D8712" s="29">
        <v>1</v>
      </c>
      <c r="E8712" s="29">
        <v>1</v>
      </c>
      <c r="F8712" s="29">
        <v>3924.248</v>
      </c>
      <c r="G8712" s="29">
        <v>1</v>
      </c>
      <c r="H8712" s="29">
        <v>1</v>
      </c>
      <c r="I8712" s="29">
        <v>1</v>
      </c>
      <c r="K8712" s="432"/>
      <c r="L8712" s="432" t="e">
        <f>IF(K8712=0,#REF!,0)</f>
        <v>#REF!</v>
      </c>
      <c r="O8712">
        <v>64202.084045000003</v>
      </c>
      <c r="P8712">
        <v>173</v>
      </c>
    </row>
    <row r="8713" spans="1:16">
      <c r="A8713" s="29">
        <v>8711</v>
      </c>
      <c r="B8713" s="29">
        <v>1762.222</v>
      </c>
      <c r="C8713" s="29">
        <v>17337.942999999901</v>
      </c>
      <c r="D8713" s="29">
        <v>1</v>
      </c>
      <c r="E8713" s="29">
        <v>1</v>
      </c>
      <c r="F8713" s="29">
        <v>9750.7959999999912</v>
      </c>
      <c r="G8713" s="29">
        <v>1</v>
      </c>
      <c r="H8713" s="29">
        <v>1</v>
      </c>
      <c r="I8713" s="29">
        <v>1</v>
      </c>
      <c r="K8713" s="432"/>
      <c r="L8713" s="432" t="e">
        <f>IF(K8713=0,#REF!,0)</f>
        <v>#REF!</v>
      </c>
      <c r="O8713">
        <v>63339.378419000001</v>
      </c>
      <c r="P8713">
        <v>172</v>
      </c>
    </row>
    <row r="8714" spans="1:16">
      <c r="A8714" s="29">
        <v>8712</v>
      </c>
      <c r="B8714" s="29">
        <v>1032.623999999998</v>
      </c>
      <c r="C8714" s="29">
        <v>17391.032999999901</v>
      </c>
      <c r="D8714" s="29">
        <v>1</v>
      </c>
      <c r="E8714" s="29">
        <v>1</v>
      </c>
      <c r="F8714" s="29">
        <v>17714.436999999991</v>
      </c>
      <c r="G8714" s="29">
        <v>1</v>
      </c>
      <c r="H8714" s="29">
        <v>1</v>
      </c>
      <c r="I8714" s="29">
        <v>1</v>
      </c>
      <c r="K8714" s="432"/>
      <c r="L8714" s="432" t="e">
        <f>IF(K8714=0,#REF!,0)</f>
        <v>#REF!</v>
      </c>
      <c r="O8714">
        <v>64223.937134</v>
      </c>
      <c r="P8714">
        <v>162</v>
      </c>
    </row>
    <row r="8715" spans="1:16">
      <c r="A8715" s="29">
        <v>8713</v>
      </c>
      <c r="B8715" s="29">
        <v>1032.623999999998</v>
      </c>
      <c r="C8715" s="29">
        <v>22364.601999999901</v>
      </c>
      <c r="D8715" s="29">
        <v>1</v>
      </c>
      <c r="E8715" s="29">
        <v>1</v>
      </c>
      <c r="F8715" s="29">
        <v>23217.842000000001</v>
      </c>
      <c r="G8715" s="29">
        <v>1</v>
      </c>
      <c r="H8715" s="29">
        <v>1</v>
      </c>
      <c r="I8715" s="29">
        <v>1</v>
      </c>
      <c r="K8715" s="432"/>
      <c r="L8715" s="432" t="e">
        <f>IF(K8715=0,#REF!,0)</f>
        <v>#REF!</v>
      </c>
      <c r="O8715">
        <v>64171.127745999998</v>
      </c>
      <c r="P8715">
        <v>157</v>
      </c>
    </row>
    <row r="8716" spans="1:16">
      <c r="A8716" s="29">
        <v>8714</v>
      </c>
      <c r="B8716" s="29">
        <v>1032.623999999998</v>
      </c>
      <c r="C8716" s="29">
        <v>22241.915999999899</v>
      </c>
      <c r="D8716" s="29">
        <v>1</v>
      </c>
      <c r="E8716" s="29">
        <v>1</v>
      </c>
      <c r="F8716" s="29">
        <v>28768.148000000001</v>
      </c>
      <c r="G8716" s="29">
        <v>1</v>
      </c>
      <c r="H8716" s="29">
        <v>1</v>
      </c>
      <c r="I8716" s="29">
        <v>1</v>
      </c>
      <c r="K8716" s="432"/>
      <c r="L8716" s="432" t="e">
        <f>IF(K8716=0,#REF!,0)</f>
        <v>#REF!</v>
      </c>
      <c r="O8716">
        <v>60711.639647999997</v>
      </c>
      <c r="P8716">
        <v>151</v>
      </c>
    </row>
    <row r="8717" spans="1:16">
      <c r="A8717" s="29">
        <v>8715</v>
      </c>
      <c r="B8717" s="29">
        <v>1032.623999999998</v>
      </c>
      <c r="C8717" s="29">
        <v>22127.593999999888</v>
      </c>
      <c r="D8717" s="29">
        <v>1</v>
      </c>
      <c r="E8717" s="29">
        <v>1</v>
      </c>
      <c r="F8717" s="29">
        <v>33429.404999999897</v>
      </c>
      <c r="G8717" s="29">
        <v>1</v>
      </c>
      <c r="H8717" s="29">
        <v>1</v>
      </c>
      <c r="I8717" s="29">
        <v>1</v>
      </c>
      <c r="K8717" s="432"/>
      <c r="L8717" s="432" t="e">
        <f>IF(K8717=0,#REF!,0)</f>
        <v>#REF!</v>
      </c>
      <c r="O8717">
        <v>58546.312621999998</v>
      </c>
      <c r="P8717">
        <v>146</v>
      </c>
    </row>
    <row r="8718" spans="1:16">
      <c r="A8718" s="29">
        <v>8716</v>
      </c>
      <c r="B8718" s="29">
        <v>1032.623999999998</v>
      </c>
      <c r="C8718" s="29">
        <v>21972.725999999901</v>
      </c>
      <c r="D8718" s="29">
        <v>1</v>
      </c>
      <c r="E8718" s="29">
        <v>1</v>
      </c>
      <c r="F8718" s="29">
        <v>37315.911</v>
      </c>
      <c r="G8718" s="29">
        <v>1</v>
      </c>
      <c r="H8718" s="29">
        <v>1</v>
      </c>
      <c r="I8718" s="29">
        <v>1</v>
      </c>
      <c r="K8718" s="432"/>
      <c r="L8718" s="432" t="e">
        <f>IF(K8718=0,#REF!,0)</f>
        <v>#REF!</v>
      </c>
      <c r="O8718">
        <v>58206.515869000003</v>
      </c>
      <c r="P8718">
        <v>142</v>
      </c>
    </row>
    <row r="8719" spans="1:16">
      <c r="A8719" s="29">
        <v>8717</v>
      </c>
      <c r="B8719" s="29">
        <v>1032.623999999998</v>
      </c>
      <c r="C8719" s="29">
        <v>21820.905999999901</v>
      </c>
      <c r="D8719" s="29">
        <v>1</v>
      </c>
      <c r="E8719" s="29">
        <v>1</v>
      </c>
      <c r="F8719" s="29">
        <v>40661.421999999897</v>
      </c>
      <c r="G8719" s="29">
        <v>1</v>
      </c>
      <c r="H8719" s="29">
        <v>1</v>
      </c>
      <c r="I8719" s="29">
        <v>1</v>
      </c>
      <c r="K8719" s="432"/>
      <c r="L8719" s="432" t="e">
        <f>IF(K8719=0,#REF!,0)</f>
        <v>#REF!</v>
      </c>
      <c r="O8719">
        <v>58974.060576999997</v>
      </c>
      <c r="P8719">
        <v>139</v>
      </c>
    </row>
    <row r="8720" spans="1:16">
      <c r="A8720" s="29">
        <v>8718</v>
      </c>
      <c r="B8720" s="29">
        <v>1762.222</v>
      </c>
      <c r="C8720" s="29">
        <v>21709.5959999999</v>
      </c>
      <c r="D8720" s="29">
        <v>1</v>
      </c>
      <c r="E8720" s="29">
        <v>1</v>
      </c>
      <c r="F8720" s="29">
        <v>45035.692999999897</v>
      </c>
      <c r="G8720" s="29">
        <v>1</v>
      </c>
      <c r="H8720" s="29">
        <v>1</v>
      </c>
      <c r="I8720" s="29">
        <v>1</v>
      </c>
      <c r="K8720" s="432"/>
      <c r="L8720" s="432" t="e">
        <f>IF(K8720=0,#REF!,0)</f>
        <v>#REF!</v>
      </c>
      <c r="O8720">
        <v>58865.756104</v>
      </c>
      <c r="P8720">
        <v>132</v>
      </c>
    </row>
    <row r="8721" spans="1:16">
      <c r="A8721" s="29">
        <v>8719</v>
      </c>
      <c r="B8721" s="29">
        <v>6139.8579999999993</v>
      </c>
      <c r="C8721" s="29">
        <v>21680.4709999999</v>
      </c>
      <c r="D8721" s="29">
        <v>1</v>
      </c>
      <c r="E8721" s="29">
        <v>1</v>
      </c>
      <c r="F8721" s="29">
        <v>122919.348</v>
      </c>
      <c r="G8721" s="29">
        <v>1</v>
      </c>
      <c r="H8721" s="29">
        <v>1</v>
      </c>
      <c r="I8721" s="29">
        <v>1</v>
      </c>
      <c r="K8721" s="432"/>
      <c r="L8721" s="432" t="e">
        <f>IF(K8721=0,#REF!,0)</f>
        <v>#REF!</v>
      </c>
      <c r="O8721">
        <v>59309.190247999999</v>
      </c>
      <c r="P8721">
        <v>130</v>
      </c>
    </row>
    <row r="8722" spans="1:16">
      <c r="A8722" s="29">
        <v>8720</v>
      </c>
      <c r="B8722" s="29">
        <v>1762.222</v>
      </c>
      <c r="C8722" s="29">
        <v>48684.883999999882</v>
      </c>
      <c r="D8722" s="29">
        <v>1</v>
      </c>
      <c r="E8722" s="29">
        <v>1</v>
      </c>
      <c r="F8722" s="29">
        <v>125204.647999999</v>
      </c>
      <c r="G8722" s="29">
        <v>1</v>
      </c>
      <c r="H8722" s="29">
        <v>1</v>
      </c>
      <c r="I8722" s="29">
        <v>1</v>
      </c>
      <c r="K8722" s="432"/>
      <c r="L8722" s="432" t="e">
        <f>IF(K8722=0,#REF!,0)</f>
        <v>#REF!</v>
      </c>
      <c r="O8722">
        <v>59440.050353999999</v>
      </c>
      <c r="P8722">
        <v>140</v>
      </c>
    </row>
    <row r="8723" spans="1:16">
      <c r="A8723" s="29">
        <v>8721</v>
      </c>
      <c r="B8723" s="29">
        <v>1032.623999999998</v>
      </c>
      <c r="C8723" s="29">
        <v>76614.462999999902</v>
      </c>
      <c r="D8723" s="29">
        <v>1</v>
      </c>
      <c r="E8723" s="29">
        <v>1</v>
      </c>
      <c r="F8723" s="29">
        <v>116351.63199999899</v>
      </c>
      <c r="G8723" s="29">
        <v>1</v>
      </c>
      <c r="H8723" s="29">
        <v>1</v>
      </c>
      <c r="I8723" s="29">
        <v>1</v>
      </c>
      <c r="K8723" s="432"/>
      <c r="L8723" s="432" t="e">
        <f>IF(K8723=0,#REF!,0)</f>
        <v>#REF!</v>
      </c>
      <c r="O8723">
        <v>60062.506773000001</v>
      </c>
      <c r="P8723">
        <v>150</v>
      </c>
    </row>
    <row r="8724" spans="1:16">
      <c r="A8724" s="29">
        <v>8722</v>
      </c>
      <c r="B8724" s="29">
        <v>1153.2399999999991</v>
      </c>
      <c r="C8724" s="29">
        <v>92918.146999999895</v>
      </c>
      <c r="D8724" s="29">
        <v>1</v>
      </c>
      <c r="E8724" s="29">
        <v>1</v>
      </c>
      <c r="F8724" s="29">
        <v>103542.899</v>
      </c>
      <c r="G8724" s="29">
        <v>1</v>
      </c>
      <c r="H8724" s="29">
        <v>1</v>
      </c>
      <c r="I8724" s="29">
        <v>1</v>
      </c>
      <c r="K8724" s="432"/>
      <c r="L8724" s="432" t="e">
        <f>IF(K8724=0,#REF!,0)</f>
        <v>#REF!</v>
      </c>
      <c r="O8724">
        <v>61933.677734999997</v>
      </c>
      <c r="P8724">
        <v>139</v>
      </c>
    </row>
    <row r="8725" spans="1:16">
      <c r="A8725" s="29">
        <v>8723</v>
      </c>
      <c r="B8725" s="29">
        <v>1213.5469999999989</v>
      </c>
      <c r="C8725" s="29">
        <v>108929.66899999981</v>
      </c>
      <c r="D8725" s="29">
        <v>1</v>
      </c>
      <c r="E8725" s="29">
        <v>1</v>
      </c>
      <c r="F8725" s="29">
        <v>90217.70199999999</v>
      </c>
      <c r="G8725" s="29">
        <v>1</v>
      </c>
      <c r="H8725" s="29">
        <v>1</v>
      </c>
      <c r="I8725" s="29">
        <v>1</v>
      </c>
      <c r="K8725" s="432"/>
      <c r="L8725" s="432" t="e">
        <f>IF(K8725=0,#REF!,0)</f>
        <v>#REF!</v>
      </c>
      <c r="O8725">
        <v>62875.176697000003</v>
      </c>
      <c r="P8725">
        <v>124</v>
      </c>
    </row>
    <row r="8726" spans="1:16">
      <c r="A8726" s="29">
        <v>8724</v>
      </c>
      <c r="B8726" s="29">
        <v>1213.5469999999989</v>
      </c>
      <c r="C8726" s="29">
        <v>92567.385999999911</v>
      </c>
      <c r="D8726" s="29">
        <v>1</v>
      </c>
      <c r="E8726" s="29">
        <v>1</v>
      </c>
      <c r="F8726" s="29">
        <v>78569.740000000005</v>
      </c>
      <c r="G8726" s="29">
        <v>1</v>
      </c>
      <c r="H8726" s="29">
        <v>1</v>
      </c>
      <c r="I8726" s="29">
        <v>1</v>
      </c>
      <c r="K8726" s="432"/>
      <c r="L8726" s="432" t="e">
        <f>IF(K8726=0,#REF!,0)</f>
        <v>#REF!</v>
      </c>
      <c r="O8726">
        <v>62895.158142</v>
      </c>
      <c r="P8726">
        <v>115</v>
      </c>
    </row>
    <row r="8727" spans="1:16">
      <c r="A8727" s="29">
        <v>8725</v>
      </c>
      <c r="B8727" s="29">
        <v>6200.1660000000002</v>
      </c>
      <c r="C8727" s="29">
        <v>55210.385999999897</v>
      </c>
      <c r="D8727" s="29">
        <v>1</v>
      </c>
      <c r="E8727" s="29">
        <v>1</v>
      </c>
      <c r="F8727" s="29">
        <v>60237.655999999894</v>
      </c>
      <c r="G8727" s="29">
        <v>1</v>
      </c>
      <c r="H8727" s="29">
        <v>1</v>
      </c>
      <c r="I8727" s="29">
        <v>1</v>
      </c>
      <c r="K8727" s="432"/>
      <c r="L8727" s="432" t="e">
        <f>IF(K8727=0,#REF!,0)</f>
        <v>#REF!</v>
      </c>
      <c r="O8727">
        <v>60236.71228</v>
      </c>
      <c r="P8727">
        <v>102</v>
      </c>
    </row>
    <row r="8728" spans="1:16">
      <c r="A8728" s="29">
        <v>8726</v>
      </c>
      <c r="B8728" s="29">
        <v>1762.222</v>
      </c>
      <c r="C8728" s="29">
        <v>74207.957999999897</v>
      </c>
      <c r="D8728" s="29">
        <v>1</v>
      </c>
      <c r="E8728" s="29">
        <v>1</v>
      </c>
      <c r="F8728" s="29">
        <v>61568.684999999903</v>
      </c>
      <c r="G8728" s="29">
        <v>1</v>
      </c>
      <c r="H8728" s="29">
        <v>1</v>
      </c>
      <c r="I8728" s="29">
        <v>1</v>
      </c>
      <c r="K8728" s="432"/>
      <c r="L8728" s="432" t="e">
        <f>IF(K8728=0,#REF!,0)</f>
        <v>#REF!</v>
      </c>
      <c r="O8728">
        <v>59373.093871999998</v>
      </c>
      <c r="P8728">
        <v>105</v>
      </c>
    </row>
    <row r="8729" spans="1:16">
      <c r="A8729" s="29">
        <v>8727</v>
      </c>
      <c r="B8729" s="29">
        <v>1032.623999999998</v>
      </c>
      <c r="C8729" s="29">
        <v>105673.1489999998</v>
      </c>
      <c r="D8729" s="29">
        <v>1</v>
      </c>
      <c r="E8729" s="29">
        <v>1</v>
      </c>
      <c r="F8729" s="29">
        <v>59007.530999999901</v>
      </c>
      <c r="G8729" s="29">
        <v>1</v>
      </c>
      <c r="H8729" s="29">
        <v>1</v>
      </c>
      <c r="I8729" s="29">
        <v>1</v>
      </c>
      <c r="K8729" s="432"/>
      <c r="L8729" s="432" t="e">
        <f>IF(K8729=0,#REF!,0)</f>
        <v>#REF!</v>
      </c>
      <c r="O8729">
        <v>60171.391174999997</v>
      </c>
      <c r="P8729">
        <v>100</v>
      </c>
    </row>
    <row r="8730" spans="1:16">
      <c r="A8730" s="29">
        <v>8728</v>
      </c>
      <c r="B8730" s="29">
        <v>1032.623999999998</v>
      </c>
      <c r="C8730" s="29">
        <v>89644.058999999892</v>
      </c>
      <c r="D8730" s="29">
        <v>1</v>
      </c>
      <c r="E8730" s="29">
        <v>1</v>
      </c>
      <c r="F8730" s="29">
        <v>59309.665999999997</v>
      </c>
      <c r="G8730" s="29">
        <v>1</v>
      </c>
      <c r="H8730" s="29">
        <v>1</v>
      </c>
      <c r="I8730" s="29">
        <v>1</v>
      </c>
      <c r="K8730" s="432"/>
      <c r="L8730" s="432" t="e">
        <f>IF(K8730=0,#REF!,0)</f>
        <v>#REF!</v>
      </c>
      <c r="O8730">
        <v>59875.000059999998</v>
      </c>
      <c r="P8730">
        <v>113</v>
      </c>
    </row>
    <row r="8731" spans="1:16">
      <c r="A8731" s="29">
        <v>8729</v>
      </c>
      <c r="B8731" s="29">
        <v>1032.623999999998</v>
      </c>
      <c r="C8731" s="29">
        <v>77862.126999999891</v>
      </c>
      <c r="D8731" s="29">
        <v>1</v>
      </c>
      <c r="E8731" s="29">
        <v>1</v>
      </c>
      <c r="F8731" s="29">
        <v>64043.877</v>
      </c>
      <c r="G8731" s="29">
        <v>1</v>
      </c>
      <c r="H8731" s="29">
        <v>1</v>
      </c>
      <c r="I8731" s="29">
        <v>1</v>
      </c>
      <c r="K8731" s="432"/>
      <c r="L8731" s="432" t="e">
        <f>IF(K8731=0,#REF!,0)</f>
        <v>#REF!</v>
      </c>
      <c r="O8731">
        <v>59869.458313000003</v>
      </c>
      <c r="P8731">
        <v>121</v>
      </c>
    </row>
    <row r="8732" spans="1:16">
      <c r="A8732" s="29">
        <v>8730</v>
      </c>
      <c r="B8732" s="29">
        <v>1762.222</v>
      </c>
      <c r="C8732" s="29">
        <v>46294.592999999892</v>
      </c>
      <c r="D8732" s="29">
        <v>1</v>
      </c>
      <c r="E8732" s="29">
        <v>1</v>
      </c>
      <c r="F8732" s="29">
        <v>68625.441999999894</v>
      </c>
      <c r="G8732" s="29">
        <v>1</v>
      </c>
      <c r="H8732" s="29">
        <v>1</v>
      </c>
      <c r="I8732" s="29">
        <v>1</v>
      </c>
      <c r="K8732" s="432"/>
      <c r="L8732" s="432" t="e">
        <f>IF(K8732=0,#REF!,0)</f>
        <v>#REF!</v>
      </c>
      <c r="O8732">
        <v>60232.309266999997</v>
      </c>
      <c r="P8732">
        <v>136</v>
      </c>
    </row>
    <row r="8733" spans="1:16">
      <c r="A8733" s="29">
        <v>8731</v>
      </c>
      <c r="B8733" s="29">
        <v>6139.8579999999993</v>
      </c>
      <c r="C8733" s="29">
        <v>31204.90799999989</v>
      </c>
      <c r="D8733" s="29">
        <v>1</v>
      </c>
      <c r="E8733" s="29">
        <v>1</v>
      </c>
      <c r="F8733" s="29">
        <v>64107.330999999991</v>
      </c>
      <c r="G8733" s="29">
        <v>1</v>
      </c>
      <c r="H8733" s="29">
        <v>1</v>
      </c>
      <c r="I8733" s="29">
        <v>1</v>
      </c>
      <c r="K8733" s="432"/>
      <c r="L8733" s="432" t="e">
        <f>IF(K8733=0,#REF!,0)</f>
        <v>#REF!</v>
      </c>
      <c r="O8733">
        <v>61612.783690999997</v>
      </c>
      <c r="P8733">
        <v>148</v>
      </c>
    </row>
    <row r="8734" spans="1:16">
      <c r="A8734" s="29">
        <v>8732</v>
      </c>
      <c r="B8734" s="29">
        <v>7599.07</v>
      </c>
      <c r="C8734" s="29">
        <v>32650.803999999898</v>
      </c>
      <c r="D8734" s="29">
        <v>1</v>
      </c>
      <c r="E8734" s="29">
        <v>1</v>
      </c>
      <c r="F8734" s="29">
        <v>64291.201999999903</v>
      </c>
      <c r="G8734" s="29">
        <v>1</v>
      </c>
      <c r="H8734" s="29">
        <v>1</v>
      </c>
      <c r="I8734" s="29">
        <v>1</v>
      </c>
      <c r="K8734" s="432"/>
      <c r="L8734" s="432" t="e">
        <f>IF(K8734=0,#REF!,0)</f>
        <v>#REF!</v>
      </c>
      <c r="O8734">
        <v>60747.904906999996</v>
      </c>
      <c r="P8734">
        <v>144</v>
      </c>
    </row>
    <row r="8735" spans="1:16">
      <c r="A8735" s="29">
        <v>8733</v>
      </c>
      <c r="B8735" s="29">
        <v>1762.222</v>
      </c>
      <c r="C8735" s="29">
        <v>18292.2609999999</v>
      </c>
      <c r="D8735" s="29">
        <v>1</v>
      </c>
      <c r="E8735" s="29">
        <v>1</v>
      </c>
      <c r="F8735" s="29">
        <v>76903.161999999895</v>
      </c>
      <c r="G8735" s="29">
        <v>1</v>
      </c>
      <c r="H8735" s="29">
        <v>1</v>
      </c>
      <c r="I8735" s="29">
        <v>1</v>
      </c>
      <c r="K8735" s="432"/>
      <c r="L8735" s="432" t="e">
        <f>IF(K8735=0,#REF!,0)</f>
        <v>#REF!</v>
      </c>
      <c r="O8735">
        <v>60106.009581999999</v>
      </c>
      <c r="P8735">
        <v>150</v>
      </c>
    </row>
    <row r="8736" spans="1:16">
      <c r="A8736" s="29">
        <v>8734</v>
      </c>
      <c r="B8736" s="29">
        <v>1762.222</v>
      </c>
      <c r="C8736" s="29">
        <v>18007.4179999999</v>
      </c>
      <c r="D8736" s="29">
        <v>1</v>
      </c>
      <c r="E8736" s="29">
        <v>1</v>
      </c>
      <c r="F8736" s="29">
        <v>3487.84799999999</v>
      </c>
      <c r="G8736" s="29">
        <v>1</v>
      </c>
      <c r="H8736" s="29">
        <v>1</v>
      </c>
      <c r="I8736" s="29">
        <v>1</v>
      </c>
      <c r="K8736" s="432"/>
      <c r="L8736" s="432" t="e">
        <f>IF(K8736=0,#REF!,0)</f>
        <v>#REF!</v>
      </c>
      <c r="O8736">
        <v>58794.87732</v>
      </c>
      <c r="P8736">
        <v>149</v>
      </c>
    </row>
    <row r="8737" spans="1:16">
      <c r="A8737" s="29">
        <v>8735</v>
      </c>
      <c r="B8737" s="29">
        <v>1762.222</v>
      </c>
      <c r="C8737" s="29">
        <v>17779.2789999999</v>
      </c>
      <c r="D8737" s="29">
        <v>1</v>
      </c>
      <c r="E8737" s="29">
        <v>1</v>
      </c>
      <c r="F8737" s="29">
        <v>7342.2380000000003</v>
      </c>
      <c r="G8737" s="29">
        <v>1</v>
      </c>
      <c r="H8737" s="29">
        <v>1</v>
      </c>
      <c r="I8737" s="29">
        <v>1</v>
      </c>
      <c r="K8737" s="432"/>
      <c r="L8737" s="432" t="e">
        <f>IF(K8737=0,#REF!,0)</f>
        <v>#REF!</v>
      </c>
      <c r="O8737">
        <v>59016.411499000002</v>
      </c>
      <c r="P8737">
        <v>153</v>
      </c>
    </row>
    <row r="8738" spans="1:16">
      <c r="A8738" s="29">
        <v>8736</v>
      </c>
      <c r="B8738" s="29">
        <v>1032.623999999998</v>
      </c>
      <c r="C8738" s="29">
        <v>18012.322999999898</v>
      </c>
      <c r="D8738" s="29">
        <v>1</v>
      </c>
      <c r="E8738" s="29">
        <v>1</v>
      </c>
      <c r="F8738" s="29">
        <v>17621.004000000001</v>
      </c>
      <c r="G8738" s="29">
        <v>1</v>
      </c>
      <c r="H8738" s="29">
        <v>1</v>
      </c>
      <c r="I8738" s="29">
        <v>1</v>
      </c>
      <c r="K8738" s="432"/>
      <c r="L8738" s="432" t="e">
        <f>IF(K8738=0,#REF!,0)</f>
        <v>#REF!</v>
      </c>
      <c r="O8738">
        <v>60157.774841999999</v>
      </c>
      <c r="P8738">
        <v>144</v>
      </c>
    </row>
    <row r="8739" spans="1:16">
      <c r="A8739" s="29">
        <v>8737</v>
      </c>
      <c r="B8739" s="29">
        <v>1032.623999999998</v>
      </c>
      <c r="C8739" s="29">
        <v>18325.209999999901</v>
      </c>
      <c r="D8739" s="29">
        <v>1</v>
      </c>
      <c r="E8739" s="29">
        <v>1</v>
      </c>
      <c r="F8739" s="29">
        <v>26274.745999999901</v>
      </c>
      <c r="G8739" s="29">
        <v>1</v>
      </c>
      <c r="H8739" s="29">
        <v>1</v>
      </c>
      <c r="I8739" s="29">
        <v>1</v>
      </c>
      <c r="K8739" s="432"/>
      <c r="L8739" s="432" t="e">
        <f>IF(K8739=0,#REF!,0)</f>
        <v>#REF!</v>
      </c>
      <c r="O8739">
        <v>59831.652221999997</v>
      </c>
      <c r="P8739">
        <v>138</v>
      </c>
    </row>
    <row r="8740" spans="1:16">
      <c r="A8740" s="29">
        <v>8738</v>
      </c>
      <c r="B8740" s="29">
        <v>1032.623999999998</v>
      </c>
      <c r="C8740" s="29">
        <v>18622.176999999901</v>
      </c>
      <c r="D8740" s="29">
        <v>1</v>
      </c>
      <c r="E8740" s="29">
        <v>1</v>
      </c>
      <c r="F8740" s="29">
        <v>35645.682000000001</v>
      </c>
      <c r="G8740" s="29">
        <v>1</v>
      </c>
      <c r="H8740" s="29">
        <v>1</v>
      </c>
      <c r="I8740" s="29">
        <v>1</v>
      </c>
      <c r="K8740" s="432"/>
      <c r="L8740" s="432" t="e">
        <f>IF(K8740=0,#REF!,0)</f>
        <v>#REF!</v>
      </c>
      <c r="O8740">
        <v>56600.860655999997</v>
      </c>
      <c r="P8740">
        <v>136</v>
      </c>
    </row>
    <row r="8741" spans="1:16">
      <c r="A8741" s="29">
        <v>8739</v>
      </c>
      <c r="B8741" s="29">
        <v>1032.623999999998</v>
      </c>
      <c r="C8741" s="29">
        <v>18975.839999999898</v>
      </c>
      <c r="D8741" s="29">
        <v>1</v>
      </c>
      <c r="E8741" s="29">
        <v>1</v>
      </c>
      <c r="F8741" s="29">
        <v>43991.766000000003</v>
      </c>
      <c r="G8741" s="29">
        <v>1</v>
      </c>
      <c r="H8741" s="29">
        <v>1</v>
      </c>
      <c r="I8741" s="29">
        <v>1</v>
      </c>
      <c r="K8741" s="432"/>
      <c r="L8741" s="432" t="e">
        <f>IF(K8741=0,#REF!,0)</f>
        <v>#REF!</v>
      </c>
      <c r="O8741">
        <v>54945.547760000001</v>
      </c>
      <c r="P8741">
        <v>137</v>
      </c>
    </row>
    <row r="8742" spans="1:16">
      <c r="A8742" s="29">
        <v>8740</v>
      </c>
      <c r="B8742" s="29">
        <v>1032.623999999998</v>
      </c>
      <c r="C8742" s="29">
        <v>19259.308999999899</v>
      </c>
      <c r="D8742" s="29">
        <v>1</v>
      </c>
      <c r="E8742" s="29">
        <v>1</v>
      </c>
      <c r="F8742" s="29">
        <v>50329.661999999902</v>
      </c>
      <c r="G8742" s="29">
        <v>1</v>
      </c>
      <c r="H8742" s="29">
        <v>1</v>
      </c>
      <c r="I8742" s="29">
        <v>1</v>
      </c>
      <c r="K8742" s="432"/>
      <c r="L8742" s="432" t="e">
        <f>IF(K8742=0,#REF!,0)</f>
        <v>#REF!</v>
      </c>
      <c r="O8742">
        <v>55004.793151999998</v>
      </c>
      <c r="P8742">
        <v>133</v>
      </c>
    </row>
    <row r="8743" spans="1:16">
      <c r="A8743" s="29">
        <v>8741</v>
      </c>
      <c r="B8743" s="29">
        <v>1032.623999999998</v>
      </c>
      <c r="C8743" s="29">
        <v>19582.535999999891</v>
      </c>
      <c r="D8743" s="29">
        <v>1</v>
      </c>
      <c r="E8743" s="29">
        <v>1</v>
      </c>
      <c r="F8743" s="29">
        <v>56174.355999999898</v>
      </c>
      <c r="G8743" s="29">
        <v>1</v>
      </c>
      <c r="H8743" s="29">
        <v>1</v>
      </c>
      <c r="I8743" s="29">
        <v>1</v>
      </c>
      <c r="K8743" s="432"/>
      <c r="L8743" s="432" t="e">
        <f>IF(K8743=0,#REF!,0)</f>
        <v>#REF!</v>
      </c>
      <c r="O8743">
        <v>54759.393004999998</v>
      </c>
      <c r="P8743">
        <v>127</v>
      </c>
    </row>
    <row r="8744" spans="1:16">
      <c r="A8744" s="29">
        <v>8742</v>
      </c>
      <c r="B8744" s="29">
        <v>1762.222</v>
      </c>
      <c r="C8744" s="29">
        <v>19865.142999999902</v>
      </c>
      <c r="D8744" s="29">
        <v>1</v>
      </c>
      <c r="E8744" s="29">
        <v>1</v>
      </c>
      <c r="F8744" s="29">
        <v>61825.927000000003</v>
      </c>
      <c r="G8744" s="29">
        <v>1</v>
      </c>
      <c r="H8744" s="29">
        <v>1</v>
      </c>
      <c r="I8744" s="29">
        <v>1</v>
      </c>
      <c r="K8744" s="432"/>
      <c r="L8744" s="432" t="e">
        <f>IF(K8744=0,#REF!,0)</f>
        <v>#REF!</v>
      </c>
      <c r="O8744">
        <v>55420.929596000002</v>
      </c>
      <c r="P8744">
        <v>131</v>
      </c>
    </row>
    <row r="8745" spans="1:16">
      <c r="A8745" s="29">
        <v>8743</v>
      </c>
      <c r="B8745" s="29">
        <v>6139.8579999999993</v>
      </c>
      <c r="C8745" s="29">
        <v>20247.133999999889</v>
      </c>
      <c r="D8745" s="29">
        <v>1</v>
      </c>
      <c r="E8745" s="29">
        <v>1</v>
      </c>
      <c r="F8745" s="29">
        <v>141305.65400000001</v>
      </c>
      <c r="G8745" s="29">
        <v>1</v>
      </c>
      <c r="H8745" s="29">
        <v>1</v>
      </c>
      <c r="I8745" s="29">
        <v>1</v>
      </c>
      <c r="K8745" s="432"/>
      <c r="L8745" s="432" t="e">
        <f>IF(K8745=0,#REF!,0)</f>
        <v>#REF!</v>
      </c>
      <c r="O8745">
        <v>55898.622468000001</v>
      </c>
      <c r="P8745">
        <v>133</v>
      </c>
    </row>
    <row r="8746" spans="1:16">
      <c r="A8746" s="29">
        <v>8744</v>
      </c>
      <c r="B8746" s="29">
        <v>1762.222</v>
      </c>
      <c r="C8746" s="29">
        <v>49189.282999999887</v>
      </c>
      <c r="D8746" s="29">
        <v>1</v>
      </c>
      <c r="E8746" s="29">
        <v>1</v>
      </c>
      <c r="F8746" s="29">
        <v>143793.55100000001</v>
      </c>
      <c r="G8746" s="29">
        <v>1</v>
      </c>
      <c r="H8746" s="29">
        <v>1</v>
      </c>
      <c r="I8746" s="29">
        <v>1</v>
      </c>
      <c r="K8746" s="432"/>
      <c r="L8746" s="432" t="e">
        <f>IF(K8746=0,#REF!,0)</f>
        <v>#REF!</v>
      </c>
      <c r="O8746">
        <v>54997.475463000002</v>
      </c>
      <c r="P8746">
        <v>131</v>
      </c>
    </row>
    <row r="8747" spans="1:16">
      <c r="A8747" s="29">
        <v>8745</v>
      </c>
      <c r="B8747" s="29">
        <v>1032.623999999998</v>
      </c>
      <c r="C8747" s="29">
        <v>77131.614999999889</v>
      </c>
      <c r="D8747" s="29">
        <v>1</v>
      </c>
      <c r="E8747" s="29">
        <v>1</v>
      </c>
      <c r="F8747" s="29">
        <v>136639.011999999</v>
      </c>
      <c r="G8747" s="29">
        <v>1</v>
      </c>
      <c r="H8747" s="29">
        <v>1</v>
      </c>
      <c r="I8747" s="29">
        <v>1</v>
      </c>
      <c r="K8747" s="432"/>
      <c r="L8747" s="432" t="e">
        <f>IF(K8747=0,#REF!,0)</f>
        <v>#REF!</v>
      </c>
      <c r="O8747">
        <v>54371.198394999999</v>
      </c>
      <c r="P8747">
        <v>140</v>
      </c>
    </row>
    <row r="8748" spans="1:16">
      <c r="A8748" s="29">
        <v>8746</v>
      </c>
      <c r="B8748" s="29">
        <v>1153.2399999999991</v>
      </c>
      <c r="C8748" s="29">
        <v>93451.447999999888</v>
      </c>
      <c r="D8748" s="29">
        <v>1</v>
      </c>
      <c r="E8748" s="29">
        <v>1</v>
      </c>
      <c r="F8748" s="29">
        <v>125069.61999999901</v>
      </c>
      <c r="G8748" s="29">
        <v>1</v>
      </c>
      <c r="H8748" s="29">
        <v>1</v>
      </c>
      <c r="I8748" s="29">
        <v>1</v>
      </c>
      <c r="K8748" s="432"/>
      <c r="L8748" s="432" t="e">
        <f>IF(K8748=0,#REF!,0)</f>
        <v>#REF!</v>
      </c>
      <c r="O8748">
        <v>53751.251831000001</v>
      </c>
      <c r="P8748">
        <v>133</v>
      </c>
    </row>
    <row r="8749" spans="1:16">
      <c r="A8749" s="29">
        <v>8747</v>
      </c>
      <c r="B8749" s="29">
        <v>1213.5469999999989</v>
      </c>
      <c r="C8749" s="29">
        <v>109510.84399999979</v>
      </c>
      <c r="D8749" s="29">
        <v>1</v>
      </c>
      <c r="E8749" s="29">
        <v>1</v>
      </c>
      <c r="F8749" s="29">
        <v>114951.296</v>
      </c>
      <c r="G8749" s="29">
        <v>1</v>
      </c>
      <c r="H8749" s="29">
        <v>1</v>
      </c>
      <c r="I8749" s="29">
        <v>1</v>
      </c>
      <c r="K8749" s="432"/>
      <c r="L8749" s="432" t="e">
        <f>IF(K8749=0,#REF!,0)</f>
        <v>#REF!</v>
      </c>
      <c r="O8749">
        <v>52948.804046999998</v>
      </c>
      <c r="P8749">
        <v>120</v>
      </c>
    </row>
    <row r="8750" spans="1:16">
      <c r="A8750" s="29">
        <v>8748</v>
      </c>
      <c r="B8750" s="29">
        <v>1213.5469999999989</v>
      </c>
      <c r="C8750" s="29">
        <v>93144.841999999902</v>
      </c>
      <c r="D8750" s="29">
        <v>1</v>
      </c>
      <c r="E8750" s="29">
        <v>1</v>
      </c>
      <c r="F8750" s="29">
        <v>105621.228999999</v>
      </c>
      <c r="G8750" s="29">
        <v>1</v>
      </c>
      <c r="H8750" s="29">
        <v>1</v>
      </c>
      <c r="I8750" s="29">
        <v>1</v>
      </c>
      <c r="K8750" s="432">
        <v>3147.1344588149691</v>
      </c>
      <c r="L8750" s="432">
        <f>IF(K8750=0,#REF!,0)</f>
        <v>0</v>
      </c>
      <c r="O8750">
        <v>53294.111786000001</v>
      </c>
      <c r="P8750">
        <v>112</v>
      </c>
    </row>
    <row r="8751" spans="1:16">
      <c r="A8751" s="29">
        <v>8749</v>
      </c>
      <c r="B8751" s="29">
        <v>6200.1660000000002</v>
      </c>
      <c r="C8751" s="29">
        <v>55854.307999999888</v>
      </c>
      <c r="D8751" s="29">
        <v>1</v>
      </c>
      <c r="E8751" s="29">
        <v>1</v>
      </c>
      <c r="F8751" s="29">
        <v>89193.381999999896</v>
      </c>
      <c r="G8751" s="29">
        <v>1</v>
      </c>
      <c r="H8751" s="29">
        <v>1</v>
      </c>
      <c r="I8751" s="29">
        <v>1</v>
      </c>
      <c r="K8751" s="432"/>
      <c r="L8751" s="432" t="e">
        <f>IF(K8751=0,#REF!,0)</f>
        <v>#REF!</v>
      </c>
      <c r="O8751">
        <v>51907.696410999997</v>
      </c>
      <c r="P8751">
        <v>102</v>
      </c>
    </row>
    <row r="8752" spans="1:16">
      <c r="A8752" s="29">
        <v>8750</v>
      </c>
      <c r="B8752" s="29">
        <v>1762.222</v>
      </c>
      <c r="C8752" s="29">
        <v>75002.421999999904</v>
      </c>
      <c r="D8752" s="29">
        <v>1</v>
      </c>
      <c r="E8752" s="29">
        <v>1</v>
      </c>
      <c r="F8752" s="29">
        <v>92069.547999999981</v>
      </c>
      <c r="G8752" s="29">
        <v>1</v>
      </c>
      <c r="H8752" s="29">
        <v>1</v>
      </c>
      <c r="I8752" s="29">
        <v>1</v>
      </c>
      <c r="K8752" s="432">
        <v>7813.990593428899</v>
      </c>
      <c r="L8752" s="432">
        <f>IF(K8752=0,#REF!,0)</f>
        <v>0</v>
      </c>
      <c r="O8752">
        <v>52448.358244000003</v>
      </c>
      <c r="P8752">
        <v>103</v>
      </c>
    </row>
    <row r="8753" spans="1:16">
      <c r="A8753" s="29">
        <v>8751</v>
      </c>
      <c r="B8753" s="29">
        <v>1032.623999999998</v>
      </c>
      <c r="C8753" s="29">
        <v>106591.41599999979</v>
      </c>
      <c r="D8753" s="29">
        <v>1</v>
      </c>
      <c r="E8753" s="29">
        <v>1</v>
      </c>
      <c r="F8753" s="29">
        <v>90089.444999999992</v>
      </c>
      <c r="G8753" s="29">
        <v>1</v>
      </c>
      <c r="H8753" s="29">
        <v>1</v>
      </c>
      <c r="I8753" s="29">
        <v>1</v>
      </c>
      <c r="K8753" s="432"/>
      <c r="L8753" s="432" t="e">
        <f>IF(K8753=0,#REF!,0)</f>
        <v>#REF!</v>
      </c>
      <c r="O8753">
        <v>52167.626038000002</v>
      </c>
      <c r="P8753">
        <v>103</v>
      </c>
    </row>
    <row r="8754" spans="1:16">
      <c r="A8754" s="29">
        <v>8752</v>
      </c>
      <c r="B8754" s="29">
        <v>1032.623999999998</v>
      </c>
      <c r="C8754" s="29">
        <v>90648.073999999906</v>
      </c>
      <c r="D8754" s="29">
        <v>1</v>
      </c>
      <c r="E8754" s="29">
        <v>1</v>
      </c>
      <c r="F8754" s="29">
        <v>90264.9</v>
      </c>
      <c r="G8754" s="29">
        <v>1</v>
      </c>
      <c r="H8754" s="29">
        <v>1</v>
      </c>
      <c r="I8754" s="29">
        <v>1</v>
      </c>
      <c r="K8754" s="432"/>
      <c r="L8754" s="432" t="e">
        <f>IF(K8754=0,#REF!,0)</f>
        <v>#REF!</v>
      </c>
      <c r="O8754">
        <v>52315.472382</v>
      </c>
      <c r="P8754">
        <v>111</v>
      </c>
    </row>
    <row r="8755" spans="1:16">
      <c r="A8755" s="29">
        <v>8753</v>
      </c>
      <c r="B8755" s="29">
        <v>1032.623999999998</v>
      </c>
      <c r="C8755" s="29">
        <v>78945.443999999901</v>
      </c>
      <c r="D8755" s="29">
        <v>1</v>
      </c>
      <c r="E8755" s="29">
        <v>1</v>
      </c>
      <c r="F8755" s="29">
        <v>94651.650999999983</v>
      </c>
      <c r="G8755" s="29">
        <v>1</v>
      </c>
      <c r="H8755" s="29">
        <v>1</v>
      </c>
      <c r="I8755" s="29">
        <v>1</v>
      </c>
      <c r="K8755" s="432"/>
      <c r="L8755" s="432" t="e">
        <f>IF(K8755=0,#REF!,0)</f>
        <v>#REF!</v>
      </c>
      <c r="O8755">
        <v>52981.771026000002</v>
      </c>
      <c r="P8755">
        <v>124</v>
      </c>
    </row>
    <row r="8756" spans="1:16">
      <c r="A8756" s="29">
        <v>8754</v>
      </c>
      <c r="B8756" s="29">
        <v>1762.222</v>
      </c>
      <c r="C8756" s="29">
        <v>47454.691999999894</v>
      </c>
      <c r="D8756" s="29">
        <v>1</v>
      </c>
      <c r="E8756" s="29">
        <v>1</v>
      </c>
      <c r="F8756" s="29">
        <v>99028.068999999901</v>
      </c>
      <c r="G8756" s="29">
        <v>1</v>
      </c>
      <c r="H8756" s="29">
        <v>1</v>
      </c>
      <c r="I8756" s="29">
        <v>1</v>
      </c>
      <c r="K8756" s="432"/>
      <c r="L8756" s="432" t="e">
        <f>IF(K8756=0,#REF!,0)</f>
        <v>#REF!</v>
      </c>
      <c r="O8756">
        <v>55117.788269999997</v>
      </c>
      <c r="P8756">
        <v>147</v>
      </c>
    </row>
    <row r="8757" spans="1:16">
      <c r="A8757" s="29">
        <v>8755</v>
      </c>
      <c r="B8757" s="29">
        <v>6139.8579999999993</v>
      </c>
      <c r="C8757" s="29">
        <v>32323.285999999898</v>
      </c>
      <c r="D8757" s="29">
        <v>1</v>
      </c>
      <c r="E8757" s="29">
        <v>1</v>
      </c>
      <c r="F8757" s="29">
        <v>89243.337999999989</v>
      </c>
      <c r="G8757" s="29">
        <v>1</v>
      </c>
      <c r="H8757" s="29">
        <v>1</v>
      </c>
      <c r="I8757" s="29">
        <v>1</v>
      </c>
      <c r="K8757" s="432"/>
      <c r="L8757" s="432" t="e">
        <f>IF(K8757=0,#REF!,0)</f>
        <v>#REF!</v>
      </c>
      <c r="O8757">
        <v>58349.978882000003</v>
      </c>
      <c r="P8757">
        <v>162</v>
      </c>
    </row>
    <row r="8758" spans="1:16">
      <c r="A8758" s="29">
        <v>8756</v>
      </c>
      <c r="B8758" s="29">
        <v>7599.07</v>
      </c>
      <c r="C8758" s="29">
        <v>33547.7579999999</v>
      </c>
      <c r="D8758" s="29">
        <v>1</v>
      </c>
      <c r="E8758" s="29">
        <v>1</v>
      </c>
      <c r="F8758" s="29">
        <v>85133.038</v>
      </c>
      <c r="G8758" s="29">
        <v>1</v>
      </c>
      <c r="H8758" s="29">
        <v>1</v>
      </c>
      <c r="I8758" s="29">
        <v>1</v>
      </c>
      <c r="K8758" s="432"/>
      <c r="L8758" s="432" t="e">
        <f>IF(K8758=0,#REF!,0)</f>
        <v>#REF!</v>
      </c>
      <c r="O8758">
        <v>57877.583922999998</v>
      </c>
      <c r="P8758">
        <v>165</v>
      </c>
    </row>
    <row r="8759" spans="1:16">
      <c r="A8759" s="29">
        <v>8757</v>
      </c>
      <c r="B8759" s="29">
        <v>1762.222</v>
      </c>
      <c r="C8759" s="29">
        <v>18866.555999999899</v>
      </c>
      <c r="D8759" s="29">
        <v>1</v>
      </c>
      <c r="E8759" s="29">
        <v>1</v>
      </c>
      <c r="F8759" s="29">
        <v>92774.927999999883</v>
      </c>
      <c r="G8759" s="29">
        <v>1</v>
      </c>
      <c r="H8759" s="29">
        <v>1</v>
      </c>
      <c r="I8759" s="29">
        <v>1</v>
      </c>
      <c r="K8759" s="432"/>
      <c r="L8759" s="432" t="e">
        <f>IF(K8759=0,#REF!,0)</f>
        <v>#REF!</v>
      </c>
      <c r="O8759">
        <v>57772.641357999993</v>
      </c>
      <c r="P8759">
        <v>170</v>
      </c>
    </row>
    <row r="8760" spans="1:16">
      <c r="A8760" s="29">
        <v>8758</v>
      </c>
      <c r="B8760" s="29">
        <v>1762.222</v>
      </c>
      <c r="C8760" s="29">
        <v>18465.450999999899</v>
      </c>
      <c r="D8760" s="29">
        <v>1</v>
      </c>
      <c r="E8760" s="29">
        <v>1</v>
      </c>
      <c r="F8760" s="29">
        <v>11802.207999999981</v>
      </c>
      <c r="G8760" s="29">
        <v>1</v>
      </c>
      <c r="H8760" s="29">
        <v>1</v>
      </c>
      <c r="I8760" s="29">
        <v>1</v>
      </c>
      <c r="K8760" s="432"/>
      <c r="L8760" s="432" t="e">
        <f>IF(K8760=0,#REF!,0)</f>
        <v>#REF!</v>
      </c>
      <c r="O8760">
        <v>57142.996031000002</v>
      </c>
      <c r="P8760">
        <v>176</v>
      </c>
    </row>
    <row r="8761" spans="1:16">
      <c r="A8761" s="29">
        <v>8759</v>
      </c>
      <c r="B8761" s="29">
        <v>1762.222</v>
      </c>
      <c r="C8761" s="29">
        <v>18050.481999999902</v>
      </c>
      <c r="D8761" s="29">
        <v>1</v>
      </c>
      <c r="E8761" s="29">
        <v>1</v>
      </c>
      <c r="F8761" s="29">
        <v>15924.78899999999</v>
      </c>
      <c r="G8761" s="29">
        <v>1</v>
      </c>
      <c r="H8761" s="29">
        <v>1</v>
      </c>
      <c r="I8761" s="29">
        <v>1</v>
      </c>
      <c r="K8761" s="432"/>
      <c r="L8761" s="432" t="e">
        <f>IF(K8761=0,#REF!,0)</f>
        <v>#REF!</v>
      </c>
      <c r="O8761">
        <v>58032.288514</v>
      </c>
      <c r="P8761">
        <v>169</v>
      </c>
    </row>
    <row r="8762" spans="1:16">
      <c r="A8762" s="29">
        <v>8760</v>
      </c>
      <c r="B8762" s="29">
        <v>1032.623999999998</v>
      </c>
      <c r="C8762" s="29">
        <v>18091.969999999899</v>
      </c>
      <c r="D8762" s="29">
        <v>1</v>
      </c>
      <c r="E8762" s="29">
        <v>1</v>
      </c>
      <c r="F8762" s="29">
        <v>21548.82399999999</v>
      </c>
      <c r="G8762" s="29">
        <v>1</v>
      </c>
      <c r="H8762" s="29">
        <v>1</v>
      </c>
      <c r="I8762" s="29">
        <v>1</v>
      </c>
      <c r="K8762" s="432"/>
      <c r="L8762" s="432" t="e">
        <f>IF(K8762=0,#REF!,0)</f>
        <v>#REF!</v>
      </c>
      <c r="O8762">
        <v>59710.022401000002</v>
      </c>
      <c r="P8762">
        <v>159</v>
      </c>
    </row>
    <row r="8763" spans="1:16">
      <c r="B8763" s="20">
        <f t="shared" ref="B8763:I8763" si="0">SUM(B2:B8762)</f>
        <v>29021022.277000573</v>
      </c>
      <c r="C8763" s="20">
        <f t="shared" si="0"/>
        <v>391650208.27899581</v>
      </c>
      <c r="D8763" s="20">
        <f t="shared" si="0"/>
        <v>8760</v>
      </c>
      <c r="E8763" s="20">
        <f t="shared" si="0"/>
        <v>8760</v>
      </c>
      <c r="F8763" s="20">
        <f t="shared" si="0"/>
        <v>219980204.33599985</v>
      </c>
      <c r="G8763" s="20">
        <f t="shared" si="0"/>
        <v>8760</v>
      </c>
      <c r="H8763" s="20">
        <f t="shared" si="0"/>
        <v>8760</v>
      </c>
      <c r="I8763" s="20">
        <f t="shared" si="0"/>
        <v>8760</v>
      </c>
      <c r="O8763" s="20">
        <f>SUM(O2:O8762)</f>
        <v>522542033.07968974</v>
      </c>
      <c r="P8763" s="20">
        <f>SUM(P2:P8762)</f>
        <v>670763</v>
      </c>
    </row>
  </sheetData>
  <mergeCells count="1">
    <mergeCell ref="O1:P1"/>
  </mergeCells>
  <phoneticPr fontId="5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B4:P44"/>
  <sheetViews>
    <sheetView zoomScale="85" zoomScaleNormal="85" workbookViewId="0">
      <selection activeCell="N25" sqref="N25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750</v>
      </c>
      <c r="C4" t="s">
        <v>751</v>
      </c>
    </row>
    <row r="5" spans="2:11">
      <c r="B5" s="20">
        <v>179795</v>
      </c>
      <c r="C5">
        <v>4918</v>
      </c>
      <c r="J5" t="s">
        <v>752</v>
      </c>
    </row>
    <row r="6" spans="2:11">
      <c r="J6" t="s">
        <v>753</v>
      </c>
    </row>
    <row r="7" spans="2:11">
      <c r="C7" t="s">
        <v>754</v>
      </c>
      <c r="E7" t="s">
        <v>755</v>
      </c>
      <c r="G7" t="s">
        <v>756</v>
      </c>
      <c r="J7" t="s">
        <v>757</v>
      </c>
    </row>
    <row r="8" spans="2:11">
      <c r="C8">
        <v>2020</v>
      </c>
      <c r="D8">
        <f>Scenario!$E$4</f>
        <v>2050</v>
      </c>
      <c r="E8">
        <v>2020</v>
      </c>
      <c r="F8">
        <f>Scenario!$E$4</f>
        <v>2050</v>
      </c>
      <c r="J8" t="s">
        <v>758</v>
      </c>
    </row>
    <row r="9" spans="2:11">
      <c r="B9" t="s">
        <v>67</v>
      </c>
      <c r="C9" s="20">
        <f>J43+K43+L43</f>
        <v>105.88577954905912</v>
      </c>
      <c r="D9" s="20">
        <f>C9*(1-Scenario!$E$33-Scenario!$E$34)</f>
        <v>105.65325564339129</v>
      </c>
      <c r="E9" s="20">
        <f>J38+K38+L38</f>
        <v>259.20528624668447</v>
      </c>
      <c r="F9" s="20">
        <f>E9*(1-Scenario!$E$33-Scenario!$E$34)</f>
        <v>258.63607453776086</v>
      </c>
    </row>
    <row r="10" spans="2:11">
      <c r="B10" t="s">
        <v>6</v>
      </c>
      <c r="C10" s="20">
        <f>N43</f>
        <v>0.23303564916666669</v>
      </c>
      <c r="D10" s="20">
        <f>($C$9-$D$9)*Scenario!$E$34*'1.수요도시형'!$P$29/'1.수요도시형'!$N$29</f>
        <v>2.6656441054764981E-4</v>
      </c>
      <c r="E10" s="20">
        <f>M38</f>
        <v>0.24865303366336641</v>
      </c>
      <c r="F10" s="20">
        <f>($E$9-$F$9)*Scenario!$E$36*'1.수요도시형'!$P$24/'1.수요도시형'!$N$24</f>
        <v>8.5708258937371314E-5</v>
      </c>
      <c r="J10" t="s">
        <v>759</v>
      </c>
    </row>
    <row r="11" spans="2:11">
      <c r="B11" t="s">
        <v>17</v>
      </c>
      <c r="C11" s="20">
        <f>M43</f>
        <v>0</v>
      </c>
      <c r="D11" s="20">
        <f>($C$9-$D$9)*Scenario!$E$33*'1.수요도시형'!$P$29/'1.수요도시형'!$M$29</f>
        <v>0</v>
      </c>
      <c r="E11" s="20">
        <f>N38</f>
        <v>3.7401982884097032E-2</v>
      </c>
      <c r="F11" s="20">
        <f>($E$9-$F$9)*Scenario!$E$35*'1.수요도시형'!$P$24/'1.수요도시형'!$M$24</f>
        <v>2.1058248801792961E-5</v>
      </c>
      <c r="J11" t="s">
        <v>760</v>
      </c>
    </row>
    <row r="12" spans="2:11">
      <c r="J12">
        <v>13193899</v>
      </c>
      <c r="K12" t="s">
        <v>90</v>
      </c>
    </row>
    <row r="13" spans="2:11">
      <c r="B13" t="s">
        <v>761</v>
      </c>
      <c r="C13" t="s">
        <v>762</v>
      </c>
    </row>
    <row r="14" spans="2:11">
      <c r="B14" s="20">
        <v>100410</v>
      </c>
      <c r="C14" s="20">
        <f>Demand!E4+Demand!E18+Demand!E31+Demand!E47</f>
        <v>15</v>
      </c>
      <c r="D14" s="19">
        <f>C14/B14</f>
        <v>1.4938751120406333E-4</v>
      </c>
    </row>
    <row r="16" spans="2:11">
      <c r="C16" t="s">
        <v>754</v>
      </c>
      <c r="E16" t="s">
        <v>755</v>
      </c>
      <c r="G16" t="s">
        <v>763</v>
      </c>
    </row>
    <row r="17" spans="2:16">
      <c r="C17">
        <v>2020</v>
      </c>
      <c r="D17">
        <f>Scenario!E4</f>
        <v>2050</v>
      </c>
      <c r="E17">
        <v>2020</v>
      </c>
      <c r="F17">
        <f>Scenario!E4</f>
        <v>2050</v>
      </c>
    </row>
    <row r="18" spans="2:16">
      <c r="B18" t="s">
        <v>67</v>
      </c>
      <c r="C18" s="20">
        <f t="shared" ref="C18:F20" si="0">C9*$D$14*1000000</f>
        <v>15818.01307873605</v>
      </c>
      <c r="D18" s="20">
        <f t="shared" si="0"/>
        <v>15783.276911172883</v>
      </c>
      <c r="E18" s="20">
        <f t="shared" si="0"/>
        <v>38722.032603329018</v>
      </c>
      <c r="F18" s="20">
        <f t="shared" si="0"/>
        <v>38636.999482784704</v>
      </c>
    </row>
    <row r="19" spans="2:16">
      <c r="B19" t="s">
        <v>6</v>
      </c>
      <c r="C19" s="20">
        <f t="shared" si="0"/>
        <v>34.812615650831589</v>
      </c>
      <c r="D19" s="20">
        <f t="shared" si="0"/>
        <v>3.9821393867291575E-2</v>
      </c>
      <c r="E19" s="20">
        <f t="shared" si="0"/>
        <v>37.145657852310485</v>
      </c>
      <c r="F19" s="20">
        <f t="shared" si="0"/>
        <v>1.2803743492287318E-2</v>
      </c>
      <c r="J19" t="s">
        <v>764</v>
      </c>
    </row>
    <row r="20" spans="2:16">
      <c r="B20" t="s">
        <v>17</v>
      </c>
      <c r="C20" s="20">
        <f t="shared" si="0"/>
        <v>0</v>
      </c>
      <c r="D20" s="20">
        <f t="shared" si="0"/>
        <v>0</v>
      </c>
      <c r="E20" s="20">
        <f t="shared" si="0"/>
        <v>5.5873891371522308</v>
      </c>
      <c r="F20" s="20">
        <f t="shared" si="0"/>
        <v>3.1458393788157991E-3</v>
      </c>
      <c r="N20" t="s">
        <v>765</v>
      </c>
    </row>
    <row r="21" spans="2:16">
      <c r="J21" t="s">
        <v>766</v>
      </c>
    </row>
    <row r="22" spans="2:16" ht="17.25" customHeight="1" thickBot="1">
      <c r="B22" t="s">
        <v>767</v>
      </c>
      <c r="J22" t="s">
        <v>768</v>
      </c>
      <c r="M22" t="s">
        <v>769</v>
      </c>
      <c r="N22" t="s">
        <v>770</v>
      </c>
    </row>
    <row r="23" spans="2:16">
      <c r="B23" s="741"/>
      <c r="C23" s="742" t="s">
        <v>754</v>
      </c>
      <c r="D23" s="743" t="s">
        <v>755</v>
      </c>
      <c r="J23" t="s">
        <v>771</v>
      </c>
      <c r="K23" t="s">
        <v>772</v>
      </c>
      <c r="L23" t="s">
        <v>26</v>
      </c>
      <c r="M23" t="s">
        <v>17</v>
      </c>
      <c r="N23" t="s">
        <v>773</v>
      </c>
      <c r="P23" t="s">
        <v>774</v>
      </c>
    </row>
    <row r="24" spans="2:16">
      <c r="B24" s="744"/>
      <c r="C24">
        <f>Scenario!E4</f>
        <v>2050</v>
      </c>
      <c r="D24" s="745">
        <f>Scenario!E4</f>
        <v>2050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0.95224912162113762</v>
      </c>
    </row>
    <row r="25" spans="2:16">
      <c r="B25" s="744" t="s">
        <v>67</v>
      </c>
      <c r="C25" s="20">
        <f>D18*((1-Scenario!$E$8)^(Scenario!$H$4-Scenario!$I$4))</f>
        <v>15783.276911172883</v>
      </c>
      <c r="D25" s="736">
        <f>F18*((1-Scenario!$E$8)^(Scenario!$H$4-Scenario!$I$4))</f>
        <v>38636.999482784704</v>
      </c>
      <c r="E25" s="13">
        <f>C25+D25</f>
        <v>54420.276393957589</v>
      </c>
    </row>
    <row r="26" spans="2:16">
      <c r="B26" s="744" t="s">
        <v>6</v>
      </c>
      <c r="C26" s="772">
        <f>D19*((1-Scenario!$E$8)^(Scenario!$H$4-Scenario!$I$4))</f>
        <v>3.9821393867291575E-2</v>
      </c>
      <c r="D26" s="736">
        <f>F19*((1-Scenario!$E$8)^(Scenario!$H$4-Scenario!$I$4))</f>
        <v>1.2803743492287318E-2</v>
      </c>
      <c r="E26" s="13">
        <f>C26+D26</f>
        <v>5.2625137359578897E-2</v>
      </c>
      <c r="J26" t="s">
        <v>754</v>
      </c>
    </row>
    <row r="27" spans="2:16" ht="17.25" customHeight="1" thickBot="1">
      <c r="B27" s="746" t="s">
        <v>17</v>
      </c>
      <c r="C27" s="747">
        <f>D20*((1-Scenario!$E$8)^(Scenario!$H$4-Scenario!$I$4))</f>
        <v>0</v>
      </c>
      <c r="D27" s="748">
        <f>F20*((1-Scenario!$E$8)^(Scenario!$H$4-Scenario!$I$4))</f>
        <v>3.1458393788157991E-3</v>
      </c>
      <c r="E27" s="13">
        <f>C27+D27</f>
        <v>3.1458393788157991E-3</v>
      </c>
      <c r="J27" t="s">
        <v>768</v>
      </c>
      <c r="M27" t="s">
        <v>769</v>
      </c>
      <c r="N27" t="s">
        <v>770</v>
      </c>
    </row>
    <row r="28" spans="2:16">
      <c r="J28" t="s">
        <v>771</v>
      </c>
      <c r="K28" t="s">
        <v>772</v>
      </c>
      <c r="L28" t="s">
        <v>26</v>
      </c>
      <c r="M28" t="s">
        <v>17</v>
      </c>
      <c r="N28" t="s">
        <v>773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2" spans="2:16">
      <c r="C32" t="s">
        <v>775</v>
      </c>
    </row>
    <row r="33" spans="3:15">
      <c r="J33" t="s">
        <v>776</v>
      </c>
    </row>
    <row r="34" spans="3:15">
      <c r="C34" s="17">
        <f>D19*((1-Scenario!$E$8)^(Scenario!$H$4-Scenario!$I$4))</f>
        <v>3.9821393867291575E-2</v>
      </c>
      <c r="N34" t="s">
        <v>2</v>
      </c>
    </row>
    <row r="35" spans="3:15">
      <c r="J35" t="s">
        <v>766</v>
      </c>
    </row>
    <row r="36" spans="3:15">
      <c r="J36" t="s">
        <v>768</v>
      </c>
      <c r="M36" t="s">
        <v>777</v>
      </c>
      <c r="N36" t="s">
        <v>770</v>
      </c>
    </row>
    <row r="37" spans="3:15">
      <c r="J37" t="s">
        <v>771</v>
      </c>
      <c r="K37" t="s">
        <v>772</v>
      </c>
      <c r="L37" t="s">
        <v>26</v>
      </c>
      <c r="M37" t="s">
        <v>773</v>
      </c>
      <c r="N37" t="s">
        <v>17</v>
      </c>
    </row>
    <row r="38" spans="3:15">
      <c r="J38" s="740">
        <v>114.339700350953</v>
      </c>
      <c r="K38" s="740">
        <v>100.54541492104271</v>
      </c>
      <c r="L38" s="740">
        <v>44.320170974688772</v>
      </c>
      <c r="M38" s="740">
        <v>0.24865303366336641</v>
      </c>
      <c r="N38" s="740">
        <v>3.7401982884097032E-2</v>
      </c>
      <c r="O38" s="18">
        <f>SUM(J38:N38)</f>
        <v>259.4913412632319</v>
      </c>
    </row>
    <row r="41" spans="3:15">
      <c r="J41" t="s">
        <v>754</v>
      </c>
    </row>
    <row r="42" spans="3:15">
      <c r="J42" t="s">
        <v>771</v>
      </c>
      <c r="K42" t="s">
        <v>772</v>
      </c>
      <c r="L42" t="s">
        <v>26</v>
      </c>
      <c r="M42" t="s">
        <v>17</v>
      </c>
      <c r="N42" t="s">
        <v>773</v>
      </c>
    </row>
    <row r="43" spans="3:15">
      <c r="J43" s="20">
        <v>0.23510692412237799</v>
      </c>
      <c r="K43" s="20">
        <v>100.1142725563015</v>
      </c>
      <c r="L43" s="20">
        <v>5.5364000686352428</v>
      </c>
      <c r="M43" s="20">
        <v>0</v>
      </c>
      <c r="N43" s="20">
        <v>0.23303564916666669</v>
      </c>
      <c r="O43" s="18">
        <f>SUM(J43:N43)</f>
        <v>106.11881519822579</v>
      </c>
    </row>
    <row r="44" spans="3:15">
      <c r="J44" s="740"/>
      <c r="K44" s="740"/>
      <c r="L44" s="740"/>
      <c r="M44" s="740"/>
      <c r="N44" s="740"/>
      <c r="O44" s="740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AC48"/>
  <sheetViews>
    <sheetView topLeftCell="A18" zoomScale="85" zoomScaleNormal="85" workbookViewId="0">
      <selection activeCell="F36" sqref="F36"/>
    </sheetView>
  </sheetViews>
  <sheetFormatPr defaultRowHeight="16.5"/>
  <cols>
    <col min="1" max="1" width="12.625" style="29" bestFit="1" customWidth="1"/>
    <col min="2" max="2" width="9.25" style="29" bestFit="1" customWidth="1"/>
    <col min="3" max="4" width="16.625" style="29" bestFit="1" customWidth="1"/>
    <col min="5" max="6" width="14.25" style="29" bestFit="1" customWidth="1"/>
    <col min="7" max="7" width="17" style="29" customWidth="1"/>
    <col min="8" max="9" width="13.375" style="29" bestFit="1" customWidth="1"/>
    <col min="10" max="10" width="13.625" style="29" bestFit="1" customWidth="1"/>
    <col min="11" max="11" width="12.25" style="29" bestFit="1" customWidth="1"/>
    <col min="12" max="12" width="11.125" style="29" bestFit="1" customWidth="1"/>
    <col min="13" max="13" width="16.625" style="29" bestFit="1" customWidth="1"/>
    <col min="14" max="14" width="10" style="29" bestFit="1" customWidth="1"/>
    <col min="15" max="15" width="12.25" style="29" bestFit="1" customWidth="1"/>
    <col min="16" max="16" width="11.125" style="29" bestFit="1" customWidth="1"/>
    <col min="17" max="17" width="14.25" style="29" bestFit="1" customWidth="1"/>
    <col min="18" max="18" width="13.625" style="29" bestFit="1" customWidth="1"/>
    <col min="19" max="20" width="16.625" style="29" bestFit="1" customWidth="1"/>
    <col min="21" max="22" width="12.625" style="29" bestFit="1" customWidth="1"/>
    <col min="23" max="23" width="11.25" style="29" bestFit="1" customWidth="1"/>
    <col min="24" max="24" width="11.5" style="29" bestFit="1" customWidth="1"/>
    <col min="25" max="25" width="12.625" style="29" bestFit="1" customWidth="1"/>
    <col min="26" max="27" width="13.625" style="29" bestFit="1" customWidth="1"/>
    <col min="28" max="28" width="12.25" style="29" bestFit="1" customWidth="1"/>
    <col min="29" max="29" width="9.25" style="29" bestFit="1" customWidth="1"/>
    <col min="30" max="39" width="9" style="29" customWidth="1"/>
    <col min="40" max="16384" width="9" style="29"/>
  </cols>
  <sheetData>
    <row r="1" spans="1:29" s="24" customFormat="1" ht="66" customHeight="1">
      <c r="C1" s="88" t="s">
        <v>778</v>
      </c>
      <c r="D1" s="89" t="s">
        <v>779</v>
      </c>
      <c r="E1" s="89" t="s">
        <v>780</v>
      </c>
      <c r="F1" s="89" t="s">
        <v>781</v>
      </c>
      <c r="G1" s="89" t="s">
        <v>782</v>
      </c>
      <c r="H1" s="89" t="s">
        <v>783</v>
      </c>
      <c r="I1" s="90" t="s">
        <v>784</v>
      </c>
      <c r="J1" s="91" t="s">
        <v>785</v>
      </c>
      <c r="K1" s="88" t="s">
        <v>786</v>
      </c>
      <c r="L1" s="90" t="s">
        <v>787</v>
      </c>
      <c r="M1" s="90" t="s">
        <v>788</v>
      </c>
      <c r="N1" s="92" t="s">
        <v>789</v>
      </c>
      <c r="O1" s="89" t="s">
        <v>790</v>
      </c>
      <c r="P1" s="89" t="s">
        <v>791</v>
      </c>
      <c r="Q1" s="88" t="s">
        <v>792</v>
      </c>
      <c r="R1" s="88" t="s">
        <v>793</v>
      </c>
      <c r="S1" s="88" t="s">
        <v>794</v>
      </c>
      <c r="T1" s="88" t="s">
        <v>795</v>
      </c>
      <c r="U1" s="89" t="s">
        <v>796</v>
      </c>
      <c r="V1" s="92" t="s">
        <v>797</v>
      </c>
      <c r="W1" s="91" t="s">
        <v>798</v>
      </c>
      <c r="X1" s="88" t="s">
        <v>799</v>
      </c>
      <c r="Y1" s="88" t="s">
        <v>800</v>
      </c>
      <c r="Z1" s="88" t="s">
        <v>801</v>
      </c>
      <c r="AA1" s="88" t="s">
        <v>802</v>
      </c>
      <c r="AB1" s="88" t="s">
        <v>803</v>
      </c>
      <c r="AC1" s="88" t="s">
        <v>804</v>
      </c>
    </row>
    <row r="2" spans="1:29" s="24" customFormat="1">
      <c r="A2" s="93"/>
      <c r="B2" s="93">
        <v>2020</v>
      </c>
      <c r="C2" s="94">
        <v>605228540.70000005</v>
      </c>
      <c r="D2" s="95">
        <v>10059936.9</v>
      </c>
      <c r="E2" s="95">
        <v>11182382.5</v>
      </c>
      <c r="F2" s="95">
        <v>318284.40000000002</v>
      </c>
      <c r="G2" s="95">
        <v>388</v>
      </c>
      <c r="H2" s="95">
        <v>138579207.59999999</v>
      </c>
      <c r="I2" s="96">
        <v>219844075.40000001</v>
      </c>
      <c r="J2" s="97">
        <v>2856832.2</v>
      </c>
      <c r="K2" s="94">
        <v>24649353.199999999</v>
      </c>
      <c r="L2" s="98">
        <v>1166121.6000000001</v>
      </c>
      <c r="M2" s="98">
        <v>549655.19999999995</v>
      </c>
      <c r="N2" s="94">
        <v>109294.8</v>
      </c>
      <c r="O2" s="98">
        <v>79543278.599999994</v>
      </c>
      <c r="P2" s="97">
        <v>7136821.5</v>
      </c>
      <c r="Q2" s="95">
        <v>3862047.5</v>
      </c>
      <c r="R2" s="95">
        <v>52141213</v>
      </c>
      <c r="S2" s="95">
        <v>3607953.3</v>
      </c>
      <c r="T2" s="95">
        <v>1481231.4</v>
      </c>
      <c r="U2" s="97">
        <v>1588688.3</v>
      </c>
      <c r="V2" s="94">
        <v>20355754.699999999</v>
      </c>
      <c r="W2" s="99">
        <v>1455291.8</v>
      </c>
      <c r="X2" s="99">
        <v>231664.4</v>
      </c>
      <c r="Y2" s="99">
        <v>2225939.6</v>
      </c>
      <c r="Z2" s="95">
        <v>1570662.1</v>
      </c>
      <c r="AA2" s="97">
        <v>2346869.2000000002</v>
      </c>
      <c r="AB2" s="95">
        <v>16819117.800000001</v>
      </c>
      <c r="AC2" s="99">
        <v>0</v>
      </c>
    </row>
    <row r="4" spans="1:29">
      <c r="C4" s="29" t="s">
        <v>805</v>
      </c>
      <c r="I4" s="86">
        <f>I2/AA9</f>
        <v>0.36301964359905969</v>
      </c>
    </row>
    <row r="5" spans="1:29">
      <c r="C5" s="29" t="s">
        <v>806</v>
      </c>
    </row>
    <row r="6" spans="1:29">
      <c r="L6" s="29" t="s">
        <v>807</v>
      </c>
    </row>
    <row r="7" spans="1:29">
      <c r="L7" s="100" t="s">
        <v>808</v>
      </c>
      <c r="R7" s="888" t="s">
        <v>14</v>
      </c>
      <c r="S7" s="832"/>
      <c r="T7" s="832"/>
      <c r="U7" s="888" t="s">
        <v>19</v>
      </c>
      <c r="V7" s="832"/>
      <c r="W7" s="832"/>
      <c r="X7" s="832"/>
      <c r="Y7" s="49" t="s">
        <v>809</v>
      </c>
      <c r="Z7" s="889" t="s">
        <v>810</v>
      </c>
      <c r="AA7" s="888" t="s">
        <v>21</v>
      </c>
    </row>
    <row r="8" spans="1:29">
      <c r="R8" s="49" t="s">
        <v>811</v>
      </c>
      <c r="S8" s="49" t="s">
        <v>51</v>
      </c>
      <c r="T8" s="49" t="s">
        <v>812</v>
      </c>
      <c r="U8" s="101" t="s">
        <v>813</v>
      </c>
      <c r="V8" s="49" t="s">
        <v>51</v>
      </c>
      <c r="W8" s="49" t="s">
        <v>814</v>
      </c>
      <c r="X8" s="49" t="s">
        <v>815</v>
      </c>
      <c r="Y8" s="49" t="s">
        <v>816</v>
      </c>
      <c r="Z8" s="832"/>
      <c r="AA8" s="832"/>
    </row>
    <row r="9" spans="1:29">
      <c r="L9" s="29" t="s">
        <v>817</v>
      </c>
      <c r="R9" s="81">
        <v>5759953</v>
      </c>
      <c r="S9" s="81">
        <v>306908218</v>
      </c>
      <c r="T9" s="81">
        <v>13375169</v>
      </c>
      <c r="U9" s="81">
        <v>358676</v>
      </c>
      <c r="V9" s="81">
        <v>22873609</v>
      </c>
      <c r="W9" s="81">
        <v>827881</v>
      </c>
      <c r="X9" s="81">
        <v>1539108</v>
      </c>
      <c r="Y9" s="81">
        <v>19974140</v>
      </c>
      <c r="Z9" s="81">
        <v>233981536</v>
      </c>
      <c r="AA9" s="81">
        <v>605598290</v>
      </c>
    </row>
    <row r="10" spans="1:29">
      <c r="L10" s="100" t="s">
        <v>818</v>
      </c>
    </row>
    <row r="11" spans="1:29">
      <c r="C11" s="29" t="s">
        <v>43</v>
      </c>
      <c r="Q11" s="85">
        <f>R9+S9+T9</f>
        <v>326043340</v>
      </c>
      <c r="R11" s="85"/>
      <c r="S11" s="81"/>
      <c r="U11" s="85">
        <f>U9+V9+W9+X9</f>
        <v>25599274</v>
      </c>
      <c r="Y11" s="56">
        <f>Y9/$AA$9</f>
        <v>3.2982490753069992E-2</v>
      </c>
      <c r="Z11" s="56">
        <f>Z9/$AA$9</f>
        <v>0.38636426136540114</v>
      </c>
    </row>
    <row r="12" spans="1:29">
      <c r="C12" s="102"/>
      <c r="Q12" s="56">
        <f>Q11/$AA$9</f>
        <v>0.5383822005177723</v>
      </c>
      <c r="S12" s="103"/>
      <c r="U12" s="56">
        <f>U11/$AA$9</f>
        <v>4.2271047363756593E-2</v>
      </c>
      <c r="Y12" s="103">
        <f>J2+P2+U2+AA2</f>
        <v>13929211.199999999</v>
      </c>
      <c r="Z12" s="103">
        <f>D2+E2+F2+G2+H2</f>
        <v>160140199.39999998</v>
      </c>
    </row>
    <row r="13" spans="1:29">
      <c r="C13" s="49" t="s">
        <v>50</v>
      </c>
      <c r="D13" s="49" t="s">
        <v>52</v>
      </c>
      <c r="E13" s="49" t="s">
        <v>468</v>
      </c>
      <c r="F13" s="49" t="s">
        <v>470</v>
      </c>
      <c r="G13" s="49" t="s">
        <v>462</v>
      </c>
      <c r="H13" s="49" t="s">
        <v>819</v>
      </c>
      <c r="I13" s="49" t="s">
        <v>26</v>
      </c>
      <c r="J13" s="49" t="s">
        <v>44</v>
      </c>
      <c r="S13" s="103">
        <f>I2+K2+N2+V2+W2+X2+Y2</f>
        <v>268871373.90000004</v>
      </c>
      <c r="Z13" s="103">
        <f>R2+Z2+Q2+S2+T2+AB2</f>
        <v>79482225.099999994</v>
      </c>
    </row>
    <row r="14" spans="1:29">
      <c r="C14" s="890">
        <f>I2</f>
        <v>219844075.40000001</v>
      </c>
      <c r="D14" s="832"/>
      <c r="E14" s="81">
        <f>L2+M2+O2+P2</f>
        <v>88395876.899999991</v>
      </c>
      <c r="F14" s="81">
        <f>U2+S2</f>
        <v>5196641.5999999996</v>
      </c>
      <c r="G14" s="81">
        <f>발전연계형!E60</f>
        <v>254868.33333333334</v>
      </c>
      <c r="H14" s="81">
        <f>D2+E2+F2+G2+H2</f>
        <v>160140199.39999998</v>
      </c>
      <c r="I14" s="103">
        <f>K2+N2+V2+W2+X2+Y2+Z2+AA2+AB2+T2+S2+J2</f>
        <v>77709964.500000015</v>
      </c>
      <c r="J14" s="85">
        <f>SUM(C14:I14)</f>
        <v>551541626.13333333</v>
      </c>
      <c r="L14" s="29" t="s">
        <v>820</v>
      </c>
      <c r="Z14" s="103">
        <f>Z13+Z12</f>
        <v>239622424.49999997</v>
      </c>
    </row>
    <row r="15" spans="1:29">
      <c r="C15" s="831">
        <f>C14/$J$14</f>
        <v>0.39859924434217309</v>
      </c>
      <c r="D15" s="832"/>
      <c r="E15" s="56">
        <f>E14/$J$14</f>
        <v>0.16027054479951544</v>
      </c>
      <c r="F15" s="56">
        <f>F14/$J$14</f>
        <v>9.4220297322467721E-3</v>
      </c>
      <c r="G15" s="56">
        <f>G14/$J$14</f>
        <v>4.6210171863205802E-4</v>
      </c>
      <c r="H15" s="56">
        <f>H14/$J$14</f>
        <v>0.29035016001002001</v>
      </c>
      <c r="I15" s="56">
        <f>I14/$J$14</f>
        <v>0.14089591939741261</v>
      </c>
      <c r="S15" s="29" t="s">
        <v>50</v>
      </c>
      <c r="T15" s="81">
        <f>T21-SUM(T16:T20)</f>
        <v>240651817.81574643</v>
      </c>
      <c r="U15" s="56">
        <f t="shared" ref="U15:U21" si="0">T15/$T$21</f>
        <v>0.39737862835733306</v>
      </c>
    </row>
    <row r="16" spans="1:29">
      <c r="S16" s="29" t="s">
        <v>52</v>
      </c>
      <c r="T16" s="81">
        <f>U11+T9</f>
        <v>38974443</v>
      </c>
      <c r="U16" s="56">
        <f t="shared" si="0"/>
        <v>6.4356923795144794E-2</v>
      </c>
      <c r="Z16" s="56">
        <f>Z14/AA9</f>
        <v>0.3956788327457133</v>
      </c>
    </row>
    <row r="17" spans="2:23">
      <c r="E17" s="29" t="s">
        <v>821</v>
      </c>
      <c r="H17" s="76" t="s">
        <v>822</v>
      </c>
      <c r="S17" s="29" t="s">
        <v>468</v>
      </c>
      <c r="T17" s="81">
        <f>L2+M2+O2+P2</f>
        <v>88395876.899999991</v>
      </c>
      <c r="U17" s="56">
        <f t="shared" si="0"/>
        <v>0.14596454177570414</v>
      </c>
    </row>
    <row r="18" spans="2:23">
      <c r="E18" s="81">
        <f>L2+M2+P2</f>
        <v>8852598.3000000007</v>
      </c>
      <c r="G18" s="76" t="s">
        <v>823</v>
      </c>
      <c r="S18" s="29" t="s">
        <v>470</v>
      </c>
      <c r="T18" s="81">
        <f>'환경연계형(자원회수)'!C15+'환경연계형(물재생센터)'!Z90</f>
        <v>3339747.9509202451</v>
      </c>
      <c r="U18" s="56">
        <f t="shared" si="0"/>
        <v>5.5147909201002619E-3</v>
      </c>
      <c r="V18" s="29" t="s">
        <v>824</v>
      </c>
    </row>
    <row r="19" spans="2:23">
      <c r="E19" s="56">
        <f>E18/J14</f>
        <v>1.6050644014056547E-2</v>
      </c>
      <c r="F19" s="81">
        <f>F14*0.208</f>
        <v>1080901.4527999999</v>
      </c>
      <c r="J19" s="29" t="s">
        <v>825</v>
      </c>
      <c r="S19" s="29" t="s">
        <v>479</v>
      </c>
      <c r="T19" s="81">
        <f>G14</f>
        <v>254868.33333333334</v>
      </c>
      <c r="U19" s="56">
        <f t="shared" si="0"/>
        <v>4.2085378631655869E-4</v>
      </c>
      <c r="V19" s="29" t="s">
        <v>824</v>
      </c>
    </row>
    <row r="20" spans="2:23">
      <c r="E20" s="56">
        <f>A47/J14</f>
        <v>4.4224774421837316E-2</v>
      </c>
      <c r="F20" s="29">
        <v>41462488</v>
      </c>
      <c r="J20" s="29" t="s">
        <v>826</v>
      </c>
      <c r="S20" s="29" t="s">
        <v>827</v>
      </c>
      <c r="T20" s="81">
        <f>Z9</f>
        <v>233981536</v>
      </c>
      <c r="U20" s="56">
        <f t="shared" si="0"/>
        <v>0.38636426136540114</v>
      </c>
    </row>
    <row r="21" spans="2:23">
      <c r="C21" s="29">
        <f>1/100</f>
        <v>0.01</v>
      </c>
      <c r="D21" s="81">
        <f>J14*C21</f>
        <v>5515416.2613333333</v>
      </c>
      <c r="E21" s="29" t="s">
        <v>44</v>
      </c>
      <c r="F21" s="86">
        <f>D21/F20</f>
        <v>0.13302183557661407</v>
      </c>
      <c r="J21" s="29">
        <v>58.1</v>
      </c>
      <c r="L21" s="104">
        <v>54</v>
      </c>
      <c r="M21" s="81">
        <f>C14*L21/58</f>
        <v>204682415.02758622</v>
      </c>
      <c r="N21" s="29" t="s">
        <v>50</v>
      </c>
      <c r="T21" s="85">
        <f>AA9</f>
        <v>605598290</v>
      </c>
      <c r="U21" s="56">
        <f t="shared" si="0"/>
        <v>1</v>
      </c>
      <c r="W21" s="85"/>
    </row>
    <row r="22" spans="2:23">
      <c r="D22" s="81"/>
      <c r="F22" s="87">
        <f>F19*F21</f>
        <v>143783.49532888486</v>
      </c>
      <c r="G22" s="56">
        <f>F22/C27*D27</f>
        <v>2.60693823486907E-2</v>
      </c>
      <c r="J22" s="56">
        <v>0.58099999999999996</v>
      </c>
      <c r="L22" s="104">
        <v>4</v>
      </c>
      <c r="M22" s="81">
        <f>C14*L22/58</f>
        <v>15161660.372413794</v>
      </c>
      <c r="N22" s="29" t="s">
        <v>52</v>
      </c>
    </row>
    <row r="23" spans="2:23" ht="17.25" customHeight="1" thickBot="1">
      <c r="C23" s="105" t="s">
        <v>44</v>
      </c>
    </row>
    <row r="24" spans="2:23">
      <c r="B24" s="26" t="s">
        <v>50</v>
      </c>
      <c r="C24" s="106">
        <f>M24</f>
        <v>2046824.1502758623</v>
      </c>
      <c r="D24" s="107">
        <f t="shared" ref="D24:D29" si="1">C24/$D$21</f>
        <v>0.37110964128409218</v>
      </c>
      <c r="F24" s="81">
        <f>$J$24*C24/($C$24+$C$25)</f>
        <v>2983459.8238460687</v>
      </c>
      <c r="G24" s="56">
        <f t="shared" ref="G24:G29" si="2">F24/$D$21</f>
        <v>0.54093103448275859</v>
      </c>
      <c r="J24" s="81">
        <f>D21*J22</f>
        <v>3204456.8478346663</v>
      </c>
      <c r="M24" s="87">
        <f>M21*$C$21</f>
        <v>2046824.1502758623</v>
      </c>
      <c r="P24" s="26" t="s">
        <v>462</v>
      </c>
      <c r="Q24" s="28"/>
    </row>
    <row r="25" spans="2:23">
      <c r="B25" s="32" t="s">
        <v>52</v>
      </c>
      <c r="C25" s="81">
        <f>M25</f>
        <v>151616.60372413794</v>
      </c>
      <c r="D25" s="108">
        <f t="shared" si="1"/>
        <v>2.7489603058080903E-2</v>
      </c>
      <c r="F25" s="81">
        <f>$J$24*C25/($C$24+$C$25)</f>
        <v>220997.02398859768</v>
      </c>
      <c r="G25" s="56">
        <f t="shared" si="2"/>
        <v>4.0068965517241373E-2</v>
      </c>
      <c r="J25" s="29" t="s">
        <v>828</v>
      </c>
      <c r="M25" s="81">
        <f>M22*$C$21</f>
        <v>151616.60372413794</v>
      </c>
      <c r="P25" s="109">
        <v>0.37128121096977718</v>
      </c>
      <c r="Q25" s="110">
        <f>$Q$31*P25</f>
        <v>2047770.428510241</v>
      </c>
    </row>
    <row r="26" spans="2:23">
      <c r="B26" s="32" t="s">
        <v>468</v>
      </c>
      <c r="C26" s="81">
        <f>D21*E15</f>
        <v>883958.76899999997</v>
      </c>
      <c r="D26" s="108">
        <f t="shared" si="1"/>
        <v>0.16027054479951544</v>
      </c>
      <c r="F26" s="81">
        <f>C26</f>
        <v>883958.76899999997</v>
      </c>
      <c r="G26" s="56">
        <f t="shared" si="2"/>
        <v>0.16027054479951544</v>
      </c>
      <c r="P26" s="109">
        <v>4.2000000000000003E-2</v>
      </c>
      <c r="Q26" s="110">
        <f>$Q$31*P26</f>
        <v>231647.48297600003</v>
      </c>
    </row>
    <row r="27" spans="2:23">
      <c r="B27" s="32" t="s">
        <v>470</v>
      </c>
      <c r="C27" s="81">
        <f>D21*F15</f>
        <v>51966.415999999997</v>
      </c>
      <c r="D27" s="108">
        <f t="shared" si="1"/>
        <v>9.4220297322467721E-3</v>
      </c>
      <c r="F27" s="81">
        <f>C27</f>
        <v>51966.415999999997</v>
      </c>
      <c r="G27" s="56">
        <f t="shared" si="2"/>
        <v>9.4220297322467721E-3</v>
      </c>
      <c r="P27" s="109">
        <v>1.6058064473247539E-2</v>
      </c>
      <c r="Q27" s="110">
        <f>$Q$31*P27</f>
        <v>88566.909921288563</v>
      </c>
    </row>
    <row r="28" spans="2:23">
      <c r="B28" s="32" t="s">
        <v>479</v>
      </c>
      <c r="C28" s="81">
        <f>D21*G15</f>
        <v>2548.6833333333334</v>
      </c>
      <c r="D28" s="108">
        <f t="shared" si="1"/>
        <v>4.6210171863205802E-4</v>
      </c>
      <c r="F28" s="81">
        <f>C28</f>
        <v>2548.6833333333334</v>
      </c>
      <c r="G28" s="56">
        <f t="shared" si="2"/>
        <v>4.6210171863205802E-4</v>
      </c>
      <c r="P28" s="109">
        <v>9.4263856812705753E-3</v>
      </c>
      <c r="Q28" s="110">
        <f>$Q$31*P28</f>
        <v>51990.440872079424</v>
      </c>
    </row>
    <row r="29" spans="2:23" ht="17.25" customHeight="1" thickBot="1">
      <c r="B29" s="67" t="s">
        <v>26</v>
      </c>
      <c r="C29" s="111">
        <f>D21-SUM(C24:C28)</f>
        <v>2378501.639</v>
      </c>
      <c r="D29" s="112">
        <f t="shared" si="1"/>
        <v>0.43124607940743265</v>
      </c>
      <c r="F29" s="113">
        <f>D21-(SUM(F24:F28))</f>
        <v>1372485.5451653339</v>
      </c>
      <c r="G29" s="56">
        <f t="shared" si="2"/>
        <v>0.24884532374960583</v>
      </c>
      <c r="P29" s="109">
        <f>Q29/Q31</f>
        <v>8.9758652011526538E-2</v>
      </c>
      <c r="Q29" s="110">
        <f>발전연계형!G6</f>
        <v>495056.32889973337</v>
      </c>
    </row>
    <row r="30" spans="2:23">
      <c r="F30" s="76" t="s">
        <v>829</v>
      </c>
      <c r="P30" s="109">
        <f>1-SUM(P25:P29)</f>
        <v>0.47147568686417818</v>
      </c>
      <c r="Q30" s="110">
        <f>$Q$31*P30</f>
        <v>2600384.6701539909</v>
      </c>
    </row>
    <row r="31" spans="2:23" ht="17.25" customHeight="1" thickBot="1">
      <c r="P31" s="22">
        <v>1</v>
      </c>
      <c r="Q31" s="114">
        <f>D21</f>
        <v>5515416.2613333333</v>
      </c>
    </row>
    <row r="32" spans="2:23">
      <c r="B32" s="29" t="s">
        <v>50</v>
      </c>
      <c r="C32" s="29" t="s">
        <v>830</v>
      </c>
      <c r="D32" s="115" t="e">
        <f>C24*주거중심형!#REF!/주거중심형!Y22</f>
        <v>#REF!</v>
      </c>
    </row>
    <row r="33" spans="1:16">
      <c r="C33" s="29" t="s">
        <v>831</v>
      </c>
      <c r="D33" s="81" t="e">
        <f>C24*주거중심형!#REF!/주거중심형!Y23</f>
        <v>#REF!</v>
      </c>
      <c r="H33" s="29" t="s">
        <v>832</v>
      </c>
    </row>
    <row r="34" spans="1:16">
      <c r="D34" s="85" t="e">
        <f>D33+D32</f>
        <v>#REF!</v>
      </c>
      <c r="E34" s="81" t="e">
        <f>D34*100</f>
        <v>#REF!</v>
      </c>
      <c r="H34" s="81">
        <v>9911088</v>
      </c>
    </row>
    <row r="35" spans="1:16">
      <c r="H35" s="57" t="e">
        <f>H34/E34</f>
        <v>#REF!</v>
      </c>
    </row>
    <row r="36" spans="1:16">
      <c r="B36" s="29" t="s">
        <v>833</v>
      </c>
      <c r="J36" s="29" t="s">
        <v>65</v>
      </c>
      <c r="K36" s="29" t="s">
        <v>67</v>
      </c>
      <c r="L36" s="29" t="s">
        <v>834</v>
      </c>
      <c r="M36" s="29" t="s">
        <v>6</v>
      </c>
      <c r="N36" s="29" t="s">
        <v>11</v>
      </c>
      <c r="O36" s="29" t="s">
        <v>17</v>
      </c>
      <c r="P36" s="29" t="s">
        <v>21</v>
      </c>
    </row>
    <row r="37" spans="1:16">
      <c r="B37" s="29" t="s">
        <v>50</v>
      </c>
      <c r="C37" s="29" t="s">
        <v>830</v>
      </c>
      <c r="D37" s="81" t="e">
        <f>D32*$H$35</f>
        <v>#REF!</v>
      </c>
      <c r="E37" s="29" t="s">
        <v>30</v>
      </c>
      <c r="I37" s="29" t="s">
        <v>458</v>
      </c>
    </row>
    <row r="38" spans="1:16">
      <c r="C38" s="29" t="s">
        <v>831</v>
      </c>
      <c r="D38" s="81" t="e">
        <f>D33*$H$35</f>
        <v>#REF!</v>
      </c>
      <c r="E38" s="29" t="s">
        <v>30</v>
      </c>
      <c r="F38" s="72" t="s">
        <v>835</v>
      </c>
      <c r="G38" s="71" t="s">
        <v>836</v>
      </c>
    </row>
    <row r="39" spans="1:16">
      <c r="D39" s="81" t="e">
        <f>D38+D37</f>
        <v>#REF!</v>
      </c>
      <c r="E39" s="29" t="s">
        <v>30</v>
      </c>
    </row>
    <row r="41" spans="1:16">
      <c r="B41" s="29" t="s">
        <v>52</v>
      </c>
      <c r="C41" s="29" t="s">
        <v>837</v>
      </c>
      <c r="F41" s="72" t="s">
        <v>835</v>
      </c>
      <c r="G41" s="29" t="s">
        <v>838</v>
      </c>
      <c r="I41" s="29" t="s">
        <v>459</v>
      </c>
    </row>
    <row r="43" spans="1:16">
      <c r="B43" s="29" t="s">
        <v>470</v>
      </c>
      <c r="C43" s="29" t="s">
        <v>839</v>
      </c>
      <c r="F43" s="72" t="s">
        <v>835</v>
      </c>
      <c r="I43" s="29" t="s">
        <v>461</v>
      </c>
    </row>
    <row r="44" spans="1:16">
      <c r="C44" s="29" t="s">
        <v>840</v>
      </c>
    </row>
    <row r="45" spans="1:16">
      <c r="F45" s="72"/>
    </row>
    <row r="46" spans="1:16">
      <c r="A46" s="29" t="s">
        <v>841</v>
      </c>
      <c r="B46" s="29" t="s">
        <v>468</v>
      </c>
      <c r="F46" s="72" t="s">
        <v>835</v>
      </c>
      <c r="I46" s="29" t="s">
        <v>460</v>
      </c>
    </row>
    <row r="47" spans="1:16">
      <c r="A47" s="81">
        <v>24391804</v>
      </c>
    </row>
    <row r="48" spans="1:16">
      <c r="B48" s="29" t="s">
        <v>479</v>
      </c>
      <c r="F48" s="72" t="s">
        <v>835</v>
      </c>
      <c r="I48" s="29" t="s">
        <v>462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00000000-0004-0000-1000-000000000000}"/>
    <hyperlink ref="L10" r:id="rId2" xr:uid="{00000000-0004-0000-10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theme="5"/>
  </sheetPr>
  <dimension ref="A2:AC72"/>
  <sheetViews>
    <sheetView topLeftCell="A39" zoomScaleNormal="100" workbookViewId="0">
      <selection activeCell="N25" sqref="N25"/>
    </sheetView>
  </sheetViews>
  <sheetFormatPr defaultRowHeight="16.5"/>
  <cols>
    <col min="1" max="9" width="15.625" style="29" customWidth="1"/>
    <col min="10" max="10" width="9" style="29" customWidth="1"/>
    <col min="11" max="11" width="2.25" style="30" customWidth="1"/>
    <col min="12" max="12" width="12.625" style="29" bestFit="1" customWidth="1"/>
    <col min="13" max="13" width="9" style="29" customWidth="1"/>
    <col min="14" max="14" width="15.375" style="29" bestFit="1" customWidth="1"/>
    <col min="15" max="15" width="15.5" style="29" bestFit="1" customWidth="1"/>
    <col min="16" max="16" width="18" style="29" bestFit="1" customWidth="1"/>
    <col min="17" max="17" width="11.5" style="29" bestFit="1" customWidth="1"/>
    <col min="18" max="18" width="12.75" style="29" bestFit="1" customWidth="1"/>
    <col min="19" max="20" width="12.625" style="29" bestFit="1" customWidth="1"/>
    <col min="21" max="22" width="9" style="29" customWidth="1"/>
    <col min="23" max="23" width="12.625" style="29" bestFit="1" customWidth="1"/>
    <col min="24" max="24" width="14" style="29" customWidth="1"/>
    <col min="25" max="25" width="15.5" style="29" bestFit="1" customWidth="1"/>
    <col min="26" max="26" width="12" style="29" customWidth="1"/>
    <col min="27" max="27" width="11.5" style="29" bestFit="1" customWidth="1"/>
    <col min="28" max="28" width="12.625" style="29" bestFit="1" customWidth="1"/>
    <col min="29" max="29" width="14" style="29" bestFit="1" customWidth="1"/>
    <col min="30" max="30" width="10.875" style="29" customWidth="1"/>
    <col min="31" max="31" width="9" style="29" customWidth="1"/>
    <col min="32" max="32" width="15.375" style="29" bestFit="1" customWidth="1"/>
    <col min="33" max="42" width="9" style="29" customWidth="1"/>
    <col min="43" max="16384" width="9" style="29"/>
  </cols>
  <sheetData>
    <row r="2" spans="1:27" ht="17.25" customHeight="1">
      <c r="A2" s="116" t="s">
        <v>842</v>
      </c>
    </row>
    <row r="3" spans="1:27">
      <c r="A3" s="49" t="s">
        <v>843</v>
      </c>
      <c r="B3" s="888" t="s">
        <v>844</v>
      </c>
      <c r="C3" s="832"/>
    </row>
    <row r="4" spans="1:27">
      <c r="A4" s="49" t="s">
        <v>845</v>
      </c>
      <c r="B4" s="888" t="s">
        <v>846</v>
      </c>
      <c r="C4" s="832"/>
    </row>
    <row r="6" spans="1:27" ht="17.25" customHeight="1">
      <c r="A6" s="116" t="s">
        <v>847</v>
      </c>
      <c r="L6" s="31" t="s">
        <v>848</v>
      </c>
    </row>
    <row r="7" spans="1:27">
      <c r="I7" s="49" t="s">
        <v>849</v>
      </c>
    </row>
    <row r="8" spans="1:27">
      <c r="A8" s="46"/>
      <c r="B8" s="46" t="s">
        <v>65</v>
      </c>
      <c r="C8" s="46" t="s">
        <v>850</v>
      </c>
      <c r="D8" s="46" t="s">
        <v>851</v>
      </c>
      <c r="E8" s="46" t="s">
        <v>16</v>
      </c>
      <c r="F8" s="46" t="s">
        <v>773</v>
      </c>
      <c r="G8" s="46" t="s">
        <v>11</v>
      </c>
      <c r="H8" s="46" t="s">
        <v>77</v>
      </c>
      <c r="I8" s="46" t="s">
        <v>21</v>
      </c>
      <c r="L8" s="78" t="s">
        <v>852</v>
      </c>
      <c r="P8" s="100" t="s">
        <v>853</v>
      </c>
      <c r="X8" s="29" t="s">
        <v>854</v>
      </c>
    </row>
    <row r="9" spans="1:27">
      <c r="A9" s="60" t="s">
        <v>843</v>
      </c>
      <c r="B9" s="117">
        <f>O26+Q26</f>
        <v>4901.8999999999996</v>
      </c>
      <c r="C9" s="117">
        <f>O28+Q28</f>
        <v>14032.3</v>
      </c>
      <c r="D9" s="117">
        <f>O29+Q29</f>
        <v>5079.9000000000005</v>
      </c>
      <c r="E9" s="117">
        <f>O30+Q30</f>
        <v>39767.5</v>
      </c>
      <c r="F9" s="117">
        <f>O31+Q31</f>
        <v>30154.9</v>
      </c>
      <c r="G9" s="117">
        <f>O32+Q32</f>
        <v>22.6</v>
      </c>
      <c r="H9" s="117">
        <f>O33+Q33</f>
        <v>1543.3000000000002</v>
      </c>
      <c r="I9" s="117">
        <f>SUM(B9:H9)</f>
        <v>95502.400000000009</v>
      </c>
      <c r="P9" s="100" t="s">
        <v>855</v>
      </c>
      <c r="X9" s="29" t="s">
        <v>856</v>
      </c>
    </row>
    <row r="10" spans="1:27">
      <c r="A10" s="60" t="s">
        <v>845</v>
      </c>
      <c r="B10" s="117">
        <f>P26</f>
        <v>0</v>
      </c>
      <c r="C10" s="117">
        <f>P28</f>
        <v>308.39999999999998</v>
      </c>
      <c r="D10" s="117">
        <f>P29</f>
        <v>2218.6</v>
      </c>
      <c r="E10" s="117">
        <f>P30</f>
        <v>57718.8</v>
      </c>
      <c r="F10" s="117">
        <f>P31</f>
        <v>29355.9</v>
      </c>
      <c r="G10" s="117">
        <f>P32</f>
        <v>14373.6</v>
      </c>
      <c r="H10" s="117">
        <f>P33</f>
        <v>19.7</v>
      </c>
      <c r="I10" s="117">
        <f>SUM(B10:H10)</f>
        <v>103995.00000000001</v>
      </c>
      <c r="P10" s="100" t="s">
        <v>853</v>
      </c>
      <c r="X10" s="29" t="s">
        <v>43</v>
      </c>
      <c r="Y10" s="29" t="s">
        <v>857</v>
      </c>
    </row>
    <row r="11" spans="1:27">
      <c r="A11" s="49"/>
      <c r="B11" s="81"/>
      <c r="C11" s="81"/>
      <c r="D11" s="81"/>
      <c r="E11" s="81"/>
      <c r="F11" s="81"/>
      <c r="G11" s="81"/>
      <c r="H11" s="81"/>
      <c r="I11" s="81"/>
      <c r="W11" s="29" t="s">
        <v>846</v>
      </c>
      <c r="X11" s="81">
        <v>528064811.69999999</v>
      </c>
      <c r="Y11" s="81">
        <v>1191863439.5081799</v>
      </c>
      <c r="Z11" s="29" t="s">
        <v>44</v>
      </c>
    </row>
    <row r="12" spans="1:27">
      <c r="A12" s="49"/>
      <c r="I12" s="49" t="s">
        <v>2</v>
      </c>
      <c r="L12" s="29" t="s">
        <v>858</v>
      </c>
      <c r="P12" s="100" t="s">
        <v>859</v>
      </c>
    </row>
    <row r="13" spans="1:27">
      <c r="A13" s="60" t="s">
        <v>843</v>
      </c>
      <c r="B13" s="118">
        <f t="shared" ref="B13:H14" si="0">B9/860</f>
        <v>5.6998837209302318</v>
      </c>
      <c r="C13" s="118">
        <f t="shared" si="0"/>
        <v>16.316627906976745</v>
      </c>
      <c r="D13" s="118">
        <f t="shared" si="0"/>
        <v>5.9068604651162797</v>
      </c>
      <c r="E13" s="118">
        <f t="shared" si="0"/>
        <v>46.241279069767444</v>
      </c>
      <c r="F13" s="118">
        <f t="shared" si="0"/>
        <v>35.063837209302328</v>
      </c>
      <c r="G13" s="118">
        <f t="shared" si="0"/>
        <v>2.6279069767441862E-2</v>
      </c>
      <c r="H13" s="118">
        <f t="shared" si="0"/>
        <v>1.7945348837209305</v>
      </c>
      <c r="I13" s="118">
        <f>SUM(B13:H13)</f>
        <v>111.04930232558141</v>
      </c>
      <c r="L13" s="29" t="s">
        <v>860</v>
      </c>
      <c r="W13" s="29" t="s">
        <v>861</v>
      </c>
      <c r="X13" s="81">
        <v>1339660004.5</v>
      </c>
      <c r="Y13" s="81">
        <v>508038468.46875697</v>
      </c>
      <c r="Z13" s="29" t="s">
        <v>44</v>
      </c>
    </row>
    <row r="14" spans="1:27">
      <c r="A14" s="60" t="s">
        <v>845</v>
      </c>
      <c r="B14" s="118">
        <f t="shared" si="0"/>
        <v>0</v>
      </c>
      <c r="C14" s="118">
        <f t="shared" si="0"/>
        <v>0.35860465116279067</v>
      </c>
      <c r="D14" s="118">
        <f t="shared" si="0"/>
        <v>2.579767441860465</v>
      </c>
      <c r="E14" s="118">
        <f t="shared" si="0"/>
        <v>67.114883720930237</v>
      </c>
      <c r="F14" s="118">
        <f t="shared" si="0"/>
        <v>34.134767441860468</v>
      </c>
      <c r="G14" s="118">
        <f t="shared" si="0"/>
        <v>16.713488372093025</v>
      </c>
      <c r="H14" s="118">
        <f t="shared" si="0"/>
        <v>2.2906976744186045E-2</v>
      </c>
      <c r="I14" s="118">
        <f>SUM(B14:H14)</f>
        <v>120.92441860465117</v>
      </c>
      <c r="AA14" s="29" t="s">
        <v>862</v>
      </c>
    </row>
    <row r="15" spans="1:27">
      <c r="L15" s="60"/>
      <c r="M15" s="60" t="s">
        <v>768</v>
      </c>
      <c r="N15" s="60" t="s">
        <v>769</v>
      </c>
      <c r="O15" s="60" t="s">
        <v>770</v>
      </c>
      <c r="Q15" s="49" t="s">
        <v>863</v>
      </c>
      <c r="R15" s="49">
        <v>13651</v>
      </c>
      <c r="S15" s="49" t="s">
        <v>864</v>
      </c>
      <c r="X15" s="85">
        <f>X13+X11</f>
        <v>1867724816.2</v>
      </c>
      <c r="Y15" s="85">
        <f>Y13+Y11</f>
        <v>1699901907.9769368</v>
      </c>
    </row>
    <row r="16" spans="1:27" ht="17.25" customHeight="1">
      <c r="A16" s="116" t="s">
        <v>865</v>
      </c>
      <c r="L16" s="60" t="s">
        <v>866</v>
      </c>
      <c r="M16" s="60">
        <v>98.4</v>
      </c>
      <c r="N16" s="60">
        <v>0.2</v>
      </c>
      <c r="O16" s="60">
        <v>1.4</v>
      </c>
    </row>
    <row r="17" spans="1:29">
      <c r="A17" s="46"/>
      <c r="B17" s="46" t="s">
        <v>867</v>
      </c>
      <c r="C17" s="46" t="s">
        <v>868</v>
      </c>
      <c r="D17" s="46" t="s">
        <v>869</v>
      </c>
      <c r="E17" s="46" t="s">
        <v>870</v>
      </c>
      <c r="F17" s="46" t="s">
        <v>871</v>
      </c>
      <c r="L17" s="29" t="s">
        <v>872</v>
      </c>
      <c r="M17" s="119">
        <v>1.01</v>
      </c>
      <c r="N17" s="119">
        <v>3.71</v>
      </c>
      <c r="O17" s="119">
        <v>6.06</v>
      </c>
      <c r="Y17" s="29" t="s">
        <v>873</v>
      </c>
      <c r="AA17" s="29" t="s">
        <v>874</v>
      </c>
      <c r="AB17" s="81">
        <v>51840000</v>
      </c>
    </row>
    <row r="18" spans="1:29">
      <c r="A18" s="60" t="s">
        <v>843</v>
      </c>
      <c r="B18" s="117">
        <v>1339660004.5</v>
      </c>
      <c r="C18" s="117">
        <v>508038468.46875697</v>
      </c>
      <c r="D18" s="117">
        <v>22032000</v>
      </c>
      <c r="E18" s="65">
        <f>B18/D18</f>
        <v>60.805192651597679</v>
      </c>
      <c r="F18" s="120">
        <v>0.35350043739876391</v>
      </c>
      <c r="G18" s="57"/>
      <c r="L18" s="29" t="s">
        <v>875</v>
      </c>
      <c r="M18" s="119">
        <f>$R$15/M17/1000</f>
        <v>13.515841584158416</v>
      </c>
      <c r="N18" s="119">
        <f>$R$15/N17/1000</f>
        <v>3.6795148247978435</v>
      </c>
      <c r="O18" s="119">
        <f>$R$15/O17/1000</f>
        <v>2.2526402640264029</v>
      </c>
      <c r="X18" s="29" t="s">
        <v>876</v>
      </c>
      <c r="Y18" s="81">
        <f>$AB$17*Z18</f>
        <v>22032000</v>
      </c>
      <c r="Z18" s="56">
        <v>0.42499999999999999</v>
      </c>
      <c r="AA18" s="86">
        <f>Y18/($Y$18+$Y$19)</f>
        <v>0.45405982905982906</v>
      </c>
    </row>
    <row r="19" spans="1:29">
      <c r="A19" s="60" t="s">
        <v>845</v>
      </c>
      <c r="B19" s="117">
        <v>528064811.69999999</v>
      </c>
      <c r="C19" s="117">
        <v>1191863439.5081799</v>
      </c>
      <c r="D19" s="117">
        <v>26490240</v>
      </c>
      <c r="E19" s="65">
        <f>B19/D19</f>
        <v>19.934315872562877</v>
      </c>
      <c r="F19" s="120">
        <v>0.61165120356731451</v>
      </c>
      <c r="G19" s="57"/>
      <c r="X19" s="29" t="s">
        <v>877</v>
      </c>
      <c r="Y19" s="81">
        <f>$AB$17*Z19</f>
        <v>26490240</v>
      </c>
      <c r="Z19" s="56">
        <v>0.51100000000000001</v>
      </c>
      <c r="AA19" s="86">
        <f>Y19/($Y$18+$Y$19)</f>
        <v>0.54594017094017089</v>
      </c>
    </row>
    <row r="20" spans="1:29">
      <c r="A20" s="60" t="s">
        <v>21</v>
      </c>
      <c r="B20" s="117">
        <f>B18+B19</f>
        <v>1867724816.2</v>
      </c>
      <c r="C20" s="117">
        <f>C18+C19</f>
        <v>1699901907.9769368</v>
      </c>
      <c r="D20" s="121"/>
      <c r="E20" s="121"/>
      <c r="F20" s="121"/>
      <c r="L20" s="29" t="s">
        <v>878</v>
      </c>
      <c r="N20" s="57">
        <f>(M16*M18+N16*N18+O16*O18)/100</f>
        <v>13.338484112157849</v>
      </c>
      <c r="O20" s="29" t="s">
        <v>122</v>
      </c>
    </row>
    <row r="21" spans="1:29">
      <c r="Y21" s="29" t="s">
        <v>879</v>
      </c>
    </row>
    <row r="22" spans="1:29" ht="17.25" customHeight="1">
      <c r="A22" s="116" t="s">
        <v>880</v>
      </c>
      <c r="X22" s="29" t="s">
        <v>846</v>
      </c>
      <c r="Y22" s="57">
        <f>X11/Y19</f>
        <v>19.934315872562877</v>
      </c>
    </row>
    <row r="23" spans="1:29">
      <c r="A23" s="900" t="s">
        <v>881</v>
      </c>
      <c r="B23" s="901"/>
      <c r="C23" s="901"/>
      <c r="D23" s="901"/>
      <c r="E23" s="901"/>
      <c r="F23" s="901"/>
      <c r="G23" s="901"/>
      <c r="H23" s="901"/>
      <c r="I23" s="901"/>
      <c r="L23" s="122" t="s">
        <v>882</v>
      </c>
      <c r="M23" s="123"/>
      <c r="N23" s="123"/>
      <c r="O23" s="123"/>
      <c r="P23" s="123"/>
      <c r="Q23" s="123"/>
      <c r="R23" s="123"/>
      <c r="S23" s="123"/>
      <c r="X23" s="29" t="s">
        <v>861</v>
      </c>
      <c r="Y23" s="57">
        <f>X13/Y18</f>
        <v>60.805192651597679</v>
      </c>
    </row>
    <row r="24" spans="1:29">
      <c r="A24" s="46"/>
      <c r="B24" s="46" t="s">
        <v>65</v>
      </c>
      <c r="C24" s="46" t="s">
        <v>850</v>
      </c>
      <c r="D24" s="46" t="s">
        <v>851</v>
      </c>
      <c r="E24" s="46" t="s">
        <v>16</v>
      </c>
      <c r="F24" s="46" t="s">
        <v>773</v>
      </c>
      <c r="G24" s="46" t="s">
        <v>11</v>
      </c>
      <c r="H24" s="46" t="s">
        <v>77</v>
      </c>
      <c r="I24" s="46" t="s">
        <v>21</v>
      </c>
      <c r="L24" s="902" t="s">
        <v>883</v>
      </c>
      <c r="M24" s="832"/>
      <c r="N24" s="832"/>
      <c r="O24" s="124" t="s">
        <v>861</v>
      </c>
      <c r="P24" s="124" t="s">
        <v>884</v>
      </c>
      <c r="Q24" s="124" t="s">
        <v>885</v>
      </c>
      <c r="R24" s="898" t="s">
        <v>886</v>
      </c>
      <c r="S24" s="832"/>
    </row>
    <row r="25" spans="1:29">
      <c r="A25" s="60" t="s">
        <v>843</v>
      </c>
      <c r="B25" s="118">
        <f t="shared" ref="B25:H25" si="1">B13/$D$18*1000000</f>
        <v>0.25870931921433515</v>
      </c>
      <c r="C25" s="118">
        <f t="shared" si="1"/>
        <v>0.74058768640961992</v>
      </c>
      <c r="D25" s="118">
        <f t="shared" si="1"/>
        <v>0.26810368850382532</v>
      </c>
      <c r="E25" s="118">
        <f t="shared" si="1"/>
        <v>2.0988234871898803</v>
      </c>
      <c r="F25" s="118">
        <f t="shared" si="1"/>
        <v>1.5914958791440781</v>
      </c>
      <c r="G25" s="118">
        <f t="shared" si="1"/>
        <v>1.192768235631893E-3</v>
      </c>
      <c r="H25" s="118">
        <f t="shared" si="1"/>
        <v>8.1451292834101782E-2</v>
      </c>
      <c r="I25" s="118">
        <f>SUM(B25:H25)</f>
        <v>5.0403641215314723</v>
      </c>
      <c r="L25" s="125" t="s">
        <v>887</v>
      </c>
      <c r="M25" s="126" t="s">
        <v>21</v>
      </c>
      <c r="N25" s="127">
        <v>210497.5</v>
      </c>
      <c r="O25" s="128">
        <v>70809.7</v>
      </c>
      <c r="P25" s="128">
        <v>103995</v>
      </c>
      <c r="Q25" s="128">
        <v>24692.6</v>
      </c>
      <c r="R25" s="129">
        <v>11000.2</v>
      </c>
      <c r="S25" s="130" t="s">
        <v>888</v>
      </c>
      <c r="W25" s="29" t="s">
        <v>889</v>
      </c>
      <c r="Y25" s="29" t="s">
        <v>890</v>
      </c>
    </row>
    <row r="26" spans="1:29">
      <c r="A26" s="60" t="s">
        <v>845</v>
      </c>
      <c r="B26" s="118">
        <f t="shared" ref="B26:H26" si="2">B14/$D$19*1000000</f>
        <v>0</v>
      </c>
      <c r="C26" s="118">
        <f t="shared" si="2"/>
        <v>1.353723677712209E-2</v>
      </c>
      <c r="D26" s="118">
        <f t="shared" si="2"/>
        <v>9.7385582080814104E-2</v>
      </c>
      <c r="E26" s="118">
        <f t="shared" si="2"/>
        <v>2.5335702402443405</v>
      </c>
      <c r="F26" s="118">
        <f t="shared" si="2"/>
        <v>1.2885790178518755</v>
      </c>
      <c r="G26" s="118">
        <f t="shared" si="2"/>
        <v>0.63093004714540246</v>
      </c>
      <c r="H26" s="118">
        <f t="shared" si="2"/>
        <v>8.6473269944651481E-4</v>
      </c>
      <c r="I26" s="118">
        <f>SUM(B26:H26)</f>
        <v>4.5648668567990009</v>
      </c>
      <c r="L26" s="899" t="s">
        <v>891</v>
      </c>
      <c r="M26" s="892"/>
      <c r="N26" s="127">
        <v>5039.8</v>
      </c>
      <c r="O26" s="128">
        <v>4901.8999999999996</v>
      </c>
      <c r="P26" s="131">
        <v>0</v>
      </c>
      <c r="Q26" s="131">
        <v>0</v>
      </c>
      <c r="R26" s="132">
        <v>137.9</v>
      </c>
      <c r="S26" s="133" t="s">
        <v>892</v>
      </c>
    </row>
    <row r="27" spans="1:29">
      <c r="A27" s="134"/>
      <c r="B27" s="135"/>
      <c r="C27" s="135"/>
      <c r="D27" s="135"/>
      <c r="E27" s="135"/>
      <c r="F27" s="56">
        <f>(F26+F25)/(I25+I26)</f>
        <v>0.29984441847295917</v>
      </c>
      <c r="G27" s="57"/>
      <c r="H27" s="57"/>
      <c r="I27" s="57"/>
      <c r="L27" s="899" t="s">
        <v>893</v>
      </c>
      <c r="M27" s="892"/>
      <c r="N27" s="127">
        <v>22351.7</v>
      </c>
      <c r="O27" s="128">
        <v>18104.2</v>
      </c>
      <c r="P27" s="128">
        <v>2526.9</v>
      </c>
      <c r="Q27" s="128">
        <v>1008</v>
      </c>
      <c r="R27" s="132">
        <v>712.7</v>
      </c>
      <c r="S27" s="133" t="s">
        <v>894</v>
      </c>
      <c r="X27" s="29" t="s">
        <v>30</v>
      </c>
      <c r="AC27" s="29" t="s">
        <v>895</v>
      </c>
    </row>
    <row r="28" spans="1:29">
      <c r="A28" s="903" t="s">
        <v>58</v>
      </c>
      <c r="B28" s="832"/>
      <c r="C28" s="832"/>
      <c r="D28" s="832"/>
      <c r="E28" s="832"/>
      <c r="L28" s="904" t="s">
        <v>896</v>
      </c>
      <c r="M28" s="895"/>
      <c r="N28" s="127">
        <v>14690.8</v>
      </c>
      <c r="O28" s="128">
        <v>13565.9</v>
      </c>
      <c r="P28" s="136">
        <v>308.39999999999998</v>
      </c>
      <c r="Q28" s="136">
        <v>466.4</v>
      </c>
      <c r="R28" s="132">
        <v>350.2</v>
      </c>
      <c r="S28" s="137" t="s">
        <v>897</v>
      </c>
      <c r="W28" s="29" t="s">
        <v>831</v>
      </c>
      <c r="X28" s="81">
        <v>28596680.185656119</v>
      </c>
      <c r="Y28" s="81">
        <v>7088470.3496147487</v>
      </c>
      <c r="Z28" s="81">
        <v>2433440.672966978</v>
      </c>
      <c r="AA28" s="81">
        <v>587027.93120027799</v>
      </c>
      <c r="AB28" s="81">
        <v>10108938.953782</v>
      </c>
      <c r="AC28" s="138">
        <v>0.35350043739876391</v>
      </c>
    </row>
    <row r="29" spans="1:29">
      <c r="A29" s="46"/>
      <c r="B29" s="46" t="s">
        <v>67</v>
      </c>
      <c r="C29" s="46" t="s">
        <v>773</v>
      </c>
      <c r="D29" s="46" t="s">
        <v>17</v>
      </c>
      <c r="E29" s="46" t="s">
        <v>21</v>
      </c>
      <c r="F29" s="49"/>
      <c r="G29" s="49"/>
      <c r="H29" s="49"/>
      <c r="I29" s="49"/>
      <c r="L29" s="905" t="s">
        <v>898</v>
      </c>
      <c r="M29" s="897"/>
      <c r="N29" s="127">
        <v>7661</v>
      </c>
      <c r="O29" s="128">
        <v>4538.3</v>
      </c>
      <c r="P29" s="128">
        <v>2218.6</v>
      </c>
      <c r="Q29" s="136">
        <v>541.6</v>
      </c>
      <c r="R29" s="132">
        <v>362.5</v>
      </c>
      <c r="S29" s="139" t="s">
        <v>899</v>
      </c>
      <c r="W29" s="29" t="s">
        <v>830</v>
      </c>
      <c r="X29" s="81">
        <v>21677765.364478681</v>
      </c>
      <c r="Y29" s="81">
        <v>8342709.7264253469</v>
      </c>
      <c r="Z29" s="81">
        <v>4321130.0156363007</v>
      </c>
      <c r="AA29" s="81">
        <v>595391.53377158067</v>
      </c>
      <c r="AB29" s="81">
        <v>13259231.27583323</v>
      </c>
      <c r="AC29" s="138">
        <v>0.61165120356731451</v>
      </c>
    </row>
    <row r="30" spans="1:29">
      <c r="A30" s="60" t="s">
        <v>843</v>
      </c>
      <c r="B30" s="118">
        <f>M$18*$F$18*M$16/100</f>
        <v>4.7014102172234038</v>
      </c>
      <c r="C30" s="118">
        <f>N$18*$F$18*N$16/100</f>
        <v>2.6014201999625479E-3</v>
      </c>
      <c r="D30" s="118">
        <f>O$18*$F$18*O$16/100</f>
        <v>1.1148330460895606E-2</v>
      </c>
      <c r="E30" s="118">
        <f>SUM(B30:D30)</f>
        <v>4.7151599678842615</v>
      </c>
      <c r="F30" s="57"/>
      <c r="G30" s="57"/>
      <c r="H30" s="57"/>
      <c r="I30" s="57"/>
      <c r="L30" s="899" t="s">
        <v>900</v>
      </c>
      <c r="M30" s="892"/>
      <c r="N30" s="127">
        <v>104125.3</v>
      </c>
      <c r="O30" s="128">
        <v>23061.5</v>
      </c>
      <c r="P30" s="128">
        <v>57718.8</v>
      </c>
      <c r="Q30" s="128">
        <v>16706</v>
      </c>
      <c r="R30" s="129">
        <v>6639</v>
      </c>
      <c r="S30" s="133" t="s">
        <v>901</v>
      </c>
    </row>
    <row r="31" spans="1:29">
      <c r="A31" s="60" t="s">
        <v>845</v>
      </c>
      <c r="B31" s="118">
        <f>M$18*$F$19*M$16/100</f>
        <v>8.1347090798208441</v>
      </c>
      <c r="C31" s="118">
        <f>N$18*$F$19*N$16/100</f>
        <v>4.5011593422627548E-3</v>
      </c>
      <c r="D31" s="118">
        <f>O$18*$F$19*O$16/100</f>
        <v>1.9289621801743193E-2</v>
      </c>
      <c r="E31" s="118">
        <f>SUM(B31:D31)</f>
        <v>8.1584998609648505</v>
      </c>
      <c r="F31" s="57"/>
      <c r="G31" s="57"/>
      <c r="H31" s="57"/>
      <c r="I31" s="57"/>
      <c r="L31" s="899" t="s">
        <v>902</v>
      </c>
      <c r="M31" s="892"/>
      <c r="N31" s="127">
        <v>62687.7</v>
      </c>
      <c r="O31" s="128">
        <v>23226.2</v>
      </c>
      <c r="P31" s="128">
        <v>29355.9</v>
      </c>
      <c r="Q31" s="128">
        <v>6928.7</v>
      </c>
      <c r="R31" s="129">
        <v>3176.8</v>
      </c>
      <c r="S31" s="133" t="s">
        <v>903</v>
      </c>
    </row>
    <row r="32" spans="1:29">
      <c r="L32" s="899" t="s">
        <v>904</v>
      </c>
      <c r="M32" s="892"/>
      <c r="N32" s="127">
        <v>14665.3</v>
      </c>
      <c r="O32" s="131">
        <v>0</v>
      </c>
      <c r="P32" s="128">
        <v>14373.6</v>
      </c>
      <c r="Q32" s="136">
        <v>22.6</v>
      </c>
      <c r="R32" s="132">
        <v>269.10000000000002</v>
      </c>
      <c r="S32" s="133" t="s">
        <v>905</v>
      </c>
    </row>
    <row r="33" spans="1:23" ht="17.25" customHeight="1">
      <c r="A33" s="116" t="s">
        <v>906</v>
      </c>
      <c r="L33" s="906" t="s">
        <v>907</v>
      </c>
      <c r="M33" s="894"/>
      <c r="N33" s="140">
        <v>1627.7</v>
      </c>
      <c r="O33" s="141">
        <v>1515.9</v>
      </c>
      <c r="P33" s="142">
        <v>19.7</v>
      </c>
      <c r="Q33" s="143">
        <v>27.4</v>
      </c>
      <c r="R33" s="144">
        <v>64.599999999999994</v>
      </c>
      <c r="S33" s="145" t="s">
        <v>908</v>
      </c>
    </row>
    <row r="34" spans="1:23">
      <c r="A34" s="46"/>
      <c r="B34" s="46" t="s">
        <v>909</v>
      </c>
      <c r="C34" s="46" t="s">
        <v>910</v>
      </c>
      <c r="D34" s="46" t="s">
        <v>911</v>
      </c>
    </row>
    <row r="35" spans="1:23">
      <c r="A35" s="60" t="s">
        <v>843</v>
      </c>
      <c r="B35" s="120">
        <f>B18/$B$20</f>
        <v>0.71726840746573139</v>
      </c>
      <c r="C35" s="146">
        <f>B35/E18*1000000</f>
        <v>11796.170297091969</v>
      </c>
      <c r="D35" s="117">
        <f>C35*F18</f>
        <v>4169.9513596523175</v>
      </c>
      <c r="L35" s="29" t="s">
        <v>912</v>
      </c>
      <c r="W35" s="85"/>
    </row>
    <row r="36" spans="1:23">
      <c r="A36" s="60" t="s">
        <v>845</v>
      </c>
      <c r="B36" s="120">
        <f>B19/$B$20</f>
        <v>0.28273159253426855</v>
      </c>
      <c r="C36" s="146">
        <f>B36/E19*1000000</f>
        <v>14183.160051327051</v>
      </c>
      <c r="D36" s="117">
        <f>C36*F19</f>
        <v>8675.1469157820447</v>
      </c>
      <c r="F36" s="674">
        <f>C36+C35</f>
        <v>25979.330348419018</v>
      </c>
      <c r="L36" s="147" t="s">
        <v>913</v>
      </c>
      <c r="M36" s="123"/>
      <c r="N36" s="123"/>
      <c r="O36" s="123"/>
      <c r="P36" s="123"/>
      <c r="Q36" s="123"/>
      <c r="R36" s="123"/>
      <c r="W36" s="152"/>
    </row>
    <row r="37" spans="1:23">
      <c r="A37" s="49"/>
      <c r="B37" s="148"/>
      <c r="C37" s="79"/>
      <c r="I37" s="49" t="s">
        <v>763</v>
      </c>
      <c r="L37" s="907" t="s">
        <v>883</v>
      </c>
      <c r="M37" s="832"/>
      <c r="N37" s="832"/>
      <c r="O37" s="672" t="s">
        <v>71</v>
      </c>
      <c r="P37" s="672" t="s">
        <v>914</v>
      </c>
      <c r="Q37" s="672" t="s">
        <v>915</v>
      </c>
      <c r="R37" s="123"/>
      <c r="W37" s="85"/>
    </row>
    <row r="38" spans="1:23">
      <c r="A38" s="908"/>
      <c r="B38" s="862"/>
      <c r="C38" s="149" t="s">
        <v>65</v>
      </c>
      <c r="D38" s="46" t="s">
        <v>67</v>
      </c>
      <c r="E38" s="46" t="s">
        <v>16</v>
      </c>
      <c r="F38" s="46" t="s">
        <v>6</v>
      </c>
      <c r="G38" s="46" t="s">
        <v>11</v>
      </c>
      <c r="H38" s="46" t="s">
        <v>17</v>
      </c>
      <c r="I38" s="46" t="s">
        <v>21</v>
      </c>
      <c r="L38" s="670" t="s">
        <v>887</v>
      </c>
      <c r="M38" s="671" t="s">
        <v>21</v>
      </c>
      <c r="N38" s="127">
        <v>210497.5</v>
      </c>
      <c r="O38" s="128">
        <v>134710.1</v>
      </c>
      <c r="P38" s="128">
        <v>26430.7</v>
      </c>
      <c r="Q38" s="128">
        <v>24048.2</v>
      </c>
      <c r="R38" s="123"/>
      <c r="W38" s="85"/>
    </row>
    <row r="39" spans="1:23">
      <c r="A39" s="909" t="s">
        <v>843</v>
      </c>
      <c r="B39" s="120" t="s">
        <v>881</v>
      </c>
      <c r="C39" s="117">
        <f>$C$35*B25</f>
        <v>3051.7791868970248</v>
      </c>
      <c r="D39" s="117">
        <f>$C$35*(C25+D25)</f>
        <v>11898.695235686841</v>
      </c>
      <c r="E39" s="117">
        <f>$C$35*E25</f>
        <v>24758.079278428253</v>
      </c>
      <c r="F39" s="117">
        <f>$C$35*F25</f>
        <v>18773.556417503645</v>
      </c>
      <c r="G39" s="117">
        <f>$C$35*G25</f>
        <v>14.07009723247573</v>
      </c>
      <c r="H39" s="117">
        <f>$C$35*H25</f>
        <v>960.81332118937132</v>
      </c>
      <c r="I39" s="117">
        <f>SUM(C39:H39)</f>
        <v>59456.993536937611</v>
      </c>
      <c r="L39" s="891" t="s">
        <v>916</v>
      </c>
      <c r="M39" s="892"/>
      <c r="N39" s="127">
        <v>5039.8</v>
      </c>
      <c r="O39" s="136">
        <v>10.8</v>
      </c>
      <c r="P39" s="150">
        <v>0</v>
      </c>
      <c r="Q39" s="151">
        <v>648.20000000000005</v>
      </c>
      <c r="R39" s="123"/>
      <c r="W39" s="85"/>
    </row>
    <row r="40" spans="1:23">
      <c r="A40" s="846"/>
      <c r="B40" s="60" t="s">
        <v>58</v>
      </c>
      <c r="C40" s="146"/>
      <c r="D40" s="146"/>
      <c r="E40" s="146"/>
      <c r="F40" s="146"/>
      <c r="G40" s="146"/>
      <c r="H40" s="146"/>
      <c r="I40" s="117">
        <f>SUM(C40:H40)</f>
        <v>0</v>
      </c>
      <c r="L40" s="891" t="s">
        <v>917</v>
      </c>
      <c r="M40" s="892"/>
      <c r="N40" s="127">
        <v>22351.7</v>
      </c>
      <c r="O40" s="136">
        <v>81.3</v>
      </c>
      <c r="P40" s="151">
        <v>8.4</v>
      </c>
      <c r="Q40" s="128">
        <v>16416</v>
      </c>
      <c r="R40" s="123"/>
      <c r="W40" s="85"/>
    </row>
    <row r="41" spans="1:23">
      <c r="A41" s="909" t="s">
        <v>845</v>
      </c>
      <c r="B41" s="60" t="s">
        <v>881</v>
      </c>
      <c r="C41" s="146">
        <f>$C$36*B26</f>
        <v>0</v>
      </c>
      <c r="D41" s="146">
        <f>$C$36*(C26+D26)</f>
        <v>1573.2360932064676</v>
      </c>
      <c r="E41" s="146">
        <f>$C$36*E26</f>
        <v>35934.032218664608</v>
      </c>
      <c r="F41" s="146">
        <f>$C$36*F26</f>
        <v>18276.122448974966</v>
      </c>
      <c r="G41" s="146">
        <f>$C$36*G26</f>
        <v>8948.5818398545653</v>
      </c>
      <c r="H41" s="146">
        <f>$C$36*H26</f>
        <v>12.264642277866011</v>
      </c>
      <c r="I41" s="117">
        <f>SUM(C41:H41)</f>
        <v>64744.237242978474</v>
      </c>
      <c r="L41" s="891" t="s">
        <v>918</v>
      </c>
      <c r="M41" s="895"/>
      <c r="N41" s="127">
        <v>14690.8</v>
      </c>
      <c r="O41" s="136">
        <v>41.6</v>
      </c>
      <c r="P41" s="151">
        <v>0.9</v>
      </c>
      <c r="Q41" s="128">
        <v>13779.6</v>
      </c>
      <c r="R41" s="123"/>
    </row>
    <row r="42" spans="1:23">
      <c r="A42" s="846"/>
      <c r="B42" s="146" t="s">
        <v>58</v>
      </c>
      <c r="C42" s="146"/>
      <c r="D42" s="146"/>
      <c r="E42" s="146"/>
      <c r="F42" s="146"/>
      <c r="G42" s="146"/>
      <c r="H42" s="146"/>
      <c r="I42" s="117">
        <f>SUM(C42:H42)</f>
        <v>0</v>
      </c>
      <c r="L42" s="896"/>
      <c r="M42" s="897"/>
      <c r="N42" s="127">
        <v>7661</v>
      </c>
      <c r="O42" s="136">
        <v>39.700000000000003</v>
      </c>
      <c r="P42" s="151">
        <v>7.5</v>
      </c>
      <c r="Q42" s="128">
        <v>2636.4</v>
      </c>
      <c r="R42" s="123"/>
      <c r="U42" s="152"/>
    </row>
    <row r="43" spans="1:23">
      <c r="A43" s="909" t="s">
        <v>919</v>
      </c>
      <c r="B43" s="862"/>
      <c r="C43" s="153">
        <f t="shared" ref="C43:I43" si="3">SUM(C39:C42)</f>
        <v>3051.7791868970248</v>
      </c>
      <c r="D43" s="153">
        <f t="shared" si="3"/>
        <v>13471.931328893308</v>
      </c>
      <c r="E43" s="153">
        <f t="shared" si="3"/>
        <v>60692.111497092861</v>
      </c>
      <c r="F43" s="153">
        <f t="shared" si="3"/>
        <v>37049.678866478615</v>
      </c>
      <c r="G43" s="153">
        <f t="shared" si="3"/>
        <v>8962.651937087041</v>
      </c>
      <c r="H43" s="153">
        <f t="shared" si="3"/>
        <v>973.07796346723728</v>
      </c>
      <c r="I43" s="153">
        <f t="shared" si="3"/>
        <v>124201.23077991608</v>
      </c>
      <c r="L43" s="891" t="s">
        <v>920</v>
      </c>
      <c r="M43" s="892"/>
      <c r="N43" s="127">
        <v>104125.3</v>
      </c>
      <c r="O43" s="128">
        <v>96973</v>
      </c>
      <c r="P43" s="128">
        <v>4532.8</v>
      </c>
      <c r="Q43" s="151">
        <v>399.9</v>
      </c>
      <c r="R43" s="123"/>
    </row>
    <row r="44" spans="1:23">
      <c r="F44" s="29">
        <f>F43/I43</f>
        <v>0.29830363703988128</v>
      </c>
      <c r="H44" s="29">
        <f>H43/I43</f>
        <v>7.8346885723823961E-3</v>
      </c>
      <c r="L44" s="891" t="s">
        <v>921</v>
      </c>
      <c r="M44" s="892"/>
      <c r="N44" s="127">
        <v>62687.7</v>
      </c>
      <c r="O44" s="128">
        <v>37257.599999999999</v>
      </c>
      <c r="P44" s="128">
        <v>7214.2</v>
      </c>
      <c r="Q44" s="128">
        <v>6143.8</v>
      </c>
      <c r="R44" s="123"/>
    </row>
    <row r="45" spans="1:23">
      <c r="L45" s="891" t="s">
        <v>922</v>
      </c>
      <c r="M45" s="892"/>
      <c r="N45" s="127">
        <v>14665.3</v>
      </c>
      <c r="O45" s="150">
        <v>0</v>
      </c>
      <c r="P45" s="128">
        <v>14665.3</v>
      </c>
      <c r="Q45" s="150">
        <v>0</v>
      </c>
      <c r="R45" s="123"/>
    </row>
    <row r="46" spans="1:23" ht="17.25" customHeight="1">
      <c r="A46" s="910" t="s">
        <v>923</v>
      </c>
      <c r="B46" s="832"/>
      <c r="C46" s="832"/>
      <c r="D46" s="832"/>
      <c r="E46" s="832"/>
      <c r="F46" s="832"/>
      <c r="G46" s="832"/>
      <c r="H46" s="832"/>
      <c r="I46" s="832"/>
      <c r="L46" s="893" t="s">
        <v>924</v>
      </c>
      <c r="M46" s="894"/>
      <c r="N46" s="140">
        <v>1627.7</v>
      </c>
      <c r="O46" s="143">
        <v>387.5</v>
      </c>
      <c r="P46" s="143">
        <v>10</v>
      </c>
      <c r="Q46" s="142">
        <v>440.4</v>
      </c>
      <c r="R46" s="123"/>
    </row>
    <row r="47" spans="1:23">
      <c r="A47" s="154"/>
      <c r="B47" s="154" t="s">
        <v>65</v>
      </c>
      <c r="C47" s="154" t="s">
        <v>67</v>
      </c>
      <c r="D47" s="154" t="s">
        <v>16</v>
      </c>
      <c r="E47" s="154" t="s">
        <v>6</v>
      </c>
      <c r="F47" s="154" t="s">
        <v>11</v>
      </c>
      <c r="G47" s="154" t="s">
        <v>17</v>
      </c>
      <c r="H47" s="154" t="s">
        <v>560</v>
      </c>
      <c r="I47" s="154" t="s">
        <v>21</v>
      </c>
      <c r="L47" s="670" t="s">
        <v>887</v>
      </c>
      <c r="M47" s="671" t="s">
        <v>21</v>
      </c>
      <c r="N47" s="432">
        <f>SUM(N48:N55)</f>
        <v>270.755</v>
      </c>
      <c r="O47" s="432">
        <f>SUM(O48:O55)</f>
        <v>156.73430232558141</v>
      </c>
      <c r="P47" s="432">
        <f>SUM(P48:P55)</f>
        <v>30.743139534883721</v>
      </c>
      <c r="Q47" s="432">
        <f>SUM(Q48:Q55)</f>
        <v>47.051511627906983</v>
      </c>
    </row>
    <row r="48" spans="1:23">
      <c r="A48" s="154" t="s">
        <v>561</v>
      </c>
      <c r="B48" s="155">
        <f>E53</f>
        <v>87.106128351682386</v>
      </c>
      <c r="C48" s="155">
        <f>E54</f>
        <v>384.52578237575744</v>
      </c>
      <c r="D48" s="155">
        <f>E55</f>
        <v>1732.3189294621716</v>
      </c>
      <c r="E48" s="155">
        <f>E56</f>
        <v>31485.012002708732</v>
      </c>
      <c r="F48" s="155">
        <f>E57</f>
        <v>13538.555161164752</v>
      </c>
      <c r="G48" s="155">
        <f>E58</f>
        <v>5247.5020004514545</v>
      </c>
      <c r="H48" s="155">
        <f>E59</f>
        <v>0</v>
      </c>
      <c r="I48" s="155">
        <f>E60</f>
        <v>52475.020004514547</v>
      </c>
      <c r="L48" s="891" t="s">
        <v>916</v>
      </c>
      <c r="M48" s="892"/>
      <c r="N48" s="432">
        <f t="shared" ref="N48:Q55" si="4">N39/860</f>
        <v>5.8602325581395354</v>
      </c>
      <c r="O48" s="432">
        <f t="shared" si="4"/>
        <v>1.2558139534883722E-2</v>
      </c>
      <c r="P48" s="432">
        <f t="shared" si="4"/>
        <v>0</v>
      </c>
      <c r="Q48" s="432">
        <f t="shared" si="4"/>
        <v>0.75372093023255815</v>
      </c>
    </row>
    <row r="49" spans="1:17">
      <c r="A49" s="154" t="s">
        <v>562</v>
      </c>
      <c r="B49" s="156">
        <v>0</v>
      </c>
      <c r="C49" s="156">
        <v>0</v>
      </c>
      <c r="D49" s="157">
        <v>0</v>
      </c>
      <c r="E49" s="157">
        <v>0</v>
      </c>
      <c r="F49" s="157">
        <v>0</v>
      </c>
      <c r="G49" s="157">
        <v>0</v>
      </c>
      <c r="H49" s="157">
        <v>0</v>
      </c>
      <c r="I49" s="158">
        <f>SUM(B49:H49)</f>
        <v>0</v>
      </c>
      <c r="J49" s="49"/>
      <c r="L49" s="891" t="s">
        <v>917</v>
      </c>
      <c r="M49" s="892"/>
      <c r="N49" s="432">
        <f t="shared" si="4"/>
        <v>25.990348837209304</v>
      </c>
      <c r="O49" s="432">
        <f t="shared" si="4"/>
        <v>9.4534883720930232E-2</v>
      </c>
      <c r="P49" s="432">
        <f t="shared" si="4"/>
        <v>9.7674418604651175E-3</v>
      </c>
      <c r="Q49" s="432">
        <f t="shared" si="4"/>
        <v>19.088372093023256</v>
      </c>
    </row>
    <row r="50" spans="1:17">
      <c r="D50" s="49"/>
      <c r="E50" s="23">
        <f>E48/I48</f>
        <v>0.60000000000000009</v>
      </c>
      <c r="F50" s="148"/>
      <c r="G50" s="49"/>
      <c r="H50" s="49"/>
      <c r="I50" s="49"/>
      <c r="J50" s="49"/>
      <c r="L50" s="891" t="s">
        <v>918</v>
      </c>
      <c r="M50" s="895"/>
      <c r="N50" s="432">
        <f t="shared" si="4"/>
        <v>17.082325581395349</v>
      </c>
      <c r="O50" s="432">
        <f t="shared" si="4"/>
        <v>4.8372093023255819E-2</v>
      </c>
      <c r="P50" s="432">
        <f t="shared" si="4"/>
        <v>1.0465116279069768E-3</v>
      </c>
      <c r="Q50" s="432">
        <f t="shared" si="4"/>
        <v>16.02279069767442</v>
      </c>
    </row>
    <row r="51" spans="1:17" ht="17.25" customHeight="1" thickBot="1">
      <c r="A51" s="29" t="s">
        <v>925</v>
      </c>
      <c r="D51" s="49"/>
      <c r="E51" s="148"/>
      <c r="F51" s="148"/>
      <c r="G51" s="49"/>
      <c r="H51" s="49"/>
      <c r="I51" s="159"/>
      <c r="J51" s="49"/>
      <c r="L51" s="896"/>
      <c r="M51" s="897"/>
      <c r="N51" s="432">
        <f t="shared" si="4"/>
        <v>8.9081395348837216</v>
      </c>
      <c r="O51" s="432">
        <f t="shared" si="4"/>
        <v>4.616279069767442E-2</v>
      </c>
      <c r="P51" s="432">
        <f t="shared" si="4"/>
        <v>8.7209302325581394E-3</v>
      </c>
      <c r="Q51" s="432">
        <f t="shared" si="4"/>
        <v>3.0655813953488371</v>
      </c>
    </row>
    <row r="52" spans="1:17">
      <c r="A52" s="26"/>
      <c r="B52" s="73">
        <v>2020</v>
      </c>
      <c r="C52" s="73" t="s">
        <v>926</v>
      </c>
      <c r="D52" s="73" t="s">
        <v>914</v>
      </c>
      <c r="E52" s="669" t="s">
        <v>17</v>
      </c>
      <c r="F52" s="148"/>
      <c r="G52" s="49"/>
      <c r="H52" s="105" t="s">
        <v>20</v>
      </c>
      <c r="I52" s="105">
        <v>1</v>
      </c>
      <c r="J52" s="49"/>
      <c r="L52" s="891" t="s">
        <v>920</v>
      </c>
      <c r="M52" s="892"/>
      <c r="N52" s="432">
        <f t="shared" si="4"/>
        <v>121.07593023255814</v>
      </c>
      <c r="O52" s="432">
        <f t="shared" si="4"/>
        <v>112.7593023255814</v>
      </c>
      <c r="P52" s="432">
        <f t="shared" si="4"/>
        <v>5.2706976744186047</v>
      </c>
      <c r="Q52" s="432">
        <f t="shared" si="4"/>
        <v>0.46499999999999997</v>
      </c>
    </row>
    <row r="53" spans="1:17">
      <c r="A53" s="32" t="s">
        <v>65</v>
      </c>
      <c r="B53" s="85">
        <f>C43</f>
        <v>3051.7791868970248</v>
      </c>
      <c r="C53" s="20">
        <f>IF(Scenario!$E$25&gt;Scenario!$H$25,B53*C62/B62*$I$53,B53*C62/B62)</f>
        <v>1033.0137345438334</v>
      </c>
      <c r="D53" s="20">
        <f>IF(Scenario!$E$26&gt;Scenario!$H$26,C53*D62/C62*$I$53,C53*D62/C62)</f>
        <v>290.83653431741948</v>
      </c>
      <c r="E53" s="736">
        <f t="shared" ref="E53:E58" si="5">D53*E62/D62</f>
        <v>87.106128351682386</v>
      </c>
      <c r="F53" s="49"/>
      <c r="G53" s="49"/>
      <c r="H53" s="105" t="s">
        <v>5</v>
      </c>
      <c r="I53" s="105">
        <v>0.65</v>
      </c>
      <c r="K53" s="160"/>
      <c r="L53" s="891" t="s">
        <v>921</v>
      </c>
      <c r="M53" s="892"/>
      <c r="N53" s="432">
        <f t="shared" si="4"/>
        <v>72.892674418604642</v>
      </c>
      <c r="O53" s="432">
        <f t="shared" si="4"/>
        <v>43.322790697674414</v>
      </c>
      <c r="P53" s="432">
        <f t="shared" si="4"/>
        <v>8.3886046511627903</v>
      </c>
      <c r="Q53" s="432">
        <f t="shared" si="4"/>
        <v>7.1439534883720937</v>
      </c>
    </row>
    <row r="54" spans="1:17">
      <c r="A54" s="32" t="s">
        <v>67</v>
      </c>
      <c r="B54" s="85">
        <f>D43</f>
        <v>13471.931328893308</v>
      </c>
      <c r="C54" s="20">
        <f>IF(Scenario!$E$25&gt;Scenario!$H$25,B54*C63/B63*$I$53,B54*C63/B63)</f>
        <v>4560.1890704708212</v>
      </c>
      <c r="D54" s="20">
        <f>IF(Scenario!$E$26&gt;Scenario!$H$26,C54*D63/C63*$I$53,C54*D63/C63)</f>
        <v>1283.8837865728601</v>
      </c>
      <c r="E54" s="736">
        <f t="shared" si="5"/>
        <v>384.52578237575744</v>
      </c>
      <c r="H54" s="105" t="s">
        <v>927</v>
      </c>
      <c r="I54" s="105">
        <v>0.8</v>
      </c>
      <c r="K54" s="160"/>
      <c r="L54" s="891" t="s">
        <v>922</v>
      </c>
      <c r="M54" s="892"/>
      <c r="N54" s="432">
        <f t="shared" si="4"/>
        <v>17.052674418604649</v>
      </c>
      <c r="O54" s="432">
        <f t="shared" si="4"/>
        <v>0</v>
      </c>
      <c r="P54" s="432">
        <f t="shared" si="4"/>
        <v>17.052674418604649</v>
      </c>
      <c r="Q54" s="432">
        <f t="shared" si="4"/>
        <v>0</v>
      </c>
    </row>
    <row r="55" spans="1:17">
      <c r="A55" s="32" t="s">
        <v>16</v>
      </c>
      <c r="B55" s="85">
        <f>E43</f>
        <v>60692.111497092861</v>
      </c>
      <c r="C55" s="20">
        <f>IF(Scenario!$E$25&gt;Scenario!$H$25,B55*C64/B64*$I$53,B55*C64/B64)</f>
        <v>20544.010859026195</v>
      </c>
      <c r="D55" s="20">
        <f>IF(Scenario!$E$26&gt;Scenario!$H$26,C55*D64/C64*$I$53,C55*D64/C64)</f>
        <v>5783.9975591970988</v>
      </c>
      <c r="E55" s="736">
        <f t="shared" si="5"/>
        <v>1732.3189294621716</v>
      </c>
      <c r="H55" s="105" t="s">
        <v>928</v>
      </c>
      <c r="I55" s="105">
        <v>0.65</v>
      </c>
      <c r="K55" s="160"/>
      <c r="L55" s="893" t="s">
        <v>924</v>
      </c>
      <c r="M55" s="894"/>
      <c r="N55" s="432">
        <f t="shared" si="4"/>
        <v>1.8926744186046511</v>
      </c>
      <c r="O55" s="432">
        <f t="shared" si="4"/>
        <v>0.45058139534883723</v>
      </c>
      <c r="P55" s="432">
        <f t="shared" si="4"/>
        <v>1.1627906976744186E-2</v>
      </c>
      <c r="Q55" s="432">
        <f t="shared" si="4"/>
        <v>0.51209302325581396</v>
      </c>
    </row>
    <row r="56" spans="1:17">
      <c r="A56" s="32" t="s">
        <v>6</v>
      </c>
      <c r="B56" s="85">
        <f>F43</f>
        <v>37049.678866478615</v>
      </c>
      <c r="C56" s="20">
        <f>IF(Scenario!$E$25&gt;Scenario!$H$25,B56*C65/B65*$I$53,B56*C65/B65)</f>
        <v>48438.480004167272</v>
      </c>
      <c r="D56" s="20">
        <f>IF(Scenario!$E$26&gt;Scenario!$H$26,C56*D65/C65*$I$53,C56*D65/C65)</f>
        <v>31485.012002708729</v>
      </c>
      <c r="E56" s="736">
        <f t="shared" si="5"/>
        <v>31485.012002708732</v>
      </c>
      <c r="H56" s="105" t="s">
        <v>929</v>
      </c>
      <c r="I56" s="105">
        <v>1</v>
      </c>
      <c r="K56" s="160"/>
      <c r="L56" s="49"/>
      <c r="P56" s="23">
        <f t="shared" ref="P56:P64" si="6">P47/N47</f>
        <v>0.11354597157904275</v>
      </c>
    </row>
    <row r="57" spans="1:17">
      <c r="A57" s="32" t="s">
        <v>11</v>
      </c>
      <c r="B57" s="85">
        <f>G43</f>
        <v>8962.651937087041</v>
      </c>
      <c r="C57" s="20">
        <f>IF(Scenario!$E$25&gt;Scenario!$H$25,B57*C66/B66*$I$53,B57*C66/B66)</f>
        <v>5825.7237591065768</v>
      </c>
      <c r="D57" s="20">
        <f>IF(Scenario!$E$26&gt;Scenario!$H$26,C57*D66/C66*$I$53,C57*D66/C66)</f>
        <v>13538.555161164752</v>
      </c>
      <c r="E57" s="736">
        <f t="shared" si="5"/>
        <v>13538.555161164752</v>
      </c>
      <c r="H57" s="105" t="s">
        <v>930</v>
      </c>
      <c r="I57" s="105">
        <v>3</v>
      </c>
      <c r="P57" s="23">
        <f t="shared" si="6"/>
        <v>0</v>
      </c>
    </row>
    <row r="58" spans="1:17">
      <c r="A58" s="32" t="s">
        <v>17</v>
      </c>
      <c r="B58" s="85">
        <f>H43</f>
        <v>973.07796346723728</v>
      </c>
      <c r="C58" s="20">
        <f>IF(Scenario!$E$25&gt;Scenario!$H$25,B58*C67/B67*$I$53,B58*C67/B67)</f>
        <v>329.38257963075779</v>
      </c>
      <c r="D58" s="20">
        <f>IF(Scenario!$E$26&gt;Scenario!$H$26,C58*D67/C67*$I$53,C58*D67/C67)</f>
        <v>92.734960553688694</v>
      </c>
      <c r="E58" s="736">
        <f t="shared" si="5"/>
        <v>5247.5020004514545</v>
      </c>
      <c r="H58" s="105" t="s">
        <v>591</v>
      </c>
      <c r="I58" s="105">
        <v>0.85</v>
      </c>
      <c r="O58" s="23"/>
      <c r="P58" s="23">
        <f t="shared" si="6"/>
        <v>3.7581034104788451E-4</v>
      </c>
    </row>
    <row r="59" spans="1:17">
      <c r="A59" s="32" t="s">
        <v>560</v>
      </c>
      <c r="B59" s="85">
        <v>0</v>
      </c>
      <c r="C59" s="85">
        <f>B59</f>
        <v>0</v>
      </c>
      <c r="D59" s="85">
        <f>C59</f>
        <v>0</v>
      </c>
      <c r="E59" s="278">
        <f>D59</f>
        <v>0</v>
      </c>
      <c r="P59" s="23">
        <f t="shared" si="6"/>
        <v>6.1262831159637329E-5</v>
      </c>
    </row>
    <row r="60" spans="1:17" ht="17.25" customHeight="1" thickBot="1">
      <c r="A60" s="67" t="s">
        <v>21</v>
      </c>
      <c r="B60" s="364">
        <f>SUM(B53:B59)</f>
        <v>124201.23077991608</v>
      </c>
      <c r="C60" s="364">
        <f>SUM(C53:C59)</f>
        <v>80730.800006945457</v>
      </c>
      <c r="D60" s="364">
        <f>SUM(D53:D59)</f>
        <v>52475.020004514547</v>
      </c>
      <c r="E60" s="280">
        <f>SUM(E53:E59)</f>
        <v>52475.020004514547</v>
      </c>
      <c r="P60" s="23">
        <f t="shared" si="6"/>
        <v>9.7898446677979365E-4</v>
      </c>
    </row>
    <row r="61" spans="1:17" ht="17.25" customHeight="1" thickBot="1">
      <c r="P61" s="23">
        <f t="shared" si="6"/>
        <v>4.3532167494355359E-2</v>
      </c>
    </row>
    <row r="62" spans="1:17">
      <c r="A62" s="26" t="s">
        <v>65</v>
      </c>
      <c r="B62" s="729">
        <f t="shared" ref="B62:B69" si="7">B53/$B$60</f>
        <v>2.4571247545080784E-2</v>
      </c>
      <c r="C62" s="729">
        <f>IF((B62-($C$65-$B$65)*(B62/($B$69-$B$65-$B$66)))&lt;0,0,B62-($C$65-$B$65)*(B62/($B$69-$B$65-$B$66)))</f>
        <v>1.2795782210196862E-2</v>
      </c>
      <c r="D62" s="729">
        <f>IF((C62-($D$66-$C$66)*(C62/($C$69-$C$65-$C$66)))&lt;0,0,(C62-($D$66-$C$66)*(C62/($C$69-$C$65-$C$66))))</f>
        <v>5.5423806278186872E-3</v>
      </c>
      <c r="E62" s="730">
        <f>IF((D62-($E$67-$D$67)*(D62/($D$69-$D$65-$D$66-$D$67)))&lt;0,0,(D62-($E$67-$D$67)*(D62/($D$69-$D$65-$D$66-$D$67))))</f>
        <v>1.6599541714169609E-3</v>
      </c>
      <c r="P62" s="23">
        <f t="shared" si="6"/>
        <v>0.11508158697798772</v>
      </c>
    </row>
    <row r="63" spans="1:17">
      <c r="A63" s="32" t="s">
        <v>67</v>
      </c>
      <c r="B63" s="23">
        <f t="shared" si="7"/>
        <v>0.10846858154542365</v>
      </c>
      <c r="C63" s="23">
        <f>IF((B63-($C$65-$B$65)*(B63/($B$69-$B$65-$B$66)))&lt;0,0,B63-($C$65-$B$65)*(B63/($B$69-$B$65-$B$66)))</f>
        <v>5.648636047305982E-2</v>
      </c>
      <c r="D63" s="23">
        <f>IF((C63-($D$66-$C$66)*(C63/($C$69-$C$65-$C$66)))&lt;0,0,(C63-($D$66-$C$66)*(C63/($C$69-$C$65-$C$66))))</f>
        <v>2.4466570693301395E-2</v>
      </c>
      <c r="E63" s="731">
        <f>IF((D63-($E$67-$D$67)*(D63/($D$69-$D$65-$D$66-$D$67)))&lt;0,0,(D63-($E$67-$D$67)*(D63/($D$69-$D$65-$D$66-$D$67))))</f>
        <v>7.3277872470115454E-3</v>
      </c>
      <c r="H63" s="72" t="s">
        <v>931</v>
      </c>
      <c r="P63" s="23">
        <f t="shared" si="6"/>
        <v>1</v>
      </c>
    </row>
    <row r="64" spans="1:17">
      <c r="A64" s="32" t="s">
        <v>16</v>
      </c>
      <c r="B64" s="23">
        <f t="shared" si="7"/>
        <v>0.48865950132683439</v>
      </c>
      <c r="C64" s="23">
        <f>IF((B64-($C$65-$B$65)*(B64/($B$69-$B$65-$B$66)))&lt;0,0,B64-($C$65-$B$65)*(B64/($B$69-$B$65-$B$66)))</f>
        <v>0.25447550200491942</v>
      </c>
      <c r="D64" s="23">
        <f>IF((C64-($D$66-$C$66)*(C64/($C$69-$C$65-$C$66)))&lt;0,0,(C64-($D$66-$C$66)*(C64/($C$69-$C$65-$C$66))))</f>
        <v>0.11022382761739755</v>
      </c>
      <c r="E64" s="731">
        <f>IF((D64-($E$67-$D$67)*(D64/($D$69-$D$65-$D$66-$D$67)))&lt;0,0,(D64-($E$67-$D$67)*(D64/($D$69-$D$65-$D$66-$D$67))))</f>
        <v>3.3012258581571502E-2</v>
      </c>
      <c r="H64" s="29" t="s">
        <v>932</v>
      </c>
      <c r="P64" s="23">
        <f t="shared" si="6"/>
        <v>6.143638262579099E-3</v>
      </c>
    </row>
    <row r="65" spans="1:16">
      <c r="A65" s="32" t="s">
        <v>6</v>
      </c>
      <c r="B65" s="23">
        <f t="shared" si="7"/>
        <v>0.29830363703988128</v>
      </c>
      <c r="C65" s="19">
        <f>Scenario!E25</f>
        <v>0.6</v>
      </c>
      <c r="D65" s="19">
        <f>C65</f>
        <v>0.6</v>
      </c>
      <c r="E65" s="732">
        <f>D65</f>
        <v>0.6</v>
      </c>
      <c r="P65" s="23"/>
    </row>
    <row r="66" spans="1:16">
      <c r="A66" s="32" t="s">
        <v>11</v>
      </c>
      <c r="B66" s="23">
        <f t="shared" si="7"/>
        <v>7.2162343970397627E-2</v>
      </c>
      <c r="C66" s="23">
        <f>B66</f>
        <v>7.2162343970397627E-2</v>
      </c>
      <c r="D66" s="19">
        <f>Scenario!$E$26*주거중심형!$C$66/Scenario!$H$26</f>
        <v>0.25800000000000001</v>
      </c>
      <c r="E66" s="732">
        <f>D66</f>
        <v>0.25800000000000001</v>
      </c>
    </row>
    <row r="67" spans="1:16">
      <c r="A67" s="32" t="s">
        <v>17</v>
      </c>
      <c r="B67" s="23">
        <f t="shared" si="7"/>
        <v>7.8346885723823961E-3</v>
      </c>
      <c r="C67" s="23">
        <f>IF((B67-($C$65-$B$65)*(B67/($B$69-$B$65-$B$66)))&lt;0,0,B67-($C$65-$B$65)*(B67/($B$69-$B$65-$B$66)))</f>
        <v>4.0800113414263236E-3</v>
      </c>
      <c r="D67" s="23">
        <f>IF((C67-($D$66-$C$66)*(C67/($C$69-$C$65-$C$66)))&lt;0,0,(C67-($D$66-$C$66)*(C67/($C$69-$C$65-$C$66))))</f>
        <v>1.7672210614824062E-3</v>
      </c>
      <c r="E67" s="732">
        <f>Scenario!E27</f>
        <v>0.1</v>
      </c>
    </row>
    <row r="68" spans="1:16">
      <c r="A68" s="32" t="s">
        <v>560</v>
      </c>
      <c r="B68" s="23">
        <f t="shared" si="7"/>
        <v>0</v>
      </c>
      <c r="C68" s="23">
        <f>IF((B68-($C$65-$B$65)*(B68/($B$69-$B$65-$B$66)))&lt;0,0,B68-($C$65-$B$65)*(B68/($B$69-$B$65-$B$66)))</f>
        <v>0</v>
      </c>
      <c r="D68" s="23">
        <f>IF((C68-($D$66-$C$66)*(C68/($C$69-$C$65-$C$66)))&lt;0,0,(C68-($D$66-$C$66)*(C68/($C$69-$C$65-$C$66))))</f>
        <v>0</v>
      </c>
      <c r="E68" s="731">
        <f>IF((D68-($E$67-$D$67)*(D68/($D$69-$D$65-$D$66-$D$67)))&lt;0,0,(D68-($E$67-$D$67)*(D68/($D$69-$D$65-$D$66-$D$67))))</f>
        <v>0</v>
      </c>
    </row>
    <row r="69" spans="1:16" ht="17.25" customHeight="1" thickBot="1">
      <c r="A69" s="67" t="s">
        <v>21</v>
      </c>
      <c r="B69" s="733">
        <f t="shared" si="7"/>
        <v>1</v>
      </c>
      <c r="C69" s="734">
        <v>1</v>
      </c>
      <c r="D69" s="734">
        <v>1</v>
      </c>
      <c r="E69" s="735">
        <v>1</v>
      </c>
    </row>
    <row r="70" spans="1:16">
      <c r="C70" s="264">
        <f>SUM(C62:C68)</f>
        <v>1</v>
      </c>
      <c r="D70" s="264">
        <f>SUM(D62:D68)</f>
        <v>1</v>
      </c>
      <c r="E70" s="264">
        <f>SUM(E62:E68)</f>
        <v>1</v>
      </c>
    </row>
    <row r="72" spans="1:16">
      <c r="C72" s="29">
        <f>C66*2</f>
        <v>0.14432468794079525</v>
      </c>
    </row>
  </sheetData>
  <mergeCells count="34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54:M54"/>
    <mergeCell ref="L55:M55"/>
    <mergeCell ref="L48:M48"/>
    <mergeCell ref="L49:M49"/>
    <mergeCell ref="L50:M51"/>
    <mergeCell ref="L52:M52"/>
    <mergeCell ref="L53:M53"/>
  </mergeCells>
  <phoneticPr fontId="5" type="noConversion"/>
  <hyperlinks>
    <hyperlink ref="P8" r:id="rId1" xr:uid="{00000000-0004-0000-1100-000000000000}"/>
    <hyperlink ref="P9" r:id="rId2" xr:uid="{00000000-0004-0000-1100-000001000000}"/>
    <hyperlink ref="P10" r:id="rId3" xr:uid="{00000000-0004-0000-1100-000002000000}"/>
    <hyperlink ref="P12" r:id="rId4" xr:uid="{00000000-0004-0000-1100-000003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theme="5"/>
  </sheetPr>
  <dimension ref="A2:AE101"/>
  <sheetViews>
    <sheetView topLeftCell="A23" zoomScale="115" zoomScaleNormal="115" workbookViewId="0">
      <selection activeCell="N25" sqref="N25"/>
    </sheetView>
  </sheetViews>
  <sheetFormatPr defaultRowHeight="16.5"/>
  <cols>
    <col min="1" max="9" width="15.625" style="29" customWidth="1"/>
    <col min="10" max="10" width="6.625" style="29" customWidth="1"/>
    <col min="11" max="11" width="9" style="30" customWidth="1"/>
    <col min="12" max="12" width="10" style="29" bestFit="1" customWidth="1"/>
    <col min="13" max="14" width="9" style="29" customWidth="1"/>
    <col min="15" max="15" width="9.875" style="29" bestFit="1" customWidth="1"/>
    <col min="16" max="17" width="9.125" style="29" bestFit="1" customWidth="1"/>
    <col min="18" max="18" width="12.75" style="29" bestFit="1" customWidth="1"/>
    <col min="19" max="20" width="9.125" style="29" bestFit="1" customWidth="1"/>
    <col min="21" max="21" width="9.875" style="29" bestFit="1" customWidth="1"/>
    <col min="22" max="22" width="12.625" style="29" bestFit="1" customWidth="1"/>
    <col min="23" max="23" width="11.5" style="29" bestFit="1" customWidth="1"/>
    <col min="24" max="24" width="15.5" style="29" bestFit="1" customWidth="1"/>
    <col min="25" max="25" width="11.5" style="29" bestFit="1" customWidth="1"/>
    <col min="26" max="27" width="9" style="29" customWidth="1"/>
    <col min="28" max="28" width="15.5" style="29" bestFit="1" customWidth="1"/>
    <col min="29" max="29" width="11.5" style="29" bestFit="1" customWidth="1"/>
    <col min="30" max="30" width="12.625" style="29" bestFit="1" customWidth="1"/>
    <col min="31" max="31" width="10" style="29" bestFit="1" customWidth="1"/>
    <col min="32" max="41" width="9" style="29" customWidth="1"/>
    <col min="42" max="16384" width="9" style="29"/>
  </cols>
  <sheetData>
    <row r="2" spans="1:27" ht="17.25" customHeight="1">
      <c r="A2" s="116" t="s">
        <v>933</v>
      </c>
      <c r="L2" s="31" t="s">
        <v>848</v>
      </c>
    </row>
    <row r="3" spans="1:27">
      <c r="A3" s="29" t="s">
        <v>934</v>
      </c>
    </row>
    <row r="4" spans="1:27">
      <c r="A4" s="49"/>
      <c r="B4" s="49" t="s">
        <v>935</v>
      </c>
      <c r="C4" s="49" t="s">
        <v>936</v>
      </c>
      <c r="D4" s="49" t="s">
        <v>937</v>
      </c>
      <c r="L4" s="78" t="s">
        <v>938</v>
      </c>
      <c r="U4" s="71" t="s">
        <v>939</v>
      </c>
    </row>
    <row r="5" spans="1:27">
      <c r="A5" s="29" t="s">
        <v>867</v>
      </c>
      <c r="B5" s="81">
        <v>32755808.169658121</v>
      </c>
      <c r="C5" s="81">
        <v>29059152.127350431</v>
      </c>
      <c r="D5" s="81">
        <f>B5-C5</f>
        <v>3696656.0423076898</v>
      </c>
      <c r="U5" s="71" t="s">
        <v>940</v>
      </c>
    </row>
    <row r="6" spans="1:27">
      <c r="A6" s="29" t="s">
        <v>868</v>
      </c>
      <c r="B6" s="81">
        <v>180007863</v>
      </c>
      <c r="C6" s="81">
        <v>163174844</v>
      </c>
      <c r="D6" s="81">
        <f>B6-C6</f>
        <v>16833019</v>
      </c>
    </row>
    <row r="7" spans="1:27">
      <c r="A7" s="29" t="s">
        <v>941</v>
      </c>
      <c r="B7" s="81"/>
      <c r="C7" s="56">
        <f>C5/$B$5</f>
        <v>0.8871450210246401</v>
      </c>
      <c r="D7" s="86">
        <f>D5/$B$5</f>
        <v>0.11285497897535991</v>
      </c>
    </row>
    <row r="8" spans="1:27">
      <c r="L8" s="29" t="s">
        <v>942</v>
      </c>
      <c r="M8" s="49"/>
      <c r="N8" s="49"/>
      <c r="U8" s="29" t="s">
        <v>943</v>
      </c>
      <c r="V8" s="29" t="s">
        <v>944</v>
      </c>
      <c r="W8" s="29" t="s">
        <v>945</v>
      </c>
      <c r="X8" s="29" t="s">
        <v>946</v>
      </c>
      <c r="Y8" s="29" t="s">
        <v>947</v>
      </c>
      <c r="Z8" s="29" t="s">
        <v>21</v>
      </c>
    </row>
    <row r="9" spans="1:27" ht="17.25" customHeight="1">
      <c r="A9" s="116" t="s">
        <v>948</v>
      </c>
      <c r="M9" s="79"/>
      <c r="N9" s="161"/>
      <c r="O9" s="56"/>
      <c r="U9" s="56">
        <v>6.0000000000000001E-3</v>
      </c>
      <c r="V9" s="56">
        <v>0</v>
      </c>
      <c r="W9" s="56">
        <v>0</v>
      </c>
      <c r="X9" s="56">
        <v>0</v>
      </c>
      <c r="Y9" s="56">
        <v>2E-3</v>
      </c>
      <c r="Z9" s="56">
        <v>2E-3</v>
      </c>
    </row>
    <row r="10" spans="1:27">
      <c r="A10" s="49"/>
      <c r="B10" s="49"/>
      <c r="C10" s="49"/>
      <c r="D10" s="49"/>
      <c r="E10" s="49"/>
      <c r="F10" s="49"/>
      <c r="G10" s="49" t="s">
        <v>949</v>
      </c>
      <c r="L10" s="29" t="s">
        <v>950</v>
      </c>
      <c r="N10" s="104">
        <v>815</v>
      </c>
      <c r="O10" s="29" t="s">
        <v>9</v>
      </c>
      <c r="P10" s="29" t="s">
        <v>951</v>
      </c>
      <c r="U10" s="56">
        <v>0.126</v>
      </c>
      <c r="V10" s="56">
        <v>8.0000000000000002E-3</v>
      </c>
      <c r="W10" s="56">
        <v>0</v>
      </c>
      <c r="X10" s="56">
        <v>0</v>
      </c>
      <c r="Y10" s="56">
        <v>0.14299999999999999</v>
      </c>
      <c r="Z10" s="56">
        <v>7.0000000000000007E-2</v>
      </c>
    </row>
    <row r="11" spans="1:27">
      <c r="A11" s="162"/>
      <c r="B11" s="162" t="s">
        <v>943</v>
      </c>
      <c r="C11" s="162" t="s">
        <v>944</v>
      </c>
      <c r="D11" s="162" t="s">
        <v>945</v>
      </c>
      <c r="E11" s="162" t="s">
        <v>946</v>
      </c>
      <c r="F11" s="162" t="s">
        <v>947</v>
      </c>
      <c r="G11" s="162" t="s">
        <v>21</v>
      </c>
      <c r="L11" s="29" t="s">
        <v>952</v>
      </c>
      <c r="N11" s="82">
        <f>R40</f>
        <v>217.33625932300632</v>
      </c>
      <c r="O11" s="29" t="s">
        <v>9</v>
      </c>
      <c r="U11" s="56">
        <v>0.27200000000000002</v>
      </c>
      <c r="V11" s="56">
        <v>0.122</v>
      </c>
      <c r="W11" s="56">
        <v>0</v>
      </c>
      <c r="X11" s="56">
        <v>0</v>
      </c>
      <c r="Y11" s="56">
        <v>0.45100000000000001</v>
      </c>
      <c r="Z11" s="56">
        <v>0.20899999999999999</v>
      </c>
    </row>
    <row r="12" spans="1:27">
      <c r="A12" s="49" t="s">
        <v>65</v>
      </c>
      <c r="B12" s="81">
        <f t="shared" ref="B12:G17" si="0">B$18*U9</f>
        <v>36.766286399999998</v>
      </c>
      <c r="C12" s="81">
        <f t="shared" si="0"/>
        <v>0</v>
      </c>
      <c r="D12" s="81">
        <f t="shared" si="0"/>
        <v>0</v>
      </c>
      <c r="E12" s="81">
        <f t="shared" si="0"/>
        <v>0</v>
      </c>
      <c r="F12" s="81">
        <f t="shared" si="0"/>
        <v>8.7186271999999985</v>
      </c>
      <c r="G12" s="81">
        <f t="shared" si="0"/>
        <v>41.125599999999999</v>
      </c>
      <c r="N12" s="82"/>
      <c r="U12" s="56">
        <v>0.52400000000000002</v>
      </c>
      <c r="V12" s="56">
        <v>0.85599999999999998</v>
      </c>
      <c r="W12" s="56">
        <v>0.94799999999999995</v>
      </c>
      <c r="X12" s="56">
        <v>0.98</v>
      </c>
      <c r="Y12" s="56">
        <v>0.38500000000000001</v>
      </c>
      <c r="Z12" s="56">
        <v>0.68200000000000005</v>
      </c>
    </row>
    <row r="13" spans="1:27">
      <c r="A13" s="49" t="s">
        <v>67</v>
      </c>
      <c r="B13" s="81">
        <f t="shared" si="0"/>
        <v>772.09201440000004</v>
      </c>
      <c r="C13" s="81">
        <f t="shared" si="0"/>
        <v>43.922140800000001</v>
      </c>
      <c r="D13" s="81">
        <f t="shared" si="0"/>
        <v>0</v>
      </c>
      <c r="E13" s="81">
        <f t="shared" si="0"/>
        <v>0</v>
      </c>
      <c r="F13" s="81">
        <f t="shared" si="0"/>
        <v>623.38184479999984</v>
      </c>
      <c r="G13" s="81">
        <f t="shared" si="0"/>
        <v>1439.3960000000002</v>
      </c>
      <c r="L13" s="29" t="s">
        <v>953</v>
      </c>
      <c r="U13" s="56">
        <v>4.4999999999999998E-2</v>
      </c>
      <c r="V13" s="56">
        <v>4.0000000000000001E-3</v>
      </c>
      <c r="W13" s="56">
        <v>0</v>
      </c>
      <c r="X13" s="56">
        <v>0</v>
      </c>
      <c r="Y13" s="56">
        <v>0</v>
      </c>
      <c r="Z13" s="56">
        <v>1.4E-2</v>
      </c>
    </row>
    <row r="14" spans="1:27">
      <c r="A14" s="49" t="s">
        <v>954</v>
      </c>
      <c r="B14" s="81">
        <f t="shared" si="0"/>
        <v>1666.7383168000001</v>
      </c>
      <c r="C14" s="81">
        <f t="shared" si="0"/>
        <v>669.81264720000001</v>
      </c>
      <c r="D14" s="81">
        <f t="shared" si="0"/>
        <v>0</v>
      </c>
      <c r="E14" s="81">
        <f t="shared" si="0"/>
        <v>0</v>
      </c>
      <c r="F14" s="81">
        <f t="shared" si="0"/>
        <v>1966.0504335999999</v>
      </c>
      <c r="G14" s="81">
        <f t="shared" si="0"/>
        <v>4297.6251999999995</v>
      </c>
      <c r="L14" s="29" t="s">
        <v>955</v>
      </c>
      <c r="U14" s="56">
        <v>2.5999999999999999E-2</v>
      </c>
      <c r="V14" s="56">
        <v>0.01</v>
      </c>
      <c r="W14" s="56">
        <v>5.1999999999999998E-2</v>
      </c>
      <c r="X14" s="56">
        <v>0.02</v>
      </c>
      <c r="Y14" s="56">
        <v>1.9E-2</v>
      </c>
      <c r="Z14" s="56">
        <v>2.1999999999999999E-2</v>
      </c>
    </row>
    <row r="15" spans="1:27" ht="17.25" customHeight="1" thickBot="1">
      <c r="A15" s="49" t="s">
        <v>773</v>
      </c>
      <c r="B15" s="81">
        <f t="shared" si="0"/>
        <v>3210.9223456</v>
      </c>
      <c r="C15" s="81">
        <f t="shared" si="0"/>
        <v>4699.6690656000001</v>
      </c>
      <c r="D15" s="81">
        <f t="shared" si="0"/>
        <v>1754.4180959999997</v>
      </c>
      <c r="E15" s="81">
        <f t="shared" si="0"/>
        <v>2700.3068960000001</v>
      </c>
      <c r="F15" s="81">
        <f t="shared" si="0"/>
        <v>1678.3357359999998</v>
      </c>
      <c r="G15" s="81">
        <f t="shared" si="0"/>
        <v>14023.829600000001</v>
      </c>
    </row>
    <row r="16" spans="1:27">
      <c r="A16" s="49" t="s">
        <v>956</v>
      </c>
      <c r="B16" s="81">
        <f t="shared" si="0"/>
        <v>275.74714799999998</v>
      </c>
      <c r="C16" s="81">
        <f t="shared" si="0"/>
        <v>21.961070400000001</v>
      </c>
      <c r="D16" s="81">
        <f t="shared" si="0"/>
        <v>0</v>
      </c>
      <c r="E16" s="81">
        <f t="shared" si="0"/>
        <v>0</v>
      </c>
      <c r="F16" s="81">
        <f t="shared" si="0"/>
        <v>0</v>
      </c>
      <c r="G16" s="81">
        <f t="shared" si="0"/>
        <v>287.87919999999997</v>
      </c>
      <c r="Z16" s="26" t="s">
        <v>957</v>
      </c>
      <c r="AA16" s="28" t="s">
        <v>763</v>
      </c>
    </row>
    <row r="17" spans="1:27">
      <c r="A17" s="49" t="s">
        <v>26</v>
      </c>
      <c r="B17" s="81">
        <f t="shared" si="0"/>
        <v>159.3205744</v>
      </c>
      <c r="C17" s="81">
        <f t="shared" si="0"/>
        <v>54.902676</v>
      </c>
      <c r="D17" s="81">
        <f t="shared" si="0"/>
        <v>96.233903999999981</v>
      </c>
      <c r="E17" s="81">
        <f t="shared" si="0"/>
        <v>55.108303999999997</v>
      </c>
      <c r="F17" s="81">
        <f t="shared" si="0"/>
        <v>82.826958399999995</v>
      </c>
      <c r="G17" s="81">
        <f t="shared" si="0"/>
        <v>452.38159999999993</v>
      </c>
      <c r="V17" s="29" t="s">
        <v>958</v>
      </c>
      <c r="W17" s="29" t="s">
        <v>959</v>
      </c>
      <c r="Z17" s="32" t="s">
        <v>51</v>
      </c>
      <c r="AA17" s="43" t="s">
        <v>936</v>
      </c>
    </row>
    <row r="18" spans="1:27">
      <c r="A18" s="49" t="s">
        <v>21</v>
      </c>
      <c r="B18" s="81">
        <f>B19*$G$18</f>
        <v>6127.7143999999998</v>
      </c>
      <c r="C18" s="81">
        <f>C19*$G$18</f>
        <v>5490.2676000000001</v>
      </c>
      <c r="D18" s="81">
        <f>D19*$G$18</f>
        <v>1850.6519999999998</v>
      </c>
      <c r="E18" s="81">
        <f>E19*$G$18</f>
        <v>2755.4151999999999</v>
      </c>
      <c r="F18" s="81">
        <f>F19*$G$18</f>
        <v>4359.3135999999995</v>
      </c>
      <c r="G18" s="81">
        <v>20562.8</v>
      </c>
      <c r="U18" s="29" t="s">
        <v>65</v>
      </c>
      <c r="V18" s="81">
        <f t="shared" ref="V18:V24" si="1">G24-W18</f>
        <v>2.6718320646727194</v>
      </c>
      <c r="W18" s="81">
        <v>0</v>
      </c>
      <c r="X18" s="29" t="s">
        <v>732</v>
      </c>
      <c r="Z18" s="163">
        <f t="shared" ref="Z18:AA24" si="2">V18/V$27*1000</f>
        <v>2.304114586183496E-4</v>
      </c>
      <c r="AA18" s="164">
        <f t="shared" si="2"/>
        <v>0</v>
      </c>
    </row>
    <row r="19" spans="1:27">
      <c r="A19" s="49"/>
      <c r="B19" s="56">
        <v>0.29799999999999999</v>
      </c>
      <c r="C19" s="56">
        <v>0.26700000000000002</v>
      </c>
      <c r="D19" s="56">
        <v>0.09</v>
      </c>
      <c r="E19" s="56">
        <v>0.13400000000000001</v>
      </c>
      <c r="F19" s="56">
        <v>0.21199999999999999</v>
      </c>
      <c r="U19" s="29" t="s">
        <v>67</v>
      </c>
      <c r="V19" s="81">
        <f t="shared" si="1"/>
        <v>16.445517612382389</v>
      </c>
      <c r="W19" s="81">
        <f>N43</f>
        <v>77.068604651162786</v>
      </c>
      <c r="Z19" s="163">
        <f t="shared" si="2"/>
        <v>1.4182162684940078E-3</v>
      </c>
      <c r="AA19" s="164">
        <f t="shared" si="2"/>
        <v>1.8276672613672818E-2</v>
      </c>
    </row>
    <row r="20" spans="1:27">
      <c r="A20" s="49"/>
      <c r="B20" s="56"/>
      <c r="C20" s="56"/>
      <c r="D20" s="56"/>
      <c r="E20" s="56"/>
      <c r="F20" s="56"/>
      <c r="U20" s="29" t="s">
        <v>954</v>
      </c>
      <c r="V20" s="81">
        <f t="shared" si="1"/>
        <v>-15109.341223660305</v>
      </c>
      <c r="W20" s="81">
        <f>N44</f>
        <v>15388.547674418605</v>
      </c>
      <c r="Z20" s="163">
        <f t="shared" si="2"/>
        <v>-1.302988086765241</v>
      </c>
      <c r="AA20" s="164">
        <f t="shared" si="2"/>
        <v>3.6493647331267942</v>
      </c>
    </row>
    <row r="21" spans="1:27">
      <c r="A21" s="903" t="s">
        <v>960</v>
      </c>
      <c r="B21" s="832"/>
      <c r="C21" s="832"/>
      <c r="D21" s="832"/>
      <c r="E21" s="832"/>
      <c r="F21" s="832"/>
      <c r="G21" s="832"/>
      <c r="U21" s="29" t="s">
        <v>773</v>
      </c>
      <c r="V21" s="81">
        <f t="shared" si="1"/>
        <v>-25418.4064287373</v>
      </c>
      <c r="W21" s="81">
        <f>N45</f>
        <v>26329.501162790697</v>
      </c>
      <c r="Z21" s="163">
        <f t="shared" si="2"/>
        <v>-2.1920135544584833</v>
      </c>
      <c r="AA21" s="164">
        <f t="shared" si="2"/>
        <v>6.2439909871442447</v>
      </c>
    </row>
    <row r="22" spans="1:27">
      <c r="A22" s="165"/>
      <c r="B22" s="911" t="s">
        <v>961</v>
      </c>
      <c r="C22" s="832"/>
      <c r="D22" s="31"/>
      <c r="E22" s="45"/>
      <c r="F22" s="162" t="s">
        <v>962</v>
      </c>
      <c r="G22" s="162" t="s">
        <v>963</v>
      </c>
      <c r="U22" s="29" t="s">
        <v>956</v>
      </c>
      <c r="V22" s="81">
        <f t="shared" si="1"/>
        <v>-2234.6797336868258</v>
      </c>
      <c r="W22" s="81">
        <f>N46</f>
        <v>2253.3825581395349</v>
      </c>
      <c r="Z22" s="163">
        <f t="shared" si="2"/>
        <v>-0.1927126423069998</v>
      </c>
      <c r="AA22" s="164">
        <f t="shared" si="2"/>
        <v>0.53438537618386039</v>
      </c>
    </row>
    <row r="23" spans="1:27">
      <c r="A23" s="45"/>
      <c r="B23" s="162" t="s">
        <v>964</v>
      </c>
      <c r="C23" s="162" t="s">
        <v>965</v>
      </c>
      <c r="E23" s="162"/>
      <c r="F23" s="162" t="s">
        <v>966</v>
      </c>
      <c r="G23" s="162" t="s">
        <v>966</v>
      </c>
      <c r="I23" s="81"/>
      <c r="J23" s="81"/>
      <c r="U23" s="29" t="s">
        <v>26</v>
      </c>
      <c r="V23" s="81">
        <f t="shared" si="1"/>
        <v>29.390152711399907</v>
      </c>
      <c r="W23" s="81">
        <v>0</v>
      </c>
      <c r="Z23" s="163">
        <f t="shared" si="2"/>
        <v>2.534526044801845E-3</v>
      </c>
      <c r="AA23" s="164">
        <f t="shared" si="2"/>
        <v>0</v>
      </c>
    </row>
    <row r="24" spans="1:27" ht="17.25" customHeight="1" thickBot="1">
      <c r="A24" s="49" t="s">
        <v>65</v>
      </c>
      <c r="B24" s="81">
        <f t="shared" ref="B24:B29" si="3">G12</f>
        <v>41.125599999999999</v>
      </c>
      <c r="C24" s="81">
        <f t="shared" ref="C24:C30" si="4">B24/860*10000</f>
        <v>478.2046511627907</v>
      </c>
      <c r="D24" s="81"/>
      <c r="E24" s="49" t="s">
        <v>65</v>
      </c>
      <c r="F24" s="57">
        <f t="shared" ref="F24:F29" si="5">C24/$N$10</f>
        <v>0.58675417320587819</v>
      </c>
      <c r="G24" s="57">
        <f t="shared" ref="G24:G30" si="6">F24*$D$6/$D$5</f>
        <v>2.6718320646727194</v>
      </c>
      <c r="H24" s="86">
        <f t="shared" ref="H24:H29" si="7">F24/$F$30</f>
        <v>2.0020020020020024E-3</v>
      </c>
      <c r="I24" s="81"/>
      <c r="J24" s="81"/>
      <c r="U24" s="29" t="s">
        <v>21</v>
      </c>
      <c r="V24" s="81">
        <f t="shared" si="1"/>
        <v>-42713.919883695977</v>
      </c>
      <c r="W24" s="81">
        <f>SUM(W18:W23)</f>
        <v>44048.5</v>
      </c>
      <c r="Z24" s="166">
        <f t="shared" si="2"/>
        <v>-3.6835311297588098</v>
      </c>
      <c r="AA24" s="167">
        <f t="shared" si="2"/>
        <v>10.446017769068572</v>
      </c>
    </row>
    <row r="25" spans="1:27">
      <c r="A25" s="49" t="s">
        <v>67</v>
      </c>
      <c r="B25" s="81">
        <f t="shared" si="3"/>
        <v>1439.3960000000002</v>
      </c>
      <c r="C25" s="81">
        <f t="shared" si="4"/>
        <v>16737.162790697676</v>
      </c>
      <c r="D25" s="81"/>
      <c r="E25" s="49" t="s">
        <v>67</v>
      </c>
      <c r="F25" s="57">
        <f t="shared" si="5"/>
        <v>20.536396062205736</v>
      </c>
      <c r="G25" s="57">
        <f t="shared" si="6"/>
        <v>93.514122263545175</v>
      </c>
      <c r="H25" s="86">
        <f t="shared" si="7"/>
        <v>7.0070070070070073E-2</v>
      </c>
      <c r="I25" s="81"/>
      <c r="J25" s="81"/>
      <c r="V25" s="81"/>
      <c r="W25" s="81"/>
    </row>
    <row r="26" spans="1:27">
      <c r="A26" s="49" t="s">
        <v>954</v>
      </c>
      <c r="B26" s="81">
        <f t="shared" si="3"/>
        <v>4297.6251999999995</v>
      </c>
      <c r="C26" s="81">
        <f t="shared" si="4"/>
        <v>49972.386046511623</v>
      </c>
      <c r="D26" s="81"/>
      <c r="E26" s="49" t="s">
        <v>954</v>
      </c>
      <c r="F26" s="57">
        <f t="shared" si="5"/>
        <v>61.315811100014258</v>
      </c>
      <c r="G26" s="57">
        <f t="shared" si="6"/>
        <v>279.20645075829913</v>
      </c>
      <c r="H26" s="86">
        <f t="shared" si="7"/>
        <v>0.20920920920920918</v>
      </c>
      <c r="I26" s="81"/>
      <c r="J26" s="81"/>
      <c r="U26" s="29" t="s">
        <v>43</v>
      </c>
      <c r="V26" s="81">
        <f>$Q$78*AB79</f>
        <v>247.86545318874093</v>
      </c>
      <c r="W26" s="81">
        <f>$Q$78*AC79</f>
        <v>90.134546811259071</v>
      </c>
      <c r="X26" s="29" t="s">
        <v>9</v>
      </c>
    </row>
    <row r="27" spans="1:27">
      <c r="A27" s="49" t="s">
        <v>773</v>
      </c>
      <c r="B27" s="81">
        <f t="shared" si="3"/>
        <v>14023.829600000001</v>
      </c>
      <c r="C27" s="81">
        <f t="shared" si="4"/>
        <v>163067.78604651164</v>
      </c>
      <c r="D27" s="81"/>
      <c r="E27" s="49" t="s">
        <v>773</v>
      </c>
      <c r="F27" s="57">
        <f t="shared" si="5"/>
        <v>200.08317306320447</v>
      </c>
      <c r="G27" s="57">
        <f t="shared" si="6"/>
        <v>911.09473405339736</v>
      </c>
      <c r="H27" s="86">
        <f t="shared" si="7"/>
        <v>0.68268268268268284</v>
      </c>
      <c r="I27" s="81"/>
      <c r="J27" s="81"/>
      <c r="U27" s="29" t="s">
        <v>967</v>
      </c>
      <c r="V27" s="81">
        <f>$R$81*AB79</f>
        <v>11595916.629729364</v>
      </c>
      <c r="W27" s="81">
        <f>$R$81*AC79</f>
        <v>4216774.3702706359</v>
      </c>
      <c r="X27" s="29" t="s">
        <v>30</v>
      </c>
    </row>
    <row r="28" spans="1:27">
      <c r="A28" s="49" t="s">
        <v>956</v>
      </c>
      <c r="B28" s="81">
        <f t="shared" si="3"/>
        <v>287.87919999999997</v>
      </c>
      <c r="C28" s="81">
        <f t="shared" si="4"/>
        <v>3347.4325581395346</v>
      </c>
      <c r="D28" s="81"/>
      <c r="E28" s="49" t="s">
        <v>956</v>
      </c>
      <c r="F28" s="57">
        <f t="shared" si="5"/>
        <v>4.1072792124411466</v>
      </c>
      <c r="G28" s="57">
        <f t="shared" si="6"/>
        <v>18.702824452709031</v>
      </c>
      <c r="H28" s="86">
        <f t="shared" si="7"/>
        <v>1.4014014014014014E-2</v>
      </c>
      <c r="I28" s="81"/>
      <c r="J28" s="81"/>
      <c r="V28" s="20">
        <f>V27/V26</f>
        <v>46783.109467455623</v>
      </c>
      <c r="W28" s="20">
        <f>W27/W26</f>
        <v>46783.109467455623</v>
      </c>
    </row>
    <row r="29" spans="1:27">
      <c r="A29" s="49" t="s">
        <v>26</v>
      </c>
      <c r="B29" s="81">
        <f t="shared" si="3"/>
        <v>452.38159999999993</v>
      </c>
      <c r="C29" s="81">
        <f t="shared" si="4"/>
        <v>5260.251162790697</v>
      </c>
      <c r="D29" s="81"/>
      <c r="E29" s="49" t="s">
        <v>26</v>
      </c>
      <c r="F29" s="57">
        <f t="shared" si="5"/>
        <v>6.4542959052646589</v>
      </c>
      <c r="G29" s="57">
        <f t="shared" si="6"/>
        <v>29.390152711399907</v>
      </c>
      <c r="H29" s="86">
        <f t="shared" si="7"/>
        <v>2.2022022022022022E-2</v>
      </c>
      <c r="J29" s="81"/>
    </row>
    <row r="30" spans="1:27">
      <c r="A30" s="49" t="s">
        <v>21</v>
      </c>
      <c r="B30" s="81">
        <f>SUM(B24:B29)</f>
        <v>20542.2372</v>
      </c>
      <c r="C30" s="81">
        <f t="shared" si="4"/>
        <v>238863.22325581397</v>
      </c>
      <c r="D30" s="81"/>
      <c r="E30" s="49" t="s">
        <v>21</v>
      </c>
      <c r="F30" s="57">
        <f>SUM(F24:F29)</f>
        <v>293.08370951633611</v>
      </c>
      <c r="G30" s="57">
        <f t="shared" si="6"/>
        <v>1334.580116304023</v>
      </c>
      <c r="L30" s="29" t="s">
        <v>968</v>
      </c>
      <c r="M30" s="29" t="s">
        <v>969</v>
      </c>
      <c r="V30" s="87">
        <f>V28*D7</f>
        <v>5279.7068353516652</v>
      </c>
      <c r="W30" s="87">
        <f>W28*C7</f>
        <v>41503.402632103956</v>
      </c>
      <c r="X30" s="673">
        <f>V30+W30</f>
        <v>46783.109467455623</v>
      </c>
    </row>
    <row r="31" spans="1:27" ht="17.25" customHeight="1">
      <c r="A31" s="168"/>
      <c r="I31" s="57"/>
      <c r="J31" s="57"/>
    </row>
    <row r="32" spans="1:27">
      <c r="A32" s="903" t="s">
        <v>936</v>
      </c>
      <c r="B32" s="832"/>
      <c r="C32" s="832"/>
      <c r="D32" s="832"/>
      <c r="E32" s="832"/>
      <c r="F32" s="832"/>
      <c r="G32" s="832"/>
      <c r="I32" s="57"/>
      <c r="J32" s="57"/>
      <c r="L32" s="29" t="s">
        <v>970</v>
      </c>
      <c r="N32" s="57">
        <v>3788.1</v>
      </c>
      <c r="O32" s="29" t="s">
        <v>949</v>
      </c>
    </row>
    <row r="33" spans="1:21">
      <c r="A33" s="911"/>
      <c r="B33" s="911" t="s">
        <v>961</v>
      </c>
      <c r="C33" s="832"/>
      <c r="E33" s="45"/>
      <c r="F33" s="162" t="s">
        <v>962</v>
      </c>
      <c r="G33" s="162" t="s">
        <v>963</v>
      </c>
      <c r="I33" s="57"/>
      <c r="J33" s="57"/>
    </row>
    <row r="34" spans="1:21">
      <c r="A34" s="832"/>
      <c r="B34" s="162" t="s">
        <v>971</v>
      </c>
      <c r="C34" s="162" t="s">
        <v>965</v>
      </c>
      <c r="E34" s="162"/>
      <c r="F34" s="162" t="s">
        <v>966</v>
      </c>
      <c r="G34" s="162" t="s">
        <v>966</v>
      </c>
      <c r="I34" s="57"/>
      <c r="J34" s="57"/>
      <c r="L34" s="29" t="s">
        <v>972</v>
      </c>
      <c r="P34" s="29" t="s">
        <v>973</v>
      </c>
    </row>
    <row r="35" spans="1:21">
      <c r="A35" s="49" t="s">
        <v>67</v>
      </c>
      <c r="B35" s="81">
        <v>6627.9</v>
      </c>
      <c r="C35" s="57">
        <f>B35/860*10</f>
        <v>77.068604651162786</v>
      </c>
      <c r="E35" s="49" t="s">
        <v>67</v>
      </c>
      <c r="F35" s="57">
        <f>C35/$N$11</f>
        <v>0.35460536999775549</v>
      </c>
      <c r="G35" s="57">
        <f>F35*$C$6/$C$5</f>
        <v>1.9912031733536288</v>
      </c>
      <c r="H35" s="86">
        <f>F35/$F$39</f>
        <v>1.7496306264949497E-3</v>
      </c>
      <c r="I35" s="57"/>
      <c r="J35" s="57"/>
      <c r="M35" s="29" t="s">
        <v>974</v>
      </c>
      <c r="N35" s="29" t="s">
        <v>966</v>
      </c>
    </row>
    <row r="36" spans="1:21">
      <c r="A36" s="49" t="s">
        <v>71</v>
      </c>
      <c r="B36" s="81">
        <v>1323415.1000000001</v>
      </c>
      <c r="C36" s="57">
        <f>B36/860*10</f>
        <v>15388.547674418605</v>
      </c>
      <c r="E36" s="49" t="s">
        <v>71</v>
      </c>
      <c r="F36" s="57">
        <f>C36/$N$11</f>
        <v>70.805247694762528</v>
      </c>
      <c r="G36" s="57">
        <f>F36*$C$6/$C$5</f>
        <v>397.59023925890705</v>
      </c>
      <c r="H36" s="86">
        <f>F36/$F$39</f>
        <v>0.34935463578597692</v>
      </c>
      <c r="I36" s="57"/>
      <c r="J36" s="57"/>
      <c r="L36" s="29" t="s">
        <v>67</v>
      </c>
      <c r="M36" s="29">
        <v>13.6</v>
      </c>
      <c r="N36" s="57">
        <f>M36*1000/860</f>
        <v>15.813953488372093</v>
      </c>
      <c r="S36" s="29">
        <v>10000</v>
      </c>
      <c r="T36" s="29" t="s">
        <v>975</v>
      </c>
      <c r="U36" s="29" t="s">
        <v>976</v>
      </c>
    </row>
    <row r="37" spans="1:21">
      <c r="A37" s="49" t="s">
        <v>773</v>
      </c>
      <c r="B37" s="81">
        <v>2264337.1</v>
      </c>
      <c r="C37" s="57">
        <f>B37/860*10</f>
        <v>26329.501162790697</v>
      </c>
      <c r="E37" s="49" t="s">
        <v>773</v>
      </c>
      <c r="F37" s="57">
        <f>C37/$N$11</f>
        <v>121.14638047422935</v>
      </c>
      <c r="G37" s="57">
        <f>F37*$C$6/$C$5</f>
        <v>680.26904736980839</v>
      </c>
      <c r="H37" s="86">
        <f>F37/$F$39</f>
        <v>0.59773888243165374</v>
      </c>
      <c r="I37" s="57"/>
      <c r="J37" s="57"/>
      <c r="L37" s="29" t="s">
        <v>71</v>
      </c>
      <c r="M37" s="29">
        <v>44.6</v>
      </c>
      <c r="N37" s="57">
        <f>M37*1000/860</f>
        <v>51.860465116279073</v>
      </c>
    </row>
    <row r="38" spans="1:21">
      <c r="A38" s="49" t="s">
        <v>956</v>
      </c>
      <c r="B38" s="81">
        <v>193790.9</v>
      </c>
      <c r="C38" s="57">
        <f>B38/860*10</f>
        <v>2253.3825581395349</v>
      </c>
      <c r="E38" s="49" t="s">
        <v>956</v>
      </c>
      <c r="F38" s="57">
        <f>C38/$N$11</f>
        <v>10.368185065661526</v>
      </c>
      <c r="G38" s="57">
        <f>F38*$C$6/$C$5</f>
        <v>58.220108186160886</v>
      </c>
      <c r="H38" s="86">
        <f>F38/$F$39</f>
        <v>5.1156851155874428E-2</v>
      </c>
      <c r="J38" s="81"/>
      <c r="L38" s="29" t="s">
        <v>773</v>
      </c>
      <c r="M38" s="29">
        <v>78.7</v>
      </c>
      <c r="N38" s="57">
        <f>M38*1000/860</f>
        <v>91.511627906976742</v>
      </c>
      <c r="O38" s="71" t="s">
        <v>977</v>
      </c>
    </row>
    <row r="39" spans="1:21">
      <c r="A39" s="49" t="s">
        <v>21</v>
      </c>
      <c r="B39" s="81">
        <f>SUM(B35:B38)</f>
        <v>3788171</v>
      </c>
      <c r="C39" s="57">
        <f>B39/860*10</f>
        <v>44048.5</v>
      </c>
      <c r="E39" s="49" t="s">
        <v>21</v>
      </c>
      <c r="F39" s="57">
        <f>SUM(F35:F38)</f>
        <v>202.67441860465115</v>
      </c>
      <c r="G39" s="57">
        <f>F39*$C$6/$C$5</f>
        <v>1138.07059798823</v>
      </c>
      <c r="I39" s="29">
        <f>F39/F30</f>
        <v>0.69152399817484345</v>
      </c>
      <c r="L39" s="29" t="s">
        <v>956</v>
      </c>
      <c r="M39" s="29">
        <v>37.4</v>
      </c>
      <c r="N39" s="57">
        <f>M39*1000/860</f>
        <v>43.488372093023258</v>
      </c>
    </row>
    <row r="40" spans="1:21">
      <c r="A40" s="49"/>
      <c r="B40" s="81"/>
      <c r="C40" s="57"/>
      <c r="E40" s="49"/>
      <c r="G40" s="57"/>
      <c r="L40" s="29" t="s">
        <v>21</v>
      </c>
      <c r="M40" s="29">
        <f>SUM(M36:M39)</f>
        <v>174.3</v>
      </c>
      <c r="N40" s="169">
        <f>M40*1000/860</f>
        <v>202.67441860465115</v>
      </c>
      <c r="P40" s="81">
        <f>M40*100</f>
        <v>17430</v>
      </c>
      <c r="Q40" s="29" t="s">
        <v>978</v>
      </c>
      <c r="R40" s="170">
        <f>M47/P40</f>
        <v>217.33625932300632</v>
      </c>
      <c r="S40" s="29" t="s">
        <v>979</v>
      </c>
    </row>
    <row r="41" spans="1:21">
      <c r="A41" s="49"/>
      <c r="B41" s="81"/>
      <c r="C41" s="57"/>
      <c r="E41" s="49"/>
      <c r="G41" s="57"/>
    </row>
    <row r="42" spans="1:21" ht="17.25" customHeight="1">
      <c r="A42" s="910" t="s">
        <v>923</v>
      </c>
      <c r="B42" s="832"/>
      <c r="C42" s="832"/>
      <c r="D42" s="832"/>
      <c r="E42" s="832"/>
      <c r="F42" s="832"/>
      <c r="G42" s="832"/>
      <c r="H42" s="832"/>
      <c r="I42" s="832"/>
      <c r="M42" s="29" t="s">
        <v>976</v>
      </c>
      <c r="N42" s="29" t="s">
        <v>732</v>
      </c>
      <c r="P42" s="29" t="s">
        <v>980</v>
      </c>
    </row>
    <row r="43" spans="1:21">
      <c r="A43" s="154"/>
      <c r="B43" s="154" t="s">
        <v>65</v>
      </c>
      <c r="C43" s="154" t="s">
        <v>67</v>
      </c>
      <c r="D43" s="154" t="s">
        <v>16</v>
      </c>
      <c r="E43" s="154" t="s">
        <v>6</v>
      </c>
      <c r="F43" s="154" t="s">
        <v>11</v>
      </c>
      <c r="G43" s="154" t="s">
        <v>17</v>
      </c>
      <c r="H43" s="154" t="s">
        <v>560</v>
      </c>
      <c r="I43" s="154" t="s">
        <v>21</v>
      </c>
      <c r="J43" s="49"/>
      <c r="L43" s="29" t="s">
        <v>67</v>
      </c>
      <c r="M43" s="81">
        <v>6627.9</v>
      </c>
      <c r="N43" s="57">
        <f>M43/860*10</f>
        <v>77.068604651162786</v>
      </c>
      <c r="P43" s="57">
        <f>N43*1000/$AC$80</f>
        <v>1.8276672613672818E-2</v>
      </c>
    </row>
    <row r="44" spans="1:21">
      <c r="A44" s="157" t="s">
        <v>561</v>
      </c>
      <c r="B44" s="155">
        <f>D53</f>
        <v>144.14886607176763</v>
      </c>
      <c r="C44" s="155">
        <f>D54</f>
        <v>7248.8548215456458</v>
      </c>
      <c r="D44" s="155">
        <f>D55</f>
        <v>240202.89258942773</v>
      </c>
      <c r="E44" s="155">
        <f>D56</f>
        <v>696148.60532772995</v>
      </c>
      <c r="F44" s="155">
        <f>D57</f>
        <v>34944.250874818252</v>
      </c>
      <c r="G44" s="155">
        <f>D58</f>
        <v>114143.15404597763</v>
      </c>
      <c r="H44" s="155">
        <f>D59</f>
        <v>2439.4423489068367</v>
      </c>
      <c r="I44" s="155">
        <f>SUM(B44:H44)</f>
        <v>1095271.3488744777</v>
      </c>
      <c r="J44" s="79"/>
      <c r="L44" s="29" t="s">
        <v>71</v>
      </c>
      <c r="M44" s="81">
        <v>1323415.1000000001</v>
      </c>
      <c r="N44" s="57">
        <f>M44/860*10</f>
        <v>15388.547674418605</v>
      </c>
      <c r="P44" s="57">
        <f>N44*1000/$AC$80</f>
        <v>3.6493647331267942</v>
      </c>
    </row>
    <row r="45" spans="1:21">
      <c r="A45" s="157" t="s">
        <v>562</v>
      </c>
      <c r="B45" s="156">
        <v>0</v>
      </c>
      <c r="C45" s="156">
        <v>0</v>
      </c>
      <c r="D45" s="157">
        <v>0</v>
      </c>
      <c r="E45" s="157">
        <v>0</v>
      </c>
      <c r="F45" s="157">
        <v>0</v>
      </c>
      <c r="G45" s="157">
        <v>0</v>
      </c>
      <c r="H45" s="157">
        <v>0</v>
      </c>
      <c r="I45" s="158">
        <f>SUM(B45:H45)</f>
        <v>0</v>
      </c>
      <c r="J45" s="171"/>
      <c r="L45" s="29" t="s">
        <v>773</v>
      </c>
      <c r="M45" s="81">
        <v>2264337.1</v>
      </c>
      <c r="N45" s="57">
        <f>M45/860*10</f>
        <v>26329.501162790697</v>
      </c>
      <c r="P45" s="57">
        <f>N45*1000/$AC$80</f>
        <v>6.2439909871442438</v>
      </c>
    </row>
    <row r="46" spans="1:21">
      <c r="L46" s="29" t="s">
        <v>956</v>
      </c>
      <c r="M46" s="81">
        <v>193790.9</v>
      </c>
      <c r="N46" s="57">
        <f>M46/860*10</f>
        <v>2253.3825581395349</v>
      </c>
      <c r="P46" s="57">
        <f>N46*1000/$AC$80</f>
        <v>0.53438537618386051</v>
      </c>
    </row>
    <row r="47" spans="1:21">
      <c r="B47" s="81">
        <v>0</v>
      </c>
      <c r="C47" s="81">
        <f>C44*$C$7</f>
        <v>6430.7854630646762</v>
      </c>
      <c r="D47" s="81">
        <f>D44*$C$7</f>
        <v>213094.80019642724</v>
      </c>
      <c r="E47" s="81">
        <f>E44*$C$7</f>
        <v>617584.76910974283</v>
      </c>
      <c r="F47" s="81">
        <f>F44*$C$7</f>
        <v>31000.618177030938</v>
      </c>
      <c r="G47" s="81">
        <v>0</v>
      </c>
      <c r="H47" s="81">
        <v>0</v>
      </c>
      <c r="I47" s="81">
        <f>I44*$C$7</f>
        <v>971664.52382493438</v>
      </c>
      <c r="L47" s="29" t="s">
        <v>21</v>
      </c>
      <c r="M47" s="81">
        <f>SUM(M43:M46)</f>
        <v>3788171</v>
      </c>
      <c r="N47" s="57">
        <f>M47/860*10</f>
        <v>44048.5</v>
      </c>
      <c r="P47" s="57">
        <f>N47*1000/$AC$80</f>
        <v>10.446017769068572</v>
      </c>
    </row>
    <row r="48" spans="1:21">
      <c r="B48" s="81">
        <f>B44-B47</f>
        <v>144.14886607176763</v>
      </c>
      <c r="C48" s="81">
        <f>C44-C47</f>
        <v>818.06935848096964</v>
      </c>
      <c r="D48" s="81">
        <f>D44-D47</f>
        <v>27108.092393000494</v>
      </c>
      <c r="E48" s="81">
        <f>E44-E47</f>
        <v>78563.836217987118</v>
      </c>
      <c r="F48" s="81">
        <f>F44-F47</f>
        <v>3943.6326977873141</v>
      </c>
      <c r="G48" s="81">
        <v>0</v>
      </c>
      <c r="H48" s="81">
        <f>H44-H47</f>
        <v>2439.4423489068367</v>
      </c>
      <c r="I48" s="81">
        <f>I44-I47</f>
        <v>123606.82504954329</v>
      </c>
    </row>
    <row r="49" spans="1:30">
      <c r="D49" s="81"/>
      <c r="E49" s="81"/>
      <c r="F49" s="85"/>
      <c r="L49" s="29" t="s">
        <v>981</v>
      </c>
    </row>
    <row r="50" spans="1:30">
      <c r="V50" s="86"/>
    </row>
    <row r="51" spans="1:30" ht="17.25" customHeight="1" thickBot="1">
      <c r="A51" s="29" t="s">
        <v>925</v>
      </c>
      <c r="D51" s="49"/>
      <c r="E51" s="148"/>
      <c r="F51" s="148"/>
      <c r="G51" s="49"/>
      <c r="H51" s="49"/>
      <c r="I51" s="159"/>
      <c r="V51" s="86"/>
    </row>
    <row r="52" spans="1:30">
      <c r="A52" s="26"/>
      <c r="B52" s="73">
        <v>2020</v>
      </c>
      <c r="C52" s="73" t="s">
        <v>926</v>
      </c>
      <c r="D52" s="77" t="s">
        <v>17</v>
      </c>
      <c r="E52" s="737"/>
      <c r="F52" s="148"/>
      <c r="G52" s="49"/>
      <c r="H52" s="105" t="s">
        <v>20</v>
      </c>
      <c r="I52" s="105">
        <v>1</v>
      </c>
      <c r="V52" s="86"/>
    </row>
    <row r="53" spans="1:30">
      <c r="A53" s="32" t="s">
        <v>65</v>
      </c>
      <c r="B53" s="85">
        <f>$D$7*G24*1000</f>
        <v>301.52955148433222</v>
      </c>
      <c r="C53" s="20">
        <f>IF(Scenario!$E$28&gt;Scenario!$H$28,B53*C62/B62*$I$53,B53*C62/B62)</f>
        <v>309.19291735925793</v>
      </c>
      <c r="D53" s="736">
        <f>IF(Scenario!$E$29&gt;Scenario!$H$29,C53*D62/C62*$I$53,C53*D62/C62)</f>
        <v>144.14886607176763</v>
      </c>
      <c r="E53" s="20"/>
      <c r="F53" s="49"/>
      <c r="G53" s="49"/>
      <c r="H53" s="105" t="s">
        <v>5</v>
      </c>
      <c r="I53" s="105">
        <v>0.65</v>
      </c>
      <c r="V53" s="86"/>
    </row>
    <row r="54" spans="1:30">
      <c r="A54" s="32" t="s">
        <v>67</v>
      </c>
      <c r="B54" s="85">
        <f>$D$7*G25*1000+$C$7*G35*1000</f>
        <v>12320.020283040763</v>
      </c>
      <c r="C54" s="20">
        <f>IF(Scenario!$E$28&gt;Scenario!$H$28,B54*C63/B63*$I$54,B54*C63/B63)</f>
        <v>12633.13328490305</v>
      </c>
      <c r="D54" s="736">
        <f>IF(Scenario!$E$29&gt;Scenario!$H$29,C54*D63/C63*$I$54,C54*D63/C63)</f>
        <v>7248.8548215456458</v>
      </c>
      <c r="E54" s="20"/>
      <c r="H54" s="105" t="s">
        <v>927</v>
      </c>
      <c r="I54" s="105">
        <v>0.8</v>
      </c>
      <c r="V54" s="86"/>
    </row>
    <row r="55" spans="1:30">
      <c r="A55" s="32" t="s">
        <v>16</v>
      </c>
      <c r="B55" s="85">
        <f>$D$7*G26*1000+$C$7*G36*1000</f>
        <v>384230.03929664748</v>
      </c>
      <c r="C55" s="20">
        <f>IF(Scenario!$E$28&gt;Scenario!$H$28,B55*C64/B64*$I$58,B55*C64/B64)</f>
        <v>393995.23596401396</v>
      </c>
      <c r="D55" s="736">
        <f>IF(Scenario!$E$29&gt;Scenario!$H$29,C55*D64/C64*$I$58,C55*D64/C64)</f>
        <v>240202.89258942773</v>
      </c>
      <c r="E55" s="20"/>
      <c r="H55" s="105" t="s">
        <v>928</v>
      </c>
      <c r="I55" s="105">
        <v>0.65</v>
      </c>
      <c r="V55" s="86"/>
    </row>
    <row r="56" spans="1:30">
      <c r="A56" s="32" t="s">
        <v>6</v>
      </c>
      <c r="B56" s="85">
        <f>$D$7*G27*1000+$C$7*G37*1000</f>
        <v>706318.8753874579</v>
      </c>
      <c r="C56" s="20">
        <f>IF(Scenario!$E$28&gt;Scenario!$H$28,B56*C65/B65,B56*C65/B65)</f>
        <v>696148.60532772995</v>
      </c>
      <c r="D56" s="736">
        <f>IF(Scenario!$E$28&gt;Scenario!$H$28,C56*D65/C65,C56*D65/C65)</f>
        <v>696148.60532772995</v>
      </c>
      <c r="E56" s="20"/>
      <c r="H56" s="105" t="s">
        <v>929</v>
      </c>
      <c r="I56" s="105">
        <v>1</v>
      </c>
    </row>
    <row r="57" spans="1:30">
      <c r="A57" s="32" t="s">
        <v>11</v>
      </c>
      <c r="B57" s="85">
        <f>$D$7*G28*1000+$C$7*G38*1000</f>
        <v>53760.385961258842</v>
      </c>
      <c r="C57" s="20">
        <f>IF(Scenario!$E$25&gt;Scenario!$H$25,B57*C66/B66*$I$53,B57*C66/B66)</f>
        <v>34944.250874818252</v>
      </c>
      <c r="D57" s="736">
        <f>C57</f>
        <v>34944.250874818252</v>
      </c>
      <c r="E57" s="20"/>
      <c r="H57" s="105" t="s">
        <v>930</v>
      </c>
      <c r="I57" s="105">
        <v>3</v>
      </c>
    </row>
    <row r="58" spans="1:30">
      <c r="A58" s="32" t="s">
        <v>17</v>
      </c>
      <c r="B58" s="85">
        <v>0</v>
      </c>
      <c r="C58" s="20">
        <f>B58</f>
        <v>0</v>
      </c>
      <c r="D58" s="736">
        <f>$D$67*$C$60</f>
        <v>114143.15404597763</v>
      </c>
      <c r="E58" s="20"/>
      <c r="H58" s="105" t="s">
        <v>591</v>
      </c>
      <c r="I58" s="105">
        <v>0.85</v>
      </c>
    </row>
    <row r="59" spans="1:30">
      <c r="A59" s="32" t="s">
        <v>560</v>
      </c>
      <c r="B59" s="85">
        <f>$D$7*G29*1000</f>
        <v>3316.8250663276535</v>
      </c>
      <c r="C59" s="20">
        <f>IF(Scenario!$E$28&gt;Scenario!$H$28,B59*C68/B68*$I$55,B59*C68/B68)</f>
        <v>3401.122090951837</v>
      </c>
      <c r="D59" s="736">
        <f>IF(Scenario!$E$28&gt;Scenario!$H$28,C59*D68/C68*$I$55,C59*D68/C68)</f>
        <v>2439.4423489068367</v>
      </c>
      <c r="E59" s="85"/>
    </row>
    <row r="60" spans="1:30" ht="17.25" customHeight="1" thickBot="1">
      <c r="A60" s="67" t="s">
        <v>21</v>
      </c>
      <c r="B60" s="364">
        <f>SUM(B53:B59)</f>
        <v>1160247.6755462168</v>
      </c>
      <c r="C60" s="364">
        <f>SUM(C53:C59)</f>
        <v>1141431.5404597763</v>
      </c>
      <c r="D60" s="280">
        <f>SUM(D53:D59)</f>
        <v>1095271.3488744777</v>
      </c>
      <c r="E60" s="85"/>
    </row>
    <row r="61" spans="1:30" ht="17.25" customHeight="1" thickBot="1"/>
    <row r="62" spans="1:30" ht="17.25" customHeight="1" thickBot="1">
      <c r="A62" s="26" t="s">
        <v>65</v>
      </c>
      <c r="B62" s="729">
        <f t="shared" ref="B62:B68" si="8">B53/$B$60</f>
        <v>2.5988377985103854E-4</v>
      </c>
      <c r="C62" s="729">
        <f>IF((B62-($C$65-$B$65)*(B62/($B$69-$B$65-$B$66)))&lt;0,0,(B62-($C$65-$B$65)*(B62/($B$69-$B$65-$B$66))))</f>
        <v>2.6648871950008202E-4</v>
      </c>
      <c r="D62" s="730">
        <f>IF((C62-($D$67-$C$67)*(C62/($C$69-$C$65-$C$66-$C$67)))&lt;0,0,(C62-($D$67-$C$67)*(C62/($C$69-$C$65-$C$66-$C$67))))</f>
        <v>1.9113805693241753E-4</v>
      </c>
      <c r="E62" s="23"/>
    </row>
    <row r="63" spans="1:30" ht="17.25" customHeight="1" thickBot="1">
      <c r="A63" s="32" t="s">
        <v>67</v>
      </c>
      <c r="B63" s="23">
        <f t="shared" si="8"/>
        <v>1.0618439961313255E-2</v>
      </c>
      <c r="C63" s="729">
        <f>IF((B63-($C$65-$B$65)*(B63/($B$69-$B$65-$B$66)))&lt;0,0,(B63-($C$65-$B$65)*(B63/($B$69-$B$65-$B$66))))</f>
        <v>1.0888307342616027E-2</v>
      </c>
      <c r="D63" s="730">
        <f>IF((C63-($D$67-$C$67)*(C63/($C$69-$C$65-$C$66-$C$67)))&lt;0,0,(C63-($D$67-$C$67)*(C63/($C$69-$C$65-$C$66-$C$67))))</f>
        <v>7.8095985175461119E-3</v>
      </c>
      <c r="E63" s="23"/>
      <c r="H63" s="72" t="s">
        <v>931</v>
      </c>
      <c r="AD63" s="81"/>
    </row>
    <row r="64" spans="1:30">
      <c r="A64" s="32" t="s">
        <v>16</v>
      </c>
      <c r="B64" s="23">
        <f t="shared" si="8"/>
        <v>0.33116208495376748</v>
      </c>
      <c r="C64" s="729">
        <f>IF((B64-($C$65-$B$65)*(B64/($B$69-$B$65-$B$66)))&lt;0,0,(B64-($C$65-$B$65)*(B64/($B$69-$B$65-$B$66))))</f>
        <v>0.33957856091246247</v>
      </c>
      <c r="D64" s="730">
        <f>IF((C64-($D$67-$C$67)*(C64/($C$69-$C$65-$C$66-$C$67)))&lt;0,0,(C64-($D$67-$C$67)*(C64/($C$69-$C$65-$C$66-$C$67))))</f>
        <v>0.2435614776883443</v>
      </c>
      <c r="E64" s="23"/>
      <c r="H64" s="29" t="s">
        <v>932</v>
      </c>
    </row>
    <row r="65" spans="1:30">
      <c r="A65" s="32" t="s">
        <v>6</v>
      </c>
      <c r="B65" s="23">
        <f t="shared" si="8"/>
        <v>0.60876560261578627</v>
      </c>
      <c r="C65" s="19">
        <f>Scenario!E28</f>
        <v>0.6</v>
      </c>
      <c r="D65" s="731">
        <f>C65</f>
        <v>0.6</v>
      </c>
      <c r="E65" s="19"/>
    </row>
    <row r="66" spans="1:30">
      <c r="A66" s="32" t="s">
        <v>11</v>
      </c>
      <c r="B66" s="23">
        <f t="shared" si="8"/>
        <v>4.633526711092073E-2</v>
      </c>
      <c r="C66" s="23">
        <f>B66</f>
        <v>4.633526711092073E-2</v>
      </c>
      <c r="D66" s="731">
        <f>C66</f>
        <v>4.633526711092073E-2</v>
      </c>
      <c r="E66" s="19"/>
    </row>
    <row r="67" spans="1:30" ht="17.25" customHeight="1" thickBot="1">
      <c r="A67" s="32" t="s">
        <v>17</v>
      </c>
      <c r="B67" s="23">
        <f t="shared" si="8"/>
        <v>0</v>
      </c>
      <c r="C67" s="23">
        <f>B67</f>
        <v>0</v>
      </c>
      <c r="D67" s="731">
        <f>Scenario!E29</f>
        <v>0.1</v>
      </c>
      <c r="E67" s="19"/>
      <c r="O67" s="29" t="s">
        <v>982</v>
      </c>
    </row>
    <row r="68" spans="1:30">
      <c r="A68" s="32" t="s">
        <v>560</v>
      </c>
      <c r="B68" s="23">
        <f t="shared" si="8"/>
        <v>2.8587215783614233E-3</v>
      </c>
      <c r="C68" s="729">
        <f>IF((B68-($C$65-$B$65)*(B68/($B$69-$B$65-$B$66)))&lt;0,0,(B68-($C$65-$B$65)*(B68/($B$69-$B$65-$B$66))))</f>
        <v>2.9313759145009016E-3</v>
      </c>
      <c r="D68" s="730">
        <f>IF((C68-($D$67-$C$67)*(C68/($C$69-$C$65-$C$66-$C$67)))&lt;0,0,(C68-($D$67-$C$67)*(C68/($C$69-$C$65-$C$66-$C$67))))</f>
        <v>2.1025186262565924E-3</v>
      </c>
      <c r="E68" s="23"/>
      <c r="O68" s="29" t="s">
        <v>983</v>
      </c>
    </row>
    <row r="69" spans="1:30" ht="17.25" customHeight="1" thickBot="1">
      <c r="A69" s="67" t="s">
        <v>21</v>
      </c>
      <c r="B69" s="733">
        <v>1</v>
      </c>
      <c r="C69" s="734">
        <v>1</v>
      </c>
      <c r="D69" s="738">
        <v>1</v>
      </c>
      <c r="E69" s="19"/>
    </row>
    <row r="70" spans="1:30">
      <c r="C70" s="264">
        <f>SUM(C62:C68)</f>
        <v>1.0000000000000002</v>
      </c>
      <c r="D70" s="264">
        <f>SUM(D62:D68)</f>
        <v>1</v>
      </c>
      <c r="E70" s="264"/>
      <c r="O70" s="29" t="s">
        <v>984</v>
      </c>
      <c r="P70" s="29" t="s">
        <v>985</v>
      </c>
      <c r="T70" s="100" t="s">
        <v>986</v>
      </c>
    </row>
    <row r="71" spans="1:30">
      <c r="F71" s="81"/>
      <c r="G71" s="81"/>
      <c r="O71" s="57">
        <v>605.20000000000005</v>
      </c>
      <c r="P71" s="57">
        <v>25.57</v>
      </c>
    </row>
    <row r="72" spans="1:30">
      <c r="F72" s="81"/>
      <c r="G72" s="81"/>
      <c r="P72" s="56">
        <f>P71/O71</f>
        <v>4.2250495703899535E-2</v>
      </c>
    </row>
    <row r="73" spans="1:30">
      <c r="F73" s="81"/>
      <c r="G73" s="81"/>
    </row>
    <row r="74" spans="1:30">
      <c r="F74" s="81"/>
      <c r="G74" s="81"/>
      <c r="O74" s="29" t="s">
        <v>987</v>
      </c>
      <c r="P74" s="29" t="s">
        <v>988</v>
      </c>
      <c r="T74" s="100" t="s">
        <v>989</v>
      </c>
    </row>
    <row r="75" spans="1:30">
      <c r="O75" s="81">
        <v>106205</v>
      </c>
      <c r="P75" s="81">
        <v>17769</v>
      </c>
    </row>
    <row r="76" spans="1:30">
      <c r="F76" s="81"/>
      <c r="G76" s="81"/>
      <c r="AB76" s="29" t="s">
        <v>990</v>
      </c>
    </row>
    <row r="77" spans="1:30">
      <c r="F77" s="81"/>
      <c r="G77" s="81"/>
      <c r="P77" s="29" t="s">
        <v>14</v>
      </c>
      <c r="Q77" s="29" t="s">
        <v>19</v>
      </c>
      <c r="R77" s="29" t="s">
        <v>809</v>
      </c>
      <c r="S77" s="29" t="s">
        <v>810</v>
      </c>
      <c r="T77" s="29" t="s">
        <v>991</v>
      </c>
      <c r="AB77" s="29" t="s">
        <v>992</v>
      </c>
      <c r="AC77" s="29" t="s">
        <v>936</v>
      </c>
      <c r="AD77" s="29" t="s">
        <v>21</v>
      </c>
    </row>
    <row r="78" spans="1:30">
      <c r="F78" s="81"/>
      <c r="G78" s="81"/>
      <c r="P78" s="81">
        <v>2713</v>
      </c>
      <c r="Q78" s="81">
        <v>338</v>
      </c>
      <c r="R78" s="81">
        <v>1222</v>
      </c>
      <c r="S78" s="81">
        <v>12623</v>
      </c>
      <c r="T78" s="81">
        <v>873</v>
      </c>
      <c r="AB78" s="82">
        <f>AD78-AC78</f>
        <v>597.66374067699371</v>
      </c>
      <c r="AC78" s="82">
        <f>R40</f>
        <v>217.33625932300632</v>
      </c>
      <c r="AD78" s="29">
        <v>815</v>
      </c>
    </row>
    <row r="79" spans="1:30">
      <c r="F79" s="81"/>
      <c r="G79" s="81"/>
      <c r="P79" s="56">
        <f>P78/$P$75</f>
        <v>0.15268163655805053</v>
      </c>
      <c r="Q79" s="56">
        <f>Q78/$P$75</f>
        <v>1.902189205920423E-2</v>
      </c>
      <c r="R79" s="56">
        <f>R78/$P$75</f>
        <v>6.8771455906353765E-2</v>
      </c>
      <c r="S79" s="56">
        <f>S78/$P$75</f>
        <v>0.71039450728797349</v>
      </c>
      <c r="T79" s="56">
        <f>T78/$P$75</f>
        <v>4.9130508188418034E-2</v>
      </c>
      <c r="U79" s="56">
        <f>SUM(P79:T79)</f>
        <v>1.0000000000000002</v>
      </c>
      <c r="W79" s="29" t="s">
        <v>993</v>
      </c>
      <c r="AB79" s="86">
        <f>AB78/$AD$78</f>
        <v>0.73332974316195543</v>
      </c>
      <c r="AC79" s="86">
        <f>AC78/$AD$78</f>
        <v>0.26667025683804457</v>
      </c>
    </row>
    <row r="80" spans="1:30">
      <c r="F80" s="85"/>
      <c r="G80" s="85"/>
      <c r="X80" s="29" t="s">
        <v>994</v>
      </c>
      <c r="Y80" s="29" t="s">
        <v>966</v>
      </c>
      <c r="AA80" s="29" t="s">
        <v>29</v>
      </c>
      <c r="AB80" s="81">
        <f>$R$81*AB79</f>
        <v>11595916.629729364</v>
      </c>
      <c r="AC80" s="81">
        <f>$R$81*AC79</f>
        <v>4216774.3702706359</v>
      </c>
    </row>
    <row r="81" spans="9:31">
      <c r="O81" s="29" t="s">
        <v>995</v>
      </c>
      <c r="R81" s="81">
        <v>15812691</v>
      </c>
      <c r="S81" s="29" t="s">
        <v>30</v>
      </c>
      <c r="W81" s="29" t="s">
        <v>65</v>
      </c>
      <c r="X81" s="81">
        <f t="shared" ref="X81:X87" si="9">G24/$N$10*1000</f>
        <v>3.2783215517456683</v>
      </c>
      <c r="Y81" s="172">
        <f t="shared" ref="Y81:Y87" si="10">X81/1000</f>
        <v>3.2783215517456681E-3</v>
      </c>
    </row>
    <row r="82" spans="9:31">
      <c r="W82" s="29" t="s">
        <v>67</v>
      </c>
      <c r="X82" s="81">
        <f t="shared" si="9"/>
        <v>114.74125431109837</v>
      </c>
      <c r="Y82" s="172">
        <f t="shared" si="10"/>
        <v>0.11474125431109837</v>
      </c>
    </row>
    <row r="83" spans="9:31">
      <c r="I83" s="81"/>
      <c r="O83" s="29" t="s">
        <v>996</v>
      </c>
      <c r="R83" s="57">
        <f>Q78*1000000/R81</f>
        <v>21.375235878573736</v>
      </c>
      <c r="S83" s="29" t="s">
        <v>997</v>
      </c>
      <c r="W83" s="29" t="s">
        <v>954</v>
      </c>
      <c r="X83" s="81">
        <f t="shared" si="9"/>
        <v>342.58460215742224</v>
      </c>
      <c r="Y83" s="172">
        <f t="shared" si="10"/>
        <v>0.34258460215742226</v>
      </c>
      <c r="AB83" s="29" t="s">
        <v>998</v>
      </c>
    </row>
    <row r="84" spans="9:31">
      <c r="W84" s="29" t="s">
        <v>773</v>
      </c>
      <c r="X84" s="81">
        <f t="shared" si="9"/>
        <v>1117.9076491452729</v>
      </c>
      <c r="Y84" s="172">
        <f t="shared" si="10"/>
        <v>1.1179076491452729</v>
      </c>
    </row>
    <row r="85" spans="9:31">
      <c r="N85" s="173"/>
      <c r="O85" s="173"/>
      <c r="P85" s="173" t="s">
        <v>943</v>
      </c>
      <c r="Q85" s="173" t="s">
        <v>944</v>
      </c>
      <c r="R85" s="173" t="s">
        <v>945</v>
      </c>
      <c r="S85" s="173" t="s">
        <v>946</v>
      </c>
      <c r="T85" s="173" t="s">
        <v>947</v>
      </c>
      <c r="U85" s="173" t="s">
        <v>21</v>
      </c>
      <c r="W85" s="29" t="s">
        <v>956</v>
      </c>
      <c r="X85" s="81">
        <f t="shared" si="9"/>
        <v>22.94825086221967</v>
      </c>
      <c r="Y85" s="172">
        <f t="shared" si="10"/>
        <v>2.2948250862219671E-2</v>
      </c>
    </row>
    <row r="86" spans="9:31">
      <c r="N86" s="173"/>
      <c r="O86" s="173" t="s">
        <v>65</v>
      </c>
      <c r="P86" s="174">
        <f t="shared" ref="P86:U91" si="11">B24*1000/$AB$80</f>
        <v>3.5465587855782838E-3</v>
      </c>
      <c r="Q86" s="174">
        <f t="shared" si="11"/>
        <v>4.1239055646259119E-2</v>
      </c>
      <c r="R86" s="174">
        <f t="shared" si="11"/>
        <v>0</v>
      </c>
      <c r="S86" s="174" t="e">
        <f t="shared" si="11"/>
        <v>#VALUE!</v>
      </c>
      <c r="T86" s="174">
        <f t="shared" si="11"/>
        <v>5.0600068277618548E-5</v>
      </c>
      <c r="U86" s="174">
        <f t="shared" si="11"/>
        <v>2.304114586183496E-4</v>
      </c>
      <c r="W86" s="29" t="s">
        <v>26</v>
      </c>
      <c r="X86" s="81">
        <f t="shared" si="9"/>
        <v>36.061537069202338</v>
      </c>
      <c r="Y86" s="172">
        <f t="shared" si="10"/>
        <v>3.6061537069202336E-2</v>
      </c>
      <c r="AE86" s="81"/>
    </row>
    <row r="87" spans="9:31">
      <c r="N87" s="173"/>
      <c r="O87" s="173" t="s">
        <v>67</v>
      </c>
      <c r="P87" s="174">
        <f t="shared" si="11"/>
        <v>0.12412955749523996</v>
      </c>
      <c r="Q87" s="174">
        <f t="shared" si="11"/>
        <v>1.4433669476190691</v>
      </c>
      <c r="R87" s="174">
        <f t="shared" si="11"/>
        <v>0</v>
      </c>
      <c r="S87" s="174" t="e">
        <f t="shared" si="11"/>
        <v>#VALUE!</v>
      </c>
      <c r="T87" s="174">
        <f t="shared" si="11"/>
        <v>1.771002389716649E-3</v>
      </c>
      <c r="U87" s="174">
        <f t="shared" si="11"/>
        <v>8.0644010516422362E-3</v>
      </c>
      <c r="W87" s="29" t="s">
        <v>21</v>
      </c>
      <c r="X87" s="81">
        <f t="shared" si="9"/>
        <v>1637.5216150969607</v>
      </c>
      <c r="Y87" s="175">
        <f t="shared" si="10"/>
        <v>1.6375216150969607</v>
      </c>
    </row>
    <row r="88" spans="9:31">
      <c r="N88" s="173"/>
      <c r="O88" s="173" t="s">
        <v>954</v>
      </c>
      <c r="P88" s="174">
        <f t="shared" si="11"/>
        <v>0.37061539309293062</v>
      </c>
      <c r="Q88" s="174">
        <f t="shared" si="11"/>
        <v>4.3094813150340769</v>
      </c>
      <c r="R88" s="174">
        <f t="shared" si="11"/>
        <v>0</v>
      </c>
      <c r="S88" s="174" t="e">
        <f t="shared" si="11"/>
        <v>#VALUE!</v>
      </c>
      <c r="T88" s="174">
        <f t="shared" si="11"/>
        <v>5.2877071350111377E-3</v>
      </c>
      <c r="U88" s="174">
        <f t="shared" si="11"/>
        <v>2.4077997425617531E-2</v>
      </c>
    </row>
    <row r="89" spans="9:31">
      <c r="N89" s="173"/>
      <c r="O89" s="173" t="s">
        <v>773</v>
      </c>
      <c r="P89" s="174">
        <f t="shared" si="11"/>
        <v>1.209376545882195</v>
      </c>
      <c r="Q89" s="174">
        <f t="shared" si="11"/>
        <v>14.062517975374361</v>
      </c>
      <c r="R89" s="174">
        <f t="shared" si="11"/>
        <v>0</v>
      </c>
      <c r="S89" s="174" t="e">
        <f t="shared" si="11"/>
        <v>#VALUE!</v>
      </c>
      <c r="T89" s="174">
        <f t="shared" si="11"/>
        <v>1.7254623282667927E-2</v>
      </c>
      <c r="U89" s="174">
        <f t="shared" si="11"/>
        <v>7.8570307388857216E-2</v>
      </c>
    </row>
    <row r="90" spans="9:31">
      <c r="N90" s="173"/>
      <c r="O90" s="173" t="s">
        <v>956</v>
      </c>
      <c r="P90" s="174">
        <f t="shared" si="11"/>
        <v>2.4825911499047983E-2</v>
      </c>
      <c r="Q90" s="174">
        <f t="shared" si="11"/>
        <v>0.28867338952381377</v>
      </c>
      <c r="R90" s="174">
        <f t="shared" si="11"/>
        <v>0</v>
      </c>
      <c r="S90" s="174" t="e">
        <f t="shared" si="11"/>
        <v>#VALUE!</v>
      </c>
      <c r="T90" s="174">
        <f t="shared" si="11"/>
        <v>3.5420047794332976E-4</v>
      </c>
      <c r="U90" s="174">
        <f t="shared" si="11"/>
        <v>1.6128802103284468E-3</v>
      </c>
    </row>
    <row r="91" spans="9:31">
      <c r="N91" s="173"/>
      <c r="O91" s="173" t="s">
        <v>26</v>
      </c>
      <c r="P91" s="174">
        <f t="shared" si="11"/>
        <v>3.9012146641361115E-2</v>
      </c>
      <c r="Q91" s="174">
        <f t="shared" si="11"/>
        <v>0.45362961210885022</v>
      </c>
      <c r="R91" s="174">
        <f t="shared" si="11"/>
        <v>0</v>
      </c>
      <c r="S91" s="174" t="e">
        <f t="shared" si="11"/>
        <v>#VALUE!</v>
      </c>
      <c r="T91" s="174">
        <f t="shared" si="11"/>
        <v>5.5660075105380398E-4</v>
      </c>
      <c r="U91" s="174">
        <f t="shared" si="11"/>
        <v>2.534526044801845E-3</v>
      </c>
    </row>
    <row r="92" spans="9:31">
      <c r="N92" s="173"/>
      <c r="O92" s="173" t="s">
        <v>21</v>
      </c>
      <c r="P92" s="174">
        <f t="shared" ref="P92:U92" si="12">SUM(P86:P91)</f>
        <v>1.7715061133963528</v>
      </c>
      <c r="Q92" s="174">
        <f t="shared" si="12"/>
        <v>20.598908295306433</v>
      </c>
      <c r="R92" s="174">
        <f t="shared" si="12"/>
        <v>0</v>
      </c>
      <c r="S92" s="174" t="e">
        <f t="shared" si="12"/>
        <v>#VALUE!</v>
      </c>
      <c r="T92" s="174">
        <f t="shared" si="12"/>
        <v>2.5274734104670467E-2</v>
      </c>
      <c r="U92" s="174">
        <f t="shared" si="12"/>
        <v>0.11509052357986563</v>
      </c>
    </row>
    <row r="93" spans="9:31">
      <c r="N93" s="173"/>
      <c r="O93" s="173"/>
      <c r="P93" s="173"/>
      <c r="Q93" s="173"/>
      <c r="R93" s="173"/>
      <c r="S93" s="173"/>
      <c r="T93" s="173"/>
      <c r="U93" s="173"/>
    </row>
    <row r="94" spans="9:31">
      <c r="N94" s="173" t="s">
        <v>936</v>
      </c>
      <c r="O94" s="173" t="s">
        <v>999</v>
      </c>
      <c r="P94" s="173"/>
      <c r="Q94" s="173"/>
      <c r="R94" s="173"/>
      <c r="S94" s="173"/>
      <c r="T94" s="173"/>
      <c r="U94" s="173"/>
    </row>
    <row r="95" spans="9:31">
      <c r="N95" s="173"/>
      <c r="O95" s="173"/>
      <c r="P95" s="173" t="s">
        <v>1000</v>
      </c>
      <c r="Q95" s="173" t="s">
        <v>1001</v>
      </c>
      <c r="R95" s="173" t="s">
        <v>1002</v>
      </c>
      <c r="S95" s="173" t="s">
        <v>1003</v>
      </c>
      <c r="T95" s="173" t="s">
        <v>1004</v>
      </c>
      <c r="U95" s="173" t="s">
        <v>1005</v>
      </c>
    </row>
    <row r="96" spans="9:31">
      <c r="N96" s="173"/>
      <c r="O96" s="173" t="s">
        <v>773</v>
      </c>
      <c r="P96" s="173">
        <v>157.80000000000001</v>
      </c>
      <c r="Q96" s="173">
        <v>63.4</v>
      </c>
      <c r="R96" s="173">
        <v>134.80000000000001</v>
      </c>
      <c r="S96" s="173">
        <v>116.2</v>
      </c>
      <c r="T96" s="173">
        <v>106.8</v>
      </c>
      <c r="U96" s="173">
        <v>178.8</v>
      </c>
    </row>
    <row r="97" spans="14:21">
      <c r="N97" s="173"/>
      <c r="O97" s="173" t="s">
        <v>71</v>
      </c>
      <c r="P97" s="173"/>
      <c r="Q97" s="173"/>
      <c r="R97" s="173"/>
      <c r="S97" s="173"/>
      <c r="T97" s="173"/>
      <c r="U97" s="173"/>
    </row>
    <row r="98" spans="14:21">
      <c r="N98" s="173"/>
      <c r="O98" s="173" t="s">
        <v>956</v>
      </c>
      <c r="P98" s="173"/>
      <c r="Q98" s="173"/>
      <c r="R98" s="173"/>
      <c r="S98" s="173"/>
      <c r="T98" s="173"/>
      <c r="U98" s="173"/>
    </row>
    <row r="99" spans="14:21">
      <c r="N99" s="173"/>
      <c r="O99" s="173" t="s">
        <v>67</v>
      </c>
      <c r="P99" s="173"/>
      <c r="Q99" s="173"/>
      <c r="R99" s="173"/>
      <c r="S99" s="173"/>
      <c r="T99" s="173"/>
      <c r="U99" s="173"/>
    </row>
    <row r="100" spans="14:21">
      <c r="N100" s="173"/>
      <c r="O100" s="173" t="s">
        <v>21</v>
      </c>
      <c r="P100" s="173"/>
      <c r="Q100" s="173"/>
      <c r="R100" s="173"/>
      <c r="S100" s="173"/>
      <c r="T100" s="173"/>
      <c r="U100" s="173"/>
    </row>
    <row r="101" spans="14:21">
      <c r="N101" s="173"/>
      <c r="O101" s="173"/>
      <c r="P101" s="173"/>
      <c r="Q101" s="173"/>
      <c r="R101" s="173"/>
      <c r="S101" s="173"/>
      <c r="T101" s="173"/>
      <c r="U101" s="173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00000000-0004-0000-1200-000000000000}"/>
    <hyperlink ref="T74" r:id="rId1" xr:uid="{00000000-0004-0000-12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theme="5"/>
  </sheetPr>
  <dimension ref="A1:AA103"/>
  <sheetViews>
    <sheetView zoomScale="85" zoomScaleNormal="85" workbookViewId="0">
      <selection activeCell="F36" sqref="F36"/>
    </sheetView>
  </sheetViews>
  <sheetFormatPr defaultRowHeight="16.5"/>
  <cols>
    <col min="1" max="10" width="15.625" style="29" customWidth="1"/>
    <col min="11" max="11" width="9" style="29" customWidth="1"/>
    <col min="12" max="12" width="8.375" style="30" customWidth="1"/>
    <col min="13" max="13" width="11.5" style="29" bestFit="1" customWidth="1"/>
    <col min="14" max="14" width="11" style="29" bestFit="1" customWidth="1"/>
    <col min="15" max="15" width="9.875" style="29" bestFit="1" customWidth="1"/>
    <col min="16" max="16" width="11.5" style="29" bestFit="1" customWidth="1"/>
    <col min="17" max="17" width="9.875" style="29" bestFit="1" customWidth="1"/>
    <col min="18" max="19" width="12.625" style="29" bestFit="1" customWidth="1"/>
    <col min="20" max="20" width="9.875" style="29" bestFit="1" customWidth="1"/>
    <col min="21" max="21" width="11.5" style="29" bestFit="1" customWidth="1"/>
    <col min="22" max="22" width="12.625" style="29" bestFit="1" customWidth="1"/>
    <col min="23" max="24" width="9.875" style="29" bestFit="1" customWidth="1"/>
    <col min="25" max="27" width="9.125" style="29" bestFit="1" customWidth="1"/>
    <col min="28" max="37" width="9" style="29" customWidth="1"/>
    <col min="38" max="16384" width="9" style="29"/>
  </cols>
  <sheetData>
    <row r="1" spans="1:22">
      <c r="M1" s="31" t="s">
        <v>848</v>
      </c>
    </row>
    <row r="2" spans="1:22" ht="17.25" customHeight="1">
      <c r="A2" s="116" t="s">
        <v>1006</v>
      </c>
      <c r="O2" s="29" t="s">
        <v>1007</v>
      </c>
      <c r="P2" s="81">
        <v>2443</v>
      </c>
      <c r="Q2" s="29" t="s">
        <v>88</v>
      </c>
      <c r="R2" s="29" t="s">
        <v>1008</v>
      </c>
      <c r="T2" s="29">
        <v>2020</v>
      </c>
      <c r="U2" s="29">
        <v>10831</v>
      </c>
      <c r="V2" s="29" t="s">
        <v>88</v>
      </c>
    </row>
    <row r="3" spans="1:22">
      <c r="P3" s="57">
        <f>P2*U4</f>
        <v>8436.2518867924518</v>
      </c>
      <c r="Q3" s="29" t="s">
        <v>1009</v>
      </c>
      <c r="U3" s="29">
        <v>3.7401982884097032E-2</v>
      </c>
      <c r="V3" s="29" t="s">
        <v>2</v>
      </c>
    </row>
    <row r="4" spans="1:22">
      <c r="A4" s="165" t="s">
        <v>919</v>
      </c>
      <c r="B4" s="165" t="s">
        <v>67</v>
      </c>
      <c r="C4" s="165" t="s">
        <v>16</v>
      </c>
      <c r="D4" s="165" t="s">
        <v>6</v>
      </c>
      <c r="E4" s="165" t="s">
        <v>17</v>
      </c>
      <c r="F4" s="165" t="s">
        <v>1010</v>
      </c>
      <c r="M4" s="72" t="s">
        <v>1011</v>
      </c>
      <c r="U4" s="29">
        <f>U3*1000000/U2</f>
        <v>3.4532345013477084</v>
      </c>
      <c r="V4" s="29" t="s">
        <v>122</v>
      </c>
    </row>
    <row r="5" spans="1:22">
      <c r="A5" s="57">
        <f>SUM(B5:F5)</f>
        <v>3357</v>
      </c>
      <c r="B5" s="57">
        <v>2900</v>
      </c>
      <c r="C5" s="57">
        <v>250</v>
      </c>
      <c r="D5" s="57">
        <v>130</v>
      </c>
      <c r="E5" s="57"/>
      <c r="F5" s="57">
        <v>77</v>
      </c>
      <c r="G5" s="49" t="s">
        <v>949</v>
      </c>
      <c r="M5" s="72" t="s">
        <v>1012</v>
      </c>
    </row>
    <row r="6" spans="1:22">
      <c r="A6" s="86">
        <f>A5/$A$5</f>
        <v>1</v>
      </c>
      <c r="B6" s="86">
        <f>B5/$A$5</f>
        <v>0.86386654751266012</v>
      </c>
      <c r="C6" s="86">
        <f>C5/$A$5</f>
        <v>7.4471254095918982E-2</v>
      </c>
      <c r="D6" s="86">
        <f>D5/$A$5</f>
        <v>3.8725052129877868E-2</v>
      </c>
      <c r="E6" s="86"/>
      <c r="F6" s="86">
        <f>F5/$A$5</f>
        <v>2.2937146261543043E-2</v>
      </c>
      <c r="G6" s="49"/>
    </row>
    <row r="7" spans="1:22">
      <c r="A7" s="57">
        <f>A5/860*10000</f>
        <v>39034.883720930236</v>
      </c>
      <c r="B7" s="57">
        <f>B5/860*10000</f>
        <v>33720.930232558145</v>
      </c>
      <c r="C7" s="57">
        <f>C5/860*10000</f>
        <v>2906.9767441860467</v>
      </c>
      <c r="D7" s="57">
        <f>D5/860*10000</f>
        <v>1511.627906976744</v>
      </c>
      <c r="E7" s="57"/>
      <c r="F7" s="57">
        <f>F5/860*10000</f>
        <v>895.34883720930225</v>
      </c>
      <c r="G7" s="49" t="s">
        <v>732</v>
      </c>
    </row>
    <row r="8" spans="1:22">
      <c r="A8" s="57"/>
      <c r="B8" s="57"/>
      <c r="C8" s="57"/>
      <c r="D8" s="57"/>
      <c r="E8" s="57"/>
      <c r="F8" s="57"/>
      <c r="G8" s="49"/>
    </row>
    <row r="9" spans="1:22">
      <c r="A9" s="170">
        <f>SUM(B9:F9)</f>
        <v>450027.93115809391</v>
      </c>
      <c r="B9" s="57">
        <f>B7/(유형화_수요형!$E$14/1000000)*1000</f>
        <v>381476.27938241709</v>
      </c>
      <c r="C9" s="57">
        <f>C7/(유형화_수요형!$E$14/1000000)*1000</f>
        <v>32885.88615365664</v>
      </c>
      <c r="D9" s="57">
        <f>D7/(유형화_수요형!$E$14/1000000)*1000</f>
        <v>17100.660799901452</v>
      </c>
      <c r="E9" s="170">
        <f>P3</f>
        <v>8436.2518867924518</v>
      </c>
      <c r="F9" s="57">
        <f>F7/(유형화_수요형!$E$14/1000000)*1000</f>
        <v>10128.852935326244</v>
      </c>
      <c r="G9" s="49" t="s">
        <v>994</v>
      </c>
    </row>
    <row r="10" spans="1:22">
      <c r="A10" s="176">
        <f t="shared" ref="A10:F10" si="0">A9/$A$9</f>
        <v>1</v>
      </c>
      <c r="B10" s="176">
        <f t="shared" si="0"/>
        <v>0.84767245090928645</v>
      </c>
      <c r="C10" s="176">
        <f t="shared" si="0"/>
        <v>7.3075211285283298E-2</v>
      </c>
      <c r="D10" s="176">
        <f t="shared" si="0"/>
        <v>3.7999109868347314E-2</v>
      </c>
      <c r="E10" s="176">
        <f t="shared" si="0"/>
        <v>1.8746062861215638E-2</v>
      </c>
      <c r="F10" s="176">
        <f t="shared" si="0"/>
        <v>2.2507165075867253E-2</v>
      </c>
    </row>
    <row r="11" spans="1:22">
      <c r="A11" s="170"/>
      <c r="B11" s="57"/>
      <c r="C11" s="57"/>
      <c r="D11" s="57"/>
      <c r="E11" s="170"/>
      <c r="F11" s="57"/>
    </row>
    <row r="12" spans="1:22" ht="17.25" customHeight="1">
      <c r="A12" s="116" t="s">
        <v>1013</v>
      </c>
      <c r="B12" s="57"/>
      <c r="C12" s="57"/>
      <c r="D12" s="57"/>
      <c r="E12" s="170"/>
      <c r="F12" s="57"/>
    </row>
    <row r="13" spans="1:22">
      <c r="A13" s="170"/>
      <c r="B13" s="57"/>
      <c r="C13" s="57"/>
      <c r="D13" s="57"/>
      <c r="E13" s="170"/>
      <c r="F13" s="57"/>
      <c r="J13" s="49" t="s">
        <v>44</v>
      </c>
      <c r="S13" s="85">
        <f>유형화_수요형!C26</f>
        <v>883958.76899999997</v>
      </c>
    </row>
    <row r="14" spans="1:22">
      <c r="A14" s="165" t="s">
        <v>1014</v>
      </c>
      <c r="B14" s="165" t="s">
        <v>1015</v>
      </c>
      <c r="C14" s="165" t="s">
        <v>1016</v>
      </c>
      <c r="D14" s="165" t="s">
        <v>1017</v>
      </c>
      <c r="E14" s="165" t="s">
        <v>1018</v>
      </c>
      <c r="F14" s="165" t="s">
        <v>1019</v>
      </c>
      <c r="G14" s="165" t="s">
        <v>1020</v>
      </c>
      <c r="H14" s="165" t="s">
        <v>1021</v>
      </c>
      <c r="I14" s="165" t="s">
        <v>1022</v>
      </c>
      <c r="J14" s="165" t="s">
        <v>21</v>
      </c>
      <c r="M14" s="76" t="s">
        <v>1023</v>
      </c>
      <c r="R14" s="29" t="s">
        <v>1024</v>
      </c>
      <c r="S14" s="85">
        <f>유형화_수요형!O2/100</f>
        <v>795432.78599999996</v>
      </c>
      <c r="T14" s="56">
        <f>S14/$S$13</f>
        <v>0.89985281428889807</v>
      </c>
      <c r="V14" s="29" t="s">
        <v>1025</v>
      </c>
    </row>
    <row r="15" spans="1:22">
      <c r="A15" s="81">
        <v>2379462.5442504599</v>
      </c>
      <c r="B15" s="81">
        <v>1643869.1090818001</v>
      </c>
      <c r="C15" s="81">
        <v>618386.23564779991</v>
      </c>
      <c r="D15" s="81">
        <v>33366.838856000002</v>
      </c>
      <c r="E15" s="81">
        <v>2082566.84714</v>
      </c>
      <c r="F15" s="81">
        <v>36766.092256999997</v>
      </c>
      <c r="G15" s="81">
        <v>245232.19880139999</v>
      </c>
      <c r="H15" s="81">
        <v>55522.093999999997</v>
      </c>
      <c r="I15" s="81">
        <v>628394.71324399998</v>
      </c>
      <c r="J15" s="85">
        <f>SUM(A15:I15)</f>
        <v>7723566.6732784603</v>
      </c>
      <c r="M15" s="76" t="s">
        <v>1026</v>
      </c>
      <c r="R15" s="29" t="s">
        <v>22</v>
      </c>
      <c r="S15" s="85">
        <f>S13-S14</f>
        <v>88525.983000000007</v>
      </c>
      <c r="T15" s="56">
        <f>S15/$S$13</f>
        <v>0.10014718571110189</v>
      </c>
      <c r="V15" s="29" t="s">
        <v>1027</v>
      </c>
    </row>
    <row r="16" spans="1:22">
      <c r="M16" s="29" t="s">
        <v>1028</v>
      </c>
    </row>
    <row r="17" spans="1:27">
      <c r="A17" s="165" t="s">
        <v>1014</v>
      </c>
      <c r="B17" s="165" t="s">
        <v>1018</v>
      </c>
      <c r="C17" s="165" t="s">
        <v>1029</v>
      </c>
      <c r="F17" s="165" t="s">
        <v>26</v>
      </c>
      <c r="M17" s="81">
        <v>35811963</v>
      </c>
    </row>
    <row r="18" spans="1:27">
      <c r="A18" s="85">
        <f>A15</f>
        <v>2379462.5442504599</v>
      </c>
      <c r="B18" s="85">
        <f>E15</f>
        <v>2082566.84714</v>
      </c>
      <c r="C18" s="85">
        <f>J15-A18-B18</f>
        <v>3261537.2818879997</v>
      </c>
      <c r="D18" s="85"/>
      <c r="E18" s="85">
        <f>B15+C15+D15+H15</f>
        <v>2351144.2775856</v>
      </c>
      <c r="F18" s="85">
        <f>F15+I15</f>
        <v>665160.80550100002</v>
      </c>
    </row>
    <row r="19" spans="1:27" ht="17.25" customHeight="1" thickBot="1"/>
    <row r="20" spans="1:27">
      <c r="G20" s="439" t="s">
        <v>1030</v>
      </c>
      <c r="H20" s="440">
        <v>0.3</v>
      </c>
      <c r="I20" s="441"/>
      <c r="M20" s="29" t="s">
        <v>1031</v>
      </c>
    </row>
    <row r="21" spans="1:27" ht="17.25" customHeight="1" thickBot="1">
      <c r="A21" s="29" t="s">
        <v>1032</v>
      </c>
      <c r="G21" s="442" t="s">
        <v>1033</v>
      </c>
      <c r="H21" s="443">
        <f>J15*H20</f>
        <v>2317070.0019835378</v>
      </c>
      <c r="I21" s="444" t="s">
        <v>44</v>
      </c>
      <c r="M21" s="100" t="s">
        <v>1034</v>
      </c>
    </row>
    <row r="22" spans="1:27">
      <c r="V22" s="29" t="s">
        <v>1035</v>
      </c>
    </row>
    <row r="23" spans="1:27">
      <c r="B23" s="165" t="s">
        <v>1014</v>
      </c>
      <c r="C23" s="165" t="s">
        <v>1018</v>
      </c>
      <c r="D23" s="165" t="s">
        <v>1029</v>
      </c>
      <c r="M23" s="29" t="s">
        <v>1036</v>
      </c>
      <c r="V23" s="100" t="s">
        <v>808</v>
      </c>
    </row>
    <row r="24" spans="1:27">
      <c r="A24" s="29" t="s">
        <v>1037</v>
      </c>
      <c r="B24" s="86">
        <v>0.3</v>
      </c>
      <c r="C24" s="86">
        <v>0.3</v>
      </c>
      <c r="D24" s="86">
        <v>0.3</v>
      </c>
      <c r="G24" s="29" t="s">
        <v>1038</v>
      </c>
      <c r="I24" s="82">
        <f>SUM(B27:D27)</f>
        <v>410051.17610860185</v>
      </c>
      <c r="J24" s="29" t="s">
        <v>122</v>
      </c>
      <c r="M24" s="100" t="s">
        <v>1039</v>
      </c>
      <c r="V24" s="60" t="s">
        <v>1040</v>
      </c>
      <c r="W24" s="912" t="s">
        <v>1041</v>
      </c>
      <c r="X24" s="838"/>
      <c r="Y24" s="838"/>
      <c r="Z24" s="838"/>
      <c r="AA24" s="839"/>
    </row>
    <row r="25" spans="1:27">
      <c r="A25" s="29" t="s">
        <v>1042</v>
      </c>
      <c r="B25" s="81">
        <f>A18*B24</f>
        <v>713838.76327513799</v>
      </c>
      <c r="C25" s="81">
        <f>B18*C24</f>
        <v>624770.05414199992</v>
      </c>
      <c r="D25" s="81">
        <f>C18*D24</f>
        <v>978461.1845663999</v>
      </c>
      <c r="E25" s="29" t="s">
        <v>44</v>
      </c>
      <c r="G25" s="29" t="s">
        <v>1043</v>
      </c>
      <c r="I25" s="172">
        <f>I24/(유형화_수요형!J14/1000000)</f>
        <v>743.46369644541267</v>
      </c>
      <c r="J25" s="29" t="s">
        <v>994</v>
      </c>
      <c r="V25" s="60"/>
      <c r="W25" s="60" t="s">
        <v>21</v>
      </c>
      <c r="X25" s="60" t="s">
        <v>1014</v>
      </c>
      <c r="Y25" s="60" t="s">
        <v>881</v>
      </c>
      <c r="Z25" s="60" t="s">
        <v>1044</v>
      </c>
      <c r="AA25" s="60" t="s">
        <v>1045</v>
      </c>
    </row>
    <row r="26" spans="1:27">
      <c r="A26" s="29" t="s">
        <v>1046</v>
      </c>
      <c r="B26" s="57">
        <f>B25/9900</f>
        <v>72.104925583347267</v>
      </c>
      <c r="C26" s="57">
        <f>C25/9900</f>
        <v>63.108086276969686</v>
      </c>
      <c r="D26" s="57">
        <f>D25/9900</f>
        <v>98.834463087515147</v>
      </c>
      <c r="E26" s="29" t="s">
        <v>106</v>
      </c>
      <c r="V26" s="60" t="s">
        <v>1047</v>
      </c>
      <c r="W26" s="146">
        <f>SUM(X26:AA26)</f>
        <v>450681</v>
      </c>
      <c r="X26" s="146">
        <v>343051</v>
      </c>
      <c r="Y26" s="146">
        <v>25025</v>
      </c>
      <c r="Z26" s="146">
        <v>13995</v>
      </c>
      <c r="AA26" s="146">
        <v>68610</v>
      </c>
    </row>
    <row r="27" spans="1:27">
      <c r="A27" s="29" t="s">
        <v>1048</v>
      </c>
      <c r="B27" s="57">
        <f>B26*8760*0.2</f>
        <v>126327.82962202442</v>
      </c>
      <c r="C27" s="57">
        <f>C26*8760*0.2</f>
        <v>110565.3671572509</v>
      </c>
      <c r="D27" s="57">
        <f>D26*8760*0.2</f>
        <v>173157.97932932654</v>
      </c>
      <c r="E27" s="29" t="s">
        <v>122</v>
      </c>
    </row>
    <row r="30" spans="1:27" ht="17.25" customHeight="1">
      <c r="A30" s="910" t="s">
        <v>923</v>
      </c>
      <c r="B30" s="832"/>
      <c r="C30" s="832"/>
      <c r="D30" s="832"/>
      <c r="E30" s="832"/>
      <c r="F30" s="832"/>
      <c r="G30" s="832"/>
      <c r="H30" s="832"/>
      <c r="I30" s="832"/>
      <c r="J30" s="72"/>
      <c r="M30" s="29" t="s">
        <v>1049</v>
      </c>
    </row>
    <row r="31" spans="1:27">
      <c r="A31" s="154"/>
      <c r="B31" s="154" t="s">
        <v>65</v>
      </c>
      <c r="C31" s="154" t="s">
        <v>67</v>
      </c>
      <c r="D31" s="154" t="s">
        <v>16</v>
      </c>
      <c r="E31" s="154" t="s">
        <v>6</v>
      </c>
      <c r="F31" s="154" t="s">
        <v>11</v>
      </c>
      <c r="G31" s="154" t="s">
        <v>17</v>
      </c>
      <c r="H31" s="154" t="s">
        <v>560</v>
      </c>
      <c r="I31" s="154" t="s">
        <v>21</v>
      </c>
      <c r="K31" s="72"/>
      <c r="M31" s="100" t="s">
        <v>1050</v>
      </c>
    </row>
    <row r="32" spans="1:27">
      <c r="A32" s="154" t="s">
        <v>561</v>
      </c>
      <c r="B32" s="155">
        <v>0</v>
      </c>
      <c r="C32" s="155">
        <f>B9</f>
        <v>381476.27938241709</v>
      </c>
      <c r="D32" s="155">
        <f>C9</f>
        <v>32885.88615365664</v>
      </c>
      <c r="E32" s="155">
        <f>D9</f>
        <v>17100.660799901452</v>
      </c>
      <c r="F32" s="155">
        <v>0</v>
      </c>
      <c r="G32" s="155">
        <f>P3</f>
        <v>8436.2518867924518</v>
      </c>
      <c r="H32" s="155">
        <f>F9</f>
        <v>10128.852935326244</v>
      </c>
      <c r="I32" s="155">
        <f>SUM(B32:H32)</f>
        <v>450027.93115809391</v>
      </c>
      <c r="L32" s="177"/>
    </row>
    <row r="33" spans="1:23">
      <c r="A33" s="154" t="s">
        <v>562</v>
      </c>
      <c r="B33" s="155">
        <v>0</v>
      </c>
      <c r="C33" s="155">
        <v>0</v>
      </c>
      <c r="D33" s="155">
        <v>0</v>
      </c>
      <c r="E33" s="155">
        <f>I25*$T$15</f>
        <v>74.455796877381019</v>
      </c>
      <c r="F33" s="155">
        <v>0</v>
      </c>
      <c r="G33" s="155">
        <v>0</v>
      </c>
      <c r="H33" s="155">
        <v>0</v>
      </c>
      <c r="I33" s="155">
        <f>SUM(B33:H33)</f>
        <v>74.455796877381019</v>
      </c>
      <c r="M33" s="29" t="s">
        <v>1051</v>
      </c>
      <c r="N33" s="81">
        <v>13000</v>
      </c>
      <c r="O33" s="29" t="s">
        <v>1052</v>
      </c>
      <c r="P33" s="81">
        <v>820</v>
      </c>
      <c r="Q33" s="29" t="s">
        <v>1053</v>
      </c>
      <c r="T33" s="81">
        <f>N33/9.9</f>
        <v>1313.1313131313132</v>
      </c>
      <c r="U33" s="56">
        <f>P33/T33</f>
        <v>0.6244615384615384</v>
      </c>
      <c r="W33" s="29" t="s">
        <v>1054</v>
      </c>
    </row>
    <row r="34" spans="1:23">
      <c r="W34" s="71" t="s">
        <v>1055</v>
      </c>
    </row>
    <row r="35" spans="1:23">
      <c r="C35" s="81">
        <f>C32*88</f>
        <v>33569912.585652702</v>
      </c>
      <c r="N35" s="138">
        <f>P33/N33</f>
        <v>6.3076923076923072E-2</v>
      </c>
      <c r="O35" s="29" t="s">
        <v>1056</v>
      </c>
      <c r="Q35" s="29">
        <f>1/9.9</f>
        <v>0.10101010101010101</v>
      </c>
      <c r="R35" s="29" t="s">
        <v>1056</v>
      </c>
      <c r="S35" s="29" t="s">
        <v>1057</v>
      </c>
      <c r="V35" s="56">
        <f>N35/Q35</f>
        <v>0.6244615384615384</v>
      </c>
    </row>
    <row r="36" spans="1:23">
      <c r="N36" s="29">
        <v>3798</v>
      </c>
    </row>
    <row r="37" spans="1:23">
      <c r="N37" s="56">
        <f>N36/N33</f>
        <v>0.29215384615384615</v>
      </c>
    </row>
    <row r="39" spans="1:23">
      <c r="M39" s="72" t="s">
        <v>1058</v>
      </c>
    </row>
    <row r="40" spans="1:23">
      <c r="I40" s="57"/>
    </row>
    <row r="41" spans="1:23">
      <c r="B41" s="85"/>
      <c r="C41" s="85"/>
      <c r="D41" s="85"/>
      <c r="M41" s="72" t="s">
        <v>1059</v>
      </c>
    </row>
    <row r="43" spans="1:23">
      <c r="B43" s="81"/>
      <c r="C43" s="81"/>
      <c r="D43" s="81"/>
      <c r="M43" s="29" t="s">
        <v>1060</v>
      </c>
      <c r="N43" s="29" t="s">
        <v>1061</v>
      </c>
    </row>
    <row r="44" spans="1:23">
      <c r="M44" s="29" t="s">
        <v>1062</v>
      </c>
      <c r="O44" s="29" t="s">
        <v>1063</v>
      </c>
    </row>
    <row r="45" spans="1:23">
      <c r="M45" s="29" t="s">
        <v>1064</v>
      </c>
      <c r="N45" s="81">
        <v>19463</v>
      </c>
      <c r="O45" s="29" t="s">
        <v>1065</v>
      </c>
      <c r="P45" s="81">
        <v>560694</v>
      </c>
      <c r="Q45" s="29" t="s">
        <v>1066</v>
      </c>
      <c r="R45" s="81">
        <v>217278</v>
      </c>
    </row>
    <row r="46" spans="1:23">
      <c r="A46" s="57"/>
      <c r="M46" s="29" t="s">
        <v>1067</v>
      </c>
      <c r="N46" s="81">
        <v>112111</v>
      </c>
      <c r="Q46" s="29" t="s">
        <v>1068</v>
      </c>
      <c r="R46" s="81">
        <v>160322</v>
      </c>
      <c r="U46" s="81"/>
    </row>
    <row r="47" spans="1:23">
      <c r="A47" s="81"/>
      <c r="M47" s="29" t="s">
        <v>1069</v>
      </c>
      <c r="N47" s="81">
        <v>96017</v>
      </c>
      <c r="Q47" s="29" t="s">
        <v>1070</v>
      </c>
      <c r="R47" s="81">
        <v>183094</v>
      </c>
    </row>
    <row r="48" spans="1:23">
      <c r="N48" s="85">
        <f>SUM(N45:N47)</f>
        <v>227591</v>
      </c>
    </row>
    <row r="49" spans="1:18">
      <c r="A49" s="29" t="s">
        <v>1071</v>
      </c>
      <c r="B49" s="57" t="s">
        <v>1072</v>
      </c>
      <c r="D49" s="29" t="s">
        <v>1073</v>
      </c>
    </row>
    <row r="50" spans="1:18">
      <c r="M50" s="29" t="s">
        <v>1074</v>
      </c>
    </row>
    <row r="51" spans="1:18">
      <c r="A51" s="29" t="s">
        <v>1075</v>
      </c>
      <c r="C51" s="29" t="s">
        <v>1076</v>
      </c>
      <c r="M51" s="29" t="s">
        <v>1077</v>
      </c>
    </row>
    <row r="52" spans="1:18">
      <c r="B52" s="29" t="s">
        <v>8</v>
      </c>
      <c r="C52" s="29" t="s">
        <v>1078</v>
      </c>
      <c r="D52" s="29" t="s">
        <v>1079</v>
      </c>
      <c r="E52" s="29" t="s">
        <v>1080</v>
      </c>
      <c r="F52" s="29" t="s">
        <v>1081</v>
      </c>
      <c r="G52" s="29" t="s">
        <v>1082</v>
      </c>
      <c r="H52" s="29" t="s">
        <v>1044</v>
      </c>
      <c r="I52" s="29" t="s">
        <v>1083</v>
      </c>
      <c r="J52" s="29" t="s">
        <v>1084</v>
      </c>
    </row>
    <row r="53" spans="1:18">
      <c r="A53" s="29" t="s">
        <v>1085</v>
      </c>
      <c r="B53" s="81">
        <v>56493</v>
      </c>
      <c r="C53" s="81">
        <v>375</v>
      </c>
      <c r="D53" s="81">
        <v>3</v>
      </c>
      <c r="E53" s="81">
        <v>0</v>
      </c>
      <c r="F53" s="81">
        <v>3</v>
      </c>
      <c r="G53" s="81">
        <v>1</v>
      </c>
      <c r="H53" s="81">
        <v>1</v>
      </c>
      <c r="I53" s="81">
        <v>1</v>
      </c>
      <c r="J53" s="81">
        <v>395</v>
      </c>
      <c r="M53" s="29" t="s">
        <v>1086</v>
      </c>
      <c r="R53" s="100" t="s">
        <v>1087</v>
      </c>
    </row>
    <row r="54" spans="1:18">
      <c r="M54" s="29" t="s">
        <v>1088</v>
      </c>
      <c r="N54" s="29" t="s">
        <v>1089</v>
      </c>
    </row>
    <row r="55" spans="1:18">
      <c r="B55" s="29" t="s">
        <v>21</v>
      </c>
      <c r="C55" s="29" t="s">
        <v>1014</v>
      </c>
      <c r="D55" s="29" t="s">
        <v>881</v>
      </c>
      <c r="E55" s="29" t="s">
        <v>1090</v>
      </c>
      <c r="F55" s="29" t="s">
        <v>1045</v>
      </c>
      <c r="M55" s="29">
        <v>50</v>
      </c>
      <c r="N55" s="29">
        <v>13000</v>
      </c>
      <c r="O55" s="29" t="s">
        <v>1091</v>
      </c>
    </row>
    <row r="56" spans="1:18">
      <c r="A56" s="29" t="s">
        <v>1092</v>
      </c>
      <c r="B56" s="81">
        <f>B53</f>
        <v>56493</v>
      </c>
      <c r="C56" s="81">
        <v>35444</v>
      </c>
      <c r="D56" s="81">
        <v>2487</v>
      </c>
      <c r="E56" s="81">
        <v>523</v>
      </c>
      <c r="F56" s="81">
        <v>18039</v>
      </c>
      <c r="M56" s="29">
        <v>100</v>
      </c>
      <c r="N56" s="29">
        <v>26000</v>
      </c>
      <c r="O56" s="29">
        <v>0.4</v>
      </c>
    </row>
    <row r="57" spans="1:18">
      <c r="M57" s="29">
        <v>20000</v>
      </c>
      <c r="N57" s="29">
        <v>5000000</v>
      </c>
      <c r="O57" s="29">
        <v>0.2</v>
      </c>
    </row>
    <row r="58" spans="1:18">
      <c r="A58" s="29" t="s">
        <v>1093</v>
      </c>
      <c r="B58" s="29" t="s">
        <v>1094</v>
      </c>
      <c r="O58" s="72" t="s">
        <v>1095</v>
      </c>
    </row>
    <row r="59" spans="1:18">
      <c r="A59" s="29" t="s">
        <v>1096</v>
      </c>
      <c r="B59" s="29">
        <v>55</v>
      </c>
      <c r="C59" s="29" t="s">
        <v>1053</v>
      </c>
      <c r="D59" s="29">
        <v>9.9</v>
      </c>
      <c r="E59" s="29" t="s">
        <v>44</v>
      </c>
      <c r="F59" s="29">
        <f>D59*B59</f>
        <v>544.5</v>
      </c>
    </row>
    <row r="60" spans="1:18">
      <c r="M60" s="29" t="s">
        <v>1097</v>
      </c>
    </row>
    <row r="61" spans="1:18">
      <c r="A61" s="29" t="s">
        <v>1098</v>
      </c>
      <c r="D61" s="29" t="s">
        <v>1099</v>
      </c>
      <c r="M61" s="100" t="s">
        <v>1100</v>
      </c>
    </row>
    <row r="62" spans="1:18">
      <c r="A62" s="29" t="s">
        <v>772</v>
      </c>
      <c r="B62" s="29">
        <v>62050</v>
      </c>
      <c r="C62" s="29" t="s">
        <v>864</v>
      </c>
      <c r="D62" s="29">
        <v>7.2</v>
      </c>
      <c r="E62" s="29" t="s">
        <v>1101</v>
      </c>
    </row>
    <row r="63" spans="1:18">
      <c r="A63" s="29" t="s">
        <v>1090</v>
      </c>
      <c r="B63" s="29">
        <v>62050</v>
      </c>
      <c r="D63" s="29">
        <v>1.8</v>
      </c>
      <c r="E63" s="29" t="s">
        <v>1102</v>
      </c>
      <c r="F63" s="29" t="s">
        <v>1103</v>
      </c>
    </row>
    <row r="64" spans="1:18">
      <c r="A64" s="29" t="s">
        <v>17</v>
      </c>
      <c r="B64" s="29">
        <v>62050</v>
      </c>
      <c r="D64" s="29">
        <v>9</v>
      </c>
      <c r="E64" s="29" t="s">
        <v>1104</v>
      </c>
      <c r="M64" s="29" t="s">
        <v>1105</v>
      </c>
    </row>
    <row r="65" spans="1:23">
      <c r="A65" s="29" t="s">
        <v>773</v>
      </c>
      <c r="B65" s="29">
        <v>62050</v>
      </c>
      <c r="D65" s="29">
        <v>1.2</v>
      </c>
      <c r="E65" s="29" t="s">
        <v>765</v>
      </c>
      <c r="F65" s="29" t="s">
        <v>1106</v>
      </c>
      <c r="M65" s="29" t="s">
        <v>1107</v>
      </c>
      <c r="R65" s="29" t="s">
        <v>1108</v>
      </c>
      <c r="S65" s="29">
        <v>2377035</v>
      </c>
    </row>
    <row r="66" spans="1:23">
      <c r="R66" s="29" t="s">
        <v>1109</v>
      </c>
      <c r="S66" s="29">
        <v>212377</v>
      </c>
    </row>
    <row r="67" spans="1:23">
      <c r="F67" s="29">
        <f>70.38/57.92</f>
        <v>1.215124309392265</v>
      </c>
      <c r="M67" s="81">
        <f>R45*S67</f>
        <v>19412.77676012343</v>
      </c>
      <c r="N67" s="29" t="s">
        <v>44</v>
      </c>
      <c r="S67" s="56">
        <f>S66/S65</f>
        <v>8.9345339887717257E-2</v>
      </c>
    </row>
    <row r="68" spans="1:23">
      <c r="A68" s="29" t="s">
        <v>1110</v>
      </c>
    </row>
    <row r="69" spans="1:23">
      <c r="A69" s="29" t="s">
        <v>1090</v>
      </c>
      <c r="B69" s="29">
        <v>7400</v>
      </c>
      <c r="D69" s="81">
        <f>$J$53*B69/B72</f>
        <v>376.77236401134314</v>
      </c>
      <c r="F69" s="29" t="s">
        <v>1111</v>
      </c>
      <c r="M69" s="29" t="s">
        <v>1112</v>
      </c>
      <c r="U69" s="29" t="s">
        <v>1113</v>
      </c>
    </row>
    <row r="70" spans="1:23">
      <c r="A70" s="29" t="s">
        <v>17</v>
      </c>
      <c r="B70" s="29">
        <v>6</v>
      </c>
      <c r="D70" s="81">
        <v>1</v>
      </c>
      <c r="U70" s="29" t="s">
        <v>1114</v>
      </c>
    </row>
    <row r="71" spans="1:23">
      <c r="A71" s="29" t="s">
        <v>773</v>
      </c>
      <c r="B71" s="29">
        <v>352</v>
      </c>
      <c r="D71" s="81">
        <f>J53-D69-D70</f>
        <v>17.227635988656857</v>
      </c>
      <c r="U71" s="29" t="s">
        <v>1115</v>
      </c>
      <c r="V71" s="81">
        <v>4269229</v>
      </c>
      <c r="W71" s="29" t="s">
        <v>90</v>
      </c>
    </row>
    <row r="72" spans="1:23">
      <c r="A72" s="29" t="s">
        <v>21</v>
      </c>
      <c r="B72" s="29">
        <f>SUM(B69:B71)</f>
        <v>7758</v>
      </c>
      <c r="D72" s="85">
        <v>395</v>
      </c>
      <c r="M72" s="29" t="s">
        <v>1116</v>
      </c>
      <c r="U72" s="29" t="s">
        <v>1047</v>
      </c>
      <c r="V72" s="81">
        <v>143500</v>
      </c>
      <c r="W72" s="29" t="s">
        <v>90</v>
      </c>
    </row>
    <row r="73" spans="1:23">
      <c r="H73" s="29">
        <v>0.6</v>
      </c>
      <c r="I73" s="29" t="s">
        <v>1117</v>
      </c>
      <c r="M73" s="29" t="s">
        <v>1118</v>
      </c>
      <c r="N73" s="29">
        <v>141</v>
      </c>
      <c r="O73" s="29" t="s">
        <v>1119</v>
      </c>
    </row>
    <row r="74" spans="1:23">
      <c r="B74" s="29" t="s">
        <v>21</v>
      </c>
      <c r="C74" s="29" t="s">
        <v>1090</v>
      </c>
      <c r="D74" s="29" t="s">
        <v>17</v>
      </c>
      <c r="E74" s="29" t="s">
        <v>773</v>
      </c>
      <c r="G74" s="29" t="s">
        <v>1090</v>
      </c>
      <c r="H74" s="29">
        <v>9290</v>
      </c>
      <c r="I74" s="29" t="s">
        <v>1120</v>
      </c>
      <c r="M74" s="29" t="s">
        <v>51</v>
      </c>
      <c r="N74" s="29">
        <v>117</v>
      </c>
    </row>
    <row r="75" spans="1:23">
      <c r="B75" s="85">
        <f>SUM(C75:E75)</f>
        <v>141422.95353697074</v>
      </c>
      <c r="C75" s="81">
        <f>D69*B63/D63*H74/860/1000</f>
        <v>140302.55619272395</v>
      </c>
      <c r="D75" s="81">
        <f>D70*B64/D64*33.3/1000</f>
        <v>229.58499999999998</v>
      </c>
      <c r="E75" s="81">
        <f>D71*B65/D65/1000</f>
        <v>890.81234424679826</v>
      </c>
      <c r="F75" s="29" t="s">
        <v>122</v>
      </c>
    </row>
    <row r="76" spans="1:23">
      <c r="H76" s="29">
        <f>H74/860</f>
        <v>10.802325581395349</v>
      </c>
      <c r="I76" s="29" t="s">
        <v>1121</v>
      </c>
      <c r="M76" s="29" t="s">
        <v>1122</v>
      </c>
    </row>
    <row r="77" spans="1:23">
      <c r="H77" s="29">
        <v>33.299999999999997</v>
      </c>
      <c r="I77" s="29" t="s">
        <v>1123</v>
      </c>
      <c r="M77" s="29" t="s">
        <v>1124</v>
      </c>
    </row>
    <row r="78" spans="1:23">
      <c r="B78" s="29" t="s">
        <v>1125</v>
      </c>
      <c r="G78" s="138"/>
      <c r="H78" s="138" t="s">
        <v>765</v>
      </c>
    </row>
    <row r="79" spans="1:23">
      <c r="B79" s="29" t="s">
        <v>561</v>
      </c>
      <c r="D79" s="29" t="s">
        <v>562</v>
      </c>
      <c r="G79" s="138" t="s">
        <v>1090</v>
      </c>
      <c r="H79" s="138">
        <f>D63/H76</f>
        <v>0.1666307857911733</v>
      </c>
    </row>
    <row r="80" spans="1:23">
      <c r="B80" s="29" t="s">
        <v>1090</v>
      </c>
      <c r="C80" s="29" t="s">
        <v>6</v>
      </c>
      <c r="D80" s="29" t="s">
        <v>17</v>
      </c>
      <c r="G80" s="138" t="s">
        <v>17</v>
      </c>
      <c r="H80" s="138">
        <f>D64/H77</f>
        <v>0.27027027027027029</v>
      </c>
    </row>
    <row r="81" spans="1:14">
      <c r="B81" s="29">
        <v>78</v>
      </c>
      <c r="C81" s="29">
        <v>20</v>
      </c>
      <c r="D81" s="29">
        <v>25</v>
      </c>
      <c r="G81" s="138" t="s">
        <v>773</v>
      </c>
      <c r="H81" s="138">
        <f>D65</f>
        <v>1.2</v>
      </c>
    </row>
    <row r="82" spans="1:14">
      <c r="B82" s="29" t="s">
        <v>1126</v>
      </c>
      <c r="C82" s="29" t="s">
        <v>1119</v>
      </c>
      <c r="D82" s="29" t="s">
        <v>1126</v>
      </c>
    </row>
    <row r="83" spans="1:14">
      <c r="B83" s="81">
        <f>B81/H73*H74/860</f>
        <v>1404.3023255813953</v>
      </c>
      <c r="C83" s="29">
        <v>20</v>
      </c>
      <c r="D83" s="81">
        <f>D81*33.3</f>
        <v>832.49999999999989</v>
      </c>
      <c r="E83" s="56" t="s">
        <v>1119</v>
      </c>
      <c r="M83" s="29" t="s">
        <v>1127</v>
      </c>
    </row>
    <row r="85" spans="1:14">
      <c r="A85" s="29" t="s">
        <v>1128</v>
      </c>
    </row>
    <row r="86" spans="1:14">
      <c r="A86" s="29" t="s">
        <v>635</v>
      </c>
      <c r="B86" s="29" t="s">
        <v>1129</v>
      </c>
      <c r="C86" s="86">
        <v>0.5</v>
      </c>
    </row>
    <row r="87" spans="1:14">
      <c r="B87" s="29" t="s">
        <v>1130</v>
      </c>
      <c r="C87" s="57">
        <f>C86*(C56+D56)</f>
        <v>18965.5</v>
      </c>
      <c r="D87" s="29" t="s">
        <v>44</v>
      </c>
      <c r="F87" s="81">
        <f>230000/D83</f>
        <v>276.27627627627629</v>
      </c>
      <c r="G87" s="29" t="s">
        <v>1131</v>
      </c>
    </row>
    <row r="88" spans="1:14">
      <c r="B88" s="29" t="s">
        <v>1132</v>
      </c>
      <c r="C88" s="57">
        <f>C87/9900</f>
        <v>1.9157070707070707</v>
      </c>
      <c r="D88" s="29" t="s">
        <v>106</v>
      </c>
    </row>
    <row r="89" spans="1:14">
      <c r="B89" s="29" t="s">
        <v>1048</v>
      </c>
      <c r="C89" s="57">
        <f>C88*8760*0.2</f>
        <v>3356.3187878787885</v>
      </c>
      <c r="D89" s="29" t="s">
        <v>122</v>
      </c>
    </row>
    <row r="91" spans="1:14">
      <c r="A91" s="29" t="s">
        <v>1133</v>
      </c>
      <c r="H91" s="29" t="s">
        <v>1134</v>
      </c>
      <c r="N91" s="72" t="s">
        <v>1135</v>
      </c>
    </row>
    <row r="92" spans="1:14">
      <c r="B92" s="29" t="s">
        <v>16</v>
      </c>
      <c r="C92" s="29" t="s">
        <v>6</v>
      </c>
      <c r="D92" s="29" t="s">
        <v>17</v>
      </c>
      <c r="N92" s="72" t="s">
        <v>1136</v>
      </c>
    </row>
    <row r="95" spans="1:14">
      <c r="A95" s="29" t="s">
        <v>1137</v>
      </c>
    </row>
    <row r="96" spans="1:14">
      <c r="A96" s="81">
        <f>B83*B96/C83</f>
        <v>11440570.186046511</v>
      </c>
      <c r="B96" s="81">
        <f>C83*8760*0.93</f>
        <v>162936</v>
      </c>
      <c r="C96" s="81">
        <f>D83*B96/C83</f>
        <v>6782210.9999999981</v>
      </c>
      <c r="E96" s="29" t="s">
        <v>1138</v>
      </c>
      <c r="F96" s="29">
        <f>C97/D75</f>
        <v>29.54117647058823</v>
      </c>
      <c r="G96" s="29">
        <v>30</v>
      </c>
      <c r="H96" s="29" t="s">
        <v>88</v>
      </c>
    </row>
    <row r="97" spans="1:11">
      <c r="A97" s="81">
        <f>A96/1000</f>
        <v>11440.570186046511</v>
      </c>
      <c r="B97" s="81">
        <f>B96/1000</f>
        <v>162.93600000000001</v>
      </c>
      <c r="C97" s="81">
        <f>C96/1000</f>
        <v>6782.2109999999984</v>
      </c>
      <c r="D97" s="29" t="s">
        <v>122</v>
      </c>
      <c r="H97" s="29" t="s">
        <v>1139</v>
      </c>
      <c r="I97" s="29" t="s">
        <v>1099</v>
      </c>
    </row>
    <row r="98" spans="1:11">
      <c r="G98" s="29" t="s">
        <v>1140</v>
      </c>
      <c r="H98" s="29">
        <v>14016</v>
      </c>
      <c r="I98" s="29">
        <v>76.8</v>
      </c>
      <c r="J98" s="29">
        <f>H98/I98</f>
        <v>182.5</v>
      </c>
      <c r="K98" s="29" t="s">
        <v>1126</v>
      </c>
    </row>
    <row r="99" spans="1:11">
      <c r="B99" s="29" t="s">
        <v>561</v>
      </c>
      <c r="G99" s="29" t="s">
        <v>1141</v>
      </c>
      <c r="H99" s="29">
        <f>B63</f>
        <v>62050</v>
      </c>
      <c r="I99" s="29">
        <f>D64</f>
        <v>9</v>
      </c>
      <c r="J99" s="81">
        <f>H99/I99</f>
        <v>6894.4444444444443</v>
      </c>
      <c r="K99" s="29" t="s">
        <v>1126</v>
      </c>
    </row>
    <row r="100" spans="1:11">
      <c r="B100" s="29" t="s">
        <v>1090</v>
      </c>
      <c r="C100" s="29" t="s">
        <v>6</v>
      </c>
      <c r="D100" s="29" t="s">
        <v>17</v>
      </c>
      <c r="E100" s="29" t="s">
        <v>21</v>
      </c>
      <c r="J100" s="178">
        <f>J99/J98</f>
        <v>37.777777777777779</v>
      </c>
    </row>
    <row r="101" spans="1:11">
      <c r="A101" s="29" t="s">
        <v>1142</v>
      </c>
      <c r="B101" s="81">
        <f>((D69+D70)*B62/D63)*H74/860/1000</f>
        <v>140674.93636068259</v>
      </c>
      <c r="C101" s="85">
        <f>E75</f>
        <v>890.81234424679826</v>
      </c>
      <c r="D101" s="29">
        <v>0</v>
      </c>
      <c r="E101" s="85">
        <f>SUM(B101:D101)</f>
        <v>141565.7487049294</v>
      </c>
      <c r="G101" s="81">
        <f>G96*J100</f>
        <v>1133.3333333333333</v>
      </c>
      <c r="I101" s="29" t="s">
        <v>1143</v>
      </c>
    </row>
    <row r="102" spans="1:11">
      <c r="A102" s="29" t="s">
        <v>1144</v>
      </c>
      <c r="B102" s="81">
        <f>(D72-D71-G96)*B63/D63*H74/860/1000</f>
        <v>129503.53132192293</v>
      </c>
      <c r="C102" s="85">
        <f>C101</f>
        <v>890.81234424679826</v>
      </c>
      <c r="D102" s="81">
        <f>G96*B64/D64*H77/1000</f>
        <v>6887.55</v>
      </c>
      <c r="I102" s="29" t="s">
        <v>1145</v>
      </c>
    </row>
    <row r="103" spans="1:11">
      <c r="B103" s="85">
        <f>B102+A97</f>
        <v>140944.10150796943</v>
      </c>
      <c r="C103" s="85">
        <f>C102+B97</f>
        <v>1053.7483442467983</v>
      </c>
      <c r="D103" s="85">
        <f>D102</f>
        <v>6887.55</v>
      </c>
      <c r="E103" s="85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00000000-0004-0000-1300-000000000000}"/>
    <hyperlink ref="V23" r:id="rId2" xr:uid="{00000000-0004-0000-1300-000001000000}"/>
    <hyperlink ref="M24" r:id="rId3" xr:uid="{00000000-0004-0000-1300-000002000000}"/>
    <hyperlink ref="M31" r:id="rId4" xr:uid="{00000000-0004-0000-1300-000003000000}"/>
    <hyperlink ref="R53" r:id="rId5" xr:uid="{00000000-0004-0000-1300-000004000000}"/>
    <hyperlink ref="M61" r:id="rId6" xr:uid="{00000000-0004-0000-1300-000005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"/>
  <sheetViews>
    <sheetView workbookViewId="0">
      <selection activeCell="N25" sqref="N25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X40"/>
  <sheetViews>
    <sheetView topLeftCell="A6" zoomScale="85" zoomScaleNormal="85" workbookViewId="0">
      <selection activeCell="N25" sqref="N25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1146</v>
      </c>
    </row>
    <row r="3" spans="1:14">
      <c r="A3" t="s">
        <v>1147</v>
      </c>
      <c r="F3" t="s">
        <v>1148</v>
      </c>
      <c r="K3" t="s">
        <v>1149</v>
      </c>
    </row>
    <row r="4" spans="1:14">
      <c r="B4">
        <v>2018</v>
      </c>
      <c r="C4">
        <v>2050</v>
      </c>
      <c r="D4">
        <v>2050</v>
      </c>
      <c r="G4">
        <v>2018</v>
      </c>
      <c r="H4" t="s">
        <v>1150</v>
      </c>
      <c r="I4" t="s">
        <v>1151</v>
      </c>
      <c r="L4">
        <v>2018</v>
      </c>
      <c r="M4" t="s">
        <v>1150</v>
      </c>
      <c r="N4" t="s">
        <v>1151</v>
      </c>
    </row>
    <row r="5" spans="1:14">
      <c r="A5" t="s">
        <v>1152</v>
      </c>
      <c r="B5">
        <v>148.69999999999999</v>
      </c>
      <c r="C5">
        <v>139.30000000000001</v>
      </c>
      <c r="D5">
        <v>139.30000000000001</v>
      </c>
      <c r="F5" t="s">
        <v>65</v>
      </c>
      <c r="G5">
        <v>32.5</v>
      </c>
      <c r="H5">
        <v>0</v>
      </c>
      <c r="I5">
        <v>0</v>
      </c>
      <c r="K5" t="s">
        <v>1153</v>
      </c>
      <c r="L5">
        <v>269.60000000000002</v>
      </c>
      <c r="M5">
        <v>0</v>
      </c>
      <c r="N5">
        <v>20.7</v>
      </c>
    </row>
    <row r="6" spans="1:14">
      <c r="A6" t="s">
        <v>881</v>
      </c>
      <c r="B6">
        <v>46.9</v>
      </c>
      <c r="C6">
        <v>36</v>
      </c>
      <c r="D6">
        <v>36</v>
      </c>
      <c r="F6" t="s">
        <v>67</v>
      </c>
      <c r="G6">
        <v>116.3</v>
      </c>
      <c r="H6">
        <v>26.7</v>
      </c>
      <c r="I6">
        <v>26.3</v>
      </c>
      <c r="K6" t="s">
        <v>1152</v>
      </c>
      <c r="L6">
        <v>260.5</v>
      </c>
      <c r="M6">
        <v>51.1</v>
      </c>
      <c r="N6">
        <v>51.1</v>
      </c>
    </row>
    <row r="7" spans="1:14">
      <c r="A7" t="s">
        <v>58</v>
      </c>
      <c r="B7">
        <v>36</v>
      </c>
      <c r="C7">
        <v>12.6</v>
      </c>
      <c r="D7">
        <v>14.6</v>
      </c>
      <c r="F7" t="s">
        <v>71</v>
      </c>
      <c r="G7">
        <v>28.6</v>
      </c>
      <c r="H7">
        <v>6.9</v>
      </c>
      <c r="I7">
        <v>6.9</v>
      </c>
      <c r="K7" t="s">
        <v>881</v>
      </c>
      <c r="L7">
        <v>52.1</v>
      </c>
      <c r="M7">
        <v>6.2</v>
      </c>
      <c r="N7">
        <v>6.2</v>
      </c>
    </row>
    <row r="8" spans="1:14">
      <c r="A8" t="s">
        <v>1154</v>
      </c>
      <c r="B8">
        <v>2.7</v>
      </c>
      <c r="C8">
        <v>2.2999999999999998</v>
      </c>
      <c r="D8">
        <v>2.2999999999999998</v>
      </c>
      <c r="F8" t="s">
        <v>6</v>
      </c>
      <c r="G8">
        <v>45.2</v>
      </c>
      <c r="H8">
        <v>104.4</v>
      </c>
      <c r="I8">
        <v>100.3</v>
      </c>
      <c r="K8" t="s">
        <v>58</v>
      </c>
      <c r="L8">
        <v>98.1</v>
      </c>
      <c r="M8">
        <v>2.8</v>
      </c>
      <c r="N8">
        <v>9.1999999999999993</v>
      </c>
    </row>
    <row r="9" spans="1:14">
      <c r="A9" t="s">
        <v>17</v>
      </c>
      <c r="B9">
        <v>0</v>
      </c>
      <c r="C9">
        <v>20.2</v>
      </c>
      <c r="D9">
        <v>11.1</v>
      </c>
      <c r="F9" t="s">
        <v>11</v>
      </c>
      <c r="G9">
        <v>2.7</v>
      </c>
      <c r="H9">
        <v>2.7</v>
      </c>
      <c r="I9">
        <v>2.7</v>
      </c>
      <c r="K9" t="s">
        <v>31</v>
      </c>
      <c r="L9">
        <v>17.100000000000001</v>
      </c>
      <c r="M9">
        <v>4.4000000000000004</v>
      </c>
      <c r="N9">
        <v>4.4000000000000004</v>
      </c>
    </row>
    <row r="10" spans="1:14">
      <c r="A10" t="s">
        <v>1155</v>
      </c>
      <c r="B10">
        <v>0</v>
      </c>
      <c r="C10">
        <v>12.2</v>
      </c>
      <c r="D10">
        <v>19.3</v>
      </c>
      <c r="F10" t="s">
        <v>77</v>
      </c>
      <c r="G10">
        <v>9.1</v>
      </c>
      <c r="H10">
        <v>37.5</v>
      </c>
      <c r="I10">
        <v>37.5</v>
      </c>
      <c r="K10" t="s">
        <v>1156</v>
      </c>
      <c r="L10">
        <v>5.6</v>
      </c>
      <c r="M10">
        <v>0.5</v>
      </c>
      <c r="N10">
        <v>1.3</v>
      </c>
    </row>
    <row r="11" spans="1:14">
      <c r="A11" t="s">
        <v>21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17</v>
      </c>
      <c r="G11">
        <v>0</v>
      </c>
      <c r="H11">
        <v>44.7</v>
      </c>
      <c r="I11">
        <v>49</v>
      </c>
      <c r="K11" t="s">
        <v>17</v>
      </c>
      <c r="L11">
        <v>0</v>
      </c>
      <c r="M11">
        <v>0</v>
      </c>
      <c r="N11">
        <v>9</v>
      </c>
    </row>
    <row r="12" spans="1:14">
      <c r="F12" t="s">
        <v>21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1154</v>
      </c>
      <c r="L12">
        <v>24.7</v>
      </c>
      <c r="M12">
        <v>15.4</v>
      </c>
      <c r="N12">
        <v>15.4</v>
      </c>
    </row>
    <row r="13" spans="1:14">
      <c r="K13" t="s">
        <v>1157</v>
      </c>
      <c r="L13">
        <v>-41.3</v>
      </c>
      <c r="M13">
        <v>-25.3</v>
      </c>
      <c r="N13">
        <v>-25.3</v>
      </c>
    </row>
    <row r="14" spans="1:14">
      <c r="K14" t="s">
        <v>1158</v>
      </c>
      <c r="L14">
        <v>0</v>
      </c>
      <c r="M14">
        <v>-55.1</v>
      </c>
      <c r="N14">
        <v>-84.6</v>
      </c>
    </row>
    <row r="15" spans="1:14">
      <c r="K15" t="s">
        <v>1159</v>
      </c>
      <c r="L15">
        <v>0</v>
      </c>
      <c r="M15">
        <v>0</v>
      </c>
      <c r="N15">
        <v>-7.4</v>
      </c>
    </row>
    <row r="16" spans="1:14">
      <c r="K16" t="s">
        <v>1160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24">
      <c r="A17" t="s">
        <v>1161</v>
      </c>
      <c r="K17" t="s">
        <v>1162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24">
      <c r="C18" t="s">
        <v>1150</v>
      </c>
      <c r="D18" t="s">
        <v>1151</v>
      </c>
    </row>
    <row r="19" spans="1:24">
      <c r="A19" t="s">
        <v>1152</v>
      </c>
      <c r="C19" s="23">
        <f t="shared" ref="C19:D22" si="0">C5/$B5</f>
        <v>0.9367854741089443</v>
      </c>
      <c r="D19" s="23">
        <f t="shared" si="0"/>
        <v>0.9367854741089443</v>
      </c>
      <c r="F19" t="s">
        <v>37</v>
      </c>
      <c r="I19" t="s">
        <v>1163</v>
      </c>
      <c r="R19" t="s">
        <v>1164</v>
      </c>
    </row>
    <row r="20" spans="1:24">
      <c r="A20" t="s">
        <v>881</v>
      </c>
      <c r="C20" s="23">
        <f t="shared" si="0"/>
        <v>0.76759061833688702</v>
      </c>
      <c r="D20" s="23">
        <f t="shared" si="0"/>
        <v>0.76759061833688702</v>
      </c>
      <c r="F20" t="s">
        <v>0</v>
      </c>
      <c r="I20">
        <v>2016</v>
      </c>
      <c r="J20">
        <v>2017</v>
      </c>
      <c r="K20">
        <v>2018</v>
      </c>
      <c r="L20">
        <v>2019</v>
      </c>
      <c r="M20">
        <v>2020</v>
      </c>
      <c r="N20">
        <v>2021</v>
      </c>
      <c r="O20" t="s">
        <v>1165</v>
      </c>
      <c r="R20">
        <v>2016</v>
      </c>
      <c r="S20">
        <v>2017</v>
      </c>
      <c r="T20">
        <v>2018</v>
      </c>
      <c r="U20">
        <v>2019</v>
      </c>
      <c r="V20">
        <v>2020</v>
      </c>
      <c r="W20">
        <v>2021</v>
      </c>
    </row>
    <row r="21" spans="1:24">
      <c r="A21" t="s">
        <v>58</v>
      </c>
      <c r="C21" s="23">
        <f t="shared" si="0"/>
        <v>0.35</v>
      </c>
      <c r="D21" s="23">
        <f t="shared" si="0"/>
        <v>0.40555555555555556</v>
      </c>
      <c r="F21" t="s">
        <v>1166</v>
      </c>
      <c r="I21">
        <v>222</v>
      </c>
      <c r="J21">
        <v>230</v>
      </c>
      <c r="K21">
        <v>233</v>
      </c>
      <c r="L21">
        <v>231</v>
      </c>
      <c r="M21">
        <v>222</v>
      </c>
      <c r="N21">
        <v>237</v>
      </c>
      <c r="Q21" t="s">
        <v>1152</v>
      </c>
      <c r="R21">
        <v>135698</v>
      </c>
      <c r="S21">
        <v>142520</v>
      </c>
      <c r="T21">
        <v>143501</v>
      </c>
      <c r="U21">
        <v>142907</v>
      </c>
      <c r="V21">
        <v>137830</v>
      </c>
      <c r="W21">
        <v>150293</v>
      </c>
    </row>
    <row r="22" spans="1:24">
      <c r="A22" t="s">
        <v>1154</v>
      </c>
      <c r="C22" s="23">
        <f t="shared" si="0"/>
        <v>0.85185185185185175</v>
      </c>
      <c r="D22" s="23">
        <f t="shared" si="0"/>
        <v>0.85185185185185175</v>
      </c>
      <c r="F22" t="s">
        <v>63</v>
      </c>
      <c r="J22">
        <f>J21/I21-1</f>
        <v>3.6036036036036112E-2</v>
      </c>
      <c r="K22">
        <f>K21/J21-1</f>
        <v>1.304347826086949E-2</v>
      </c>
      <c r="L22">
        <f>L21/K21-1</f>
        <v>-8.5836909871244149E-3</v>
      </c>
      <c r="M22">
        <f>M21/L21-1</f>
        <v>-3.8961038961038974E-2</v>
      </c>
      <c r="N22">
        <f>N21/M21-1</f>
        <v>6.7567567567567544E-2</v>
      </c>
      <c r="O22">
        <f>AVERAGE(J22:N22)</f>
        <v>1.3820470383261951E-2</v>
      </c>
      <c r="Q22" t="s">
        <v>58</v>
      </c>
      <c r="R22">
        <v>42271</v>
      </c>
      <c r="S22">
        <v>43183</v>
      </c>
      <c r="T22">
        <v>42969</v>
      </c>
      <c r="U22">
        <v>42996</v>
      </c>
      <c r="V22">
        <v>39450</v>
      </c>
      <c r="W22">
        <v>40170</v>
      </c>
    </row>
    <row r="24" spans="1:24">
      <c r="A24" t="s">
        <v>1167</v>
      </c>
      <c r="Q24" t="s">
        <v>1152</v>
      </c>
      <c r="S24">
        <f t="shared" ref="S24:W25" si="1">S21/R21-1</f>
        <v>5.0273401229200099E-2</v>
      </c>
      <c r="T24">
        <f t="shared" si="1"/>
        <v>6.8832444569182361E-3</v>
      </c>
      <c r="U24">
        <f t="shared" si="1"/>
        <v>-4.1393439766970186E-3</v>
      </c>
      <c r="V24">
        <f t="shared" si="1"/>
        <v>-3.5526601216175568E-2</v>
      </c>
      <c r="W24">
        <f t="shared" si="1"/>
        <v>9.0422984836392661E-2</v>
      </c>
      <c r="X24">
        <f>AVERAGE(S24:W24)</f>
        <v>2.1582737065927681E-2</v>
      </c>
    </row>
    <row r="25" spans="1:24">
      <c r="Q25" t="s">
        <v>58</v>
      </c>
      <c r="S25">
        <f t="shared" si="1"/>
        <v>2.1575075110595865E-2</v>
      </c>
      <c r="T25">
        <f t="shared" si="1"/>
        <v>-4.9556538452631971E-3</v>
      </c>
      <c r="U25">
        <f t="shared" si="1"/>
        <v>6.2835998045107644E-4</v>
      </c>
      <c r="V25">
        <f t="shared" si="1"/>
        <v>-8.2472788166341071E-2</v>
      </c>
      <c r="W25">
        <f t="shared" si="1"/>
        <v>1.8250950570342095E-2</v>
      </c>
      <c r="X25">
        <f>AVERAGE(S25:W25)</f>
        <v>-9.3948112700430464E-3</v>
      </c>
    </row>
    <row r="26" spans="1:24">
      <c r="A26" t="s">
        <v>42</v>
      </c>
      <c r="B26" t="s">
        <v>1168</v>
      </c>
    </row>
    <row r="27" spans="1:24">
      <c r="A27" t="s">
        <v>49</v>
      </c>
      <c r="B27" t="s">
        <v>1169</v>
      </c>
    </row>
    <row r="28" spans="1:24">
      <c r="A28" t="s">
        <v>1170</v>
      </c>
      <c r="B28" t="s">
        <v>1171</v>
      </c>
      <c r="C28" t="s">
        <v>1172</v>
      </c>
    </row>
    <row r="29" spans="1:24">
      <c r="B29" t="s">
        <v>1173</v>
      </c>
      <c r="C29" t="s">
        <v>1174</v>
      </c>
    </row>
    <row r="30" spans="1:24">
      <c r="B30" t="s">
        <v>26</v>
      </c>
      <c r="C30" t="s">
        <v>1175</v>
      </c>
    </row>
    <row r="31" spans="1:24">
      <c r="B31" t="s">
        <v>1176</v>
      </c>
      <c r="L31" s="20">
        <v>5722</v>
      </c>
      <c r="M31" t="s">
        <v>1177</v>
      </c>
      <c r="N31" s="20">
        <v>518000000</v>
      </c>
      <c r="O31" t="s">
        <v>1178</v>
      </c>
    </row>
    <row r="32" spans="1:24">
      <c r="L32" s="20">
        <f>L31*8760</f>
        <v>50124720</v>
      </c>
      <c r="M32" t="s">
        <v>732</v>
      </c>
      <c r="N32" s="726">
        <f>N31*33.3</f>
        <v>17249400000</v>
      </c>
      <c r="O32" t="s">
        <v>122</v>
      </c>
    </row>
    <row r="33" spans="1:14">
      <c r="A33" t="s">
        <v>1179</v>
      </c>
      <c r="F33" t="s">
        <v>2</v>
      </c>
      <c r="I33" t="s">
        <v>1180</v>
      </c>
      <c r="N33" s="20">
        <f>N32/1000</f>
        <v>17249400</v>
      </c>
    </row>
    <row r="34" spans="1:14">
      <c r="B34" t="s">
        <v>1150</v>
      </c>
      <c r="C34" t="s">
        <v>1151</v>
      </c>
      <c r="E34" t="s">
        <v>1150</v>
      </c>
      <c r="F34" t="s">
        <v>1151</v>
      </c>
      <c r="I34">
        <v>2020</v>
      </c>
      <c r="N34" s="23">
        <f>N33/L32</f>
        <v>0.34412960311798252</v>
      </c>
    </row>
    <row r="35" spans="1:14">
      <c r="A35" t="s">
        <v>1181</v>
      </c>
      <c r="B35">
        <v>21.9</v>
      </c>
      <c r="C35">
        <v>22.9</v>
      </c>
      <c r="E35" s="432">
        <f t="shared" ref="E35:F39" si="2">B35*33.3</f>
        <v>729.26999999999987</v>
      </c>
      <c r="F35" s="432">
        <f t="shared" si="2"/>
        <v>762.56999999999994</v>
      </c>
      <c r="H35" t="s">
        <v>747</v>
      </c>
      <c r="I35" s="20">
        <v>4400000</v>
      </c>
    </row>
    <row r="36" spans="1:14">
      <c r="A36" t="s">
        <v>117</v>
      </c>
      <c r="B36">
        <v>5.5</v>
      </c>
      <c r="C36">
        <v>3</v>
      </c>
      <c r="E36" s="432">
        <f t="shared" si="2"/>
        <v>183.14999999999998</v>
      </c>
      <c r="F36" s="432">
        <f t="shared" si="2"/>
        <v>99.899999999999991</v>
      </c>
      <c r="H36" t="s">
        <v>46</v>
      </c>
      <c r="I36" s="20">
        <f>I35*0.86</f>
        <v>3784000</v>
      </c>
    </row>
    <row r="37" spans="1:14">
      <c r="A37" t="s">
        <v>1182</v>
      </c>
      <c r="B37">
        <v>0</v>
      </c>
      <c r="C37">
        <v>1</v>
      </c>
      <c r="E37" s="432">
        <f t="shared" si="2"/>
        <v>0</v>
      </c>
      <c r="F37" s="432">
        <f t="shared" si="2"/>
        <v>33.299999999999997</v>
      </c>
    </row>
    <row r="38" spans="1:14">
      <c r="A38" t="s">
        <v>1183</v>
      </c>
      <c r="B38">
        <v>0</v>
      </c>
      <c r="C38">
        <v>1</v>
      </c>
      <c r="E38" s="432">
        <f t="shared" si="2"/>
        <v>0</v>
      </c>
      <c r="F38" s="432">
        <f t="shared" si="2"/>
        <v>33.299999999999997</v>
      </c>
      <c r="I38" t="s">
        <v>1184</v>
      </c>
    </row>
    <row r="39" spans="1:14">
      <c r="A39" t="s">
        <v>21</v>
      </c>
      <c r="B39">
        <f>SUM(B35:B38)</f>
        <v>27.4</v>
      </c>
      <c r="C39">
        <f>SUM(C35:C38)</f>
        <v>27.9</v>
      </c>
      <c r="E39" s="432">
        <f t="shared" si="2"/>
        <v>912.41999999999985</v>
      </c>
      <c r="F39" s="432">
        <f t="shared" si="2"/>
        <v>929.06999999999982</v>
      </c>
      <c r="I39" t="s">
        <v>1185</v>
      </c>
    </row>
    <row r="40" spans="1:14">
      <c r="A40" t="s">
        <v>1186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235"/>
  <sheetViews>
    <sheetView zoomScaleNormal="100" workbookViewId="0">
      <selection activeCell="C15" sqref="C15"/>
    </sheetView>
  </sheetViews>
  <sheetFormatPr defaultRowHeight="16.5"/>
  <cols>
    <col min="1" max="4" width="15.625" customWidth="1"/>
    <col min="9" max="9" width="10.875" style="20" bestFit="1" customWidth="1"/>
  </cols>
  <sheetData>
    <row r="1" spans="1:9">
      <c r="A1" t="s">
        <v>1187</v>
      </c>
    </row>
    <row r="2" spans="1:9">
      <c r="A2" s="21"/>
      <c r="B2" s="21">
        <v>2020</v>
      </c>
      <c r="C2" s="21">
        <v>2030</v>
      </c>
      <c r="D2" s="21">
        <v>2050</v>
      </c>
      <c r="E2" t="s">
        <v>1188</v>
      </c>
    </row>
    <row r="3" spans="1:9">
      <c r="A3" t="s">
        <v>37</v>
      </c>
      <c r="B3" t="s">
        <v>1189</v>
      </c>
      <c r="C3" s="19">
        <f>[2]시나리오!X24*10+1</f>
        <v>1.2158273706592768</v>
      </c>
      <c r="D3" s="19">
        <f>[2]시나리오!C19</f>
        <v>0.9367854741089443</v>
      </c>
      <c r="E3" t="s">
        <v>1152</v>
      </c>
    </row>
    <row r="4" spans="1:9">
      <c r="A4" t="s">
        <v>1190</v>
      </c>
      <c r="B4" t="s">
        <v>1189</v>
      </c>
      <c r="C4" s="19">
        <f>1+[2]시나리오!X25*10</f>
        <v>0.90605188729956954</v>
      </c>
      <c r="D4" s="19">
        <f>[2]시나리오!C21</f>
        <v>0.35</v>
      </c>
      <c r="E4" t="s">
        <v>58</v>
      </c>
    </row>
    <row r="5" spans="1:9">
      <c r="A5" t="s">
        <v>63</v>
      </c>
      <c r="B5" t="s">
        <v>1189</v>
      </c>
      <c r="E5" t="s">
        <v>1154</v>
      </c>
    </row>
    <row r="7" spans="1:9">
      <c r="A7" t="s">
        <v>1191</v>
      </c>
    </row>
    <row r="8" spans="1:9">
      <c r="A8" s="21"/>
      <c r="B8" s="21">
        <v>2020</v>
      </c>
      <c r="C8" s="21">
        <v>2030</v>
      </c>
      <c r="D8" s="21">
        <v>2050</v>
      </c>
      <c r="E8" t="s">
        <v>1188</v>
      </c>
      <c r="G8" s="21">
        <v>2020</v>
      </c>
      <c r="H8" s="21">
        <v>2030</v>
      </c>
      <c r="I8" s="20">
        <v>2050</v>
      </c>
    </row>
    <row r="9" spans="1:9">
      <c r="A9" t="s">
        <v>37</v>
      </c>
      <c r="B9" t="s">
        <v>1189</v>
      </c>
      <c r="C9" s="23">
        <f>1-H9/$G$9</f>
        <v>0.11439539347408834</v>
      </c>
      <c r="D9" s="23">
        <f>1-I9/$G$9</f>
        <v>0.80383877159309014</v>
      </c>
      <c r="E9" t="s">
        <v>1152</v>
      </c>
      <c r="G9" s="739">
        <v>260.5</v>
      </c>
      <c r="H9" s="739">
        <v>230.7</v>
      </c>
      <c r="I9" s="781">
        <v>51.1</v>
      </c>
    </row>
    <row r="10" spans="1:9">
      <c r="A10" t="s">
        <v>1190</v>
      </c>
      <c r="B10" t="s">
        <v>1189</v>
      </c>
      <c r="C10" s="23">
        <f>1-H10/$G$10</f>
        <v>0.37818552497451574</v>
      </c>
      <c r="D10" s="23">
        <f>1-I10/$G$10</f>
        <v>0.97145769622833844</v>
      </c>
      <c r="E10" t="s">
        <v>58</v>
      </c>
      <c r="G10" s="739">
        <v>98.1</v>
      </c>
      <c r="H10" s="739">
        <v>61</v>
      </c>
      <c r="I10" s="781">
        <v>2.8</v>
      </c>
    </row>
    <row r="11" spans="1:9">
      <c r="A11" t="s">
        <v>63</v>
      </c>
      <c r="B11" t="s">
        <v>1189</v>
      </c>
      <c r="C11" s="782"/>
      <c r="D11" s="782"/>
      <c r="E11" t="s">
        <v>1154</v>
      </c>
    </row>
    <row r="13" spans="1:9">
      <c r="A13" t="s">
        <v>1192</v>
      </c>
    </row>
    <row r="14" spans="1:9">
      <c r="A14" t="s">
        <v>37</v>
      </c>
    </row>
    <row r="15" spans="1:9">
      <c r="C15">
        <v>2030</v>
      </c>
      <c r="D15">
        <v>2050</v>
      </c>
    </row>
    <row r="16" spans="1:9">
      <c r="A16" t="s">
        <v>42</v>
      </c>
      <c r="B16" t="s">
        <v>1193</v>
      </c>
      <c r="C16" s="19">
        <v>0.65</v>
      </c>
      <c r="D16" s="19">
        <v>0</v>
      </c>
    </row>
    <row r="17" spans="1:18">
      <c r="B17" t="s">
        <v>1194</v>
      </c>
      <c r="C17" s="19">
        <v>0.35</v>
      </c>
      <c r="D17" s="19">
        <v>0.45</v>
      </c>
      <c r="E17" t="s">
        <v>1195</v>
      </c>
    </row>
    <row r="18" spans="1:18">
      <c r="B18" t="s">
        <v>1196</v>
      </c>
      <c r="C18" s="19">
        <v>0</v>
      </c>
      <c r="D18" s="19">
        <v>0.55000000000000004</v>
      </c>
    </row>
    <row r="19" spans="1:18">
      <c r="A19" t="s">
        <v>47</v>
      </c>
      <c r="B19" t="s">
        <v>1197</v>
      </c>
      <c r="C19" s="782">
        <f>L20</f>
        <v>1.5527950310559006E-2</v>
      </c>
      <c r="D19" s="19">
        <v>0.3</v>
      </c>
      <c r="E19" t="s">
        <v>1198</v>
      </c>
    </row>
    <row r="20" spans="1:18">
      <c r="B20" t="s">
        <v>1199</v>
      </c>
      <c r="C20" s="23">
        <v>0.05</v>
      </c>
      <c r="D20" s="19">
        <v>0.1</v>
      </c>
      <c r="E20" t="s">
        <v>1200</v>
      </c>
      <c r="L20" s="23">
        <f>5/322</f>
        <v>1.5527950310559006E-2</v>
      </c>
      <c r="M20" t="s">
        <v>1201</v>
      </c>
    </row>
    <row r="21" spans="1:18">
      <c r="B21" t="s">
        <v>17</v>
      </c>
      <c r="C21" s="2">
        <v>0</v>
      </c>
      <c r="D21" s="19">
        <v>0.2</v>
      </c>
    </row>
    <row r="22" spans="1:18">
      <c r="A22" t="s">
        <v>51</v>
      </c>
      <c r="B22" t="s">
        <v>926</v>
      </c>
      <c r="C22" s="19">
        <v>0.05</v>
      </c>
      <c r="D22" s="19">
        <v>0.2</v>
      </c>
      <c r="E22" t="s">
        <v>1202</v>
      </c>
    </row>
    <row r="25" spans="1:18">
      <c r="J25" t="s">
        <v>1203</v>
      </c>
      <c r="M25" t="s">
        <v>1204</v>
      </c>
    </row>
    <row r="26" spans="1:18">
      <c r="J26">
        <v>2017</v>
      </c>
      <c r="K26">
        <v>2030</v>
      </c>
      <c r="L26">
        <v>2040</v>
      </c>
      <c r="M26">
        <v>2050</v>
      </c>
      <c r="O26">
        <v>2017</v>
      </c>
      <c r="P26">
        <v>2030</v>
      </c>
      <c r="Q26">
        <v>2040</v>
      </c>
      <c r="R26">
        <v>2050</v>
      </c>
    </row>
    <row r="27" spans="1:18">
      <c r="I27" s="20" t="s">
        <v>1193</v>
      </c>
      <c r="J27" s="20">
        <v>47676</v>
      </c>
      <c r="K27" s="20">
        <v>48765</v>
      </c>
      <c r="L27" s="20">
        <v>44690</v>
      </c>
      <c r="M27" s="20"/>
      <c r="O27" s="19">
        <f t="shared" ref="O27:R29" si="0">J27/J$30</f>
        <v>0.67120934816274813</v>
      </c>
      <c r="P27" s="19">
        <f t="shared" si="0"/>
        <v>0.64916998362598011</v>
      </c>
      <c r="Q27" s="19">
        <f t="shared" si="0"/>
        <v>0.59551729651937535</v>
      </c>
      <c r="R27" s="19">
        <f t="shared" si="0"/>
        <v>0</v>
      </c>
    </row>
    <row r="28" spans="1:18">
      <c r="I28" s="20" t="s">
        <v>1194</v>
      </c>
      <c r="J28" s="20">
        <v>23354</v>
      </c>
      <c r="K28" s="20">
        <v>26354</v>
      </c>
      <c r="L28" s="20">
        <v>29354</v>
      </c>
      <c r="M28" s="20">
        <v>31354</v>
      </c>
      <c r="O28" s="19">
        <f t="shared" si="0"/>
        <v>0.32879065183725187</v>
      </c>
      <c r="P28" s="19">
        <f t="shared" si="0"/>
        <v>0.35083001637401989</v>
      </c>
      <c r="Q28" s="19">
        <f t="shared" si="0"/>
        <v>0.39115718778316722</v>
      </c>
      <c r="R28" s="19">
        <f t="shared" si="0"/>
        <v>0.44904974005700127</v>
      </c>
    </row>
    <row r="29" spans="1:18">
      <c r="I29" s="20" t="s">
        <v>1205</v>
      </c>
      <c r="J29" s="20"/>
      <c r="K29" s="20"/>
      <c r="L29" s="20">
        <v>1000</v>
      </c>
      <c r="M29" s="20">
        <v>38469</v>
      </c>
      <c r="O29" s="19">
        <f t="shared" si="0"/>
        <v>0</v>
      </c>
      <c r="P29" s="19">
        <f t="shared" si="0"/>
        <v>0</v>
      </c>
      <c r="Q29" s="19">
        <f t="shared" si="0"/>
        <v>1.3325515697457492E-2</v>
      </c>
      <c r="R29" s="19">
        <f t="shared" si="0"/>
        <v>0.55095025994299873</v>
      </c>
    </row>
    <row r="30" spans="1:18">
      <c r="I30" s="20" t="s">
        <v>21</v>
      </c>
      <c r="J30" s="20">
        <f>SUM(J27:J29)</f>
        <v>71030</v>
      </c>
      <c r="K30" s="20">
        <f>SUM(K27:K29)</f>
        <v>75119</v>
      </c>
      <c r="L30" s="20">
        <f>SUM(L27:L29)</f>
        <v>75044</v>
      </c>
      <c r="M30" s="20">
        <f>SUM(M27:M29)</f>
        <v>69823</v>
      </c>
    </row>
    <row r="235" spans="11:11">
      <c r="K235" s="6"/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>
    <tabColor theme="7" tint="-0.249977111117893"/>
  </sheetPr>
  <dimension ref="A1:AP161"/>
  <sheetViews>
    <sheetView topLeftCell="A50" zoomScale="85" zoomScaleNormal="85" workbookViewId="0">
      <selection activeCell="C15" sqref="C15"/>
    </sheetView>
  </sheetViews>
  <sheetFormatPr defaultRowHeight="16.5"/>
  <cols>
    <col min="1" max="12" width="13.625" style="29" customWidth="1"/>
    <col min="13" max="13" width="5.625" style="29" customWidth="1"/>
    <col min="14" max="14" width="5.625" style="30" customWidth="1"/>
    <col min="15" max="15" width="9" style="29" customWidth="1"/>
    <col min="16" max="16" width="22.125" style="29" bestFit="1" customWidth="1"/>
    <col min="17" max="17" width="19.5" style="29" bestFit="1" customWidth="1"/>
    <col min="18" max="18" width="14.625" style="29" bestFit="1" customWidth="1"/>
    <col min="19" max="19" width="13.375" style="29" bestFit="1" customWidth="1"/>
    <col min="20" max="20" width="11.875" style="29" bestFit="1" customWidth="1"/>
    <col min="21" max="21" width="15.375" style="29" bestFit="1" customWidth="1"/>
    <col min="22" max="22" width="12.625" style="29" bestFit="1" customWidth="1"/>
    <col min="23" max="23" width="14.25" style="29" bestFit="1" customWidth="1"/>
    <col min="24" max="24" width="9" style="29" customWidth="1"/>
    <col min="25" max="25" width="12.625" style="29" bestFit="1" customWidth="1"/>
    <col min="26" max="26" width="12" style="29" bestFit="1" customWidth="1"/>
    <col min="27" max="27" width="9" style="29" customWidth="1"/>
    <col min="28" max="28" width="16.625" style="29" bestFit="1" customWidth="1"/>
    <col min="29" max="29" width="12.625" style="29" bestFit="1" customWidth="1"/>
    <col min="30" max="30" width="13.375" style="29" bestFit="1" customWidth="1"/>
    <col min="31" max="40" width="9" style="29" customWidth="1"/>
    <col min="41" max="16384" width="9" style="29"/>
  </cols>
  <sheetData>
    <row r="1" spans="1:42">
      <c r="A1" s="29" t="s">
        <v>1206</v>
      </c>
      <c r="D1" s="76" t="s">
        <v>1207</v>
      </c>
    </row>
    <row r="2" spans="1:42">
      <c r="I2" s="29" t="s">
        <v>964</v>
      </c>
      <c r="P2" s="29" t="s">
        <v>1208</v>
      </c>
      <c r="AE2" s="29" t="s">
        <v>1209</v>
      </c>
    </row>
    <row r="3" spans="1:42">
      <c r="B3" s="162"/>
      <c r="C3" s="162" t="s">
        <v>65</v>
      </c>
      <c r="D3" s="162" t="s">
        <v>67</v>
      </c>
      <c r="E3" s="162" t="s">
        <v>71</v>
      </c>
      <c r="F3" s="162" t="s">
        <v>1210</v>
      </c>
      <c r="G3" s="162" t="s">
        <v>6</v>
      </c>
      <c r="H3" s="162" t="s">
        <v>956</v>
      </c>
      <c r="I3" s="162" t="s">
        <v>21</v>
      </c>
      <c r="P3" s="29" t="s">
        <v>1211</v>
      </c>
      <c r="AE3" s="29" t="s">
        <v>1212</v>
      </c>
    </row>
    <row r="4" spans="1:42">
      <c r="C4" s="57">
        <v>26787.7</v>
      </c>
      <c r="D4" s="57">
        <v>57081.4</v>
      </c>
      <c r="E4" s="57">
        <v>7504.7</v>
      </c>
      <c r="F4" s="57">
        <v>571.79999999999995</v>
      </c>
      <c r="G4" s="57">
        <v>14173.7</v>
      </c>
      <c r="H4" s="57">
        <v>3135.8</v>
      </c>
      <c r="I4" s="57">
        <f>SUM(C4:H4)</f>
        <v>109255.1</v>
      </c>
      <c r="P4" s="29" t="s">
        <v>1213</v>
      </c>
      <c r="AH4" s="29" t="s">
        <v>964</v>
      </c>
      <c r="AM4" s="29" t="s">
        <v>756</v>
      </c>
    </row>
    <row r="5" spans="1:42">
      <c r="C5" s="56">
        <f t="shared" ref="C5:H5" si="0">C4/$I$4</f>
        <v>0.24518489297067139</v>
      </c>
      <c r="D5" s="56">
        <f t="shared" si="0"/>
        <v>0.52245982109759637</v>
      </c>
      <c r="E5" s="56">
        <f t="shared" si="0"/>
        <v>6.8689699611276717E-2</v>
      </c>
      <c r="F5" s="56">
        <f t="shared" si="0"/>
        <v>5.233622961307984E-3</v>
      </c>
      <c r="G5" s="56">
        <f t="shared" si="0"/>
        <v>0.12973032837826334</v>
      </c>
      <c r="H5" s="56">
        <f t="shared" si="0"/>
        <v>2.8701634980884187E-2</v>
      </c>
      <c r="P5" s="29" t="s">
        <v>1214</v>
      </c>
      <c r="AF5" s="29" t="s">
        <v>1215</v>
      </c>
      <c r="AG5" s="29" t="s">
        <v>1216</v>
      </c>
      <c r="AH5" s="29" t="s">
        <v>888</v>
      </c>
      <c r="AK5" s="29" t="s">
        <v>1215</v>
      </c>
      <c r="AL5" s="29" t="s">
        <v>1216</v>
      </c>
      <c r="AM5" s="29" t="s">
        <v>888</v>
      </c>
    </row>
    <row r="6" spans="1:42">
      <c r="P6" s="29" t="s">
        <v>1217</v>
      </c>
      <c r="AE6" s="29" t="s">
        <v>1218</v>
      </c>
      <c r="AF6" s="81">
        <v>14432</v>
      </c>
      <c r="AG6" s="81">
        <v>7591</v>
      </c>
      <c r="AH6" s="81">
        <v>22023</v>
      </c>
      <c r="AI6" s="56">
        <f t="shared" ref="AI6:AI11" si="1">AH6/$AH$12</f>
        <v>0.17122345115198559</v>
      </c>
      <c r="AJ6" s="29" t="s">
        <v>1218</v>
      </c>
      <c r="AK6" s="57">
        <f t="shared" ref="AK6:AL11" si="2">AF6*10/860</f>
        <v>167.81395348837211</v>
      </c>
      <c r="AL6" s="57">
        <f t="shared" si="2"/>
        <v>88.267441860465112</v>
      </c>
      <c r="AM6" s="57">
        <f t="shared" ref="AM6:AM12" si="3">SUM(AK6:AL6)</f>
        <v>256.08139534883719</v>
      </c>
      <c r="AO6" s="56">
        <f t="shared" ref="AO6:AP12" si="4">AK6/$AM6</f>
        <v>0.65531489806111798</v>
      </c>
      <c r="AP6" s="56">
        <f t="shared" si="4"/>
        <v>0.34468510193888208</v>
      </c>
    </row>
    <row r="7" spans="1:42">
      <c r="I7" s="29" t="s">
        <v>964</v>
      </c>
      <c r="P7" s="29" t="s">
        <v>1219</v>
      </c>
      <c r="AE7" s="29" t="s">
        <v>10</v>
      </c>
      <c r="AF7" s="81">
        <v>65786</v>
      </c>
      <c r="AG7" s="81">
        <v>3585</v>
      </c>
      <c r="AH7" s="81">
        <v>69371</v>
      </c>
      <c r="AI7" s="56">
        <f t="shared" si="1"/>
        <v>0.53934259773257021</v>
      </c>
      <c r="AJ7" s="29" t="s">
        <v>10</v>
      </c>
      <c r="AK7" s="57">
        <f t="shared" si="2"/>
        <v>764.95348837209303</v>
      </c>
      <c r="AL7" s="57">
        <f t="shared" si="2"/>
        <v>41.686046511627907</v>
      </c>
      <c r="AM7" s="57">
        <f t="shared" si="3"/>
        <v>806.6395348837209</v>
      </c>
      <c r="AO7" s="56">
        <f t="shared" si="4"/>
        <v>0.94832134465410622</v>
      </c>
      <c r="AP7" s="56">
        <f t="shared" si="4"/>
        <v>5.1678655345893817E-2</v>
      </c>
    </row>
    <row r="8" spans="1:42">
      <c r="B8" s="49" t="s">
        <v>1220</v>
      </c>
      <c r="C8" s="57">
        <f>C4*AP6</f>
        <v>9233.3211052081915</v>
      </c>
      <c r="D8" s="57">
        <f>D4*AP7</f>
        <v>2949.8899972611034</v>
      </c>
      <c r="E8" s="57">
        <f>E4*AP8</f>
        <v>7480.6044950107243</v>
      </c>
      <c r="F8" s="57">
        <f>F4</f>
        <v>571.79999999999995</v>
      </c>
      <c r="G8" s="57">
        <f>G4</f>
        <v>14173.7</v>
      </c>
      <c r="H8" s="57">
        <f>H4</f>
        <v>3135.8</v>
      </c>
      <c r="I8" s="57">
        <f>SUM(C8:H8)</f>
        <v>37545.11559748002</v>
      </c>
      <c r="AE8" s="29" t="s">
        <v>1221</v>
      </c>
      <c r="AF8" s="81">
        <v>24.1</v>
      </c>
      <c r="AG8" s="81">
        <v>7482</v>
      </c>
      <c r="AH8" s="81">
        <v>7506.1</v>
      </c>
      <c r="AI8" s="56">
        <f t="shared" si="1"/>
        <v>5.8358095931159204E-2</v>
      </c>
      <c r="AJ8" s="29" t="s">
        <v>1221</v>
      </c>
      <c r="AK8" s="57">
        <f t="shared" si="2"/>
        <v>0.2802325581395349</v>
      </c>
      <c r="AL8" s="57">
        <f t="shared" si="2"/>
        <v>87</v>
      </c>
      <c r="AM8" s="57">
        <f t="shared" si="3"/>
        <v>87.280232558139531</v>
      </c>
      <c r="AO8" s="56">
        <f t="shared" si="4"/>
        <v>3.2107219461504645E-3</v>
      </c>
      <c r="AP8" s="56">
        <f t="shared" si="4"/>
        <v>0.99678927805384954</v>
      </c>
    </row>
    <row r="9" spans="1:42">
      <c r="B9" s="49" t="s">
        <v>1222</v>
      </c>
      <c r="C9" s="57">
        <f>C4*AO6</f>
        <v>17554.378894791811</v>
      </c>
      <c r="D9" s="57">
        <f>D4*AO7</f>
        <v>54131.510002738898</v>
      </c>
      <c r="E9" s="57">
        <f>E4*AO8</f>
        <v>24.095504989275391</v>
      </c>
      <c r="F9" s="57"/>
      <c r="G9" s="57"/>
      <c r="H9" s="57"/>
      <c r="I9" s="57">
        <f>SUM(C9:H9)</f>
        <v>71709.984402519985</v>
      </c>
      <c r="AE9" s="29" t="s">
        <v>20</v>
      </c>
      <c r="AF9" s="81">
        <v>0</v>
      </c>
      <c r="AG9" s="81">
        <v>23597</v>
      </c>
      <c r="AH9" s="81">
        <v>23597</v>
      </c>
      <c r="AI9" s="56">
        <f t="shared" si="1"/>
        <v>0.18346091707911749</v>
      </c>
      <c r="AJ9" s="29" t="s">
        <v>20</v>
      </c>
      <c r="AK9" s="57">
        <f t="shared" si="2"/>
        <v>0</v>
      </c>
      <c r="AL9" s="57">
        <f t="shared" si="2"/>
        <v>274.38372093023258</v>
      </c>
      <c r="AM9" s="57">
        <f t="shared" si="3"/>
        <v>274.38372093023258</v>
      </c>
      <c r="AO9" s="56">
        <f t="shared" si="4"/>
        <v>0</v>
      </c>
      <c r="AP9" s="56">
        <f t="shared" si="4"/>
        <v>1</v>
      </c>
    </row>
    <row r="10" spans="1:42">
      <c r="B10" s="49"/>
      <c r="AE10" s="29" t="s">
        <v>1223</v>
      </c>
      <c r="AF10" s="81">
        <v>0</v>
      </c>
      <c r="AG10" s="81">
        <v>2900</v>
      </c>
      <c r="AH10" s="81">
        <v>2900</v>
      </c>
      <c r="AI10" s="56">
        <f t="shared" si="1"/>
        <v>2.2546792368921504E-2</v>
      </c>
      <c r="AJ10" s="29" t="s">
        <v>1223</v>
      </c>
      <c r="AK10" s="57">
        <f t="shared" si="2"/>
        <v>0</v>
      </c>
      <c r="AL10" s="57">
        <f t="shared" si="2"/>
        <v>33.720930232558139</v>
      </c>
      <c r="AM10" s="57">
        <f t="shared" si="3"/>
        <v>33.720930232558139</v>
      </c>
      <c r="AO10" s="56">
        <f t="shared" si="4"/>
        <v>0</v>
      </c>
      <c r="AP10" s="56">
        <f t="shared" si="4"/>
        <v>1</v>
      </c>
    </row>
    <row r="11" spans="1:42">
      <c r="B11" s="49"/>
      <c r="I11" s="29" t="s">
        <v>756</v>
      </c>
      <c r="P11" s="29" t="s">
        <v>1224</v>
      </c>
      <c r="V11" s="29" t="s">
        <v>1225</v>
      </c>
      <c r="AE11" s="29" t="s">
        <v>1226</v>
      </c>
      <c r="AF11" s="81">
        <v>0.3</v>
      </c>
      <c r="AG11" s="81">
        <v>3224</v>
      </c>
      <c r="AH11" s="81">
        <v>3224.3</v>
      </c>
      <c r="AI11" s="56">
        <f t="shared" si="1"/>
        <v>2.5068145736246071E-2</v>
      </c>
      <c r="AJ11" s="29" t="s">
        <v>1226</v>
      </c>
      <c r="AK11" s="57">
        <f t="shared" si="2"/>
        <v>3.4883720930232558E-3</v>
      </c>
      <c r="AL11" s="57">
        <f t="shared" si="2"/>
        <v>37.488372093023258</v>
      </c>
      <c r="AM11" s="57">
        <f t="shared" si="3"/>
        <v>37.491860465116282</v>
      </c>
      <c r="AO11" s="56">
        <f t="shared" si="4"/>
        <v>9.3043451291753245E-5</v>
      </c>
      <c r="AP11" s="56">
        <f t="shared" si="4"/>
        <v>0.9999069565487082</v>
      </c>
    </row>
    <row r="12" spans="1:42">
      <c r="B12" s="49" t="s">
        <v>1220</v>
      </c>
      <c r="C12" s="57">
        <f t="shared" ref="C12:H13" si="5">C8/860*10</f>
        <v>107.36419889776967</v>
      </c>
      <c r="D12" s="57">
        <f t="shared" si="5"/>
        <v>34.301046479780275</v>
      </c>
      <c r="E12" s="57">
        <f t="shared" si="5"/>
        <v>86.98377319779911</v>
      </c>
      <c r="F12" s="57">
        <f t="shared" si="5"/>
        <v>6.6488372093023251</v>
      </c>
      <c r="G12" s="57">
        <f t="shared" si="5"/>
        <v>164.81046511627909</v>
      </c>
      <c r="H12" s="57">
        <f t="shared" si="5"/>
        <v>36.462790697674421</v>
      </c>
      <c r="I12" s="57">
        <f>SUM(C12:H12)</f>
        <v>436.57111159860494</v>
      </c>
      <c r="P12" s="29" t="s">
        <v>1227</v>
      </c>
      <c r="AE12" s="29" t="s">
        <v>28</v>
      </c>
      <c r="AF12" s="81">
        <v>80242.400000000009</v>
      </c>
      <c r="AG12" s="81">
        <v>48379</v>
      </c>
      <c r="AH12" s="81">
        <v>128621.4</v>
      </c>
      <c r="AJ12" s="29" t="s">
        <v>28</v>
      </c>
      <c r="AK12" s="57">
        <f>SUM(AK6:AK11)</f>
        <v>933.05116279069773</v>
      </c>
      <c r="AL12" s="57">
        <f>SUM(AL6:AL11)</f>
        <v>562.54651162790697</v>
      </c>
      <c r="AM12" s="57">
        <f t="shared" si="3"/>
        <v>1495.5976744186046</v>
      </c>
      <c r="AO12" s="56">
        <f t="shared" si="4"/>
        <v>0.62386507999446439</v>
      </c>
      <c r="AP12" s="56">
        <f t="shared" si="4"/>
        <v>0.37613492000553561</v>
      </c>
    </row>
    <row r="13" spans="1:42">
      <c r="B13" s="49" t="s">
        <v>1222</v>
      </c>
      <c r="C13" s="57">
        <f t="shared" si="5"/>
        <v>204.12068482316059</v>
      </c>
      <c r="D13" s="57">
        <f t="shared" si="5"/>
        <v>629.43616282254527</v>
      </c>
      <c r="E13" s="57">
        <f t="shared" si="5"/>
        <v>0.28018029057296967</v>
      </c>
      <c r="F13" s="57">
        <f t="shared" si="5"/>
        <v>0</v>
      </c>
      <c r="G13" s="57">
        <f t="shared" si="5"/>
        <v>0</v>
      </c>
      <c r="H13" s="57">
        <f t="shared" si="5"/>
        <v>0</v>
      </c>
      <c r="I13" s="57">
        <f>SUM(C13:H13)</f>
        <v>833.83702793627879</v>
      </c>
      <c r="J13" s="257"/>
      <c r="P13" s="29" t="s">
        <v>1228</v>
      </c>
      <c r="U13" s="29" t="s">
        <v>1229</v>
      </c>
      <c r="AG13" s="29">
        <f>AG12/AF12</f>
        <v>0.60291068063766784</v>
      </c>
      <c r="AH13" s="81"/>
      <c r="AI13" s="56"/>
    </row>
    <row r="14" spans="1:42">
      <c r="B14" s="49"/>
      <c r="C14" s="57"/>
      <c r="D14" s="57"/>
      <c r="E14" s="57"/>
      <c r="F14" s="57"/>
      <c r="G14" s="57"/>
      <c r="H14" s="57"/>
      <c r="I14" s="57"/>
      <c r="P14" s="29" t="s">
        <v>1230</v>
      </c>
      <c r="U14" s="100" t="s">
        <v>1231</v>
      </c>
      <c r="AE14" s="29" t="s">
        <v>1232</v>
      </c>
    </row>
    <row r="15" spans="1:42">
      <c r="A15" s="29" t="s">
        <v>1233</v>
      </c>
      <c r="B15" s="49"/>
      <c r="C15" s="57"/>
      <c r="D15" s="76" t="s">
        <v>1234</v>
      </c>
      <c r="E15" s="57"/>
      <c r="F15" s="57"/>
      <c r="G15" s="57"/>
      <c r="H15" s="57"/>
      <c r="I15" s="57"/>
      <c r="P15" s="29" t="s">
        <v>1235</v>
      </c>
      <c r="U15" s="29" t="s">
        <v>1236</v>
      </c>
      <c r="AK15" s="29" t="s">
        <v>971</v>
      </c>
    </row>
    <row r="16" spans="1:42">
      <c r="B16" s="49"/>
      <c r="C16" s="57"/>
      <c r="D16" s="57"/>
      <c r="E16" s="57"/>
      <c r="F16" s="57"/>
      <c r="G16" s="57"/>
      <c r="H16" s="57"/>
      <c r="I16" s="29" t="s">
        <v>756</v>
      </c>
      <c r="AF16" s="29" t="s">
        <v>42</v>
      </c>
      <c r="AG16" s="29" t="s">
        <v>49</v>
      </c>
      <c r="AH16" s="29" t="s">
        <v>46</v>
      </c>
      <c r="AI16" s="29" t="s">
        <v>47</v>
      </c>
      <c r="AJ16" s="29" t="s">
        <v>26</v>
      </c>
      <c r="AK16" s="29" t="s">
        <v>21</v>
      </c>
    </row>
    <row r="17" spans="1:37">
      <c r="B17" s="162"/>
      <c r="C17" s="162" t="s">
        <v>65</v>
      </c>
      <c r="D17" s="162" t="s">
        <v>67</v>
      </c>
      <c r="E17" s="162" t="s">
        <v>71</v>
      </c>
      <c r="F17" s="162" t="s">
        <v>1210</v>
      </c>
      <c r="G17" s="162" t="s">
        <v>6</v>
      </c>
      <c r="H17" s="162" t="s">
        <v>956</v>
      </c>
      <c r="I17" s="162" t="s">
        <v>21</v>
      </c>
      <c r="P17" s="29" t="s">
        <v>1237</v>
      </c>
      <c r="AE17" s="29" t="s">
        <v>1218</v>
      </c>
      <c r="AF17" s="258">
        <v>13137.817447248641</v>
      </c>
      <c r="AG17" s="81">
        <v>1294.1825527513599</v>
      </c>
      <c r="AH17" s="81">
        <v>0</v>
      </c>
      <c r="AI17" s="81">
        <v>0</v>
      </c>
      <c r="AJ17" s="81">
        <v>0</v>
      </c>
      <c r="AK17" s="85">
        <f>SUM(AF17:AJ17)</f>
        <v>14432</v>
      </c>
    </row>
    <row r="18" spans="1:37">
      <c r="B18" s="49" t="s">
        <v>6</v>
      </c>
      <c r="C18" s="57">
        <f>C$12*AF27</f>
        <v>2.1933015329762082E-2</v>
      </c>
      <c r="D18" s="57">
        <f>D$12*AF28</f>
        <v>1.8067427414653385</v>
      </c>
      <c r="E18" s="57">
        <f>E12*AF29</f>
        <v>7.935331202002299</v>
      </c>
      <c r="F18" s="57">
        <f>F12*AF32</f>
        <v>1.0082616550447896</v>
      </c>
      <c r="G18" s="57">
        <f>G12*AF30</f>
        <v>117.81821068447086</v>
      </c>
      <c r="H18" s="57">
        <f>H12*AF31</f>
        <v>1.480566011360706</v>
      </c>
      <c r="I18" s="57">
        <f>SUM(C18:H18)</f>
        <v>130.07104530967376</v>
      </c>
      <c r="P18" s="29" t="s">
        <v>1238</v>
      </c>
      <c r="AE18" s="29" t="s">
        <v>10</v>
      </c>
      <c r="AF18" s="81">
        <v>0</v>
      </c>
      <c r="AG18" s="81">
        <v>0</v>
      </c>
      <c r="AH18" s="81">
        <v>38610.10417301151</v>
      </c>
      <c r="AI18" s="81">
        <v>27175.89582698849</v>
      </c>
      <c r="AJ18" s="81">
        <v>0</v>
      </c>
      <c r="AK18" s="85">
        <f>SUM(AF18:AJ18)</f>
        <v>65786</v>
      </c>
    </row>
    <row r="19" spans="1:37">
      <c r="B19" s="49" t="s">
        <v>11</v>
      </c>
      <c r="C19" s="57">
        <f>C$12*AG27</f>
        <v>107.3422658824399</v>
      </c>
      <c r="D19" s="82">
        <f>D$12*AG28</f>
        <v>32.494303738314933</v>
      </c>
      <c r="E19" s="82">
        <f>AG29*E12</f>
        <v>79.048441995796807</v>
      </c>
      <c r="F19" s="82">
        <f>AG32*F12</f>
        <v>5.6405755542575351</v>
      </c>
      <c r="G19" s="82">
        <f>G12*AG30</f>
        <v>46.992254431808234</v>
      </c>
      <c r="H19" s="82">
        <f>H12*AG31</f>
        <v>34.982224686313714</v>
      </c>
      <c r="I19" s="57">
        <f>SUM(C19:H19)</f>
        <v>306.50006628893112</v>
      </c>
    </row>
    <row r="20" spans="1:37">
      <c r="P20" s="29" t="s">
        <v>1239</v>
      </c>
      <c r="AK20" s="29" t="s">
        <v>756</v>
      </c>
    </row>
    <row r="21" spans="1:37">
      <c r="A21" s="29" t="s">
        <v>1240</v>
      </c>
      <c r="D21" s="76" t="s">
        <v>1234</v>
      </c>
      <c r="P21" s="29" t="s">
        <v>1241</v>
      </c>
      <c r="AE21" s="29" t="s">
        <v>1218</v>
      </c>
      <c r="AF21" s="57">
        <f t="shared" ref="AF21:AJ22" si="6">AF17*10/860</f>
        <v>152.76531915405394</v>
      </c>
      <c r="AG21" s="57">
        <f t="shared" si="6"/>
        <v>15.048634334318139</v>
      </c>
      <c r="AH21" s="57">
        <f t="shared" si="6"/>
        <v>0</v>
      </c>
      <c r="AI21" s="57">
        <f t="shared" si="6"/>
        <v>0</v>
      </c>
      <c r="AJ21" s="57">
        <f t="shared" si="6"/>
        <v>0</v>
      </c>
      <c r="AK21" s="57">
        <f>SUM(AF21:AJ21)</f>
        <v>167.81395348837208</v>
      </c>
    </row>
    <row r="22" spans="1:37" ht="17.25" customHeight="1" thickBot="1">
      <c r="I22" s="29" t="s">
        <v>1242</v>
      </c>
      <c r="P22" s="29" t="s">
        <v>1243</v>
      </c>
      <c r="AE22" s="29" t="s">
        <v>10</v>
      </c>
      <c r="AF22" s="57">
        <f t="shared" si="6"/>
        <v>0</v>
      </c>
      <c r="AG22" s="57">
        <f t="shared" si="6"/>
        <v>0</v>
      </c>
      <c r="AH22" s="57">
        <f t="shared" si="6"/>
        <v>448.95469968618033</v>
      </c>
      <c r="AI22" s="57">
        <f t="shared" si="6"/>
        <v>315.9987886859127</v>
      </c>
      <c r="AJ22" s="57">
        <f t="shared" si="6"/>
        <v>0</v>
      </c>
      <c r="AK22" s="57">
        <f>SUM(AF22:AJ22)</f>
        <v>764.95348837209303</v>
      </c>
    </row>
    <row r="23" spans="1:37">
      <c r="B23" s="915" t="s">
        <v>1244</v>
      </c>
      <c r="C23" s="916" t="s">
        <v>1245</v>
      </c>
      <c r="D23" s="916" t="s">
        <v>1246</v>
      </c>
      <c r="E23" s="917" t="s">
        <v>1247</v>
      </c>
      <c r="F23" s="866"/>
      <c r="G23" s="866"/>
      <c r="H23" s="866"/>
      <c r="I23" s="918"/>
      <c r="P23" s="29" t="s">
        <v>1248</v>
      </c>
    </row>
    <row r="24" spans="1:37">
      <c r="B24" s="873"/>
      <c r="C24" s="832"/>
      <c r="D24" s="832"/>
      <c r="E24" s="162" t="s">
        <v>1249</v>
      </c>
      <c r="F24" s="162" t="s">
        <v>1250</v>
      </c>
      <c r="G24" s="162" t="s">
        <v>1251</v>
      </c>
      <c r="H24" s="162" t="s">
        <v>1252</v>
      </c>
      <c r="I24" s="222" t="s">
        <v>1253</v>
      </c>
    </row>
    <row r="25" spans="1:37">
      <c r="B25" s="48" t="s">
        <v>1254</v>
      </c>
      <c r="C25" s="81">
        <v>920069</v>
      </c>
      <c r="D25" s="81">
        <v>675897</v>
      </c>
      <c r="E25" s="81">
        <v>426785</v>
      </c>
      <c r="F25" s="81">
        <v>424866</v>
      </c>
      <c r="G25" s="81">
        <v>408113</v>
      </c>
      <c r="H25" s="81">
        <v>16753</v>
      </c>
      <c r="I25" s="110">
        <v>94.231960167714888</v>
      </c>
      <c r="J25" s="29">
        <f>E25/C25</f>
        <v>0.46386194948422349</v>
      </c>
      <c r="P25" s="29" t="s">
        <v>1255</v>
      </c>
      <c r="AE25" s="29" t="s">
        <v>1256</v>
      </c>
    </row>
    <row r="26" spans="1:37">
      <c r="B26" s="48" t="s">
        <v>1257</v>
      </c>
      <c r="C26" s="81">
        <v>814886</v>
      </c>
      <c r="D26" s="81">
        <v>550861</v>
      </c>
      <c r="E26" s="81">
        <v>324560</v>
      </c>
      <c r="F26" s="81">
        <v>251478</v>
      </c>
      <c r="G26" s="81">
        <v>232867</v>
      </c>
      <c r="H26" s="81">
        <v>18611</v>
      </c>
      <c r="I26" s="110">
        <v>54.737725321888377</v>
      </c>
      <c r="P26" s="29" t="s">
        <v>1258</v>
      </c>
      <c r="AF26" s="29" t="s">
        <v>20</v>
      </c>
      <c r="AG26" s="29" t="s">
        <v>23</v>
      </c>
      <c r="AH26" s="29" t="s">
        <v>20</v>
      </c>
      <c r="AI26" s="29" t="s">
        <v>23</v>
      </c>
    </row>
    <row r="27" spans="1:37" ht="17.25" customHeight="1" thickBot="1">
      <c r="B27" s="52" t="s">
        <v>1259</v>
      </c>
      <c r="C27" s="111">
        <v>71960</v>
      </c>
      <c r="D27" s="111">
        <v>71739</v>
      </c>
      <c r="E27" s="111">
        <v>39806</v>
      </c>
      <c r="F27" s="111">
        <v>781</v>
      </c>
      <c r="G27" s="111">
        <v>680</v>
      </c>
      <c r="H27" s="111">
        <v>101</v>
      </c>
      <c r="I27" s="114">
        <v>1.491353383458647</v>
      </c>
      <c r="AE27" s="29" t="s">
        <v>1218</v>
      </c>
      <c r="AF27" s="56">
        <v>2.0428611729917829E-4</v>
      </c>
      <c r="AG27" s="56">
        <v>0.99979571388270083</v>
      </c>
      <c r="AH27" s="29">
        <v>1.8035058707942069E-2</v>
      </c>
      <c r="AI27" s="29">
        <v>88.265294941292055</v>
      </c>
    </row>
    <row r="28" spans="1:37">
      <c r="AE28" s="29" t="s">
        <v>10</v>
      </c>
      <c r="AF28" s="56">
        <v>5.2673108458378207E-2</v>
      </c>
      <c r="AG28" s="56">
        <v>0.94732689154162175</v>
      </c>
      <c r="AH28" s="29">
        <v>2.1961288811648152</v>
      </c>
      <c r="AI28" s="29">
        <v>39.497421118835177</v>
      </c>
    </row>
    <row r="29" spans="1:37">
      <c r="AE29" s="29" t="s">
        <v>1221</v>
      </c>
      <c r="AF29" s="56">
        <v>9.1227718806328822E-2</v>
      </c>
      <c r="AG29" s="56">
        <v>0.90877228119367115</v>
      </c>
      <c r="AH29" s="29">
        <v>7.9382401622271148</v>
      </c>
      <c r="AI29" s="29">
        <v>79.077419837772879</v>
      </c>
    </row>
    <row r="30" spans="1:37" ht="17.25" customHeight="1" thickBot="1">
      <c r="F30" s="852" t="s">
        <v>1260</v>
      </c>
      <c r="G30" s="832"/>
      <c r="H30" s="832"/>
      <c r="I30" s="259"/>
      <c r="J30" s="259"/>
      <c r="K30" s="259"/>
      <c r="P30" s="29" t="s">
        <v>1261</v>
      </c>
      <c r="AE30" s="29" t="s">
        <v>20</v>
      </c>
      <c r="AF30" s="56">
        <v>0.71487093129278112</v>
      </c>
      <c r="AG30" s="56">
        <v>0.28512906870721882</v>
      </c>
      <c r="AH30" s="29">
        <v>196.18425292327419</v>
      </c>
      <c r="AI30" s="29">
        <v>78.248857076725741</v>
      </c>
    </row>
    <row r="31" spans="1:37">
      <c r="B31" s="260" t="s">
        <v>8</v>
      </c>
      <c r="C31" s="74">
        <f>유형화!E33</f>
        <v>0</v>
      </c>
      <c r="D31" s="77" t="s">
        <v>9</v>
      </c>
      <c r="F31" s="58" t="s">
        <v>456</v>
      </c>
      <c r="G31" s="58" t="s">
        <v>1262</v>
      </c>
      <c r="H31" s="58" t="s">
        <v>1263</v>
      </c>
      <c r="I31" s="31"/>
      <c r="J31" s="60" t="s">
        <v>1262</v>
      </c>
      <c r="K31" s="60" t="s">
        <v>1263</v>
      </c>
      <c r="L31" s="49"/>
      <c r="M31" s="49"/>
      <c r="S31" s="29" t="s">
        <v>1264</v>
      </c>
      <c r="AE31" s="29" t="s">
        <v>1223</v>
      </c>
      <c r="AF31" s="56">
        <v>4.0604846283889502E-2</v>
      </c>
      <c r="AG31" s="56">
        <v>0.9593951537161105</v>
      </c>
      <c r="AH31" s="29">
        <v>1.369479650616741</v>
      </c>
      <c r="AI31" s="29">
        <v>32.357520349383257</v>
      </c>
    </row>
    <row r="32" spans="1:37" ht="17.25" customHeight="1" thickBot="1">
      <c r="B32" s="52" t="s">
        <v>502</v>
      </c>
      <c r="C32" s="75" t="s">
        <v>1263</v>
      </c>
      <c r="D32" s="55"/>
      <c r="F32" s="62" t="s">
        <v>42</v>
      </c>
      <c r="G32" s="64">
        <f>Q33/$Q$38</f>
        <v>9.3157196066414191E-2</v>
      </c>
      <c r="H32" s="261">
        <f>유형화!E34</f>
        <v>8.2000000000000003E-2</v>
      </c>
      <c r="I32" s="56"/>
      <c r="J32" s="65">
        <f t="shared" ref="J32:K37" si="7">$C$31*G32</f>
        <v>0</v>
      </c>
      <c r="K32" s="65">
        <f t="shared" si="7"/>
        <v>0</v>
      </c>
      <c r="L32" s="79">
        <v>1</v>
      </c>
      <c r="M32" s="119"/>
      <c r="Q32" s="29" t="s">
        <v>1265</v>
      </c>
      <c r="R32" s="29" t="s">
        <v>1266</v>
      </c>
      <c r="S32" s="29" t="s">
        <v>1267</v>
      </c>
      <c r="AE32" s="29" t="s">
        <v>1226</v>
      </c>
      <c r="AF32" s="56">
        <v>0.1516448099577683</v>
      </c>
      <c r="AG32" s="56">
        <v>0.8483551900422317</v>
      </c>
      <c r="AH32" s="29">
        <v>5.6859403467437186</v>
      </c>
      <c r="AI32" s="29">
        <v>31.80917965325628</v>
      </c>
    </row>
    <row r="33" spans="2:35">
      <c r="F33" s="62" t="s">
        <v>46</v>
      </c>
      <c r="G33" s="64">
        <f>Q34/$Q$38</f>
        <v>2.0784332785221352E-2</v>
      </c>
      <c r="H33" s="261">
        <f>유형화!E35</f>
        <v>0</v>
      </c>
      <c r="I33" s="56"/>
      <c r="J33" s="65">
        <f t="shared" si="7"/>
        <v>0</v>
      </c>
      <c r="K33" s="65">
        <f t="shared" si="7"/>
        <v>0</v>
      </c>
      <c r="L33" s="79">
        <v>2</v>
      </c>
      <c r="M33" s="119"/>
      <c r="P33" s="29" t="s">
        <v>42</v>
      </c>
      <c r="Q33" s="57">
        <v>80.655722999999995</v>
      </c>
      <c r="R33" s="57">
        <v>26.461925000000001</v>
      </c>
      <c r="S33" s="57">
        <v>8.1845909999999993</v>
      </c>
      <c r="AE33" s="29" t="s">
        <v>28</v>
      </c>
      <c r="AH33" s="29">
        <v>213.39207702273461</v>
      </c>
      <c r="AI33" s="29">
        <v>349.25569297726543</v>
      </c>
    </row>
    <row r="34" spans="2:35">
      <c r="B34" s="29" t="s">
        <v>1268</v>
      </c>
      <c r="F34" s="62" t="s">
        <v>47</v>
      </c>
      <c r="G34" s="64">
        <f>Q35/$Q$38</f>
        <v>0.15501006528753059</v>
      </c>
      <c r="H34" s="261">
        <f>유형화!E36</f>
        <v>0.31</v>
      </c>
      <c r="I34" s="262"/>
      <c r="J34" s="65">
        <f t="shared" si="7"/>
        <v>0</v>
      </c>
      <c r="K34" s="65">
        <f t="shared" si="7"/>
        <v>0</v>
      </c>
      <c r="L34" s="79">
        <v>3</v>
      </c>
      <c r="M34" s="119"/>
      <c r="P34" s="29" t="s">
        <v>46</v>
      </c>
      <c r="Q34" s="57">
        <v>17.995125000000002</v>
      </c>
      <c r="R34" s="57">
        <v>1.398293</v>
      </c>
      <c r="S34" s="57">
        <v>2.7843550000000001</v>
      </c>
    </row>
    <row r="35" spans="2:35">
      <c r="F35" s="62" t="s">
        <v>49</v>
      </c>
      <c r="G35" s="64">
        <f>Q36/$Q$38</f>
        <v>8.4839231039775725E-2</v>
      </c>
      <c r="H35" s="261">
        <f>유형화!E37</f>
        <v>0</v>
      </c>
      <c r="I35" s="56"/>
      <c r="J35" s="65">
        <f t="shared" si="7"/>
        <v>0</v>
      </c>
      <c r="K35" s="65">
        <f t="shared" si="7"/>
        <v>0</v>
      </c>
      <c r="L35" s="79">
        <v>4</v>
      </c>
      <c r="M35" s="119"/>
      <c r="P35" s="29" t="s">
        <v>47</v>
      </c>
      <c r="Q35" s="57">
        <v>134.20808500000001</v>
      </c>
      <c r="R35" s="57">
        <v>35.153019999999998</v>
      </c>
      <c r="S35" s="57">
        <v>21.970521999999999</v>
      </c>
    </row>
    <row r="36" spans="2:35">
      <c r="F36" s="62" t="s">
        <v>51</v>
      </c>
      <c r="G36" s="64">
        <f>Q37/$Q$38</f>
        <v>0.64620917482105822</v>
      </c>
      <c r="H36" s="261">
        <f>유형화!E38</f>
        <v>0.60799999999999998</v>
      </c>
      <c r="I36" s="56"/>
      <c r="J36" s="65">
        <f t="shared" si="7"/>
        <v>0</v>
      </c>
      <c r="K36" s="65">
        <f t="shared" si="7"/>
        <v>0</v>
      </c>
      <c r="L36" s="79">
        <v>5</v>
      </c>
      <c r="M36" s="119"/>
      <c r="P36" s="29" t="s">
        <v>49</v>
      </c>
      <c r="Q36" s="57">
        <v>73.454008999999999</v>
      </c>
      <c r="R36" s="57">
        <v>13.471546999999999</v>
      </c>
      <c r="S36" s="57">
        <v>5.7755640000000001</v>
      </c>
    </row>
    <row r="37" spans="2:35">
      <c r="F37" s="62" t="s">
        <v>21</v>
      </c>
      <c r="G37" s="68">
        <f>SUM(G31:G36)</f>
        <v>1</v>
      </c>
      <c r="H37" s="68">
        <f>SUM(H31:H36)</f>
        <v>1</v>
      </c>
      <c r="I37" s="86"/>
      <c r="J37" s="65">
        <f t="shared" si="7"/>
        <v>0</v>
      </c>
      <c r="K37" s="65">
        <f t="shared" si="7"/>
        <v>0</v>
      </c>
      <c r="L37" s="119"/>
      <c r="M37" s="119"/>
      <c r="P37" s="29" t="s">
        <v>51</v>
      </c>
      <c r="Q37" s="57">
        <v>559.48944800000004</v>
      </c>
      <c r="R37" s="57">
        <v>210.803393</v>
      </c>
      <c r="S37" s="57">
        <v>93.509315000000001</v>
      </c>
    </row>
    <row r="38" spans="2:35">
      <c r="B38" s="49"/>
      <c r="C38" s="49"/>
      <c r="D38" s="49"/>
      <c r="E38" s="49"/>
      <c r="P38" s="29" t="s">
        <v>21</v>
      </c>
      <c r="Q38" s="57">
        <v>865.80238999999995</v>
      </c>
      <c r="R38" s="57">
        <v>287.28817800000002</v>
      </c>
      <c r="S38" s="57">
        <v>132.22434699999999</v>
      </c>
    </row>
    <row r="39" spans="2:35" ht="17.25" customHeight="1" thickBot="1">
      <c r="B39" s="888" t="s">
        <v>1269</v>
      </c>
      <c r="C39" s="832"/>
      <c r="D39" s="832"/>
      <c r="E39" s="832"/>
      <c r="F39" s="832"/>
      <c r="G39" s="832"/>
      <c r="H39" s="832"/>
      <c r="I39" s="832"/>
      <c r="J39" s="832"/>
      <c r="K39" s="49" t="s">
        <v>763</v>
      </c>
      <c r="P39" s="29" t="s">
        <v>777</v>
      </c>
      <c r="Y39" s="277"/>
      <c r="Z39" s="302"/>
      <c r="AA39" s="277"/>
    </row>
    <row r="40" spans="2:35">
      <c r="B40" s="919"/>
      <c r="C40" s="866"/>
      <c r="D40" s="73" t="s">
        <v>65</v>
      </c>
      <c r="E40" s="73" t="s">
        <v>67</v>
      </c>
      <c r="F40" s="73" t="s">
        <v>16</v>
      </c>
      <c r="G40" s="73" t="s">
        <v>6</v>
      </c>
      <c r="H40" s="73" t="s">
        <v>11</v>
      </c>
      <c r="I40" s="73" t="s">
        <v>17</v>
      </c>
      <c r="J40" s="73" t="s">
        <v>560</v>
      </c>
      <c r="K40" s="77" t="s">
        <v>21</v>
      </c>
      <c r="L40" s="71"/>
    </row>
    <row r="41" spans="2:35">
      <c r="B41" s="32" t="s">
        <v>561</v>
      </c>
      <c r="C41" s="49" t="s">
        <v>42</v>
      </c>
      <c r="D41" s="79">
        <f t="shared" ref="D41:J45" si="8">INDEX($J$32:$K$36,$L32,MATCH($C$32,$J$31:$K$31,0))*(D132+D148)</f>
        <v>0</v>
      </c>
      <c r="E41" s="79">
        <f t="shared" si="8"/>
        <v>0</v>
      </c>
      <c r="F41" s="79">
        <f t="shared" si="8"/>
        <v>0</v>
      </c>
      <c r="G41" s="79">
        <f t="shared" si="8"/>
        <v>0</v>
      </c>
      <c r="H41" s="79">
        <f t="shared" si="8"/>
        <v>0</v>
      </c>
      <c r="I41" s="79">
        <f t="shared" si="8"/>
        <v>0</v>
      </c>
      <c r="J41" s="79">
        <f t="shared" si="8"/>
        <v>0</v>
      </c>
      <c r="K41" s="80">
        <f t="shared" ref="K41:K46" si="9">SUM(D41:J41)</f>
        <v>0</v>
      </c>
    </row>
    <row r="42" spans="2:35">
      <c r="B42" s="32"/>
      <c r="C42" s="49" t="s">
        <v>46</v>
      </c>
      <c r="D42" s="79">
        <f t="shared" si="8"/>
        <v>0</v>
      </c>
      <c r="E42" s="79">
        <f t="shared" si="8"/>
        <v>0</v>
      </c>
      <c r="F42" s="79">
        <f t="shared" si="8"/>
        <v>0</v>
      </c>
      <c r="G42" s="79">
        <f t="shared" si="8"/>
        <v>0</v>
      </c>
      <c r="H42" s="79">
        <f t="shared" si="8"/>
        <v>0</v>
      </c>
      <c r="I42" s="79">
        <f t="shared" si="8"/>
        <v>0</v>
      </c>
      <c r="J42" s="79">
        <f t="shared" si="8"/>
        <v>0</v>
      </c>
      <c r="K42" s="80">
        <f t="shared" si="9"/>
        <v>0</v>
      </c>
      <c r="S42" s="20">
        <v>436600000</v>
      </c>
      <c r="U42" s="29" t="s">
        <v>1270</v>
      </c>
    </row>
    <row r="43" spans="2:35">
      <c r="B43" s="32"/>
      <c r="C43" s="49" t="s">
        <v>47</v>
      </c>
      <c r="D43" s="79">
        <f t="shared" si="8"/>
        <v>0</v>
      </c>
      <c r="E43" s="79">
        <f t="shared" si="8"/>
        <v>0</v>
      </c>
      <c r="F43" s="79">
        <f t="shared" si="8"/>
        <v>0</v>
      </c>
      <c r="G43" s="79">
        <f t="shared" si="8"/>
        <v>0</v>
      </c>
      <c r="H43" s="79">
        <f t="shared" si="8"/>
        <v>0</v>
      </c>
      <c r="I43" s="79">
        <f t="shared" si="8"/>
        <v>0</v>
      </c>
      <c r="J43" s="79">
        <f t="shared" si="8"/>
        <v>0</v>
      </c>
      <c r="K43" s="80">
        <f t="shared" si="9"/>
        <v>0</v>
      </c>
      <c r="S43" s="20">
        <f>S42/Q38</f>
        <v>504272.11225415999</v>
      </c>
      <c r="T43" s="29" t="s">
        <v>1271</v>
      </c>
      <c r="U43" s="20">
        <f>S43*20</f>
        <v>10085442.2450832</v>
      </c>
    </row>
    <row r="44" spans="2:35">
      <c r="B44" s="32"/>
      <c r="C44" s="49" t="s">
        <v>49</v>
      </c>
      <c r="D44" s="79">
        <f t="shared" si="8"/>
        <v>0</v>
      </c>
      <c r="E44" s="79">
        <f t="shared" si="8"/>
        <v>0</v>
      </c>
      <c r="F44" s="79">
        <f t="shared" si="8"/>
        <v>0</v>
      </c>
      <c r="G44" s="79">
        <f t="shared" si="8"/>
        <v>0</v>
      </c>
      <c r="H44" s="79">
        <f t="shared" si="8"/>
        <v>0</v>
      </c>
      <c r="I44" s="79">
        <f t="shared" si="8"/>
        <v>0</v>
      </c>
      <c r="J44" s="79">
        <f t="shared" si="8"/>
        <v>0</v>
      </c>
      <c r="K44" s="80">
        <f t="shared" si="9"/>
        <v>0</v>
      </c>
    </row>
    <row r="45" spans="2:35">
      <c r="B45" s="32"/>
      <c r="C45" s="49" t="s">
        <v>51</v>
      </c>
      <c r="D45" s="79">
        <f t="shared" si="8"/>
        <v>0</v>
      </c>
      <c r="E45" s="79">
        <f t="shared" si="8"/>
        <v>0</v>
      </c>
      <c r="F45" s="79">
        <f t="shared" si="8"/>
        <v>0</v>
      </c>
      <c r="G45" s="79">
        <f t="shared" si="8"/>
        <v>0</v>
      </c>
      <c r="H45" s="79">
        <f t="shared" si="8"/>
        <v>0</v>
      </c>
      <c r="I45" s="79">
        <f t="shared" si="8"/>
        <v>0</v>
      </c>
      <c r="J45" s="79">
        <f t="shared" si="8"/>
        <v>0</v>
      </c>
      <c r="K45" s="80">
        <f t="shared" si="9"/>
        <v>0</v>
      </c>
    </row>
    <row r="46" spans="2:35">
      <c r="B46" s="32"/>
      <c r="C46" s="49" t="s">
        <v>565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80">
        <f t="shared" si="9"/>
        <v>0</v>
      </c>
    </row>
    <row r="47" spans="2:35">
      <c r="B47" s="32"/>
      <c r="C47" s="49" t="s">
        <v>21</v>
      </c>
      <c r="D47" s="79">
        <f t="shared" ref="D47:K47" si="10">SUM(D41:D46)</f>
        <v>0</v>
      </c>
      <c r="E47" s="79">
        <f t="shared" si="10"/>
        <v>0</v>
      </c>
      <c r="F47" s="79">
        <f t="shared" si="10"/>
        <v>0</v>
      </c>
      <c r="G47" s="79">
        <f t="shared" si="10"/>
        <v>0</v>
      </c>
      <c r="H47" s="79">
        <f t="shared" si="10"/>
        <v>0</v>
      </c>
      <c r="I47" s="79">
        <f t="shared" si="10"/>
        <v>0</v>
      </c>
      <c r="J47" s="79">
        <f t="shared" si="10"/>
        <v>0</v>
      </c>
      <c r="K47" s="80">
        <f t="shared" si="10"/>
        <v>0</v>
      </c>
    </row>
    <row r="48" spans="2:35">
      <c r="B48" s="32" t="s">
        <v>562</v>
      </c>
      <c r="C48" s="49" t="s">
        <v>42</v>
      </c>
      <c r="D48" s="79">
        <v>0</v>
      </c>
      <c r="E48" s="79">
        <v>0</v>
      </c>
      <c r="F48" s="79">
        <v>0</v>
      </c>
      <c r="G48" s="79">
        <f>INDEX($J$32:$K$36,$L32,MATCH($C$32,$J$31:$K$31,0))*F66</f>
        <v>0</v>
      </c>
      <c r="H48" s="79">
        <f>INDEX($J$32:$K$36,$L32,MATCH($C$32,$J$31:$K$31,0))*E74</f>
        <v>0</v>
      </c>
      <c r="I48" s="79">
        <v>0</v>
      </c>
      <c r="J48" s="79">
        <v>0</v>
      </c>
      <c r="K48" s="80">
        <f t="shared" ref="K48:K53" si="11">SUM(D48:J48)</f>
        <v>0</v>
      </c>
      <c r="P48" s="29" t="s">
        <v>1272</v>
      </c>
      <c r="S48" s="29" t="s">
        <v>1273</v>
      </c>
    </row>
    <row r="49" spans="1:34">
      <c r="B49" s="32"/>
      <c r="C49" s="49" t="s">
        <v>46</v>
      </c>
      <c r="D49" s="79">
        <v>0</v>
      </c>
      <c r="E49" s="79">
        <v>0</v>
      </c>
      <c r="F49" s="79">
        <v>0</v>
      </c>
      <c r="G49" s="79">
        <f>INDEX($J$32:$K$36,$L33,MATCH($C$32,$J$31:$K$31,0))*F67</f>
        <v>0</v>
      </c>
      <c r="H49" s="79">
        <f>INDEX($J$32:$K$36,$L33,MATCH($C$32,$J$31:$K$31,0))*E75</f>
        <v>0</v>
      </c>
      <c r="I49" s="79">
        <v>0</v>
      </c>
      <c r="J49" s="79">
        <v>0</v>
      </c>
      <c r="K49" s="80">
        <f t="shared" si="11"/>
        <v>0</v>
      </c>
      <c r="Q49" s="29" t="s">
        <v>65</v>
      </c>
      <c r="R49" s="29" t="s">
        <v>67</v>
      </c>
      <c r="S49" s="29" t="s">
        <v>16</v>
      </c>
      <c r="T49" s="29" t="s">
        <v>6</v>
      </c>
      <c r="U49" s="29" t="s">
        <v>11</v>
      </c>
      <c r="V49" s="29" t="s">
        <v>17</v>
      </c>
      <c r="W49" s="29" t="s">
        <v>560</v>
      </c>
      <c r="Z49" s="29" t="s">
        <v>964</v>
      </c>
      <c r="AB49" s="29" t="s">
        <v>1274</v>
      </c>
      <c r="AC49" s="29" t="s">
        <v>1275</v>
      </c>
      <c r="AD49" s="29" t="s">
        <v>1276</v>
      </c>
    </row>
    <row r="50" spans="1:34">
      <c r="B50" s="32"/>
      <c r="C50" s="49" t="s">
        <v>47</v>
      </c>
      <c r="D50" s="79">
        <v>0</v>
      </c>
      <c r="E50" s="79">
        <v>0</v>
      </c>
      <c r="F50" s="79">
        <v>0</v>
      </c>
      <c r="G50" s="79">
        <f>INDEX($J$32:$K$36,$L34,MATCH($C$32,$J$31:$K$31,0))*F68</f>
        <v>0</v>
      </c>
      <c r="H50" s="79">
        <f>INDEX($J$32:$K$36,$L34,MATCH($C$32,$J$31:$K$31,0))*E76</f>
        <v>0</v>
      </c>
      <c r="I50" s="79">
        <f>INDEX($J$32:$K$36,$L34,MATCH($C$32,$J$31:$K$31,0))*C61</f>
        <v>0</v>
      </c>
      <c r="J50" s="79">
        <v>0</v>
      </c>
      <c r="K50" s="80">
        <f t="shared" si="11"/>
        <v>0</v>
      </c>
      <c r="P50" s="29" t="s">
        <v>42</v>
      </c>
      <c r="Q50" s="56">
        <v>0.78900000000000003</v>
      </c>
      <c r="R50" s="56">
        <v>1.2999999999999999E-2</v>
      </c>
      <c r="S50" s="56">
        <v>7.5999999999999998E-2</v>
      </c>
      <c r="T50" s="56">
        <v>0.115</v>
      </c>
      <c r="U50" s="56">
        <v>5.0000000000000001E-3</v>
      </c>
      <c r="V50" s="56">
        <v>1.5E-3</v>
      </c>
      <c r="W50" s="56">
        <v>1.5E-3</v>
      </c>
      <c r="Y50" s="29">
        <f>Z50/$Z$55</f>
        <v>0.25641831372611984</v>
      </c>
      <c r="Z50" s="81">
        <v>33537.9</v>
      </c>
      <c r="AA50" s="29" t="s">
        <v>42</v>
      </c>
      <c r="AB50" s="29" t="s">
        <v>122</v>
      </c>
    </row>
    <row r="51" spans="1:34">
      <c r="B51" s="32"/>
      <c r="C51" s="49" t="s">
        <v>49</v>
      </c>
      <c r="D51" s="79">
        <v>0</v>
      </c>
      <c r="E51" s="79">
        <v>0</v>
      </c>
      <c r="F51" s="79">
        <v>0</v>
      </c>
      <c r="G51" s="79">
        <f>INDEX($J$32:$K$36,$L35,MATCH($C$32,$J$31:$K$31,0))*F69</f>
        <v>0</v>
      </c>
      <c r="H51" s="79">
        <f>INDEX($J$32:$K$36,$L35,MATCH($C$32,$J$31:$K$31,0))*E77</f>
        <v>0</v>
      </c>
      <c r="I51" s="79">
        <v>0</v>
      </c>
      <c r="J51" s="79">
        <v>0</v>
      </c>
      <c r="K51" s="80">
        <f t="shared" si="11"/>
        <v>0</v>
      </c>
      <c r="P51" s="29" t="s">
        <v>46</v>
      </c>
      <c r="Q51" s="56">
        <v>0</v>
      </c>
      <c r="R51" s="56">
        <v>0.94599999999999995</v>
      </c>
      <c r="S51" s="56">
        <v>1.7999999999999999E-2</v>
      </c>
      <c r="T51" s="56">
        <v>2.9000000000000001E-2</v>
      </c>
      <c r="U51" s="56">
        <v>7.0000000000000001E-3</v>
      </c>
      <c r="V51" s="56">
        <v>5.0000000000000001E-4</v>
      </c>
      <c r="W51" s="56">
        <v>5.0000000000000001E-4</v>
      </c>
      <c r="Y51" s="29">
        <f>Z51/$Z$55</f>
        <v>0.27772897318448825</v>
      </c>
      <c r="Z51" s="253">
        <v>36325.199999999997</v>
      </c>
      <c r="AA51" s="29" t="s">
        <v>46</v>
      </c>
      <c r="AB51" s="20">
        <f>Z51/860*10000000*(R51+S51)</f>
        <v>407180148.83720922</v>
      </c>
      <c r="AC51" s="85">
        <f>Y67</f>
        <v>42707249.999999993</v>
      </c>
      <c r="AD51" s="721">
        <f>AC51/AB51</f>
        <v>0.10488539316555524</v>
      </c>
    </row>
    <row r="52" spans="1:34">
      <c r="B52" s="32"/>
      <c r="C52" s="49" t="s">
        <v>51</v>
      </c>
      <c r="D52" s="79">
        <v>0</v>
      </c>
      <c r="E52" s="79">
        <v>0</v>
      </c>
      <c r="F52" s="79">
        <v>0</v>
      </c>
      <c r="G52" s="79">
        <f>INDEX($J$32:$K$36,$L36,MATCH($C$32,$J$31:$K$31,0))*F70</f>
        <v>0</v>
      </c>
      <c r="H52" s="79">
        <f>INDEX($J$32:$K$36,$L36,MATCH($C$32,$J$31:$K$31,0))*E78</f>
        <v>0</v>
      </c>
      <c r="I52" s="79">
        <v>0</v>
      </c>
      <c r="J52" s="79">
        <v>0</v>
      </c>
      <c r="K52" s="80">
        <f t="shared" si="11"/>
        <v>0</v>
      </c>
      <c r="P52" s="29" t="s">
        <v>47</v>
      </c>
      <c r="Q52" s="56">
        <v>0.01</v>
      </c>
      <c r="R52" s="56">
        <v>0.71299999999999997</v>
      </c>
      <c r="S52" s="56">
        <v>6.2E-2</v>
      </c>
      <c r="T52" s="56">
        <v>0.15</v>
      </c>
      <c r="U52" s="56">
        <v>5.8999999999999997E-2</v>
      </c>
      <c r="V52" s="56">
        <v>2.5000000000000001E-3</v>
      </c>
      <c r="W52" s="56">
        <v>2.5000000000000001E-3</v>
      </c>
      <c r="Y52" s="29">
        <f>Z52/$Z$55</f>
        <v>0.27420204489971611</v>
      </c>
      <c r="Z52" s="253">
        <v>35863.9</v>
      </c>
      <c r="AA52" s="29" t="s">
        <v>47</v>
      </c>
      <c r="AB52" s="20">
        <f>Z52/860*10000000*(R52+S52)</f>
        <v>323192122.09302324</v>
      </c>
      <c r="AC52" s="85">
        <f>Y68</f>
        <v>14235749.999999998</v>
      </c>
      <c r="AD52" s="721">
        <f>AC52/AB52</f>
        <v>4.4047329829105711E-2</v>
      </c>
    </row>
    <row r="53" spans="1:34">
      <c r="B53" s="32"/>
      <c r="C53" s="49" t="s">
        <v>565</v>
      </c>
      <c r="D53" s="79">
        <f>$C$31*B91</f>
        <v>0</v>
      </c>
      <c r="E53" s="79">
        <f>$C$31*C91</f>
        <v>0</v>
      </c>
      <c r="F53" s="79">
        <f>$C$31*D91</f>
        <v>0</v>
      </c>
      <c r="G53" s="79">
        <v>0</v>
      </c>
      <c r="H53" s="79">
        <v>0</v>
      </c>
      <c r="I53" s="79">
        <f>$C$31*G91</f>
        <v>0</v>
      </c>
      <c r="J53" s="79">
        <f>$C$31*H91</f>
        <v>0</v>
      </c>
      <c r="K53" s="80">
        <f t="shared" si="11"/>
        <v>0</v>
      </c>
      <c r="P53" s="29" t="s">
        <v>49</v>
      </c>
      <c r="Q53" s="56">
        <v>0.36899999999999999</v>
      </c>
      <c r="R53" s="56">
        <v>0.24299999999999999</v>
      </c>
      <c r="S53" s="56">
        <v>9.9000000000000005E-2</v>
      </c>
      <c r="T53" s="56">
        <v>0.187</v>
      </c>
      <c r="U53" s="56">
        <v>5.0000000000000001E-3</v>
      </c>
      <c r="V53" s="56">
        <v>4.3499999999999997E-2</v>
      </c>
      <c r="W53" s="56">
        <v>4.3499999999999997E-2</v>
      </c>
      <c r="Y53" s="29">
        <f>Z53/$Z$55</f>
        <v>4.8762287480207382E-2</v>
      </c>
      <c r="Z53" s="81">
        <v>6377.8</v>
      </c>
      <c r="AA53" s="29" t="s">
        <v>49</v>
      </c>
    </row>
    <row r="54" spans="1:34" ht="17.25" customHeight="1" thickBot="1">
      <c r="B54" s="67"/>
      <c r="C54" s="54" t="s">
        <v>21</v>
      </c>
      <c r="D54" s="83">
        <f t="shared" ref="D54:K54" si="12">SUM(D48:D53)</f>
        <v>0</v>
      </c>
      <c r="E54" s="83">
        <f t="shared" si="12"/>
        <v>0</v>
      </c>
      <c r="F54" s="83">
        <f t="shared" si="12"/>
        <v>0</v>
      </c>
      <c r="G54" s="83">
        <f t="shared" si="12"/>
        <v>0</v>
      </c>
      <c r="H54" s="83">
        <f t="shared" si="12"/>
        <v>0</v>
      </c>
      <c r="I54" s="83">
        <f t="shared" si="12"/>
        <v>0</v>
      </c>
      <c r="J54" s="83">
        <f t="shared" si="12"/>
        <v>0</v>
      </c>
      <c r="K54" s="84">
        <f t="shared" si="12"/>
        <v>0</v>
      </c>
      <c r="P54" s="29" t="s">
        <v>51</v>
      </c>
      <c r="Q54" s="56">
        <f t="shared" ref="Q54:W54" si="13">AB70</f>
        <v>0</v>
      </c>
      <c r="R54" s="56">
        <f t="shared" si="13"/>
        <v>1.1210132531400019E-2</v>
      </c>
      <c r="S54" s="56">
        <f t="shared" si="13"/>
        <v>0.16766234585462722</v>
      </c>
      <c r="T54" s="56">
        <f t="shared" si="13"/>
        <v>0.73014347614948916</v>
      </c>
      <c r="U54" s="56">
        <f t="shared" si="13"/>
        <v>4.402918379205268E-2</v>
      </c>
      <c r="V54" s="56">
        <f t="shared" si="13"/>
        <v>2.3477430836215517E-2</v>
      </c>
      <c r="W54" s="56">
        <f t="shared" si="13"/>
        <v>2.3477430836215517E-2</v>
      </c>
      <c r="Y54" s="29">
        <f>Z54/$Z$55</f>
        <v>0.14288838070946838</v>
      </c>
      <c r="Z54" s="81">
        <f>Z55-SUM(Z50:Z53)</f>
        <v>18688.899999999994</v>
      </c>
      <c r="AA54" s="29" t="s">
        <v>51</v>
      </c>
    </row>
    <row r="55" spans="1:34">
      <c r="Q55" s="86"/>
      <c r="R55" s="86"/>
      <c r="S55" s="86"/>
      <c r="T55" s="86"/>
      <c r="U55" s="86"/>
      <c r="V55" s="86"/>
      <c r="W55" s="86"/>
      <c r="Z55" s="81">
        <v>130793.7</v>
      </c>
      <c r="AA55" s="29" t="s">
        <v>21</v>
      </c>
    </row>
    <row r="56" spans="1:34">
      <c r="P56" s="29" t="s">
        <v>42</v>
      </c>
      <c r="Q56" s="56">
        <f t="shared" ref="Q56:W60" si="14">Q50*$Y50</f>
        <v>0.20231404952990856</v>
      </c>
      <c r="R56" s="56">
        <f t="shared" si="14"/>
        <v>3.3334380784395576E-3</v>
      </c>
      <c r="S56" s="56">
        <f t="shared" si="14"/>
        <v>1.9487791843185106E-2</v>
      </c>
      <c r="T56" s="56">
        <f t="shared" si="14"/>
        <v>2.9488106078503783E-2</v>
      </c>
      <c r="U56" s="56">
        <f t="shared" si="14"/>
        <v>1.2820915686305992E-3</v>
      </c>
      <c r="V56" s="56">
        <f t="shared" si="14"/>
        <v>3.8462747058917978E-4</v>
      </c>
      <c r="W56" s="56">
        <f t="shared" si="14"/>
        <v>3.8462747058917978E-4</v>
      </c>
      <c r="X56" s="264">
        <f>SUM(Q56:W56)</f>
        <v>0.25667473203984598</v>
      </c>
    </row>
    <row r="57" spans="1:34">
      <c r="P57" s="29" t="s">
        <v>46</v>
      </c>
      <c r="Q57" s="56">
        <f t="shared" si="14"/>
        <v>0</v>
      </c>
      <c r="R57" s="56">
        <f t="shared" si="14"/>
        <v>0.26273160863252587</v>
      </c>
      <c r="S57" s="56">
        <f t="shared" si="14"/>
        <v>4.9991215173207882E-3</v>
      </c>
      <c r="T57" s="56">
        <f t="shared" si="14"/>
        <v>8.0541402223501604E-3</v>
      </c>
      <c r="U57" s="56">
        <f t="shared" si="14"/>
        <v>1.9441028122914178E-3</v>
      </c>
      <c r="V57" s="56">
        <f t="shared" si="14"/>
        <v>1.3886448659224414E-4</v>
      </c>
      <c r="W57" s="56">
        <f t="shared" si="14"/>
        <v>1.3886448659224414E-4</v>
      </c>
      <c r="X57" s="264">
        <f>SUM(Q57:W57)</f>
        <v>0.2780067021576727</v>
      </c>
      <c r="Z57" s="29" t="s">
        <v>1277</v>
      </c>
      <c r="AA57" s="29">
        <v>4975.3</v>
      </c>
      <c r="AB57" s="86"/>
      <c r="AC57" s="86">
        <v>2.9000000000000001E-2</v>
      </c>
      <c r="AD57" s="86">
        <v>0.14899999999999999</v>
      </c>
      <c r="AE57" s="86">
        <v>0.80900000000000005</v>
      </c>
      <c r="AF57" s="86">
        <v>7.0000000000000001E-3</v>
      </c>
      <c r="AG57" s="86"/>
      <c r="AH57" s="86"/>
    </row>
    <row r="58" spans="1:34">
      <c r="A58" s="29" t="s">
        <v>1278</v>
      </c>
      <c r="P58" s="29" t="s">
        <v>47</v>
      </c>
      <c r="Q58" s="56">
        <f t="shared" si="14"/>
        <v>2.742020448997161E-3</v>
      </c>
      <c r="R58" s="56">
        <f t="shared" si="14"/>
        <v>0.19550605801349757</v>
      </c>
      <c r="S58" s="56">
        <f t="shared" si="14"/>
        <v>1.7000526783782399E-2</v>
      </c>
      <c r="T58" s="56">
        <f t="shared" si="14"/>
        <v>4.1130306734957413E-2</v>
      </c>
      <c r="U58" s="56">
        <f t="shared" si="14"/>
        <v>1.6177920649083251E-2</v>
      </c>
      <c r="V58" s="56">
        <f t="shared" si="14"/>
        <v>6.8550511224929026E-4</v>
      </c>
      <c r="W58" s="56">
        <f t="shared" si="14"/>
        <v>6.8550511224929026E-4</v>
      </c>
      <c r="X58" s="264">
        <f>SUM(Q58:W58)</f>
        <v>0.27392784285481636</v>
      </c>
      <c r="Z58" s="29" t="s">
        <v>1279</v>
      </c>
      <c r="AA58" s="29">
        <v>2627.6</v>
      </c>
      <c r="AB58" s="86"/>
      <c r="AC58" s="86"/>
      <c r="AD58" s="86">
        <v>0.115</v>
      </c>
      <c r="AE58" s="86">
        <v>0.39500000000000002</v>
      </c>
      <c r="AF58" s="86">
        <v>0.14699999999999999</v>
      </c>
      <c r="AG58" s="86">
        <v>0.115</v>
      </c>
      <c r="AH58" s="86">
        <v>0.115</v>
      </c>
    </row>
    <row r="59" spans="1:34">
      <c r="A59" s="29" t="s">
        <v>17</v>
      </c>
      <c r="B59" s="29" t="s">
        <v>47</v>
      </c>
      <c r="C59" s="85">
        <f>SUM(U68:U71)</f>
        <v>127200</v>
      </c>
      <c r="D59" s="29" t="s">
        <v>33</v>
      </c>
      <c r="P59" s="29" t="s">
        <v>49</v>
      </c>
      <c r="Q59" s="56">
        <f t="shared" si="14"/>
        <v>1.7993284080196525E-2</v>
      </c>
      <c r="R59" s="56">
        <f t="shared" si="14"/>
        <v>1.1849235857690394E-2</v>
      </c>
      <c r="S59" s="56">
        <f t="shared" si="14"/>
        <v>4.8274664605405309E-3</v>
      </c>
      <c r="T59" s="56">
        <f t="shared" si="14"/>
        <v>9.1185477587987802E-3</v>
      </c>
      <c r="U59" s="56">
        <f t="shared" si="14"/>
        <v>2.4381143740103691E-4</v>
      </c>
      <c r="V59" s="56">
        <f t="shared" si="14"/>
        <v>2.1211595053890211E-3</v>
      </c>
      <c r="W59" s="56">
        <f t="shared" si="14"/>
        <v>2.1211595053890211E-3</v>
      </c>
      <c r="X59" s="264">
        <f>SUM(Q59:W59)</f>
        <v>4.8274664605405304E-2</v>
      </c>
      <c r="Z59" s="29" t="s">
        <v>1280</v>
      </c>
      <c r="AA59" s="29">
        <v>5600.3</v>
      </c>
      <c r="AB59" s="86"/>
      <c r="AC59" s="86"/>
      <c r="AD59" s="86">
        <v>0.19900000000000001</v>
      </c>
      <c r="AE59" s="86">
        <v>0.77400000000000002</v>
      </c>
      <c r="AF59" s="86">
        <v>2.5999999999999999E-2</v>
      </c>
      <c r="AG59" s="86"/>
      <c r="AH59" s="86"/>
    </row>
    <row r="60" spans="1:34">
      <c r="C60" s="57">
        <f>C59/Q35</f>
        <v>947.78194622179421</v>
      </c>
      <c r="D60" s="29" t="s">
        <v>1271</v>
      </c>
      <c r="P60" s="29" t="s">
        <v>51</v>
      </c>
      <c r="Q60" s="56">
        <f t="shared" si="14"/>
        <v>0</v>
      </c>
      <c r="R60" s="56">
        <f t="shared" si="14"/>
        <v>1.6017976849502823E-3</v>
      </c>
      <c r="S60" s="56">
        <f t="shared" si="14"/>
        <v>2.3957001105118534E-2</v>
      </c>
      <c r="T60" s="56">
        <f t="shared" si="14"/>
        <v>0.10432901899258286</v>
      </c>
      <c r="U60" s="56">
        <f t="shared" si="14"/>
        <v>6.2912587760059783E-3</v>
      </c>
      <c r="V60" s="56">
        <f t="shared" si="14"/>
        <v>3.3546520754053756E-3</v>
      </c>
      <c r="W60" s="56">
        <f t="shared" si="14"/>
        <v>3.3546520754053756E-3</v>
      </c>
      <c r="X60" s="264">
        <f>SUM(Q60:W60)</f>
        <v>0.14288838070946838</v>
      </c>
      <c r="Z60" s="29" t="s">
        <v>1281</v>
      </c>
      <c r="AA60" s="29">
        <v>2373.8000000000002</v>
      </c>
      <c r="AB60" s="86"/>
      <c r="AC60" s="86"/>
      <c r="AD60" s="86"/>
      <c r="AE60" s="86"/>
      <c r="AF60" s="86"/>
      <c r="AG60" s="86"/>
      <c r="AH60" s="86"/>
    </row>
    <row r="61" spans="1:34">
      <c r="C61" s="57">
        <f>C60*33.8</f>
        <v>32035.029782296642</v>
      </c>
      <c r="D61" s="29" t="s">
        <v>994</v>
      </c>
      <c r="X61" s="264">
        <f>SUM(X56:X60)</f>
        <v>0.9997723223672087</v>
      </c>
      <c r="Z61" s="29" t="s">
        <v>1282</v>
      </c>
      <c r="AA61" s="29">
        <v>1979</v>
      </c>
      <c r="AB61" s="86"/>
      <c r="AC61" s="86"/>
      <c r="AD61" s="86"/>
      <c r="AE61" s="86"/>
      <c r="AF61" s="86"/>
      <c r="AG61" s="86"/>
      <c r="AH61" s="86"/>
    </row>
    <row r="62" spans="1:34">
      <c r="Z62" s="29" t="s">
        <v>1283</v>
      </c>
      <c r="AA62" s="29">
        <v>1001.1</v>
      </c>
      <c r="AB62" s="86"/>
      <c r="AC62" s="86"/>
      <c r="AD62" s="86"/>
      <c r="AE62" s="86"/>
      <c r="AF62" s="86"/>
      <c r="AG62" s="86"/>
      <c r="AH62" s="86"/>
    </row>
    <row r="63" spans="1:34">
      <c r="P63" s="29" t="s">
        <v>1284</v>
      </c>
      <c r="Z63" s="29" t="s">
        <v>1285</v>
      </c>
      <c r="AA63" s="29">
        <v>131.69999999999999</v>
      </c>
      <c r="AB63" s="86"/>
      <c r="AC63" s="86"/>
      <c r="AD63" s="86"/>
      <c r="AE63" s="86"/>
      <c r="AF63" s="86"/>
      <c r="AG63" s="86"/>
      <c r="AH63" s="86"/>
    </row>
    <row r="64" spans="1:34">
      <c r="A64" s="29" t="s">
        <v>1286</v>
      </c>
      <c r="B64" s="888" t="s">
        <v>909</v>
      </c>
      <c r="C64" s="832"/>
      <c r="D64" s="29" t="s">
        <v>1287</v>
      </c>
      <c r="E64" s="29" t="s">
        <v>1048</v>
      </c>
      <c r="F64" s="29" t="s">
        <v>1288</v>
      </c>
      <c r="P64" s="29" t="s">
        <v>1289</v>
      </c>
      <c r="AD64" s="29" t="s">
        <v>1290</v>
      </c>
    </row>
    <row r="65" spans="1:35">
      <c r="B65" s="49" t="s">
        <v>1291</v>
      </c>
      <c r="C65" s="49" t="s">
        <v>672</v>
      </c>
      <c r="D65" s="29" t="s">
        <v>106</v>
      </c>
      <c r="E65" s="29" t="s">
        <v>122</v>
      </c>
      <c r="F65" s="29" t="s">
        <v>994</v>
      </c>
      <c r="H65" s="224" t="s">
        <v>1292</v>
      </c>
      <c r="P65" s="29" t="s">
        <v>1293</v>
      </c>
      <c r="S65" s="29" t="s">
        <v>1294</v>
      </c>
    </row>
    <row r="66" spans="1:35">
      <c r="A66" s="29" t="s">
        <v>42</v>
      </c>
      <c r="B66" s="57">
        <f>Q33/$Q$38*$R$75</f>
        <v>4.6112812052875025</v>
      </c>
      <c r="C66" s="57">
        <f>(Q33-R33-S33)*$R$79</f>
        <v>23.004603499999998</v>
      </c>
      <c r="D66" s="57">
        <f>(B66+C66)/9900*1000000</f>
        <v>2789.4833035643937</v>
      </c>
      <c r="E66" s="57">
        <f>D66*0.2*8760</f>
        <v>4887174.747844818</v>
      </c>
      <c r="F66" s="57">
        <f>E66/Q33</f>
        <v>60593.03129481362</v>
      </c>
      <c r="H66" s="447">
        <f>(B66+C66)/Q33</f>
        <v>0.34239212889192627</v>
      </c>
      <c r="J66" s="87"/>
      <c r="K66" s="87"/>
      <c r="P66" s="29" t="s">
        <v>1295</v>
      </c>
      <c r="Q66" s="29" t="s">
        <v>1296</v>
      </c>
      <c r="R66" s="29" t="s">
        <v>1297</v>
      </c>
      <c r="S66" s="29" t="s">
        <v>1295</v>
      </c>
      <c r="Y66" s="29" t="s">
        <v>122</v>
      </c>
      <c r="AA66" s="29">
        <f>SUM(AA57:AA59)</f>
        <v>13203.2</v>
      </c>
      <c r="AC66" s="81">
        <f t="shared" ref="AC66:AF68" si="15">AC57*$AA57</f>
        <v>144.28370000000001</v>
      </c>
      <c r="AD66" s="81">
        <f t="shared" si="15"/>
        <v>741.31970000000001</v>
      </c>
      <c r="AE66" s="81">
        <f t="shared" si="15"/>
        <v>4025.0177000000003</v>
      </c>
      <c r="AF66" s="81">
        <f t="shared" si="15"/>
        <v>34.827100000000002</v>
      </c>
      <c r="AI66" s="85">
        <f>SUM(AC66:AH66)</f>
        <v>4945.4482000000007</v>
      </c>
    </row>
    <row r="67" spans="1:35">
      <c r="A67" s="29" t="s">
        <v>46</v>
      </c>
      <c r="B67" s="57">
        <f>Q34/$Q$38*$R$75</f>
        <v>1.028824472868457</v>
      </c>
      <c r="C67" s="57">
        <f>(Q34-R34-S34)*$R$79</f>
        <v>6.9062385000000015</v>
      </c>
      <c r="D67" s="57">
        <f>(B67+C67)/9900*1000000</f>
        <v>801.52151241095532</v>
      </c>
      <c r="E67" s="57">
        <f>D67*0.2*8760</f>
        <v>1404265.6897439938</v>
      </c>
      <c r="F67" s="57">
        <f>E67/Q34</f>
        <v>78035.895262966704</v>
      </c>
      <c r="H67" s="447">
        <f>(B67+C67)/Q34</f>
        <v>0.44095625747909267</v>
      </c>
      <c r="P67" s="29" t="s">
        <v>1298</v>
      </c>
      <c r="Q67" s="86">
        <v>0.75</v>
      </c>
      <c r="R67" s="81">
        <f>Q67*$R$72</f>
        <v>1282500</v>
      </c>
      <c r="S67" s="29" t="s">
        <v>1299</v>
      </c>
      <c r="T67" s="86">
        <v>0.47</v>
      </c>
      <c r="U67" s="81">
        <f>T67*$U$72</f>
        <v>112800</v>
      </c>
      <c r="W67" s="20">
        <f>R72*33.3</f>
        <v>56942999.999999993</v>
      </c>
      <c r="X67" s="69">
        <v>0.75</v>
      </c>
      <c r="Y67" s="20">
        <f>$W$67*X67</f>
        <v>42707249.999999993</v>
      </c>
      <c r="AC67" s="81">
        <f t="shared" si="15"/>
        <v>0</v>
      </c>
      <c r="AD67" s="81">
        <f t="shared" si="15"/>
        <v>302.17399999999998</v>
      </c>
      <c r="AE67" s="81">
        <f t="shared" si="15"/>
        <v>1037.902</v>
      </c>
      <c r="AF67" s="81">
        <f t="shared" si="15"/>
        <v>386.25719999999995</v>
      </c>
      <c r="AG67" s="81">
        <f>AG58*$AA58</f>
        <v>302.17399999999998</v>
      </c>
      <c r="AH67" s="81">
        <f>AH58*$AA58</f>
        <v>302.17399999999998</v>
      </c>
      <c r="AI67" s="85">
        <f>SUM(AC67:AH67)</f>
        <v>2330.6812</v>
      </c>
    </row>
    <row r="68" spans="1:35">
      <c r="A68" s="29" t="s">
        <v>47</v>
      </c>
      <c r="B68" s="57">
        <f>Q35/$Q$38*$R$75</f>
        <v>7.6729982317327643</v>
      </c>
      <c r="C68" s="57">
        <f>(Q35-R35-S35)*$R$79</f>
        <v>38.542271500000005</v>
      </c>
      <c r="D68" s="57">
        <f>(B68+C68)/9900*1000000</f>
        <v>4668.2090638113905</v>
      </c>
      <c r="E68" s="57">
        <f>D68*0.2*8760</f>
        <v>8178702.2797975568</v>
      </c>
      <c r="F68" s="57">
        <f>E68/Q35</f>
        <v>60940.458838955616</v>
      </c>
      <c r="H68" s="447">
        <f>(B68+C68)/Q35</f>
        <v>0.34435533248039984</v>
      </c>
      <c r="P68" s="29" t="s">
        <v>1300</v>
      </c>
      <c r="Q68" s="86">
        <v>0.13</v>
      </c>
      <c r="R68" s="81">
        <f>Q68*$R$72</f>
        <v>222300</v>
      </c>
      <c r="S68" s="240" t="s">
        <v>1301</v>
      </c>
      <c r="T68" s="265">
        <v>0.34</v>
      </c>
      <c r="U68" s="255">
        <f>T68*$U$72</f>
        <v>81600</v>
      </c>
      <c r="X68" s="69">
        <v>0.25</v>
      </c>
      <c r="Y68" s="20">
        <f>$W$67*X68</f>
        <v>14235749.999999998</v>
      </c>
      <c r="AC68" s="81">
        <f t="shared" si="15"/>
        <v>0</v>
      </c>
      <c r="AD68" s="81">
        <f t="shared" si="15"/>
        <v>1114.4597000000001</v>
      </c>
      <c r="AE68" s="81">
        <f t="shared" si="15"/>
        <v>4334.6322</v>
      </c>
      <c r="AF68" s="81">
        <f t="shared" si="15"/>
        <v>145.6078</v>
      </c>
      <c r="AG68" s="81">
        <f>AG59*$AA59</f>
        <v>0</v>
      </c>
      <c r="AH68" s="81">
        <f>AH59*$AA59</f>
        <v>0</v>
      </c>
      <c r="AI68" s="85">
        <f>SUM(AC68:AH68)</f>
        <v>5594.6997000000001</v>
      </c>
    </row>
    <row r="69" spans="1:35">
      <c r="A69" s="29" t="s">
        <v>49</v>
      </c>
      <c r="B69" s="57">
        <f>Q36/$Q$38*$R$75</f>
        <v>4.1995419364688988</v>
      </c>
      <c r="C69" s="57">
        <f>(Q36-R36-S36)*$R$79</f>
        <v>27.103448999999998</v>
      </c>
      <c r="D69" s="57">
        <f>(B69+C69)/9900*1000000</f>
        <v>3161.9182764109996</v>
      </c>
      <c r="E69" s="57">
        <f>D69*0.2*8760</f>
        <v>5539680.8202720713</v>
      </c>
      <c r="F69" s="57">
        <f>E69/Q36</f>
        <v>75416.997597395559</v>
      </c>
      <c r="H69" s="447">
        <f>(B69+C69)/Q36</f>
        <v>0.42615769190309127</v>
      </c>
      <c r="P69" s="29" t="s">
        <v>1302</v>
      </c>
      <c r="Q69" s="86">
        <v>0.03</v>
      </c>
      <c r="R69" s="81">
        <f>Q69*$R$72</f>
        <v>51300</v>
      </c>
      <c r="S69" s="240" t="s">
        <v>1302</v>
      </c>
      <c r="T69" s="265">
        <v>0.12</v>
      </c>
      <c r="U69" s="255">
        <f>T69*$U$72</f>
        <v>28800</v>
      </c>
      <c r="AC69" s="29">
        <f t="shared" ref="AC69:AH69" si="16">SUM(AC66:AC68)</f>
        <v>144.28370000000001</v>
      </c>
      <c r="AD69" s="29">
        <f t="shared" si="16"/>
        <v>2157.9534000000003</v>
      </c>
      <c r="AE69" s="29">
        <f t="shared" si="16"/>
        <v>9397.5519000000004</v>
      </c>
      <c r="AF69" s="29">
        <f t="shared" si="16"/>
        <v>566.69209999999998</v>
      </c>
      <c r="AG69" s="29">
        <f t="shared" si="16"/>
        <v>302.17399999999998</v>
      </c>
      <c r="AH69" s="29">
        <f t="shared" si="16"/>
        <v>302.17399999999998</v>
      </c>
      <c r="AI69" s="29">
        <f>SUM(AC69:AH69)</f>
        <v>12870.829099999999</v>
      </c>
    </row>
    <row r="70" spans="1:35">
      <c r="A70" s="29" t="s">
        <v>51</v>
      </c>
      <c r="B70" s="57">
        <f>Q37/$Q$38*$R$75</f>
        <v>31.987354153642382</v>
      </c>
      <c r="C70" s="57">
        <f>(Q37-R37-S37)*$R$79</f>
        <v>127.58837</v>
      </c>
      <c r="D70" s="57">
        <f>(B70+C70)/9900*1000000</f>
        <v>16118.760015519432</v>
      </c>
      <c r="E70" s="57">
        <f>D70*0.2*8760</f>
        <v>28240067.547190048</v>
      </c>
      <c r="F70" s="57">
        <f>E70/Q37</f>
        <v>50474.709841516167</v>
      </c>
      <c r="H70" s="447">
        <f>(B70+C70)/Q37</f>
        <v>0.28521668232363584</v>
      </c>
      <c r="P70" s="29" t="s">
        <v>1299</v>
      </c>
      <c r="Q70" s="86">
        <v>0.06</v>
      </c>
      <c r="R70" s="81">
        <f>Q70*$R$72</f>
        <v>102600</v>
      </c>
      <c r="S70" s="240" t="s">
        <v>1303</v>
      </c>
      <c r="T70" s="265">
        <v>0.06</v>
      </c>
      <c r="U70" s="255">
        <f>T70*$U$72</f>
        <v>14400</v>
      </c>
      <c r="AC70" s="56">
        <f t="shared" ref="AC70:AH70" si="17">AC69/$AI$69</f>
        <v>1.1210132531400019E-2</v>
      </c>
      <c r="AD70" s="56">
        <f t="shared" si="17"/>
        <v>0.16766234585462722</v>
      </c>
      <c r="AE70" s="56">
        <f t="shared" si="17"/>
        <v>0.73014347614948916</v>
      </c>
      <c r="AF70" s="56">
        <f t="shared" si="17"/>
        <v>4.402918379205268E-2</v>
      </c>
      <c r="AG70" s="56">
        <f t="shared" si="17"/>
        <v>2.3477430836215517E-2</v>
      </c>
      <c r="AH70" s="56">
        <f t="shared" si="17"/>
        <v>2.3477430836215517E-2</v>
      </c>
    </row>
    <row r="71" spans="1:35">
      <c r="B71" s="82">
        <f>SUM(B66:B70)</f>
        <v>49.5</v>
      </c>
      <c r="C71" s="82">
        <f>SUM(C66:C70)</f>
        <v>223.14493249999998</v>
      </c>
      <c r="G71" s="23">
        <f>B71/$Q$38</f>
        <v>5.7172399350849563E-2</v>
      </c>
      <c r="H71" s="23">
        <f>C71/$Q$38</f>
        <v>0.2577319433133004</v>
      </c>
      <c r="P71" s="29" t="s">
        <v>26</v>
      </c>
      <c r="Q71" s="86">
        <v>0.03</v>
      </c>
      <c r="R71" s="81">
        <f>Q71*$R$72</f>
        <v>51300</v>
      </c>
      <c r="S71" s="240" t="s">
        <v>1304</v>
      </c>
      <c r="T71" s="265">
        <v>0.01</v>
      </c>
      <c r="U71" s="255">
        <f>T71*$U$72</f>
        <v>2400</v>
      </c>
    </row>
    <row r="72" spans="1:35">
      <c r="A72" s="29" t="s">
        <v>1305</v>
      </c>
      <c r="E72" s="29" t="s">
        <v>11</v>
      </c>
      <c r="Q72" s="69">
        <f>SUM(Q67:Q71)</f>
        <v>1</v>
      </c>
      <c r="R72" s="81">
        <v>1710000</v>
      </c>
      <c r="T72" s="86">
        <f>SUM(T67:T71)</f>
        <v>1</v>
      </c>
      <c r="U72" s="81">
        <v>240000</v>
      </c>
    </row>
    <row r="73" spans="1:35">
      <c r="B73" s="29" t="s">
        <v>1009</v>
      </c>
      <c r="C73" s="29" t="s">
        <v>1306</v>
      </c>
      <c r="E73" s="29" t="s">
        <v>1306</v>
      </c>
    </row>
    <row r="74" spans="1:35">
      <c r="A74" s="29" t="s">
        <v>42</v>
      </c>
      <c r="B74" s="81">
        <f>$R$89*Y50</f>
        <v>1800030.2940900852</v>
      </c>
      <c r="C74" s="81">
        <f>B74/Q33</f>
        <v>22317.452837042765</v>
      </c>
      <c r="E74" s="85">
        <f>C74+C81</f>
        <v>34421.000252216232</v>
      </c>
      <c r="G74" s="81"/>
      <c r="H74" s="81" t="s">
        <v>635</v>
      </c>
      <c r="I74" s="81" t="s">
        <v>1307</v>
      </c>
      <c r="J74" s="81" t="s">
        <v>1308</v>
      </c>
      <c r="K74" s="81" t="s">
        <v>1309</v>
      </c>
      <c r="L74" s="81" t="s">
        <v>21</v>
      </c>
      <c r="P74" s="29" t="s">
        <v>1310</v>
      </c>
      <c r="V74" s="29" t="s">
        <v>1311</v>
      </c>
    </row>
    <row r="75" spans="1:35">
      <c r="A75" s="29" t="s">
        <v>46</v>
      </c>
      <c r="B75" s="81">
        <f>$R$89*Y51</f>
        <v>1949628.940359449</v>
      </c>
      <c r="C75" s="81">
        <f>B75/Q34</f>
        <v>108342.0615505282</v>
      </c>
      <c r="E75" s="85">
        <f>C75+C82</f>
        <v>167099.80996426792</v>
      </c>
      <c r="G75" s="81" t="s">
        <v>42</v>
      </c>
      <c r="H75" s="81">
        <f>E66</f>
        <v>4887174.747844818</v>
      </c>
      <c r="I75" s="81">
        <f>B74</f>
        <v>1800030.2940900852</v>
      </c>
      <c r="J75" s="81">
        <f>B81</f>
        <v>976220.36763559713</v>
      </c>
      <c r="K75" s="81">
        <v>0</v>
      </c>
      <c r="L75" s="81">
        <f>SUM(H75:K75)</f>
        <v>7663425.4095705012</v>
      </c>
      <c r="P75" s="29">
        <v>5</v>
      </c>
      <c r="Q75" s="29" t="s">
        <v>1177</v>
      </c>
      <c r="R75" s="29">
        <f>P75*9900/1000</f>
        <v>49.5</v>
      </c>
      <c r="S75" s="29" t="s">
        <v>9</v>
      </c>
      <c r="V75" s="100" t="s">
        <v>1312</v>
      </c>
    </row>
    <row r="76" spans="1:35">
      <c r="A76" s="29" t="s">
        <v>47</v>
      </c>
      <c r="B76" s="81">
        <f>$R$89*Y52</f>
        <v>1924870.2651095449</v>
      </c>
      <c r="C76" s="81">
        <f>B76/Q35</f>
        <v>14342.431494418124</v>
      </c>
      <c r="E76" s="85">
        <f>C76+C83</f>
        <v>22120.84155353711</v>
      </c>
      <c r="G76" s="81" t="s">
        <v>46</v>
      </c>
      <c r="H76" s="81">
        <f>E67</f>
        <v>1404265.6897439938</v>
      </c>
      <c r="I76" s="81">
        <f>B75</f>
        <v>1949628.940359449</v>
      </c>
      <c r="J76" s="81">
        <f>B82</f>
        <v>1057353.0274237979</v>
      </c>
      <c r="K76" s="81">
        <v>0</v>
      </c>
      <c r="L76" s="81">
        <f>SUM(H76:K76)</f>
        <v>4411247.6575272409</v>
      </c>
    </row>
    <row r="77" spans="1:35">
      <c r="A77" s="29" t="s">
        <v>49</v>
      </c>
      <c r="B77" s="81">
        <f>$R$89*Y53</f>
        <v>342306.2627549055</v>
      </c>
      <c r="C77" s="81">
        <f>B77/Q36</f>
        <v>4660.1440467994807</v>
      </c>
      <c r="E77" s="85">
        <f>C77+C84</f>
        <v>7187.5056970661017</v>
      </c>
      <c r="G77" s="81" t="s">
        <v>47</v>
      </c>
      <c r="H77" s="81">
        <f>E68</f>
        <v>8178702.2797975568</v>
      </c>
      <c r="I77" s="81">
        <f>B76</f>
        <v>1924870.2651095449</v>
      </c>
      <c r="J77" s="81">
        <f>B83</f>
        <v>1043925.5183790962</v>
      </c>
      <c r="K77" s="81">
        <f>C59*33.3</f>
        <v>4235760</v>
      </c>
      <c r="L77" s="81">
        <f>SUM(H77:K77)</f>
        <v>15383258.063286198</v>
      </c>
      <c r="P77" s="81" t="s">
        <v>1313</v>
      </c>
    </row>
    <row r="78" spans="1:35">
      <c r="A78" s="29" t="s">
        <v>51</v>
      </c>
      <c r="B78" s="81">
        <f>$R$89*Y54</f>
        <v>1003061.7946627601</v>
      </c>
      <c r="C78" s="81">
        <f>B78/Q37</f>
        <v>1792.8162867921685</v>
      </c>
      <c r="E78" s="85">
        <f>C78+C85</f>
        <v>2765.124242020252</v>
      </c>
      <c r="G78" s="81" t="s">
        <v>49</v>
      </c>
      <c r="H78" s="81">
        <f>E69</f>
        <v>5539680.8202720713</v>
      </c>
      <c r="I78" s="81">
        <f>B77</f>
        <v>342306.2627549055</v>
      </c>
      <c r="J78" s="81">
        <f>B84</f>
        <v>185644.84540493923</v>
      </c>
      <c r="K78" s="81">
        <v>0</v>
      </c>
      <c r="L78" s="81">
        <f>SUM(H78:K78)</f>
        <v>6067631.9284319161</v>
      </c>
      <c r="P78" s="29" t="s">
        <v>1314</v>
      </c>
    </row>
    <row r="79" spans="1:35">
      <c r="G79" s="81" t="s">
        <v>51</v>
      </c>
      <c r="H79" s="81">
        <f>E70</f>
        <v>28240067.547190048</v>
      </c>
      <c r="I79" s="81">
        <f>B78</f>
        <v>1003061.7946627601</v>
      </c>
      <c r="J79" s="81">
        <f>B85</f>
        <v>543996.04115656926</v>
      </c>
      <c r="K79" s="81">
        <v>0</v>
      </c>
      <c r="L79" s="81">
        <f>SUM(H79:K79)</f>
        <v>29787125.383009374</v>
      </c>
      <c r="P79" s="29" t="s">
        <v>1315</v>
      </c>
      <c r="R79" s="265">
        <v>0.5</v>
      </c>
    </row>
    <row r="80" spans="1:35">
      <c r="A80" s="29" t="s">
        <v>1308</v>
      </c>
      <c r="G80" s="81"/>
      <c r="H80" s="81" t="s">
        <v>635</v>
      </c>
      <c r="I80" s="81" t="s">
        <v>1307</v>
      </c>
      <c r="J80" s="81" t="s">
        <v>1308</v>
      </c>
      <c r="K80" s="81" t="s">
        <v>1309</v>
      </c>
      <c r="L80" s="81" t="s">
        <v>21</v>
      </c>
    </row>
    <row r="81" spans="1:21">
      <c r="A81" s="29" t="s">
        <v>42</v>
      </c>
      <c r="B81" s="81">
        <f>$Q$111*Y50</f>
        <v>976220.36763559713</v>
      </c>
      <c r="C81" s="81">
        <f>B81/Q33</f>
        <v>12103.547415173467</v>
      </c>
      <c r="G81" s="81" t="s">
        <v>42</v>
      </c>
      <c r="H81" s="81">
        <f t="shared" ref="H81:L85" si="18">H75/1000</f>
        <v>4887.1747478448178</v>
      </c>
      <c r="I81" s="81">
        <f t="shared" si="18"/>
        <v>1800.0302940900851</v>
      </c>
      <c r="J81" s="81">
        <f t="shared" si="18"/>
        <v>976.22036763559709</v>
      </c>
      <c r="K81" s="81">
        <f t="shared" si="18"/>
        <v>0</v>
      </c>
      <c r="L81" s="81">
        <f t="shared" si="18"/>
        <v>7663.425409570501</v>
      </c>
      <c r="P81" s="29" t="s">
        <v>1316</v>
      </c>
      <c r="Q81" s="76" t="s">
        <v>1317</v>
      </c>
    </row>
    <row r="82" spans="1:21">
      <c r="A82" s="29" t="s">
        <v>46</v>
      </c>
      <c r="B82" s="81">
        <f>$Q$111*Y51</f>
        <v>1057353.0274237979</v>
      </c>
      <c r="C82" s="81">
        <f>B82/Q34</f>
        <v>58757.748413739711</v>
      </c>
      <c r="G82" s="81" t="s">
        <v>46</v>
      </c>
      <c r="H82" s="81">
        <f t="shared" si="18"/>
        <v>1404.2656897439938</v>
      </c>
      <c r="I82" s="81">
        <f t="shared" si="18"/>
        <v>1949.628940359449</v>
      </c>
      <c r="J82" s="81">
        <f t="shared" si="18"/>
        <v>1057.3530274237978</v>
      </c>
      <c r="K82" s="81">
        <f t="shared" si="18"/>
        <v>0</v>
      </c>
      <c r="L82" s="81">
        <f t="shared" si="18"/>
        <v>4411.2476575272412</v>
      </c>
    </row>
    <row r="83" spans="1:21">
      <c r="A83" s="29" t="s">
        <v>47</v>
      </c>
      <c r="B83" s="81">
        <f>$Q$111*Y52</f>
        <v>1043925.5183790962</v>
      </c>
      <c r="C83" s="81">
        <f>B83/Q35</f>
        <v>7778.4100591189872</v>
      </c>
      <c r="G83" s="81" t="s">
        <v>47</v>
      </c>
      <c r="H83" s="81">
        <f t="shared" si="18"/>
        <v>8178.7022797975569</v>
      </c>
      <c r="I83" s="81">
        <f t="shared" si="18"/>
        <v>1924.8702651095448</v>
      </c>
      <c r="J83" s="81">
        <f t="shared" si="18"/>
        <v>1043.9255183790963</v>
      </c>
      <c r="K83" s="81">
        <f t="shared" si="18"/>
        <v>4235.76</v>
      </c>
      <c r="L83" s="81">
        <f t="shared" si="18"/>
        <v>15383.258063286199</v>
      </c>
      <c r="P83" s="29" t="s">
        <v>21</v>
      </c>
      <c r="Q83" s="29" t="s">
        <v>1318</v>
      </c>
      <c r="R83" s="29" t="s">
        <v>1319</v>
      </c>
      <c r="S83" s="29" t="s">
        <v>1320</v>
      </c>
      <c r="T83" s="29" t="s">
        <v>1321</v>
      </c>
    </row>
    <row r="84" spans="1:21">
      <c r="A84" s="29" t="s">
        <v>49</v>
      </c>
      <c r="B84" s="81">
        <f>$Q$111*Y53</f>
        <v>185644.84540493923</v>
      </c>
      <c r="C84" s="81">
        <f>B84/Q36</f>
        <v>2527.3616502666209</v>
      </c>
      <c r="G84" s="81" t="s">
        <v>49</v>
      </c>
      <c r="H84" s="81">
        <f t="shared" si="18"/>
        <v>5539.6808202720713</v>
      </c>
      <c r="I84" s="81">
        <f t="shared" si="18"/>
        <v>342.3062627549055</v>
      </c>
      <c r="J84" s="81">
        <f t="shared" si="18"/>
        <v>185.64484540493922</v>
      </c>
      <c r="K84" s="81">
        <f t="shared" si="18"/>
        <v>0</v>
      </c>
      <c r="L84" s="81">
        <f t="shared" si="18"/>
        <v>6067.6319284319161</v>
      </c>
      <c r="P84" s="81">
        <v>16727</v>
      </c>
      <c r="Q84" s="81">
        <v>21060</v>
      </c>
      <c r="R84" s="81">
        <v>9716</v>
      </c>
      <c r="S84" s="81">
        <v>13910</v>
      </c>
      <c r="T84" s="81">
        <v>42</v>
      </c>
      <c r="U84" s="29" t="s">
        <v>1322</v>
      </c>
    </row>
    <row r="85" spans="1:21">
      <c r="A85" s="29" t="s">
        <v>51</v>
      </c>
      <c r="B85" s="81">
        <f>$Q$111*Y54</f>
        <v>543996.04115656926</v>
      </c>
      <c r="C85" s="81">
        <f>B85/Q37</f>
        <v>972.30795522808364</v>
      </c>
      <c r="G85" s="81" t="s">
        <v>51</v>
      </c>
      <c r="H85" s="81">
        <f t="shared" si="18"/>
        <v>28240.067547190047</v>
      </c>
      <c r="I85" s="81">
        <f t="shared" si="18"/>
        <v>1003.0617946627601</v>
      </c>
      <c r="J85" s="81">
        <f t="shared" si="18"/>
        <v>543.99604115656928</v>
      </c>
      <c r="K85" s="81">
        <f t="shared" si="18"/>
        <v>0</v>
      </c>
      <c r="L85" s="81">
        <f t="shared" si="18"/>
        <v>29787.125383009374</v>
      </c>
      <c r="P85" s="81">
        <f>P84*365</f>
        <v>6105355</v>
      </c>
      <c r="Q85" s="81">
        <f>Q84*365</f>
        <v>7686900</v>
      </c>
      <c r="R85" s="81">
        <f>R84*365</f>
        <v>3546340</v>
      </c>
      <c r="S85" s="81">
        <f>S84*365</f>
        <v>5077150</v>
      </c>
      <c r="T85" s="81">
        <f>T84*365</f>
        <v>15330</v>
      </c>
      <c r="U85" s="29" t="s">
        <v>33</v>
      </c>
    </row>
    <row r="86" spans="1:21">
      <c r="G86" s="81" t="s">
        <v>21</v>
      </c>
      <c r="H86" s="85">
        <f>SUM(H81:H85)</f>
        <v>48249.891084848488</v>
      </c>
      <c r="I86" s="85">
        <f>SUM(I81:I85)</f>
        <v>7019.8975569767435</v>
      </c>
      <c r="J86" s="85">
        <f>SUM(J81:J85)</f>
        <v>3807.1397999999999</v>
      </c>
      <c r="K86" s="85">
        <f>SUM(K81:K85)</f>
        <v>4235.76</v>
      </c>
      <c r="L86" s="85">
        <f>SUM(L81:L85)</f>
        <v>63312.68844182523</v>
      </c>
    </row>
    <row r="87" spans="1:21">
      <c r="A87" s="29" t="s">
        <v>1323</v>
      </c>
      <c r="P87" s="29" t="s">
        <v>1324</v>
      </c>
      <c r="R87" s="29">
        <v>3404.7</v>
      </c>
      <c r="S87" s="29" t="s">
        <v>1325</v>
      </c>
      <c r="U87" s="29" t="s">
        <v>1326</v>
      </c>
    </row>
    <row r="88" spans="1:21" ht="17.25" customHeight="1">
      <c r="A88" s="910" t="s">
        <v>923</v>
      </c>
      <c r="B88" s="832"/>
      <c r="C88" s="832"/>
      <c r="D88" s="832"/>
      <c r="E88" s="832"/>
      <c r="F88" s="832"/>
      <c r="G88" s="832"/>
      <c r="H88" s="832"/>
      <c r="I88" s="832"/>
      <c r="P88" s="29" t="s">
        <v>1327</v>
      </c>
      <c r="R88" s="86">
        <v>0.5</v>
      </c>
    </row>
    <row r="89" spans="1:21">
      <c r="A89" s="154"/>
      <c r="B89" s="154" t="s">
        <v>65</v>
      </c>
      <c r="C89" s="154" t="s">
        <v>67</v>
      </c>
      <c r="D89" s="154" t="s">
        <v>16</v>
      </c>
      <c r="E89" s="154" t="s">
        <v>6</v>
      </c>
      <c r="F89" s="154" t="s">
        <v>11</v>
      </c>
      <c r="G89" s="154" t="s">
        <v>17</v>
      </c>
      <c r="H89" s="154" t="s">
        <v>560</v>
      </c>
      <c r="I89" s="154" t="s">
        <v>21</v>
      </c>
      <c r="R89" s="81">
        <f>R85*1000*R87*R88/860/1000</f>
        <v>7019897.5569767449</v>
      </c>
      <c r="S89" s="29" t="s">
        <v>122</v>
      </c>
      <c r="U89" s="72" t="s">
        <v>1328</v>
      </c>
    </row>
    <row r="90" spans="1:21">
      <c r="A90" s="157" t="s">
        <v>561</v>
      </c>
      <c r="B90" s="155">
        <f>Q116/$R$141</f>
        <v>568352.33202519908</v>
      </c>
      <c r="C90" s="155">
        <f>R116/$R$141</f>
        <v>165688.44391546291</v>
      </c>
      <c r="D90" s="155">
        <f>S116/$R$141</f>
        <v>264183.31737123133</v>
      </c>
      <c r="E90" s="155">
        <v>0</v>
      </c>
      <c r="F90" s="155">
        <v>0</v>
      </c>
      <c r="G90" s="155">
        <v>0</v>
      </c>
      <c r="H90" s="155">
        <f>(T116+U116)/$R$141</f>
        <v>162707.44766129236</v>
      </c>
      <c r="I90" s="155">
        <f>SUM(B90:H90)</f>
        <v>1160931.5409731856</v>
      </c>
    </row>
    <row r="91" spans="1:21">
      <c r="A91" s="157" t="s">
        <v>562</v>
      </c>
      <c r="B91" s="155">
        <v>0</v>
      </c>
      <c r="C91" s="155">
        <v>0</v>
      </c>
      <c r="D91" s="155">
        <v>0</v>
      </c>
      <c r="E91" s="155">
        <f>R120/$R$141</f>
        <v>182335.07189684524</v>
      </c>
      <c r="F91" s="155">
        <f>Q120/$R$141</f>
        <v>1123178.277727098</v>
      </c>
      <c r="G91" s="155">
        <v>0</v>
      </c>
      <c r="H91" s="155">
        <v>0</v>
      </c>
      <c r="I91" s="155">
        <f>SUM(B91:H91)</f>
        <v>1305513.3496239432</v>
      </c>
      <c r="P91" s="29" t="s">
        <v>1329</v>
      </c>
    </row>
    <row r="94" spans="1:21">
      <c r="P94" s="81">
        <v>570000000</v>
      </c>
      <c r="Q94" s="29" t="s">
        <v>1330</v>
      </c>
    </row>
    <row r="95" spans="1:21">
      <c r="Q95" s="29" t="s">
        <v>1331</v>
      </c>
    </row>
    <row r="96" spans="1:21">
      <c r="P96" s="81">
        <f>P94/158.9</f>
        <v>3587161.7369414726</v>
      </c>
      <c r="Q96" s="29" t="s">
        <v>1332</v>
      </c>
      <c r="R96" s="29" t="s">
        <v>1333</v>
      </c>
    </row>
    <row r="97" spans="1:18">
      <c r="A97" s="29" t="s">
        <v>1334</v>
      </c>
      <c r="F97" s="29" t="s">
        <v>1335</v>
      </c>
      <c r="J97" s="645" t="s">
        <v>5</v>
      </c>
      <c r="K97" s="645">
        <v>0.65</v>
      </c>
      <c r="P97" s="81">
        <f>P96*0.136</f>
        <v>487853.99622404034</v>
      </c>
      <c r="Q97" s="29" t="s">
        <v>90</v>
      </c>
      <c r="R97" s="100" t="s">
        <v>1336</v>
      </c>
    </row>
    <row r="98" spans="1:18">
      <c r="A98" s="20">
        <v>4440000</v>
      </c>
      <c r="B98" s="29" t="s">
        <v>90</v>
      </c>
      <c r="E98" s="29" t="s">
        <v>1337</v>
      </c>
      <c r="F98" s="432">
        <v>5.445348837209302</v>
      </c>
      <c r="G98" s="432"/>
      <c r="H98" s="432"/>
      <c r="J98" s="645" t="s">
        <v>927</v>
      </c>
      <c r="K98" s="645">
        <v>0.8</v>
      </c>
      <c r="P98" s="81">
        <f>P97*10000000</f>
        <v>4878539962240.4033</v>
      </c>
      <c r="Q98" s="29" t="s">
        <v>1338</v>
      </c>
    </row>
    <row r="99" spans="1:18">
      <c r="A99" s="29" t="s">
        <v>46</v>
      </c>
      <c r="B99" s="19">
        <v>0.86</v>
      </c>
      <c r="C99" s="20">
        <f>A98*B99</f>
        <v>3818400</v>
      </c>
      <c r="E99" s="29" t="s">
        <v>1205</v>
      </c>
      <c r="F99" s="432"/>
      <c r="G99" s="432">
        <v>157.13271</v>
      </c>
      <c r="H99" s="432"/>
      <c r="J99" s="645" t="s">
        <v>928</v>
      </c>
      <c r="K99" s="645">
        <v>0.65</v>
      </c>
      <c r="P99" s="87"/>
    </row>
    <row r="100" spans="1:18">
      <c r="E100" s="29" t="s">
        <v>1194</v>
      </c>
      <c r="F100" s="432"/>
      <c r="G100" s="432"/>
      <c r="H100" s="432">
        <v>0.5</v>
      </c>
      <c r="J100" s="645" t="s">
        <v>929</v>
      </c>
      <c r="K100" s="645">
        <v>1</v>
      </c>
      <c r="P100" s="87">
        <f>P98/860</f>
        <v>5672720886.3260508</v>
      </c>
      <c r="Q100" s="81">
        <f>P100/1000</f>
        <v>5672720.8863260504</v>
      </c>
      <c r="R100" s="29" t="s">
        <v>122</v>
      </c>
    </row>
    <row r="101" spans="1:18">
      <c r="E101" s="29" t="s">
        <v>1339</v>
      </c>
      <c r="J101" s="645" t="s">
        <v>930</v>
      </c>
      <c r="K101" s="645">
        <v>3</v>
      </c>
    </row>
    <row r="102" spans="1:18">
      <c r="J102" s="645" t="s">
        <v>591</v>
      </c>
      <c r="K102" s="645">
        <v>0.85</v>
      </c>
      <c r="P102" s="29" t="s">
        <v>1340</v>
      </c>
      <c r="R102" s="29" t="s">
        <v>1341</v>
      </c>
    </row>
    <row r="104" spans="1:18" ht="17.25" customHeight="1" thickBot="1">
      <c r="P104" s="29" t="s">
        <v>1342</v>
      </c>
      <c r="Q104" s="29">
        <v>2</v>
      </c>
      <c r="R104" s="29" t="s">
        <v>1343</v>
      </c>
    </row>
    <row r="105" spans="1:18">
      <c r="A105" s="26" t="s">
        <v>1344</v>
      </c>
      <c r="B105" s="27"/>
      <c r="C105" s="27"/>
      <c r="D105" s="27"/>
      <c r="E105" s="27"/>
      <c r="F105" s="27"/>
      <c r="G105" s="27"/>
      <c r="H105" s="28" t="s">
        <v>763</v>
      </c>
      <c r="J105" s="29" t="s">
        <v>1345</v>
      </c>
      <c r="K105" s="29" t="s">
        <v>1216</v>
      </c>
      <c r="P105" s="29" t="s">
        <v>1346</v>
      </c>
      <c r="Q105" s="29">
        <v>65.849999999999994</v>
      </c>
    </row>
    <row r="106" spans="1:18">
      <c r="A106" s="48"/>
      <c r="B106" s="49" t="s">
        <v>65</v>
      </c>
      <c r="C106" s="49" t="s">
        <v>67</v>
      </c>
      <c r="D106" s="49" t="s">
        <v>16</v>
      </c>
      <c r="E106" s="49" t="s">
        <v>6</v>
      </c>
      <c r="F106" s="49" t="s">
        <v>11</v>
      </c>
      <c r="G106" s="49" t="s">
        <v>17</v>
      </c>
      <c r="H106" s="263" t="s">
        <v>560</v>
      </c>
      <c r="I106" s="29" t="s">
        <v>5</v>
      </c>
      <c r="J106" s="29">
        <v>0.65531489806111798</v>
      </c>
      <c r="K106" s="29">
        <v>0.34468510193888208</v>
      </c>
      <c r="P106" s="29" t="s">
        <v>1347</v>
      </c>
      <c r="Q106" s="29">
        <v>106.3</v>
      </c>
    </row>
    <row r="107" spans="1:18">
      <c r="A107" s="48" t="s">
        <v>42</v>
      </c>
      <c r="B107" s="57">
        <f t="shared" ref="B107:H111" si="19">$Z50*Q50/$Q33/860*10000000</f>
        <v>3814865.4835185129</v>
      </c>
      <c r="C107" s="57">
        <f t="shared" si="19"/>
        <v>62855.831794348123</v>
      </c>
      <c r="D107" s="57">
        <f t="shared" si="19"/>
        <v>367464.86279772746</v>
      </c>
      <c r="E107" s="57">
        <f t="shared" si="19"/>
        <v>556032.35818077193</v>
      </c>
      <c r="F107" s="57">
        <f t="shared" si="19"/>
        <v>24175.319920903123</v>
      </c>
      <c r="G107" s="57">
        <f t="shared" si="19"/>
        <v>7252.5959762709381</v>
      </c>
      <c r="H107" s="164">
        <f t="shared" si="19"/>
        <v>7252.5959762709381</v>
      </c>
      <c r="I107" s="29" t="s">
        <v>10</v>
      </c>
      <c r="J107" s="29">
        <v>0.94832134465410622</v>
      </c>
      <c r="K107" s="29">
        <v>5.1678655345893817E-2</v>
      </c>
      <c r="P107" s="29" t="s">
        <v>1348</v>
      </c>
      <c r="Q107" s="29">
        <v>6</v>
      </c>
    </row>
    <row r="108" spans="1:18">
      <c r="A108" s="48" t="s">
        <v>46</v>
      </c>
      <c r="B108" s="57">
        <f t="shared" si="19"/>
        <v>0</v>
      </c>
      <c r="C108" s="57">
        <f t="shared" si="19"/>
        <v>22204747.119011395</v>
      </c>
      <c r="D108" s="57">
        <f t="shared" si="19"/>
        <v>422500.47372326121</v>
      </c>
      <c r="E108" s="57">
        <f t="shared" si="19"/>
        <v>680695.20766525401</v>
      </c>
      <c r="F108" s="57">
        <f t="shared" si="19"/>
        <v>164305.73978126826</v>
      </c>
      <c r="G108" s="57">
        <f t="shared" si="19"/>
        <v>11736.124270090591</v>
      </c>
      <c r="H108" s="164">
        <f t="shared" si="19"/>
        <v>11736.124270090591</v>
      </c>
      <c r="P108" s="29" t="s">
        <v>1349</v>
      </c>
      <c r="Q108" s="29">
        <f>8.085+16.17</f>
        <v>24.255000000000003</v>
      </c>
    </row>
    <row r="109" spans="1:18">
      <c r="A109" s="48" t="s">
        <v>47</v>
      </c>
      <c r="B109" s="57">
        <f t="shared" si="19"/>
        <v>31072.799602442417</v>
      </c>
      <c r="C109" s="57">
        <f t="shared" si="19"/>
        <v>2215490.6116541442</v>
      </c>
      <c r="D109" s="57">
        <f t="shared" si="19"/>
        <v>192651.35753514295</v>
      </c>
      <c r="E109" s="57">
        <f t="shared" si="19"/>
        <v>466091.9940366362</v>
      </c>
      <c r="F109" s="57">
        <f t="shared" si="19"/>
        <v>183329.51765441027</v>
      </c>
      <c r="G109" s="57">
        <f t="shared" si="19"/>
        <v>7768.1999006106043</v>
      </c>
      <c r="H109" s="164">
        <f t="shared" si="19"/>
        <v>7768.1999006106043</v>
      </c>
      <c r="P109" s="29" t="s">
        <v>1350</v>
      </c>
      <c r="Q109" s="29">
        <f>144.6+9.8+26.2+7.8+41.8</f>
        <v>230.2</v>
      </c>
    </row>
    <row r="110" spans="1:18">
      <c r="A110" s="48" t="s">
        <v>49</v>
      </c>
      <c r="B110" s="57">
        <f t="shared" si="19"/>
        <v>372548.91871057678</v>
      </c>
      <c r="C110" s="57">
        <f t="shared" si="19"/>
        <v>245337.09280940425</v>
      </c>
      <c r="D110" s="57">
        <f t="shared" si="19"/>
        <v>99952.148922349879</v>
      </c>
      <c r="E110" s="57">
        <f t="shared" si="19"/>
        <v>188798.50351999421</v>
      </c>
      <c r="F110" s="57">
        <f t="shared" si="19"/>
        <v>5048.0883294116093</v>
      </c>
      <c r="G110" s="57">
        <f t="shared" si="19"/>
        <v>43918.368465881002</v>
      </c>
      <c r="H110" s="164">
        <f t="shared" si="19"/>
        <v>43918.368465881002</v>
      </c>
      <c r="Q110" s="81">
        <f>SUM(Q104:Q109)</f>
        <v>434.60499999999996</v>
      </c>
      <c r="R110" s="29" t="s">
        <v>1343</v>
      </c>
    </row>
    <row r="111" spans="1:18" ht="17.25" customHeight="1" thickBot="1">
      <c r="A111" s="52" t="s">
        <v>51</v>
      </c>
      <c r="B111" s="216">
        <f t="shared" si="19"/>
        <v>0</v>
      </c>
      <c r="C111" s="216">
        <f t="shared" si="19"/>
        <v>4354.1575148515085</v>
      </c>
      <c r="D111" s="216">
        <f t="shared" si="19"/>
        <v>65122.179520689882</v>
      </c>
      <c r="E111" s="216">
        <f t="shared" si="19"/>
        <v>283596.97752824519</v>
      </c>
      <c r="F111" s="216">
        <f t="shared" si="19"/>
        <v>17101.49286317153</v>
      </c>
      <c r="G111" s="216">
        <f t="shared" si="19"/>
        <v>9118.9316110741511</v>
      </c>
      <c r="H111" s="167">
        <f t="shared" si="19"/>
        <v>9118.9316110741511</v>
      </c>
      <c r="L111" s="29">
        <f>101.2-98.9</f>
        <v>2.2999999999999972</v>
      </c>
      <c r="Q111" s="81">
        <f>Q110*8760</f>
        <v>3807139.8</v>
      </c>
      <c r="R111" s="29" t="s">
        <v>1351</v>
      </c>
    </row>
    <row r="112" spans="1:18">
      <c r="H112" s="82"/>
      <c r="L112" s="29">
        <f>L111*1000000</f>
        <v>2299999.9999999972</v>
      </c>
    </row>
    <row r="113" spans="1:23">
      <c r="L113" s="20">
        <f>L112/K97</f>
        <v>3538461.5384615338</v>
      </c>
      <c r="P113" s="29" t="s">
        <v>1352</v>
      </c>
      <c r="U113" s="29" t="s">
        <v>1353</v>
      </c>
    </row>
    <row r="114" spans="1:23">
      <c r="K114" s="29" t="s">
        <v>994</v>
      </c>
      <c r="L114" s="20">
        <f>L113/Q33</f>
        <v>43871.1774793902</v>
      </c>
      <c r="Q114" s="29" t="s">
        <v>65</v>
      </c>
      <c r="R114" s="29" t="s">
        <v>67</v>
      </c>
      <c r="S114" s="29" t="s">
        <v>834</v>
      </c>
      <c r="T114" s="29" t="s">
        <v>560</v>
      </c>
      <c r="U114" s="29" t="s">
        <v>31</v>
      </c>
      <c r="V114" s="29" t="s">
        <v>21</v>
      </c>
    </row>
    <row r="115" spans="1:23">
      <c r="A115" s="29" t="s">
        <v>1222</v>
      </c>
      <c r="C115" s="277"/>
      <c r="D115" s="758" t="s">
        <v>65</v>
      </c>
      <c r="E115" s="758" t="s">
        <v>67</v>
      </c>
      <c r="F115" s="758" t="s">
        <v>16</v>
      </c>
      <c r="G115" s="758" t="s">
        <v>6</v>
      </c>
      <c r="H115" s="758" t="s">
        <v>11</v>
      </c>
      <c r="I115" s="758" t="s">
        <v>17</v>
      </c>
      <c r="J115" s="758" t="s">
        <v>560</v>
      </c>
      <c r="K115" s="758" t="s">
        <v>21</v>
      </c>
      <c r="Q115" s="81">
        <v>4048443</v>
      </c>
      <c r="R115" s="81">
        <f>460+503610+528290+348+1421+146090</f>
        <v>1180219</v>
      </c>
      <c r="S115" s="81">
        <f>102041+80122+1699647</f>
        <v>1881810</v>
      </c>
      <c r="T115" s="81">
        <f>183704+365996+8125+10636+91388</f>
        <v>659849</v>
      </c>
      <c r="U115" s="81">
        <f>47222+190738+261176</f>
        <v>499136</v>
      </c>
      <c r="V115" s="81">
        <f>SUM(Q115:U115)</f>
        <v>8269457</v>
      </c>
    </row>
    <row r="116" spans="1:23">
      <c r="C116" s="758" t="s">
        <v>42</v>
      </c>
      <c r="D116" s="249">
        <f>B107*$J$106</f>
        <v>2499938.1854488119</v>
      </c>
      <c r="E116" s="752"/>
      <c r="F116" s="752"/>
      <c r="G116" s="249">
        <v>0</v>
      </c>
      <c r="H116" s="752">
        <v>0</v>
      </c>
      <c r="I116" s="249">
        <v>0</v>
      </c>
      <c r="J116" s="752">
        <v>0</v>
      </c>
      <c r="K116" s="752">
        <f>SUM(D116:J116)</f>
        <v>2499938.1854488119</v>
      </c>
      <c r="Q116" s="81">
        <f t="shared" ref="Q116:V116" si="20">Q115*10000/860</f>
        <v>47074918.604651161</v>
      </c>
      <c r="R116" s="81">
        <f t="shared" si="20"/>
        <v>13723476.744186046</v>
      </c>
      <c r="S116" s="81">
        <f t="shared" si="20"/>
        <v>21881511.627906978</v>
      </c>
      <c r="T116" s="81">
        <f t="shared" si="20"/>
        <v>7672662.7906976743</v>
      </c>
      <c r="U116" s="81">
        <f t="shared" si="20"/>
        <v>5803906.9767441861</v>
      </c>
      <c r="V116" s="81">
        <f t="shared" si="20"/>
        <v>96156476.744186044</v>
      </c>
      <c r="W116" s="29" t="s">
        <v>122</v>
      </c>
    </row>
    <row r="117" spans="1:23">
      <c r="C117" s="758" t="s">
        <v>46</v>
      </c>
      <c r="D117" s="752">
        <v>0</v>
      </c>
      <c r="E117" s="752">
        <f>C108*J107</f>
        <v>21057235.645605277</v>
      </c>
      <c r="F117" s="752">
        <v>0</v>
      </c>
      <c r="G117" s="752">
        <v>0</v>
      </c>
      <c r="H117" s="752">
        <v>0</v>
      </c>
      <c r="I117" s="752">
        <v>0</v>
      </c>
      <c r="J117" s="752">
        <v>0</v>
      </c>
      <c r="K117" s="752">
        <f>SUM(D117:J117)</f>
        <v>21057235.645605277</v>
      </c>
      <c r="L117" s="20">
        <v>1277218.418945798</v>
      </c>
    </row>
    <row r="118" spans="1:23">
      <c r="C118" s="758" t="s">
        <v>47</v>
      </c>
      <c r="D118" s="752">
        <v>0</v>
      </c>
      <c r="E118" s="249">
        <f>C109*J107</f>
        <v>2100997.0359124062</v>
      </c>
      <c r="F118" s="752">
        <v>0</v>
      </c>
      <c r="G118" s="752">
        <v>0</v>
      </c>
      <c r="H118" s="752">
        <v>0</v>
      </c>
      <c r="I118" s="752">
        <v>0</v>
      </c>
      <c r="J118" s="752">
        <v>0</v>
      </c>
      <c r="K118" s="752">
        <f>SUM(D118:J118)</f>
        <v>2100997.0359124062</v>
      </c>
      <c r="L118" s="20">
        <f>D132*K97</f>
        <v>0</v>
      </c>
      <c r="N118" s="20"/>
      <c r="P118" s="29" t="s">
        <v>1354</v>
      </c>
      <c r="S118" s="29" t="s">
        <v>122</v>
      </c>
    </row>
    <row r="119" spans="1:23">
      <c r="C119" s="758" t="s">
        <v>49</v>
      </c>
      <c r="D119" s="752">
        <v>0</v>
      </c>
      <c r="E119" s="752">
        <v>0</v>
      </c>
      <c r="F119" s="752">
        <v>0</v>
      </c>
      <c r="G119" s="752">
        <v>0</v>
      </c>
      <c r="H119" s="752">
        <v>0</v>
      </c>
      <c r="I119" s="752">
        <v>0</v>
      </c>
      <c r="J119" s="752">
        <v>0</v>
      </c>
      <c r="K119" s="752">
        <f>SUM(D119:J119)</f>
        <v>0</v>
      </c>
      <c r="L119" s="20">
        <f>L112*K97/Q33</f>
        <v>18535.572485042361</v>
      </c>
      <c r="Q119" s="29" t="s">
        <v>11</v>
      </c>
      <c r="R119" s="29" t="s">
        <v>773</v>
      </c>
    </row>
    <row r="120" spans="1:23">
      <c r="C120" s="758" t="s">
        <v>51</v>
      </c>
      <c r="D120" s="752">
        <v>0</v>
      </c>
      <c r="E120" s="752">
        <v>0</v>
      </c>
      <c r="F120" s="752">
        <v>0</v>
      </c>
      <c r="G120" s="752">
        <v>0</v>
      </c>
      <c r="H120" s="752">
        <v>0</v>
      </c>
      <c r="I120" s="752">
        <v>0</v>
      </c>
      <c r="J120" s="752">
        <v>0</v>
      </c>
      <c r="K120" s="752">
        <f>SUM(D120:J120)</f>
        <v>0</v>
      </c>
      <c r="L120" s="23" t="e">
        <f>L119/L118</f>
        <v>#DIV/0!</v>
      </c>
      <c r="Q120" s="81">
        <f>80005359/860*1000</f>
        <v>93029487.209302336</v>
      </c>
      <c r="R120" s="81">
        <v>15102267</v>
      </c>
      <c r="S120" s="85">
        <f>R120+Q120</f>
        <v>108131754.20930234</v>
      </c>
    </row>
    <row r="121" spans="1:23">
      <c r="C121" s="758" t="s">
        <v>21</v>
      </c>
      <c r="D121" s="752">
        <f t="shared" ref="D121:K121" si="21">SUM(D116:D120)</f>
        <v>2499938.1854488119</v>
      </c>
      <c r="E121" s="752">
        <f t="shared" si="21"/>
        <v>23158232.681517683</v>
      </c>
      <c r="F121" s="752">
        <f t="shared" si="21"/>
        <v>0</v>
      </c>
      <c r="G121" s="752">
        <f t="shared" si="21"/>
        <v>0</v>
      </c>
      <c r="H121" s="752">
        <f t="shared" si="21"/>
        <v>0</v>
      </c>
      <c r="I121" s="752">
        <f t="shared" si="21"/>
        <v>0</v>
      </c>
      <c r="J121" s="752">
        <f t="shared" si="21"/>
        <v>0</v>
      </c>
      <c r="K121" s="752">
        <f t="shared" si="21"/>
        <v>25658170.866966493</v>
      </c>
    </row>
    <row r="122" spans="1:23">
      <c r="P122" s="29" t="s">
        <v>1355</v>
      </c>
      <c r="Q122" s="266"/>
      <c r="R122" s="267"/>
      <c r="S122" s="268"/>
      <c r="T122" s="268"/>
    </row>
    <row r="123" spans="1:23">
      <c r="A123" s="29" t="s">
        <v>1220</v>
      </c>
      <c r="C123" s="224"/>
      <c r="D123" s="750" t="s">
        <v>65</v>
      </c>
      <c r="E123" s="750" t="s">
        <v>67</v>
      </c>
      <c r="F123" s="750" t="s">
        <v>16</v>
      </c>
      <c r="G123" s="750" t="s">
        <v>6</v>
      </c>
      <c r="H123" s="750" t="s">
        <v>11</v>
      </c>
      <c r="I123" s="750" t="s">
        <v>17</v>
      </c>
      <c r="J123" s="750" t="s">
        <v>560</v>
      </c>
      <c r="K123" s="750" t="s">
        <v>21</v>
      </c>
      <c r="L123" s="85"/>
      <c r="P123" s="269"/>
      <c r="Q123" s="270"/>
      <c r="R123" s="266"/>
      <c r="S123" s="271"/>
      <c r="T123" s="271"/>
    </row>
    <row r="124" spans="1:23">
      <c r="C124" s="750" t="s">
        <v>42</v>
      </c>
      <c r="D124" s="253">
        <f>B107*K106</f>
        <v>1314927.2980697013</v>
      </c>
      <c r="E124" s="311">
        <f t="shared" ref="E124:J124" si="22">C107</f>
        <v>62855.831794348123</v>
      </c>
      <c r="F124" s="311">
        <f t="shared" si="22"/>
        <v>367464.86279772746</v>
      </c>
      <c r="G124" s="253">
        <f t="shared" si="22"/>
        <v>556032.35818077193</v>
      </c>
      <c r="H124" s="311">
        <f t="shared" si="22"/>
        <v>24175.319920903123</v>
      </c>
      <c r="I124" s="311">
        <f t="shared" si="22"/>
        <v>7252.5959762709381</v>
      </c>
      <c r="J124" s="311">
        <f t="shared" si="22"/>
        <v>7252.5959762709381</v>
      </c>
      <c r="K124" s="311">
        <f>SUM(D124:J124)</f>
        <v>2339960.8627159935</v>
      </c>
      <c r="P124" s="269"/>
      <c r="Q124" s="270"/>
      <c r="R124" s="266"/>
      <c r="S124" s="271"/>
      <c r="T124" s="271"/>
    </row>
    <row r="125" spans="1:23" ht="17.25" customHeight="1">
      <c r="C125" s="750" t="s">
        <v>46</v>
      </c>
      <c r="D125" s="311">
        <f>B108</f>
        <v>0</v>
      </c>
      <c r="E125" s="311">
        <f>C108*K107</f>
        <v>1147511.4734061186</v>
      </c>
      <c r="F125" s="311">
        <f t="shared" ref="F125:J128" si="23">D108</f>
        <v>422500.47372326121</v>
      </c>
      <c r="G125" s="311">
        <f t="shared" si="23"/>
        <v>680695.20766525401</v>
      </c>
      <c r="H125" s="311">
        <f t="shared" si="23"/>
        <v>164305.73978126826</v>
      </c>
      <c r="I125" s="311">
        <f t="shared" si="23"/>
        <v>11736.124270090591</v>
      </c>
      <c r="J125" s="311">
        <f t="shared" si="23"/>
        <v>11736.124270090591</v>
      </c>
      <c r="K125" s="311">
        <f>SUM(D125:J125)</f>
        <v>2438485.143116083</v>
      </c>
      <c r="P125" s="272" t="s">
        <v>1356</v>
      </c>
      <c r="Q125" s="272" t="s">
        <v>1357</v>
      </c>
      <c r="R125" s="272" t="s">
        <v>1358</v>
      </c>
      <c r="S125" s="272" t="s">
        <v>1359</v>
      </c>
    </row>
    <row r="126" spans="1:23" ht="17.25" customHeight="1">
      <c r="C126" s="750" t="s">
        <v>47</v>
      </c>
      <c r="D126" s="311">
        <f>B109</f>
        <v>31072.799602442417</v>
      </c>
      <c r="E126" s="253">
        <f>C109*K107</f>
        <v>114493.57574173801</v>
      </c>
      <c r="F126" s="311">
        <f t="shared" si="23"/>
        <v>192651.35753514295</v>
      </c>
      <c r="G126" s="311">
        <f t="shared" si="23"/>
        <v>466091.9940366362</v>
      </c>
      <c r="H126" s="311">
        <f t="shared" si="23"/>
        <v>183329.51765441027</v>
      </c>
      <c r="I126" s="311">
        <f t="shared" si="23"/>
        <v>7768.1999006106043</v>
      </c>
      <c r="J126" s="311">
        <f t="shared" si="23"/>
        <v>7768.1999006106043</v>
      </c>
      <c r="K126" s="311">
        <f>SUM(D126:J126)</f>
        <v>1003175.644371591</v>
      </c>
      <c r="P126" s="757" t="s">
        <v>1360</v>
      </c>
      <c r="Q126" s="757" t="s">
        <v>1361</v>
      </c>
      <c r="R126" s="273">
        <v>15374</v>
      </c>
      <c r="S126" s="274">
        <v>68230</v>
      </c>
    </row>
    <row r="127" spans="1:23" ht="17.25" customHeight="1">
      <c r="C127" s="750" t="s">
        <v>49</v>
      </c>
      <c r="D127" s="311">
        <f>B110</f>
        <v>372548.91871057678</v>
      </c>
      <c r="E127" s="311">
        <f>C110</f>
        <v>245337.09280940425</v>
      </c>
      <c r="F127" s="311">
        <f t="shared" si="23"/>
        <v>99952.148922349879</v>
      </c>
      <c r="G127" s="311">
        <f t="shared" si="23"/>
        <v>188798.50351999421</v>
      </c>
      <c r="H127" s="311">
        <f t="shared" si="23"/>
        <v>5048.0883294116093</v>
      </c>
      <c r="I127" s="311">
        <f t="shared" si="23"/>
        <v>43918.368465881002</v>
      </c>
      <c r="J127" s="311">
        <f t="shared" si="23"/>
        <v>43918.368465881002</v>
      </c>
      <c r="K127" s="311">
        <f>SUM(D127:J127)</f>
        <v>999521.48922349873</v>
      </c>
      <c r="P127" s="757" t="s">
        <v>1362</v>
      </c>
      <c r="Q127" s="757" t="s">
        <v>1363</v>
      </c>
      <c r="R127" s="273">
        <v>1273</v>
      </c>
      <c r="S127" s="274">
        <v>69612</v>
      </c>
    </row>
    <row r="128" spans="1:23" ht="17.25" customHeight="1">
      <c r="C128" s="750" t="s">
        <v>51</v>
      </c>
      <c r="D128" s="311">
        <f>B111</f>
        <v>0</v>
      </c>
      <c r="E128" s="311">
        <f>C111</f>
        <v>4354.1575148515085</v>
      </c>
      <c r="F128" s="311">
        <f t="shared" si="23"/>
        <v>65122.179520689882</v>
      </c>
      <c r="G128" s="311">
        <f t="shared" si="23"/>
        <v>283596.97752824519</v>
      </c>
      <c r="H128" s="311">
        <f t="shared" si="23"/>
        <v>17101.49286317153</v>
      </c>
      <c r="I128" s="311">
        <f t="shared" si="23"/>
        <v>9118.9316110741511</v>
      </c>
      <c r="J128" s="311">
        <f t="shared" si="23"/>
        <v>9118.9316110741511</v>
      </c>
      <c r="K128" s="311">
        <f>SUM(D128:J128)</f>
        <v>388412.67064910638</v>
      </c>
      <c r="P128" s="757" t="s">
        <v>1364</v>
      </c>
      <c r="Q128" s="757" t="s">
        <v>1365</v>
      </c>
      <c r="R128" s="273">
        <v>12364</v>
      </c>
      <c r="S128" s="274">
        <v>38714</v>
      </c>
    </row>
    <row r="129" spans="1:19" ht="17.25" customHeight="1">
      <c r="C129" s="750" t="s">
        <v>21</v>
      </c>
      <c r="D129" s="311">
        <f t="shared" ref="D129:K129" si="24">SUM(D124:D128)</f>
        <v>1718549.0163827206</v>
      </c>
      <c r="E129" s="311">
        <f t="shared" si="24"/>
        <v>1574552.1312664605</v>
      </c>
      <c r="F129" s="311">
        <f t="shared" si="24"/>
        <v>1147691.0224991713</v>
      </c>
      <c r="G129" s="311">
        <f t="shared" si="24"/>
        <v>2175215.0409309017</v>
      </c>
      <c r="H129" s="311">
        <f t="shared" si="24"/>
        <v>393960.15854916489</v>
      </c>
      <c r="I129" s="311">
        <f t="shared" si="24"/>
        <v>79794.220223927288</v>
      </c>
      <c r="J129" s="311">
        <f t="shared" si="24"/>
        <v>79794.220223927288</v>
      </c>
      <c r="K129" s="311">
        <f t="shared" si="24"/>
        <v>7169555.810076273</v>
      </c>
      <c r="L129" s="85">
        <f>K129+K121</f>
        <v>32827726.677042767</v>
      </c>
      <c r="P129" s="757" t="s">
        <v>1366</v>
      </c>
      <c r="Q129" s="757" t="s">
        <v>1367</v>
      </c>
      <c r="R129" s="273">
        <v>11999</v>
      </c>
      <c r="S129" s="274">
        <v>39139</v>
      </c>
    </row>
    <row r="130" spans="1:19" ht="17.25" customHeight="1">
      <c r="K130" s="85"/>
      <c r="P130" s="757" t="s">
        <v>1368</v>
      </c>
      <c r="Q130" s="757" t="s">
        <v>1369</v>
      </c>
      <c r="R130" s="275">
        <v>251</v>
      </c>
      <c r="S130" s="274">
        <v>69691</v>
      </c>
    </row>
    <row r="131" spans="1:19" ht="17.25" customHeight="1">
      <c r="A131" s="29" t="s">
        <v>1173</v>
      </c>
      <c r="C131" s="277"/>
      <c r="D131" s="758" t="s">
        <v>65</v>
      </c>
      <c r="E131" s="758" t="s">
        <v>67</v>
      </c>
      <c r="F131" s="758" t="s">
        <v>16</v>
      </c>
      <c r="G131" s="758" t="s">
        <v>6</v>
      </c>
      <c r="H131" s="758" t="s">
        <v>11</v>
      </c>
      <c r="I131" s="758" t="s">
        <v>17</v>
      </c>
      <c r="J131" s="758" t="s">
        <v>560</v>
      </c>
      <c r="K131" s="758" t="s">
        <v>21</v>
      </c>
      <c r="P131" s="757" t="s">
        <v>1370</v>
      </c>
      <c r="Q131" s="757" t="s">
        <v>1371</v>
      </c>
      <c r="R131" s="275">
        <v>864</v>
      </c>
      <c r="S131" s="274">
        <v>68230</v>
      </c>
    </row>
    <row r="132" spans="1:19" ht="17.25" customHeight="1">
      <c r="A132" s="29" t="s">
        <v>1372</v>
      </c>
      <c r="C132" s="758" t="s">
        <v>42</v>
      </c>
      <c r="D132" s="249">
        <f>D116*(1-Scenario!E40-Scenario!E41)</f>
        <v>0</v>
      </c>
      <c r="E132" s="752">
        <v>0</v>
      </c>
      <c r="F132" s="752">
        <v>0</v>
      </c>
      <c r="G132" s="249">
        <f>$D$116*Scenario!$E$40*(산업중심형!H100/산업중심형!F98)</f>
        <v>103296.61304384907</v>
      </c>
      <c r="H132" s="752">
        <v>0</v>
      </c>
      <c r="I132" s="249">
        <f>$D$116*Scenario!$E$41*(산업중심형!G99/산업중심형!F98)/33.3</f>
        <v>1191485.1128155815</v>
      </c>
      <c r="J132" s="752">
        <v>0</v>
      </c>
      <c r="K132" s="752">
        <f t="shared" ref="K132:K137" si="25">SUM(D132:J132)</f>
        <v>1294781.7258594306</v>
      </c>
      <c r="P132" s="913" t="s">
        <v>1373</v>
      </c>
      <c r="Q132" s="757" t="s">
        <v>1374</v>
      </c>
      <c r="R132" s="273">
        <v>3135</v>
      </c>
      <c r="S132" s="274">
        <v>73032</v>
      </c>
    </row>
    <row r="133" spans="1:19" ht="17.25" customHeight="1">
      <c r="C133" s="758" t="s">
        <v>46</v>
      </c>
      <c r="D133" s="752">
        <v>0</v>
      </c>
      <c r="E133" s="752">
        <f>E117*(1-Scenario!E42-Scenario!E43)</f>
        <v>8422894.2582421098</v>
      </c>
      <c r="F133" s="752">
        <v>0</v>
      </c>
      <c r="G133" s="752">
        <f>E117*Scenario!$E$42</f>
        <v>6317170.6936815828</v>
      </c>
      <c r="H133" s="752">
        <v>0</v>
      </c>
      <c r="I133" s="752">
        <f>E117*Scenario!$E$43</f>
        <v>6317170.6936815828</v>
      </c>
      <c r="J133" s="752">
        <v>0</v>
      </c>
      <c r="K133" s="752">
        <f t="shared" si="25"/>
        <v>21057235.645605274</v>
      </c>
      <c r="P133" s="914"/>
      <c r="Q133" s="757" t="s">
        <v>1375</v>
      </c>
      <c r="R133" s="273">
        <v>4263</v>
      </c>
      <c r="S133" s="274">
        <v>70849</v>
      </c>
    </row>
    <row r="134" spans="1:19" ht="17.25" customHeight="1">
      <c r="C134" s="758" t="s">
        <v>47</v>
      </c>
      <c r="D134" s="752">
        <v>0</v>
      </c>
      <c r="E134" s="752">
        <f>E118*(1-Scenario!E43-Scenario!E42)</f>
        <v>840398.8143649624</v>
      </c>
      <c r="F134" s="752">
        <v>0</v>
      </c>
      <c r="G134" s="752">
        <f>E118*Scenario!$E$42</f>
        <v>630299.11077372183</v>
      </c>
      <c r="H134" s="752">
        <v>0</v>
      </c>
      <c r="I134" s="752">
        <f>E118*Scenario!E43</f>
        <v>630299.11077372183</v>
      </c>
      <c r="J134" s="752">
        <v>0</v>
      </c>
      <c r="K134" s="752">
        <f t="shared" si="25"/>
        <v>2100997.0359124062</v>
      </c>
      <c r="P134" s="913" t="s">
        <v>1350</v>
      </c>
      <c r="Q134" s="913" t="s">
        <v>1376</v>
      </c>
      <c r="R134" s="273">
        <v>2633</v>
      </c>
      <c r="S134" s="274">
        <v>68636</v>
      </c>
    </row>
    <row r="135" spans="1:19" ht="17.25" customHeight="1">
      <c r="C135" s="758" t="s">
        <v>49</v>
      </c>
      <c r="D135" s="752">
        <v>0</v>
      </c>
      <c r="E135" s="752">
        <v>0</v>
      </c>
      <c r="F135" s="752">
        <v>0</v>
      </c>
      <c r="G135" s="752">
        <v>0</v>
      </c>
      <c r="H135" s="752">
        <v>0</v>
      </c>
      <c r="I135" s="752">
        <v>0</v>
      </c>
      <c r="J135" s="752">
        <v>0</v>
      </c>
      <c r="K135" s="752">
        <f t="shared" si="25"/>
        <v>0</v>
      </c>
      <c r="P135" s="914"/>
      <c r="Q135" s="914"/>
      <c r="R135" s="273">
        <v>3480</v>
      </c>
      <c r="S135" s="274">
        <v>71142</v>
      </c>
    </row>
    <row r="136" spans="1:19" ht="17.25" customHeight="1">
      <c r="C136" s="758" t="s">
        <v>51</v>
      </c>
      <c r="D136" s="752">
        <v>0</v>
      </c>
      <c r="E136" s="752">
        <v>0</v>
      </c>
      <c r="F136" s="752">
        <v>0</v>
      </c>
      <c r="G136" s="752">
        <v>0</v>
      </c>
      <c r="H136" s="752">
        <v>0</v>
      </c>
      <c r="I136" s="752">
        <v>0</v>
      </c>
      <c r="J136" s="752">
        <v>0</v>
      </c>
      <c r="K136" s="752">
        <f t="shared" si="25"/>
        <v>0</v>
      </c>
      <c r="P136" s="757" t="s">
        <v>1377</v>
      </c>
      <c r="Q136" s="757" t="s">
        <v>1378</v>
      </c>
      <c r="R136" s="275">
        <v>616</v>
      </c>
      <c r="S136" s="274">
        <v>44187</v>
      </c>
    </row>
    <row r="137" spans="1:19" ht="17.25" customHeight="1">
      <c r="C137" s="758" t="s">
        <v>21</v>
      </c>
      <c r="D137" s="752">
        <f t="shared" ref="D137:J137" si="26">SUM(D132:D136)</f>
        <v>0</v>
      </c>
      <c r="E137" s="752">
        <f t="shared" si="26"/>
        <v>9263293.0726070721</v>
      </c>
      <c r="F137" s="752">
        <f t="shared" si="26"/>
        <v>0</v>
      </c>
      <c r="G137" s="752">
        <f t="shared" si="26"/>
        <v>7050766.4174991539</v>
      </c>
      <c r="H137" s="752">
        <f t="shared" si="26"/>
        <v>0</v>
      </c>
      <c r="I137" s="752">
        <f t="shared" si="26"/>
        <v>8138954.9172708858</v>
      </c>
      <c r="J137" s="752">
        <f t="shared" si="26"/>
        <v>0</v>
      </c>
      <c r="K137" s="752">
        <f t="shared" si="25"/>
        <v>24453014.407377109</v>
      </c>
      <c r="P137" s="757" t="s">
        <v>1379</v>
      </c>
      <c r="Q137" s="757" t="s">
        <v>1380</v>
      </c>
      <c r="R137" s="275">
        <v>995</v>
      </c>
      <c r="S137" s="274">
        <v>38371</v>
      </c>
    </row>
    <row r="138" spans="1:19" ht="17.25" customHeight="1">
      <c r="P138" s="757" t="s">
        <v>1381</v>
      </c>
      <c r="Q138" s="757" t="s">
        <v>1382</v>
      </c>
      <c r="R138" s="273">
        <v>18700</v>
      </c>
      <c r="S138" s="274">
        <v>40529</v>
      </c>
    </row>
    <row r="139" spans="1:19" ht="17.25" customHeight="1">
      <c r="A139" s="29" t="s">
        <v>1383</v>
      </c>
      <c r="C139" s="224"/>
      <c r="D139" s="750" t="s">
        <v>65</v>
      </c>
      <c r="E139" s="750" t="s">
        <v>67</v>
      </c>
      <c r="F139" s="750" t="s">
        <v>16</v>
      </c>
      <c r="G139" s="750" t="s">
        <v>6</v>
      </c>
      <c r="H139" s="750" t="s">
        <v>11</v>
      </c>
      <c r="I139" s="750" t="s">
        <v>17</v>
      </c>
      <c r="J139" s="750" t="s">
        <v>560</v>
      </c>
      <c r="K139" s="750" t="s">
        <v>21</v>
      </c>
      <c r="P139" s="757" t="s">
        <v>1384</v>
      </c>
      <c r="Q139" s="757" t="s">
        <v>1385</v>
      </c>
      <c r="R139" s="273">
        <v>2369</v>
      </c>
      <c r="S139" s="274">
        <v>70019</v>
      </c>
    </row>
    <row r="140" spans="1:19" ht="17.25" customHeight="1">
      <c r="A140" s="29" t="s">
        <v>1386</v>
      </c>
      <c r="C140" s="750" t="s">
        <v>42</v>
      </c>
      <c r="D140" s="253">
        <f>D124*((1+Scenario!$E$45)^(Scenario!$H$4-Scenario!$I$4))</f>
        <v>1132191.4966560199</v>
      </c>
      <c r="E140" s="253">
        <f>E124*((1+Scenario!$E$45)^(Scenario!$H$4-Scenario!$I$4))</f>
        <v>54120.739889780401</v>
      </c>
      <c r="F140" s="253">
        <f>F124*((1+Scenario!$E$45)^(Scenario!$H$4-Scenario!$I$4))</f>
        <v>316398.17166333157</v>
      </c>
      <c r="G140" s="253">
        <f>G124*((1+Scenario!$E$45)^(Scenario!$H$4-Scenario!$I$4))</f>
        <v>478760.39133267285</v>
      </c>
      <c r="H140" s="253">
        <f>H124*((1+Scenario!$E$45)^(Scenario!$H$4-Scenario!$I$4))</f>
        <v>20815.669188377076</v>
      </c>
      <c r="I140" s="253">
        <f>I124*((1+Scenario!$E$45)^(Scenario!$H$4-Scenario!$I$4))</f>
        <v>6244.7007565131244</v>
      </c>
      <c r="J140" s="253">
        <f>J124*((1+Scenario!$E$45)^(Scenario!$H$4-Scenario!$I$4))</f>
        <v>6244.7007565131244</v>
      </c>
      <c r="K140" s="311">
        <f>SUM(D140:J140)</f>
        <v>2014775.8702432078</v>
      </c>
      <c r="P140" s="757" t="s">
        <v>1360</v>
      </c>
      <c r="Q140" s="757" t="s">
        <v>1387</v>
      </c>
      <c r="R140" s="273">
        <v>4511</v>
      </c>
      <c r="S140" s="274">
        <v>69632</v>
      </c>
    </row>
    <row r="141" spans="1:19">
      <c r="C141" s="750" t="s">
        <v>46</v>
      </c>
      <c r="D141" s="253">
        <f>D125*((1+Scenario!$E$45)^(Scenario!$H$4-Scenario!$I$4))</f>
        <v>0</v>
      </c>
      <c r="E141" s="253">
        <f>E125*((1+Scenario!$E$45)^(Scenario!$H$4-Scenario!$I$4))</f>
        <v>988041.49431899644</v>
      </c>
      <c r="F141" s="253">
        <f>F125*((1+Scenario!$E$45)^(Scenario!$H$4-Scenario!$I$4))</f>
        <v>363785.46888853185</v>
      </c>
      <c r="G141" s="253">
        <f>G125*((1+Scenario!$E$45)^(Scenario!$H$4-Scenario!$I$4))</f>
        <v>586098.81098707893</v>
      </c>
      <c r="H141" s="253">
        <f>H125*((1+Scenario!$E$45)^(Scenario!$H$4-Scenario!$I$4))</f>
        <v>141472.12678998461</v>
      </c>
      <c r="I141" s="253">
        <f>I125*((1+Scenario!$E$45)^(Scenario!$H$4-Scenario!$I$4))</f>
        <v>10105.151913570331</v>
      </c>
      <c r="J141" s="253">
        <f>J125*((1+Scenario!$E$45)^(Scenario!$H$4-Scenario!$I$4))</f>
        <v>10105.151913570331</v>
      </c>
      <c r="K141" s="311">
        <f>SUM(D141:J141)</f>
        <v>2099608.2048117323</v>
      </c>
      <c r="R141" s="276">
        <f>SUM(R126:R140)/1000</f>
        <v>82.826999999999998</v>
      </c>
      <c r="S141" s="29" t="s">
        <v>9</v>
      </c>
    </row>
    <row r="142" spans="1:19">
      <c r="C142" s="750" t="s">
        <v>47</v>
      </c>
      <c r="D142" s="253">
        <f>D126*((1+Scenario!$E$45)^(Scenario!$H$4-Scenario!$I$4))</f>
        <v>26754.604257456849</v>
      </c>
      <c r="E142" s="253">
        <f>E126*((1+Scenario!$E$45)^(Scenario!$H$4-Scenario!$I$4))</f>
        <v>98582.372627620687</v>
      </c>
      <c r="F142" s="253">
        <f>F126*((1+Scenario!$E$45)^(Scenario!$H$4-Scenario!$I$4))</f>
        <v>165878.54639623244</v>
      </c>
      <c r="G142" s="253">
        <f>G126*((1+Scenario!$E$45)^(Scenario!$H$4-Scenario!$I$4))</f>
        <v>401319.06386185269</v>
      </c>
      <c r="H142" s="253">
        <f>H126*((1+Scenario!$E$45)^(Scenario!$H$4-Scenario!$I$4))</f>
        <v>157852.16511899541</v>
      </c>
      <c r="I142" s="253">
        <f>I126*((1+Scenario!$E$45)^(Scenario!$H$4-Scenario!$I$4))</f>
        <v>6688.6510643642123</v>
      </c>
      <c r="J142" s="253">
        <f>J126*((1+Scenario!$E$45)^(Scenario!$H$4-Scenario!$I$4))</f>
        <v>6688.6510643642123</v>
      </c>
      <c r="K142" s="311">
        <f>SUM(D142:J142)</f>
        <v>863764.05439088657</v>
      </c>
    </row>
    <row r="143" spans="1:19">
      <c r="C143" s="750" t="s">
        <v>49</v>
      </c>
      <c r="D143" s="253">
        <f>D127*((1+Scenario!$E$45)^(Scenario!$H$4-Scenario!$I$4))</f>
        <v>320775.69495416421</v>
      </c>
      <c r="E143" s="253">
        <f>E127*((1+Scenario!$E$45)^(Scenario!$H$4-Scenario!$I$4))</f>
        <v>211242.53082347402</v>
      </c>
      <c r="F143" s="253">
        <f>F127*((1+Scenario!$E$45)^(Scenario!$H$4-Scenario!$I$4))</f>
        <v>86061.771816970897</v>
      </c>
      <c r="G143" s="253">
        <f>G127*((1+Scenario!$E$45)^(Scenario!$H$4-Scenario!$I$4))</f>
        <v>162561.12454316724</v>
      </c>
      <c r="H143" s="253">
        <f>H127*((1+Scenario!$E$45)^(Scenario!$H$4-Scenario!$I$4))</f>
        <v>4346.5541321702467</v>
      </c>
      <c r="I143" s="253">
        <f>I127*((1+Scenario!$E$45)^(Scenario!$H$4-Scenario!$I$4))</f>
        <v>37815.020949881145</v>
      </c>
      <c r="J143" s="253">
        <f>J127*((1+Scenario!$E$45)^(Scenario!$H$4-Scenario!$I$4))</f>
        <v>37815.020949881145</v>
      </c>
      <c r="K143" s="311">
        <f>SUM(D143:J143)</f>
        <v>860617.71816970897</v>
      </c>
    </row>
    <row r="144" spans="1:19">
      <c r="C144" s="750" t="s">
        <v>51</v>
      </c>
      <c r="D144" s="253">
        <f>D128*((1+Scenario!$E$45)^(Scenario!$H$4-Scenario!$I$4))</f>
        <v>0</v>
      </c>
      <c r="E144" s="253">
        <f>E128*((1+Scenario!$E$45)^(Scenario!$H$4-Scenario!$I$4))</f>
        <v>3749.0590701498022</v>
      </c>
      <c r="F144" s="253">
        <f>F128*((1+Scenario!$E$45)^(Scenario!$H$4-Scenario!$I$4))</f>
        <v>56072.132661074007</v>
      </c>
      <c r="G144" s="253">
        <f>G128*((1+Scenario!$E$45)^(Scenario!$H$4-Scenario!$I$4))</f>
        <v>244185.42903944454</v>
      </c>
      <c r="H144" s="253">
        <f>H128*((1+Scenario!$E$45)^(Scenario!$H$4-Scenario!$I$4))</f>
        <v>14724.89378555747</v>
      </c>
      <c r="I144" s="253">
        <f>I128*((1+Scenario!$E$45)^(Scenario!$H$4-Scenario!$I$4))</f>
        <v>7851.6712245627614</v>
      </c>
      <c r="J144" s="253">
        <f>J128*((1+Scenario!$E$45)^(Scenario!$H$4-Scenario!$I$4))</f>
        <v>7851.6712245627614</v>
      </c>
      <c r="K144" s="311">
        <f>SUM(D144:J144)</f>
        <v>334434.85700535134</v>
      </c>
    </row>
    <row r="145" spans="1:13">
      <c r="C145" s="750" t="s">
        <v>21</v>
      </c>
      <c r="D145" s="311">
        <f t="shared" ref="D145:K145" si="27">SUM(D140:D144)</f>
        <v>1479721.795867641</v>
      </c>
      <c r="E145" s="311">
        <f t="shared" si="27"/>
        <v>1355736.1967300214</v>
      </c>
      <c r="F145" s="311">
        <f t="shared" si="27"/>
        <v>988196.09142614086</v>
      </c>
      <c r="G145" s="311">
        <f t="shared" si="27"/>
        <v>1872924.8197642162</v>
      </c>
      <c r="H145" s="311">
        <f t="shared" si="27"/>
        <v>339211.40901508479</v>
      </c>
      <c r="I145" s="311">
        <f t="shared" si="27"/>
        <v>68705.195908891576</v>
      </c>
      <c r="J145" s="311">
        <f t="shared" si="27"/>
        <v>68705.195908891576</v>
      </c>
      <c r="K145" s="311">
        <f t="shared" si="27"/>
        <v>6173200.7046208866</v>
      </c>
      <c r="L145" s="85"/>
      <c r="M145" s="19">
        <f>G145/K145</f>
        <v>0.3033960678392098</v>
      </c>
    </row>
    <row r="147" spans="1:13">
      <c r="A147" s="29" t="s">
        <v>1383</v>
      </c>
      <c r="C147" s="224"/>
      <c r="D147" s="750" t="s">
        <v>65</v>
      </c>
      <c r="E147" s="750" t="s">
        <v>67</v>
      </c>
      <c r="F147" s="750" t="s">
        <v>16</v>
      </c>
      <c r="G147" s="750" t="s">
        <v>6</v>
      </c>
      <c r="H147" s="750" t="s">
        <v>11</v>
      </c>
      <c r="I147" s="750" t="s">
        <v>17</v>
      </c>
      <c r="J147" s="750" t="s">
        <v>560</v>
      </c>
      <c r="K147" s="750" t="s">
        <v>21</v>
      </c>
    </row>
    <row r="148" spans="1:13">
      <c r="A148" s="29" t="s">
        <v>1388</v>
      </c>
      <c r="C148" s="750" t="s">
        <v>42</v>
      </c>
      <c r="D148" s="253">
        <f>IF((D140*((1+Scenario!$E$46)^(Scenario!$H$4-Scenario!$I$4)))&lt;0,0,(D140*((1+Scenario!$E$46)^(Scenario!$H$4-Scenario!$I$4))))</f>
        <v>974850.53887157957</v>
      </c>
      <c r="E148" s="253">
        <f>IF((E140*((1+Scenario!$E$46)^(Scenario!$H$4-Scenario!$I$4)))&lt;0,0,(E140*((1+Scenario!$E$46)^(Scenario!$H$4-Scenario!$I$4))))</f>
        <v>46599.566064141123</v>
      </c>
      <c r="F148" s="253">
        <f>IF((F140*((1+Scenario!$E$46)^(Scenario!$H$4-Scenario!$I$4)))&lt;0,0,(F140*((1+Scenario!$E$46)^(Scenario!$H$4-Scenario!$I$4))))</f>
        <v>272428.23237497889</v>
      </c>
      <c r="G148" s="759">
        <f>G140+(D140-D148)*$K$97+(E140-E148)*$K$98+(F140-F148)*$K$102</f>
        <v>624423.40134817024</v>
      </c>
      <c r="H148" s="253">
        <f t="shared" ref="H148:J152" si="28">H140</f>
        <v>20815.669188377076</v>
      </c>
      <c r="I148" s="253">
        <f t="shared" si="28"/>
        <v>6244.7007565131244</v>
      </c>
      <c r="J148" s="253">
        <f t="shared" si="28"/>
        <v>6244.7007565131244</v>
      </c>
      <c r="K148" s="311">
        <f>SUM(D148:J148)</f>
        <v>1951606.8093602727</v>
      </c>
      <c r="M148" s="19">
        <f t="shared" ref="M148:M153" si="29">G148/K148</f>
        <v>0.31995348568846876</v>
      </c>
    </row>
    <row r="149" spans="1:13">
      <c r="C149" s="750" t="s">
        <v>46</v>
      </c>
      <c r="D149" s="253">
        <f>IF((D141*((1+Scenario!$E$46)^(Scenario!$H$4-Scenario!$I$4)))&lt;0,0,(D141*((1+Scenario!$E$46)^(Scenario!$H$4-Scenario!$I$4))))</f>
        <v>0</v>
      </c>
      <c r="E149" s="253">
        <f>IF((E141*((1+Scenario!$E$46)^(Scenario!$H$4-Scenario!$I$4)))&lt;0,0,(E141*((1+Scenario!$E$46)^(Scenario!$H$4-Scenario!$I$4))))</f>
        <v>850733.10125468078</v>
      </c>
      <c r="F149" s="253">
        <f>IF((F141*((1+Scenario!$E$46)^(Scenario!$H$4-Scenario!$I$4)))&lt;0,0,(F141*((1+Scenario!$E$46)^(Scenario!$H$4-Scenario!$I$4))))</f>
        <v>313230.10411849123</v>
      </c>
      <c r="G149" s="759">
        <f>G141+(D141-D149)*$K$97+(E141-E149)*$K$98+(F141-F149)*$K$102</f>
        <v>738917.58549306612</v>
      </c>
      <c r="H149" s="253">
        <f t="shared" si="28"/>
        <v>141472.12678998461</v>
      </c>
      <c r="I149" s="253">
        <f t="shared" si="28"/>
        <v>10105.151913570331</v>
      </c>
      <c r="J149" s="253">
        <f t="shared" si="28"/>
        <v>10105.151913570331</v>
      </c>
      <c r="K149" s="311">
        <f>SUM(D149:J149)</f>
        <v>2064563.2214833631</v>
      </c>
      <c r="M149" s="19">
        <f t="shared" si="29"/>
        <v>0.35790504151389607</v>
      </c>
    </row>
    <row r="150" spans="1:13">
      <c r="C150" s="750" t="s">
        <v>47</v>
      </c>
      <c r="D150" s="253">
        <f>IF((D142*((1+Scenario!$E$46)^(Scenario!$H$4-Scenario!$I$4)))&lt;0,0,(D142*((1+Scenario!$E$46)^(Scenario!$H$4-Scenario!$I$4))))</f>
        <v>23036.509684723209</v>
      </c>
      <c r="E150" s="253">
        <f>IF((E142*((1+Scenario!$E$46)^(Scenario!$H$4-Scenario!$I$4)))&lt;0,0,(E142*((1+Scenario!$E$46)^(Scenario!$H$4-Scenario!$I$4))))</f>
        <v>84882.353703520814</v>
      </c>
      <c r="F150" s="253">
        <f>IF((F142*((1+Scenario!$E$46)^(Scenario!$H$4-Scenario!$I$4)))&lt;0,0,(F142*((1+Scenario!$E$46)^(Scenario!$H$4-Scenario!$I$4))))</f>
        <v>142826.36004528386</v>
      </c>
      <c r="G150" s="759">
        <f>G142+(D142-D150)*$K$97+(E142-E150)*$K$98+(F142-F150)*$K$102</f>
        <v>434290.19887171575</v>
      </c>
      <c r="H150" s="253">
        <f t="shared" si="28"/>
        <v>157852.16511899541</v>
      </c>
      <c r="I150" s="253">
        <f t="shared" si="28"/>
        <v>6688.6510643642123</v>
      </c>
      <c r="J150" s="253">
        <f t="shared" si="28"/>
        <v>6688.6510643642123</v>
      </c>
      <c r="K150" s="311">
        <f>SUM(D150:J150)</f>
        <v>856264.88955296739</v>
      </c>
      <c r="M150" s="19">
        <f t="shared" si="29"/>
        <v>0.50719141257613265</v>
      </c>
    </row>
    <row r="151" spans="1:13">
      <c r="C151" s="750" t="s">
        <v>49</v>
      </c>
      <c r="D151" s="253">
        <f>IF((D143*((1+Scenario!$E$46)^(Scenario!$H$4-Scenario!$I$4)))&lt;0,0,(D143*((1+Scenario!$E$46)^(Scenario!$H$4-Scenario!$I$4))))</f>
        <v>276197.41007291706</v>
      </c>
      <c r="E151" s="253">
        <f>IF((E143*((1+Scenario!$E$46)^(Scenario!$H$4-Scenario!$I$4)))&lt;0,0,(E143*((1+Scenario!$E$46)^(Scenario!$H$4-Scenario!$I$4))))</f>
        <v>181886.09931631124</v>
      </c>
      <c r="F151" s="253">
        <f>IF((F143*((1+Scenario!$E$46)^(Scenario!$H$4-Scenario!$I$4)))&lt;0,0,(F143*((1+Scenario!$E$46)^(Scenario!$H$4-Scenario!$I$4))))</f>
        <v>74101.744165904587</v>
      </c>
      <c r="G151" s="759">
        <f>G143+(D143-D151)*$K$97+(E143-E151)*$K$98+(F143-F151)*$K$102</f>
        <v>225188.17842511446</v>
      </c>
      <c r="H151" s="253">
        <f t="shared" si="28"/>
        <v>4346.5541321702467</v>
      </c>
      <c r="I151" s="253">
        <f t="shared" si="28"/>
        <v>37815.020949881145</v>
      </c>
      <c r="J151" s="253">
        <f t="shared" si="28"/>
        <v>37815.020949881145</v>
      </c>
      <c r="K151" s="311">
        <f>SUM(D151:J151)</f>
        <v>837350.02801218</v>
      </c>
      <c r="M151" s="19">
        <f t="shared" si="29"/>
        <v>0.26892956456895095</v>
      </c>
    </row>
    <row r="152" spans="1:13">
      <c r="C152" s="750" t="s">
        <v>51</v>
      </c>
      <c r="D152" s="253">
        <f>IF((D144*((1+Scenario!$E$46)^(Scenario!$H$4-Scenario!$I$4)))&lt;0,0,(D144*((1+Scenario!$E$46)^(Scenario!$H$4-Scenario!$I$4))))</f>
        <v>0</v>
      </c>
      <c r="E152" s="253">
        <f>IF((E144*((1+Scenario!$E$46)^(Scenario!$H$4-Scenario!$I$4)))&lt;0,0,(E144*((1+Scenario!$E$46)^(Scenario!$H$4-Scenario!$I$4))))</f>
        <v>3228.051319579291</v>
      </c>
      <c r="F152" s="253">
        <f>IF((F144*((1+Scenario!$E$46)^(Scenario!$H$4-Scenario!$I$4)))&lt;0,0,(F144*((1+Scenario!$E$46)^(Scenario!$H$4-Scenario!$I$4))))</f>
        <v>48279.773255472501</v>
      </c>
      <c r="G152" s="759">
        <f>G144+(D144-D152)*$K$97+(E144-E152)*$K$98+(F144-F152)*$K$102</f>
        <v>251225.74073466222</v>
      </c>
      <c r="H152" s="253">
        <f t="shared" si="28"/>
        <v>14724.89378555747</v>
      </c>
      <c r="I152" s="253">
        <f t="shared" si="28"/>
        <v>7851.6712245627614</v>
      </c>
      <c r="J152" s="253">
        <f t="shared" si="28"/>
        <v>7851.6712245627614</v>
      </c>
      <c r="K152" s="311">
        <f>SUM(D152:J152)</f>
        <v>333161.80154439696</v>
      </c>
      <c r="M152" s="19">
        <f t="shared" si="29"/>
        <v>0.75406526069341118</v>
      </c>
    </row>
    <row r="153" spans="1:13">
      <c r="C153" s="750" t="s">
        <v>21</v>
      </c>
      <c r="D153" s="311">
        <f t="shared" ref="D153:K153" si="30">SUM(D148:D152)</f>
        <v>1274084.4586292198</v>
      </c>
      <c r="E153" s="311">
        <f t="shared" si="30"/>
        <v>1167329.1716582333</v>
      </c>
      <c r="F153" s="311">
        <f t="shared" si="30"/>
        <v>850866.21396013116</v>
      </c>
      <c r="G153" s="311">
        <f t="shared" si="30"/>
        <v>2274045.1048727287</v>
      </c>
      <c r="H153" s="311">
        <f t="shared" si="30"/>
        <v>339211.40901508479</v>
      </c>
      <c r="I153" s="311">
        <f t="shared" si="30"/>
        <v>68705.195908891576</v>
      </c>
      <c r="J153" s="311">
        <f t="shared" si="30"/>
        <v>68705.195908891576</v>
      </c>
      <c r="K153" s="311">
        <f t="shared" si="30"/>
        <v>6042946.7499531806</v>
      </c>
      <c r="L153" s="85">
        <f>K153+K137</f>
        <v>30495961.157330289</v>
      </c>
      <c r="M153" s="19">
        <f t="shared" si="29"/>
        <v>0.37631394069298185</v>
      </c>
    </row>
    <row r="155" spans="1:13">
      <c r="D155" s="49"/>
      <c r="E155" s="49"/>
      <c r="F155" s="49"/>
      <c r="G155" s="49"/>
      <c r="H155" s="49"/>
      <c r="I155" s="49"/>
      <c r="J155" s="49"/>
      <c r="K155" s="49"/>
    </row>
    <row r="156" spans="1:13">
      <c r="C156" s="49"/>
      <c r="D156" s="81"/>
      <c r="E156" s="81"/>
      <c r="F156" s="81"/>
      <c r="G156" s="81"/>
      <c r="H156" s="85"/>
      <c r="I156" s="85"/>
      <c r="J156" s="85"/>
      <c r="K156" s="85"/>
    </row>
    <row r="157" spans="1:13">
      <c r="C157" s="49"/>
      <c r="D157" s="81"/>
      <c r="E157" s="81"/>
      <c r="F157" s="81"/>
      <c r="G157" s="81"/>
      <c r="H157" s="85"/>
      <c r="I157" s="85"/>
      <c r="J157" s="85"/>
      <c r="K157" s="85"/>
      <c r="M157" s="19">
        <f>M145*(1.02)^30</f>
        <v>0.54955998205195955</v>
      </c>
    </row>
    <row r="158" spans="1:13">
      <c r="C158" s="49"/>
      <c r="D158" s="81"/>
      <c r="E158" s="81"/>
      <c r="F158" s="81"/>
      <c r="G158" s="81"/>
      <c r="H158" s="85"/>
      <c r="I158" s="85"/>
      <c r="J158" s="85"/>
      <c r="K158" s="85"/>
    </row>
    <row r="159" spans="1:13">
      <c r="C159" s="49"/>
      <c r="D159" s="81"/>
      <c r="E159" s="81"/>
      <c r="F159" s="81"/>
      <c r="G159" s="81"/>
      <c r="H159" s="85"/>
      <c r="I159" s="85"/>
      <c r="J159" s="85"/>
      <c r="K159" s="85"/>
    </row>
    <row r="160" spans="1:13">
      <c r="C160" s="49"/>
      <c r="D160" s="81"/>
      <c r="E160" s="81"/>
      <c r="F160" s="81"/>
      <c r="G160" s="81"/>
      <c r="H160" s="85"/>
      <c r="I160" s="85"/>
      <c r="J160" s="85"/>
      <c r="K160" s="85"/>
    </row>
    <row r="161" spans="3:12">
      <c r="C161" s="49"/>
      <c r="D161" s="85"/>
      <c r="E161" s="85"/>
      <c r="F161" s="85"/>
      <c r="G161" s="85"/>
      <c r="H161" s="85"/>
      <c r="I161" s="85"/>
      <c r="J161" s="85"/>
      <c r="K161" s="85"/>
      <c r="L161" s="85"/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00000000-0002-0000-1700-000000000000}">
      <formula1>$G$31:$H$31</formula1>
    </dataValidation>
    <dataValidation type="list" allowBlank="1" showInputMessage="1" showErrorMessage="1" sqref="E38" xr:uid="{00000000-0002-0000-1700-000001000000}">
      <formula1>$C$5:$G$5</formula1>
    </dataValidation>
  </dataValidations>
  <hyperlinks>
    <hyperlink ref="U14" r:id="rId1" xr:uid="{00000000-0004-0000-1700-000000000000}"/>
    <hyperlink ref="V75" r:id="rId2" xr:uid="{00000000-0004-0000-1700-000001000000}"/>
    <hyperlink ref="R97" r:id="rId3" xr:uid="{00000000-0004-0000-1700-000002000000}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2"/>
  <dimension ref="A1:AP72"/>
  <sheetViews>
    <sheetView topLeftCell="A10" zoomScale="85" zoomScaleNormal="85" workbookViewId="0">
      <selection activeCell="C15" sqref="C15"/>
    </sheetView>
  </sheetViews>
  <sheetFormatPr defaultColWidth="12.625" defaultRowHeight="16.5"/>
  <cols>
    <col min="1" max="1" width="14.625" style="29" bestFit="1" customWidth="1"/>
    <col min="2" max="6" width="12.625" style="29" customWidth="1"/>
    <col min="7" max="7" width="17.125" style="29" bestFit="1" customWidth="1"/>
    <col min="8" max="11" width="12.625" style="29" customWidth="1"/>
    <col min="12" max="12" width="14.625" style="29" bestFit="1" customWidth="1"/>
    <col min="13" max="14" width="12.625" style="29" customWidth="1"/>
    <col min="15" max="15" width="14.625" style="29" bestFit="1" customWidth="1"/>
    <col min="16" max="17" width="12.625" style="29" customWidth="1"/>
    <col min="18" max="18" width="14.625" style="29" bestFit="1" customWidth="1"/>
    <col min="19" max="19" width="12.625" style="29" customWidth="1"/>
    <col min="20" max="20" width="15.875" style="29" bestFit="1" customWidth="1"/>
    <col min="21" max="29" width="12.625" style="29" customWidth="1"/>
    <col min="30" max="30" width="14.625" style="29" bestFit="1" customWidth="1"/>
    <col min="31" max="40" width="12.625" style="29" customWidth="1"/>
    <col min="41" max="16384" width="12.625" style="29"/>
  </cols>
  <sheetData>
    <row r="1" spans="1:35">
      <c r="A1" s="29" t="s">
        <v>1389</v>
      </c>
      <c r="AB1" s="29" t="s">
        <v>1261</v>
      </c>
    </row>
    <row r="2" spans="1:35">
      <c r="AE2" s="29" t="s">
        <v>1264</v>
      </c>
    </row>
    <row r="3" spans="1:35">
      <c r="A3" s="29" t="s">
        <v>1390</v>
      </c>
      <c r="N3" s="29" t="s">
        <v>44</v>
      </c>
      <c r="AC3" s="29" t="s">
        <v>1265</v>
      </c>
      <c r="AD3" s="29" t="s">
        <v>1266</v>
      </c>
      <c r="AE3" s="29" t="s">
        <v>1267</v>
      </c>
    </row>
    <row r="4" spans="1:35">
      <c r="A4" s="912" t="s">
        <v>1391</v>
      </c>
      <c r="B4" s="912" t="s">
        <v>1247</v>
      </c>
      <c r="C4" s="838"/>
      <c r="D4" s="838"/>
      <c r="E4" s="838"/>
      <c r="F4" s="838"/>
      <c r="G4" s="838"/>
      <c r="H4" s="838"/>
      <c r="I4" s="838"/>
      <c r="J4" s="838"/>
      <c r="K4" s="839"/>
      <c r="L4" s="912" t="s">
        <v>1392</v>
      </c>
      <c r="M4" s="912" t="s">
        <v>1393</v>
      </c>
      <c r="N4" s="912" t="s">
        <v>1394</v>
      </c>
      <c r="AB4" s="29" t="s">
        <v>42</v>
      </c>
      <c r="AC4" s="57">
        <v>80.655722999999995</v>
      </c>
      <c r="AD4" s="57">
        <v>26.461925000000001</v>
      </c>
      <c r="AE4" s="57">
        <v>8.1845909999999993</v>
      </c>
      <c r="AF4" s="82">
        <f t="shared" ref="AF4:AF9" si="0">SUM(AC4:AE4)</f>
        <v>115.302239</v>
      </c>
    </row>
    <row r="5" spans="1:35">
      <c r="A5" s="851"/>
      <c r="B5" s="912" t="s">
        <v>1395</v>
      </c>
      <c r="C5" s="912" t="s">
        <v>1396</v>
      </c>
      <c r="D5" s="838"/>
      <c r="E5" s="838"/>
      <c r="F5" s="838"/>
      <c r="G5" s="838"/>
      <c r="H5" s="839"/>
      <c r="I5" s="912" t="s">
        <v>1397</v>
      </c>
      <c r="J5" s="838"/>
      <c r="K5" s="839"/>
      <c r="L5" s="851"/>
      <c r="M5" s="851"/>
      <c r="N5" s="851"/>
      <c r="AB5" s="29" t="s">
        <v>46</v>
      </c>
      <c r="AC5" s="57">
        <v>17.995125000000002</v>
      </c>
      <c r="AD5" s="57">
        <v>1.398293</v>
      </c>
      <c r="AE5" s="57">
        <v>2.7843550000000001</v>
      </c>
      <c r="AF5" s="82">
        <f t="shared" si="0"/>
        <v>22.177773000000002</v>
      </c>
    </row>
    <row r="6" spans="1:35">
      <c r="A6" s="827"/>
      <c r="B6" s="827"/>
      <c r="C6" s="60" t="s">
        <v>1395</v>
      </c>
      <c r="D6" s="60" t="s">
        <v>47</v>
      </c>
      <c r="E6" s="60" t="s">
        <v>1398</v>
      </c>
      <c r="F6" s="60" t="s">
        <v>1399</v>
      </c>
      <c r="G6" s="60" t="s">
        <v>1400</v>
      </c>
      <c r="H6" s="60" t="s">
        <v>26</v>
      </c>
      <c r="I6" s="60" t="s">
        <v>1395</v>
      </c>
      <c r="J6" s="60" t="s">
        <v>1401</v>
      </c>
      <c r="K6" s="60" t="s">
        <v>1402</v>
      </c>
      <c r="L6" s="827"/>
      <c r="M6" s="827"/>
      <c r="N6" s="827"/>
      <c r="AB6" s="29" t="s">
        <v>47</v>
      </c>
      <c r="AC6" s="57">
        <v>134.20808500000001</v>
      </c>
      <c r="AD6" s="57">
        <v>35.153019999999998</v>
      </c>
      <c r="AE6" s="57">
        <v>21.970521999999999</v>
      </c>
      <c r="AF6" s="82">
        <f t="shared" si="0"/>
        <v>191.331627</v>
      </c>
    </row>
    <row r="7" spans="1:35">
      <c r="A7" s="117">
        <v>20513707.699999999</v>
      </c>
      <c r="B7" s="117">
        <v>16891490.5</v>
      </c>
      <c r="C7" s="117">
        <v>15711049</v>
      </c>
      <c r="D7" s="117">
        <v>6369300</v>
      </c>
      <c r="E7" s="117">
        <v>4835550</v>
      </c>
      <c r="F7" s="117">
        <v>1690150</v>
      </c>
      <c r="G7" s="117">
        <v>731774</v>
      </c>
      <c r="H7" s="117">
        <v>2084275</v>
      </c>
      <c r="I7" s="117">
        <v>1180441.5</v>
      </c>
      <c r="J7" s="117">
        <v>849135.5</v>
      </c>
      <c r="K7" s="117">
        <v>331306</v>
      </c>
      <c r="L7" s="117">
        <v>561169.5</v>
      </c>
      <c r="M7" s="117">
        <v>1927752.9</v>
      </c>
      <c r="N7" s="117">
        <v>1133294.8</v>
      </c>
      <c r="AB7" s="29" t="s">
        <v>49</v>
      </c>
      <c r="AC7" s="57">
        <v>73.454008999999999</v>
      </c>
      <c r="AD7" s="57">
        <v>13.471546999999999</v>
      </c>
      <c r="AE7" s="57">
        <v>5.7755640000000001</v>
      </c>
      <c r="AF7" s="82">
        <f t="shared" si="0"/>
        <v>92.701120000000003</v>
      </c>
    </row>
    <row r="8" spans="1:35">
      <c r="AB8" s="29" t="s">
        <v>51</v>
      </c>
      <c r="AC8" s="57">
        <v>559.48944800000004</v>
      </c>
      <c r="AD8" s="57">
        <v>210.803393</v>
      </c>
      <c r="AE8" s="57">
        <v>93.509315000000001</v>
      </c>
      <c r="AF8" s="82">
        <f t="shared" si="0"/>
        <v>863.80215600000008</v>
      </c>
    </row>
    <row r="9" spans="1:35">
      <c r="A9" s="29" t="s">
        <v>1392</v>
      </c>
      <c r="AB9" s="29" t="s">
        <v>21</v>
      </c>
      <c r="AC9" s="57">
        <v>865.80238999999995</v>
      </c>
      <c r="AD9" s="57">
        <v>287.28817800000002</v>
      </c>
      <c r="AE9" s="57">
        <v>132.22434699999999</v>
      </c>
      <c r="AF9" s="82">
        <f t="shared" si="0"/>
        <v>1285.3149150000002</v>
      </c>
    </row>
    <row r="10" spans="1:35" ht="17.25" customHeight="1" thickBot="1">
      <c r="A10" s="49" t="s">
        <v>1403</v>
      </c>
      <c r="B10" s="49" t="s">
        <v>1404</v>
      </c>
      <c r="C10" s="49" t="s">
        <v>1051</v>
      </c>
      <c r="E10" s="29" t="s">
        <v>1405</v>
      </c>
      <c r="L10" s="29" t="s">
        <v>763</v>
      </c>
    </row>
    <row r="11" spans="1:35">
      <c r="A11" s="888" t="s">
        <v>919</v>
      </c>
      <c r="B11" s="832"/>
      <c r="C11" s="81">
        <v>561000</v>
      </c>
      <c r="E11" s="49"/>
      <c r="F11" s="49" t="s">
        <v>65</v>
      </c>
      <c r="G11" s="49" t="s">
        <v>67</v>
      </c>
      <c r="H11" s="49" t="s">
        <v>16</v>
      </c>
      <c r="I11" s="49" t="s">
        <v>6</v>
      </c>
      <c r="J11" s="49" t="s">
        <v>11</v>
      </c>
      <c r="K11" s="49" t="s">
        <v>17</v>
      </c>
      <c r="L11" s="49" t="s">
        <v>560</v>
      </c>
      <c r="AA11" s="29">
        <v>2020</v>
      </c>
      <c r="AB11" s="26" t="s">
        <v>1405</v>
      </c>
      <c r="AC11" s="27"/>
      <c r="AD11" s="27"/>
      <c r="AE11" s="27"/>
      <c r="AF11" s="27"/>
      <c r="AG11" s="27"/>
      <c r="AH11" s="27"/>
      <c r="AI11" s="28" t="s">
        <v>763</v>
      </c>
    </row>
    <row r="12" spans="1:35">
      <c r="A12" s="888" t="s">
        <v>1397</v>
      </c>
      <c r="B12" s="49" t="s">
        <v>1395</v>
      </c>
      <c r="C12" s="81">
        <v>482000</v>
      </c>
      <c r="E12" s="49" t="s">
        <v>42</v>
      </c>
      <c r="F12" s="81">
        <v>3814865.4835185129</v>
      </c>
      <c r="G12" s="81">
        <v>62855.831794348123</v>
      </c>
      <c r="H12" s="81">
        <v>367464.86279772752</v>
      </c>
      <c r="I12" s="81">
        <v>556032.35818077193</v>
      </c>
      <c r="J12" s="81">
        <v>24175.319920903119</v>
      </c>
      <c r="K12" s="81">
        <v>7252.5959762709381</v>
      </c>
      <c r="L12" s="81">
        <v>7252.5959762709381</v>
      </c>
      <c r="AB12" s="48"/>
      <c r="AC12" s="49" t="s">
        <v>65</v>
      </c>
      <c r="AD12" s="49" t="s">
        <v>67</v>
      </c>
      <c r="AE12" s="49" t="s">
        <v>16</v>
      </c>
      <c r="AF12" s="49" t="s">
        <v>6</v>
      </c>
      <c r="AG12" s="49" t="s">
        <v>11</v>
      </c>
      <c r="AH12" s="49" t="s">
        <v>17</v>
      </c>
      <c r="AI12" s="263" t="s">
        <v>560</v>
      </c>
    </row>
    <row r="13" spans="1:35">
      <c r="A13" s="832"/>
      <c r="B13" s="49" t="s">
        <v>1406</v>
      </c>
      <c r="C13" s="81">
        <v>35000</v>
      </c>
      <c r="E13" s="49" t="s">
        <v>46</v>
      </c>
      <c r="F13" s="81">
        <v>0</v>
      </c>
      <c r="G13" s="81">
        <v>22204747.119011391</v>
      </c>
      <c r="H13" s="81">
        <v>422500.47372326121</v>
      </c>
      <c r="I13" s="81">
        <v>680695.20766525401</v>
      </c>
      <c r="J13" s="81">
        <v>164305.73978126829</v>
      </c>
      <c r="K13" s="81">
        <v>11736.12427009059</v>
      </c>
      <c r="L13" s="81">
        <v>11736.12427009059</v>
      </c>
      <c r="AB13" s="48" t="s">
        <v>42</v>
      </c>
      <c r="AC13" s="57">
        <f>'온산국가산업단지 2050'!$AK21*AC21/$AC4/860*10000000</f>
        <v>3814865.4835185129</v>
      </c>
      <c r="AD13" s="57">
        <f>'온산국가산업단지 2050'!$AK21*AD21/$AC4/860*10000000</f>
        <v>62855.831794348123</v>
      </c>
      <c r="AE13" s="57">
        <f>'온산국가산업단지 2050'!$AK21*AE21/$AC4/860*10000000</f>
        <v>367464.86279772746</v>
      </c>
      <c r="AF13" s="57">
        <f>'온산국가산업단지 2050'!$AK21*AF21/$AC4/860*10000000</f>
        <v>556032.35818077193</v>
      </c>
      <c r="AG13" s="57">
        <f>'온산국가산업단지 2050'!$AK21*AG21/$AC4/860*10000000</f>
        <v>24175.319920903123</v>
      </c>
      <c r="AH13" s="57">
        <f>'온산국가산업단지 2050'!$AK21*AH21/$AC4/860*10000000</f>
        <v>7252.5959762709381</v>
      </c>
      <c r="AI13" s="164">
        <f>'온산국가산업단지 2050'!$AK21*AI21/$AC4/860*10000000</f>
        <v>7252.5959762709381</v>
      </c>
    </row>
    <row r="14" spans="1:35">
      <c r="A14" s="832"/>
      <c r="B14" s="49" t="s">
        <v>1407</v>
      </c>
      <c r="C14" s="81">
        <v>244000</v>
      </c>
      <c r="E14" s="49" t="s">
        <v>47</v>
      </c>
      <c r="F14" s="81">
        <v>31072.799602442421</v>
      </c>
      <c r="G14" s="81">
        <v>2215490.6116541438</v>
      </c>
      <c r="H14" s="81">
        <v>192651.35753514289</v>
      </c>
      <c r="I14" s="81">
        <v>466091.9940366362</v>
      </c>
      <c r="J14" s="81">
        <v>183329.5176544103</v>
      </c>
      <c r="K14" s="81">
        <v>7768.1999006106043</v>
      </c>
      <c r="L14" s="81">
        <v>7768.1999006106043</v>
      </c>
      <c r="AB14" s="48" t="s">
        <v>46</v>
      </c>
      <c r="AC14" s="57">
        <f>'온산국가산업단지 2050'!$AK22*AC22/$AC5/860*10000000</f>
        <v>0</v>
      </c>
      <c r="AD14" s="57">
        <f>'온산국가산업단지 2050'!$AK22*AD22/$AC5/860*10000000</f>
        <v>22204747.119011395</v>
      </c>
      <c r="AE14" s="57">
        <f>'온산국가산업단지 2050'!$AK22*AE22/$AC5/860*10000000</f>
        <v>422500.47372326121</v>
      </c>
      <c r="AF14" s="57">
        <f>'온산국가산업단지 2050'!$AK22*AF22/$AC5/860*10000000</f>
        <v>680695.20766525401</v>
      </c>
      <c r="AG14" s="57">
        <f>'온산국가산업단지 2050'!$AK22*AG22/$AC5/860*10000000</f>
        <v>164305.73978126826</v>
      </c>
      <c r="AH14" s="57">
        <f>'온산국가산업단지 2050'!$AK22*AH22/$AC5/860*10000000</f>
        <v>11736.124270090591</v>
      </c>
      <c r="AI14" s="164">
        <f>'온산국가산업단지 2050'!$AK22*AI22/$AC5/860*10000000</f>
        <v>11736.124270090591</v>
      </c>
    </row>
    <row r="15" spans="1:35">
      <c r="A15" s="832"/>
      <c r="B15" s="49" t="s">
        <v>1408</v>
      </c>
      <c r="C15" s="81">
        <v>191000</v>
      </c>
      <c r="E15" s="49" t="s">
        <v>49</v>
      </c>
      <c r="F15" s="81">
        <v>372548.91871057678</v>
      </c>
      <c r="G15" s="81">
        <v>245337.09280940419</v>
      </c>
      <c r="H15" s="81">
        <v>99952.148922349879</v>
      </c>
      <c r="I15" s="81">
        <v>188798.50351999421</v>
      </c>
      <c r="J15" s="81">
        <v>5048.0883294116093</v>
      </c>
      <c r="K15" s="81">
        <v>43918.368465881002</v>
      </c>
      <c r="L15" s="81">
        <v>43918.368465881002</v>
      </c>
      <c r="AB15" s="48" t="s">
        <v>47</v>
      </c>
      <c r="AC15" s="57">
        <f>'온산국가산업단지 2050'!$AK23*AC23/$AC6/860*10000000</f>
        <v>31072.799602442417</v>
      </c>
      <c r="AD15" s="57">
        <f>'온산국가산업단지 2050'!$AK23*AD23/$AC6/860*10000000</f>
        <v>2215490.6116541442</v>
      </c>
      <c r="AE15" s="57">
        <f>'온산국가산업단지 2050'!$AK23*AE23/$AC6/860*10000000</f>
        <v>192651.35753514295</v>
      </c>
      <c r="AF15" s="57">
        <f>'온산국가산업단지 2050'!$AK23*AF23/$AC6/860*10000000</f>
        <v>466091.9940366362</v>
      </c>
      <c r="AG15" s="57">
        <f>'온산국가산업단지 2050'!$AK23*AG23/$AC6/860*10000000</f>
        <v>183329.51765441027</v>
      </c>
      <c r="AH15" s="57">
        <f>'온산국가산업단지 2050'!$AK23*AH23/$AC6/860*10000000</f>
        <v>7768.1999006106043</v>
      </c>
      <c r="AI15" s="164">
        <f>'온산국가산업단지 2050'!$AK23*AI23/$AC6/860*10000000</f>
        <v>7768.1999006106043</v>
      </c>
    </row>
    <row r="16" spans="1:35">
      <c r="A16" s="832"/>
      <c r="B16" s="49" t="s">
        <v>1014</v>
      </c>
      <c r="C16" s="81">
        <v>12000</v>
      </c>
      <c r="E16" s="49" t="s">
        <v>51</v>
      </c>
      <c r="F16" s="81">
        <v>0</v>
      </c>
      <c r="G16" s="81">
        <v>4354.1575148515076</v>
      </c>
      <c r="H16" s="81">
        <v>65122.179520689882</v>
      </c>
      <c r="I16" s="81">
        <v>283596.97752824519</v>
      </c>
      <c r="J16" s="81">
        <v>17101.49286317153</v>
      </c>
      <c r="K16" s="81">
        <v>9118.9316110741511</v>
      </c>
      <c r="L16" s="81">
        <v>9118.9316110741511</v>
      </c>
      <c r="AB16" s="48" t="s">
        <v>49</v>
      </c>
      <c r="AC16" s="57">
        <f>'온산국가산업단지 2050'!$AK24*AC24/$AC7/860*10000000</f>
        <v>372548.91871057678</v>
      </c>
      <c r="AD16" s="57">
        <f>'온산국가산업단지 2050'!$AK24*AD24/$AC7/860*10000000</f>
        <v>245337.09280940425</v>
      </c>
      <c r="AE16" s="57">
        <f>'온산국가산업단지 2050'!$AK24*AE24/$AC7/860*10000000</f>
        <v>99952.148922349879</v>
      </c>
      <c r="AF16" s="57">
        <f>'온산국가산업단지 2050'!$AK24*AF24/$AC7/860*10000000</f>
        <v>188798.50351999421</v>
      </c>
      <c r="AG16" s="57">
        <f>'온산국가산업단지 2050'!$AK24*AG24/$AC7/860*10000000</f>
        <v>5048.0883294116093</v>
      </c>
      <c r="AH16" s="57">
        <f>'온산국가산업단지 2050'!$AK24*AH24/$AC7/860*10000000</f>
        <v>43918.368465881002</v>
      </c>
      <c r="AI16" s="164">
        <f>'온산국가산업단지 2050'!$AK24*AI24/$AC7/860*10000000</f>
        <v>43918.368465881002</v>
      </c>
    </row>
    <row r="17" spans="1:41" ht="17.25" customHeight="1" thickBot="1">
      <c r="A17" s="888" t="s">
        <v>1409</v>
      </c>
      <c r="B17" s="49" t="s">
        <v>1395</v>
      </c>
      <c r="C17" s="81">
        <v>79000</v>
      </c>
      <c r="N17" s="29" t="s">
        <v>1410</v>
      </c>
      <c r="AB17" s="52" t="s">
        <v>51</v>
      </c>
      <c r="AC17" s="216">
        <f>'온산국가산업단지 2050'!$AK25*AC25/$AC8/860*10000000</f>
        <v>0</v>
      </c>
      <c r="AD17" s="216">
        <f>'온산국가산업단지 2050'!$AK25*AD25/$AC8/860*10000000</f>
        <v>4354.1575148515085</v>
      </c>
      <c r="AE17" s="216">
        <f>'온산국가산업단지 2050'!$AK25*AE25/$AC8/860*10000000</f>
        <v>65122.179520689882</v>
      </c>
      <c r="AF17" s="216">
        <f>'온산국가산업단지 2050'!$AK25*AF25/$AC8/860*10000000</f>
        <v>283596.97752824519</v>
      </c>
      <c r="AG17" s="216">
        <f>'온산국가산업단지 2050'!$AK25*AG25/$AC8/860*10000000</f>
        <v>17101.49286317153</v>
      </c>
      <c r="AH17" s="216">
        <f>'온산국가산업단지 2050'!$AK25*AH25/$AC8/860*10000000</f>
        <v>9118.9316110741511</v>
      </c>
      <c r="AI17" s="167">
        <f>'온산국가산업단지 2050'!$AK25*AI25/$AC8/860*10000000</f>
        <v>9118.9316110741511</v>
      </c>
    </row>
    <row r="18" spans="1:41">
      <c r="A18" s="832"/>
      <c r="B18" s="49" t="s">
        <v>1411</v>
      </c>
      <c r="C18" s="81">
        <v>3000</v>
      </c>
      <c r="N18" s="29" t="s">
        <v>1412</v>
      </c>
    </row>
    <row r="19" spans="1:41">
      <c r="A19" s="832"/>
      <c r="B19" s="49" t="s">
        <v>1413</v>
      </c>
      <c r="C19" s="81">
        <v>76000</v>
      </c>
      <c r="AB19" s="29" t="s">
        <v>1272</v>
      </c>
      <c r="AE19" s="29" t="s">
        <v>1273</v>
      </c>
    </row>
    <row r="20" spans="1:41">
      <c r="N20" s="277" t="s">
        <v>1414</v>
      </c>
      <c r="O20" s="302">
        <v>0.93700000000000006</v>
      </c>
      <c r="P20" s="277" t="s">
        <v>378</v>
      </c>
      <c r="AC20" s="29" t="s">
        <v>65</v>
      </c>
      <c r="AD20" s="29" t="s">
        <v>67</v>
      </c>
      <c r="AE20" s="29" t="s">
        <v>16</v>
      </c>
      <c r="AF20" s="29" t="s">
        <v>6</v>
      </c>
      <c r="AG20" s="29" t="s">
        <v>11</v>
      </c>
      <c r="AH20" s="29" t="s">
        <v>17</v>
      </c>
      <c r="AI20" s="29" t="s">
        <v>560</v>
      </c>
      <c r="AK20" s="29" t="s">
        <v>964</v>
      </c>
    </row>
    <row r="21" spans="1:41">
      <c r="A21" s="224" t="s">
        <v>1</v>
      </c>
      <c r="B21" s="224"/>
      <c r="C21" s="224"/>
      <c r="D21" s="224"/>
      <c r="E21" s="224"/>
      <c r="F21" s="224"/>
      <c r="G21" s="224"/>
      <c r="H21" s="224"/>
      <c r="I21" s="224" t="s">
        <v>122</v>
      </c>
      <c r="AB21" s="29" t="s">
        <v>42</v>
      </c>
      <c r="AC21" s="56">
        <v>0.78900000000000003</v>
      </c>
      <c r="AD21" s="56">
        <v>1.2999999999999999E-2</v>
      </c>
      <c r="AE21" s="56">
        <v>7.5999999999999998E-2</v>
      </c>
      <c r="AF21" s="56">
        <v>0.115</v>
      </c>
      <c r="AG21" s="56">
        <v>5.0000000000000001E-3</v>
      </c>
      <c r="AH21" s="56">
        <v>1.5E-3</v>
      </c>
      <c r="AI21" s="56">
        <v>1.5E-3</v>
      </c>
      <c r="AK21" s="81">
        <v>33537.9</v>
      </c>
      <c r="AL21" s="29" t="s">
        <v>42</v>
      </c>
    </row>
    <row r="22" spans="1:41">
      <c r="A22" s="224"/>
      <c r="B22" s="750" t="s">
        <v>65</v>
      </c>
      <c r="C22" s="750" t="s">
        <v>67</v>
      </c>
      <c r="D22" s="750" t="s">
        <v>16</v>
      </c>
      <c r="E22" s="750" t="s">
        <v>6</v>
      </c>
      <c r="F22" s="750" t="s">
        <v>11</v>
      </c>
      <c r="G22" s="750" t="s">
        <v>17</v>
      </c>
      <c r="H22" s="750" t="s">
        <v>560</v>
      </c>
      <c r="I22" s="750" t="s">
        <v>21</v>
      </c>
      <c r="N22" s="224"/>
      <c r="O22" s="750" t="s">
        <v>65</v>
      </c>
      <c r="P22" s="750" t="s">
        <v>67</v>
      </c>
      <c r="Q22" s="750" t="s">
        <v>16</v>
      </c>
      <c r="R22" s="750" t="s">
        <v>6</v>
      </c>
      <c r="S22" s="750" t="s">
        <v>11</v>
      </c>
      <c r="T22" s="750" t="s">
        <v>17</v>
      </c>
      <c r="U22" s="750" t="s">
        <v>560</v>
      </c>
      <c r="V22" s="750" t="s">
        <v>21</v>
      </c>
      <c r="AA22" s="49"/>
      <c r="AB22" s="29" t="s">
        <v>46</v>
      </c>
      <c r="AC22" s="56">
        <v>0</v>
      </c>
      <c r="AD22" s="56">
        <v>0.94599999999999995</v>
      </c>
      <c r="AE22" s="56">
        <v>1.7999999999999999E-2</v>
      </c>
      <c r="AF22" s="56">
        <v>2.9000000000000001E-2</v>
      </c>
      <c r="AG22" s="56">
        <v>7.0000000000000001E-3</v>
      </c>
      <c r="AH22" s="56">
        <v>5.0000000000000001E-4</v>
      </c>
      <c r="AI22" s="56">
        <v>5.0000000000000001E-4</v>
      </c>
      <c r="AK22" s="81">
        <v>36325.199999999997</v>
      </c>
      <c r="AL22" s="29" t="s">
        <v>46</v>
      </c>
      <c r="AN22" s="29" t="s">
        <v>1222</v>
      </c>
      <c r="AO22" s="29" t="s">
        <v>1220</v>
      </c>
    </row>
    <row r="23" spans="1:41">
      <c r="A23" s="750" t="s">
        <v>42</v>
      </c>
      <c r="B23" s="253">
        <f t="shared" ref="B23:H23" si="1">F12*$F$7/1000000</f>
        <v>6447694.8969688145</v>
      </c>
      <c r="C23" s="253">
        <f t="shared" si="1"/>
        <v>106235.78410721748</v>
      </c>
      <c r="D23" s="253">
        <f t="shared" si="1"/>
        <v>621070.73785757925</v>
      </c>
      <c r="E23" s="253">
        <f t="shared" si="1"/>
        <v>939778.09017923172</v>
      </c>
      <c r="F23" s="253">
        <f t="shared" si="1"/>
        <v>40859.916964314405</v>
      </c>
      <c r="G23" s="253">
        <f t="shared" si="1"/>
        <v>12257.975089294327</v>
      </c>
      <c r="H23" s="253">
        <f t="shared" si="1"/>
        <v>12257.975089294327</v>
      </c>
      <c r="I23" s="253">
        <f>SUM(B23:H23)</f>
        <v>8180155.3762557451</v>
      </c>
      <c r="N23" s="750" t="s">
        <v>42</v>
      </c>
      <c r="O23" s="81">
        <f t="shared" ref="O23:V27" si="2">B23*$O$20</f>
        <v>6041490.1184597798</v>
      </c>
      <c r="P23" s="81">
        <f t="shared" si="2"/>
        <v>99542.929708462776</v>
      </c>
      <c r="Q23" s="81">
        <f t="shared" si="2"/>
        <v>581943.28137255181</v>
      </c>
      <c r="R23" s="81">
        <f t="shared" si="2"/>
        <v>880572.07049794018</v>
      </c>
      <c r="S23" s="81">
        <f t="shared" si="2"/>
        <v>38285.742195562598</v>
      </c>
      <c r="T23" s="81">
        <f t="shared" si="2"/>
        <v>11485.722658668785</v>
      </c>
      <c r="U23" s="81">
        <f t="shared" si="2"/>
        <v>11485.722658668785</v>
      </c>
      <c r="V23" s="81">
        <f t="shared" si="2"/>
        <v>7664805.5875516338</v>
      </c>
      <c r="AA23" s="87"/>
      <c r="AB23" s="29" t="s">
        <v>47</v>
      </c>
      <c r="AC23" s="56">
        <v>0.01</v>
      </c>
      <c r="AD23" s="56">
        <v>0.71299999999999997</v>
      </c>
      <c r="AE23" s="56">
        <v>6.2E-2</v>
      </c>
      <c r="AF23" s="56">
        <v>0.15</v>
      </c>
      <c r="AG23" s="56">
        <v>5.8999999999999997E-2</v>
      </c>
      <c r="AH23" s="56">
        <v>2.5000000000000001E-3</v>
      </c>
      <c r="AI23" s="56">
        <v>2.5000000000000001E-3</v>
      </c>
      <c r="AK23" s="81">
        <v>35863.9</v>
      </c>
      <c r="AL23" s="29" t="s">
        <v>47</v>
      </c>
      <c r="AN23" s="258">
        <v>27175.89582698849</v>
      </c>
      <c r="AO23" s="81">
        <f>AK23-AN23</f>
        <v>8688.0041730115117</v>
      </c>
    </row>
    <row r="24" spans="1:41">
      <c r="A24" s="750" t="s">
        <v>46</v>
      </c>
      <c r="B24" s="253">
        <v>0</v>
      </c>
      <c r="C24" s="253">
        <v>0</v>
      </c>
      <c r="D24" s="253">
        <v>0</v>
      </c>
      <c r="E24" s="253">
        <v>0</v>
      </c>
      <c r="F24" s="253">
        <v>0</v>
      </c>
      <c r="G24" s="253">
        <v>0</v>
      </c>
      <c r="H24" s="253">
        <v>0</v>
      </c>
      <c r="I24" s="253">
        <f>SUM(B24:H24)</f>
        <v>0</v>
      </c>
      <c r="N24" s="750" t="s">
        <v>46</v>
      </c>
      <c r="O24" s="81">
        <f t="shared" si="2"/>
        <v>0</v>
      </c>
      <c r="P24" s="81">
        <f t="shared" si="2"/>
        <v>0</v>
      </c>
      <c r="Q24" s="81">
        <f t="shared" si="2"/>
        <v>0</v>
      </c>
      <c r="R24" s="81">
        <f t="shared" si="2"/>
        <v>0</v>
      </c>
      <c r="S24" s="81">
        <f t="shared" si="2"/>
        <v>0</v>
      </c>
      <c r="T24" s="81">
        <f t="shared" si="2"/>
        <v>0</v>
      </c>
      <c r="U24" s="81">
        <f t="shared" si="2"/>
        <v>0</v>
      </c>
      <c r="V24" s="81">
        <f t="shared" si="2"/>
        <v>0</v>
      </c>
      <c r="AA24" s="87"/>
      <c r="AB24" s="29" t="s">
        <v>49</v>
      </c>
      <c r="AC24" s="56">
        <v>0.36899999999999999</v>
      </c>
      <c r="AD24" s="56">
        <v>0.24299999999999999</v>
      </c>
      <c r="AE24" s="56">
        <v>9.9000000000000005E-2</v>
      </c>
      <c r="AF24" s="56">
        <v>0.187</v>
      </c>
      <c r="AG24" s="56">
        <v>5.0000000000000001E-3</v>
      </c>
      <c r="AH24" s="56">
        <v>4.3499999999999997E-2</v>
      </c>
      <c r="AI24" s="56">
        <v>4.3499999999999997E-2</v>
      </c>
      <c r="AK24" s="81">
        <v>6377.8</v>
      </c>
      <c r="AL24" s="29" t="s">
        <v>49</v>
      </c>
      <c r="AN24" s="56">
        <f>AN23/$AK$23</f>
        <v>0.7577507138651538</v>
      </c>
      <c r="AO24" s="56">
        <f>AO23/$AK$23</f>
        <v>0.24224928613484623</v>
      </c>
    </row>
    <row r="25" spans="1:41">
      <c r="A25" s="750" t="s">
        <v>47</v>
      </c>
      <c r="B25" s="253">
        <f t="shared" ref="B25:H25" si="3">F14*$D$7/1000000</f>
        <v>197911.98250783651</v>
      </c>
      <c r="C25" s="253">
        <f t="shared" si="3"/>
        <v>14111124.352808738</v>
      </c>
      <c r="D25" s="253">
        <f t="shared" si="3"/>
        <v>1227054.2915485858</v>
      </c>
      <c r="E25" s="253">
        <f t="shared" si="3"/>
        <v>2968679.7376175467</v>
      </c>
      <c r="F25" s="253">
        <f t="shared" si="3"/>
        <v>1167680.6967962356</v>
      </c>
      <c r="G25" s="253">
        <f t="shared" si="3"/>
        <v>49477.99562695912</v>
      </c>
      <c r="H25" s="253">
        <f t="shared" si="3"/>
        <v>49477.99562695912</v>
      </c>
      <c r="I25" s="253">
        <f>SUM(B25:H25)</f>
        <v>19771407.052532863</v>
      </c>
      <c r="N25" s="750" t="s">
        <v>47</v>
      </c>
      <c r="O25" s="81">
        <f t="shared" si="2"/>
        <v>185443.52760984283</v>
      </c>
      <c r="P25" s="81">
        <f t="shared" si="2"/>
        <v>13222123.518581789</v>
      </c>
      <c r="Q25" s="81">
        <f t="shared" si="2"/>
        <v>1149749.8711810249</v>
      </c>
      <c r="R25" s="81">
        <f t="shared" si="2"/>
        <v>2781652.9141476415</v>
      </c>
      <c r="S25" s="81">
        <f t="shared" si="2"/>
        <v>1094116.8128980729</v>
      </c>
      <c r="T25" s="81">
        <f t="shared" si="2"/>
        <v>46360.8819024607</v>
      </c>
      <c r="U25" s="81">
        <f t="shared" si="2"/>
        <v>46360.8819024607</v>
      </c>
      <c r="V25" s="81">
        <f t="shared" si="2"/>
        <v>18525808.408223294</v>
      </c>
      <c r="AA25" s="87"/>
      <c r="AB25" s="29" t="s">
        <v>51</v>
      </c>
      <c r="AC25" s="56">
        <f>[3]산업중심형!AB70</f>
        <v>0</v>
      </c>
      <c r="AD25" s="56">
        <f>[3]산업중심형!AC70</f>
        <v>1.1210132531400019E-2</v>
      </c>
      <c r="AE25" s="56">
        <f>[3]산업중심형!AD70</f>
        <v>0.16766234585462722</v>
      </c>
      <c r="AF25" s="56">
        <f>[3]산업중심형!AE70</f>
        <v>0.73014347614948916</v>
      </c>
      <c r="AG25" s="56">
        <f>[3]산업중심형!AF70</f>
        <v>4.402918379205268E-2</v>
      </c>
      <c r="AH25" s="56">
        <f>[3]산업중심형!AG70</f>
        <v>2.3477430836215517E-2</v>
      </c>
      <c r="AI25" s="56">
        <f>[3]산업중심형!AH70</f>
        <v>2.3477430836215517E-2</v>
      </c>
      <c r="AK25" s="81">
        <f>AK26-SUM(AK21:AK24)</f>
        <v>18688.899999999994</v>
      </c>
      <c r="AL25" s="29" t="s">
        <v>51</v>
      </c>
    </row>
    <row r="26" spans="1:41">
      <c r="A26" s="750" t="s">
        <v>49</v>
      </c>
      <c r="B26" s="253">
        <v>0</v>
      </c>
      <c r="C26" s="253">
        <v>0</v>
      </c>
      <c r="D26" s="253">
        <v>0</v>
      </c>
      <c r="E26" s="253">
        <v>0</v>
      </c>
      <c r="F26" s="253">
        <v>0</v>
      </c>
      <c r="G26" s="253">
        <v>0</v>
      </c>
      <c r="H26" s="253">
        <v>0</v>
      </c>
      <c r="I26" s="253">
        <f>SUM(B26:H26)</f>
        <v>0</v>
      </c>
      <c r="N26" s="750" t="s">
        <v>49</v>
      </c>
      <c r="O26" s="81">
        <f t="shared" si="2"/>
        <v>0</v>
      </c>
      <c r="P26" s="81">
        <f t="shared" si="2"/>
        <v>0</v>
      </c>
      <c r="Q26" s="81">
        <f t="shared" si="2"/>
        <v>0</v>
      </c>
      <c r="R26" s="81">
        <f t="shared" si="2"/>
        <v>0</v>
      </c>
      <c r="S26" s="81">
        <f t="shared" si="2"/>
        <v>0</v>
      </c>
      <c r="T26" s="81">
        <f t="shared" si="2"/>
        <v>0</v>
      </c>
      <c r="U26" s="81">
        <f t="shared" si="2"/>
        <v>0</v>
      </c>
      <c r="V26" s="81">
        <f t="shared" si="2"/>
        <v>0</v>
      </c>
      <c r="AA26" s="87"/>
      <c r="AC26" s="86"/>
      <c r="AD26" s="86"/>
      <c r="AE26" s="86"/>
      <c r="AF26" s="86"/>
      <c r="AG26" s="86"/>
      <c r="AH26" s="86"/>
      <c r="AI26" s="86"/>
      <c r="AK26" s="81">
        <v>130793.7</v>
      </c>
      <c r="AL26" s="29" t="s">
        <v>21</v>
      </c>
    </row>
    <row r="27" spans="1:41">
      <c r="A27" s="750" t="s">
        <v>51</v>
      </c>
      <c r="B27" s="253">
        <f t="shared" ref="B27:H27" si="4">F16*($C$7-$D$7-$F$7)/1000000</f>
        <v>0</v>
      </c>
      <c r="C27" s="253">
        <f t="shared" si="4"/>
        <v>33316.267286480281</v>
      </c>
      <c r="D27" s="253">
        <f t="shared" si="4"/>
        <v>498288.80369833118</v>
      </c>
      <c r="E27" s="253">
        <f t="shared" si="4"/>
        <v>2169970.3496581432</v>
      </c>
      <c r="F27" s="253">
        <f t="shared" si="4"/>
        <v>130853.76569035042</v>
      </c>
      <c r="G27" s="253">
        <f t="shared" si="4"/>
        <v>69774.407996363356</v>
      </c>
      <c r="H27" s="253">
        <f t="shared" si="4"/>
        <v>69774.407996363356</v>
      </c>
      <c r="I27" s="253">
        <f>SUM(B27:H27)</f>
        <v>2971978.0023260321</v>
      </c>
      <c r="N27" s="750" t="s">
        <v>51</v>
      </c>
      <c r="O27" s="81">
        <f t="shared" si="2"/>
        <v>0</v>
      </c>
      <c r="P27" s="81">
        <f t="shared" si="2"/>
        <v>31217.342447432024</v>
      </c>
      <c r="Q27" s="81">
        <f t="shared" si="2"/>
        <v>466896.60906533635</v>
      </c>
      <c r="R27" s="81">
        <f t="shared" si="2"/>
        <v>2033262.2176296804</v>
      </c>
      <c r="S27" s="81">
        <f t="shared" si="2"/>
        <v>122609.97845185836</v>
      </c>
      <c r="T27" s="81">
        <f t="shared" si="2"/>
        <v>65378.620292592466</v>
      </c>
      <c r="U27" s="81">
        <f t="shared" si="2"/>
        <v>65378.620292592466</v>
      </c>
      <c r="V27" s="81">
        <f t="shared" si="2"/>
        <v>2784743.3881794922</v>
      </c>
      <c r="AA27" s="87"/>
      <c r="AB27" s="29" t="s">
        <v>42</v>
      </c>
      <c r="AC27" s="56">
        <f>AC21*[3]산업중심형!$Y50</f>
        <v>0.20231404952990856</v>
      </c>
      <c r="AD27" s="56">
        <f>AD21*[3]산업중심형!$Y50</f>
        <v>3.3334380784395576E-3</v>
      </c>
      <c r="AE27" s="56">
        <f>AE21*[3]산업중심형!$Y50</f>
        <v>1.9487791843185106E-2</v>
      </c>
      <c r="AF27" s="56">
        <f>AF21*[3]산업중심형!$Y50</f>
        <v>2.9488106078503783E-2</v>
      </c>
      <c r="AG27" s="56">
        <f>AG21*[3]산업중심형!$Y50</f>
        <v>1.2820915686305992E-3</v>
      </c>
      <c r="AH27" s="56">
        <f>AH21*[3]산업중심형!$Y50</f>
        <v>3.8462747058917978E-4</v>
      </c>
      <c r="AI27" s="56">
        <f>AI21*[3]산업중심형!$Y50</f>
        <v>3.8462747058917978E-4</v>
      </c>
      <c r="AJ27" s="264">
        <f>SUM(AC27:AI27)</f>
        <v>0.25667473203984598</v>
      </c>
    </row>
    <row r="28" spans="1:41">
      <c r="A28" s="750" t="s">
        <v>21</v>
      </c>
      <c r="B28" s="253">
        <f t="shared" ref="B28:I28" si="5">SUM(B23:B27)</f>
        <v>6645606.8794766506</v>
      </c>
      <c r="C28" s="253">
        <f t="shared" si="5"/>
        <v>14250676.404202435</v>
      </c>
      <c r="D28" s="253">
        <f t="shared" si="5"/>
        <v>2346413.8331044964</v>
      </c>
      <c r="E28" s="253">
        <f t="shared" si="5"/>
        <v>6078428.1774549223</v>
      </c>
      <c r="F28" s="253">
        <f t="shared" si="5"/>
        <v>1339394.3794509005</v>
      </c>
      <c r="G28" s="253">
        <f t="shared" si="5"/>
        <v>131510.3787126168</v>
      </c>
      <c r="H28" s="253">
        <f t="shared" si="5"/>
        <v>131510.3787126168</v>
      </c>
      <c r="I28" s="253">
        <f t="shared" si="5"/>
        <v>30923540.431114644</v>
      </c>
      <c r="N28" s="750" t="s">
        <v>21</v>
      </c>
      <c r="O28" s="85">
        <f t="shared" ref="O28:V28" si="6">SUM(O23:O27)</f>
        <v>6226933.6460696226</v>
      </c>
      <c r="P28" s="85">
        <f t="shared" si="6"/>
        <v>13352883.790737683</v>
      </c>
      <c r="Q28" s="85">
        <f t="shared" si="6"/>
        <v>2198589.7616189132</v>
      </c>
      <c r="R28" s="85">
        <f t="shared" si="6"/>
        <v>5695487.2022752622</v>
      </c>
      <c r="S28" s="85">
        <f t="shared" si="6"/>
        <v>1255012.5335454938</v>
      </c>
      <c r="T28" s="85">
        <f t="shared" si="6"/>
        <v>123225.22485372194</v>
      </c>
      <c r="U28" s="85">
        <f t="shared" si="6"/>
        <v>123225.22485372194</v>
      </c>
      <c r="V28" s="85">
        <f t="shared" si="6"/>
        <v>28975357.383954421</v>
      </c>
      <c r="W28" s="49"/>
      <c r="X28" s="49"/>
      <c r="Y28" s="49"/>
      <c r="Z28" s="49"/>
      <c r="AB28" s="29" t="s">
        <v>46</v>
      </c>
      <c r="AC28" s="56">
        <f>AC22*[3]산업중심형!$Y51</f>
        <v>0</v>
      </c>
      <c r="AD28" s="56">
        <f>AD22*[3]산업중심형!$Y51</f>
        <v>0.26273160863252587</v>
      </c>
      <c r="AE28" s="56">
        <f>AE22*[3]산업중심형!$Y51</f>
        <v>4.9991215173207882E-3</v>
      </c>
      <c r="AF28" s="56">
        <f>AF22*[3]산업중심형!$Y51</f>
        <v>8.0541402223501604E-3</v>
      </c>
      <c r="AG28" s="56">
        <f>AG22*[3]산업중심형!$Y51</f>
        <v>1.9441028122914178E-3</v>
      </c>
      <c r="AH28" s="56">
        <f>AH22*[3]산업중심형!$Y51</f>
        <v>1.3886448659224414E-4</v>
      </c>
      <c r="AI28" s="56">
        <f>AI22*[3]산업중심형!$Y51</f>
        <v>1.3886448659224414E-4</v>
      </c>
      <c r="AJ28" s="264">
        <f>SUM(AC28:AI28)</f>
        <v>0.2780067021576727</v>
      </c>
    </row>
    <row r="29" spans="1:41">
      <c r="T29" s="81"/>
      <c r="U29" s="81"/>
      <c r="V29" s="81"/>
      <c r="W29" s="81"/>
      <c r="X29" s="81"/>
      <c r="Y29" s="81"/>
      <c r="Z29" s="81"/>
      <c r="AB29" s="29" t="s">
        <v>47</v>
      </c>
      <c r="AC29" s="56">
        <f>AC23*[3]산업중심형!$Y52</f>
        <v>2.742020448997161E-3</v>
      </c>
      <c r="AD29" s="56">
        <f>AD23*[3]산업중심형!$Y52</f>
        <v>0.19550605801349757</v>
      </c>
      <c r="AE29" s="56">
        <f>AE23*[3]산업중심형!$Y52</f>
        <v>1.7000526783782399E-2</v>
      </c>
      <c r="AF29" s="56">
        <f>AF23*[3]산업중심형!$Y52</f>
        <v>4.1130306734957413E-2</v>
      </c>
      <c r="AG29" s="56">
        <f>AG23*[3]산업중심형!$Y52</f>
        <v>1.6177920649083251E-2</v>
      </c>
      <c r="AH29" s="56">
        <f>AH23*[3]산업중심형!$Y52</f>
        <v>6.8550511224929026E-4</v>
      </c>
      <c r="AI29" s="56">
        <f>AI23*[3]산업중심형!$Y52</f>
        <v>6.8550511224929026E-4</v>
      </c>
      <c r="AJ29" s="264">
        <f>SUM(AC29:AI29)</f>
        <v>0.27392784285481636</v>
      </c>
    </row>
    <row r="30" spans="1:41">
      <c r="I30" s="29" t="s">
        <v>732</v>
      </c>
      <c r="N30" s="750" t="s">
        <v>1415</v>
      </c>
      <c r="O30" s="29" t="s">
        <v>1416</v>
      </c>
      <c r="P30" s="29" t="s">
        <v>1417</v>
      </c>
      <c r="Q30" s="29" t="s">
        <v>6</v>
      </c>
      <c r="S30" s="71" t="s">
        <v>1418</v>
      </c>
      <c r="T30" s="81"/>
      <c r="U30" s="81"/>
      <c r="V30" s="81"/>
      <c r="W30" s="81"/>
      <c r="X30" s="81"/>
      <c r="Y30" s="81"/>
      <c r="Z30" s="81"/>
      <c r="AB30" s="29" t="s">
        <v>49</v>
      </c>
      <c r="AC30" s="56">
        <f>AC24*[3]산업중심형!$Y53</f>
        <v>1.7993284080196525E-2</v>
      </c>
      <c r="AD30" s="56">
        <f>AD24*[3]산업중심형!$Y53</f>
        <v>1.1849235857690394E-2</v>
      </c>
      <c r="AE30" s="56">
        <f>AE24*[3]산업중심형!$Y53</f>
        <v>4.8274664605405309E-3</v>
      </c>
      <c r="AF30" s="56">
        <f>AF24*[3]산업중심형!$Y53</f>
        <v>9.1185477587987802E-3</v>
      </c>
      <c r="AG30" s="56">
        <f>AG24*[3]산업중심형!$Y53</f>
        <v>2.4381143740103691E-4</v>
      </c>
      <c r="AH30" s="56">
        <f>AH24*[3]산업중심형!$Y53</f>
        <v>2.1211595053890211E-3</v>
      </c>
      <c r="AI30" s="56">
        <f>AI24*[3]산업중심형!$Y53</f>
        <v>2.1211595053890211E-3</v>
      </c>
      <c r="AJ30" s="264">
        <f>SUM(AC30:AI30)</f>
        <v>4.8274664605405304E-2</v>
      </c>
    </row>
    <row r="31" spans="1:41">
      <c r="A31" s="49" t="s">
        <v>42</v>
      </c>
      <c r="B31" s="81">
        <f t="shared" ref="B31:I36" si="7">B23/1000</f>
        <v>6447.6948969688146</v>
      </c>
      <c r="C31" s="81">
        <f t="shared" si="7"/>
        <v>106.23578410721748</v>
      </c>
      <c r="D31" s="81">
        <f t="shared" si="7"/>
        <v>621.07073785757927</v>
      </c>
      <c r="E31" s="81">
        <f t="shared" si="7"/>
        <v>939.77809017923175</v>
      </c>
      <c r="F31" s="81">
        <f t="shared" si="7"/>
        <v>40.859916964314408</v>
      </c>
      <c r="G31" s="81">
        <f t="shared" si="7"/>
        <v>12.257975089294327</v>
      </c>
      <c r="H31" s="81">
        <f t="shared" si="7"/>
        <v>12.257975089294327</v>
      </c>
      <c r="I31" s="81">
        <f t="shared" si="7"/>
        <v>8180.1553762557451</v>
      </c>
      <c r="N31" s="750" t="s">
        <v>1337</v>
      </c>
      <c r="O31" s="29">
        <v>0.7</v>
      </c>
      <c r="T31" s="81"/>
      <c r="U31" s="81"/>
      <c r="V31" s="81"/>
      <c r="W31" s="81"/>
      <c r="X31" s="81"/>
      <c r="Y31" s="81"/>
      <c r="Z31" s="81"/>
      <c r="AB31" s="29" t="s">
        <v>51</v>
      </c>
      <c r="AC31" s="56">
        <f>AC25*[3]산업중심형!$Y54</f>
        <v>0</v>
      </c>
      <c r="AD31" s="56">
        <f>AD25*[3]산업중심형!$Y54</f>
        <v>1.6017976849502823E-3</v>
      </c>
      <c r="AE31" s="56">
        <f>AE25*[3]산업중심형!$Y54</f>
        <v>2.3957001105118534E-2</v>
      </c>
      <c r="AF31" s="56">
        <f>AF25*[3]산업중심형!$Y54</f>
        <v>0.10432901899258286</v>
      </c>
      <c r="AG31" s="56">
        <f>AG25*[3]산업중심형!$Y54</f>
        <v>6.2912587760059783E-3</v>
      </c>
      <c r="AH31" s="56">
        <f>AH25*[3]산업중심형!$Y54</f>
        <v>3.3546520754053756E-3</v>
      </c>
      <c r="AI31" s="56">
        <f>AI25*[3]산업중심형!$Y54</f>
        <v>3.3546520754053756E-3</v>
      </c>
      <c r="AJ31" s="264">
        <f>SUM(AC31:AI31)</f>
        <v>0.14288838070946838</v>
      </c>
    </row>
    <row r="32" spans="1:41">
      <c r="A32" s="49" t="s">
        <v>46</v>
      </c>
      <c r="B32" s="81">
        <f t="shared" si="7"/>
        <v>0</v>
      </c>
      <c r="C32" s="81">
        <f t="shared" si="7"/>
        <v>0</v>
      </c>
      <c r="D32" s="81">
        <f t="shared" si="7"/>
        <v>0</v>
      </c>
      <c r="E32" s="81">
        <f t="shared" si="7"/>
        <v>0</v>
      </c>
      <c r="F32" s="81">
        <f t="shared" si="7"/>
        <v>0</v>
      </c>
      <c r="G32" s="81">
        <f t="shared" si="7"/>
        <v>0</v>
      </c>
      <c r="H32" s="81">
        <f t="shared" si="7"/>
        <v>0</v>
      </c>
      <c r="I32" s="81">
        <f t="shared" si="7"/>
        <v>0</v>
      </c>
      <c r="N32" s="750" t="s">
        <v>1205</v>
      </c>
      <c r="P32" s="29">
        <f>52500*V46/1000</f>
        <v>4.7187000000000001</v>
      </c>
      <c r="U32" s="81"/>
      <c r="V32" s="81"/>
      <c r="W32" s="81"/>
      <c r="X32" s="81"/>
      <c r="Y32" s="81"/>
      <c r="Z32" s="81"/>
    </row>
    <row r="33" spans="1:42">
      <c r="A33" s="49" t="s">
        <v>47</v>
      </c>
      <c r="B33" s="81">
        <f t="shared" si="7"/>
        <v>197.91198250783651</v>
      </c>
      <c r="C33" s="81">
        <f t="shared" si="7"/>
        <v>14111.124352808738</v>
      </c>
      <c r="D33" s="81">
        <f t="shared" si="7"/>
        <v>1227.0542915485858</v>
      </c>
      <c r="E33" s="81">
        <f t="shared" si="7"/>
        <v>2968.6797376175468</v>
      </c>
      <c r="F33" s="81">
        <f t="shared" si="7"/>
        <v>1167.6806967962357</v>
      </c>
      <c r="G33" s="81">
        <f t="shared" si="7"/>
        <v>49.477995626959121</v>
      </c>
      <c r="H33" s="81">
        <f t="shared" si="7"/>
        <v>49.477995626959121</v>
      </c>
      <c r="I33" s="81">
        <f t="shared" si="7"/>
        <v>19771.407052532864</v>
      </c>
      <c r="N33" s="750" t="s">
        <v>1194</v>
      </c>
      <c r="T33" s="81"/>
      <c r="U33" s="81"/>
      <c r="V33" s="81"/>
      <c r="W33" s="81"/>
      <c r="X33" s="81"/>
      <c r="Y33" s="81"/>
      <c r="Z33" s="81"/>
    </row>
    <row r="34" spans="1:42">
      <c r="A34" s="49" t="s">
        <v>49</v>
      </c>
      <c r="B34" s="81">
        <f t="shared" si="7"/>
        <v>0</v>
      </c>
      <c r="C34" s="81">
        <f t="shared" si="7"/>
        <v>0</v>
      </c>
      <c r="D34" s="81">
        <f t="shared" si="7"/>
        <v>0</v>
      </c>
      <c r="E34" s="81">
        <f t="shared" si="7"/>
        <v>0</v>
      </c>
      <c r="F34" s="81">
        <f t="shared" si="7"/>
        <v>0</v>
      </c>
      <c r="G34" s="81">
        <f t="shared" si="7"/>
        <v>0</v>
      </c>
      <c r="H34" s="81">
        <f t="shared" si="7"/>
        <v>0</v>
      </c>
      <c r="I34" s="81">
        <f t="shared" si="7"/>
        <v>0</v>
      </c>
      <c r="T34" s="85"/>
      <c r="U34" s="85"/>
      <c r="V34" s="85"/>
      <c r="W34" s="85"/>
      <c r="X34" s="85"/>
      <c r="Y34" s="85"/>
      <c r="Z34" s="85"/>
    </row>
    <row r="35" spans="1:42">
      <c r="A35" s="49" t="s">
        <v>51</v>
      </c>
      <c r="B35" s="81">
        <f t="shared" si="7"/>
        <v>0</v>
      </c>
      <c r="C35" s="81">
        <f t="shared" si="7"/>
        <v>33.316267286480283</v>
      </c>
      <c r="D35" s="81">
        <f t="shared" si="7"/>
        <v>498.28880369833115</v>
      </c>
      <c r="E35" s="81">
        <f t="shared" si="7"/>
        <v>2169.9703496581433</v>
      </c>
      <c r="F35" s="81">
        <f t="shared" si="7"/>
        <v>130.85376569035043</v>
      </c>
      <c r="G35" s="81">
        <f t="shared" si="7"/>
        <v>69.774407996363351</v>
      </c>
      <c r="H35" s="81">
        <f t="shared" si="7"/>
        <v>69.774407996363351</v>
      </c>
      <c r="I35" s="81">
        <f t="shared" si="7"/>
        <v>2971.9780023260323</v>
      </c>
      <c r="O35" s="29" t="s">
        <v>1335</v>
      </c>
      <c r="S35" s="29" t="s">
        <v>1419</v>
      </c>
      <c r="T35" s="29">
        <v>6690</v>
      </c>
      <c r="U35" s="29">
        <f>T35/860</f>
        <v>7.7790697674418601</v>
      </c>
      <c r="V35" s="29" t="s">
        <v>1123</v>
      </c>
    </row>
    <row r="36" spans="1:42">
      <c r="A36" s="49" t="s">
        <v>21</v>
      </c>
      <c r="B36" s="81">
        <f t="shared" si="7"/>
        <v>6645.6068794766506</v>
      </c>
      <c r="C36" s="81">
        <f t="shared" si="7"/>
        <v>14250.676404202435</v>
      </c>
      <c r="D36" s="81">
        <f t="shared" si="7"/>
        <v>2346.4138331044965</v>
      </c>
      <c r="E36" s="81">
        <f t="shared" si="7"/>
        <v>6078.4281774549227</v>
      </c>
      <c r="F36" s="81">
        <f t="shared" si="7"/>
        <v>1339.3943794509005</v>
      </c>
      <c r="G36" s="81">
        <f t="shared" si="7"/>
        <v>131.51037871261681</v>
      </c>
      <c r="H36" s="81">
        <f t="shared" si="7"/>
        <v>131.51037871261681</v>
      </c>
      <c r="I36" s="81">
        <f t="shared" si="7"/>
        <v>30923.540431114645</v>
      </c>
      <c r="N36" s="750" t="s">
        <v>1337</v>
      </c>
      <c r="O36" s="170">
        <f>O31*U35</f>
        <v>5.445348837209302</v>
      </c>
      <c r="P36" s="71"/>
      <c r="Q36" s="71"/>
      <c r="S36" s="29" t="s">
        <v>17</v>
      </c>
      <c r="U36" s="29">
        <v>33.299999999999997</v>
      </c>
      <c r="V36" s="29" t="s">
        <v>1123</v>
      </c>
    </row>
    <row r="37" spans="1:42">
      <c r="N37" s="750" t="s">
        <v>1205</v>
      </c>
      <c r="O37" s="71"/>
      <c r="P37" s="170">
        <f>P32*33.3</f>
        <v>157.13271</v>
      </c>
      <c r="Q37" s="71"/>
    </row>
    <row r="38" spans="1:42">
      <c r="A38" s="49" t="s">
        <v>1420</v>
      </c>
      <c r="N38" s="750" t="s">
        <v>1194</v>
      </c>
      <c r="O38" s="71"/>
      <c r="P38" s="71"/>
      <c r="Q38" s="71">
        <v>0.5</v>
      </c>
    </row>
    <row r="39" spans="1:42">
      <c r="A39" s="29" t="s">
        <v>1421</v>
      </c>
      <c r="C39" s="755">
        <f>I40*1000*C41/860*C42/1000</f>
        <v>202736.02866279075</v>
      </c>
      <c r="D39" s="29" t="s">
        <v>1422</v>
      </c>
      <c r="F39" s="29" t="s">
        <v>1423</v>
      </c>
      <c r="N39" s="756" t="s">
        <v>1339</v>
      </c>
      <c r="S39" s="29" t="s">
        <v>1424</v>
      </c>
      <c r="V39" s="29" t="s">
        <v>1425</v>
      </c>
    </row>
    <row r="40" spans="1:42">
      <c r="A40" s="81"/>
      <c r="F40" s="29" t="s">
        <v>1319</v>
      </c>
      <c r="G40" s="81">
        <v>280.60000000000002</v>
      </c>
      <c r="H40" s="29" t="s">
        <v>1426</v>
      </c>
      <c r="I40" s="81">
        <f>G40*365</f>
        <v>102419.00000000001</v>
      </c>
      <c r="J40" s="29" t="s">
        <v>33</v>
      </c>
      <c r="S40" s="29" t="s">
        <v>1427</v>
      </c>
      <c r="V40" s="29" t="s">
        <v>1428</v>
      </c>
    </row>
    <row r="41" spans="1:42">
      <c r="A41" s="29" t="s">
        <v>1324</v>
      </c>
      <c r="C41" s="29">
        <v>3404.7</v>
      </c>
      <c r="D41" s="29" t="s">
        <v>1325</v>
      </c>
      <c r="F41" s="29" t="s">
        <v>1429</v>
      </c>
      <c r="G41" s="81">
        <v>194000</v>
      </c>
      <c r="H41" s="29" t="s">
        <v>1430</v>
      </c>
      <c r="I41" s="81">
        <f>G41*365</f>
        <v>70810000</v>
      </c>
      <c r="J41" s="29" t="s">
        <v>35</v>
      </c>
      <c r="K41" s="800">
        <f>I41/A7*1000000</f>
        <v>3451838.2067031208</v>
      </c>
      <c r="L41" s="29" t="s">
        <v>1431</v>
      </c>
      <c r="S41" s="29" t="s">
        <v>1432</v>
      </c>
      <c r="V41" s="29">
        <v>525</v>
      </c>
    </row>
    <row r="42" spans="1:42">
      <c r="A42" s="29" t="s">
        <v>1327</v>
      </c>
      <c r="C42" s="446">
        <v>0.5</v>
      </c>
      <c r="S42" s="29">
        <f>0.7*1000*26</f>
        <v>18200</v>
      </c>
      <c r="T42" s="29" t="s">
        <v>1433</v>
      </c>
    </row>
    <row r="43" spans="1:42">
      <c r="C43" s="29">
        <v>7019897.5569767449</v>
      </c>
      <c r="D43" s="29" t="s">
        <v>122</v>
      </c>
    </row>
    <row r="44" spans="1:42">
      <c r="C44" s="29">
        <v>8107.9674046369237</v>
      </c>
      <c r="D44" s="29" t="s">
        <v>994</v>
      </c>
      <c r="S44" s="29" t="s">
        <v>1434</v>
      </c>
    </row>
    <row r="45" spans="1:42">
      <c r="S45" s="29" t="s">
        <v>1435</v>
      </c>
      <c r="V45" s="29" t="s">
        <v>1436</v>
      </c>
    </row>
    <row r="46" spans="1:42">
      <c r="A46" s="29" t="s">
        <v>1429</v>
      </c>
      <c r="N46" s="29" t="s">
        <v>1205</v>
      </c>
      <c r="O46" s="86">
        <v>0.3</v>
      </c>
      <c r="S46" s="29" t="s">
        <v>1437</v>
      </c>
      <c r="V46" s="29">
        <v>8.9880000000000002E-2</v>
      </c>
      <c r="W46" s="81" t="s">
        <v>1117</v>
      </c>
      <c r="AC46" s="29" t="s">
        <v>1438</v>
      </c>
      <c r="AJ46" s="29" t="s">
        <v>1439</v>
      </c>
      <c r="AK46" s="29" t="s">
        <v>1215</v>
      </c>
      <c r="AL46" s="29" t="s">
        <v>1216</v>
      </c>
      <c r="AM46" s="29" t="s">
        <v>888</v>
      </c>
    </row>
    <row r="47" spans="1:42">
      <c r="A47" s="29" t="s">
        <v>1440</v>
      </c>
      <c r="B47" s="29">
        <v>5000</v>
      </c>
      <c r="C47" s="29" t="s">
        <v>1120</v>
      </c>
      <c r="N47" s="29" t="s">
        <v>1441</v>
      </c>
      <c r="O47" s="86">
        <v>0.7</v>
      </c>
      <c r="S47" s="81">
        <f>52500*0.08988*141.8</f>
        <v>669111.66</v>
      </c>
      <c r="T47" s="29" t="s">
        <v>1433</v>
      </c>
      <c r="V47" s="29">
        <f>52500*V46</f>
        <v>4718.7</v>
      </c>
      <c r="W47" s="29" t="s">
        <v>1126</v>
      </c>
      <c r="AB47" s="29" t="s">
        <v>1442</v>
      </c>
      <c r="AC47" s="29" t="s">
        <v>1443</v>
      </c>
      <c r="AD47" s="29" t="s">
        <v>1444</v>
      </c>
      <c r="AE47" s="29" t="s">
        <v>1445</v>
      </c>
      <c r="AF47" s="29" t="s">
        <v>1446</v>
      </c>
      <c r="AG47" s="29" t="s">
        <v>1447</v>
      </c>
      <c r="AJ47" s="29" t="s">
        <v>1218</v>
      </c>
      <c r="AK47" s="81">
        <v>167.84415999999999</v>
      </c>
      <c r="AL47" s="81">
        <v>88.283330000000007</v>
      </c>
      <c r="AM47" s="81">
        <v>256.12749000000002</v>
      </c>
      <c r="AO47" s="56">
        <f>AK47/$AM47</f>
        <v>0.65531489806111787</v>
      </c>
      <c r="AP47" s="56">
        <f>AL47/$AM47</f>
        <v>0.34468510193888208</v>
      </c>
    </row>
    <row r="48" spans="1:42">
      <c r="B48" s="86">
        <v>0.6</v>
      </c>
      <c r="D48" s="29" t="s">
        <v>1448</v>
      </c>
      <c r="F48" s="29" t="s">
        <v>1449</v>
      </c>
      <c r="L48" s="29" t="s">
        <v>1450</v>
      </c>
      <c r="AB48" s="29" t="s">
        <v>1451</v>
      </c>
      <c r="AC48" s="29">
        <v>3.4000000000000002E-2</v>
      </c>
      <c r="AD48" s="29">
        <v>3.4000000000000002E-2</v>
      </c>
      <c r="AE48" s="29">
        <v>0.214</v>
      </c>
      <c r="AF48" s="29">
        <v>0.214</v>
      </c>
      <c r="AG48" s="29">
        <v>0.24</v>
      </c>
      <c r="AJ48" s="29" t="s">
        <v>10</v>
      </c>
      <c r="AK48" s="81">
        <v>765.09118000000001</v>
      </c>
      <c r="AL48" s="81">
        <v>41.693550000000002</v>
      </c>
      <c r="AM48" s="81">
        <v>806.78472999999997</v>
      </c>
      <c r="AO48" s="56">
        <f>AK48/$AM48</f>
        <v>0.94832134465410622</v>
      </c>
      <c r="AP48" s="56">
        <f>AL48/$AM48</f>
        <v>5.1678655345893824E-2</v>
      </c>
    </row>
    <row r="49" spans="1:41">
      <c r="A49" s="29" t="s">
        <v>1452</v>
      </c>
      <c r="B49" s="755">
        <f>I41*B47*B48/860/1000</f>
        <v>247011.62790697673</v>
      </c>
      <c r="C49" s="29" t="s">
        <v>1422</v>
      </c>
      <c r="M49" s="29" t="s">
        <v>1453</v>
      </c>
      <c r="N49" s="224"/>
      <c r="O49" s="750" t="s">
        <v>65</v>
      </c>
      <c r="P49" s="750" t="s">
        <v>67</v>
      </c>
      <c r="Q49" s="750" t="s">
        <v>16</v>
      </c>
      <c r="R49" s="750" t="s">
        <v>6</v>
      </c>
      <c r="S49" s="750" t="s">
        <v>11</v>
      </c>
      <c r="T49" s="750" t="s">
        <v>17</v>
      </c>
      <c r="U49" s="750" t="s">
        <v>560</v>
      </c>
      <c r="V49" s="750" t="s">
        <v>21</v>
      </c>
      <c r="AB49" s="29" t="s">
        <v>1454</v>
      </c>
      <c r="AC49" s="29">
        <v>0.96599999999999997</v>
      </c>
      <c r="AD49" s="29">
        <v>0.96599999999999997</v>
      </c>
      <c r="AE49" s="29">
        <v>0.78600000000000003</v>
      </c>
      <c r="AF49" s="29">
        <v>0.78600000000000003</v>
      </c>
      <c r="AG49" s="29">
        <v>0.76</v>
      </c>
      <c r="AJ49" s="29" t="s">
        <v>1221</v>
      </c>
      <c r="AK49" s="81">
        <v>0.23333527004472929</v>
      </c>
      <c r="AL49" s="81">
        <v>87.015659999999997</v>
      </c>
      <c r="AM49" s="81">
        <v>87.24899527004473</v>
      </c>
    </row>
    <row r="50" spans="1:41">
      <c r="N50" s="750" t="s">
        <v>42</v>
      </c>
      <c r="O50" s="249">
        <f>O23*$AP$47</f>
        <v>2082411.6373440579</v>
      </c>
      <c r="P50" s="85">
        <f>P23</f>
        <v>99542.929708462776</v>
      </c>
      <c r="Q50" s="85">
        <f>Q23</f>
        <v>581943.28137255181</v>
      </c>
      <c r="R50" s="249">
        <f>$O$23*$O$47*$AO$47*($Q$38/$O$36)+$R$23</f>
        <v>1135041.9878192795</v>
      </c>
      <c r="S50" s="85">
        <f>S23</f>
        <v>38285.742195562598</v>
      </c>
      <c r="T50" s="249">
        <f>$O$23*$O$46*$AO$47*($P$37/$O$36)/33.3+T23</f>
        <v>1040714.7502565581</v>
      </c>
      <c r="U50" s="85">
        <f>U23</f>
        <v>11485.722658668785</v>
      </c>
      <c r="V50" s="85">
        <f t="shared" ref="V50:V55" si="8">SUM(O50:U50)</f>
        <v>4989426.0513551412</v>
      </c>
      <c r="X50" s="645" t="s">
        <v>5</v>
      </c>
      <c r="Y50" s="645">
        <v>0.65</v>
      </c>
      <c r="AJ50" s="29" t="s">
        <v>20</v>
      </c>
      <c r="AK50" s="81">
        <v>0</v>
      </c>
      <c r="AL50" s="81">
        <v>274.43311</v>
      </c>
      <c r="AM50" s="81">
        <v>274.43311</v>
      </c>
    </row>
    <row r="51" spans="1:41">
      <c r="G51" s="81"/>
      <c r="N51" s="750" t="s">
        <v>46</v>
      </c>
      <c r="O51" s="85">
        <f>O24</f>
        <v>0</v>
      </c>
      <c r="P51" s="85">
        <f>P24</f>
        <v>0</v>
      </c>
      <c r="Q51" s="85">
        <f>Q24</f>
        <v>0</v>
      </c>
      <c r="R51" s="85">
        <f>R24</f>
        <v>0</v>
      </c>
      <c r="S51" s="85">
        <f>S24</f>
        <v>0</v>
      </c>
      <c r="T51" s="85">
        <f>T24</f>
        <v>0</v>
      </c>
      <c r="U51" s="85">
        <f>U24</f>
        <v>0</v>
      </c>
      <c r="V51" s="85">
        <f t="shared" si="8"/>
        <v>0</v>
      </c>
      <c r="X51" s="645" t="s">
        <v>927</v>
      </c>
      <c r="Y51" s="645">
        <v>0.8</v>
      </c>
      <c r="AB51" s="29" t="s">
        <v>756</v>
      </c>
      <c r="AC51" s="29" t="s">
        <v>1443</v>
      </c>
      <c r="AD51" s="29" t="s">
        <v>1444</v>
      </c>
      <c r="AE51" s="29" t="s">
        <v>1445</v>
      </c>
      <c r="AF51" s="29" t="s">
        <v>1446</v>
      </c>
      <c r="AG51" s="29" t="s">
        <v>1447</v>
      </c>
      <c r="AJ51" s="29" t="s">
        <v>1223</v>
      </c>
      <c r="AK51" s="81">
        <v>0</v>
      </c>
      <c r="AL51" s="81">
        <v>33.726999999999997</v>
      </c>
      <c r="AM51" s="81">
        <v>33.726999999999997</v>
      </c>
    </row>
    <row r="52" spans="1:41">
      <c r="A52" s="29" t="s">
        <v>1455</v>
      </c>
      <c r="G52" s="29" t="s">
        <v>1456</v>
      </c>
      <c r="H52" s="29" t="s">
        <v>1457</v>
      </c>
      <c r="M52" s="29" t="s">
        <v>1458</v>
      </c>
      <c r="N52" s="750" t="s">
        <v>47</v>
      </c>
      <c r="O52" s="85">
        <f>O25</f>
        <v>185443.52760984283</v>
      </c>
      <c r="P52" s="249">
        <f>$P$25*$AO$48*(1-$AO$56-$AO$57)</f>
        <v>2256987.9517783485</v>
      </c>
      <c r="Q52" s="85">
        <f>Q25</f>
        <v>1149749.8711810249</v>
      </c>
      <c r="R52" s="85">
        <f>R25</f>
        <v>2781652.9141476415</v>
      </c>
      <c r="S52" s="85">
        <f>S25</f>
        <v>1094116.8128980729</v>
      </c>
      <c r="T52" s="752">
        <f>T25+$P$25*$AO$48*$AO$58</f>
        <v>2554125.2727672933</v>
      </c>
      <c r="U52" s="752">
        <f>U25+$P$25*$AO$48*$AO$59</f>
        <v>4058783.9072861928</v>
      </c>
      <c r="V52" s="85">
        <f t="shared" si="8"/>
        <v>14080860.257668417</v>
      </c>
      <c r="X52" s="645" t="s">
        <v>928</v>
      </c>
      <c r="Y52" s="645">
        <v>0.65</v>
      </c>
      <c r="AB52" s="29" t="s">
        <v>1451</v>
      </c>
      <c r="AC52" s="29">
        <v>2.9092999225006211</v>
      </c>
      <c r="AD52" s="29">
        <v>0.60560937162257822</v>
      </c>
      <c r="AE52" s="29">
        <v>21.74954902446623</v>
      </c>
      <c r="AF52" s="29">
        <v>20.10525322192926</v>
      </c>
      <c r="AG52" s="29">
        <v>12.07027674929429</v>
      </c>
      <c r="AH52" s="29">
        <v>57.439988289812987</v>
      </c>
      <c r="AJ52" s="29" t="s">
        <v>1226</v>
      </c>
      <c r="AK52" s="81">
        <v>6.2505756834852193E-3</v>
      </c>
      <c r="AL52" s="81">
        <v>37.495119999999993</v>
      </c>
      <c r="AM52" s="81">
        <v>37.501370575683481</v>
      </c>
    </row>
    <row r="53" spans="1:41">
      <c r="A53" s="29" t="s">
        <v>46</v>
      </c>
      <c r="B53" s="81">
        <v>7602948.8372093011</v>
      </c>
      <c r="C53" s="81">
        <v>1164557.157451788</v>
      </c>
      <c r="G53" s="82">
        <f>AF5</f>
        <v>22.177773000000002</v>
      </c>
      <c r="N53" s="750" t="s">
        <v>49</v>
      </c>
      <c r="O53" s="85">
        <f>O26</f>
        <v>0</v>
      </c>
      <c r="P53" s="85">
        <f>P26</f>
        <v>0</v>
      </c>
      <c r="Q53" s="85">
        <f>Q26</f>
        <v>0</v>
      </c>
      <c r="R53" s="85">
        <f>R26</f>
        <v>0</v>
      </c>
      <c r="S53" s="85">
        <f>S26</f>
        <v>0</v>
      </c>
      <c r="T53" s="85">
        <f>T26</f>
        <v>0</v>
      </c>
      <c r="U53" s="85">
        <f>U26</f>
        <v>0</v>
      </c>
      <c r="V53" s="85">
        <f t="shared" si="8"/>
        <v>0</v>
      </c>
      <c r="X53" s="645" t="s">
        <v>929</v>
      </c>
      <c r="Y53" s="645">
        <v>1</v>
      </c>
      <c r="AB53" s="29" t="s">
        <v>1454</v>
      </c>
      <c r="AC53" s="29">
        <v>82.658344856929403</v>
      </c>
      <c r="AD53" s="29">
        <v>17.206430970217959</v>
      </c>
      <c r="AE53" s="29">
        <v>79.883857631918019</v>
      </c>
      <c r="AF53" s="29">
        <v>73.844528188955152</v>
      </c>
      <c r="AG53" s="29">
        <v>38.222543039431933</v>
      </c>
      <c r="AH53" s="29">
        <v>291.81570468745252</v>
      </c>
      <c r="AJ53" s="29" t="s">
        <v>28</v>
      </c>
      <c r="AK53" s="81">
        <v>933.17492584572813</v>
      </c>
      <c r="AL53" s="81">
        <v>562.64777000000004</v>
      </c>
      <c r="AM53" s="81">
        <v>1495.822695845728</v>
      </c>
    </row>
    <row r="54" spans="1:41">
      <c r="A54" s="29" t="s">
        <v>47</v>
      </c>
      <c r="B54" s="81">
        <v>25855369.767441861</v>
      </c>
      <c r="C54" s="81">
        <v>3960312.842548212</v>
      </c>
      <c r="G54" s="82">
        <f>AF6</f>
        <v>191.331627</v>
      </c>
      <c r="N54" s="750" t="s">
        <v>51</v>
      </c>
      <c r="O54" s="85">
        <f>O27</f>
        <v>0</v>
      </c>
      <c r="P54" s="85">
        <f>P27</f>
        <v>31217.342447432024</v>
      </c>
      <c r="Q54" s="85">
        <f>Q27</f>
        <v>466896.60906533635</v>
      </c>
      <c r="R54" s="85">
        <f>R27</f>
        <v>2033262.2176296804</v>
      </c>
      <c r="S54" s="85">
        <f>S27</f>
        <v>122609.97845185836</v>
      </c>
      <c r="T54" s="85">
        <f>T27</f>
        <v>65378.620292592466</v>
      </c>
      <c r="U54" s="85">
        <f>U27</f>
        <v>65378.620292592466</v>
      </c>
      <c r="V54" s="85">
        <f t="shared" si="8"/>
        <v>2784743.3881794917</v>
      </c>
      <c r="X54" s="645" t="s">
        <v>930</v>
      </c>
      <c r="Y54" s="645">
        <v>3</v>
      </c>
      <c r="AC54" s="29">
        <v>85.567644779430026</v>
      </c>
      <c r="AD54" s="29">
        <v>17.81204034184054</v>
      </c>
      <c r="AE54" s="29">
        <v>101.6334066563842</v>
      </c>
      <c r="AF54" s="29">
        <v>93.949781410884412</v>
      </c>
      <c r="AG54" s="29">
        <v>50.292819788726227</v>
      </c>
      <c r="AH54" s="29">
        <v>349.25569297726543</v>
      </c>
      <c r="AK54" s="56">
        <v>0.62385396908162127</v>
      </c>
      <c r="AL54" s="56">
        <v>0.37614603091837878</v>
      </c>
    </row>
    <row r="55" spans="1:41" ht="17.25" customHeight="1" thickBot="1">
      <c r="A55" s="29" t="s">
        <v>21</v>
      </c>
      <c r="B55" s="81">
        <v>33458318.604651161</v>
      </c>
      <c r="C55" s="81">
        <v>3416580</v>
      </c>
      <c r="D55" s="29" t="s">
        <v>122</v>
      </c>
      <c r="E55" s="81">
        <v>5124870</v>
      </c>
      <c r="N55" s="750" t="s">
        <v>21</v>
      </c>
      <c r="O55" s="85">
        <f t="shared" ref="O55:U55" si="9">SUM(O50:O54)</f>
        <v>2267855.1649539005</v>
      </c>
      <c r="P55" s="85">
        <f t="shared" si="9"/>
        <v>2387748.2239342434</v>
      </c>
      <c r="Q55" s="85">
        <f t="shared" si="9"/>
        <v>2198589.7616189132</v>
      </c>
      <c r="R55" s="85">
        <f t="shared" si="9"/>
        <v>5949957.1195966015</v>
      </c>
      <c r="S55" s="85">
        <f t="shared" si="9"/>
        <v>1255012.5335454938</v>
      </c>
      <c r="T55" s="85">
        <f t="shared" si="9"/>
        <v>3660218.6433164435</v>
      </c>
      <c r="U55" s="85">
        <f t="shared" si="9"/>
        <v>4135648.2502374537</v>
      </c>
      <c r="V55" s="85">
        <f t="shared" si="8"/>
        <v>21855029.697203051</v>
      </c>
      <c r="X55" s="645" t="s">
        <v>591</v>
      </c>
      <c r="Y55" s="645">
        <v>0.85</v>
      </c>
      <c r="AN55" s="29" t="s">
        <v>1459</v>
      </c>
    </row>
    <row r="56" spans="1:41">
      <c r="C56" s="29" t="s">
        <v>18</v>
      </c>
      <c r="F56" s="29" t="s">
        <v>18</v>
      </c>
      <c r="AC56" s="29" t="s">
        <v>1460</v>
      </c>
      <c r="AN56" s="26" t="s">
        <v>428</v>
      </c>
      <c r="AO56" s="28">
        <v>0.3</v>
      </c>
    </row>
    <row r="57" spans="1:41">
      <c r="A57" s="29">
        <v>2020</v>
      </c>
      <c r="B57" s="81">
        <f>D25/B54*C54</f>
        <v>187950.0820538667</v>
      </c>
      <c r="C57" s="751">
        <f>B57*0.6667</f>
        <v>125306.31970531293</v>
      </c>
      <c r="E57" s="29">
        <v>2050</v>
      </c>
      <c r="F57" s="754">
        <f>Q60/B54*C54</f>
        <v>0</v>
      </c>
      <c r="G57" s="29" t="s">
        <v>1461</v>
      </c>
      <c r="L57" s="29" t="s">
        <v>1462</v>
      </c>
      <c r="N57" s="224"/>
      <c r="O57" s="750" t="s">
        <v>65</v>
      </c>
      <c r="P57" s="750" t="s">
        <v>67</v>
      </c>
      <c r="Q57" s="750" t="s">
        <v>16</v>
      </c>
      <c r="R57" s="750" t="s">
        <v>6</v>
      </c>
      <c r="S57" s="750" t="s">
        <v>11</v>
      </c>
      <c r="T57" s="750" t="s">
        <v>17</v>
      </c>
      <c r="U57" s="750" t="s">
        <v>560</v>
      </c>
      <c r="V57" s="750" t="s">
        <v>21</v>
      </c>
      <c r="AB57" s="29" t="s">
        <v>971</v>
      </c>
      <c r="AC57" s="29" t="s">
        <v>1443</v>
      </c>
      <c r="AD57" s="29" t="s">
        <v>1444</v>
      </c>
      <c r="AE57" s="29" t="s">
        <v>1445</v>
      </c>
      <c r="AF57" s="29" t="s">
        <v>1446</v>
      </c>
      <c r="AG57" s="29" t="s">
        <v>1447</v>
      </c>
      <c r="AN57" s="32" t="s">
        <v>1463</v>
      </c>
      <c r="AO57" s="43">
        <v>0.52</v>
      </c>
    </row>
    <row r="58" spans="1:41">
      <c r="B58" s="81"/>
      <c r="C58" s="81"/>
      <c r="F58" s="87"/>
      <c r="N58" s="750" t="s">
        <v>42</v>
      </c>
      <c r="O58" s="255">
        <v>0</v>
      </c>
      <c r="P58" s="85">
        <v>0</v>
      </c>
      <c r="Q58" s="85">
        <v>0</v>
      </c>
      <c r="R58" s="255">
        <f>R50+O50*Y50+P50*Y51+Q50*Y55</f>
        <v>3062895.6850263565</v>
      </c>
      <c r="S58" s="85">
        <f t="shared" ref="S58:U62" si="10">S50</f>
        <v>38285.742195562598</v>
      </c>
      <c r="T58" s="249">
        <f t="shared" si="10"/>
        <v>1040714.7502565581</v>
      </c>
      <c r="U58" s="85">
        <f t="shared" si="10"/>
        <v>11485.722658668785</v>
      </c>
      <c r="V58" s="85">
        <f>SUM(O58:U58)</f>
        <v>4153381.9001371455</v>
      </c>
      <c r="AB58" s="29" t="s">
        <v>5</v>
      </c>
      <c r="AC58" s="81">
        <v>13137.817447248641</v>
      </c>
      <c r="AD58" s="81">
        <v>1294.1825527513599</v>
      </c>
      <c r="AE58" s="81">
        <v>0</v>
      </c>
      <c r="AF58" s="81">
        <v>0</v>
      </c>
      <c r="AG58" s="81">
        <v>0</v>
      </c>
      <c r="AH58" s="81">
        <v>14432</v>
      </c>
      <c r="AN58" s="32" t="s">
        <v>560</v>
      </c>
      <c r="AO58" s="43">
        <v>0.2</v>
      </c>
    </row>
    <row r="59" spans="1:41" ht="17.25" customHeight="1" thickBot="1">
      <c r="A59" s="29" t="s">
        <v>1464</v>
      </c>
      <c r="B59" s="753">
        <v>3.2399999999999998E-2</v>
      </c>
      <c r="C59" s="81"/>
      <c r="F59" s="87"/>
      <c r="N59" s="750" t="s">
        <v>46</v>
      </c>
      <c r="O59" s="85">
        <f>O51</f>
        <v>0</v>
      </c>
      <c r="P59" s="85">
        <f>P51</f>
        <v>0</v>
      </c>
      <c r="Q59" s="85">
        <f>Q51</f>
        <v>0</v>
      </c>
      <c r="R59" s="85">
        <f>R51</f>
        <v>0</v>
      </c>
      <c r="S59" s="85">
        <f t="shared" si="10"/>
        <v>0</v>
      </c>
      <c r="T59" s="85">
        <f t="shared" si="10"/>
        <v>0</v>
      </c>
      <c r="U59" s="85">
        <f t="shared" si="10"/>
        <v>0</v>
      </c>
      <c r="V59" s="85">
        <f>SUM(O59:U59)</f>
        <v>0</v>
      </c>
      <c r="AB59" s="29" t="s">
        <v>10</v>
      </c>
      <c r="AC59" s="81">
        <v>0</v>
      </c>
      <c r="AD59" s="81">
        <v>0</v>
      </c>
      <c r="AE59" s="81">
        <v>38610.10417301151</v>
      </c>
      <c r="AF59" s="81">
        <v>27175.89582698849</v>
      </c>
      <c r="AG59" s="81">
        <v>0</v>
      </c>
      <c r="AH59" s="81">
        <v>65786</v>
      </c>
      <c r="AN59" s="67" t="s">
        <v>17</v>
      </c>
      <c r="AO59" s="55">
        <v>0.32</v>
      </c>
    </row>
    <row r="60" spans="1:41">
      <c r="B60" s="81"/>
      <c r="C60" s="81"/>
      <c r="F60" s="87"/>
      <c r="N60" s="750" t="s">
        <v>47</v>
      </c>
      <c r="O60" s="85">
        <v>0</v>
      </c>
      <c r="P60" s="255">
        <f>P52-$P$25*$AP$48</f>
        <v>1573686.3875207233</v>
      </c>
      <c r="Q60" s="85">
        <v>0</v>
      </c>
      <c r="R60" s="256">
        <f>R52+P25*AP48*Y51+Q52*Y55</f>
        <v>4305581.5560576124</v>
      </c>
      <c r="S60" s="85">
        <f t="shared" si="10"/>
        <v>1094116.8128980729</v>
      </c>
      <c r="T60" s="752">
        <f t="shared" si="10"/>
        <v>2554125.2727672933</v>
      </c>
      <c r="U60" s="752">
        <f t="shared" si="10"/>
        <v>4058783.9072861928</v>
      </c>
      <c r="V60" s="85">
        <f>SUM(O60:U60)</f>
        <v>13586293.936529893</v>
      </c>
    </row>
    <row r="61" spans="1:41">
      <c r="A61" s="29">
        <v>2020</v>
      </c>
      <c r="B61" s="751">
        <f>C25*$AO$48*$B$59</f>
        <v>433572.92563511507</v>
      </c>
      <c r="C61" s="81"/>
      <c r="E61" s="29">
        <v>2050</v>
      </c>
      <c r="F61" s="751">
        <f>$P$60*B59</f>
        <v>50987.43895567143</v>
      </c>
      <c r="N61" s="750" t="s">
        <v>49</v>
      </c>
      <c r="O61" s="85">
        <f>O53</f>
        <v>0</v>
      </c>
      <c r="P61" s="85">
        <f>P53</f>
        <v>0</v>
      </c>
      <c r="Q61" s="85">
        <f>Q53</f>
        <v>0</v>
      </c>
      <c r="R61" s="85">
        <f>R53</f>
        <v>0</v>
      </c>
      <c r="S61" s="85">
        <f t="shared" si="10"/>
        <v>0</v>
      </c>
      <c r="T61" s="85">
        <f t="shared" si="10"/>
        <v>0</v>
      </c>
      <c r="U61" s="85">
        <f t="shared" si="10"/>
        <v>0</v>
      </c>
      <c r="V61" s="85">
        <f>SUM(O61:U61)</f>
        <v>0</v>
      </c>
      <c r="AB61" s="29" t="s">
        <v>756</v>
      </c>
      <c r="AC61" s="29" t="s">
        <v>1443</v>
      </c>
      <c r="AD61" s="29" t="s">
        <v>1444</v>
      </c>
      <c r="AE61" s="29" t="s">
        <v>1445</v>
      </c>
      <c r="AF61" s="29" t="s">
        <v>1446</v>
      </c>
      <c r="AG61" s="29" t="s">
        <v>1447</v>
      </c>
    </row>
    <row r="62" spans="1:41">
      <c r="B62" s="81"/>
      <c r="C62" s="81"/>
      <c r="F62" s="87"/>
      <c r="N62" s="750" t="s">
        <v>51</v>
      </c>
      <c r="O62" s="85">
        <f>O54</f>
        <v>0</v>
      </c>
      <c r="P62" s="85">
        <v>0</v>
      </c>
      <c r="Q62" s="85">
        <v>0</v>
      </c>
      <c r="R62" s="256">
        <f>R54+P54*Y51+Q54*Y55</f>
        <v>2455098.209293162</v>
      </c>
      <c r="S62" s="85">
        <f t="shared" si="10"/>
        <v>122609.97845185836</v>
      </c>
      <c r="T62" s="85">
        <f t="shared" si="10"/>
        <v>65378.620292592466</v>
      </c>
      <c r="U62" s="85">
        <f t="shared" si="10"/>
        <v>65378.620292592466</v>
      </c>
      <c r="V62" s="85">
        <f>SUM(O62:U62)</f>
        <v>2708465.4283302049</v>
      </c>
      <c r="AB62" s="29" t="s">
        <v>5</v>
      </c>
      <c r="AC62" s="81">
        <v>152.79281691150169</v>
      </c>
      <c r="AD62" s="81">
        <v>15.051343088498321</v>
      </c>
      <c r="AE62" s="81">
        <v>0</v>
      </c>
      <c r="AF62" s="81">
        <v>0</v>
      </c>
      <c r="AG62" s="81">
        <v>0</v>
      </c>
      <c r="AH62" s="81">
        <v>167.84415999999999</v>
      </c>
    </row>
    <row r="63" spans="1:41">
      <c r="N63" s="750" t="s">
        <v>21</v>
      </c>
      <c r="O63" s="85">
        <f t="shared" ref="O63:V63" si="11">SUM(O58:O62)</f>
        <v>0</v>
      </c>
      <c r="P63" s="85">
        <f t="shared" si="11"/>
        <v>1573686.3875207233</v>
      </c>
      <c r="Q63" s="85">
        <f t="shared" si="11"/>
        <v>0</v>
      </c>
      <c r="R63" s="85">
        <f t="shared" si="11"/>
        <v>9823575.4503771309</v>
      </c>
      <c r="S63" s="85">
        <f t="shared" si="11"/>
        <v>1255012.5335454938</v>
      </c>
      <c r="T63" s="85">
        <f t="shared" si="11"/>
        <v>3660218.6433164435</v>
      </c>
      <c r="U63" s="85">
        <f t="shared" si="11"/>
        <v>4135648.2502374537</v>
      </c>
      <c r="V63" s="85">
        <f t="shared" si="11"/>
        <v>20448141.264997244</v>
      </c>
      <c r="AB63" s="29" t="s">
        <v>10</v>
      </c>
      <c r="AC63" s="81">
        <v>0</v>
      </c>
      <c r="AD63" s="81">
        <v>0</v>
      </c>
      <c r="AE63" s="81">
        <v>449.03551153212379</v>
      </c>
      <c r="AF63" s="81">
        <v>316.0556684678761</v>
      </c>
      <c r="AG63" s="81">
        <v>0</v>
      </c>
      <c r="AH63" s="81">
        <v>765.09117999999989</v>
      </c>
    </row>
    <row r="64" spans="1:41">
      <c r="A64" s="29" t="s">
        <v>1465</v>
      </c>
    </row>
    <row r="65" spans="1:4">
      <c r="A65" s="749">
        <v>0.1</v>
      </c>
    </row>
    <row r="66" spans="1:4">
      <c r="A66" s="81">
        <f>C7*A65</f>
        <v>1571104.9000000001</v>
      </c>
      <c r="B66" s="29" t="s">
        <v>44</v>
      </c>
    </row>
    <row r="67" spans="1:4">
      <c r="A67" s="87">
        <f>A66/9900</f>
        <v>158.69746464646465</v>
      </c>
      <c r="B67" s="29" t="s">
        <v>106</v>
      </c>
    </row>
    <row r="69" spans="1:4">
      <c r="A69" s="85">
        <f>L7+M7</f>
        <v>2488922.4</v>
      </c>
      <c r="B69" s="29" t="s">
        <v>44</v>
      </c>
      <c r="C69" s="29" t="s">
        <v>1466</v>
      </c>
      <c r="D69" s="29" t="s">
        <v>106</v>
      </c>
    </row>
    <row r="70" spans="1:4">
      <c r="A70" s="81" t="s">
        <v>635</v>
      </c>
      <c r="B70" s="749">
        <v>0.15</v>
      </c>
      <c r="C70" s="81">
        <v>9900</v>
      </c>
      <c r="D70" s="57">
        <f>$A$69*B70/C70</f>
        <v>37.710945454545453</v>
      </c>
    </row>
    <row r="71" spans="1:4">
      <c r="A71" s="29" t="s">
        <v>637</v>
      </c>
      <c r="B71" s="749">
        <v>0.05</v>
      </c>
      <c r="C71" s="81">
        <v>1000</v>
      </c>
      <c r="D71" s="57">
        <f>$A$69*B71/C71</f>
        <v>124.44611999999999</v>
      </c>
    </row>
    <row r="72" spans="1:4">
      <c r="A72" s="29" t="s">
        <v>1467</v>
      </c>
      <c r="B72" s="749">
        <v>0.05</v>
      </c>
      <c r="C72" s="81">
        <v>1000</v>
      </c>
      <c r="D72" s="57">
        <f>$A$69*B72/C72</f>
        <v>124.44611999999999</v>
      </c>
    </row>
  </sheetData>
  <mergeCells count="11">
    <mergeCell ref="L4:L6"/>
    <mergeCell ref="M4:M6"/>
    <mergeCell ref="N4:N6"/>
    <mergeCell ref="B5:B6"/>
    <mergeCell ref="C5:H5"/>
    <mergeCell ref="I5:K5"/>
    <mergeCell ref="A11:B11"/>
    <mergeCell ref="A12:A16"/>
    <mergeCell ref="A17:A19"/>
    <mergeCell ref="A4:A6"/>
    <mergeCell ref="B4:K4"/>
  </mergeCells>
  <phoneticPr fontId="5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theme="5"/>
  </sheetPr>
  <dimension ref="A1"/>
  <sheetViews>
    <sheetView workbookViewId="0">
      <selection activeCell="N25" sqref="N25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theme="7" tint="-0.249977111117893"/>
  </sheetPr>
  <dimension ref="A1:AG92"/>
  <sheetViews>
    <sheetView topLeftCell="C6" zoomScaleNormal="100" workbookViewId="0">
      <selection activeCell="N25" sqref="N25"/>
    </sheetView>
  </sheetViews>
  <sheetFormatPr defaultRowHeight="16.5"/>
  <cols>
    <col min="1" max="9" width="15.625" style="29" customWidth="1"/>
    <col min="10" max="11" width="9" style="29" customWidth="1"/>
    <col min="12" max="12" width="9.875" style="29" bestFit="1" customWidth="1"/>
    <col min="13" max="14" width="9" style="29" customWidth="1"/>
    <col min="15" max="15" width="11.5" style="29" bestFit="1" customWidth="1"/>
    <col min="16" max="16" width="13.125" style="29" bestFit="1" customWidth="1"/>
    <col min="17" max="17" width="9" style="29" customWidth="1"/>
    <col min="18" max="18" width="12.625" style="29" bestFit="1" customWidth="1"/>
    <col min="19" max="19" width="14.25" style="29" customWidth="1"/>
    <col min="20" max="20" width="12.625" style="29" customWidth="1"/>
    <col min="21" max="21" width="13.125" style="29" bestFit="1" customWidth="1"/>
    <col min="22" max="22" width="14.125" style="29" customWidth="1"/>
    <col min="23" max="23" width="14.375" style="29" bestFit="1" customWidth="1"/>
    <col min="24" max="24" width="10.25" style="29" bestFit="1" customWidth="1"/>
    <col min="25" max="25" width="12" style="29" bestFit="1" customWidth="1"/>
    <col min="26" max="26" width="11.875" style="29" bestFit="1" customWidth="1"/>
    <col min="27" max="27" width="9" style="29" customWidth="1"/>
    <col min="28" max="28" width="9.875" style="29" customWidth="1"/>
    <col min="29" max="30" width="9" style="29" customWidth="1"/>
    <col min="31" max="31" width="13.125" style="29" bestFit="1" customWidth="1"/>
    <col min="32" max="32" width="9" style="29" customWidth="1"/>
    <col min="33" max="33" width="13.125" style="29" bestFit="1" customWidth="1"/>
    <col min="34" max="34" width="12.75" style="29" bestFit="1" customWidth="1"/>
    <col min="35" max="44" width="9" style="29" customWidth="1"/>
    <col min="45" max="16384" width="9" style="29"/>
  </cols>
  <sheetData>
    <row r="1" spans="1:25" ht="15" customHeight="1">
      <c r="S1" s="343"/>
    </row>
    <row r="2" spans="1:25">
      <c r="A2" s="29" t="s">
        <v>1468</v>
      </c>
    </row>
    <row r="3" spans="1:25">
      <c r="S3" s="344" t="s">
        <v>1469</v>
      </c>
      <c r="T3" s="345"/>
      <c r="V3" s="346" t="s">
        <v>1470</v>
      </c>
      <c r="W3" s="347"/>
      <c r="X3" s="347"/>
      <c r="Y3" s="348" t="s">
        <v>1471</v>
      </c>
    </row>
    <row r="4" spans="1:25" ht="18" customHeight="1" thickBot="1">
      <c r="A4" s="116" t="s">
        <v>1472</v>
      </c>
      <c r="S4" s="349" t="s">
        <v>1298</v>
      </c>
      <c r="T4" s="350">
        <v>0.75</v>
      </c>
      <c r="V4" s="351" t="s">
        <v>1357</v>
      </c>
      <c r="W4" s="29" t="s">
        <v>1473</v>
      </c>
      <c r="X4" s="29" t="s">
        <v>1474</v>
      </c>
      <c r="Y4" s="210"/>
    </row>
    <row r="5" spans="1:25">
      <c r="A5" s="352"/>
      <c r="B5" s="353" t="s">
        <v>732</v>
      </c>
      <c r="C5" s="353"/>
      <c r="D5" s="354" t="s">
        <v>994</v>
      </c>
      <c r="S5" s="349" t="s">
        <v>1300</v>
      </c>
      <c r="T5" s="350">
        <v>0.13</v>
      </c>
      <c r="V5" s="351" t="s">
        <v>1475</v>
      </c>
      <c r="W5" s="355">
        <f>864500</f>
        <v>864500</v>
      </c>
      <c r="X5" s="355">
        <f>W5*0.089</f>
        <v>76940.5</v>
      </c>
      <c r="Y5" s="356">
        <f>100*(X5/X$9)</f>
        <v>34.038113237262777</v>
      </c>
    </row>
    <row r="6" spans="1:25">
      <c r="A6" s="48" t="s">
        <v>65</v>
      </c>
      <c r="B6" s="81">
        <v>0</v>
      </c>
      <c r="D6" s="110">
        <f t="shared" ref="D6:D12" si="0">B6/$W$18*1000</f>
        <v>0</v>
      </c>
      <c r="S6" s="349" t="s">
        <v>1299</v>
      </c>
      <c r="T6" s="350">
        <v>0.06</v>
      </c>
      <c r="V6" s="351" t="s">
        <v>1476</v>
      </c>
      <c r="W6" s="355">
        <v>1258200</v>
      </c>
      <c r="X6" s="355">
        <f>W6*0.089</f>
        <v>111979.79999999999</v>
      </c>
      <c r="Y6" s="356">
        <f>100*(X6/X$9)</f>
        <v>49.539333805811481</v>
      </c>
    </row>
    <row r="7" spans="1:25">
      <c r="A7" s="48" t="s">
        <v>67</v>
      </c>
      <c r="B7" s="81">
        <f>Y61</f>
        <v>57136.627906976733</v>
      </c>
      <c r="D7" s="110">
        <f t="shared" si="0"/>
        <v>322183.20744821883</v>
      </c>
      <c r="S7" s="349" t="s">
        <v>1302</v>
      </c>
      <c r="T7" s="350">
        <v>0.03</v>
      </c>
      <c r="V7" s="351" t="s">
        <v>1477</v>
      </c>
      <c r="W7" s="355">
        <v>267000</v>
      </c>
      <c r="X7" s="355">
        <f>W7*0.089</f>
        <v>23763</v>
      </c>
      <c r="Y7" s="356">
        <f>100*(X7/X$9)</f>
        <v>10.512638790455943</v>
      </c>
    </row>
    <row r="8" spans="1:25">
      <c r="A8" s="48" t="s">
        <v>16</v>
      </c>
      <c r="B8" s="81">
        <f>Y62</f>
        <v>9.4186046511627914</v>
      </c>
      <c r="D8" s="110">
        <f t="shared" si="0"/>
        <v>53.109824071850895</v>
      </c>
      <c r="S8" s="349" t="s">
        <v>1478</v>
      </c>
      <c r="T8" s="357">
        <v>171</v>
      </c>
      <c r="V8" s="351" t="s">
        <v>26</v>
      </c>
      <c r="W8" s="355">
        <v>150100</v>
      </c>
      <c r="X8" s="355">
        <f>W8*0.089</f>
        <v>13358.9</v>
      </c>
      <c r="Y8" s="356">
        <f>100*(X8/X$9)</f>
        <v>5.9099141664698012</v>
      </c>
    </row>
    <row r="9" spans="1:25">
      <c r="A9" s="48" t="s">
        <v>6</v>
      </c>
      <c r="B9" s="81">
        <f>Y64</f>
        <v>68.720930232558132</v>
      </c>
      <c r="D9" s="110">
        <f t="shared" si="0"/>
        <v>387.50501267239343</v>
      </c>
      <c r="S9" s="358" t="s">
        <v>1479</v>
      </c>
      <c r="T9" s="359">
        <f>T8-24</f>
        <v>147</v>
      </c>
      <c r="V9" s="360" t="s">
        <v>1480</v>
      </c>
      <c r="W9" s="361">
        <v>2539800</v>
      </c>
      <c r="X9" s="361">
        <f>W9*0.089</f>
        <v>226042.19999999998</v>
      </c>
      <c r="Y9" s="362"/>
    </row>
    <row r="10" spans="1:25">
      <c r="A10" s="48" t="s">
        <v>11</v>
      </c>
      <c r="B10" s="81">
        <v>0</v>
      </c>
      <c r="D10" s="110">
        <f t="shared" si="0"/>
        <v>0</v>
      </c>
    </row>
    <row r="11" spans="1:25">
      <c r="A11" s="48" t="s">
        <v>17</v>
      </c>
      <c r="B11" s="81">
        <v>0</v>
      </c>
      <c r="D11" s="110">
        <f t="shared" si="0"/>
        <v>0</v>
      </c>
      <c r="S11" s="29" t="s">
        <v>1481</v>
      </c>
      <c r="U11" s="29" t="s">
        <v>1482</v>
      </c>
    </row>
    <row r="12" spans="1:25" ht="17.25" customHeight="1" thickBot="1">
      <c r="A12" s="52" t="s">
        <v>560</v>
      </c>
      <c r="B12" s="111">
        <v>0</v>
      </c>
      <c r="C12" s="53"/>
      <c r="D12" s="114">
        <f t="shared" si="0"/>
        <v>0</v>
      </c>
      <c r="S12" s="29" t="s">
        <v>1483</v>
      </c>
      <c r="T12" s="224" t="s">
        <v>1484</v>
      </c>
      <c r="V12" s="29" t="s">
        <v>1485</v>
      </c>
      <c r="W12" s="29" t="s">
        <v>1486</v>
      </c>
    </row>
    <row r="13" spans="1:25">
      <c r="S13" s="71" t="s">
        <v>1487</v>
      </c>
    </row>
    <row r="14" spans="1:25" ht="17.25" customHeight="1">
      <c r="A14" s="116" t="s">
        <v>1488</v>
      </c>
      <c r="E14" s="76" t="s">
        <v>1489</v>
      </c>
    </row>
    <row r="15" spans="1:25" ht="17.25" customHeight="1">
      <c r="A15" s="116"/>
      <c r="S15" s="29" t="s">
        <v>1490</v>
      </c>
    </row>
    <row r="16" spans="1:25">
      <c r="A16" s="29" t="s">
        <v>1491</v>
      </c>
      <c r="C16" s="253">
        <v>8284000</v>
      </c>
      <c r="D16" s="29" t="s">
        <v>44</v>
      </c>
      <c r="T16" s="29" t="s">
        <v>1492</v>
      </c>
      <c r="U16" s="29" t="s">
        <v>1493</v>
      </c>
      <c r="V16" s="29" t="s">
        <v>1494</v>
      </c>
      <c r="W16" s="29" t="s">
        <v>21</v>
      </c>
    </row>
    <row r="17" spans="1:28" ht="17.25" customHeight="1" thickBot="1">
      <c r="C17" s="81"/>
      <c r="S17" s="29" t="s">
        <v>1115</v>
      </c>
      <c r="T17" s="81">
        <v>115862177</v>
      </c>
      <c r="U17" s="81">
        <v>61355982</v>
      </c>
      <c r="V17" s="81">
        <v>123883</v>
      </c>
      <c r="W17" s="85">
        <f>SUM(T17:V17)</f>
        <v>177342042</v>
      </c>
      <c r="X17" s="29" t="s">
        <v>1061</v>
      </c>
      <c r="Y17" s="29" t="s">
        <v>663</v>
      </c>
    </row>
    <row r="18" spans="1:28">
      <c r="A18" s="925" t="s">
        <v>635</v>
      </c>
      <c r="B18" s="926" t="s">
        <v>8</v>
      </c>
      <c r="C18" s="866"/>
      <c r="D18" s="73" t="s">
        <v>1495</v>
      </c>
      <c r="E18" s="77" t="s">
        <v>1496</v>
      </c>
      <c r="T18" s="808">
        <f>T17/1000000</f>
        <v>115.862177</v>
      </c>
      <c r="U18" s="57">
        <f>U17/1000000</f>
        <v>61.355981999999997</v>
      </c>
      <c r="V18" s="57">
        <f>V17/1000000</f>
        <v>0.12388299999999999</v>
      </c>
      <c r="W18" s="363">
        <f>W17/1000000</f>
        <v>177.34204199999999</v>
      </c>
      <c r="X18" s="29" t="s">
        <v>9</v>
      </c>
      <c r="Y18" s="29" t="s">
        <v>1497</v>
      </c>
    </row>
    <row r="19" spans="1:28">
      <c r="A19" s="873"/>
      <c r="B19" s="29" t="s">
        <v>672</v>
      </c>
      <c r="C19" s="81">
        <f>$C$16*U23</f>
        <v>481186.53941743216</v>
      </c>
      <c r="E19" s="43"/>
      <c r="W19" s="81"/>
    </row>
    <row r="20" spans="1:28">
      <c r="A20" s="873"/>
      <c r="B20" s="29" t="s">
        <v>1498</v>
      </c>
      <c r="C20" s="81">
        <f>$C$16*U27</f>
        <v>103530.17965474619</v>
      </c>
      <c r="E20" s="43"/>
      <c r="S20" s="29" t="s">
        <v>1499</v>
      </c>
    </row>
    <row r="21" spans="1:28" ht="17.25" customHeight="1" thickBot="1">
      <c r="A21" s="875"/>
      <c r="B21" s="53" t="s">
        <v>21</v>
      </c>
      <c r="C21" s="364">
        <f>C20+C19</f>
        <v>584716.71907217836</v>
      </c>
      <c r="D21" s="186">
        <f>C21/9900</f>
        <v>59.06229485577559</v>
      </c>
      <c r="E21" s="365">
        <f>D21*8760*0.2</f>
        <v>103477.14058731885</v>
      </c>
      <c r="G21" s="23">
        <f>(C21/C16)</f>
        <v>7.0583862756177979E-2</v>
      </c>
      <c r="S21" s="29" t="s">
        <v>1500</v>
      </c>
    </row>
    <row r="22" spans="1:28">
      <c r="C22" s="87">
        <f>C21/1000000</f>
        <v>0.58471671907217837</v>
      </c>
      <c r="D22" s="87">
        <f>C16/1000000</f>
        <v>8.2840000000000007</v>
      </c>
      <c r="S22" s="81">
        <v>21210000</v>
      </c>
      <c r="T22" s="29" t="s">
        <v>44</v>
      </c>
      <c r="AB22" s="29" t="s">
        <v>1501</v>
      </c>
    </row>
    <row r="23" spans="1:28" ht="17.25" customHeight="1" thickBot="1">
      <c r="S23" s="81">
        <v>6730000</v>
      </c>
      <c r="U23" s="366">
        <f>S23/T17</f>
        <v>5.8086255361833913E-2</v>
      </c>
      <c r="V23" s="29" t="s">
        <v>1502</v>
      </c>
      <c r="AB23" s="29" t="s">
        <v>1503</v>
      </c>
    </row>
    <row r="24" spans="1:28">
      <c r="A24" s="925" t="s">
        <v>1504</v>
      </c>
      <c r="B24" s="27" t="s">
        <v>1505</v>
      </c>
      <c r="C24" s="27">
        <v>409.88</v>
      </c>
      <c r="D24" s="28" t="s">
        <v>9</v>
      </c>
      <c r="E24" s="29" t="s">
        <v>1506</v>
      </c>
      <c r="S24" s="81">
        <v>14480000</v>
      </c>
      <c r="U24" s="56">
        <f>S24/T17</f>
        <v>0.12497607394344058</v>
      </c>
      <c r="V24" s="29" t="s">
        <v>1507</v>
      </c>
      <c r="Y24" s="705">
        <f>U24+U23</f>
        <v>0.1830623293052745</v>
      </c>
      <c r="AB24" s="29" t="s">
        <v>1508</v>
      </c>
    </row>
    <row r="25" spans="1:28">
      <c r="A25" s="873"/>
      <c r="B25" s="29" t="s">
        <v>1509</v>
      </c>
      <c r="C25" s="86">
        <v>0.1</v>
      </c>
      <c r="D25" s="43"/>
      <c r="V25" s="76" t="s">
        <v>1510</v>
      </c>
      <c r="AB25" s="29" t="s">
        <v>1511</v>
      </c>
    </row>
    <row r="26" spans="1:28" ht="17.25" customHeight="1" thickBot="1">
      <c r="A26" s="873"/>
      <c r="B26" s="29" t="s">
        <v>1512</v>
      </c>
      <c r="C26" s="29">
        <f>C24*C25</f>
        <v>40.988</v>
      </c>
      <c r="D26" s="43" t="s">
        <v>9</v>
      </c>
      <c r="E26" s="450">
        <f>C26/(C16/1000000)</f>
        <v>4.947851279575084</v>
      </c>
      <c r="T26" s="29" t="s">
        <v>1513</v>
      </c>
      <c r="U26" s="86">
        <v>0.1</v>
      </c>
      <c r="AB26" s="29" t="s">
        <v>1514</v>
      </c>
    </row>
    <row r="27" spans="1:28">
      <c r="A27" s="873"/>
      <c r="B27" s="29" t="s">
        <v>1515</v>
      </c>
      <c r="C27" s="29">
        <f>C26/'농어촌지역형(어촌)'!T30</f>
        <v>204.94</v>
      </c>
      <c r="D27" s="43" t="s">
        <v>106</v>
      </c>
      <c r="F27" s="927" t="s">
        <v>1516</v>
      </c>
      <c r="G27" s="73" t="s">
        <v>635</v>
      </c>
      <c r="H27" s="106">
        <f>E21/(C16/1000000)</f>
        <v>12491.204802911498</v>
      </c>
      <c r="I27" s="28" t="s">
        <v>994</v>
      </c>
      <c r="U27" s="366">
        <f>U24*U26</f>
        <v>1.2497607394344058E-2</v>
      </c>
    </row>
    <row r="28" spans="1:28" ht="17.25" customHeight="1" thickBot="1">
      <c r="A28" s="875"/>
      <c r="B28" s="53" t="s">
        <v>1517</v>
      </c>
      <c r="C28" s="367">
        <f>C27*8760*'농어촌지역형(어촌)'!O29</f>
        <v>622763.41085271304</v>
      </c>
      <c r="D28" s="55" t="s">
        <v>122</v>
      </c>
      <c r="F28" s="873"/>
      <c r="G28" s="49" t="s">
        <v>1504</v>
      </c>
      <c r="H28" s="81">
        <f>C28/(C16/1000000)</f>
        <v>75176.655100520642</v>
      </c>
      <c r="I28" s="43" t="s">
        <v>994</v>
      </c>
    </row>
    <row r="29" spans="1:28" ht="17.25" customHeight="1" thickBot="1">
      <c r="F29" s="875"/>
      <c r="G29" s="54" t="s">
        <v>21</v>
      </c>
      <c r="H29" s="368">
        <f>H27+H28</f>
        <v>87667.859903432138</v>
      </c>
      <c r="I29" s="55" t="s">
        <v>994</v>
      </c>
      <c r="S29" s="29" t="s">
        <v>1518</v>
      </c>
    </row>
    <row r="30" spans="1:28" ht="17.25" customHeight="1" thickBot="1">
      <c r="G30" s="49"/>
      <c r="H30" s="81"/>
      <c r="S30" s="29" t="s">
        <v>1519</v>
      </c>
    </row>
    <row r="31" spans="1:28">
      <c r="A31" s="925" t="s">
        <v>17</v>
      </c>
      <c r="B31" s="27" t="s">
        <v>1520</v>
      </c>
      <c r="C31" s="27"/>
      <c r="D31" s="106">
        <f>O54*C16/T17</f>
        <v>1954632.6321833225</v>
      </c>
      <c r="E31" s="28" t="s">
        <v>90</v>
      </c>
      <c r="F31" s="29" t="s">
        <v>1521</v>
      </c>
      <c r="S31" s="71" t="s">
        <v>1522</v>
      </c>
    </row>
    <row r="32" spans="1:28">
      <c r="A32" s="873"/>
      <c r="B32" s="29" t="s">
        <v>1523</v>
      </c>
      <c r="D32" s="86">
        <v>0.05</v>
      </c>
      <c r="E32" s="43"/>
      <c r="F32" s="76" t="s">
        <v>1524</v>
      </c>
    </row>
    <row r="33" spans="1:25">
      <c r="A33" s="873"/>
      <c r="B33" s="29" t="s">
        <v>1525</v>
      </c>
      <c r="D33" s="253">
        <f>D31/$R$85*$T$85*D32</f>
        <v>15261.670705219714</v>
      </c>
      <c r="E33" s="43" t="s">
        <v>1426</v>
      </c>
    </row>
    <row r="34" spans="1:25" ht="17.25" customHeight="1" thickBot="1">
      <c r="A34" s="875"/>
      <c r="B34" s="53" t="s">
        <v>1526</v>
      </c>
      <c r="C34" s="53"/>
      <c r="D34" s="111">
        <f>D33*33.3*365/(C16/1000000)</f>
        <v>22392319.72315222</v>
      </c>
      <c r="E34" s="55" t="s">
        <v>994</v>
      </c>
      <c r="F34" s="81"/>
      <c r="L34" s="29" t="s">
        <v>1527</v>
      </c>
      <c r="S34" s="29" t="s">
        <v>1528</v>
      </c>
    </row>
    <row r="35" spans="1:25">
      <c r="L35" s="29" t="s">
        <v>1529</v>
      </c>
      <c r="Y35" s="29" t="s">
        <v>849</v>
      </c>
    </row>
    <row r="36" spans="1:25" ht="22.5" customHeight="1">
      <c r="A36" s="910" t="s">
        <v>923</v>
      </c>
      <c r="B36" s="832"/>
      <c r="C36" s="832"/>
      <c r="D36" s="832"/>
      <c r="E36" s="832"/>
      <c r="F36" s="832"/>
      <c r="G36" s="832"/>
      <c r="H36" s="832"/>
      <c r="I36" s="832"/>
      <c r="L36" s="29" t="s">
        <v>1530</v>
      </c>
      <c r="S36" s="369" t="s">
        <v>1531</v>
      </c>
      <c r="T36" s="369" t="s">
        <v>1532</v>
      </c>
      <c r="U36" s="369" t="s">
        <v>1533</v>
      </c>
      <c r="V36" s="369" t="s">
        <v>1534</v>
      </c>
      <c r="W36" s="313" t="s">
        <v>1535</v>
      </c>
      <c r="X36" s="313" t="s">
        <v>1536</v>
      </c>
      <c r="Y36" s="313"/>
    </row>
    <row r="37" spans="1:25">
      <c r="A37" s="154"/>
      <c r="B37" s="154" t="s">
        <v>65</v>
      </c>
      <c r="C37" s="154" t="s">
        <v>67</v>
      </c>
      <c r="D37" s="154" t="s">
        <v>16</v>
      </c>
      <c r="E37" s="154" t="s">
        <v>6</v>
      </c>
      <c r="F37" s="154" t="s">
        <v>11</v>
      </c>
      <c r="G37" s="154" t="s">
        <v>17</v>
      </c>
      <c r="H37" s="154" t="s">
        <v>560</v>
      </c>
      <c r="I37" s="154" t="s">
        <v>21</v>
      </c>
      <c r="S37" s="128">
        <v>49159.5</v>
      </c>
      <c r="T37" s="128">
        <v>1307.2</v>
      </c>
      <c r="U37" s="128">
        <v>4647.8999999999996</v>
      </c>
      <c r="V37" s="128">
        <v>1660.4</v>
      </c>
      <c r="W37" s="129">
        <v>39458.199999999997</v>
      </c>
      <c r="X37" s="128">
        <v>2085.8000000000002</v>
      </c>
      <c r="Y37" s="920" t="s">
        <v>888</v>
      </c>
    </row>
    <row r="38" spans="1:25">
      <c r="A38" s="154" t="s">
        <v>561</v>
      </c>
      <c r="B38" s="155">
        <v>0</v>
      </c>
      <c r="C38" s="155">
        <f>D7</f>
        <v>322183.20744821883</v>
      </c>
      <c r="D38" s="155">
        <f>D8</f>
        <v>53.109824071850895</v>
      </c>
      <c r="E38" s="155">
        <f>D9</f>
        <v>387.50501267239343</v>
      </c>
      <c r="F38" s="155">
        <v>0</v>
      </c>
      <c r="G38" s="155">
        <v>0</v>
      </c>
      <c r="H38" s="155">
        <v>0</v>
      </c>
      <c r="I38" s="155">
        <f>SUM(B38:H38)</f>
        <v>322623.8222849631</v>
      </c>
      <c r="L38" s="29" t="s">
        <v>1537</v>
      </c>
      <c r="S38" s="370">
        <v>-46490.9</v>
      </c>
      <c r="T38" s="370">
        <v>-1307.2</v>
      </c>
      <c r="U38" s="370">
        <v>-4647.8999999999996</v>
      </c>
      <c r="V38" s="370">
        <v>-1216.5999999999999</v>
      </c>
      <c r="W38" s="371">
        <v>-37233.5</v>
      </c>
      <c r="Y38" s="921"/>
    </row>
    <row r="39" spans="1:25">
      <c r="A39" s="154" t="s">
        <v>562</v>
      </c>
      <c r="B39" s="156">
        <v>0</v>
      </c>
      <c r="C39" s="156">
        <v>0</v>
      </c>
      <c r="D39" s="155">
        <v>0</v>
      </c>
      <c r="E39" s="372">
        <f>H29</f>
        <v>87667.859903432138</v>
      </c>
      <c r="F39" s="155">
        <v>0</v>
      </c>
      <c r="G39" s="155">
        <f>D34</f>
        <v>22392319.72315222</v>
      </c>
      <c r="H39" s="155">
        <v>0</v>
      </c>
      <c r="I39" s="155">
        <f>SUM(B39:H39)</f>
        <v>22479987.583055653</v>
      </c>
      <c r="L39" s="29" t="s">
        <v>1538</v>
      </c>
      <c r="O39" s="29" t="s">
        <v>1520</v>
      </c>
      <c r="P39" s="29" t="s">
        <v>1539</v>
      </c>
      <c r="S39" s="373" t="s">
        <v>1540</v>
      </c>
      <c r="T39" s="373" t="s">
        <v>1540</v>
      </c>
      <c r="U39" s="373" t="s">
        <v>1540</v>
      </c>
      <c r="V39" s="373" t="s">
        <v>1540</v>
      </c>
      <c r="W39" s="374" t="s">
        <v>1540</v>
      </c>
      <c r="X39" s="240">
        <v>0</v>
      </c>
      <c r="Y39" s="375" t="s">
        <v>892</v>
      </c>
    </row>
    <row r="40" spans="1:25">
      <c r="L40" s="29">
        <v>300000</v>
      </c>
      <c r="M40" s="29">
        <v>12</v>
      </c>
      <c r="O40" s="81">
        <f t="shared" ref="O40:O53" si="1">L40*M40</f>
        <v>3600000</v>
      </c>
      <c r="P40" s="81">
        <f t="shared" ref="P40:P53" si="2">O40*$T$79</f>
        <v>2280000</v>
      </c>
      <c r="S40" s="376">
        <v>49126.8</v>
      </c>
      <c r="T40" s="376">
        <v>1304.5</v>
      </c>
      <c r="U40" s="376">
        <v>4642.5</v>
      </c>
      <c r="V40" s="376">
        <v>1659.9</v>
      </c>
      <c r="W40" s="377">
        <v>39439.699999999997</v>
      </c>
      <c r="X40" s="376">
        <v>2080.3000000000002</v>
      </c>
      <c r="Y40" s="922" t="s">
        <v>1541</v>
      </c>
    </row>
    <row r="41" spans="1:25">
      <c r="L41" s="29">
        <v>250000</v>
      </c>
      <c r="M41" s="29">
        <v>3</v>
      </c>
      <c r="O41" s="81">
        <f t="shared" si="1"/>
        <v>750000</v>
      </c>
      <c r="P41" s="81">
        <f t="shared" si="2"/>
        <v>475000</v>
      </c>
      <c r="S41" s="378">
        <v>-46458.2</v>
      </c>
      <c r="T41" s="378">
        <v>-1304.5</v>
      </c>
      <c r="U41" s="378">
        <v>-4642.5</v>
      </c>
      <c r="V41" s="378">
        <v>-1216.0999999999999</v>
      </c>
      <c r="W41" s="379">
        <v>-37214.9</v>
      </c>
      <c r="X41" s="240"/>
      <c r="Y41" s="921"/>
    </row>
    <row r="42" spans="1:25">
      <c r="L42" s="29">
        <v>200000</v>
      </c>
      <c r="M42" s="29">
        <v>18</v>
      </c>
      <c r="O42" s="81">
        <f t="shared" si="1"/>
        <v>3600000</v>
      </c>
      <c r="P42" s="81">
        <f t="shared" si="2"/>
        <v>2280000</v>
      </c>
      <c r="S42" s="151">
        <v>0.1</v>
      </c>
      <c r="T42" s="136">
        <v>0</v>
      </c>
      <c r="U42" s="136">
        <v>0</v>
      </c>
      <c r="V42" s="136">
        <v>0</v>
      </c>
      <c r="W42" s="380" t="s">
        <v>1540</v>
      </c>
      <c r="Y42" s="923" t="s">
        <v>1542</v>
      </c>
    </row>
    <row r="43" spans="1:25">
      <c r="L43" s="29">
        <v>150000</v>
      </c>
      <c r="M43" s="29">
        <v>18</v>
      </c>
      <c r="O43" s="81">
        <f t="shared" si="1"/>
        <v>2700000</v>
      </c>
      <c r="P43" s="81">
        <f t="shared" si="2"/>
        <v>1710000</v>
      </c>
      <c r="S43" s="128">
        <v>11646.6</v>
      </c>
      <c r="T43" s="136">
        <v>847.3</v>
      </c>
      <c r="U43" s="128">
        <v>3289.2</v>
      </c>
      <c r="V43" s="136">
        <v>641.70000000000005</v>
      </c>
      <c r="W43" s="129">
        <v>4895.8</v>
      </c>
      <c r="Y43" s="924"/>
    </row>
    <row r="44" spans="1:25">
      <c r="L44" s="29">
        <v>100000</v>
      </c>
      <c r="M44" s="29">
        <v>19</v>
      </c>
      <c r="O44" s="81">
        <f t="shared" si="1"/>
        <v>1900000</v>
      </c>
      <c r="P44" s="81">
        <f t="shared" si="2"/>
        <v>1203333.3333333333</v>
      </c>
      <c r="S44" s="370">
        <v>-11093.5</v>
      </c>
      <c r="T44" s="381">
        <v>-847.3</v>
      </c>
      <c r="U44" s="370">
        <v>-3289.2</v>
      </c>
      <c r="V44" s="381">
        <v>-303.3</v>
      </c>
      <c r="W44" s="371">
        <v>-4681.1000000000004</v>
      </c>
      <c r="Y44" s="924"/>
    </row>
    <row r="45" spans="1:25">
      <c r="L45" s="29">
        <v>80000</v>
      </c>
      <c r="M45" s="29">
        <v>8</v>
      </c>
      <c r="O45" s="81">
        <f t="shared" si="1"/>
        <v>640000</v>
      </c>
      <c r="P45" s="81">
        <f t="shared" si="2"/>
        <v>405333.33333333331</v>
      </c>
      <c r="S45" s="136">
        <v>845</v>
      </c>
      <c r="T45" s="136">
        <v>29.9</v>
      </c>
      <c r="U45" s="136">
        <v>716.9</v>
      </c>
      <c r="V45" s="382" t="s">
        <v>1540</v>
      </c>
      <c r="W45" s="383">
        <v>3.3</v>
      </c>
      <c r="Y45" s="924"/>
    </row>
    <row r="46" spans="1:25">
      <c r="L46" s="29">
        <v>70000</v>
      </c>
      <c r="M46" s="29">
        <v>7</v>
      </c>
      <c r="O46" s="81">
        <f t="shared" si="1"/>
        <v>490000</v>
      </c>
      <c r="P46" s="81">
        <f t="shared" si="2"/>
        <v>310333.33333333331</v>
      </c>
      <c r="S46" s="136">
        <v>25.4</v>
      </c>
      <c r="T46" s="382" t="s">
        <v>1540</v>
      </c>
      <c r="U46" s="136">
        <v>19.5</v>
      </c>
      <c r="V46" s="136">
        <v>0.2</v>
      </c>
      <c r="W46" s="383">
        <v>5.2</v>
      </c>
      <c r="Y46" s="924"/>
    </row>
    <row r="47" spans="1:25">
      <c r="D47" s="87"/>
      <c r="L47" s="29">
        <v>60000</v>
      </c>
      <c r="M47" s="29">
        <v>4</v>
      </c>
      <c r="O47" s="81">
        <f t="shared" si="1"/>
        <v>240000</v>
      </c>
      <c r="P47" s="81">
        <f t="shared" si="2"/>
        <v>152000</v>
      </c>
      <c r="S47" s="128">
        <v>36609.699999999997</v>
      </c>
      <c r="T47" s="136">
        <v>427.2</v>
      </c>
      <c r="U47" s="136">
        <v>616.79999999999995</v>
      </c>
      <c r="V47" s="128">
        <v>1017.9</v>
      </c>
      <c r="W47" s="129">
        <v>34535.300000000003</v>
      </c>
      <c r="Y47" s="924"/>
    </row>
    <row r="48" spans="1:25">
      <c r="L48" s="29">
        <v>50000</v>
      </c>
      <c r="M48" s="29">
        <v>116</v>
      </c>
      <c r="O48" s="81">
        <f t="shared" si="1"/>
        <v>5800000</v>
      </c>
      <c r="P48" s="81">
        <f t="shared" si="2"/>
        <v>3673333.333333333</v>
      </c>
      <c r="S48" s="370">
        <v>-34494.199999999997</v>
      </c>
      <c r="T48" s="381">
        <v>-427.2</v>
      </c>
      <c r="U48" s="381">
        <v>-616.79999999999995</v>
      </c>
      <c r="V48" s="381">
        <v>-912.5</v>
      </c>
      <c r="W48" s="371">
        <v>-32525.3</v>
      </c>
      <c r="Y48" s="924"/>
    </row>
    <row r="49" spans="6:26">
      <c r="L49" s="29">
        <v>40000</v>
      </c>
      <c r="M49" s="29">
        <v>19</v>
      </c>
      <c r="O49" s="81">
        <f t="shared" si="1"/>
        <v>760000</v>
      </c>
      <c r="P49" s="81">
        <f t="shared" si="2"/>
        <v>481333.33333333331</v>
      </c>
      <c r="S49" s="382" t="s">
        <v>1540</v>
      </c>
      <c r="T49" s="382" t="s">
        <v>1540</v>
      </c>
      <c r="U49" s="382" t="s">
        <v>1540</v>
      </c>
      <c r="V49" s="382" t="s">
        <v>1540</v>
      </c>
      <c r="W49" s="380" t="s">
        <v>1540</v>
      </c>
      <c r="Y49" s="924"/>
    </row>
    <row r="50" spans="6:26">
      <c r="L50" s="29">
        <v>30000</v>
      </c>
      <c r="M50" s="29">
        <v>102</v>
      </c>
      <c r="O50" s="81">
        <f t="shared" si="1"/>
        <v>3060000</v>
      </c>
      <c r="P50" s="81">
        <f t="shared" si="2"/>
        <v>1938000</v>
      </c>
      <c r="S50" s="382" t="s">
        <v>1540</v>
      </c>
      <c r="T50" s="382" t="s">
        <v>1540</v>
      </c>
      <c r="U50" s="382" t="s">
        <v>1540</v>
      </c>
      <c r="V50" s="382" t="s">
        <v>1540</v>
      </c>
      <c r="W50" s="380" t="s">
        <v>1540</v>
      </c>
      <c r="Y50" s="924"/>
    </row>
    <row r="51" spans="6:26">
      <c r="L51" s="29">
        <v>20000</v>
      </c>
      <c r="M51" s="29">
        <v>135</v>
      </c>
      <c r="O51" s="81">
        <f t="shared" si="1"/>
        <v>2700000</v>
      </c>
      <c r="P51" s="81">
        <f t="shared" si="2"/>
        <v>1710000</v>
      </c>
      <c r="S51" s="151">
        <v>0.1</v>
      </c>
      <c r="T51" s="382" t="s">
        <v>1540</v>
      </c>
      <c r="U51" s="382" t="s">
        <v>1540</v>
      </c>
      <c r="V51" s="382" t="s">
        <v>1540</v>
      </c>
      <c r="W51" s="380" t="s">
        <v>1540</v>
      </c>
      <c r="Y51" s="924"/>
    </row>
    <row r="52" spans="6:26">
      <c r="L52" s="29">
        <v>10000</v>
      </c>
      <c r="M52" s="29">
        <v>97</v>
      </c>
      <c r="O52" s="81">
        <f t="shared" si="1"/>
        <v>970000</v>
      </c>
      <c r="P52" s="81">
        <f t="shared" si="2"/>
        <v>614333.33333333326</v>
      </c>
      <c r="S52" s="382" t="s">
        <v>1540</v>
      </c>
      <c r="T52" s="382" t="s">
        <v>1540</v>
      </c>
      <c r="U52" s="382" t="s">
        <v>1540</v>
      </c>
      <c r="V52" s="382" t="s">
        <v>1540</v>
      </c>
      <c r="W52" s="380" t="s">
        <v>1540</v>
      </c>
      <c r="Y52" s="921"/>
    </row>
    <row r="53" spans="6:26">
      <c r="L53" s="29">
        <v>8000</v>
      </c>
      <c r="M53" s="29">
        <v>16</v>
      </c>
      <c r="O53" s="81">
        <f t="shared" si="1"/>
        <v>128000</v>
      </c>
      <c r="P53" s="81">
        <f t="shared" si="2"/>
        <v>81066.666666666657</v>
      </c>
      <c r="S53" s="384">
        <v>3.6</v>
      </c>
      <c r="T53" s="373" t="s">
        <v>1540</v>
      </c>
      <c r="U53" s="385">
        <v>0.6</v>
      </c>
      <c r="V53" s="373" t="s">
        <v>1540</v>
      </c>
      <c r="W53" s="386">
        <v>3</v>
      </c>
      <c r="X53" s="240">
        <v>0</v>
      </c>
      <c r="Y53" s="375" t="s">
        <v>1543</v>
      </c>
    </row>
    <row r="54" spans="6:26">
      <c r="O54" s="85">
        <f>SUM(O40:O53)</f>
        <v>27338000</v>
      </c>
      <c r="P54" s="85">
        <f>SUM(P40:P53)</f>
        <v>17314066.666666668</v>
      </c>
      <c r="S54" s="373" t="s">
        <v>1540</v>
      </c>
      <c r="T54" s="373" t="s">
        <v>1540</v>
      </c>
      <c r="U54" s="373" t="s">
        <v>1540</v>
      </c>
      <c r="V54" s="373" t="s">
        <v>1540</v>
      </c>
      <c r="W54" s="374" t="s">
        <v>1540</v>
      </c>
      <c r="X54" s="240">
        <v>0</v>
      </c>
      <c r="Y54" s="375" t="s">
        <v>1544</v>
      </c>
    </row>
    <row r="55" spans="6:26">
      <c r="S55" s="387">
        <v>29.2</v>
      </c>
      <c r="T55" s="387">
        <v>2.7</v>
      </c>
      <c r="U55" s="387">
        <v>4.8</v>
      </c>
      <c r="V55" s="387">
        <v>0.5</v>
      </c>
      <c r="W55" s="388">
        <v>15.6</v>
      </c>
      <c r="X55" s="385">
        <v>5.5</v>
      </c>
      <c r="Y55" s="389" t="s">
        <v>903</v>
      </c>
    </row>
    <row r="56" spans="6:26">
      <c r="L56" s="76" t="s">
        <v>1545</v>
      </c>
      <c r="S56" s="390"/>
      <c r="T56" s="390"/>
      <c r="U56" s="390"/>
      <c r="V56" s="390"/>
      <c r="W56" s="391"/>
      <c r="X56" s="390"/>
      <c r="Y56" s="392"/>
    </row>
    <row r="57" spans="6:26">
      <c r="L57" s="81"/>
    </row>
    <row r="58" spans="6:26" ht="17.25" customHeight="1" thickBot="1">
      <c r="I58" s="81"/>
      <c r="S58" s="29" t="s">
        <v>1546</v>
      </c>
      <c r="Z58" s="29" t="s">
        <v>1547</v>
      </c>
    </row>
    <row r="59" spans="6:26">
      <c r="L59" s="81"/>
      <c r="S59" s="26"/>
      <c r="T59" s="27" t="s">
        <v>58</v>
      </c>
      <c r="U59" s="27" t="s">
        <v>1548</v>
      </c>
      <c r="V59" s="27" t="s">
        <v>881</v>
      </c>
      <c r="W59" s="27" t="s">
        <v>1549</v>
      </c>
      <c r="X59" s="27" t="s">
        <v>1550</v>
      </c>
      <c r="Y59" s="28" t="s">
        <v>732</v>
      </c>
    </row>
    <row r="60" spans="6:26">
      <c r="F60" s="29" t="s">
        <v>399</v>
      </c>
      <c r="S60" s="32" t="s">
        <v>65</v>
      </c>
      <c r="T60" s="57">
        <v>0</v>
      </c>
      <c r="U60" s="57">
        <v>0</v>
      </c>
      <c r="V60" s="57">
        <v>0</v>
      </c>
      <c r="W60" s="57">
        <v>0</v>
      </c>
      <c r="X60" s="57">
        <v>0</v>
      </c>
      <c r="Y60" s="164">
        <v>0</v>
      </c>
    </row>
    <row r="61" spans="6:26">
      <c r="S61" s="32" t="s">
        <v>67</v>
      </c>
      <c r="T61" s="57">
        <v>49118.7</v>
      </c>
      <c r="U61" s="57">
        <v>5</v>
      </c>
      <c r="V61" s="57">
        <v>8.1</v>
      </c>
      <c r="W61" s="57">
        <v>5.7</v>
      </c>
      <c r="X61" s="57">
        <f>SUM(T61:W61)</f>
        <v>49137.499999999993</v>
      </c>
      <c r="Y61" s="164">
        <f>X61/860*1000</f>
        <v>57136.627906976733</v>
      </c>
      <c r="Z61" s="56">
        <f>Y61/SUM(Y60:Y64)</f>
        <v>0.99863427680689043</v>
      </c>
    </row>
    <row r="62" spans="6:26">
      <c r="S62" s="32" t="s">
        <v>16</v>
      </c>
      <c r="T62" s="57"/>
      <c r="U62" s="57">
        <v>1.1000000000000001</v>
      </c>
      <c r="V62" s="57">
        <v>3.6</v>
      </c>
      <c r="W62" s="57">
        <v>3.4</v>
      </c>
      <c r="X62" s="57">
        <f>SUM(T62:W62)</f>
        <v>8.1</v>
      </c>
      <c r="Y62" s="164">
        <f>X62/860*1000</f>
        <v>9.4186046511627914</v>
      </c>
    </row>
    <row r="63" spans="6:26">
      <c r="S63" s="32" t="s">
        <v>11</v>
      </c>
      <c r="T63" s="57"/>
      <c r="U63" s="57">
        <v>0</v>
      </c>
      <c r="V63" s="57">
        <v>0</v>
      </c>
      <c r="W63" s="57">
        <v>0</v>
      </c>
      <c r="X63" s="57">
        <f>SUM(T63:W63)</f>
        <v>0</v>
      </c>
      <c r="Y63" s="164">
        <f>X63/860*1000</f>
        <v>0</v>
      </c>
    </row>
    <row r="64" spans="6:26" ht="17.25" customHeight="1" thickBot="1">
      <c r="S64" s="67" t="s">
        <v>6</v>
      </c>
      <c r="T64" s="216"/>
      <c r="U64" s="216">
        <v>0.6</v>
      </c>
      <c r="V64" s="216">
        <v>29.2</v>
      </c>
      <c r="W64" s="216">
        <v>29.3</v>
      </c>
      <c r="X64" s="216">
        <f>SUM(T64:W64)</f>
        <v>59.1</v>
      </c>
      <c r="Y64" s="167">
        <f>X64/860*1000</f>
        <v>68.720930232558132</v>
      </c>
    </row>
    <row r="65" spans="18:33">
      <c r="W65" s="85"/>
      <c r="X65" s="82"/>
      <c r="Y65" s="164">
        <f>X65/860*1000</f>
        <v>0</v>
      </c>
    </row>
    <row r="66" spans="18:33">
      <c r="R66" s="29" t="s">
        <v>1551</v>
      </c>
      <c r="W66" s="29" t="s">
        <v>1552</v>
      </c>
    </row>
    <row r="67" spans="18:33">
      <c r="U67" s="29" t="s">
        <v>1553</v>
      </c>
      <c r="Z67" s="87">
        <f>X64+X62+X61</f>
        <v>49204.69999999999</v>
      </c>
    </row>
    <row r="68" spans="18:33">
      <c r="R68" s="29" t="s">
        <v>1554</v>
      </c>
      <c r="U68" s="100" t="s">
        <v>1555</v>
      </c>
    </row>
    <row r="69" spans="18:33">
      <c r="R69" s="29" t="s">
        <v>1556</v>
      </c>
      <c r="S69" s="29" t="s">
        <v>1557</v>
      </c>
      <c r="V69" s="49" t="s">
        <v>1558</v>
      </c>
      <c r="W69" s="49" t="s">
        <v>1559</v>
      </c>
      <c r="X69" s="49" t="s">
        <v>1560</v>
      </c>
      <c r="AE69" s="29">
        <v>2.016</v>
      </c>
      <c r="AF69" s="29" t="s">
        <v>1561</v>
      </c>
    </row>
    <row r="70" spans="18:33">
      <c r="S70" s="29" t="s">
        <v>1562</v>
      </c>
      <c r="V70" s="49" t="s">
        <v>1560</v>
      </c>
      <c r="W70" s="393">
        <v>0.01</v>
      </c>
      <c r="X70" s="394" t="s">
        <v>1563</v>
      </c>
      <c r="Y70" s="438" t="s">
        <v>1564</v>
      </c>
      <c r="AE70" s="29">
        <v>22.4</v>
      </c>
      <c r="AF70" s="29" t="s">
        <v>1565</v>
      </c>
    </row>
    <row r="71" spans="18:33">
      <c r="S71" s="29" t="s">
        <v>1566</v>
      </c>
      <c r="X71" s="29" t="s">
        <v>1567</v>
      </c>
    </row>
    <row r="72" spans="18:33">
      <c r="S72" s="29" t="s">
        <v>1568</v>
      </c>
      <c r="Y72" s="29" t="s">
        <v>1287</v>
      </c>
      <c r="Z72" s="29">
        <v>11200</v>
      </c>
      <c r="AA72" s="29" t="s">
        <v>1569</v>
      </c>
      <c r="AB72" s="595"/>
      <c r="AD72" s="29" t="s">
        <v>17</v>
      </c>
      <c r="AE72" s="29">
        <f>AE69/AE70</f>
        <v>9.0000000000000011E-2</v>
      </c>
      <c r="AF72" s="29" t="s">
        <v>1570</v>
      </c>
      <c r="AG72" s="29" t="s">
        <v>1117</v>
      </c>
    </row>
    <row r="73" spans="18:33">
      <c r="Y73" s="29" t="s">
        <v>1571</v>
      </c>
      <c r="Z73" s="29">
        <v>10000</v>
      </c>
      <c r="AA73" s="29" t="s">
        <v>1569</v>
      </c>
      <c r="AB73" s="595">
        <f>$AE$73*Z73/1000</f>
        <v>720.00000000000011</v>
      </c>
      <c r="AC73" s="595" t="s">
        <v>90</v>
      </c>
      <c r="AD73" s="29" t="s">
        <v>97</v>
      </c>
      <c r="AE73" s="29">
        <f>AE72*800</f>
        <v>72.000000000000014</v>
      </c>
      <c r="AF73" s="29" t="s">
        <v>1117</v>
      </c>
    </row>
    <row r="74" spans="18:33">
      <c r="S74" s="29" t="s">
        <v>1572</v>
      </c>
      <c r="Y74" s="29" t="s">
        <v>1573</v>
      </c>
    </row>
    <row r="75" spans="18:33">
      <c r="S75" s="29" t="s">
        <v>1574</v>
      </c>
      <c r="Y75" s="29" t="s">
        <v>1575</v>
      </c>
      <c r="Z75" s="29">
        <v>0.1</v>
      </c>
      <c r="AA75" s="29" t="s">
        <v>1576</v>
      </c>
    </row>
    <row r="77" spans="18:33">
      <c r="S77" s="29" t="s">
        <v>1577</v>
      </c>
      <c r="V77" s="29" t="s">
        <v>1578</v>
      </c>
    </row>
    <row r="78" spans="18:33">
      <c r="S78" s="29" t="s">
        <v>1579</v>
      </c>
      <c r="T78" s="81">
        <v>95000</v>
      </c>
      <c r="U78" s="29" t="s">
        <v>90</v>
      </c>
      <c r="V78" s="29" t="s">
        <v>1580</v>
      </c>
      <c r="W78" s="29">
        <v>60</v>
      </c>
      <c r="X78" s="29" t="s">
        <v>1581</v>
      </c>
    </row>
    <row r="79" spans="18:33">
      <c r="S79" s="29">
        <v>150000</v>
      </c>
      <c r="T79" s="56">
        <f>T78/S79</f>
        <v>0.6333333333333333</v>
      </c>
    </row>
    <row r="81" spans="18:24">
      <c r="S81" s="29" t="s">
        <v>1582</v>
      </c>
    </row>
    <row r="82" spans="18:24" ht="17.25" customHeight="1" thickBot="1">
      <c r="T82" s="29" t="s">
        <v>1583</v>
      </c>
      <c r="V82" s="79">
        <v>1800000</v>
      </c>
      <c r="W82" s="79">
        <f>V82*0.14</f>
        <v>252000.00000000003</v>
      </c>
      <c r="X82" s="81"/>
    </row>
    <row r="83" spans="18:24">
      <c r="R83" s="26" t="s">
        <v>1584</v>
      </c>
      <c r="S83" s="27"/>
      <c r="T83" s="27"/>
      <c r="U83" s="28"/>
      <c r="V83" s="49" t="s">
        <v>1332</v>
      </c>
      <c r="W83" s="49" t="s">
        <v>90</v>
      </c>
    </row>
    <row r="84" spans="18:24">
      <c r="R84" s="32" t="s">
        <v>1538</v>
      </c>
      <c r="S84" s="29" t="s">
        <v>1585</v>
      </c>
      <c r="U84" s="43"/>
    </row>
    <row r="85" spans="18:24" ht="17.25" customHeight="1" thickBot="1">
      <c r="R85" s="187">
        <f>W82/T79</f>
        <v>397894.73684210534</v>
      </c>
      <c r="S85" s="364">
        <f>W82*(1-W70)^30</f>
        <v>186404.49409384662</v>
      </c>
      <c r="T85" s="111">
        <f>S85/3</f>
        <v>62134.831364615537</v>
      </c>
      <c r="U85" s="55" t="s">
        <v>1426</v>
      </c>
    </row>
    <row r="87" spans="18:24">
      <c r="S87" s="100" t="s">
        <v>1586</v>
      </c>
    </row>
    <row r="89" spans="18:24">
      <c r="R89" s="71" t="s">
        <v>1587</v>
      </c>
    </row>
    <row r="90" spans="18:24">
      <c r="R90" s="281" t="s">
        <v>1588</v>
      </c>
    </row>
    <row r="91" spans="18:24">
      <c r="R91" s="281" t="s">
        <v>1589</v>
      </c>
    </row>
    <row r="92" spans="18:24">
      <c r="R92" s="281" t="s">
        <v>1590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00000000-0004-0000-1A00-000000000000}"/>
    <hyperlink ref="Y70" r:id="rId2" xr:uid="{00000000-0004-0000-1A00-000001000000}"/>
    <hyperlink ref="S87" r:id="rId3" xr:uid="{00000000-0004-0000-1A00-000002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5"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29" customWidth="1"/>
    <col min="2" max="2" width="16.625" style="29" bestFit="1" customWidth="1"/>
    <col min="3" max="3" width="15.375" style="29" bestFit="1" customWidth="1"/>
    <col min="4" max="4" width="11.5" style="29" bestFit="1" customWidth="1"/>
    <col min="5" max="14" width="9" style="29" customWidth="1"/>
    <col min="15" max="16384" width="9" style="29"/>
  </cols>
  <sheetData>
    <row r="1" spans="1:16">
      <c r="A1" s="29" t="s">
        <v>1591</v>
      </c>
      <c r="D1" s="29">
        <v>2</v>
      </c>
      <c r="E1" s="29" t="s">
        <v>1177</v>
      </c>
      <c r="F1" s="414">
        <f>D1*1000*0.2</f>
        <v>400</v>
      </c>
      <c r="G1" s="414" t="s">
        <v>9</v>
      </c>
      <c r="I1" s="71" t="s">
        <v>1592</v>
      </c>
    </row>
    <row r="2" spans="1:16">
      <c r="N2" s="29" t="s">
        <v>9</v>
      </c>
      <c r="P2" s="29" t="s">
        <v>1593</v>
      </c>
    </row>
    <row r="3" spans="1:16">
      <c r="A3" s="888" t="s">
        <v>1357</v>
      </c>
      <c r="B3" s="888" t="s">
        <v>1594</v>
      </c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88" t="s">
        <v>1595</v>
      </c>
      <c r="N3" s="888" t="s">
        <v>919</v>
      </c>
      <c r="P3" s="29" t="s">
        <v>1596</v>
      </c>
    </row>
    <row r="4" spans="1:16">
      <c r="A4" s="832"/>
      <c r="B4" s="29" t="s">
        <v>1597</v>
      </c>
      <c r="C4" s="29" t="s">
        <v>1598</v>
      </c>
      <c r="D4" s="29" t="s">
        <v>1599</v>
      </c>
      <c r="E4" s="29" t="s">
        <v>1600</v>
      </c>
      <c r="F4" s="29" t="s">
        <v>1601</v>
      </c>
      <c r="G4" s="29" t="s">
        <v>1602</v>
      </c>
      <c r="H4" s="29" t="s">
        <v>1603</v>
      </c>
      <c r="I4" s="29" t="s">
        <v>1604</v>
      </c>
      <c r="J4" s="29" t="s">
        <v>1605</v>
      </c>
      <c r="K4" s="29" t="s">
        <v>1606</v>
      </c>
      <c r="L4" s="29" t="s">
        <v>1395</v>
      </c>
      <c r="M4" s="832"/>
      <c r="N4" s="832"/>
    </row>
    <row r="5" spans="1:16">
      <c r="A5" s="29" t="s">
        <v>1607</v>
      </c>
      <c r="B5" s="81">
        <v>3118.24</v>
      </c>
      <c r="C5" s="81">
        <v>4.4400000000000004</v>
      </c>
      <c r="D5" s="81">
        <v>0</v>
      </c>
      <c r="E5" s="81">
        <v>38.93</v>
      </c>
      <c r="F5" s="81">
        <v>791.94</v>
      </c>
      <c r="G5" s="81">
        <v>416.79</v>
      </c>
      <c r="H5" s="81">
        <v>6.83</v>
      </c>
      <c r="I5" s="81">
        <v>1991.51</v>
      </c>
      <c r="J5" s="81">
        <v>225.19</v>
      </c>
      <c r="K5" s="81">
        <v>1604.48</v>
      </c>
      <c r="L5" s="81">
        <f t="shared" ref="L5:L12" si="0">SUM(B5:J5)-K5</f>
        <v>4989.3899999999994</v>
      </c>
      <c r="M5" s="81">
        <v>986.13</v>
      </c>
      <c r="N5" s="81">
        <f t="shared" ref="N5:N12" si="1">L5+M5</f>
        <v>5975.5199999999995</v>
      </c>
      <c r="P5" s="29" t="s">
        <v>1608</v>
      </c>
    </row>
    <row r="6" spans="1:16">
      <c r="A6" s="29" t="s">
        <v>1609</v>
      </c>
      <c r="B6" s="81">
        <v>701.7</v>
      </c>
      <c r="C6" s="81">
        <v>1.08</v>
      </c>
      <c r="D6" s="81">
        <v>0</v>
      </c>
      <c r="E6" s="81">
        <v>61.54</v>
      </c>
      <c r="F6" s="81">
        <v>158.72999999999999</v>
      </c>
      <c r="G6" s="81">
        <v>409.87</v>
      </c>
      <c r="H6" s="81">
        <v>9.26</v>
      </c>
      <c r="I6" s="81">
        <v>957.16</v>
      </c>
      <c r="J6" s="81">
        <v>248.35</v>
      </c>
      <c r="K6" s="81">
        <v>738.54</v>
      </c>
      <c r="L6" s="81">
        <f t="shared" si="0"/>
        <v>1809.15</v>
      </c>
      <c r="M6" s="81">
        <v>552.39</v>
      </c>
      <c r="N6" s="81">
        <f t="shared" si="1"/>
        <v>2361.54</v>
      </c>
      <c r="P6" s="29" t="s">
        <v>1610</v>
      </c>
    </row>
    <row r="7" spans="1:16">
      <c r="A7" s="29" t="s">
        <v>1611</v>
      </c>
      <c r="B7" s="81">
        <v>6007.86</v>
      </c>
      <c r="C7" s="81">
        <v>0</v>
      </c>
      <c r="D7" s="81">
        <v>43.15</v>
      </c>
      <c r="E7" s="81">
        <v>18.53</v>
      </c>
      <c r="F7" s="81">
        <v>245.31</v>
      </c>
      <c r="G7" s="81">
        <v>14.02</v>
      </c>
      <c r="H7" s="81">
        <v>4.01</v>
      </c>
      <c r="I7" s="81">
        <v>664.85</v>
      </c>
      <c r="J7" s="81">
        <v>24.96</v>
      </c>
      <c r="K7" s="81">
        <v>443.05</v>
      </c>
      <c r="L7" s="81">
        <f t="shared" si="0"/>
        <v>6579.64</v>
      </c>
      <c r="M7" s="81">
        <v>3020.95</v>
      </c>
      <c r="N7" s="81">
        <f t="shared" si="1"/>
        <v>9600.59</v>
      </c>
      <c r="P7" s="29" t="s">
        <v>1612</v>
      </c>
    </row>
    <row r="8" spans="1:16">
      <c r="A8" s="29" t="s">
        <v>1613</v>
      </c>
      <c r="B8" s="81">
        <v>2239.67</v>
      </c>
      <c r="C8" s="81">
        <v>1.78</v>
      </c>
      <c r="D8" s="81">
        <v>1.44</v>
      </c>
      <c r="E8" s="81">
        <v>7.69</v>
      </c>
      <c r="F8" s="81">
        <v>5.61</v>
      </c>
      <c r="G8" s="81">
        <v>67.12</v>
      </c>
      <c r="H8" s="81">
        <v>2.35</v>
      </c>
      <c r="I8" s="81">
        <v>481.61</v>
      </c>
      <c r="J8" s="81">
        <v>605.30999999999995</v>
      </c>
      <c r="K8" s="81">
        <v>759.03</v>
      </c>
      <c r="L8" s="81">
        <f t="shared" si="0"/>
        <v>2653.55</v>
      </c>
      <c r="M8" s="81">
        <v>1696.84</v>
      </c>
      <c r="N8" s="81">
        <f t="shared" si="1"/>
        <v>4350.3900000000003</v>
      </c>
    </row>
    <row r="9" spans="1:16">
      <c r="A9" s="29" t="s">
        <v>1614</v>
      </c>
      <c r="B9" s="81">
        <v>12509.8</v>
      </c>
      <c r="C9" s="81">
        <v>52.3</v>
      </c>
      <c r="D9" s="81">
        <v>57.4</v>
      </c>
      <c r="E9" s="81">
        <v>886.5</v>
      </c>
      <c r="F9" s="81">
        <v>3078.1</v>
      </c>
      <c r="G9" s="81">
        <v>389.5</v>
      </c>
      <c r="H9" s="81">
        <v>7.9</v>
      </c>
      <c r="I9" s="81">
        <v>5054.7</v>
      </c>
      <c r="J9" s="81">
        <v>576</v>
      </c>
      <c r="K9" s="81">
        <v>2367.4</v>
      </c>
      <c r="L9" s="81">
        <f t="shared" si="0"/>
        <v>20244.8</v>
      </c>
      <c r="M9" s="81">
        <v>11265.9</v>
      </c>
      <c r="N9" s="81">
        <f t="shared" si="1"/>
        <v>31510.699999999997</v>
      </c>
      <c r="P9" s="29" t="s">
        <v>1615</v>
      </c>
    </row>
    <row r="10" spans="1:16">
      <c r="A10" s="29" t="s">
        <v>1616</v>
      </c>
      <c r="B10" s="81">
        <v>1852.95</v>
      </c>
      <c r="C10" s="81">
        <v>9.64</v>
      </c>
      <c r="D10" s="81">
        <v>15.78</v>
      </c>
      <c r="E10" s="81">
        <v>40.03</v>
      </c>
      <c r="F10" s="81">
        <v>140.47999999999999</v>
      </c>
      <c r="G10" s="81">
        <v>10.11</v>
      </c>
      <c r="H10" s="81">
        <v>220.63</v>
      </c>
      <c r="I10" s="81">
        <v>3376.87</v>
      </c>
      <c r="J10" s="81">
        <v>318.77</v>
      </c>
      <c r="K10" s="81">
        <v>1468.44</v>
      </c>
      <c r="L10" s="81">
        <f t="shared" si="0"/>
        <v>4516.82</v>
      </c>
      <c r="M10" s="81">
        <v>748.54</v>
      </c>
      <c r="N10" s="81">
        <f t="shared" si="1"/>
        <v>5265.36</v>
      </c>
    </row>
    <row r="11" spans="1:16">
      <c r="A11" s="29" t="s">
        <v>1617</v>
      </c>
      <c r="B11" s="81">
        <v>4869.26</v>
      </c>
      <c r="C11" s="81">
        <v>14.43</v>
      </c>
      <c r="D11" s="81">
        <v>5.61</v>
      </c>
      <c r="E11" s="81">
        <v>23.67</v>
      </c>
      <c r="F11" s="81">
        <v>53.08</v>
      </c>
      <c r="G11" s="81">
        <v>141.06</v>
      </c>
      <c r="H11" s="81">
        <v>770.82</v>
      </c>
      <c r="I11" s="81">
        <v>345.84</v>
      </c>
      <c r="J11" s="81">
        <v>235.61</v>
      </c>
      <c r="K11" s="81">
        <v>397.56</v>
      </c>
      <c r="L11" s="81">
        <f t="shared" si="0"/>
        <v>6061.82</v>
      </c>
      <c r="M11" s="81">
        <v>2349.1</v>
      </c>
      <c r="N11" s="81">
        <f t="shared" si="1"/>
        <v>8410.92</v>
      </c>
      <c r="P11" s="29" t="s">
        <v>1618</v>
      </c>
    </row>
    <row r="12" spans="1:16">
      <c r="A12" s="29" t="s">
        <v>1476</v>
      </c>
      <c r="B12" s="81">
        <v>835.68</v>
      </c>
      <c r="C12" s="81">
        <v>0.44</v>
      </c>
      <c r="D12" s="81">
        <v>2.17</v>
      </c>
      <c r="E12" s="81">
        <v>0.32</v>
      </c>
      <c r="F12" s="81">
        <v>3.55</v>
      </c>
      <c r="G12" s="81">
        <v>61.71</v>
      </c>
      <c r="H12" s="81">
        <v>369.06</v>
      </c>
      <c r="I12" s="81">
        <v>107.46</v>
      </c>
      <c r="J12" s="81">
        <v>72.88</v>
      </c>
      <c r="K12" s="81">
        <v>223.02</v>
      </c>
      <c r="L12" s="81">
        <f t="shared" si="0"/>
        <v>1230.25</v>
      </c>
      <c r="M12" s="81">
        <v>146.38</v>
      </c>
      <c r="N12" s="81">
        <f t="shared" si="1"/>
        <v>1376.63</v>
      </c>
      <c r="P12" s="29" t="s">
        <v>1619</v>
      </c>
    </row>
    <row r="13" spans="1:16">
      <c r="A13" s="29" t="s">
        <v>21</v>
      </c>
      <c r="B13" s="81">
        <f t="shared" ref="B13:N13" si="2">SUM(B5:B12)</f>
        <v>32135.159999999996</v>
      </c>
      <c r="C13" s="81">
        <f t="shared" si="2"/>
        <v>84.109999999999985</v>
      </c>
      <c r="D13" s="81">
        <f t="shared" si="2"/>
        <v>125.55</v>
      </c>
      <c r="E13" s="81">
        <f t="shared" si="2"/>
        <v>1077.21</v>
      </c>
      <c r="F13" s="81">
        <f t="shared" si="2"/>
        <v>4476.7999999999993</v>
      </c>
      <c r="G13" s="81">
        <f t="shared" si="2"/>
        <v>1510.18</v>
      </c>
      <c r="H13" s="81">
        <f t="shared" si="2"/>
        <v>1390.8600000000001</v>
      </c>
      <c r="I13" s="81">
        <f t="shared" si="2"/>
        <v>12980</v>
      </c>
      <c r="J13" s="81">
        <f t="shared" si="2"/>
        <v>2307.0700000000002</v>
      </c>
      <c r="K13" s="81">
        <f t="shared" si="2"/>
        <v>8001.5200000000013</v>
      </c>
      <c r="L13" s="81">
        <f t="shared" si="2"/>
        <v>48085.42</v>
      </c>
      <c r="M13" s="81">
        <f t="shared" si="2"/>
        <v>20766.23</v>
      </c>
      <c r="N13" s="81">
        <f t="shared" si="2"/>
        <v>68851.650000000009</v>
      </c>
    </row>
    <row r="14" spans="1:16">
      <c r="D14" s="56"/>
      <c r="P14" s="29" t="s">
        <v>1620</v>
      </c>
    </row>
    <row r="15" spans="1:16">
      <c r="P15" s="29" t="s">
        <v>1621</v>
      </c>
    </row>
    <row r="16" spans="1:16">
      <c r="A16" s="71" t="s">
        <v>1622</v>
      </c>
      <c r="P16" s="29" t="s">
        <v>1623</v>
      </c>
    </row>
    <row r="17" spans="1:27">
      <c r="P17" s="29" t="s">
        <v>1624</v>
      </c>
      <c r="U17" s="76" t="s">
        <v>1625</v>
      </c>
    </row>
    <row r="18" spans="1:27">
      <c r="A18" s="29" t="s">
        <v>1599</v>
      </c>
      <c r="B18" s="311">
        <f>D13</f>
        <v>125.55</v>
      </c>
      <c r="P18" s="29" t="s">
        <v>1626</v>
      </c>
    </row>
    <row r="19" spans="1:27">
      <c r="A19" s="29" t="s">
        <v>1627</v>
      </c>
      <c r="B19" s="85">
        <f>M13</f>
        <v>20766.23</v>
      </c>
      <c r="P19" s="29" t="s">
        <v>1628</v>
      </c>
    </row>
    <row r="20" spans="1:27">
      <c r="A20" s="29" t="s">
        <v>1629</v>
      </c>
      <c r="B20" s="86">
        <v>1</v>
      </c>
    </row>
    <row r="21" spans="1:27">
      <c r="A21" s="29" t="s">
        <v>1630</v>
      </c>
      <c r="B21" s="253">
        <f>B19*B20</f>
        <v>20766.23</v>
      </c>
      <c r="P21" s="29" t="s">
        <v>1631</v>
      </c>
    </row>
    <row r="22" spans="1:27">
      <c r="A22" s="29" t="s">
        <v>1632</v>
      </c>
      <c r="B22" s="85">
        <f>B21+B18</f>
        <v>20891.78</v>
      </c>
      <c r="C22" s="29" t="s">
        <v>9</v>
      </c>
      <c r="D22" s="706">
        <f>B22/N13</f>
        <v>0.30343179865696751</v>
      </c>
    </row>
    <row r="23" spans="1:27">
      <c r="P23" s="29" t="s">
        <v>1633</v>
      </c>
      <c r="R23" s="71" t="s">
        <v>1634</v>
      </c>
    </row>
    <row r="24" spans="1:27">
      <c r="A24" s="29" t="s">
        <v>1635</v>
      </c>
      <c r="B24" s="81">
        <f>B22/'농어촌지역형(어촌)'!T30</f>
        <v>104458.9</v>
      </c>
      <c r="C24" s="29" t="s">
        <v>106</v>
      </c>
      <c r="Q24" s="29" t="s">
        <v>1636</v>
      </c>
      <c r="R24" s="29" t="s">
        <v>1637</v>
      </c>
      <c r="S24" s="29" t="s">
        <v>1262</v>
      </c>
    </row>
    <row r="25" spans="1:27">
      <c r="A25" s="29" t="s">
        <v>1048</v>
      </c>
      <c r="B25" s="81">
        <f>B24*'농어촌지역형(어촌)'!O29*8760</f>
        <v>317425494.57364339</v>
      </c>
      <c r="C25" s="29" t="s">
        <v>122</v>
      </c>
      <c r="P25" s="29" t="s">
        <v>1638</v>
      </c>
      <c r="Q25" s="29">
        <v>3.3</v>
      </c>
      <c r="R25" s="29">
        <v>20.2</v>
      </c>
      <c r="S25" s="29">
        <v>7.2</v>
      </c>
      <c r="T25" s="29" t="s">
        <v>450</v>
      </c>
      <c r="X25" s="81">
        <v>91000</v>
      </c>
      <c r="Y25" s="29" t="s">
        <v>9</v>
      </c>
      <c r="Z25" s="71" t="s">
        <v>1639</v>
      </c>
    </row>
    <row r="26" spans="1:27">
      <c r="P26" s="29" t="s">
        <v>1640</v>
      </c>
      <c r="Q26" s="29">
        <v>1.1499999999999999</v>
      </c>
      <c r="R26" s="29">
        <v>6.32</v>
      </c>
      <c r="S26" s="29">
        <v>2.94</v>
      </c>
    </row>
    <row r="27" spans="1:27">
      <c r="A27" s="29" t="s">
        <v>1641</v>
      </c>
      <c r="P27" s="71" t="s">
        <v>1642</v>
      </c>
      <c r="X27" s="29">
        <v>1</v>
      </c>
      <c r="Y27" s="29" t="s">
        <v>1643</v>
      </c>
      <c r="Z27" s="415">
        <v>1.8520000000000001</v>
      </c>
      <c r="AA27" s="29" t="s">
        <v>1644</v>
      </c>
    </row>
    <row r="28" spans="1:27">
      <c r="A28" s="29" t="s">
        <v>1645</v>
      </c>
      <c r="B28" s="416">
        <f>B25-B29</f>
        <v>245687332.79999998</v>
      </c>
      <c r="C28" s="29" t="s">
        <v>122</v>
      </c>
      <c r="X28" s="29">
        <v>12</v>
      </c>
      <c r="Z28" s="29">
        <f>X28*Z27</f>
        <v>22.224</v>
      </c>
      <c r="AA28" s="29" t="s">
        <v>1644</v>
      </c>
    </row>
    <row r="29" spans="1:27">
      <c r="A29" s="29" t="s">
        <v>1646</v>
      </c>
      <c r="B29" s="81">
        <f>B25*P32</f>
        <v>71738161.773643404</v>
      </c>
      <c r="C29" s="29" t="s">
        <v>122</v>
      </c>
    </row>
    <row r="30" spans="1:27">
      <c r="A30" s="29" t="s">
        <v>1647</v>
      </c>
      <c r="B30" s="416">
        <f>B29/'농어촌지역형(어촌)'!M43</f>
        <v>1281038.603100775</v>
      </c>
      <c r="C30" s="29" t="s">
        <v>33</v>
      </c>
      <c r="P30" s="29" t="s">
        <v>1648</v>
      </c>
      <c r="X30" s="29" t="s">
        <v>1649</v>
      </c>
    </row>
    <row r="31" spans="1:27" ht="17.25" customHeight="1" thickBot="1">
      <c r="P31" s="29" t="s">
        <v>1650</v>
      </c>
      <c r="X31" s="29" t="s">
        <v>1651</v>
      </c>
    </row>
    <row r="32" spans="1:27">
      <c r="A32" s="260"/>
      <c r="B32" s="73" t="s">
        <v>6</v>
      </c>
      <c r="C32" s="77" t="s">
        <v>17</v>
      </c>
      <c r="P32" s="417">
        <v>0.22600000000000001</v>
      </c>
    </row>
    <row r="33" spans="1:24" ht="17.25" customHeight="1" thickBot="1">
      <c r="A33" s="52" t="s">
        <v>562</v>
      </c>
      <c r="B33" s="111">
        <f>B28</f>
        <v>245687332.79999998</v>
      </c>
      <c r="C33" s="114">
        <f>B30*33.3</f>
        <v>42658585.483255804</v>
      </c>
      <c r="D33" s="29" t="s">
        <v>122</v>
      </c>
    </row>
    <row r="34" spans="1:24">
      <c r="B34" s="20">
        <f>B33/$F$1</f>
        <v>614218.33199999994</v>
      </c>
      <c r="C34" s="20">
        <f>C33/$F$1</f>
        <v>106646.4637081395</v>
      </c>
      <c r="D34" s="29" t="s">
        <v>994</v>
      </c>
    </row>
    <row r="35" spans="1:24">
      <c r="B35" s="85">
        <f>B25</f>
        <v>317425494.57364339</v>
      </c>
      <c r="R35" s="29" t="s">
        <v>1636</v>
      </c>
      <c r="S35" s="29" t="s">
        <v>1637</v>
      </c>
      <c r="T35" s="29" t="s">
        <v>1262</v>
      </c>
    </row>
    <row r="36" spans="1:24">
      <c r="B36" s="85">
        <f>B28</f>
        <v>245687332.79999998</v>
      </c>
      <c r="C36" s="85">
        <f>B29</f>
        <v>71738161.773643404</v>
      </c>
      <c r="D36" s="85">
        <f>B30</f>
        <v>1281038.603100775</v>
      </c>
      <c r="P36" s="29" t="s">
        <v>105</v>
      </c>
      <c r="Q36" s="29" t="s">
        <v>1638</v>
      </c>
      <c r="R36" s="29">
        <v>6.2</v>
      </c>
      <c r="S36" s="29">
        <v>46.9</v>
      </c>
      <c r="T36" s="29">
        <v>19.8</v>
      </c>
      <c r="U36" s="29" t="s">
        <v>450</v>
      </c>
      <c r="W36" s="29">
        <f>1/T36*1000000</f>
        <v>50505.050505050502</v>
      </c>
      <c r="X36" s="29" t="s">
        <v>1466</v>
      </c>
    </row>
    <row r="37" spans="1:24">
      <c r="Q37" s="29" t="s">
        <v>1640</v>
      </c>
      <c r="R37" s="29">
        <v>16.5</v>
      </c>
      <c r="S37" s="29">
        <v>48</v>
      </c>
      <c r="T37" s="29">
        <v>20.5</v>
      </c>
      <c r="U37" s="29" t="s">
        <v>450</v>
      </c>
      <c r="W37" s="29">
        <f>1/T37*1000000</f>
        <v>48780.487804878052</v>
      </c>
      <c r="X37" s="29" t="s">
        <v>1466</v>
      </c>
    </row>
    <row r="38" spans="1:24">
      <c r="B38" s="81">
        <f>B35*$F$1/$B$21</f>
        <v>6114263.2933111768</v>
      </c>
      <c r="C38" s="81"/>
      <c r="D38" s="81"/>
      <c r="P38" s="29" t="s">
        <v>108</v>
      </c>
      <c r="Q38" s="29" t="s">
        <v>1638</v>
      </c>
      <c r="R38" s="29">
        <v>3.3</v>
      </c>
      <c r="S38" s="29">
        <v>20.2</v>
      </c>
      <c r="T38" s="29">
        <v>7.2</v>
      </c>
      <c r="U38" s="29" t="s">
        <v>450</v>
      </c>
      <c r="W38" s="29">
        <f>1/T38*1000000</f>
        <v>138888.88888888891</v>
      </c>
      <c r="X38" s="29" t="s">
        <v>1466</v>
      </c>
    </row>
    <row r="39" spans="1:24">
      <c r="B39" s="81">
        <f>B36*$F$1/$B$21</f>
        <v>4732439.7890228508</v>
      </c>
      <c r="C39" s="81">
        <f>C36*$F$1/$B$21</f>
        <v>1381823.504288326</v>
      </c>
      <c r="D39" s="81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6">
    <tabColor theme="5"/>
  </sheetPr>
  <dimension ref="A2:Q46"/>
  <sheetViews>
    <sheetView topLeftCell="A6" zoomScale="85" zoomScaleNormal="85" workbookViewId="0">
      <selection activeCell="E31" sqref="E31"/>
    </sheetView>
  </sheetViews>
  <sheetFormatPr defaultRowHeight="16.5"/>
  <cols>
    <col min="1" max="5" width="15.625" customWidth="1"/>
  </cols>
  <sheetData>
    <row r="2" spans="1:17">
      <c r="A2" t="s">
        <v>1652</v>
      </c>
    </row>
    <row r="4" spans="1:17">
      <c r="A4" s="930" t="s">
        <v>1653</v>
      </c>
      <c r="B4" s="838"/>
      <c r="C4" s="838"/>
      <c r="D4" s="838"/>
      <c r="E4" s="862"/>
      <c r="G4" s="928" t="s">
        <v>666</v>
      </c>
      <c r="H4" s="838"/>
      <c r="I4" s="839"/>
      <c r="N4" s="29" t="s">
        <v>1654</v>
      </c>
      <c r="O4" s="29"/>
      <c r="P4" s="29" t="s">
        <v>1655</v>
      </c>
      <c r="Q4" s="438" t="s">
        <v>1656</v>
      </c>
    </row>
    <row r="5" spans="1:17">
      <c r="A5" s="930" t="s">
        <v>21</v>
      </c>
      <c r="B5" s="930" t="s">
        <v>1657</v>
      </c>
      <c r="C5" s="931" t="s">
        <v>1658</v>
      </c>
      <c r="D5" s="862"/>
      <c r="E5" s="930" t="s">
        <v>26</v>
      </c>
      <c r="G5" s="929" t="s">
        <v>1659</v>
      </c>
      <c r="H5" s="928" t="s">
        <v>673</v>
      </c>
      <c r="I5" s="928" t="s">
        <v>26</v>
      </c>
      <c r="N5" s="29"/>
      <c r="O5" s="710" t="s">
        <v>76</v>
      </c>
      <c r="P5" s="711">
        <v>0.52700000000000002</v>
      </c>
      <c r="Q5" s="29"/>
    </row>
    <row r="6" spans="1:17">
      <c r="A6" s="846"/>
      <c r="B6" s="846"/>
      <c r="C6" s="599" t="s">
        <v>1395</v>
      </c>
      <c r="D6" s="599" t="s">
        <v>1660</v>
      </c>
      <c r="E6" s="846"/>
      <c r="G6" s="827"/>
      <c r="H6" s="827"/>
      <c r="I6" s="827"/>
      <c r="N6" s="100"/>
      <c r="O6" s="710" t="s">
        <v>1661</v>
      </c>
      <c r="P6" s="711">
        <v>0.47299999999999998</v>
      </c>
      <c r="Q6" s="29"/>
    </row>
    <row r="7" spans="1:17">
      <c r="A7" s="599">
        <v>89741.180000000008</v>
      </c>
      <c r="B7" s="599">
        <v>50288</v>
      </c>
      <c r="C7" s="712">
        <v>15650</v>
      </c>
      <c r="D7" s="599">
        <v>7760</v>
      </c>
      <c r="E7" s="599">
        <v>23803.180000000011</v>
      </c>
      <c r="G7" s="714">
        <f>해상풍력연계형!B13</f>
        <v>32135.159999999996</v>
      </c>
      <c r="H7" s="715">
        <v>1606.09</v>
      </c>
      <c r="I7" s="714">
        <f>G7-H7</f>
        <v>30529.069999999996</v>
      </c>
    </row>
    <row r="9" spans="1:17">
      <c r="A9" s="6" t="s">
        <v>1662</v>
      </c>
      <c r="F9" s="713"/>
    </row>
    <row r="11" spans="1:17">
      <c r="A11" t="s">
        <v>1663</v>
      </c>
    </row>
    <row r="12" spans="1:17">
      <c r="A12" t="s">
        <v>1664</v>
      </c>
    </row>
    <row r="13" spans="1:17">
      <c r="A13" t="s">
        <v>1665</v>
      </c>
    </row>
    <row r="14" spans="1:17">
      <c r="A14" t="s">
        <v>1666</v>
      </c>
    </row>
    <row r="16" spans="1:17">
      <c r="B16" t="s">
        <v>1667</v>
      </c>
      <c r="E16" t="s">
        <v>1668</v>
      </c>
      <c r="G16" t="s">
        <v>1669</v>
      </c>
    </row>
    <row r="17" spans="1:11">
      <c r="A17" t="s">
        <v>1670</v>
      </c>
      <c r="B17" t="s">
        <v>1671</v>
      </c>
      <c r="C17" t="s">
        <v>1672</v>
      </c>
      <c r="D17" t="s">
        <v>1673</v>
      </c>
    </row>
    <row r="18" spans="1:11">
      <c r="A18" t="s">
        <v>80</v>
      </c>
      <c r="B18" s="20">
        <v>3493000</v>
      </c>
      <c r="C18">
        <v>372.4</v>
      </c>
      <c r="D18" s="432">
        <f>C18/21</f>
        <v>17.733333333333331</v>
      </c>
      <c r="G18" s="713">
        <f>A7-B7</f>
        <v>39453.180000000008</v>
      </c>
    </row>
    <row r="19" spans="1:11">
      <c r="A19" t="s">
        <v>82</v>
      </c>
      <c r="B19" s="20">
        <v>11358000</v>
      </c>
      <c r="C19">
        <v>715.5</v>
      </c>
      <c r="D19" s="432">
        <f>C19/21</f>
        <v>34.071428571428569</v>
      </c>
    </row>
    <row r="20" spans="1:11">
      <c r="A20" t="s">
        <v>1674</v>
      </c>
      <c r="B20" s="20">
        <v>184722000</v>
      </c>
      <c r="C20">
        <v>302.5</v>
      </c>
      <c r="D20" s="432">
        <f>C20/21</f>
        <v>14.404761904761905</v>
      </c>
    </row>
    <row r="22" spans="1:11">
      <c r="A22" t="s">
        <v>87</v>
      </c>
    </row>
    <row r="23" spans="1:11">
      <c r="B23" t="s">
        <v>1675</v>
      </c>
      <c r="F23" s="698" t="s">
        <v>1676</v>
      </c>
    </row>
    <row r="24" spans="1:11">
      <c r="B24" s="20" t="s">
        <v>1677</v>
      </c>
      <c r="C24" t="s">
        <v>1678</v>
      </c>
    </row>
    <row r="25" spans="1:11">
      <c r="B25" s="20">
        <v>65772</v>
      </c>
      <c r="C25" s="20">
        <v>550800</v>
      </c>
    </row>
    <row r="27" spans="1:11">
      <c r="B27" t="s">
        <v>1679</v>
      </c>
      <c r="C27" t="s">
        <v>1680</v>
      </c>
    </row>
    <row r="28" spans="1:11">
      <c r="A28" t="s">
        <v>80</v>
      </c>
      <c r="B28" s="725">
        <f>D18/$G$18*1000</f>
        <v>0.44947792125586139</v>
      </c>
      <c r="C28" s="725">
        <f>B28/'환경연계형(물재생센터)'!$C$38</f>
        <v>0.62925650462811333</v>
      </c>
      <c r="D28" s="725">
        <f>C28*5000/860</f>
        <v>3.6584680501634499</v>
      </c>
      <c r="E28" t="s">
        <v>122</v>
      </c>
      <c r="H28" t="s">
        <v>1681</v>
      </c>
    </row>
    <row r="29" spans="1:11">
      <c r="A29" t="s">
        <v>82</v>
      </c>
      <c r="B29" s="725">
        <f>D19/$G$18*1000</f>
        <v>0.86359144108101205</v>
      </c>
      <c r="C29" s="725">
        <f>B29/'환경연계형(물재생센터)'!$C$38</f>
        <v>1.2090038374366681</v>
      </c>
      <c r="D29" s="725">
        <f>C29*5000/860</f>
        <v>7.0290920781201631</v>
      </c>
      <c r="E29" t="s">
        <v>122</v>
      </c>
      <c r="H29" t="s">
        <v>1682</v>
      </c>
      <c r="I29" t="s">
        <v>1683</v>
      </c>
    </row>
    <row r="30" spans="1:11">
      <c r="A30" t="s">
        <v>1684</v>
      </c>
      <c r="B30" s="725">
        <f>D20/$G$18*1000</f>
        <v>0.36511028780853416</v>
      </c>
      <c r="C30" s="725">
        <f>B30/'환경연계형(물재생센터)'!$C$38</f>
        <v>0.51114418004834683</v>
      </c>
      <c r="D30" s="725">
        <f>C30*5000/860</f>
        <v>2.9717684886531792</v>
      </c>
      <c r="E30" t="s">
        <v>122</v>
      </c>
      <c r="H30">
        <v>15192</v>
      </c>
      <c r="I30">
        <v>633</v>
      </c>
      <c r="J30" s="777">
        <f>I30/H30</f>
        <v>4.1666666666666664E-2</v>
      </c>
      <c r="K30" t="s">
        <v>1685</v>
      </c>
    </row>
    <row r="31" spans="1:11">
      <c r="B31" s="725"/>
      <c r="C31" s="725"/>
      <c r="D31" s="725"/>
    </row>
    <row r="32" spans="1:11">
      <c r="B32" s="725" t="s">
        <v>1686</v>
      </c>
      <c r="C32" s="725"/>
      <c r="D32" s="725"/>
    </row>
    <row r="33" spans="1:9">
      <c r="A33" t="s">
        <v>1687</v>
      </c>
      <c r="B33" s="432">
        <f>'농어촌지역형(농촌)'!G35</f>
        <v>34647.406976744183</v>
      </c>
      <c r="C33" s="432">
        <f>B33/C7*1000</f>
        <v>2213.8918196002674</v>
      </c>
      <c r="D33" s="725" t="s">
        <v>994</v>
      </c>
    </row>
    <row r="34" spans="1:9">
      <c r="A34" t="s">
        <v>1688</v>
      </c>
      <c r="B34" s="432">
        <f>'농어촌지역형(농촌)'!G34</f>
        <v>114568.13953488371</v>
      </c>
      <c r="C34" s="432">
        <f>B34/B7*1000</f>
        <v>2278.2401275629122</v>
      </c>
      <c r="D34" s="725" t="s">
        <v>994</v>
      </c>
      <c r="I34" s="725"/>
    </row>
    <row r="35" spans="1:9">
      <c r="B35" s="725"/>
      <c r="C35" s="725"/>
      <c r="D35" s="725"/>
    </row>
    <row r="36" spans="1:9">
      <c r="B36" s="725"/>
      <c r="C36" s="725"/>
      <c r="D36" s="725"/>
    </row>
    <row r="37" spans="1:9">
      <c r="B37" s="725"/>
      <c r="C37" s="725"/>
      <c r="D37" s="725"/>
    </row>
    <row r="38" spans="1:9">
      <c r="B38" s="725"/>
      <c r="C38" s="725"/>
      <c r="D38" s="725"/>
    </row>
    <row r="39" spans="1:9">
      <c r="B39" s="725"/>
      <c r="C39" s="725"/>
      <c r="D39" s="725"/>
    </row>
    <row r="40" spans="1:9">
      <c r="B40" s="725"/>
      <c r="C40" s="725"/>
      <c r="D40" s="725"/>
    </row>
    <row r="41" spans="1:9">
      <c r="B41" s="725"/>
      <c r="C41" s="725"/>
      <c r="D41" s="725"/>
    </row>
    <row r="42" spans="1:9">
      <c r="B42" s="725"/>
      <c r="C42" s="725"/>
      <c r="D42" s="725"/>
    </row>
    <row r="43" spans="1:9">
      <c r="B43" s="725"/>
      <c r="C43" s="725"/>
      <c r="D43" s="725"/>
    </row>
    <row r="44" spans="1:9">
      <c r="B44" s="725"/>
      <c r="C44" s="725"/>
      <c r="D44" s="725"/>
    </row>
    <row r="46" spans="1:9">
      <c r="A46" s="6" t="s">
        <v>1689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00000000-0004-0000-1C00-000000000000}"/>
    <hyperlink ref="F23" r:id="rId2" xr:uid="{00000000-0004-0000-1C00-000001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>
    <tabColor theme="7" tint="-0.249977111117893"/>
  </sheetPr>
  <dimension ref="A1:AI91"/>
  <sheetViews>
    <sheetView topLeftCell="A50" zoomScale="90" zoomScaleNormal="90" workbookViewId="0">
      <selection activeCell="E31" sqref="E31"/>
    </sheetView>
  </sheetViews>
  <sheetFormatPr defaultRowHeight="16.5"/>
  <cols>
    <col min="1" max="1" width="11.5" style="29" bestFit="1" customWidth="1"/>
    <col min="2" max="2" width="12.75" style="29" bestFit="1" customWidth="1"/>
    <col min="3" max="3" width="12.625" style="29" bestFit="1" customWidth="1"/>
    <col min="4" max="4" width="11.5" style="29" bestFit="1" customWidth="1"/>
    <col min="5" max="5" width="9" style="29" customWidth="1"/>
    <col min="6" max="7" width="12.625" style="29" bestFit="1" customWidth="1"/>
    <col min="8" max="10" width="9" style="29" customWidth="1"/>
    <col min="11" max="11" width="12.625" style="29" bestFit="1" customWidth="1"/>
    <col min="12" max="12" width="9" style="29" customWidth="1"/>
    <col min="13" max="13" width="10.25" style="29" bestFit="1" customWidth="1"/>
    <col min="14" max="25" width="9" style="29" customWidth="1"/>
    <col min="26" max="26" width="12.875" style="29" customWidth="1"/>
    <col min="27" max="27" width="9.875" style="29" bestFit="1" customWidth="1"/>
    <col min="28" max="29" width="11.5" style="29" bestFit="1" customWidth="1"/>
    <col min="30" max="30" width="9" style="29" customWidth="1"/>
    <col min="31" max="31" width="11.5" style="29" bestFit="1" customWidth="1"/>
    <col min="32" max="41" width="9" style="29" customWidth="1"/>
    <col min="42" max="16384" width="9" style="29"/>
  </cols>
  <sheetData>
    <row r="1" spans="1:31">
      <c r="A1" s="29" t="s">
        <v>1690</v>
      </c>
    </row>
    <row r="3" spans="1:31">
      <c r="A3" s="29" t="s">
        <v>1691</v>
      </c>
      <c r="AD3" s="29" t="s">
        <v>1692</v>
      </c>
    </row>
    <row r="4" spans="1:31">
      <c r="A4" s="29" t="s">
        <v>1693</v>
      </c>
    </row>
    <row r="5" spans="1:31">
      <c r="A5" s="29" t="s">
        <v>1694</v>
      </c>
      <c r="G5" s="29" t="s">
        <v>1695</v>
      </c>
      <c r="K5" s="60" t="s">
        <v>65</v>
      </c>
      <c r="L5" s="60" t="s">
        <v>67</v>
      </c>
      <c r="M5" s="60" t="s">
        <v>71</v>
      </c>
      <c r="N5" s="49"/>
      <c r="O5" s="60" t="s">
        <v>6</v>
      </c>
      <c r="P5" s="60" t="s">
        <v>26</v>
      </c>
    </row>
    <row r="7" spans="1:31">
      <c r="A7" s="29" t="s">
        <v>1696</v>
      </c>
    </row>
    <row r="8" spans="1:31">
      <c r="A8" s="29" t="s">
        <v>1697</v>
      </c>
      <c r="N8" s="277"/>
      <c r="O8" s="277"/>
      <c r="P8" s="277"/>
      <c r="Q8" s="277"/>
    </row>
    <row r="9" spans="1:31">
      <c r="N9" s="277"/>
      <c r="O9" s="277"/>
      <c r="P9" s="277"/>
      <c r="Q9" s="277"/>
      <c r="S9" s="29" t="s">
        <v>1698</v>
      </c>
    </row>
    <row r="10" spans="1:31">
      <c r="A10" s="29" t="s">
        <v>29</v>
      </c>
      <c r="B10" s="85">
        <f>농어촌지역형_자료!C9</f>
        <v>4128</v>
      </c>
      <c r="C10" s="29" t="s">
        <v>30</v>
      </c>
      <c r="E10" s="29" t="s">
        <v>8</v>
      </c>
      <c r="F10" s="85">
        <f>농어촌지역형_자료!D9</f>
        <v>62.7</v>
      </c>
      <c r="G10" s="29" t="s">
        <v>9</v>
      </c>
      <c r="K10" s="912" t="s">
        <v>881</v>
      </c>
      <c r="L10" s="877"/>
      <c r="N10" s="932" t="s">
        <v>1699</v>
      </c>
      <c r="O10" s="877"/>
      <c r="P10" s="277"/>
      <c r="Q10" s="277"/>
      <c r="S10" s="121" t="s">
        <v>1700</v>
      </c>
    </row>
    <row r="11" spans="1:31">
      <c r="F11" s="29">
        <f>B10/F10</f>
        <v>65.837320574162675</v>
      </c>
      <c r="G11" s="29" t="s">
        <v>1701</v>
      </c>
      <c r="K11" s="878"/>
      <c r="L11" s="879"/>
      <c r="N11" s="878"/>
      <c r="O11" s="879"/>
      <c r="P11" s="277"/>
      <c r="Q11" s="277"/>
      <c r="S11" s="121" t="s">
        <v>1702</v>
      </c>
    </row>
    <row r="12" spans="1:31">
      <c r="A12" s="29" t="s">
        <v>1703</v>
      </c>
      <c r="F12" s="224">
        <f>'참고_농어촌연계형 자료'!F88</f>
        <v>1.0314242941642771</v>
      </c>
      <c r="N12" s="277"/>
      <c r="O12" s="277"/>
      <c r="P12" s="277"/>
      <c r="Q12" s="277"/>
      <c r="S12" s="121" t="s">
        <v>1704</v>
      </c>
      <c r="Z12" s="29" t="s">
        <v>1705</v>
      </c>
      <c r="AD12" s="29" t="s">
        <v>1706</v>
      </c>
    </row>
    <row r="13" spans="1:31" ht="17.25" customHeight="1" thickBot="1">
      <c r="A13" s="29" t="s">
        <v>1</v>
      </c>
      <c r="E13" s="29" t="s">
        <v>763</v>
      </c>
      <c r="N13" s="277"/>
      <c r="O13" s="277"/>
      <c r="P13" s="277"/>
      <c r="Q13" s="277"/>
      <c r="V13" s="29" t="s">
        <v>1707</v>
      </c>
    </row>
    <row r="14" spans="1:31">
      <c r="B14" s="49" t="s">
        <v>1708</v>
      </c>
      <c r="C14" s="49" t="s">
        <v>1709</v>
      </c>
      <c r="D14" s="49" t="s">
        <v>1710</v>
      </c>
      <c r="E14" s="49" t="s">
        <v>21</v>
      </c>
      <c r="N14" s="277"/>
      <c r="O14" s="277"/>
      <c r="P14" s="277"/>
      <c r="Q14" s="277"/>
      <c r="V14" s="919"/>
      <c r="W14" s="933" t="s">
        <v>561</v>
      </c>
      <c r="Y14" s="919"/>
      <c r="Z14" s="933" t="s">
        <v>562</v>
      </c>
      <c r="AA14" s="935" t="s">
        <v>1711</v>
      </c>
      <c r="AB14" s="888" t="s">
        <v>1712</v>
      </c>
      <c r="AC14" s="832"/>
      <c r="AD14" s="832"/>
      <c r="AE14" s="832"/>
    </row>
    <row r="15" spans="1:31">
      <c r="A15" s="29" t="s">
        <v>21</v>
      </c>
      <c r="B15" s="81">
        <f>농어촌지역형_자료!W18*'농어촌지역형(농촌)'!$B$10*$F$12</f>
        <v>47472.062529603187</v>
      </c>
      <c r="C15" s="81">
        <f>농어촌지역형_자료!X18*'농어촌지역형(농촌)'!$B$10*$F$12</f>
        <v>21674.412804839707</v>
      </c>
      <c r="D15" s="81">
        <f>농어촌지역형_자료!Y18*'농어촌지역형(농촌)'!$B$10*$F$12</f>
        <v>6169.8517402709085</v>
      </c>
      <c r="E15" s="81">
        <f t="shared" ref="E15:E20" si="0">SUM(B15:D15)</f>
        <v>75316.327074713801</v>
      </c>
      <c r="N15" s="277"/>
      <c r="O15" s="277" t="s">
        <v>1713</v>
      </c>
      <c r="P15" s="277"/>
      <c r="Q15" s="277"/>
      <c r="V15" s="873"/>
      <c r="W15" s="934"/>
      <c r="Y15" s="873"/>
      <c r="Z15" s="934"/>
      <c r="AA15" s="832"/>
      <c r="AB15" s="49" t="s">
        <v>6</v>
      </c>
      <c r="AC15" s="49" t="s">
        <v>1714</v>
      </c>
      <c r="AD15" s="49" t="s">
        <v>1715</v>
      </c>
      <c r="AE15" s="49" t="s">
        <v>1716</v>
      </c>
    </row>
    <row r="16" spans="1:31">
      <c r="A16" s="29" t="s">
        <v>65</v>
      </c>
      <c r="B16" s="81">
        <f>농어촌지역형_자료!W19*'농어촌지역형(농촌)'!$B$10*$F$12</f>
        <v>25.583404457144969</v>
      </c>
      <c r="C16" s="81">
        <f>농어촌지역형_자료!X19*'농어촌지역형(농촌)'!$B$10*$F$12</f>
        <v>0</v>
      </c>
      <c r="D16" s="81">
        <f>농어촌지역형_자료!Y19*'농어촌지역형(농촌)'!$B$10*$F$12</f>
        <v>0</v>
      </c>
      <c r="E16" s="81">
        <f t="shared" si="0"/>
        <v>25.583404457144969</v>
      </c>
      <c r="N16" s="277"/>
      <c r="O16" s="277"/>
      <c r="P16" s="277"/>
      <c r="Q16" s="277"/>
      <c r="V16" s="32" t="s">
        <v>21</v>
      </c>
      <c r="W16" s="278">
        <f t="shared" ref="W16:W21" si="1">E15</f>
        <v>75316.327074713801</v>
      </c>
      <c r="Y16" s="32" t="s">
        <v>21</v>
      </c>
      <c r="Z16" s="278">
        <f>SUM(Z17:Z21)</f>
        <v>1277837.9291384001</v>
      </c>
    </row>
    <row r="17" spans="1:35">
      <c r="A17" s="29" t="s">
        <v>67</v>
      </c>
      <c r="B17" s="81">
        <f>농어촌지역형_자료!W20*'농어촌지역형(농촌)'!$B$10*$F$12</f>
        <v>20873.845419317135</v>
      </c>
      <c r="C17" s="81">
        <f>농어촌지역형_자료!X20*'농어촌지역형(농촌)'!$B$10*$F$12</f>
        <v>14934.738819684317</v>
      </c>
      <c r="D17" s="81">
        <f>농어촌지역형_자료!Y20*'농어촌지역형(농촌)'!$B$10*$F$12</f>
        <v>1126.439537495748</v>
      </c>
      <c r="E17" s="81">
        <f t="shared" si="0"/>
        <v>36935.023776497197</v>
      </c>
      <c r="N17" s="277"/>
      <c r="O17" s="279">
        <f>B25</f>
        <v>0.31738482215596348</v>
      </c>
      <c r="P17" s="277"/>
      <c r="Q17" s="277"/>
      <c r="V17" s="32" t="s">
        <v>65</v>
      </c>
      <c r="W17" s="278">
        <f t="shared" si="1"/>
        <v>25.583404457144969</v>
      </c>
      <c r="Y17" s="32" t="s">
        <v>1717</v>
      </c>
      <c r="Z17" s="278">
        <f>C41</f>
        <v>85890.895132478545</v>
      </c>
      <c r="AA17" s="29">
        <v>0</v>
      </c>
      <c r="AB17" s="85"/>
      <c r="AC17" s="81">
        <f>D41</f>
        <v>16414.704403095897</v>
      </c>
    </row>
    <row r="18" spans="1:35">
      <c r="A18" s="29" t="s">
        <v>71</v>
      </c>
      <c r="B18" s="81">
        <f>농어촌지역형_자료!W21*'농어촌지역형(농촌)'!$B$10*$F$12</f>
        <v>60.219822827393742</v>
      </c>
      <c r="C18" s="81">
        <f>농어촌지역형_자료!X21*'농어촌지역형(농촌)'!$B$10*$F$12</f>
        <v>0</v>
      </c>
      <c r="D18" s="81">
        <f>농어촌지역형_자료!Y21*'농어촌지역형(농촌)'!$B$10*$F$12</f>
        <v>41.049569227702143</v>
      </c>
      <c r="E18" s="81">
        <f t="shared" si="0"/>
        <v>101.26939205509589</v>
      </c>
      <c r="N18" s="277"/>
      <c r="O18" s="277"/>
      <c r="P18" s="277"/>
      <c r="Q18" s="277"/>
      <c r="V18" s="32" t="s">
        <v>67</v>
      </c>
      <c r="W18" s="278">
        <f t="shared" si="1"/>
        <v>36935.023776497197</v>
      </c>
      <c r="Y18" s="32" t="s">
        <v>1718</v>
      </c>
      <c r="Z18" s="278">
        <f>C42</f>
        <v>25974.907258974377</v>
      </c>
      <c r="AA18" s="29">
        <v>0</v>
      </c>
      <c r="AD18" s="85">
        <f>E42</f>
        <v>3499.6858380258145</v>
      </c>
    </row>
    <row r="19" spans="1:35">
      <c r="A19" s="29" t="s">
        <v>773</v>
      </c>
      <c r="B19" s="81">
        <f>농어촌지역형_자료!W22*'농어촌지역형(농촌)'!$B$10*$F$12</f>
        <v>24890.430783269465</v>
      </c>
      <c r="C19" s="81">
        <f>농어촌지역형_자료!X22*'농어촌지역형(농촌)'!$B$10*$F$12</f>
        <v>6739.6737907762545</v>
      </c>
      <c r="D19" s="81">
        <f>농어촌지역형_자료!Y22*'농어촌지역형(농촌)'!$B$10*$F$12</f>
        <v>4686.986177440047</v>
      </c>
      <c r="E19" s="81">
        <f t="shared" si="0"/>
        <v>36317.090751485768</v>
      </c>
      <c r="N19" s="277"/>
      <c r="O19" s="277"/>
      <c r="P19" s="277"/>
      <c r="Q19" s="277"/>
      <c r="V19" s="32" t="s">
        <v>16</v>
      </c>
      <c r="W19" s="278">
        <f t="shared" si="1"/>
        <v>101.26939205509589</v>
      </c>
      <c r="Y19" s="32" t="s">
        <v>1719</v>
      </c>
      <c r="Z19" s="278">
        <f>C43</f>
        <v>13056.848147495368</v>
      </c>
      <c r="AA19" s="29">
        <v>0</v>
      </c>
      <c r="AE19" s="85">
        <f>F43</f>
        <v>1604.1591406620221</v>
      </c>
    </row>
    <row r="20" spans="1:35">
      <c r="A20" s="29" t="s">
        <v>26</v>
      </c>
      <c r="B20" s="81">
        <f>농어촌지역형_자료!W23*'농어촌지역형(농촌)'!$B$10*$F$12</f>
        <v>1621.983294111192</v>
      </c>
      <c r="C20" s="81">
        <f>농어촌지역형_자료!X23*'농어촌지역형(농촌)'!$B$10*$F$12</f>
        <v>0</v>
      </c>
      <c r="D20" s="81">
        <f>농어촌지역형_자료!Y23*'농어촌지역형(농촌)'!$B$10*$F$12</f>
        <v>315.37645610741123</v>
      </c>
      <c r="E20" s="81">
        <f t="shared" si="0"/>
        <v>1937.3597502186033</v>
      </c>
      <c r="K20" s="29" t="s">
        <v>1720</v>
      </c>
      <c r="V20" s="32" t="s">
        <v>773</v>
      </c>
      <c r="W20" s="278">
        <f t="shared" si="1"/>
        <v>36317.090751485768</v>
      </c>
      <c r="Y20" s="32" t="s">
        <v>109</v>
      </c>
      <c r="Z20" s="278">
        <f>C53</f>
        <v>1136144.7020036143</v>
      </c>
      <c r="AA20" s="936">
        <f>W16</f>
        <v>75316.327074713801</v>
      </c>
      <c r="AB20" s="936">
        <f>(Z20+Z21)-AA20</f>
        <v>1077598.951524738</v>
      </c>
      <c r="AH20" s="29" t="s">
        <v>1721</v>
      </c>
      <c r="AI20" s="29" t="s">
        <v>1722</v>
      </c>
    </row>
    <row r="21" spans="1:35" ht="17.25" customHeight="1" thickBot="1">
      <c r="K21" s="121" t="s">
        <v>109</v>
      </c>
      <c r="V21" s="67" t="s">
        <v>26</v>
      </c>
      <c r="W21" s="280">
        <f t="shared" si="1"/>
        <v>1937.3597502186033</v>
      </c>
      <c r="Y21" s="67" t="s">
        <v>104</v>
      </c>
      <c r="Z21" s="280">
        <f>C51</f>
        <v>16770.57659583744</v>
      </c>
      <c r="AA21" s="832"/>
      <c r="AB21" s="832"/>
      <c r="AH21" s="29">
        <v>2000</v>
      </c>
      <c r="AI21" s="56">
        <v>0.6</v>
      </c>
    </row>
    <row r="22" spans="1:35">
      <c r="A22" s="29" t="s">
        <v>1723</v>
      </c>
      <c r="B22" s="24"/>
      <c r="C22" s="24"/>
      <c r="K22" s="121" t="s">
        <v>1724</v>
      </c>
      <c r="O22" s="29" t="s">
        <v>1725</v>
      </c>
      <c r="Z22" s="85">
        <f>Z21+Z20</f>
        <v>1152915.2785994518</v>
      </c>
      <c r="AB22" s="81">
        <f>AB20/$AH$23</f>
        <v>19242.838420084609</v>
      </c>
      <c r="AE22" s="81">
        <f>AE19*'환경연계형(물재생센터)'!C49</f>
        <v>514.15357072500706</v>
      </c>
      <c r="AH22" s="29" t="s">
        <v>1053</v>
      </c>
      <c r="AI22" s="56"/>
    </row>
    <row r="23" spans="1:35">
      <c r="A23" s="24"/>
      <c r="B23" s="24" t="s">
        <v>1726</v>
      </c>
      <c r="C23" s="24" t="s">
        <v>1727</v>
      </c>
      <c r="D23" s="24"/>
      <c r="E23" s="24"/>
      <c r="F23" s="281" t="s">
        <v>1728</v>
      </c>
      <c r="O23" s="282">
        <f>C25</f>
        <v>0.68261517784403658</v>
      </c>
      <c r="AH23" s="29">
        <v>56</v>
      </c>
      <c r="AI23" s="29" t="s">
        <v>1123</v>
      </c>
    </row>
    <row r="24" spans="1:35">
      <c r="A24" s="24"/>
      <c r="B24" s="283">
        <f>농어촌지역형_자료!C17/농어촌지역형_자료!B19*'농어촌지역형(농촌)'!B10*0.996</f>
        <v>19.900028349178911</v>
      </c>
      <c r="C24" s="283">
        <f>F10-B24</f>
        <v>42.799971650821092</v>
      </c>
      <c r="D24" s="284" t="s">
        <v>1729</v>
      </c>
      <c r="E24" s="24"/>
      <c r="F24" s="24"/>
      <c r="Y24" s="277" t="s">
        <v>1730</v>
      </c>
      <c r="Z24" s="277"/>
      <c r="AA24" s="277"/>
      <c r="AB24" s="277" t="s">
        <v>1731</v>
      </c>
      <c r="AC24" s="277"/>
      <c r="AD24" s="277"/>
      <c r="AE24" s="285">
        <f>AB22+AE22</f>
        <v>19756.991990809616</v>
      </c>
      <c r="AF24" s="277" t="s">
        <v>33</v>
      </c>
      <c r="AH24" s="57">
        <f>AH21/AH23</f>
        <v>35.714285714285715</v>
      </c>
      <c r="AI24" s="29" t="s">
        <v>1732</v>
      </c>
    </row>
    <row r="25" spans="1:35">
      <c r="A25" s="24"/>
      <c r="B25" s="286">
        <f>B24/$F$10</f>
        <v>0.31738482215596348</v>
      </c>
      <c r="C25" s="286">
        <f>C24/$F$10</f>
        <v>0.68261517784403658</v>
      </c>
      <c r="D25" s="24"/>
      <c r="E25" s="24"/>
      <c r="F25" s="24" t="s">
        <v>1733</v>
      </c>
    </row>
    <row r="26" spans="1:35">
      <c r="A26" s="24" t="s">
        <v>1698</v>
      </c>
      <c r="B26" s="287"/>
      <c r="C26" s="287"/>
      <c r="D26" s="24"/>
      <c r="E26" s="24"/>
      <c r="F26" s="24" t="s">
        <v>1734</v>
      </c>
    </row>
    <row r="27" spans="1:35">
      <c r="A27" s="24" t="s">
        <v>1735</v>
      </c>
      <c r="B27" s="287"/>
      <c r="C27" s="287"/>
      <c r="D27" s="24"/>
      <c r="E27" s="24"/>
      <c r="F27" s="24"/>
    </row>
    <row r="28" spans="1:35">
      <c r="A28" s="24" t="s">
        <v>1736</v>
      </c>
      <c r="B28" s="287"/>
      <c r="C28" s="287"/>
      <c r="D28" s="24"/>
      <c r="E28" s="24"/>
      <c r="F28" s="24"/>
      <c r="V28" s="29" t="s">
        <v>1737</v>
      </c>
    </row>
    <row r="29" spans="1:35">
      <c r="A29" s="24"/>
      <c r="B29" s="287"/>
      <c r="C29" s="287"/>
      <c r="D29" s="24"/>
      <c r="E29" s="24"/>
      <c r="F29" s="24"/>
      <c r="V29" s="29" t="s">
        <v>1738</v>
      </c>
    </row>
    <row r="30" spans="1:35">
      <c r="A30" s="24" t="s">
        <v>1739</v>
      </c>
      <c r="B30" s="24"/>
      <c r="C30" s="24"/>
      <c r="D30" s="24"/>
      <c r="E30" s="24"/>
      <c r="F30" s="24"/>
    </row>
    <row r="31" spans="1:35">
      <c r="A31" s="24"/>
      <c r="B31" s="24"/>
      <c r="C31" s="24"/>
      <c r="D31" s="24"/>
      <c r="E31" s="24"/>
      <c r="F31" s="24"/>
    </row>
    <row r="32" spans="1:35">
      <c r="A32" s="24" t="s">
        <v>1740</v>
      </c>
      <c r="B32" s="24"/>
      <c r="C32" s="24"/>
      <c r="D32" s="24"/>
      <c r="E32" s="24" t="s">
        <v>1741</v>
      </c>
      <c r="F32" s="24"/>
    </row>
    <row r="33" spans="1:19">
      <c r="A33" s="24"/>
      <c r="B33" s="24"/>
      <c r="C33" s="24"/>
      <c r="D33" s="24"/>
      <c r="E33" s="24"/>
      <c r="F33" s="24" t="s">
        <v>1742</v>
      </c>
    </row>
    <row r="34" spans="1:19">
      <c r="A34" s="24"/>
      <c r="B34" s="24"/>
      <c r="C34" s="24"/>
      <c r="D34" s="24"/>
      <c r="E34" s="292" t="s">
        <v>1700</v>
      </c>
      <c r="F34" s="291">
        <v>9852860</v>
      </c>
      <c r="G34" s="253">
        <f>F34*$G$72/1000</f>
        <v>114568.13953488371</v>
      </c>
      <c r="H34" s="224" t="s">
        <v>732</v>
      </c>
      <c r="I34" s="169">
        <f>G34/농어촌지역형_자료!$G$14</f>
        <v>1.369870735765208</v>
      </c>
      <c r="J34" s="224" t="s">
        <v>1743</v>
      </c>
      <c r="L34" s="72" t="s">
        <v>1744</v>
      </c>
      <c r="M34" s="29" t="s">
        <v>1745</v>
      </c>
    </row>
    <row r="35" spans="1:19">
      <c r="A35" s="24"/>
      <c r="B35" s="24"/>
      <c r="C35" s="24"/>
      <c r="D35" s="24"/>
      <c r="E35" s="292" t="s">
        <v>1702</v>
      </c>
      <c r="F35" s="291">
        <v>2979677</v>
      </c>
      <c r="G35" s="253">
        <f>F35*$G$72/1000</f>
        <v>34647.406976744183</v>
      </c>
      <c r="H35" s="224" t="s">
        <v>732</v>
      </c>
      <c r="I35" s="169">
        <f>G35/농어촌지역형_자료!$G$14</f>
        <v>0.41427284304584328</v>
      </c>
      <c r="J35" s="224" t="s">
        <v>1743</v>
      </c>
      <c r="L35" s="72" t="s">
        <v>1746</v>
      </c>
      <c r="M35" s="29" t="s">
        <v>1747</v>
      </c>
    </row>
    <row r="36" spans="1:19">
      <c r="A36" s="24"/>
      <c r="B36" s="24"/>
      <c r="C36" s="24"/>
      <c r="D36" s="24"/>
      <c r="E36" s="292" t="s">
        <v>1704</v>
      </c>
      <c r="F36" s="291">
        <v>1497799</v>
      </c>
      <c r="G36" s="253">
        <f>F36*$G$72/1000</f>
        <v>17416.267441860462</v>
      </c>
      <c r="H36" s="224" t="s">
        <v>732</v>
      </c>
      <c r="I36" s="169">
        <f>G36/농어촌지역형_자료!$G$14</f>
        <v>0.20824319214506168</v>
      </c>
      <c r="J36" s="224" t="s">
        <v>1743</v>
      </c>
      <c r="L36" s="72" t="s">
        <v>1748</v>
      </c>
      <c r="M36" s="29" t="s">
        <v>1749</v>
      </c>
    </row>
    <row r="37" spans="1:19">
      <c r="A37" s="24"/>
      <c r="B37" s="24"/>
      <c r="C37" s="24"/>
      <c r="D37" s="24"/>
      <c r="E37" s="292" t="s">
        <v>21</v>
      </c>
      <c r="F37" s="776">
        <f>SUM(F34:F36)</f>
        <v>14330336</v>
      </c>
      <c r="G37" s="776">
        <f>SUM(G34:G36)</f>
        <v>166631.81395348837</v>
      </c>
      <c r="H37" s="224" t="s">
        <v>732</v>
      </c>
      <c r="I37" s="169">
        <f>G37/농어촌지역형_자료!$G$14</f>
        <v>1.9923867709561132</v>
      </c>
      <c r="J37" s="224" t="s">
        <v>1743</v>
      </c>
    </row>
    <row r="38" spans="1:19">
      <c r="A38" s="24"/>
      <c r="B38" s="24"/>
      <c r="C38" s="24"/>
      <c r="D38" s="24"/>
      <c r="E38" s="24"/>
      <c r="F38" s="24"/>
    </row>
    <row r="39" spans="1:19">
      <c r="A39" s="24" t="s">
        <v>1420</v>
      </c>
      <c r="B39" s="24"/>
      <c r="C39" s="24"/>
      <c r="D39" s="24"/>
      <c r="E39" s="24"/>
      <c r="F39" s="24"/>
      <c r="R39" s="29" t="s">
        <v>1750</v>
      </c>
    </row>
    <row r="40" spans="1:19">
      <c r="A40" s="24" t="s">
        <v>1698</v>
      </c>
      <c r="B40" s="24"/>
      <c r="C40" s="24" t="s">
        <v>122</v>
      </c>
      <c r="D40" s="24" t="s">
        <v>1751</v>
      </c>
      <c r="E40" s="24" t="s">
        <v>1715</v>
      </c>
      <c r="F40" s="24" t="s">
        <v>1716</v>
      </c>
      <c r="K40" s="29" t="s">
        <v>1752</v>
      </c>
      <c r="L40" s="888" t="s">
        <v>1753</v>
      </c>
      <c r="M40" s="832"/>
      <c r="S40" s="29" t="s">
        <v>1754</v>
      </c>
    </row>
    <row r="41" spans="1:19">
      <c r="A41" s="24" t="s">
        <v>1700</v>
      </c>
      <c r="B41" s="24" t="s">
        <v>1755</v>
      </c>
      <c r="C41" s="288">
        <f>I34*$F$10*1000</f>
        <v>85890.895132478545</v>
      </c>
      <c r="D41" s="290">
        <f>C41/R43</f>
        <v>16414.704403095897</v>
      </c>
      <c r="E41" s="24"/>
      <c r="F41" s="24"/>
      <c r="G41" s="24"/>
      <c r="H41" s="24" t="s">
        <v>1756</v>
      </c>
      <c r="K41" s="29" t="s">
        <v>975</v>
      </c>
      <c r="L41" s="29" t="s">
        <v>1757</v>
      </c>
      <c r="M41" s="29" t="s">
        <v>1718</v>
      </c>
      <c r="R41" s="29">
        <v>4.5</v>
      </c>
      <c r="S41" s="29" t="s">
        <v>1758</v>
      </c>
    </row>
    <row r="42" spans="1:19">
      <c r="A42" s="24" t="s">
        <v>1702</v>
      </c>
      <c r="B42" s="24" t="s">
        <v>1718</v>
      </c>
      <c r="C42" s="288">
        <f>I35*$F$10*1000</f>
        <v>25974.907258974377</v>
      </c>
      <c r="D42" s="24"/>
      <c r="E42" s="288">
        <f>C42/M44</f>
        <v>3499.6858380258145</v>
      </c>
      <c r="F42" s="24"/>
      <c r="J42" s="29" t="s">
        <v>1759</v>
      </c>
      <c r="K42" s="81">
        <v>10000</v>
      </c>
      <c r="L42" s="29">
        <v>42.3</v>
      </c>
      <c r="M42" s="29">
        <v>27</v>
      </c>
      <c r="R42" s="29">
        <v>4500</v>
      </c>
      <c r="S42" s="29" t="s">
        <v>1760</v>
      </c>
    </row>
    <row r="43" spans="1:19">
      <c r="A43" s="24" t="s">
        <v>1704</v>
      </c>
      <c r="B43" s="24" t="s">
        <v>1719</v>
      </c>
      <c r="C43" s="288">
        <f>I36*$F$10*1000</f>
        <v>13056.848147495368</v>
      </c>
      <c r="D43" s="24"/>
      <c r="E43" s="24"/>
      <c r="F43" s="291">
        <f>C43*860/5000*'환경연계형(물재생센터)'!C38</f>
        <v>1604.1591406620221</v>
      </c>
      <c r="M43" s="81">
        <f>K42/L42*M42</f>
        <v>6382.9787234042551</v>
      </c>
      <c r="N43" s="29" t="s">
        <v>975</v>
      </c>
      <c r="R43" s="57">
        <f>R42/860</f>
        <v>5.2325581395348841</v>
      </c>
      <c r="S43" s="29" t="s">
        <v>1335</v>
      </c>
    </row>
    <row r="44" spans="1:19">
      <c r="A44" s="24"/>
      <c r="B44" s="24"/>
      <c r="C44" s="24"/>
      <c r="D44" s="24"/>
      <c r="E44" s="24"/>
      <c r="F44" s="292"/>
      <c r="M44" s="57">
        <f>M43/860</f>
        <v>7.4220682830282039</v>
      </c>
      <c r="N44" s="29" t="s">
        <v>1335</v>
      </c>
    </row>
    <row r="45" spans="1:19">
      <c r="A45" s="24" t="s">
        <v>1761</v>
      </c>
      <c r="B45" s="24"/>
      <c r="C45" s="24"/>
      <c r="D45" s="24" t="s">
        <v>9</v>
      </c>
      <c r="E45" s="24"/>
      <c r="F45" s="292" t="s">
        <v>1417</v>
      </c>
    </row>
    <row r="46" spans="1:19">
      <c r="A46" s="24" t="s">
        <v>1762</v>
      </c>
      <c r="B46" s="24"/>
      <c r="C46" s="293">
        <v>0.2</v>
      </c>
      <c r="D46" s="294">
        <f>$C$24*C46</f>
        <v>8.5599943301642192</v>
      </c>
      <c r="E46" s="24"/>
      <c r="F46" s="295">
        <f>F43*'환경연계형(물재생센터)'!C49</f>
        <v>514.15357072500706</v>
      </c>
      <c r="G46" s="296" t="s">
        <v>1763</v>
      </c>
    </row>
    <row r="47" spans="1:19">
      <c r="A47" s="24" t="s">
        <v>1764</v>
      </c>
      <c r="B47" s="24"/>
      <c r="C47" s="293">
        <v>0.05</v>
      </c>
      <c r="D47" s="294">
        <f>$C$24*C47</f>
        <v>2.1399985825410548</v>
      </c>
      <c r="E47" s="24"/>
      <c r="F47" s="24"/>
    </row>
    <row r="48" spans="1:19">
      <c r="A48" s="24" t="s">
        <v>109</v>
      </c>
      <c r="B48" s="24"/>
      <c r="C48" s="293">
        <v>0.15</v>
      </c>
      <c r="D48" s="294">
        <f>$C$24*C48</f>
        <v>6.4199957476231635</v>
      </c>
      <c r="E48" s="24"/>
      <c r="F48" s="447">
        <f>D48/$F$10</f>
        <v>0.10239227667660547</v>
      </c>
      <c r="G48" s="71" t="s">
        <v>1765</v>
      </c>
    </row>
    <row r="49" spans="1:17">
      <c r="A49" s="24"/>
      <c r="B49" s="24"/>
      <c r="C49" s="24"/>
      <c r="D49" s="24"/>
      <c r="E49" s="24"/>
      <c r="F49" s="24"/>
      <c r="G49" s="281" t="s">
        <v>1766</v>
      </c>
    </row>
    <row r="50" spans="1:17">
      <c r="A50" s="24" t="s">
        <v>1764</v>
      </c>
      <c r="B50" s="24"/>
      <c r="C50" s="294">
        <f>C24*C47*O71</f>
        <v>7.5585697333351867</v>
      </c>
      <c r="D50" s="24" t="s">
        <v>106</v>
      </c>
      <c r="E50" s="24"/>
      <c r="F50" s="292">
        <f>C50/F10</f>
        <v>0.12055135140885465</v>
      </c>
    </row>
    <row r="51" spans="1:17">
      <c r="A51" s="24"/>
      <c r="B51" s="24"/>
      <c r="C51" s="288">
        <f>C50*8760*S69</f>
        <v>16770.57659583744</v>
      </c>
      <c r="D51" s="24" t="s">
        <v>122</v>
      </c>
      <c r="E51" s="24"/>
      <c r="F51" s="24"/>
      <c r="G51" s="29" t="s">
        <v>1767</v>
      </c>
    </row>
    <row r="52" spans="1:17">
      <c r="A52" s="24" t="s">
        <v>109</v>
      </c>
      <c r="B52" s="24"/>
      <c r="C52" s="288">
        <f>C24*C48*1000000/'환경연계형(물재생센터)'!AC63</f>
        <v>648.48441895183464</v>
      </c>
      <c r="D52" s="24" t="s">
        <v>106</v>
      </c>
      <c r="E52" s="24"/>
      <c r="F52" s="24"/>
      <c r="G52" s="29" t="s">
        <v>1768</v>
      </c>
    </row>
    <row r="53" spans="1:17">
      <c r="A53" s="24"/>
      <c r="B53" s="24"/>
      <c r="C53" s="288">
        <f>C52*8760*'환경연계형(물재생센터)'!AG55</f>
        <v>1136144.7020036143</v>
      </c>
      <c r="D53" s="24" t="s">
        <v>122</v>
      </c>
      <c r="E53" s="24"/>
      <c r="F53" s="24"/>
      <c r="G53" s="29" t="s">
        <v>1769</v>
      </c>
    </row>
    <row r="54" spans="1:17">
      <c r="A54" s="24"/>
      <c r="B54" s="24"/>
      <c r="C54" s="24"/>
      <c r="D54" s="24"/>
      <c r="E54" s="24"/>
      <c r="F54" s="24"/>
      <c r="G54" s="29" t="s">
        <v>1770</v>
      </c>
    </row>
    <row r="55" spans="1:17">
      <c r="A55" s="24"/>
      <c r="B55" s="24"/>
      <c r="C55" s="24"/>
      <c r="D55" s="24"/>
      <c r="E55" s="24"/>
      <c r="F55" s="24"/>
      <c r="G55" s="29" t="s">
        <v>1771</v>
      </c>
    </row>
    <row r="56" spans="1:17">
      <c r="A56" s="24"/>
      <c r="B56" s="25"/>
      <c r="C56" s="25"/>
      <c r="D56" s="25"/>
      <c r="E56" s="25"/>
      <c r="F56" s="25"/>
    </row>
    <row r="57" spans="1:17">
      <c r="A57" s="24">
        <v>1990</v>
      </c>
      <c r="B57" s="25" t="s">
        <v>1772</v>
      </c>
      <c r="C57" s="25" t="s">
        <v>1773</v>
      </c>
      <c r="D57" s="25" t="s">
        <v>1774</v>
      </c>
      <c r="E57" s="25"/>
      <c r="F57" s="25"/>
    </row>
    <row r="58" spans="1:17">
      <c r="A58" s="288">
        <v>2108812</v>
      </c>
      <c r="B58" s="297">
        <v>513198</v>
      </c>
      <c r="C58" s="297">
        <v>211545</v>
      </c>
      <c r="D58" s="297">
        <f>B58-C58</f>
        <v>301653</v>
      </c>
      <c r="E58" s="25" t="s">
        <v>1775</v>
      </c>
      <c r="F58" s="25" t="s">
        <v>1776</v>
      </c>
    </row>
    <row r="59" spans="1:17">
      <c r="A59" s="24"/>
      <c r="B59" s="297">
        <f>B58/100</f>
        <v>5131.9799999999996</v>
      </c>
      <c r="C59" s="297">
        <f>C58/100</f>
        <v>2115.4499999999998</v>
      </c>
      <c r="D59" s="297">
        <f>D58/100</f>
        <v>3016.53</v>
      </c>
      <c r="E59" s="298" t="s">
        <v>9</v>
      </c>
      <c r="F59" s="25"/>
      <c r="K59" s="29" t="s">
        <v>1777</v>
      </c>
      <c r="M59" s="29" t="s">
        <v>1778</v>
      </c>
    </row>
    <row r="60" spans="1:17">
      <c r="A60" s="24" t="s">
        <v>1779</v>
      </c>
      <c r="B60" s="25" t="s">
        <v>881</v>
      </c>
      <c r="C60" s="25" t="s">
        <v>1773</v>
      </c>
      <c r="D60" s="25"/>
      <c r="E60" s="25"/>
      <c r="F60" s="25"/>
    </row>
    <row r="61" spans="1:17">
      <c r="A61" s="289">
        <f>A58-B58</f>
        <v>1595614</v>
      </c>
      <c r="B61" s="299">
        <f>D58</f>
        <v>301653</v>
      </c>
      <c r="C61" s="299">
        <f>C58</f>
        <v>211545</v>
      </c>
      <c r="D61" s="25"/>
      <c r="E61" s="25"/>
      <c r="F61" s="25"/>
      <c r="K61" s="29" t="s">
        <v>987</v>
      </c>
      <c r="L61" s="29" t="s">
        <v>1780</v>
      </c>
      <c r="M61" s="29" t="s">
        <v>1781</v>
      </c>
      <c r="N61" s="29" t="s">
        <v>1782</v>
      </c>
      <c r="P61" s="71" t="s">
        <v>1783</v>
      </c>
    </row>
    <row r="62" spans="1:17">
      <c r="A62" s="24"/>
      <c r="B62" s="25"/>
      <c r="C62" s="25"/>
      <c r="D62" s="25"/>
      <c r="E62" s="25"/>
      <c r="F62" s="25"/>
      <c r="K62" s="29">
        <v>99659</v>
      </c>
      <c r="L62" s="29">
        <v>25019</v>
      </c>
      <c r="M62" s="29">
        <v>18086</v>
      </c>
      <c r="N62" s="29">
        <f>L62-M62</f>
        <v>6933</v>
      </c>
    </row>
    <row r="63" spans="1:17">
      <c r="A63" s="24"/>
      <c r="B63" s="25"/>
      <c r="C63" s="25"/>
      <c r="D63" s="25"/>
      <c r="E63" s="25"/>
      <c r="F63" s="25"/>
      <c r="N63" s="86">
        <f>N62/K62</f>
        <v>6.9567224234640124E-2</v>
      </c>
      <c r="O63" s="57">
        <f>L69*N63</f>
        <v>24.487662930593324</v>
      </c>
      <c r="Q63" s="71" t="s">
        <v>1784</v>
      </c>
    </row>
    <row r="64" spans="1:17">
      <c r="A64" s="24"/>
      <c r="B64" s="25"/>
      <c r="C64" s="25"/>
      <c r="D64" s="25"/>
      <c r="E64" s="25"/>
      <c r="F64" s="25"/>
      <c r="K64" s="29" t="s">
        <v>1785</v>
      </c>
      <c r="Q64" s="29" t="s">
        <v>1786</v>
      </c>
    </row>
    <row r="65" spans="1:19">
      <c r="A65" s="24"/>
      <c r="B65" s="25"/>
      <c r="C65" s="25"/>
      <c r="D65" s="25"/>
      <c r="E65" s="25"/>
      <c r="F65" s="25"/>
      <c r="M65" s="49" t="s">
        <v>1781</v>
      </c>
      <c r="N65" s="49" t="s">
        <v>1787</v>
      </c>
    </row>
    <row r="66" spans="1:19">
      <c r="B66" s="25"/>
      <c r="C66" s="25"/>
      <c r="D66" s="25"/>
      <c r="E66" s="25"/>
      <c r="F66" s="25"/>
      <c r="M66" s="79">
        <f>K62/L62*M62</f>
        <v>72042.554618489958</v>
      </c>
      <c r="N66" s="300">
        <f>K62-M66</f>
        <v>27616.445381510042</v>
      </c>
    </row>
    <row r="67" spans="1:19">
      <c r="B67" s="25"/>
      <c r="C67" s="25"/>
      <c r="D67" s="25"/>
      <c r="E67" s="25"/>
      <c r="F67" s="25"/>
      <c r="M67" s="86">
        <f>M66/$K$62</f>
        <v>0.72289060314161246</v>
      </c>
      <c r="N67" s="86">
        <f>N66/$K$62</f>
        <v>0.27710939685838754</v>
      </c>
      <c r="O67" s="29" t="s">
        <v>1788</v>
      </c>
    </row>
    <row r="68" spans="1:19">
      <c r="B68" s="25"/>
      <c r="C68" s="25"/>
      <c r="D68" s="25"/>
      <c r="E68" s="25"/>
      <c r="F68" s="25"/>
      <c r="K68" s="29" t="s">
        <v>1789</v>
      </c>
      <c r="L68" s="49" t="s">
        <v>1177</v>
      </c>
      <c r="M68" s="49" t="s">
        <v>2</v>
      </c>
      <c r="O68" s="29" t="s">
        <v>1177</v>
      </c>
      <c r="P68" s="29" t="s">
        <v>2</v>
      </c>
      <c r="S68" s="29" t="s">
        <v>1722</v>
      </c>
    </row>
    <row r="69" spans="1:19">
      <c r="B69" s="25"/>
      <c r="C69" s="25"/>
      <c r="D69" s="25"/>
      <c r="E69" s="25"/>
      <c r="F69" s="25" t="s">
        <v>1759</v>
      </c>
      <c r="G69" s="29">
        <v>10000000</v>
      </c>
      <c r="H69" s="29" t="s">
        <v>1338</v>
      </c>
      <c r="K69" s="29" t="s">
        <v>1682</v>
      </c>
      <c r="L69" s="29">
        <v>352</v>
      </c>
      <c r="M69" s="29">
        <v>781</v>
      </c>
      <c r="O69" s="169">
        <f>L69*$N$67</f>
        <v>97.54250769415242</v>
      </c>
      <c r="P69" s="169">
        <f>M69*$N$67</f>
        <v>216.42243894640066</v>
      </c>
      <c r="Q69" s="29">
        <f>P69*1000/O69</f>
        <v>2218.7499999999995</v>
      </c>
      <c r="R69" s="29" t="s">
        <v>1790</v>
      </c>
      <c r="S69" s="56">
        <f>Q69/8760</f>
        <v>0.25328196347031956</v>
      </c>
    </row>
    <row r="70" spans="1:19">
      <c r="B70" s="25"/>
      <c r="C70" s="25"/>
      <c r="D70" s="25"/>
      <c r="E70" s="25"/>
      <c r="F70" s="25" t="s">
        <v>1791</v>
      </c>
      <c r="G70" s="29">
        <v>860</v>
      </c>
      <c r="H70" s="29" t="s">
        <v>1338</v>
      </c>
      <c r="K70" s="29" t="s">
        <v>1683</v>
      </c>
      <c r="L70" s="29">
        <v>24</v>
      </c>
      <c r="M70" s="29">
        <v>52</v>
      </c>
    </row>
    <row r="71" spans="1:19">
      <c r="B71" s="25"/>
      <c r="C71" s="25"/>
      <c r="D71" s="25"/>
      <c r="E71" s="25"/>
      <c r="F71" s="25" t="s">
        <v>1759</v>
      </c>
      <c r="G71" s="29">
        <f>G69/G70</f>
        <v>11627.906976744185</v>
      </c>
      <c r="H71" s="29" t="s">
        <v>1119</v>
      </c>
      <c r="O71" s="57">
        <f>O69*1000/N66</f>
        <v>3.5320442709639877</v>
      </c>
      <c r="P71" s="29" t="s">
        <v>450</v>
      </c>
    </row>
    <row r="72" spans="1:19">
      <c r="B72" s="25"/>
      <c r="C72" s="25"/>
      <c r="D72" s="25"/>
      <c r="E72" s="25"/>
      <c r="F72" s="25"/>
      <c r="G72" s="29">
        <f>G71/1000</f>
        <v>11.627906976744185</v>
      </c>
      <c r="H72" s="29" t="s">
        <v>122</v>
      </c>
    </row>
    <row r="73" spans="1:19">
      <c r="B73" s="25"/>
      <c r="C73" s="25"/>
      <c r="D73" s="25"/>
      <c r="E73" s="25"/>
      <c r="F73" s="25"/>
    </row>
    <row r="74" spans="1:19">
      <c r="B74" s="25"/>
      <c r="C74" s="25"/>
      <c r="D74" s="25"/>
      <c r="E74" s="25"/>
      <c r="F74" s="25"/>
    </row>
    <row r="75" spans="1:19" ht="17.25" customHeight="1">
      <c r="A75" s="910" t="s">
        <v>923</v>
      </c>
      <c r="B75" s="832"/>
      <c r="C75" s="832"/>
      <c r="D75" s="832"/>
      <c r="E75" s="832"/>
      <c r="F75" s="832"/>
      <c r="G75" s="832"/>
      <c r="H75" s="832"/>
      <c r="I75" s="832"/>
    </row>
    <row r="76" spans="1:19">
      <c r="A76" s="434"/>
      <c r="B76" s="434" t="s">
        <v>65</v>
      </c>
      <c r="C76" s="434" t="s">
        <v>67</v>
      </c>
      <c r="D76" s="434" t="s">
        <v>16</v>
      </c>
      <c r="E76" s="434" t="s">
        <v>6</v>
      </c>
      <c r="F76" s="434" t="s">
        <v>11</v>
      </c>
      <c r="G76" s="434" t="s">
        <v>17</v>
      </c>
      <c r="H76" s="434" t="s">
        <v>560</v>
      </c>
      <c r="I76" s="434" t="s">
        <v>21</v>
      </c>
    </row>
    <row r="77" spans="1:19">
      <c r="A77" s="434" t="s">
        <v>561</v>
      </c>
      <c r="B77" s="435">
        <f>W17/$F$10</f>
        <v>0.40802877922081288</v>
      </c>
      <c r="C77" s="435">
        <f>W18/$F$10</f>
        <v>589.07533933807326</v>
      </c>
      <c r="D77" s="435">
        <f>W19/$F$10</f>
        <v>1.6151418190605404</v>
      </c>
      <c r="E77" s="435">
        <f>W20/$F$10</f>
        <v>579.21994818956568</v>
      </c>
      <c r="F77" s="435">
        <v>0</v>
      </c>
      <c r="G77" s="435">
        <v>0</v>
      </c>
      <c r="H77" s="435">
        <f>W21/F10</f>
        <v>30.898879588813447</v>
      </c>
      <c r="I77" s="435">
        <f>SUM(B77:H77)</f>
        <v>1201.2173377147337</v>
      </c>
    </row>
    <row r="78" spans="1:19">
      <c r="A78" s="434" t="s">
        <v>562</v>
      </c>
      <c r="B78" s="435">
        <v>0</v>
      </c>
      <c r="C78" s="435">
        <v>0</v>
      </c>
      <c r="D78" s="435">
        <v>0</v>
      </c>
      <c r="E78" s="435">
        <f>Z22/F10</f>
        <v>18387.803486434637</v>
      </c>
      <c r="F78" s="435">
        <v>0</v>
      </c>
      <c r="G78" s="435">
        <f>AE22/F10</f>
        <v>8.2002164389953283</v>
      </c>
      <c r="H78" s="435">
        <f>(Z17+Z18)/F10</f>
        <v>1784.1435788110512</v>
      </c>
      <c r="I78" s="435">
        <f>SUM(B78:H78)</f>
        <v>20180.147281684684</v>
      </c>
    </row>
    <row r="81" spans="1:4">
      <c r="A81" s="29" t="s">
        <v>1654</v>
      </c>
      <c r="C81" s="29" t="s">
        <v>1655</v>
      </c>
      <c r="D81" s="438" t="s">
        <v>1656</v>
      </c>
    </row>
    <row r="82" spans="1:4">
      <c r="B82" s="710" t="s">
        <v>76</v>
      </c>
      <c r="C82" s="711">
        <v>0.52700000000000002</v>
      </c>
    </row>
    <row r="83" spans="1:4">
      <c r="A83" s="100"/>
      <c r="B83" s="710" t="s">
        <v>1661</v>
      </c>
      <c r="C83" s="711">
        <v>0.47299999999999998</v>
      </c>
    </row>
    <row r="86" spans="1:4">
      <c r="B86" s="29" t="s">
        <v>1792</v>
      </c>
    </row>
    <row r="87" spans="1:4">
      <c r="C87" s="29" t="s">
        <v>1793</v>
      </c>
    </row>
    <row r="88" spans="1:4">
      <c r="B88" s="29" t="s">
        <v>1794</v>
      </c>
      <c r="C88" s="29">
        <v>36</v>
      </c>
    </row>
    <row r="89" spans="1:4">
      <c r="B89" s="240" t="s">
        <v>1795</v>
      </c>
      <c r="C89" s="240">
        <v>1</v>
      </c>
    </row>
    <row r="90" spans="1:4">
      <c r="B90" s="240" t="s">
        <v>82</v>
      </c>
      <c r="C90" s="240">
        <v>3</v>
      </c>
    </row>
    <row r="91" spans="1:4">
      <c r="B91" s="240" t="s">
        <v>1796</v>
      </c>
      <c r="C91" s="240">
        <v>7.8E-2</v>
      </c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5" type="noConversion"/>
  <hyperlinks>
    <hyperlink ref="D81" r:id="rId1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8">
    <tabColor theme="7" tint="-0.249977111117893"/>
  </sheetPr>
  <dimension ref="A1:V78"/>
  <sheetViews>
    <sheetView topLeftCell="A48" zoomScale="85" zoomScaleNormal="85" workbookViewId="0">
      <selection activeCell="E31" sqref="E31"/>
    </sheetView>
  </sheetViews>
  <sheetFormatPr defaultRowHeight="16.5"/>
  <cols>
    <col min="1" max="1" width="9" style="29" customWidth="1"/>
    <col min="2" max="2" width="9.875" style="29" bestFit="1" customWidth="1"/>
    <col min="3" max="3" width="9" style="29" customWidth="1"/>
    <col min="4" max="4" width="14.25" style="29" bestFit="1" customWidth="1"/>
    <col min="5" max="5" width="11.5" style="29" bestFit="1" customWidth="1"/>
    <col min="6" max="6" width="15" style="29" bestFit="1" customWidth="1"/>
    <col min="7" max="7" width="11.5" style="29" bestFit="1" customWidth="1"/>
    <col min="8" max="8" width="12.625" style="29" bestFit="1" customWidth="1"/>
    <col min="9" max="9" width="9" style="29" customWidth="1"/>
    <col min="10" max="10" width="11.5" style="29" bestFit="1" customWidth="1"/>
    <col min="11" max="17" width="9" style="29" customWidth="1"/>
    <col min="18" max="18" width="12.625" style="29" bestFit="1" customWidth="1"/>
    <col min="19" max="19" width="9" style="29" customWidth="1"/>
    <col min="20" max="20" width="10.25" style="29" bestFit="1" customWidth="1"/>
    <col min="21" max="21" width="11.5" style="29" bestFit="1" customWidth="1"/>
    <col min="22" max="31" width="9" style="29" customWidth="1"/>
    <col min="32" max="16384" width="9" style="29"/>
  </cols>
  <sheetData>
    <row r="1" spans="1:22">
      <c r="A1" s="29" t="s">
        <v>1690</v>
      </c>
    </row>
    <row r="3" spans="1:22">
      <c r="A3" s="29" t="s">
        <v>1691</v>
      </c>
    </row>
    <row r="4" spans="1:22">
      <c r="A4" s="29" t="s">
        <v>1693</v>
      </c>
    </row>
    <row r="5" spans="1:22">
      <c r="A5" s="29" t="s">
        <v>1694</v>
      </c>
      <c r="G5" s="29" t="s">
        <v>1695</v>
      </c>
    </row>
    <row r="7" spans="1:22">
      <c r="A7" s="29" t="s">
        <v>1696</v>
      </c>
    </row>
    <row r="8" spans="1:22">
      <c r="A8" s="29" t="s">
        <v>1697</v>
      </c>
    </row>
    <row r="10" spans="1:22">
      <c r="A10" s="29" t="s">
        <v>29</v>
      </c>
      <c r="B10" s="85">
        <f>농어촌지역형_자료!C9</f>
        <v>4128</v>
      </c>
      <c r="C10" s="29" t="s">
        <v>30</v>
      </c>
      <c r="E10" s="29" t="s">
        <v>8</v>
      </c>
      <c r="F10" s="85">
        <f>농어촌지역형_자료!D9</f>
        <v>62.7</v>
      </c>
      <c r="G10" s="29" t="s">
        <v>9</v>
      </c>
    </row>
    <row r="11" spans="1:22">
      <c r="F11" s="224">
        <f>'참고_농어촌연계형 자료'!G88</f>
        <v>1.0032795603306279</v>
      </c>
    </row>
    <row r="12" spans="1:22">
      <c r="A12" s="29" t="s">
        <v>1797</v>
      </c>
    </row>
    <row r="13" spans="1:22">
      <c r="A13" s="29" t="s">
        <v>1</v>
      </c>
    </row>
    <row r="14" spans="1:22">
      <c r="B14" s="49" t="s">
        <v>1798</v>
      </c>
      <c r="C14" s="49" t="s">
        <v>1799</v>
      </c>
      <c r="D14" s="49" t="s">
        <v>1800</v>
      </c>
      <c r="E14" s="49" t="s">
        <v>1709</v>
      </c>
      <c r="F14" s="49" t="s">
        <v>21</v>
      </c>
      <c r="H14" s="301" t="s">
        <v>1801</v>
      </c>
    </row>
    <row r="15" spans="1:22">
      <c r="A15" s="29" t="s">
        <v>21</v>
      </c>
      <c r="B15" s="81">
        <f>농어촌지역형_자료!AA28*'농어촌지역형(어촌)'!$B$10*$F$11</f>
        <v>399460.01548149635</v>
      </c>
      <c r="C15" s="81">
        <f>농어촌지역형_자료!AD28*'농어촌지역형(어촌)'!$B$10*$F$11</f>
        <v>30241.386560913284</v>
      </c>
      <c r="D15" s="81">
        <f>농어촌지역형_자료!AE28*'농어촌지역형(어촌)'!$B$10*$F$11</f>
        <v>22672.535968780903</v>
      </c>
      <c r="E15" s="81">
        <f>농어촌지역형_자료!AF28*'농어촌지역형(어촌)'!$B$10*$F$11</f>
        <v>1856.8852453300851</v>
      </c>
      <c r="F15" s="85">
        <f t="shared" ref="F15:F20" si="0">SUM(B15:E15)</f>
        <v>454230.82325652067</v>
      </c>
      <c r="H15" s="71" t="s">
        <v>1802</v>
      </c>
      <c r="Q15" s="29" t="s">
        <v>1803</v>
      </c>
    </row>
    <row r="16" spans="1:22">
      <c r="A16" s="29" t="s">
        <v>65</v>
      </c>
      <c r="B16" s="81">
        <f>농어촌지역형_자료!AA29*'농어촌지역형(어촌)'!$B$10*$F$11</f>
        <v>0</v>
      </c>
      <c r="C16" s="81">
        <f>농어촌지역형_자료!AD29*'농어촌지역형(어촌)'!$B$10*$F$11</f>
        <v>0</v>
      </c>
      <c r="D16" s="81">
        <f>농어촌지역형_자료!AE29*'농어촌지역형(어촌)'!$B$10*$F$11</f>
        <v>0</v>
      </c>
      <c r="E16" s="81">
        <f>농어촌지역형_자료!AF29*'농어촌지역형(어촌)'!$B$10*$F$11</f>
        <v>0</v>
      </c>
      <c r="F16" s="85">
        <f t="shared" si="0"/>
        <v>0</v>
      </c>
      <c r="Q16" s="29" t="s">
        <v>1504</v>
      </c>
      <c r="R16" s="29" t="s">
        <v>1804</v>
      </c>
      <c r="T16" s="29" t="s">
        <v>1805</v>
      </c>
      <c r="V16" s="29" t="s">
        <v>1806</v>
      </c>
    </row>
    <row r="17" spans="1:22">
      <c r="A17" s="29" t="s">
        <v>67</v>
      </c>
      <c r="B17" s="81">
        <f>농어촌지역형_자료!AA30*'농어촌지역형(어촌)'!$B$10*$F$11</f>
        <v>399460.01548149635</v>
      </c>
      <c r="C17" s="81">
        <f>농어촌지역형_자료!AD30*'농어촌지역형(어촌)'!$B$10*$F$11</f>
        <v>0</v>
      </c>
      <c r="D17" s="81">
        <f>농어촌지역형_자료!AE30*'농어촌지역형(어촌)'!$B$10*$F$11</f>
        <v>9814.375468994238</v>
      </c>
      <c r="E17" s="81">
        <f>농어촌지역형_자료!AF30*'농어촌지역형(어촌)'!$B$10*$F$11</f>
        <v>1429.1732771979955</v>
      </c>
      <c r="F17" s="85">
        <f t="shared" si="0"/>
        <v>410703.56422768859</v>
      </c>
      <c r="Q17" s="29" t="s">
        <v>1807</v>
      </c>
      <c r="R17" s="29">
        <v>114</v>
      </c>
      <c r="T17" s="81">
        <f>R17/R29*R30</f>
        <v>22800</v>
      </c>
      <c r="U17" s="29" t="s">
        <v>9</v>
      </c>
      <c r="V17" s="302">
        <f>T17/R25</f>
        <v>5.137009449393698E-2</v>
      </c>
    </row>
    <row r="18" spans="1:22">
      <c r="A18" s="29" t="s">
        <v>71</v>
      </c>
      <c r="B18" s="81">
        <f>농어촌지역형_자료!AA31*'농어촌지역형(어촌)'!$B$10*$F$11</f>
        <v>0</v>
      </c>
      <c r="C18" s="81"/>
      <c r="D18" s="81">
        <f>농어촌지역형_자료!AE31*'농어촌지역형(어촌)'!$B$10*$F$11</f>
        <v>0</v>
      </c>
      <c r="E18" s="81">
        <f>농어촌지역형_자료!AF31*'농어촌지역형(어촌)'!$B$10*$F$11</f>
        <v>0</v>
      </c>
      <c r="F18" s="85">
        <f t="shared" si="0"/>
        <v>0</v>
      </c>
      <c r="Q18" s="29" t="s">
        <v>1808</v>
      </c>
      <c r="R18" s="29">
        <v>79</v>
      </c>
    </row>
    <row r="19" spans="1:22">
      <c r="A19" s="29" t="s">
        <v>773</v>
      </c>
      <c r="B19" s="81">
        <f>농어촌지역형_자료!AA32*'농어촌지역형(어촌)'!$B$10*$F$11</f>
        <v>0</v>
      </c>
      <c r="C19" s="81">
        <f>농어촌지역형_자료!AD32*'농어촌지역형(어촌)'!$B$10*$F$11</f>
        <v>30241.386560913284</v>
      </c>
      <c r="D19" s="81">
        <f>농어촌지역형_자료!AE32*'농어촌지역형(어촌)'!$B$10*$F$11</f>
        <v>10081.186091761549</v>
      </c>
      <c r="E19" s="81">
        <f>농어촌지역형_자료!AF32*'농어촌지역형(어촌)'!$B$10*$F$11</f>
        <v>420.12254413494253</v>
      </c>
      <c r="F19" s="85">
        <f t="shared" si="0"/>
        <v>40742.695196809778</v>
      </c>
    </row>
    <row r="20" spans="1:22">
      <c r="A20" s="29" t="s">
        <v>26</v>
      </c>
      <c r="B20" s="81">
        <f>농어촌지역형_자료!AA33*'농어촌지역형(어촌)'!$B$10*$F$11</f>
        <v>0</v>
      </c>
      <c r="C20" s="81">
        <f>농어촌지역형_자료!AD33*'농어촌지역형(어촌)'!$B$10*$F$11</f>
        <v>0</v>
      </c>
      <c r="D20" s="81">
        <f>농어촌지역형_자료!AE33*'농어촌지역형(어촌)'!$B$10*$F$11</f>
        <v>2776.974408025113</v>
      </c>
      <c r="E20" s="81">
        <f>농어촌지역형_자료!AF33*'농어촌지역형(어촌)'!$B$10*$F$11</f>
        <v>7.589423997147227</v>
      </c>
      <c r="F20" s="85">
        <f t="shared" si="0"/>
        <v>2784.5638320222602</v>
      </c>
    </row>
    <row r="21" spans="1:22">
      <c r="B21" s="56">
        <f>B15/$F$15</f>
        <v>0.87942075929071584</v>
      </c>
      <c r="C21" s="56">
        <f>C15/$F$15</f>
        <v>6.65771343831391E-2</v>
      </c>
      <c r="D21" s="56">
        <f>D15/$F$15</f>
        <v>4.991412913424613E-2</v>
      </c>
      <c r="E21" s="56">
        <f>E15/$F$15</f>
        <v>4.0879771918988297E-3</v>
      </c>
      <c r="F21" s="264"/>
    </row>
    <row r="22" spans="1:22">
      <c r="A22" s="29" t="s">
        <v>1809</v>
      </c>
      <c r="B22" s="303" t="s">
        <v>1810</v>
      </c>
      <c r="C22" s="303" t="s">
        <v>673</v>
      </c>
      <c r="D22" s="29" t="s">
        <v>1811</v>
      </c>
      <c r="R22" s="76" t="s">
        <v>1812</v>
      </c>
    </row>
    <row r="23" spans="1:22">
      <c r="A23" s="24"/>
      <c r="B23" s="288">
        <f>B10*R27</f>
        <v>1275.5186584615383</v>
      </c>
      <c r="C23" s="294">
        <f>R32*B10/농어촌지역형_자료!B20</f>
        <v>63.749418461538454</v>
      </c>
      <c r="D23" s="288">
        <f>B23*V17</f>
        <v>65.523514013948954</v>
      </c>
      <c r="E23" s="24"/>
      <c r="Q23" s="281"/>
      <c r="R23" s="76" t="s">
        <v>1813</v>
      </c>
    </row>
    <row r="24" spans="1:22">
      <c r="A24" s="24"/>
      <c r="B24" s="283"/>
      <c r="C24" s="283"/>
      <c r="D24" s="284"/>
      <c r="E24" s="24"/>
      <c r="Q24" s="24"/>
      <c r="R24" s="29" t="s">
        <v>1814</v>
      </c>
    </row>
    <row r="25" spans="1:22">
      <c r="A25" s="24"/>
      <c r="B25" s="287"/>
      <c r="C25" s="287"/>
      <c r="D25" s="24"/>
      <c r="E25" s="24"/>
      <c r="Q25" s="24"/>
      <c r="R25" s="81">
        <v>443838</v>
      </c>
      <c r="S25" s="29" t="s">
        <v>9</v>
      </c>
    </row>
    <row r="26" spans="1:22">
      <c r="A26" s="24" t="s">
        <v>1420</v>
      </c>
      <c r="B26" s="287"/>
      <c r="C26" s="287"/>
      <c r="D26" s="24"/>
      <c r="E26" s="24"/>
      <c r="L26" s="29" t="s">
        <v>1815</v>
      </c>
      <c r="M26" s="29">
        <f>'참고_농어촌연계형 자료'!A98</f>
        <v>89741.180000000008</v>
      </c>
      <c r="O26" s="23">
        <f>R26/M26</f>
        <v>0.35808711229337514</v>
      </c>
      <c r="Q26" s="304"/>
      <c r="R26" s="305">
        <f>해상풍력연계형!B13</f>
        <v>32135.159999999996</v>
      </c>
      <c r="S26" s="29" t="s">
        <v>9</v>
      </c>
      <c r="T26" s="71" t="s">
        <v>1639</v>
      </c>
    </row>
    <row r="27" spans="1:22">
      <c r="A27" s="24" t="s">
        <v>1720</v>
      </c>
      <c r="B27" s="287"/>
      <c r="C27" s="287"/>
      <c r="D27" s="24"/>
      <c r="E27" s="24"/>
      <c r="Q27" s="24"/>
      <c r="R27" s="57">
        <f>R26/농어촌지역형_자료!B20</f>
        <v>0.30899192307692303</v>
      </c>
      <c r="S27" s="29" t="s">
        <v>1816</v>
      </c>
      <c r="U27" s="71" t="s">
        <v>1817</v>
      </c>
    </row>
    <row r="28" spans="1:22" ht="33" customHeight="1">
      <c r="B28" s="306" t="s">
        <v>909</v>
      </c>
      <c r="C28" s="287" t="s">
        <v>1818</v>
      </c>
      <c r="D28" s="29" t="s">
        <v>1496</v>
      </c>
      <c r="E28" s="24"/>
      <c r="L28" s="29" t="s">
        <v>1819</v>
      </c>
      <c r="M28" s="49" t="s">
        <v>1177</v>
      </c>
      <c r="N28" s="49" t="s">
        <v>2</v>
      </c>
      <c r="O28" s="29" t="s">
        <v>1722</v>
      </c>
      <c r="Q28" s="24"/>
      <c r="R28" s="57"/>
    </row>
    <row r="29" spans="1:22">
      <c r="A29" s="24" t="s">
        <v>109</v>
      </c>
      <c r="B29" s="307">
        <f>C23/10</f>
        <v>6.3749418461538454</v>
      </c>
      <c r="C29" s="308">
        <f>B29*1000000/'환경연계형(물재생센터)'!AC63</f>
        <v>643.93351981351975</v>
      </c>
      <c r="D29" s="81">
        <f>C29*8760*'환경연계형(물재생센터)'!AG55</f>
        <v>1128171.5267132865</v>
      </c>
      <c r="E29" s="24"/>
      <c r="F29" s="447">
        <f>B29/F10</f>
        <v>0.10167371365476627</v>
      </c>
      <c r="G29" s="284" t="s">
        <v>1820</v>
      </c>
      <c r="L29" s="29" t="s">
        <v>1682</v>
      </c>
      <c r="M29" s="29">
        <v>387</v>
      </c>
      <c r="N29" s="29">
        <v>1176</v>
      </c>
      <c r="O29" s="56">
        <f>N29*1000/M29/8760</f>
        <v>0.34689037556192698</v>
      </c>
      <c r="Q29" s="24" t="s">
        <v>1811</v>
      </c>
      <c r="R29" s="57">
        <v>12</v>
      </c>
      <c r="S29" s="29" t="s">
        <v>1177</v>
      </c>
    </row>
    <row r="30" spans="1:22">
      <c r="A30" s="24" t="s">
        <v>1811</v>
      </c>
      <c r="B30" s="289">
        <f>D23</f>
        <v>65.523514013948954</v>
      </c>
      <c r="C30" s="288">
        <f>R29*1000*B30/R30</f>
        <v>327.61757006974477</v>
      </c>
      <c r="D30" s="288">
        <f>C30*O29*8760</f>
        <v>995551.06563829409</v>
      </c>
      <c r="E30" s="24"/>
      <c r="F30" s="224">
        <f>B30/F10</f>
        <v>1.0450321214345926</v>
      </c>
      <c r="L30" s="29" t="s">
        <v>1683</v>
      </c>
      <c r="M30" s="29">
        <v>41</v>
      </c>
      <c r="N30" s="29">
        <v>119</v>
      </c>
      <c r="Q30" s="24" t="s">
        <v>1821</v>
      </c>
      <c r="R30" s="57">
        <v>2400</v>
      </c>
      <c r="S30" s="29" t="s">
        <v>9</v>
      </c>
      <c r="T30" s="224">
        <f>R30/R29/1000</f>
        <v>0.2</v>
      </c>
      <c r="U30" s="29" t="s">
        <v>1822</v>
      </c>
    </row>
    <row r="31" spans="1:22">
      <c r="A31" s="24"/>
      <c r="B31" s="24"/>
      <c r="C31" s="24"/>
      <c r="D31" s="289">
        <f>SUM(D29:D30)</f>
        <v>2123722.5923515805</v>
      </c>
      <c r="E31" s="24"/>
      <c r="Q31" s="24"/>
      <c r="R31" s="57"/>
    </row>
    <row r="32" spans="1:22">
      <c r="A32" s="24"/>
      <c r="B32" s="24"/>
      <c r="C32" s="24"/>
      <c r="D32" s="24"/>
      <c r="E32" s="24"/>
      <c r="Q32" s="24" t="s">
        <v>1823</v>
      </c>
      <c r="R32" s="57">
        <v>1606.09</v>
      </c>
      <c r="S32" s="29" t="s">
        <v>9</v>
      </c>
      <c r="U32" s="23">
        <f>R32/M26</f>
        <v>1.7896911986225273E-2</v>
      </c>
    </row>
    <row r="33" spans="1:21" ht="17.25" customHeight="1" thickBot="1">
      <c r="A33" s="29" t="s">
        <v>1707</v>
      </c>
      <c r="Q33" s="24" t="s">
        <v>1824</v>
      </c>
      <c r="R33" s="57">
        <f>R26-R32</f>
        <v>30529.069999999996</v>
      </c>
      <c r="S33" s="29" t="s">
        <v>9</v>
      </c>
      <c r="U33" s="23">
        <f>R33/M26</f>
        <v>0.34019020030714991</v>
      </c>
    </row>
    <row r="34" spans="1:21" ht="16.5" customHeight="1">
      <c r="A34" s="919"/>
      <c r="B34" s="933" t="s">
        <v>561</v>
      </c>
      <c r="D34" s="919"/>
      <c r="E34" s="933" t="s">
        <v>562</v>
      </c>
      <c r="F34" s="935" t="s">
        <v>1711</v>
      </c>
      <c r="G34" s="49" t="s">
        <v>1712</v>
      </c>
      <c r="Q34" s="284" t="s">
        <v>1825</v>
      </c>
    </row>
    <row r="35" spans="1:21">
      <c r="A35" s="873"/>
      <c r="B35" s="934"/>
      <c r="D35" s="873"/>
      <c r="E35" s="934"/>
      <c r="F35" s="832"/>
      <c r="G35" s="49" t="s">
        <v>6</v>
      </c>
      <c r="H35" s="49"/>
      <c r="I35" s="49"/>
      <c r="J35" s="49"/>
    </row>
    <row r="36" spans="1:21">
      <c r="A36" s="32" t="s">
        <v>21</v>
      </c>
      <c r="B36" s="278">
        <f t="shared" ref="B36:B41" si="1">F15</f>
        <v>454230.82325652067</v>
      </c>
      <c r="D36" s="32" t="s">
        <v>21</v>
      </c>
      <c r="E36" s="278">
        <f>SUM(E37:E41)</f>
        <v>2123722.5923515805</v>
      </c>
    </row>
    <row r="37" spans="1:21">
      <c r="A37" s="32" t="s">
        <v>65</v>
      </c>
      <c r="B37" s="278">
        <f t="shared" si="1"/>
        <v>0</v>
      </c>
      <c r="D37" s="32"/>
      <c r="E37" s="278"/>
      <c r="F37" s="29">
        <v>0</v>
      </c>
      <c r="G37" s="85"/>
      <c r="H37" s="81" t="s">
        <v>1826</v>
      </c>
    </row>
    <row r="38" spans="1:21">
      <c r="A38" s="32" t="s">
        <v>67</v>
      </c>
      <c r="B38" s="278">
        <f t="shared" si="1"/>
        <v>410703.56422768859</v>
      </c>
      <c r="D38" s="32" t="s">
        <v>67</v>
      </c>
      <c r="E38" s="278"/>
      <c r="F38" s="81">
        <f>B38/2</f>
        <v>205351.7821138443</v>
      </c>
      <c r="H38" s="249">
        <f>F38/D52</f>
        <v>19449.618129725342</v>
      </c>
      <c r="I38" s="309" t="s">
        <v>1827</v>
      </c>
      <c r="J38" s="249">
        <f>D54</f>
        <v>6166.7201835989299</v>
      </c>
      <c r="K38" s="277" t="s">
        <v>90</v>
      </c>
      <c r="M38" s="76" t="s">
        <v>1828</v>
      </c>
    </row>
    <row r="39" spans="1:21">
      <c r="A39" s="32" t="s">
        <v>16</v>
      </c>
      <c r="B39" s="278">
        <f t="shared" si="1"/>
        <v>0</v>
      </c>
      <c r="D39" s="32"/>
      <c r="E39" s="278"/>
      <c r="F39" s="29">
        <v>0</v>
      </c>
      <c r="J39" s="85"/>
    </row>
    <row r="40" spans="1:21">
      <c r="A40" s="32" t="s">
        <v>773</v>
      </c>
      <c r="B40" s="278">
        <f t="shared" si="1"/>
        <v>40742.695196809778</v>
      </c>
      <c r="D40" s="32" t="s">
        <v>109</v>
      </c>
      <c r="E40" s="278">
        <f>D29</f>
        <v>1128171.5267132865</v>
      </c>
      <c r="F40" s="890">
        <f>B38/2+B40+B41</f>
        <v>248879.04114267632</v>
      </c>
      <c r="G40" s="936">
        <f>(E40+E41)-F40</f>
        <v>1874843.5512089042</v>
      </c>
      <c r="I40" s="29" t="s">
        <v>1829</v>
      </c>
      <c r="M40" s="29" t="s">
        <v>1721</v>
      </c>
      <c r="N40" s="29" t="s">
        <v>1722</v>
      </c>
    </row>
    <row r="41" spans="1:21" ht="17.25" customHeight="1" thickBot="1">
      <c r="A41" s="67" t="s">
        <v>26</v>
      </c>
      <c r="B41" s="280">
        <f t="shared" si="1"/>
        <v>2784.5638320222602</v>
      </c>
      <c r="D41" s="67" t="s">
        <v>104</v>
      </c>
      <c r="E41" s="280">
        <f>D30</f>
        <v>995551.06563829409</v>
      </c>
      <c r="F41" s="832"/>
      <c r="G41" s="832"/>
      <c r="M41" s="29">
        <v>2000</v>
      </c>
      <c r="N41" s="56">
        <v>0.6</v>
      </c>
    </row>
    <row r="42" spans="1:21">
      <c r="E42" s="85">
        <f>E41+E40</f>
        <v>2123722.5923515805</v>
      </c>
      <c r="G42" s="81">
        <f>G40/M43</f>
        <v>33479.349128730435</v>
      </c>
      <c r="J42" s="81"/>
      <c r="M42" s="29" t="s">
        <v>1053</v>
      </c>
      <c r="N42" s="56"/>
    </row>
    <row r="43" spans="1:21">
      <c r="M43" s="29">
        <v>56</v>
      </c>
      <c r="N43" s="29" t="s">
        <v>1123</v>
      </c>
      <c r="P43" s="29" t="s">
        <v>1830</v>
      </c>
      <c r="R43" s="69">
        <v>0.1</v>
      </c>
      <c r="U43" s="436" t="s">
        <v>1831</v>
      </c>
    </row>
    <row r="44" spans="1:21">
      <c r="D44" s="277" t="s">
        <v>1730</v>
      </c>
      <c r="E44" s="277"/>
      <c r="F44" s="277"/>
      <c r="G44" s="277" t="s">
        <v>1731</v>
      </c>
      <c r="H44" s="277"/>
      <c r="I44" s="277"/>
      <c r="J44" s="285">
        <f>G42</f>
        <v>33479.349128730435</v>
      </c>
      <c r="K44" s="277" t="s">
        <v>33</v>
      </c>
      <c r="M44" s="57">
        <f>M41/M43</f>
        <v>35.714285714285715</v>
      </c>
      <c r="N44" s="29" t="s">
        <v>1732</v>
      </c>
      <c r="P44" s="29" t="s">
        <v>6</v>
      </c>
      <c r="R44" s="20">
        <f>E42*R43</f>
        <v>212372.25923515807</v>
      </c>
      <c r="S44" s="29" t="s">
        <v>122</v>
      </c>
      <c r="U44" s="437">
        <f>E42-R44</f>
        <v>1911350.3331164224</v>
      </c>
    </row>
    <row r="45" spans="1:21">
      <c r="A45" s="288"/>
      <c r="B45" s="297"/>
      <c r="C45" s="297"/>
      <c r="D45" s="297"/>
      <c r="E45" s="25"/>
      <c r="F45" s="25"/>
      <c r="H45" s="29" t="s">
        <v>1832</v>
      </c>
      <c r="J45" s="85">
        <f>J38</f>
        <v>6166.7201835989299</v>
      </c>
      <c r="K45" s="29" t="s">
        <v>33</v>
      </c>
      <c r="P45" s="29" t="s">
        <v>1647</v>
      </c>
      <c r="R45" s="20">
        <f>R44*N41</f>
        <v>127423.35554109483</v>
      </c>
      <c r="S45" s="29" t="s">
        <v>122</v>
      </c>
      <c r="U45" s="437">
        <f>R45</f>
        <v>127423.35554109483</v>
      </c>
    </row>
    <row r="46" spans="1:21">
      <c r="A46" s="24"/>
      <c r="B46" s="297"/>
      <c r="C46" s="297"/>
      <c r="D46" s="310" t="s">
        <v>1833</v>
      </c>
      <c r="E46" s="298"/>
      <c r="F46" s="25"/>
      <c r="H46" s="29" t="s">
        <v>1834</v>
      </c>
      <c r="J46" s="311">
        <f>J44-J45</f>
        <v>27312.628945131506</v>
      </c>
      <c r="K46" s="29" t="s">
        <v>33</v>
      </c>
      <c r="R46" s="20"/>
    </row>
    <row r="47" spans="1:21">
      <c r="A47" s="24"/>
      <c r="B47" s="25"/>
      <c r="C47" s="25"/>
      <c r="D47" s="281" t="s">
        <v>1835</v>
      </c>
      <c r="E47" s="25"/>
      <c r="F47" s="25"/>
    </row>
    <row r="48" spans="1:21">
      <c r="A48" s="289"/>
      <c r="B48" s="299"/>
      <c r="C48" s="299"/>
      <c r="D48" s="25"/>
      <c r="E48" s="25"/>
      <c r="F48" s="25"/>
    </row>
    <row r="49" spans="1:9">
      <c r="A49" s="24"/>
      <c r="B49" s="25"/>
      <c r="C49" s="25"/>
      <c r="D49" s="25" t="s">
        <v>1836</v>
      </c>
      <c r="E49" s="25"/>
      <c r="F49" s="25"/>
    </row>
    <row r="50" spans="1:9">
      <c r="A50" s="24"/>
      <c r="B50" s="25"/>
      <c r="C50" s="25"/>
      <c r="D50" s="25" t="s">
        <v>1837</v>
      </c>
      <c r="E50" s="25"/>
      <c r="F50" s="25"/>
      <c r="H50" s="29" t="s">
        <v>1838</v>
      </c>
    </row>
    <row r="51" spans="1:9">
      <c r="A51" s="24"/>
      <c r="B51" s="25"/>
      <c r="C51" s="25"/>
      <c r="D51" s="297">
        <v>9080</v>
      </c>
      <c r="E51" s="25" t="s">
        <v>1839</v>
      </c>
      <c r="F51" s="25"/>
      <c r="H51" s="29">
        <v>33.299999999999997</v>
      </c>
      <c r="I51" s="29" t="s">
        <v>1123</v>
      </c>
    </row>
    <row r="52" spans="1:9">
      <c r="A52" s="24"/>
      <c r="B52" s="25"/>
      <c r="C52" s="25"/>
      <c r="D52" s="312">
        <f>D51/860</f>
        <v>10.55813953488372</v>
      </c>
      <c r="E52" s="25" t="s">
        <v>1840</v>
      </c>
      <c r="F52" s="25"/>
      <c r="H52" s="81">
        <f>H51*860</f>
        <v>28637.999999999996</v>
      </c>
      <c r="I52" s="29" t="s">
        <v>1325</v>
      </c>
    </row>
    <row r="53" spans="1:9">
      <c r="B53" s="25"/>
      <c r="C53" s="25"/>
      <c r="D53" s="25"/>
      <c r="E53" s="25"/>
      <c r="F53" s="25"/>
    </row>
    <row r="54" spans="1:9">
      <c r="B54" s="25"/>
      <c r="C54" s="25"/>
      <c r="D54" s="297">
        <f>H38*D51/H52</f>
        <v>6166.7201835989299</v>
      </c>
      <c r="E54" s="25" t="s">
        <v>90</v>
      </c>
      <c r="F54" s="25"/>
    </row>
    <row r="55" spans="1:9">
      <c r="B55" s="25"/>
      <c r="C55" s="25"/>
      <c r="D55" s="25"/>
      <c r="E55" s="25"/>
      <c r="F55" s="25"/>
    </row>
    <row r="56" spans="1:9">
      <c r="B56" s="25"/>
      <c r="C56" s="25"/>
      <c r="D56" s="25"/>
      <c r="E56" s="25"/>
      <c r="F56" s="25"/>
    </row>
    <row r="57" spans="1:9">
      <c r="B57" s="25"/>
      <c r="C57" s="25"/>
      <c r="D57" s="25"/>
      <c r="E57" s="25"/>
      <c r="F57" s="25"/>
    </row>
    <row r="58" spans="1:9">
      <c r="B58" s="25"/>
      <c r="C58" s="25"/>
      <c r="D58" s="25"/>
      <c r="E58" s="25"/>
      <c r="F58" s="25"/>
    </row>
    <row r="59" spans="1:9">
      <c r="B59" s="25"/>
      <c r="C59" s="25"/>
      <c r="D59" s="25"/>
      <c r="E59" s="25"/>
      <c r="F59" s="25"/>
    </row>
    <row r="60" spans="1:9">
      <c r="B60" s="25"/>
      <c r="C60" s="25"/>
      <c r="D60" s="25"/>
      <c r="E60" s="25"/>
      <c r="F60" s="25"/>
    </row>
    <row r="61" spans="1:9">
      <c r="B61" s="25"/>
      <c r="C61" s="25"/>
      <c r="D61" s="25"/>
      <c r="E61" s="25"/>
      <c r="F61" s="25"/>
    </row>
    <row r="62" spans="1:9">
      <c r="B62" s="25"/>
      <c r="C62" s="25"/>
      <c r="D62" s="25"/>
      <c r="E62" s="25"/>
      <c r="F62" s="25"/>
    </row>
    <row r="67" spans="1:9">
      <c r="D67" s="29">
        <v>15</v>
      </c>
      <c r="E67" s="29">
        <v>16</v>
      </c>
    </row>
    <row r="71" spans="1:9">
      <c r="C71" s="673">
        <f>B38/F10</f>
        <v>6550.296080186421</v>
      </c>
      <c r="D71" s="673"/>
      <c r="E71" s="673">
        <f>B40/F10</f>
        <v>649.80375114529147</v>
      </c>
      <c r="F71" s="673"/>
      <c r="G71" s="673">
        <v>0</v>
      </c>
      <c r="H71" s="29" t="s">
        <v>1841</v>
      </c>
    </row>
    <row r="72" spans="1:9">
      <c r="C72" s="673">
        <f>C71*(1-Scenario!E55-Scenario!E56)</f>
        <v>6550.296080186421</v>
      </c>
      <c r="D72" s="673"/>
      <c r="E72" s="673">
        <f>E71+C71*Scenario!E55</f>
        <v>649.80375114529147</v>
      </c>
      <c r="F72" s="673"/>
      <c r="G72" s="673">
        <f>G71+C71*Scenario!E56</f>
        <v>0</v>
      </c>
    </row>
    <row r="75" spans="1:9" ht="17.25" customHeight="1">
      <c r="A75" s="910" t="s">
        <v>923</v>
      </c>
      <c r="B75" s="832"/>
      <c r="C75" s="832"/>
      <c r="D75" s="832"/>
      <c r="E75" s="832"/>
      <c r="F75" s="832"/>
      <c r="G75" s="832"/>
      <c r="H75" s="832"/>
      <c r="I75" s="832"/>
    </row>
    <row r="76" spans="1:9">
      <c r="A76" s="154"/>
      <c r="B76" s="154" t="s">
        <v>65</v>
      </c>
      <c r="C76" s="154" t="s">
        <v>67</v>
      </c>
      <c r="D76" s="154" t="s">
        <v>16</v>
      </c>
      <c r="E76" s="154" t="s">
        <v>6</v>
      </c>
      <c r="F76" s="154" t="s">
        <v>11</v>
      </c>
      <c r="G76" s="154" t="s">
        <v>17</v>
      </c>
      <c r="H76" s="154" t="s">
        <v>560</v>
      </c>
      <c r="I76" s="154" t="s">
        <v>21</v>
      </c>
    </row>
    <row r="77" spans="1:9">
      <c r="A77" s="154" t="s">
        <v>561</v>
      </c>
      <c r="B77" s="433">
        <f>B37/F10</f>
        <v>0</v>
      </c>
      <c r="C77" s="433">
        <f>C72</f>
        <v>6550.296080186421</v>
      </c>
      <c r="D77" s="433">
        <f>B39/F10</f>
        <v>0</v>
      </c>
      <c r="E77" s="433">
        <f>E72</f>
        <v>649.80375114529147</v>
      </c>
      <c r="F77" s="433">
        <v>0</v>
      </c>
      <c r="G77" s="433">
        <f>G72</f>
        <v>0</v>
      </c>
      <c r="H77" s="433">
        <f>B41/F10</f>
        <v>44.410906411838276</v>
      </c>
      <c r="I77" s="433">
        <f>SUM(B77:H77)</f>
        <v>7244.5107377435506</v>
      </c>
    </row>
    <row r="78" spans="1:9">
      <c r="A78" s="154" t="s">
        <v>562</v>
      </c>
      <c r="B78" s="433">
        <v>0</v>
      </c>
      <c r="C78" s="433">
        <v>0</v>
      </c>
      <c r="D78" s="433">
        <v>0</v>
      </c>
      <c r="E78" s="433">
        <f>U44/F10</f>
        <v>30484.056349544215</v>
      </c>
      <c r="F78" s="433">
        <v>0</v>
      </c>
      <c r="G78" s="433">
        <f>U45/F10</f>
        <v>2032.2704233029478</v>
      </c>
      <c r="H78" s="433">
        <v>0</v>
      </c>
      <c r="I78" s="433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9">
    <tabColor theme="4" tint="0.39997558519241921"/>
  </sheetPr>
  <dimension ref="A1:X260"/>
  <sheetViews>
    <sheetView topLeftCell="A40" zoomScale="85" zoomScaleNormal="85" workbookViewId="0">
      <selection activeCell="E31" sqref="E31"/>
    </sheetView>
  </sheetViews>
  <sheetFormatPr defaultRowHeight="16.5"/>
  <cols>
    <col min="1" max="1" width="13.625" style="500" bestFit="1" customWidth="1"/>
    <col min="2" max="2" width="11.5" style="500" customWidth="1"/>
    <col min="3" max="3" width="12.75" style="500" bestFit="1" customWidth="1"/>
    <col min="4" max="4" width="9" style="500" customWidth="1"/>
    <col min="5" max="5" width="11.375" style="500" customWidth="1"/>
    <col min="6" max="6" width="11.5" style="500" bestFit="1" customWidth="1"/>
    <col min="7" max="7" width="10" style="500" customWidth="1"/>
    <col min="8" max="8" width="12.25" style="500" customWidth="1"/>
    <col min="9" max="9" width="12" style="500" customWidth="1"/>
    <col min="10" max="10" width="12.875" style="505" customWidth="1"/>
    <col min="11" max="11" width="12.25" style="505" customWidth="1"/>
    <col min="12" max="21" width="9" style="505" customWidth="1"/>
    <col min="22" max="16384" width="9" style="505"/>
  </cols>
  <sheetData>
    <row r="1" spans="1:24">
      <c r="A1" s="937" t="s">
        <v>1842</v>
      </c>
      <c r="B1" s="938"/>
      <c r="C1" s="938"/>
      <c r="D1" s="938"/>
      <c r="E1" s="938"/>
      <c r="F1" s="938"/>
      <c r="G1" s="938"/>
      <c r="H1" s="938"/>
      <c r="I1" s="938"/>
      <c r="J1" s="939"/>
      <c r="K1" s="939"/>
      <c r="L1" s="939"/>
      <c r="M1" s="939"/>
      <c r="N1" s="939"/>
      <c r="O1" s="939"/>
      <c r="P1" s="939"/>
      <c r="Q1" s="939"/>
      <c r="R1" s="939"/>
      <c r="S1" s="939"/>
      <c r="T1" s="939"/>
      <c r="U1" s="939"/>
      <c r="V1" s="29"/>
      <c r="W1" s="29"/>
      <c r="X1" s="29"/>
    </row>
    <row r="2" spans="1:24">
      <c r="A2" s="29"/>
      <c r="B2" s="29"/>
      <c r="C2" s="29" t="s">
        <v>1843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627" t="s">
        <v>1844</v>
      </c>
      <c r="Q2" s="277"/>
      <c r="R2" s="277"/>
      <c r="S2" s="277"/>
      <c r="T2" s="277"/>
      <c r="U2" s="277"/>
      <c r="V2" s="29"/>
      <c r="W2" s="29"/>
      <c r="X2" s="29"/>
    </row>
    <row r="3" spans="1:24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628" t="s">
        <v>1845</v>
      </c>
      <c r="Q3" s="277"/>
      <c r="R3" s="277"/>
      <c r="S3" s="277"/>
      <c r="T3" s="277"/>
      <c r="U3" s="277"/>
      <c r="V3" s="29"/>
      <c r="W3" s="29"/>
      <c r="X3" s="29"/>
    </row>
    <row r="4" spans="1:24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</row>
    <row r="6" spans="1:24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</row>
    <row r="7" spans="1:24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</row>
    <row r="8" spans="1:24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>
      <c r="A9" s="29"/>
      <c r="B9" s="29"/>
      <c r="C9" s="29" t="s">
        <v>1846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</row>
    <row r="10" spans="1:24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</row>
    <row r="11" spans="1:24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</row>
    <row r="13" spans="1:24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</row>
    <row r="14" spans="1:2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</row>
    <row r="15" spans="1:24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</row>
    <row r="16" spans="1:24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</row>
    <row r="17" spans="1:24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</row>
    <row r="18" spans="1:24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</row>
    <row r="19" spans="1:24">
      <c r="A19" s="29" t="s">
        <v>1847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</row>
    <row r="20" spans="1:24">
      <c r="A20" s="629" t="s">
        <v>1848</v>
      </c>
      <c r="B20" s="29"/>
      <c r="C20" s="29"/>
      <c r="D20" s="29"/>
      <c r="E20" s="29" t="s">
        <v>1849</v>
      </c>
      <c r="F20" s="29"/>
      <c r="G20" s="29"/>
      <c r="H20" s="630" t="s">
        <v>1850</v>
      </c>
      <c r="I20" s="631"/>
      <c r="J20" s="632">
        <f>B22+A26+E22+E26</f>
        <v>1438.0871787351182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</row>
    <row r="21" spans="1:24">
      <c r="A21" s="194" t="s">
        <v>1818</v>
      </c>
      <c r="B21" s="194" t="s">
        <v>1851</v>
      </c>
      <c r="C21" s="29"/>
      <c r="D21" s="29"/>
      <c r="E21" s="194" t="s">
        <v>1852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</row>
    <row r="22" spans="1:24">
      <c r="A22" s="612">
        <v>596.97719546742212</v>
      </c>
      <c r="B22" s="612">
        <v>889.01843949008514</v>
      </c>
      <c r="C22" s="29"/>
      <c r="D22" s="29"/>
      <c r="E22" s="633">
        <v>13.52064914028295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</row>
    <row r="23" spans="1:24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</row>
    <row r="24" spans="1:24">
      <c r="A24" s="29" t="s">
        <v>1853</v>
      </c>
      <c r="B24" s="29"/>
      <c r="C24" s="29"/>
      <c r="D24" s="29"/>
      <c r="E24" s="29" t="s">
        <v>1854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</row>
    <row r="25" spans="1:24">
      <c r="A25" s="611" t="s">
        <v>1855</v>
      </c>
      <c r="B25" s="29"/>
      <c r="C25" s="29"/>
      <c r="D25" s="29"/>
      <c r="E25" s="611" t="s">
        <v>1856</v>
      </c>
      <c r="F25" s="194" t="s">
        <v>1857</v>
      </c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</row>
    <row r="26" spans="1:24">
      <c r="A26" s="612">
        <v>535.17705382436259</v>
      </c>
      <c r="B26" s="29"/>
      <c r="C26" s="29"/>
      <c r="D26" s="29"/>
      <c r="E26" s="626">
        <v>0.37103628038737729</v>
      </c>
      <c r="F26" s="121">
        <v>36567.262655916762</v>
      </c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</row>
    <row r="27" spans="1:24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</row>
    <row r="29" spans="1:24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</row>
    <row r="30" spans="1:24">
      <c r="A30" s="29" t="s">
        <v>1858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</row>
    <row r="31" spans="1:24">
      <c r="A31" s="29" t="s">
        <v>1859</v>
      </c>
      <c r="B31" s="29"/>
      <c r="C31" s="29"/>
      <c r="D31" s="29"/>
      <c r="E31" s="29" t="s">
        <v>1860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</row>
    <row r="32" spans="1:24" ht="18.75" customHeight="1">
      <c r="A32" s="29" t="s">
        <v>1861</v>
      </c>
      <c r="B32" s="29"/>
      <c r="C32" s="29"/>
      <c r="D32" s="29"/>
      <c r="E32" s="634" t="s">
        <v>1862</v>
      </c>
      <c r="F32" s="29"/>
      <c r="G32" s="29"/>
      <c r="H32" s="635" t="s">
        <v>1863</v>
      </c>
      <c r="I32" s="635"/>
      <c r="J32" s="636">
        <v>28.848681580633858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</row>
    <row r="33" spans="1:24">
      <c r="A33" s="29"/>
      <c r="B33" s="29"/>
      <c r="C33" s="29"/>
      <c r="D33" s="29"/>
      <c r="E33" s="620">
        <v>0.65849835051329775</v>
      </c>
      <c r="F33" s="29"/>
      <c r="G33" s="29"/>
      <c r="H33" s="25"/>
      <c r="I33" s="25"/>
      <c r="J33" s="25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</row>
    <row r="35" spans="1:24">
      <c r="A35" s="29" t="s">
        <v>1864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</row>
    <row r="36" spans="1:24">
      <c r="A36" s="634" t="s">
        <v>1699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</row>
    <row r="37" spans="1:24">
      <c r="A37" s="620">
        <v>20.112002025825149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</row>
    <row r="38" spans="1:24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</row>
    <row r="39" spans="1:24">
      <c r="A39" s="29" t="s">
        <v>1865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</row>
    <row r="40" spans="1:24">
      <c r="A40" s="634" t="s">
        <v>1866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</row>
    <row r="41" spans="1:24">
      <c r="A41" s="620">
        <v>8.078181204295408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</row>
    <row r="45" spans="1:24">
      <c r="A45" s="937" t="s">
        <v>1867</v>
      </c>
      <c r="B45" s="938"/>
      <c r="C45" s="938"/>
      <c r="D45" s="938"/>
      <c r="E45" s="938"/>
      <c r="F45" s="938"/>
      <c r="G45" s="938"/>
      <c r="H45" s="938"/>
      <c r="I45" s="938"/>
      <c r="J45" s="939"/>
      <c r="K45" s="939"/>
      <c r="L45" s="939"/>
      <c r="M45" s="939"/>
      <c r="N45" s="939"/>
      <c r="O45" s="939"/>
      <c r="P45" s="939"/>
      <c r="Q45" s="939"/>
      <c r="R45" s="939"/>
      <c r="S45" s="939"/>
    </row>
    <row r="47" spans="1:24">
      <c r="A47" s="497" t="s">
        <v>1868</v>
      </c>
      <c r="B47" s="498" t="s">
        <v>21</v>
      </c>
      <c r="C47" s="498" t="s">
        <v>29</v>
      </c>
      <c r="D47" s="498" t="s">
        <v>8</v>
      </c>
      <c r="E47" s="498" t="s">
        <v>1869</v>
      </c>
      <c r="F47" s="499" t="s">
        <v>1870</v>
      </c>
      <c r="H47" s="501" t="s">
        <v>1871</v>
      </c>
      <c r="I47" s="502"/>
      <c r="J47" s="503"/>
      <c r="K47" s="503"/>
      <c r="L47" s="504"/>
    </row>
    <row r="48" spans="1:24">
      <c r="A48" s="506"/>
      <c r="C48" s="500" t="s">
        <v>1872</v>
      </c>
      <c r="D48" s="500" t="s">
        <v>1873</v>
      </c>
      <c r="F48" s="507" t="s">
        <v>1872</v>
      </c>
      <c r="G48" s="505"/>
      <c r="H48" s="508" t="s">
        <v>1874</v>
      </c>
      <c r="I48" s="509"/>
      <c r="J48" s="509"/>
      <c r="K48" s="509"/>
      <c r="L48" s="510"/>
    </row>
    <row r="49" spans="1:12">
      <c r="A49" s="511" t="s">
        <v>1875</v>
      </c>
      <c r="B49" s="498">
        <v>232</v>
      </c>
      <c r="C49" s="512">
        <v>5085840</v>
      </c>
      <c r="D49" s="513">
        <v>15455.6</v>
      </c>
      <c r="E49" s="512">
        <v>2292761</v>
      </c>
      <c r="F49" s="514">
        <v>6536</v>
      </c>
      <c r="H49" s="508" t="s">
        <v>1876</v>
      </c>
      <c r="I49" s="509"/>
      <c r="J49" s="515"/>
      <c r="K49" s="515"/>
      <c r="L49" s="510"/>
    </row>
    <row r="50" spans="1:12">
      <c r="A50" s="506" t="s">
        <v>1877</v>
      </c>
      <c r="B50" s="516">
        <v>1180</v>
      </c>
      <c r="C50" s="516">
        <v>4628923</v>
      </c>
      <c r="D50" s="517">
        <v>74285.58</v>
      </c>
      <c r="E50" s="516">
        <v>2415370</v>
      </c>
      <c r="F50" s="518">
        <v>18673</v>
      </c>
      <c r="H50" s="508" t="s">
        <v>1878</v>
      </c>
      <c r="I50" s="509"/>
      <c r="J50" s="515"/>
      <c r="K50" s="515"/>
      <c r="L50" s="510"/>
    </row>
    <row r="51" spans="1:12">
      <c r="A51" s="506" t="s">
        <v>28</v>
      </c>
      <c r="B51" s="500">
        <f>SUM(B49:B50)</f>
        <v>1412</v>
      </c>
      <c r="C51" s="500">
        <f>SUM(C49:C50)</f>
        <v>9714763</v>
      </c>
      <c r="D51" s="500">
        <f>SUM(D49:D50)</f>
        <v>89741.180000000008</v>
      </c>
      <c r="E51" s="500">
        <f>SUM(E49:E50)</f>
        <v>4708131</v>
      </c>
      <c r="F51" s="507">
        <f>SUM(F49:F50)</f>
        <v>25209</v>
      </c>
      <c r="H51" s="519" t="s">
        <v>1879</v>
      </c>
      <c r="I51" s="520"/>
      <c r="J51" s="515"/>
      <c r="K51" s="515"/>
      <c r="L51" s="510"/>
    </row>
    <row r="52" spans="1:12">
      <c r="A52" s="521" t="s">
        <v>1880</v>
      </c>
      <c r="B52" s="522"/>
      <c r="C52" s="523">
        <f>C51/$B$51</f>
        <v>6880.1437677053827</v>
      </c>
      <c r="D52" s="523">
        <f>D51/$B$51</f>
        <v>63.556076487252128</v>
      </c>
      <c r="E52" s="523">
        <f>E51/$B$51</f>
        <v>3334.3703966005664</v>
      </c>
      <c r="F52" s="524">
        <f>F51/$B$51</f>
        <v>17.853399433427761</v>
      </c>
      <c r="H52" s="525"/>
      <c r="I52" s="526" t="s">
        <v>1881</v>
      </c>
      <c r="J52" s="526" t="s">
        <v>1882</v>
      </c>
      <c r="K52" s="527" t="s">
        <v>1883</v>
      </c>
      <c r="L52" s="510"/>
    </row>
    <row r="53" spans="1:12">
      <c r="A53" s="506" t="s">
        <v>1884</v>
      </c>
      <c r="C53" s="528">
        <f>C49/$B$49</f>
        <v>21921.724137931036</v>
      </c>
      <c r="D53" s="528">
        <f>D49/$B$49</f>
        <v>66.618965517241378</v>
      </c>
      <c r="E53" s="528">
        <f>E49/$B$49</f>
        <v>9882.5905172413786</v>
      </c>
      <c r="F53" s="529">
        <f>F49/$B$49</f>
        <v>28.172413793103448</v>
      </c>
      <c r="H53" s="525"/>
      <c r="I53" s="530">
        <v>10041</v>
      </c>
      <c r="J53" s="530">
        <v>1565</v>
      </c>
      <c r="K53" s="530">
        <v>776</v>
      </c>
      <c r="L53" s="510"/>
    </row>
    <row r="54" spans="1:12">
      <c r="A54" s="531" t="s">
        <v>1885</v>
      </c>
      <c r="B54" s="532"/>
      <c r="C54" s="533">
        <f>C50/$B$50</f>
        <v>3922.8161016949152</v>
      </c>
      <c r="D54" s="533">
        <f>D50/$B$50</f>
        <v>62.953881355932204</v>
      </c>
      <c r="E54" s="533">
        <f>E50/$B$50</f>
        <v>2046.9237288135594</v>
      </c>
      <c r="F54" s="534">
        <f>F50/$B$50</f>
        <v>15.824576271186441</v>
      </c>
      <c r="H54" s="535" t="s">
        <v>1886</v>
      </c>
      <c r="I54" s="536"/>
      <c r="J54" s="537"/>
      <c r="K54" s="537"/>
      <c r="L54" s="538"/>
    </row>
    <row r="56" spans="1:12">
      <c r="A56" s="539" t="s">
        <v>1887</v>
      </c>
    </row>
    <row r="57" spans="1:12">
      <c r="A57" s="500" t="s">
        <v>1888</v>
      </c>
    </row>
    <row r="58" spans="1:12">
      <c r="A58" s="540" t="s">
        <v>987</v>
      </c>
      <c r="B58" s="540" t="s">
        <v>1815</v>
      </c>
      <c r="C58" s="540" t="s">
        <v>1889</v>
      </c>
      <c r="D58" s="540" t="s">
        <v>1890</v>
      </c>
      <c r="E58" s="540" t="s">
        <v>1891</v>
      </c>
      <c r="F58" s="540" t="s">
        <v>1892</v>
      </c>
      <c r="G58" s="540" t="s">
        <v>1893</v>
      </c>
      <c r="H58" s="540" t="s">
        <v>1894</v>
      </c>
      <c r="I58" s="540" t="s">
        <v>1895</v>
      </c>
      <c r="J58" s="540" t="s">
        <v>1896</v>
      </c>
      <c r="K58" s="540" t="s">
        <v>1897</v>
      </c>
    </row>
    <row r="59" spans="1:12">
      <c r="A59" s="541">
        <f>I53*10</f>
        <v>100410</v>
      </c>
      <c r="B59" s="540">
        <f>D51</f>
        <v>89741.180000000008</v>
      </c>
      <c r="C59" s="541">
        <f>J53*10</f>
        <v>15650</v>
      </c>
      <c r="D59" s="541">
        <f>K53*10</f>
        <v>7760</v>
      </c>
      <c r="E59" s="540">
        <f>C51</f>
        <v>9714763</v>
      </c>
      <c r="F59" s="542">
        <v>2314000</v>
      </c>
      <c r="G59" s="530">
        <v>1035000</v>
      </c>
      <c r="H59" s="543">
        <v>97000</v>
      </c>
      <c r="I59" s="543">
        <v>43000</v>
      </c>
      <c r="J59" s="544">
        <f>C51-F59-H59</f>
        <v>7303763</v>
      </c>
      <c r="K59" s="545">
        <f>E51-G59-I59</f>
        <v>3630131</v>
      </c>
    </row>
    <row r="60" spans="1:12">
      <c r="B60" s="650"/>
      <c r="F60" s="19">
        <f>F59/($F$59+$H$59)</f>
        <v>0.95976773123185399</v>
      </c>
      <c r="G60" s="19"/>
      <c r="H60" s="19">
        <f>H59/($F$59+$H$59)</f>
        <v>4.0232268768146E-2</v>
      </c>
    </row>
    <row r="61" spans="1:12">
      <c r="A61" s="546" t="s">
        <v>1898</v>
      </c>
      <c r="B61" s="500" t="s">
        <v>1888</v>
      </c>
    </row>
    <row r="62" spans="1:12">
      <c r="A62" s="547" t="s">
        <v>8</v>
      </c>
      <c r="B62" s="548" t="s">
        <v>1899</v>
      </c>
      <c r="C62" s="547" t="s">
        <v>1900</v>
      </c>
      <c r="D62" s="547" t="s">
        <v>29</v>
      </c>
      <c r="E62" s="547" t="s">
        <v>1901</v>
      </c>
      <c r="F62" s="547" t="s">
        <v>1902</v>
      </c>
      <c r="G62" s="547" t="s">
        <v>1903</v>
      </c>
      <c r="H62" s="548" t="s">
        <v>1896</v>
      </c>
      <c r="I62" s="547" t="s">
        <v>1897</v>
      </c>
      <c r="J62" s="548" t="s">
        <v>1904</v>
      </c>
    </row>
    <row r="63" spans="1:12">
      <c r="A63" s="540">
        <f>D52</f>
        <v>63.556076487252128</v>
      </c>
      <c r="B63" s="540">
        <f>(C59-D59)/B51</f>
        <v>5.5878186968838524</v>
      </c>
      <c r="C63" s="540">
        <f>A63-B63</f>
        <v>57.968257790368277</v>
      </c>
      <c r="D63" s="540">
        <f>C52</f>
        <v>6880.1437677053827</v>
      </c>
      <c r="E63" s="540">
        <f>E52</f>
        <v>3334.3703966005664</v>
      </c>
      <c r="F63" s="540">
        <f>(F59+H59)/B51</f>
        <v>1707.5070821529746</v>
      </c>
      <c r="G63" s="540">
        <f>(G59+I59)/B51</f>
        <v>763.45609065155804</v>
      </c>
      <c r="H63" s="540">
        <f>(E59-F59-H59)/B51</f>
        <v>5172.6366855524084</v>
      </c>
      <c r="I63" s="540">
        <f>(E63-G63)</f>
        <v>2570.9143059490084</v>
      </c>
      <c r="J63" s="549">
        <v>28.848681580633858</v>
      </c>
    </row>
    <row r="65" spans="1:19" ht="27" customHeight="1">
      <c r="A65" s="550" t="s">
        <v>1905</v>
      </c>
      <c r="L65" s="551" t="s">
        <v>1906</v>
      </c>
      <c r="M65" s="552"/>
      <c r="N65" s="552"/>
      <c r="O65" s="552"/>
      <c r="P65" s="552"/>
      <c r="Q65" s="552"/>
      <c r="R65" s="552"/>
      <c r="S65" s="553"/>
    </row>
    <row r="66" spans="1:19">
      <c r="A66" s="554" t="s">
        <v>1907</v>
      </c>
      <c r="B66" s="505"/>
      <c r="C66" s="505"/>
      <c r="D66" s="505"/>
      <c r="E66" s="505"/>
      <c r="G66" s="505"/>
      <c r="H66" s="505"/>
      <c r="I66" s="505"/>
      <c r="L66" s="508" t="s">
        <v>1908</v>
      </c>
      <c r="M66" s="509"/>
      <c r="N66" s="509"/>
      <c r="O66" s="509"/>
      <c r="P66" s="509"/>
      <c r="Q66" s="509"/>
      <c r="R66" s="509"/>
      <c r="S66" s="555"/>
    </row>
    <row r="67" spans="1:19">
      <c r="A67" s="556" t="s">
        <v>1909</v>
      </c>
      <c r="B67" s="557" t="s">
        <v>919</v>
      </c>
      <c r="C67" s="557" t="s">
        <v>1708</v>
      </c>
      <c r="D67" s="557" t="s">
        <v>1709</v>
      </c>
      <c r="E67" s="557" t="s">
        <v>1910</v>
      </c>
      <c r="F67" s="558"/>
      <c r="G67" s="559" t="s">
        <v>1911</v>
      </c>
      <c r="H67" s="557" t="s">
        <v>1708</v>
      </c>
      <c r="I67" s="557" t="s">
        <v>1709</v>
      </c>
      <c r="J67" s="557" t="s">
        <v>1910</v>
      </c>
      <c r="L67" s="560" t="s">
        <v>1912</v>
      </c>
      <c r="M67" s="509"/>
      <c r="N67" s="509"/>
      <c r="O67" s="509"/>
      <c r="P67" s="515"/>
      <c r="Q67" s="515"/>
      <c r="R67" s="515"/>
      <c r="S67" s="561"/>
    </row>
    <row r="68" spans="1:19">
      <c r="A68" s="562" t="s">
        <v>919</v>
      </c>
      <c r="B68" s="563">
        <v>24422406.300000001</v>
      </c>
      <c r="C68" s="564">
        <v>11150586</v>
      </c>
      <c r="D68" s="564">
        <v>3174132.7</v>
      </c>
      <c r="E68" s="564">
        <v>10097687.6</v>
      </c>
      <c r="F68" s="562" t="s">
        <v>888</v>
      </c>
      <c r="G68" s="565">
        <f t="shared" ref="G68:J73" si="0">B68/860</f>
        <v>28398.146860465116</v>
      </c>
      <c r="H68" s="117">
        <f t="shared" si="0"/>
        <v>12965.797674418605</v>
      </c>
      <c r="I68" s="117">
        <f t="shared" si="0"/>
        <v>3690.8519767441862</v>
      </c>
      <c r="J68" s="117">
        <f t="shared" si="0"/>
        <v>11741.497209302324</v>
      </c>
      <c r="L68" s="566" t="s">
        <v>1913</v>
      </c>
      <c r="M68" s="567"/>
      <c r="N68" s="567"/>
      <c r="O68" s="567"/>
      <c r="P68" s="568"/>
      <c r="Q68" s="569"/>
      <c r="R68" s="569"/>
      <c r="S68" s="570"/>
    </row>
    <row r="69" spans="1:19">
      <c r="A69" s="571" t="s">
        <v>1914</v>
      </c>
      <c r="B69" s="572">
        <v>13161.6</v>
      </c>
      <c r="C69" s="573">
        <v>0</v>
      </c>
      <c r="D69" s="573">
        <v>0</v>
      </c>
      <c r="E69" s="564">
        <v>13161.6</v>
      </c>
      <c r="F69" s="571" t="s">
        <v>892</v>
      </c>
      <c r="G69" s="228">
        <f t="shared" si="0"/>
        <v>15.304186046511628</v>
      </c>
      <c r="H69" s="117">
        <f t="shared" si="0"/>
        <v>0</v>
      </c>
      <c r="I69" s="117">
        <f t="shared" si="0"/>
        <v>0</v>
      </c>
      <c r="J69" s="117">
        <f t="shared" si="0"/>
        <v>15.304186046511628</v>
      </c>
    </row>
    <row r="70" spans="1:19">
      <c r="A70" s="571" t="s">
        <v>1915</v>
      </c>
      <c r="B70" s="572">
        <v>10738727.300000001</v>
      </c>
      <c r="C70" s="564">
        <v>7683303.4000000004</v>
      </c>
      <c r="D70" s="564">
        <v>579506.4</v>
      </c>
      <c r="E70" s="564">
        <v>2475917.4</v>
      </c>
      <c r="F70" s="571" t="s">
        <v>894</v>
      </c>
      <c r="G70" s="228">
        <f t="shared" si="0"/>
        <v>12486.892209302327</v>
      </c>
      <c r="H70" s="117">
        <f t="shared" si="0"/>
        <v>8934.0737209302333</v>
      </c>
      <c r="I70" s="117">
        <f t="shared" si="0"/>
        <v>673.84465116279068</v>
      </c>
      <c r="J70" s="117">
        <f t="shared" si="0"/>
        <v>2878.9737209302325</v>
      </c>
    </row>
    <row r="71" spans="1:19">
      <c r="A71" s="571" t="s">
        <v>71</v>
      </c>
      <c r="B71" s="572">
        <v>30980.6</v>
      </c>
      <c r="C71" s="573">
        <v>0</v>
      </c>
      <c r="D71" s="564">
        <v>21118.3</v>
      </c>
      <c r="E71" s="564">
        <v>9862.2999999999993</v>
      </c>
      <c r="F71" s="571" t="s">
        <v>901</v>
      </c>
      <c r="G71" s="228">
        <f t="shared" si="0"/>
        <v>36.023953488372094</v>
      </c>
      <c r="H71" s="117">
        <f t="shared" si="0"/>
        <v>0</v>
      </c>
      <c r="I71" s="117">
        <f t="shared" si="0"/>
        <v>24.556162790697673</v>
      </c>
      <c r="J71" s="117">
        <f t="shared" si="0"/>
        <v>11.467790697674419</v>
      </c>
    </row>
    <row r="72" spans="1:19">
      <c r="A72" s="571" t="s">
        <v>773</v>
      </c>
      <c r="B72" s="572">
        <v>12805093.800000001</v>
      </c>
      <c r="C72" s="564">
        <v>3467282.5</v>
      </c>
      <c r="D72" s="564">
        <v>2411259.9</v>
      </c>
      <c r="E72" s="564">
        <v>6926551.2999999998</v>
      </c>
      <c r="F72" s="571" t="s">
        <v>903</v>
      </c>
      <c r="G72" s="228">
        <f t="shared" si="0"/>
        <v>14889.643953488372</v>
      </c>
      <c r="H72" s="117">
        <f t="shared" si="0"/>
        <v>4031.7238372093025</v>
      </c>
      <c r="I72" s="117">
        <f t="shared" si="0"/>
        <v>2803.7905813953489</v>
      </c>
      <c r="J72" s="117">
        <f t="shared" si="0"/>
        <v>8054.1294186046507</v>
      </c>
    </row>
    <row r="73" spans="1:19">
      <c r="A73" s="571" t="s">
        <v>26</v>
      </c>
      <c r="B73" s="572">
        <v>834443.1</v>
      </c>
      <c r="C73" s="573">
        <v>0</v>
      </c>
      <c r="D73" s="564">
        <v>162248.1</v>
      </c>
      <c r="E73" s="564">
        <v>672195</v>
      </c>
      <c r="F73" s="571" t="s">
        <v>616</v>
      </c>
      <c r="G73" s="228">
        <f t="shared" si="0"/>
        <v>970.28267441860464</v>
      </c>
      <c r="H73" s="117">
        <f t="shared" si="0"/>
        <v>0</v>
      </c>
      <c r="I73" s="117">
        <f t="shared" si="0"/>
        <v>188.66058139534886</v>
      </c>
      <c r="J73" s="117">
        <f t="shared" si="0"/>
        <v>781.62209302325584</v>
      </c>
    </row>
    <row r="75" spans="1:19">
      <c r="A75" s="554" t="s">
        <v>1916</v>
      </c>
      <c r="B75" s="505"/>
      <c r="C75" s="505"/>
      <c r="D75" s="505"/>
      <c r="E75" s="505"/>
      <c r="F75" s="505"/>
      <c r="G75" s="505"/>
      <c r="H75" s="505"/>
      <c r="I75" s="505"/>
    </row>
    <row r="76" spans="1:19">
      <c r="A76" s="574"/>
      <c r="B76" s="575" t="s">
        <v>1917</v>
      </c>
      <c r="C76" s="576" t="s">
        <v>1798</v>
      </c>
      <c r="D76" s="576"/>
      <c r="E76" s="576"/>
      <c r="F76" s="575" t="s">
        <v>1799</v>
      </c>
      <c r="G76" s="575" t="s">
        <v>1800</v>
      </c>
      <c r="H76" s="575" t="s">
        <v>1709</v>
      </c>
      <c r="I76" s="574"/>
      <c r="J76" s="575" t="s">
        <v>1918</v>
      </c>
      <c r="K76" s="576" t="s">
        <v>1798</v>
      </c>
      <c r="L76" s="576"/>
      <c r="M76" s="576"/>
      <c r="N76" s="575" t="s">
        <v>1799</v>
      </c>
      <c r="O76" s="575" t="s">
        <v>1800</v>
      </c>
      <c r="P76" s="940" t="s">
        <v>1709</v>
      </c>
    </row>
    <row r="77" spans="1:19">
      <c r="A77" s="577"/>
      <c r="B77" s="575"/>
      <c r="C77" s="576" t="s">
        <v>1919</v>
      </c>
      <c r="D77" s="576" t="s">
        <v>1920</v>
      </c>
      <c r="E77" s="576" t="s">
        <v>1921</v>
      </c>
      <c r="F77" s="575"/>
      <c r="G77" s="575"/>
      <c r="H77" s="575"/>
      <c r="I77" s="578"/>
      <c r="J77" s="575"/>
      <c r="K77" s="576" t="s">
        <v>1919</v>
      </c>
      <c r="L77" s="576" t="s">
        <v>1920</v>
      </c>
      <c r="M77" s="576" t="s">
        <v>1921</v>
      </c>
      <c r="N77" s="575"/>
      <c r="O77" s="575"/>
      <c r="P77" s="827"/>
    </row>
    <row r="78" spans="1:19">
      <c r="A78" s="579" t="s">
        <v>919</v>
      </c>
      <c r="B78" s="580">
        <v>9809497</v>
      </c>
      <c r="C78" s="564">
        <v>8626675.3000000007</v>
      </c>
      <c r="D78" s="564">
        <v>-58808.5</v>
      </c>
      <c r="E78" s="564">
        <v>-1443177.1</v>
      </c>
      <c r="F78" s="581">
        <v>653088.19999999995</v>
      </c>
      <c r="G78" s="581">
        <v>489632.5</v>
      </c>
      <c r="H78" s="581">
        <v>40101</v>
      </c>
      <c r="I78" s="582" t="s">
        <v>888</v>
      </c>
      <c r="J78" s="565">
        <f t="shared" ref="J78:P83" si="1">B78/860</f>
        <v>11406.391860465117</v>
      </c>
      <c r="K78" s="117">
        <f t="shared" si="1"/>
        <v>10031.017790697675</v>
      </c>
      <c r="L78" s="117">
        <f t="shared" si="1"/>
        <v>-68.381976744186048</v>
      </c>
      <c r="M78" s="117">
        <f t="shared" si="1"/>
        <v>-1678.1129069767444</v>
      </c>
      <c r="N78" s="117">
        <f t="shared" si="1"/>
        <v>759.40488372093023</v>
      </c>
      <c r="O78" s="117">
        <f t="shared" si="1"/>
        <v>569.34011627906978</v>
      </c>
      <c r="P78" s="117">
        <f t="shared" si="1"/>
        <v>46.629069767441862</v>
      </c>
    </row>
    <row r="79" spans="1:19">
      <c r="A79" s="583" t="s">
        <v>1914</v>
      </c>
      <c r="B79" s="584">
        <v>0</v>
      </c>
      <c r="C79" s="571">
        <v>0</v>
      </c>
      <c r="D79" s="571">
        <v>0</v>
      </c>
      <c r="E79" s="571">
        <v>0</v>
      </c>
      <c r="F79" s="571">
        <v>0</v>
      </c>
      <c r="G79" s="571">
        <v>0</v>
      </c>
      <c r="H79" s="571">
        <v>0</v>
      </c>
      <c r="I79" s="583" t="s">
        <v>892</v>
      </c>
      <c r="J79" s="228">
        <f t="shared" si="1"/>
        <v>0</v>
      </c>
      <c r="K79" s="117">
        <f t="shared" si="1"/>
        <v>0</v>
      </c>
      <c r="L79" s="117">
        <f t="shared" si="1"/>
        <v>0</v>
      </c>
      <c r="M79" s="117">
        <f t="shared" si="1"/>
        <v>0</v>
      </c>
      <c r="N79" s="117">
        <f t="shared" si="1"/>
        <v>0</v>
      </c>
      <c r="O79" s="117">
        <f t="shared" si="1"/>
        <v>0</v>
      </c>
      <c r="P79" s="117">
        <f t="shared" si="1"/>
        <v>0</v>
      </c>
    </row>
    <row r="80" spans="1:19">
      <c r="A80" s="583" t="s">
        <v>1915</v>
      </c>
      <c r="B80" s="585">
        <v>8869489.1999999993</v>
      </c>
      <c r="C80" s="581">
        <v>8626675.3000000007</v>
      </c>
      <c r="D80" s="586">
        <v>-58808.5</v>
      </c>
      <c r="E80" s="586">
        <v>-1443177.1</v>
      </c>
      <c r="F80" s="571">
        <v>0</v>
      </c>
      <c r="G80" s="581">
        <v>211949.7</v>
      </c>
      <c r="H80" s="581">
        <v>30864.2</v>
      </c>
      <c r="I80" s="583" t="s">
        <v>894</v>
      </c>
      <c r="J80" s="228">
        <f t="shared" si="1"/>
        <v>10313.359534883721</v>
      </c>
      <c r="K80" s="117">
        <f t="shared" si="1"/>
        <v>10031.017790697675</v>
      </c>
      <c r="L80" s="117">
        <f t="shared" si="1"/>
        <v>-68.381976744186048</v>
      </c>
      <c r="M80" s="117">
        <f t="shared" si="1"/>
        <v>-1678.1129069767444</v>
      </c>
      <c r="N80" s="117">
        <f t="shared" si="1"/>
        <v>0</v>
      </c>
      <c r="O80" s="117">
        <f t="shared" si="1"/>
        <v>246.45313953488375</v>
      </c>
      <c r="P80" s="117">
        <f t="shared" si="1"/>
        <v>35.888604651162794</v>
      </c>
    </row>
    <row r="81" spans="1:24">
      <c r="A81" s="583" t="s">
        <v>71</v>
      </c>
      <c r="B81" s="584">
        <v>0</v>
      </c>
      <c r="C81" s="571">
        <v>0</v>
      </c>
      <c r="D81" s="571">
        <v>0</v>
      </c>
      <c r="E81" s="571">
        <v>0</v>
      </c>
      <c r="F81" s="571">
        <v>0</v>
      </c>
      <c r="G81" s="571">
        <v>0</v>
      </c>
      <c r="H81" s="571">
        <v>0</v>
      </c>
      <c r="I81" s="583" t="s">
        <v>901</v>
      </c>
      <c r="J81" s="228">
        <f t="shared" si="1"/>
        <v>0</v>
      </c>
      <c r="K81" s="117">
        <f t="shared" si="1"/>
        <v>0</v>
      </c>
      <c r="L81" s="117">
        <f t="shared" si="1"/>
        <v>0</v>
      </c>
      <c r="M81" s="117">
        <f t="shared" si="1"/>
        <v>0</v>
      </c>
      <c r="N81" s="117">
        <f t="shared" si="1"/>
        <v>0</v>
      </c>
      <c r="O81" s="117">
        <f t="shared" si="1"/>
        <v>0</v>
      </c>
      <c r="P81" s="117">
        <f t="shared" si="1"/>
        <v>0</v>
      </c>
    </row>
    <row r="82" spans="1:24">
      <c r="A82" s="583" t="s">
        <v>773</v>
      </c>
      <c r="B82" s="585">
        <v>879872.9</v>
      </c>
      <c r="C82" s="571">
        <v>0</v>
      </c>
      <c r="D82" s="571">
        <v>0</v>
      </c>
      <c r="E82" s="571">
        <v>0</v>
      </c>
      <c r="F82" s="581">
        <v>653088.19999999995</v>
      </c>
      <c r="G82" s="581">
        <v>217711.7</v>
      </c>
      <c r="H82" s="581">
        <v>9072.9</v>
      </c>
      <c r="I82" s="583" t="s">
        <v>903</v>
      </c>
      <c r="J82" s="228">
        <f t="shared" si="1"/>
        <v>1023.108023255814</v>
      </c>
      <c r="K82" s="117">
        <f t="shared" si="1"/>
        <v>0</v>
      </c>
      <c r="L82" s="117">
        <f t="shared" si="1"/>
        <v>0</v>
      </c>
      <c r="M82" s="117">
        <f t="shared" si="1"/>
        <v>0</v>
      </c>
      <c r="N82" s="117">
        <f t="shared" si="1"/>
        <v>759.40488372093023</v>
      </c>
      <c r="O82" s="117">
        <f t="shared" si="1"/>
        <v>253.15313953488373</v>
      </c>
      <c r="P82" s="117">
        <f t="shared" si="1"/>
        <v>10.549883720930232</v>
      </c>
    </row>
    <row r="83" spans="1:24">
      <c r="A83" s="583" t="s">
        <v>26</v>
      </c>
      <c r="B83" s="585">
        <v>60135</v>
      </c>
      <c r="C83" s="571">
        <v>0</v>
      </c>
      <c r="D83" s="571">
        <v>0</v>
      </c>
      <c r="E83" s="571">
        <v>0</v>
      </c>
      <c r="F83" s="571">
        <v>0</v>
      </c>
      <c r="G83" s="581">
        <v>59971.1</v>
      </c>
      <c r="H83" s="587">
        <v>163.9</v>
      </c>
      <c r="I83" s="588" t="s">
        <v>616</v>
      </c>
      <c r="J83" s="228">
        <f t="shared" si="1"/>
        <v>69.924418604651166</v>
      </c>
      <c r="K83" s="117">
        <f t="shared" si="1"/>
        <v>0</v>
      </c>
      <c r="L83" s="117">
        <f t="shared" si="1"/>
        <v>0</v>
      </c>
      <c r="M83" s="117">
        <f t="shared" si="1"/>
        <v>0</v>
      </c>
      <c r="N83" s="117">
        <f t="shared" si="1"/>
        <v>0</v>
      </c>
      <c r="O83" s="117">
        <f t="shared" si="1"/>
        <v>69.733837209302322</v>
      </c>
      <c r="P83" s="117">
        <f t="shared" si="1"/>
        <v>0.19058139534883722</v>
      </c>
    </row>
    <row r="84" spans="1:24">
      <c r="A84" s="589"/>
      <c r="B84" s="589"/>
      <c r="C84" s="589"/>
      <c r="D84" s="589"/>
    </row>
    <row r="85" spans="1:24">
      <c r="A85" s="539" t="s">
        <v>1922</v>
      </c>
      <c r="B85" s="589"/>
      <c r="C85" s="589"/>
      <c r="D85" s="589"/>
    </row>
    <row r="86" spans="1:24">
      <c r="A86" s="590" t="s">
        <v>1923</v>
      </c>
      <c r="B86" s="590" t="s">
        <v>1924</v>
      </c>
      <c r="C86" s="590" t="s">
        <v>1925</v>
      </c>
      <c r="D86" s="590" t="s">
        <v>21</v>
      </c>
      <c r="F86" s="500" t="s">
        <v>70</v>
      </c>
      <c r="G86" s="500" t="s">
        <v>74</v>
      </c>
    </row>
    <row r="87" spans="1:24">
      <c r="A87" s="540">
        <f>G68</f>
        <v>28398.146860465116</v>
      </c>
      <c r="B87" s="540">
        <f>J78</f>
        <v>11406.391860465117</v>
      </c>
      <c r="C87" s="540">
        <f>(J59*'참고_농어촌연계형 자료'!F173)/1000000</f>
        <v>929.79967092477636</v>
      </c>
      <c r="D87" s="540">
        <f>SUM(A87:C87)</f>
        <v>40734.33839185501</v>
      </c>
      <c r="F87" s="20">
        <f>A87+$C$87*F60</f>
        <v>29290.538581128712</v>
      </c>
      <c r="G87" s="20">
        <f>B87+$C$87*H60</f>
        <v>11443.799810726296</v>
      </c>
      <c r="H87" s="651">
        <f>F87+G87</f>
        <v>40734.33839185501</v>
      </c>
    </row>
    <row r="88" spans="1:24">
      <c r="F88" s="23">
        <f>F87/A87</f>
        <v>1.0314242941642771</v>
      </c>
      <c r="G88" s="23">
        <f>G87/B87</f>
        <v>1.0032795603306279</v>
      </c>
    </row>
    <row r="89" spans="1:24">
      <c r="A89" s="591" t="s">
        <v>1904</v>
      </c>
      <c r="B89" s="592"/>
    </row>
    <row r="90" spans="1:24">
      <c r="A90" s="593" t="s">
        <v>1923</v>
      </c>
      <c r="B90" s="593" t="s">
        <v>1924</v>
      </c>
      <c r="C90" s="593" t="s">
        <v>1925</v>
      </c>
      <c r="D90" s="594" t="s">
        <v>21</v>
      </c>
    </row>
    <row r="91" spans="1:24">
      <c r="A91" s="594">
        <f>A87/1412</f>
        <v>20.112002025825152</v>
      </c>
      <c r="B91" s="594">
        <f>B87/1412</f>
        <v>8.078181204295408</v>
      </c>
      <c r="C91" s="594">
        <f>C87/1412</f>
        <v>0.65849835051329775</v>
      </c>
      <c r="D91" s="594">
        <f>D87/(B51)</f>
        <v>28.848681580633858</v>
      </c>
    </row>
    <row r="94" spans="1:24">
      <c r="A94" s="937" t="s">
        <v>1926</v>
      </c>
      <c r="B94" s="938"/>
      <c r="C94" s="938"/>
      <c r="D94" s="938"/>
      <c r="E94" s="938"/>
      <c r="F94" s="938"/>
      <c r="G94" s="938"/>
      <c r="H94" s="938"/>
      <c r="I94" s="938"/>
      <c r="J94" s="939"/>
      <c r="K94" s="939"/>
      <c r="L94" s="939"/>
      <c r="M94" s="939"/>
      <c r="N94" s="939"/>
      <c r="O94" s="939"/>
      <c r="P94" s="939"/>
      <c r="Q94" s="939"/>
      <c r="R94" s="939"/>
      <c r="S94" s="939"/>
    </row>
    <row r="95" spans="1:24">
      <c r="A95" s="102" t="s">
        <v>1927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595" t="s">
        <v>1928</v>
      </c>
      <c r="M95" s="595"/>
      <c r="N95" s="595"/>
      <c r="O95" s="595"/>
      <c r="P95" s="29"/>
      <c r="Q95" s="29"/>
      <c r="R95" s="29"/>
      <c r="S95" s="29"/>
      <c r="T95" s="29"/>
      <c r="U95" s="29"/>
      <c r="V95" s="29"/>
      <c r="W95" s="29"/>
      <c r="X95" s="29"/>
    </row>
    <row r="96" spans="1:24">
      <c r="A96" s="596" t="s">
        <v>1929</v>
      </c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595" t="s">
        <v>1930</v>
      </c>
      <c r="M96" s="595"/>
      <c r="N96" s="595"/>
      <c r="O96" s="595"/>
      <c r="P96" s="29"/>
      <c r="Q96" s="29"/>
      <c r="R96" s="29"/>
      <c r="S96" s="29"/>
      <c r="T96" s="29"/>
      <c r="U96" s="29"/>
      <c r="V96" s="29"/>
      <c r="W96" s="29"/>
      <c r="X96" s="29"/>
    </row>
    <row r="97" spans="1:24">
      <c r="A97" s="597" t="s">
        <v>1815</v>
      </c>
      <c r="B97" s="597" t="s">
        <v>1660</v>
      </c>
      <c r="C97" s="598" t="s">
        <v>1657</v>
      </c>
      <c r="D97" s="597" t="s">
        <v>1931</v>
      </c>
      <c r="E97" s="597" t="s">
        <v>1932</v>
      </c>
      <c r="F97" s="121" t="s">
        <v>1851</v>
      </c>
      <c r="G97" s="29"/>
      <c r="H97" s="29"/>
      <c r="I97" s="29"/>
      <c r="J97" s="29"/>
      <c r="K97" s="29"/>
      <c r="L97" s="595" t="s">
        <v>1933</v>
      </c>
      <c r="M97" s="595"/>
      <c r="N97" s="595"/>
      <c r="O97" s="595"/>
      <c r="P97" s="29"/>
      <c r="Q97" s="29"/>
      <c r="R97" s="29"/>
      <c r="S97" s="29"/>
      <c r="T97" s="29"/>
      <c r="U97" s="29"/>
      <c r="V97" s="29"/>
      <c r="W97" s="29"/>
      <c r="X97" s="29"/>
    </row>
    <row r="98" spans="1:24">
      <c r="A98" s="599">
        <f>'참고_농어촌연계형 자료'!B59</f>
        <v>89741.180000000008</v>
      </c>
      <c r="B98" s="598">
        <f>'참고_농어촌연계형 자료'!D59</f>
        <v>7760</v>
      </c>
      <c r="C98" s="598">
        <f>62860*0.8</f>
        <v>50288</v>
      </c>
      <c r="D98" s="598">
        <f>(A98-C98-B98)*0.1</f>
        <v>3169.3180000000011</v>
      </c>
      <c r="E98" s="598">
        <f>(D98*1000000)/10000</f>
        <v>316931.8000000001</v>
      </c>
      <c r="F98" s="600">
        <f>(E98*8760*0.17)/1000</f>
        <v>471974.8365600002</v>
      </c>
      <c r="G98" s="29"/>
      <c r="H98" s="29">
        <f>A98-B98-C98*0.8</f>
        <v>41750.780000000006</v>
      </c>
      <c r="I98" s="23">
        <f>H98/A98</f>
        <v>0.46523546937983212</v>
      </c>
      <c r="J98" s="29"/>
      <c r="K98" s="29"/>
      <c r="L98" s="595" t="s">
        <v>1934</v>
      </c>
      <c r="M98" s="595"/>
      <c r="N98" s="595"/>
      <c r="O98" s="595"/>
      <c r="P98" s="29"/>
      <c r="Q98" s="29"/>
      <c r="R98" s="29"/>
      <c r="S98" s="29"/>
      <c r="T98" s="29"/>
      <c r="U98" s="29"/>
      <c r="V98" s="29"/>
      <c r="W98" s="29"/>
      <c r="X98" s="29"/>
    </row>
    <row r="99" spans="1:24">
      <c r="A99" s="601" t="s">
        <v>1935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</row>
    <row r="100" spans="1:24">
      <c r="A100" s="600" t="s">
        <v>1658</v>
      </c>
      <c r="B100" s="600" t="s">
        <v>1660</v>
      </c>
      <c r="C100" s="600" t="s">
        <v>1931</v>
      </c>
      <c r="D100" s="600" t="s">
        <v>1932</v>
      </c>
      <c r="E100" s="600" t="s">
        <v>1851</v>
      </c>
      <c r="F100" s="29"/>
      <c r="G100" s="29"/>
      <c r="H100" s="29"/>
      <c r="I100" s="29"/>
      <c r="J100" s="29"/>
      <c r="K100" s="29"/>
      <c r="L100" s="595" t="s">
        <v>1936</v>
      </c>
      <c r="M100" s="595"/>
      <c r="N100" s="595"/>
      <c r="O100" s="595"/>
      <c r="P100" s="595" t="s">
        <v>1937</v>
      </c>
      <c r="Q100" s="595"/>
      <c r="R100" s="595"/>
      <c r="S100" s="595"/>
      <c r="T100" s="29"/>
      <c r="U100" s="29"/>
      <c r="V100" s="29"/>
      <c r="W100" s="29"/>
      <c r="X100" s="29"/>
    </row>
    <row r="101" spans="1:24">
      <c r="A101" s="600">
        <f>'참고_농어촌연계형 자료'!C59</f>
        <v>15650</v>
      </c>
      <c r="B101" s="600">
        <f>'참고_농어촌연계형 자료'!D59</f>
        <v>7760</v>
      </c>
      <c r="C101" s="600">
        <f>A101-B101</f>
        <v>7890</v>
      </c>
      <c r="D101" s="600">
        <f>(C101*1000000)/15000</f>
        <v>526000</v>
      </c>
      <c r="E101" s="600">
        <f>(D101*8760*0.17)/1000</f>
        <v>783319.2</v>
      </c>
      <c r="F101" s="29"/>
      <c r="G101" s="355"/>
      <c r="H101" s="29"/>
      <c r="I101" s="23">
        <f>C101/A98</f>
        <v>8.7919503621414374E-2</v>
      </c>
      <c r="J101" s="29"/>
      <c r="K101" s="29"/>
      <c r="L101" s="602" t="s">
        <v>1938</v>
      </c>
      <c r="M101" s="602"/>
      <c r="N101" s="602"/>
      <c r="O101" s="595"/>
      <c r="P101" s="595"/>
      <c r="Q101" s="595"/>
      <c r="R101" s="595"/>
      <c r="S101" s="595"/>
      <c r="T101" s="29"/>
      <c r="U101" s="29"/>
      <c r="V101" s="29"/>
      <c r="W101" s="29"/>
      <c r="X101" s="29"/>
    </row>
    <row r="102" spans="1:24">
      <c r="A102" s="603" t="s">
        <v>1939</v>
      </c>
      <c r="B102" s="604">
        <f>E98+D101</f>
        <v>842931.8</v>
      </c>
      <c r="C102" s="29"/>
      <c r="D102" s="29"/>
      <c r="E102" s="29"/>
      <c r="F102" s="29"/>
      <c r="G102" s="29"/>
      <c r="H102" s="29"/>
      <c r="I102" s="29"/>
      <c r="J102" s="29"/>
      <c r="K102" s="29"/>
      <c r="L102" s="605" t="s">
        <v>1940</v>
      </c>
      <c r="M102" s="606" t="s">
        <v>1941</v>
      </c>
      <c r="N102" s="595"/>
      <c r="O102" s="595"/>
      <c r="P102" s="595"/>
      <c r="Q102" s="595"/>
      <c r="R102" s="595"/>
      <c r="S102" s="595"/>
      <c r="T102" s="29"/>
      <c r="U102" s="29"/>
      <c r="V102" s="29"/>
      <c r="W102" s="29"/>
      <c r="X102" s="29"/>
    </row>
    <row r="103" spans="1:24">
      <c r="A103" s="607" t="s">
        <v>1942</v>
      </c>
      <c r="B103" s="608" t="s">
        <v>1818</v>
      </c>
      <c r="C103" s="608" t="s">
        <v>1851</v>
      </c>
      <c r="D103" s="29"/>
      <c r="E103" s="29"/>
      <c r="F103" s="29"/>
      <c r="G103" s="29"/>
      <c r="H103" s="29"/>
      <c r="I103" s="29"/>
      <c r="J103" s="29"/>
      <c r="K103" s="29"/>
      <c r="L103" s="605" t="s">
        <v>1943</v>
      </c>
      <c r="M103" s="606" t="s">
        <v>1944</v>
      </c>
      <c r="N103" s="595"/>
      <c r="O103" s="595"/>
      <c r="P103" s="595"/>
      <c r="Q103" s="595"/>
      <c r="R103" s="595"/>
      <c r="S103" s="595"/>
      <c r="T103" s="29"/>
      <c r="U103" s="29"/>
      <c r="V103" s="29"/>
      <c r="W103" s="29"/>
      <c r="X103" s="29"/>
    </row>
    <row r="104" spans="1:24">
      <c r="A104" s="609"/>
      <c r="B104" s="610">
        <f>B102/1412</f>
        <v>596.97719546742212</v>
      </c>
      <c r="C104" s="610">
        <f>(F98+E101)/1412</f>
        <v>889.01843949008514</v>
      </c>
      <c r="D104" s="29"/>
      <c r="E104" s="29"/>
      <c r="F104" s="29"/>
      <c r="G104" s="29"/>
      <c r="H104" s="29"/>
      <c r="I104" s="29"/>
      <c r="J104" s="29"/>
      <c r="K104" s="29"/>
      <c r="L104" s="595" t="s">
        <v>1945</v>
      </c>
      <c r="M104" s="595"/>
      <c r="N104" s="595"/>
      <c r="O104" s="595"/>
      <c r="P104" s="595"/>
      <c r="Q104" s="595"/>
      <c r="R104" s="595"/>
      <c r="S104" s="595"/>
      <c r="T104" s="29"/>
      <c r="U104" s="29"/>
      <c r="V104" s="29"/>
      <c r="W104" s="29"/>
      <c r="X104" s="29"/>
    </row>
    <row r="105" spans="1:24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595" t="s">
        <v>1946</v>
      </c>
      <c r="M105" s="595"/>
      <c r="N105" s="595"/>
      <c r="O105" s="595"/>
      <c r="P105" s="595"/>
      <c r="Q105" s="595"/>
      <c r="R105" s="595"/>
      <c r="S105" s="595"/>
      <c r="T105" s="29"/>
      <c r="U105" s="29"/>
      <c r="V105" s="29"/>
      <c r="W105" s="29"/>
      <c r="X105" s="29"/>
    </row>
    <row r="106" spans="1:24">
      <c r="A106" s="102" t="s">
        <v>1947</v>
      </c>
      <c r="B106" s="29" t="s">
        <v>1948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595" t="s">
        <v>1949</v>
      </c>
      <c r="M106" s="595"/>
      <c r="N106" s="595"/>
      <c r="O106" s="595"/>
      <c r="P106" s="595"/>
      <c r="Q106" s="595"/>
      <c r="R106" s="595"/>
      <c r="S106" s="595"/>
      <c r="T106" s="29"/>
      <c r="U106" s="29"/>
      <c r="V106" s="29"/>
      <c r="W106" s="29"/>
      <c r="X106" s="29"/>
    </row>
    <row r="107" spans="1:24">
      <c r="A107" s="194" t="s">
        <v>1950</v>
      </c>
      <c r="B107" s="194" t="s">
        <v>1951</v>
      </c>
      <c r="C107" s="611" t="s">
        <v>1952</v>
      </c>
      <c r="D107" s="29"/>
      <c r="E107" s="29"/>
      <c r="F107" s="29"/>
      <c r="G107" s="29"/>
      <c r="H107" s="29"/>
      <c r="I107" s="29"/>
      <c r="J107" s="29"/>
      <c r="K107" s="29"/>
      <c r="L107" s="595">
        <v>0.71430000000000005</v>
      </c>
      <c r="M107" s="595" t="s">
        <v>1117</v>
      </c>
      <c r="N107" s="595" t="s">
        <v>1953</v>
      </c>
      <c r="O107" s="595"/>
      <c r="P107" s="595"/>
      <c r="Q107" s="595"/>
      <c r="R107" s="595"/>
      <c r="S107" s="595"/>
      <c r="T107" s="29"/>
      <c r="U107" s="29"/>
      <c r="V107" s="29"/>
      <c r="W107" s="29"/>
      <c r="X107" s="29"/>
    </row>
    <row r="108" spans="1:24">
      <c r="A108" s="121">
        <v>352</v>
      </c>
      <c r="B108" s="600">
        <v>755670</v>
      </c>
      <c r="C108" s="612">
        <f>B108/1412</f>
        <v>535.17705382436259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</row>
    <row r="109" spans="1:24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</row>
    <row r="110" spans="1:24">
      <c r="A110" s="102" t="s">
        <v>1954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</row>
    <row r="111" spans="1:24">
      <c r="A111" s="613" t="s">
        <v>1955</v>
      </c>
      <c r="B111" s="613" t="s">
        <v>1956</v>
      </c>
      <c r="C111" s="613" t="s">
        <v>1957</v>
      </c>
      <c r="D111" s="613" t="s">
        <v>1958</v>
      </c>
      <c r="E111" s="613" t="s">
        <v>1959</v>
      </c>
      <c r="F111" s="614" t="s">
        <v>21</v>
      </c>
      <c r="G111" s="615" t="s">
        <v>1960</v>
      </c>
      <c r="H111" s="615" t="s">
        <v>1961</v>
      </c>
      <c r="I111" s="616" t="s">
        <v>1962</v>
      </c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</row>
    <row r="112" spans="1:24">
      <c r="A112" s="598">
        <v>2028575.0088160001</v>
      </c>
      <c r="B112" s="598">
        <v>576162.24603100005</v>
      </c>
      <c r="C112" s="598">
        <v>166636776.40635201</v>
      </c>
      <c r="D112" s="598">
        <v>13572.393599999999</v>
      </c>
      <c r="E112" s="598">
        <v>10066.442257000001</v>
      </c>
      <c r="F112" s="598">
        <v>169265152.4970561</v>
      </c>
      <c r="G112" s="598">
        <f>F112/860</f>
        <v>196819.94476401873</v>
      </c>
      <c r="H112" s="598">
        <f>G112*0.1</f>
        <v>19681.994476401873</v>
      </c>
      <c r="I112" s="600">
        <f>H112*0.7</f>
        <v>13777.39613348131</v>
      </c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</row>
    <row r="113" spans="1:24">
      <c r="A113" s="102" t="s">
        <v>1963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</row>
    <row r="114" spans="1:24">
      <c r="A114" s="617" t="s">
        <v>1964</v>
      </c>
      <c r="B114" s="617" t="s">
        <v>1911</v>
      </c>
      <c r="C114" s="616" t="s">
        <v>1961</v>
      </c>
      <c r="D114" s="616" t="s">
        <v>1962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</row>
    <row r="115" spans="1:24">
      <c r="A115" s="598">
        <f>A112+B112+D112+E112</f>
        <v>2628376.0907040006</v>
      </c>
      <c r="B115" s="598">
        <f>A115/860</f>
        <v>3056.2512682604656</v>
      </c>
      <c r="C115" s="600">
        <f>B115*0.1</f>
        <v>305.6251268260466</v>
      </c>
      <c r="D115" s="600">
        <f>C115*0.7</f>
        <v>213.93758877823259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</row>
    <row r="116" spans="1:24">
      <c r="A116" s="618"/>
      <c r="B116" s="618"/>
      <c r="C116" s="355"/>
      <c r="D116" s="355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</row>
    <row r="117" spans="1:24">
      <c r="A117" s="619" t="s">
        <v>1965</v>
      </c>
      <c r="B117" s="618"/>
      <c r="C117" s="355"/>
      <c r="D117" s="355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</row>
    <row r="118" spans="1:24">
      <c r="A118" s="617" t="s">
        <v>1966</v>
      </c>
      <c r="B118" s="617" t="s">
        <v>1967</v>
      </c>
      <c r="C118" s="616" t="s">
        <v>1968</v>
      </c>
      <c r="D118" s="616" t="s">
        <v>1911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</row>
    <row r="119" spans="1:24">
      <c r="A119" s="598">
        <v>169265152.4970561</v>
      </c>
      <c r="B119" s="598">
        <f>B112+D112</f>
        <v>589734.639631</v>
      </c>
      <c r="C119" s="600">
        <f>A119-B119</f>
        <v>168675417.85742509</v>
      </c>
      <c r="D119" s="600">
        <f>(C119*10)/860</f>
        <v>1961342.0681095941</v>
      </c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</row>
    <row r="120" spans="1:24">
      <c r="A120" s="618"/>
      <c r="B120" s="618"/>
      <c r="C120" s="355"/>
      <c r="D120" s="355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</row>
    <row r="121" spans="1:24">
      <c r="A121" s="102" t="s">
        <v>1969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</row>
    <row r="122" spans="1:24">
      <c r="A122" s="611" t="s">
        <v>1970</v>
      </c>
      <c r="B122" s="611" t="s">
        <v>1971</v>
      </c>
      <c r="C122" s="194" t="s">
        <v>1966</v>
      </c>
      <c r="D122" s="194" t="s">
        <v>1911</v>
      </c>
      <c r="E122" s="194" t="s">
        <v>1961</v>
      </c>
      <c r="F122" s="194" t="s">
        <v>1972</v>
      </c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</row>
    <row r="123" spans="1:24">
      <c r="A123" s="610">
        <v>576162</v>
      </c>
      <c r="B123" s="610">
        <v>13572</v>
      </c>
      <c r="C123" s="610">
        <f>A123+B123</f>
        <v>589734</v>
      </c>
      <c r="D123" s="610">
        <f>(C123*10)/860</f>
        <v>6857.3720930232557</v>
      </c>
      <c r="E123" s="610">
        <f>D123*0.1</f>
        <v>685.7372093023256</v>
      </c>
      <c r="F123" s="620">
        <f>E123*0.764</f>
        <v>523.90322790697678</v>
      </c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</row>
    <row r="124" spans="1:24">
      <c r="A124" s="621"/>
      <c r="B124" s="621"/>
      <c r="C124" s="621"/>
      <c r="D124" s="621"/>
      <c r="E124" s="621"/>
      <c r="F124" s="622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</row>
    <row r="125" spans="1:24">
      <c r="A125" s="102" t="s">
        <v>1973</v>
      </c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</row>
    <row r="126" spans="1:24">
      <c r="A126" s="611" t="s">
        <v>1974</v>
      </c>
      <c r="B126" s="611" t="s">
        <v>1857</v>
      </c>
      <c r="C126" s="611" t="s">
        <v>1975</v>
      </c>
      <c r="D126" s="611" t="s">
        <v>1976</v>
      </c>
      <c r="E126" s="623" t="s">
        <v>1977</v>
      </c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</row>
    <row r="127" spans="1:24">
      <c r="A127" s="610">
        <v>946135067.06588709</v>
      </c>
      <c r="B127" s="610">
        <f>A127*0.7143</f>
        <v>675824278.40516317</v>
      </c>
      <c r="C127" s="610">
        <f>B127*(76.4/100)</f>
        <v>516329748.70154464</v>
      </c>
      <c r="D127" s="610">
        <f>C127*0.1</f>
        <v>51632974.87015447</v>
      </c>
      <c r="E127" s="408">
        <f>D127/1412</f>
        <v>36567.262655916762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</row>
    <row r="128" spans="1:24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</row>
    <row r="129" spans="1:24">
      <c r="A129" s="596" t="s">
        <v>1978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</row>
    <row r="130" spans="1:24">
      <c r="A130" s="45" t="s">
        <v>1966</v>
      </c>
      <c r="B130" s="624" t="s">
        <v>1960</v>
      </c>
      <c r="C130" s="624" t="s">
        <v>1961</v>
      </c>
      <c r="D130" s="194" t="s">
        <v>1979</v>
      </c>
      <c r="E130" s="194" t="s">
        <v>1856</v>
      </c>
      <c r="F130" s="194" t="s">
        <v>1852</v>
      </c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</row>
    <row r="131" spans="1:24">
      <c r="A131" s="618">
        <f>(F112-A123)+F123</f>
        <v>168689514.40028399</v>
      </c>
      <c r="B131" s="610">
        <f>A131/860</f>
        <v>196150.59813986512</v>
      </c>
      <c r="C131" s="610">
        <f>B131*0.1</f>
        <v>19615.059813986514</v>
      </c>
      <c r="D131" s="610">
        <f>C131/1412</f>
        <v>13.891685420670337</v>
      </c>
      <c r="E131" s="625">
        <f>(F123)/1412</f>
        <v>0.37103628038737735</v>
      </c>
      <c r="F131" s="626">
        <f>D131-E131</f>
        <v>13.520649140282959</v>
      </c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</row>
    <row r="132" spans="1:24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</row>
    <row r="133" spans="1:24">
      <c r="A133" s="596" t="s">
        <v>1980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</row>
    <row r="134" spans="1:24">
      <c r="A134" s="45" t="s">
        <v>1966</v>
      </c>
      <c r="B134" s="624" t="s">
        <v>1960</v>
      </c>
      <c r="C134" s="624" t="s">
        <v>1961</v>
      </c>
      <c r="D134" s="194" t="s">
        <v>1979</v>
      </c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</row>
    <row r="135" spans="1:24">
      <c r="A135" s="618">
        <f>F112</f>
        <v>169265152.4970561</v>
      </c>
      <c r="B135" s="610">
        <f>A135/860</f>
        <v>196819.94476401873</v>
      </c>
      <c r="C135" s="610">
        <f>B135*0.1</f>
        <v>19681.994476401873</v>
      </c>
      <c r="D135" s="610">
        <f>C135/1412</f>
        <v>13.939089572522573</v>
      </c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</row>
    <row r="138" spans="1:24">
      <c r="A138" s="937" t="s">
        <v>1981</v>
      </c>
      <c r="B138" s="938"/>
      <c r="C138" s="938"/>
      <c r="D138" s="938"/>
      <c r="E138" s="938"/>
      <c r="F138" s="938"/>
      <c r="G138" s="938"/>
      <c r="H138" s="938"/>
      <c r="I138" s="938"/>
      <c r="J138" s="939"/>
      <c r="K138" s="939"/>
      <c r="L138" s="939"/>
      <c r="M138" s="939"/>
      <c r="N138" s="939"/>
      <c r="O138" s="939"/>
      <c r="P138" s="939"/>
      <c r="Q138" s="939"/>
      <c r="R138" s="939"/>
      <c r="S138" s="939"/>
    </row>
    <row r="139" spans="1:24">
      <c r="A139" s="29" t="s">
        <v>1982</v>
      </c>
      <c r="B139" s="29" t="s">
        <v>1983</v>
      </c>
      <c r="C139" s="29" t="s">
        <v>1984</v>
      </c>
      <c r="D139" s="29" t="s">
        <v>1985</v>
      </c>
      <c r="E139" s="29" t="s">
        <v>1986</v>
      </c>
      <c r="F139" s="637" t="s">
        <v>1987</v>
      </c>
      <c r="G139" s="29"/>
      <c r="H139" s="29"/>
      <c r="I139" s="638" t="s">
        <v>1988</v>
      </c>
      <c r="J139" s="638"/>
      <c r="K139" s="638"/>
      <c r="L139" s="638">
        <v>11.63</v>
      </c>
      <c r="M139" s="29"/>
      <c r="N139" s="29"/>
      <c r="O139" s="29"/>
    </row>
    <row r="140" spans="1:24">
      <c r="A140" s="29">
        <v>1</v>
      </c>
      <c r="B140" s="29">
        <v>4</v>
      </c>
      <c r="C140" s="248">
        <v>4132</v>
      </c>
      <c r="D140" s="29">
        <v>540</v>
      </c>
      <c r="E140" s="29">
        <v>15.75</v>
      </c>
      <c r="F140" s="637">
        <f t="shared" ref="F140:F170" si="2">E140*L$139</f>
        <v>183.17250000000001</v>
      </c>
      <c r="G140" s="29"/>
      <c r="H140" s="240" t="s">
        <v>1989</v>
      </c>
      <c r="I140" s="240"/>
      <c r="J140" s="240"/>
      <c r="K140" s="240"/>
      <c r="L140" s="240"/>
      <c r="M140" s="240"/>
      <c r="N140" s="29"/>
      <c r="O140" s="29"/>
    </row>
    <row r="141" spans="1:24">
      <c r="A141" s="29">
        <v>2</v>
      </c>
      <c r="B141" s="29">
        <v>2</v>
      </c>
      <c r="C141" s="248">
        <v>2269</v>
      </c>
      <c r="D141" s="29">
        <v>900</v>
      </c>
      <c r="E141" s="29">
        <v>45.33</v>
      </c>
      <c r="F141" s="637">
        <f t="shared" si="2"/>
        <v>527.18790000000001</v>
      </c>
      <c r="G141" s="29"/>
      <c r="H141" s="639">
        <v>27</v>
      </c>
      <c r="I141" s="639">
        <v>3</v>
      </c>
      <c r="J141" s="640">
        <v>3589</v>
      </c>
      <c r="K141" s="639" t="s">
        <v>1990</v>
      </c>
      <c r="L141" s="639">
        <v>38.9</v>
      </c>
      <c r="M141" s="639">
        <f>L141*11.63</f>
        <v>452.40700000000004</v>
      </c>
      <c r="N141" s="29"/>
      <c r="O141" s="29"/>
    </row>
    <row r="142" spans="1:24">
      <c r="A142" s="29">
        <v>3</v>
      </c>
      <c r="B142" s="29">
        <v>1</v>
      </c>
      <c r="C142" s="248">
        <v>1736</v>
      </c>
      <c r="D142" s="29">
        <v>540</v>
      </c>
      <c r="E142" s="29">
        <v>13.56</v>
      </c>
      <c r="F142" s="637">
        <f t="shared" si="2"/>
        <v>157.70280000000002</v>
      </c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1:24">
      <c r="A143" s="29">
        <v>4</v>
      </c>
      <c r="B143" s="29">
        <v>1</v>
      </c>
      <c r="C143" s="248">
        <v>1878</v>
      </c>
      <c r="D143" s="29">
        <v>540</v>
      </c>
      <c r="E143" s="29">
        <v>28.92</v>
      </c>
      <c r="F143" s="637">
        <f t="shared" si="2"/>
        <v>336.33960000000002</v>
      </c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1:24">
      <c r="A144" s="29">
        <v>5</v>
      </c>
      <c r="B144" s="29">
        <v>3</v>
      </c>
      <c r="C144" s="248">
        <v>3794</v>
      </c>
      <c r="D144" s="29">
        <v>1080</v>
      </c>
      <c r="E144" s="29">
        <v>36.24</v>
      </c>
      <c r="F144" s="637">
        <f t="shared" si="2"/>
        <v>421.47120000000007</v>
      </c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1:15">
      <c r="A145" s="29">
        <v>6</v>
      </c>
      <c r="B145" s="29">
        <v>3</v>
      </c>
      <c r="C145" s="248">
        <v>3129</v>
      </c>
      <c r="D145" s="29">
        <v>720</v>
      </c>
      <c r="E145" s="29">
        <v>38.4</v>
      </c>
      <c r="F145" s="637">
        <f t="shared" si="2"/>
        <v>446.59200000000004</v>
      </c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1:15">
      <c r="A146" s="29">
        <v>7</v>
      </c>
      <c r="B146" s="29">
        <v>3</v>
      </c>
      <c r="C146" s="248">
        <v>3331</v>
      </c>
      <c r="D146" s="29">
        <v>1440</v>
      </c>
      <c r="E146" s="29">
        <v>16.68</v>
      </c>
      <c r="F146" s="637">
        <f t="shared" si="2"/>
        <v>193.98840000000001</v>
      </c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1:15">
      <c r="A147" s="29">
        <v>8</v>
      </c>
      <c r="B147" s="29">
        <v>2</v>
      </c>
      <c r="C147" s="248">
        <v>2117</v>
      </c>
      <c r="D147" s="29">
        <v>360</v>
      </c>
      <c r="E147" s="29">
        <v>22.09</v>
      </c>
      <c r="F147" s="637">
        <f t="shared" si="2"/>
        <v>256.9067</v>
      </c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1:15">
      <c r="A148" s="29">
        <v>9</v>
      </c>
      <c r="B148" s="29">
        <v>2</v>
      </c>
      <c r="C148" s="248">
        <v>3636</v>
      </c>
      <c r="D148" s="29">
        <v>540</v>
      </c>
      <c r="E148" s="29">
        <v>37.369999999999997</v>
      </c>
      <c r="F148" s="637">
        <f t="shared" si="2"/>
        <v>434.61309999999997</v>
      </c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1:15">
      <c r="A149" s="29">
        <v>10</v>
      </c>
      <c r="B149" s="29">
        <v>5</v>
      </c>
      <c r="C149" s="248">
        <v>2721</v>
      </c>
      <c r="D149" s="29">
        <v>540</v>
      </c>
      <c r="E149" s="29">
        <v>47.05</v>
      </c>
      <c r="F149" s="637">
        <f t="shared" si="2"/>
        <v>547.19150000000002</v>
      </c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1:15">
      <c r="A150" s="29">
        <v>11</v>
      </c>
      <c r="B150" s="29">
        <v>3</v>
      </c>
      <c r="C150" s="248">
        <v>2922</v>
      </c>
      <c r="D150" s="29">
        <v>540</v>
      </c>
      <c r="E150" s="29">
        <v>26.36</v>
      </c>
      <c r="F150" s="637">
        <f t="shared" si="2"/>
        <v>306.5668</v>
      </c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1:15">
      <c r="A151" s="29">
        <v>12</v>
      </c>
      <c r="B151" s="29">
        <v>2</v>
      </c>
      <c r="C151" s="248">
        <v>2029</v>
      </c>
      <c r="D151" s="29">
        <v>1080</v>
      </c>
      <c r="E151" s="29">
        <v>23.6</v>
      </c>
      <c r="F151" s="637">
        <f t="shared" si="2"/>
        <v>274.46800000000002</v>
      </c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1:15">
      <c r="A152" s="29">
        <v>13</v>
      </c>
      <c r="B152" s="29">
        <v>5</v>
      </c>
      <c r="C152" s="248">
        <v>3741</v>
      </c>
      <c r="D152" s="29">
        <v>540</v>
      </c>
      <c r="E152" s="29">
        <v>52.91</v>
      </c>
      <c r="F152" s="637">
        <f t="shared" si="2"/>
        <v>615.3433</v>
      </c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1:15">
      <c r="A153" s="29">
        <v>14</v>
      </c>
      <c r="B153" s="29">
        <v>3</v>
      </c>
      <c r="C153" s="248">
        <v>3056</v>
      </c>
      <c r="D153" s="29">
        <v>720</v>
      </c>
      <c r="E153" s="29">
        <v>29.97</v>
      </c>
      <c r="F153" s="637">
        <f t="shared" si="2"/>
        <v>348.55110000000002</v>
      </c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1:15">
      <c r="A154" s="29">
        <v>15</v>
      </c>
      <c r="B154" s="29">
        <v>3</v>
      </c>
      <c r="C154" s="248">
        <v>3072</v>
      </c>
      <c r="D154" s="29">
        <v>180</v>
      </c>
      <c r="E154" s="29">
        <v>45.11</v>
      </c>
      <c r="F154" s="637">
        <f t="shared" si="2"/>
        <v>524.62930000000006</v>
      </c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1:15">
      <c r="A155" s="29">
        <v>16</v>
      </c>
      <c r="B155" s="29">
        <v>3</v>
      </c>
      <c r="C155" s="248">
        <v>2503</v>
      </c>
      <c r="D155" s="29">
        <v>720</v>
      </c>
      <c r="E155" s="29">
        <v>38.49</v>
      </c>
      <c r="F155" s="637">
        <f t="shared" si="2"/>
        <v>447.63870000000003</v>
      </c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1:15">
      <c r="A156" s="29">
        <v>17</v>
      </c>
      <c r="B156" s="29">
        <v>2</v>
      </c>
      <c r="C156" s="248">
        <v>2038</v>
      </c>
      <c r="D156" s="29">
        <v>1440</v>
      </c>
      <c r="E156" s="29">
        <v>25.9</v>
      </c>
      <c r="F156" s="637">
        <f t="shared" si="2"/>
        <v>301.21699999999998</v>
      </c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1:15">
      <c r="A157" s="29">
        <v>18</v>
      </c>
      <c r="B157" s="29">
        <v>3</v>
      </c>
      <c r="C157" s="248">
        <v>4070</v>
      </c>
      <c r="D157" s="29">
        <v>1440</v>
      </c>
      <c r="E157" s="29">
        <v>19.63</v>
      </c>
      <c r="F157" s="637">
        <f t="shared" si="2"/>
        <v>228.29689999999999</v>
      </c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1:15">
      <c r="A158" s="29">
        <v>19</v>
      </c>
      <c r="B158" s="29">
        <v>3</v>
      </c>
      <c r="C158" s="248">
        <v>1155</v>
      </c>
      <c r="D158" s="29">
        <v>540</v>
      </c>
      <c r="E158" s="29">
        <v>10.1</v>
      </c>
      <c r="F158" s="637">
        <f t="shared" si="2"/>
        <v>117.46300000000001</v>
      </c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1:15">
      <c r="A159" s="29">
        <v>20</v>
      </c>
      <c r="B159" s="29">
        <v>2</v>
      </c>
      <c r="C159" s="248">
        <v>1193</v>
      </c>
      <c r="D159" s="29">
        <v>720</v>
      </c>
      <c r="E159" s="29">
        <v>29.01</v>
      </c>
      <c r="F159" s="637">
        <f t="shared" si="2"/>
        <v>337.38630000000006</v>
      </c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1:15">
      <c r="A160" s="29">
        <v>21</v>
      </c>
      <c r="B160" s="29">
        <v>3</v>
      </c>
      <c r="C160" s="248">
        <v>2324</v>
      </c>
      <c r="D160" s="29">
        <v>900</v>
      </c>
      <c r="E160" s="29">
        <v>29.07</v>
      </c>
      <c r="F160" s="637">
        <f t="shared" si="2"/>
        <v>338.08410000000003</v>
      </c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1:19">
      <c r="A161" s="29">
        <v>22</v>
      </c>
      <c r="B161" s="29">
        <v>2</v>
      </c>
      <c r="C161" s="248">
        <v>2774</v>
      </c>
      <c r="D161" s="29">
        <v>540</v>
      </c>
      <c r="E161" s="29">
        <v>31.78</v>
      </c>
      <c r="F161" s="637">
        <f t="shared" si="2"/>
        <v>369.60140000000001</v>
      </c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1:19">
      <c r="A162" s="29">
        <v>23</v>
      </c>
      <c r="B162" s="29">
        <v>2</v>
      </c>
      <c r="C162" s="248">
        <v>1716</v>
      </c>
      <c r="D162" s="29">
        <v>1440</v>
      </c>
      <c r="E162" s="29">
        <v>29.27</v>
      </c>
      <c r="F162" s="637">
        <f t="shared" si="2"/>
        <v>340.4101</v>
      </c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1:19">
      <c r="A163" s="29">
        <v>24</v>
      </c>
      <c r="B163" s="29">
        <v>2</v>
      </c>
      <c r="C163" s="248">
        <v>2515</v>
      </c>
      <c r="D163" s="29">
        <v>360</v>
      </c>
      <c r="E163" s="29">
        <v>46.96</v>
      </c>
      <c r="F163" s="637">
        <f t="shared" si="2"/>
        <v>546.14480000000003</v>
      </c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1:19">
      <c r="A164" s="29">
        <v>25</v>
      </c>
      <c r="B164" s="29">
        <v>3</v>
      </c>
      <c r="C164" s="248">
        <v>3524</v>
      </c>
      <c r="D164" s="29">
        <v>450</v>
      </c>
      <c r="E164" s="29">
        <v>45.42</v>
      </c>
      <c r="F164" s="637">
        <f t="shared" si="2"/>
        <v>528.2346</v>
      </c>
      <c r="G164" s="29"/>
      <c r="H164" s="29"/>
      <c r="I164" s="29"/>
      <c r="J164" s="29"/>
      <c r="K164" s="29"/>
      <c r="L164" s="29"/>
      <c r="M164" s="29"/>
      <c r="N164" s="29"/>
      <c r="O164" s="29"/>
    </row>
    <row r="165" spans="1:19">
      <c r="A165" s="29">
        <v>26</v>
      </c>
      <c r="B165" s="29">
        <v>3</v>
      </c>
      <c r="C165" s="248">
        <v>1840</v>
      </c>
      <c r="D165" s="29">
        <v>540</v>
      </c>
      <c r="E165" s="29">
        <v>17.25</v>
      </c>
      <c r="F165" s="637">
        <f t="shared" si="2"/>
        <v>200.61750000000001</v>
      </c>
      <c r="G165" s="29"/>
      <c r="H165" s="29"/>
      <c r="I165" s="29"/>
      <c r="J165" s="29"/>
      <c r="K165" s="29"/>
      <c r="L165" s="29"/>
      <c r="M165" s="29"/>
      <c r="N165" s="29"/>
      <c r="O165" s="29"/>
    </row>
    <row r="166" spans="1:19">
      <c r="A166" s="29">
        <v>28</v>
      </c>
      <c r="B166" s="29">
        <v>2</v>
      </c>
      <c r="C166" s="248">
        <v>1513</v>
      </c>
      <c r="D166" s="29">
        <v>720</v>
      </c>
      <c r="E166" s="29">
        <v>13.69</v>
      </c>
      <c r="F166" s="637">
        <f t="shared" si="2"/>
        <v>159.21469999999999</v>
      </c>
      <c r="G166" s="29"/>
      <c r="H166" s="29"/>
      <c r="I166" s="29"/>
      <c r="J166" s="29"/>
      <c r="K166" s="29"/>
      <c r="L166" s="29"/>
      <c r="M166" s="29"/>
      <c r="N166" s="29"/>
      <c r="O166" s="29"/>
    </row>
    <row r="167" spans="1:19">
      <c r="A167" s="29">
        <v>29</v>
      </c>
      <c r="B167" s="29">
        <v>2</v>
      </c>
      <c r="C167" s="248">
        <v>1993</v>
      </c>
      <c r="D167" s="29">
        <v>360</v>
      </c>
      <c r="E167" s="29">
        <v>25.56</v>
      </c>
      <c r="F167" s="637">
        <f t="shared" si="2"/>
        <v>297.26280000000003</v>
      </c>
      <c r="G167" s="29"/>
      <c r="H167" s="29"/>
      <c r="I167" s="29"/>
      <c r="J167" s="29"/>
      <c r="K167" s="29"/>
      <c r="L167" s="29"/>
      <c r="M167" s="29"/>
      <c r="N167" s="29"/>
      <c r="O167" s="29"/>
    </row>
    <row r="168" spans="1:19">
      <c r="A168" s="29">
        <v>30</v>
      </c>
      <c r="B168" s="29">
        <v>2</v>
      </c>
      <c r="C168" s="248">
        <v>2168</v>
      </c>
      <c r="D168" s="29">
        <v>720</v>
      </c>
      <c r="E168" s="29">
        <v>25.46</v>
      </c>
      <c r="F168" s="637">
        <f t="shared" si="2"/>
        <v>296.09980000000002</v>
      </c>
      <c r="G168" s="29"/>
      <c r="H168" s="29"/>
      <c r="I168" s="29"/>
      <c r="J168" s="29"/>
      <c r="K168" s="29"/>
      <c r="L168" s="29"/>
      <c r="M168" s="29"/>
      <c r="N168" s="29"/>
      <c r="O168" s="29"/>
    </row>
    <row r="169" spans="1:19">
      <c r="A169" s="29">
        <v>31</v>
      </c>
      <c r="B169" s="29">
        <v>5</v>
      </c>
      <c r="C169" s="248">
        <v>3985</v>
      </c>
      <c r="D169" s="29">
        <v>540</v>
      </c>
      <c r="E169" s="29">
        <v>37.18</v>
      </c>
      <c r="F169" s="637">
        <f t="shared" si="2"/>
        <v>432.40340000000003</v>
      </c>
      <c r="G169" s="29"/>
      <c r="H169" s="29"/>
      <c r="I169" s="29"/>
      <c r="J169" s="29"/>
      <c r="K169" s="29"/>
      <c r="L169" s="29"/>
      <c r="M169" s="29"/>
      <c r="N169" s="29"/>
      <c r="O169" s="29"/>
    </row>
    <row r="170" spans="1:19">
      <c r="A170" s="29">
        <v>32</v>
      </c>
      <c r="B170" s="29">
        <v>3</v>
      </c>
      <c r="C170" s="29">
        <v>987</v>
      </c>
      <c r="D170" s="29">
        <v>540</v>
      </c>
      <c r="E170" s="29">
        <v>15.37</v>
      </c>
      <c r="F170" s="637">
        <f t="shared" si="2"/>
        <v>178.75309999999999</v>
      </c>
      <c r="G170" s="29"/>
      <c r="H170" s="29"/>
      <c r="I170" s="29"/>
      <c r="J170" s="29"/>
      <c r="K170" s="29"/>
      <c r="L170" s="29"/>
      <c r="M170" s="29"/>
      <c r="N170" s="29"/>
      <c r="O170" s="29"/>
    </row>
    <row r="171" spans="1:19">
      <c r="A171" s="121" t="s">
        <v>28</v>
      </c>
      <c r="B171" s="610">
        <f>SUM(B140:B170)</f>
        <v>84</v>
      </c>
      <c r="C171" s="610">
        <f>SUM(C140:C170)</f>
        <v>79861</v>
      </c>
      <c r="D171" s="610">
        <f>SUM(D140:D170)</f>
        <v>22230</v>
      </c>
      <c r="E171" s="610">
        <f>SUM(E140:E170)</f>
        <v>919.48000000000013</v>
      </c>
      <c r="F171" s="610">
        <f>SUM(F140:F170)</f>
        <v>10693.552400000002</v>
      </c>
      <c r="G171" s="432">
        <f>F171/1000/A170</f>
        <v>0.33417351250000005</v>
      </c>
      <c r="H171" s="29" t="s">
        <v>1991</v>
      </c>
      <c r="I171" s="29"/>
      <c r="J171" s="29"/>
      <c r="K171" s="29"/>
      <c r="L171" s="29"/>
      <c r="M171" s="29"/>
      <c r="N171" s="29"/>
      <c r="O171" s="29"/>
    </row>
    <row r="172" spans="1:19">
      <c r="A172" s="121" t="s">
        <v>1992</v>
      </c>
      <c r="B172" s="610">
        <f>B171/31</f>
        <v>2.7096774193548385</v>
      </c>
      <c r="C172" s="610">
        <f>C171/31</f>
        <v>2576.1612903225805</v>
      </c>
      <c r="D172" s="610">
        <f>D171/31</f>
        <v>717.09677419354841</v>
      </c>
      <c r="E172" s="610">
        <f>E171/31</f>
        <v>29.660645161290326</v>
      </c>
      <c r="F172" s="610">
        <f>F171/31</f>
        <v>344.95330322580651</v>
      </c>
      <c r="G172" s="29"/>
      <c r="H172" s="29"/>
      <c r="I172" s="29"/>
      <c r="J172" s="29"/>
      <c r="K172" s="29"/>
      <c r="L172" s="29"/>
      <c r="M172" s="29"/>
      <c r="N172" s="29"/>
      <c r="O172" s="29"/>
    </row>
    <row r="173" spans="1:19">
      <c r="A173" s="121" t="s">
        <v>1993</v>
      </c>
      <c r="B173" s="610"/>
      <c r="C173" s="610">
        <f>C171/84</f>
        <v>950.72619047619048</v>
      </c>
      <c r="D173" s="610">
        <f>D171/84</f>
        <v>264.64285714285717</v>
      </c>
      <c r="E173" s="610">
        <f>E171/84</f>
        <v>10.946190476190477</v>
      </c>
      <c r="F173" s="641">
        <f>F171/84</f>
        <v>127.30419523809526</v>
      </c>
      <c r="G173" s="29"/>
      <c r="H173" s="29"/>
      <c r="I173" s="29"/>
      <c r="J173" s="29"/>
      <c r="K173" s="29"/>
      <c r="L173" s="29"/>
      <c r="M173" s="29"/>
      <c r="N173" s="29"/>
      <c r="O173" s="29"/>
    </row>
    <row r="176" spans="1:19">
      <c r="A176" s="937" t="s">
        <v>1994</v>
      </c>
      <c r="B176" s="938"/>
      <c r="C176" s="938"/>
      <c r="D176" s="938"/>
      <c r="E176" s="938"/>
      <c r="F176" s="938"/>
      <c r="G176" s="938"/>
      <c r="H176" s="938"/>
      <c r="I176" s="938"/>
      <c r="J176" s="939"/>
      <c r="K176" s="939"/>
      <c r="L176" s="939"/>
      <c r="M176" s="939"/>
      <c r="N176" s="939"/>
      <c r="O176" s="939"/>
      <c r="P176" s="939"/>
      <c r="Q176" s="939"/>
      <c r="R176" s="939"/>
      <c r="S176" s="939"/>
    </row>
    <row r="177" spans="1:8">
      <c r="A177" s="642" t="s">
        <v>1995</v>
      </c>
      <c r="B177" s="642" t="s">
        <v>1996</v>
      </c>
      <c r="C177" s="643" t="s">
        <v>1955</v>
      </c>
      <c r="D177" s="643" t="s">
        <v>1956</v>
      </c>
      <c r="E177" s="643" t="s">
        <v>1957</v>
      </c>
      <c r="F177" s="643" t="s">
        <v>1958</v>
      </c>
      <c r="G177" s="643" t="s">
        <v>1959</v>
      </c>
      <c r="H177" s="644" t="s">
        <v>21</v>
      </c>
    </row>
    <row r="178" spans="1:8">
      <c r="A178" s="645" t="s">
        <v>1997</v>
      </c>
      <c r="B178" s="645" t="s">
        <v>1998</v>
      </c>
      <c r="C178" s="646">
        <v>55.234867999999999</v>
      </c>
      <c r="D178" s="646">
        <v>460.032262</v>
      </c>
      <c r="E178" s="646">
        <v>741126.78102400003</v>
      </c>
      <c r="F178" s="646">
        <v>449.91359999999997</v>
      </c>
      <c r="G178" s="646">
        <v>236.3416</v>
      </c>
      <c r="H178" s="646">
        <f t="shared" ref="H178:H209" si="3">SUM(C178:G178)</f>
        <v>742328.30335400009</v>
      </c>
    </row>
    <row r="179" spans="1:8">
      <c r="A179" s="645" t="s">
        <v>1999</v>
      </c>
      <c r="B179" s="645" t="s">
        <v>2000</v>
      </c>
      <c r="C179" s="646">
        <v>35457.898647000002</v>
      </c>
      <c r="D179" s="646">
        <v>6531.1084680000004</v>
      </c>
      <c r="E179" s="646">
        <v>742396.524401</v>
      </c>
      <c r="F179" s="646">
        <v>206.21039999999999</v>
      </c>
      <c r="G179" s="646">
        <v>79.394000000000005</v>
      </c>
      <c r="H179" s="646">
        <f t="shared" si="3"/>
        <v>784671.135916</v>
      </c>
    </row>
    <row r="180" spans="1:8">
      <c r="A180" s="645" t="s">
        <v>2001</v>
      </c>
      <c r="B180" s="645" t="s">
        <v>2002</v>
      </c>
      <c r="C180" s="646">
        <v>4247.8416420000003</v>
      </c>
      <c r="D180" s="646">
        <v>102.576514</v>
      </c>
      <c r="E180" s="646">
        <v>522348.64679199998</v>
      </c>
      <c r="F180" s="646">
        <v>74.985600000000005</v>
      </c>
      <c r="G180" s="646">
        <v>1.57504</v>
      </c>
      <c r="H180" s="646">
        <f t="shared" si="3"/>
        <v>526775.62558800005</v>
      </c>
    </row>
    <row r="181" spans="1:8">
      <c r="A181" s="645" t="s">
        <v>2003</v>
      </c>
      <c r="B181" s="645" t="s">
        <v>2004</v>
      </c>
      <c r="C181" s="646">
        <v>0</v>
      </c>
      <c r="D181" s="646">
        <v>5610.9785410000004</v>
      </c>
      <c r="E181" s="646">
        <v>1142207.08357</v>
      </c>
      <c r="F181" s="646">
        <v>674.87040000000002</v>
      </c>
      <c r="G181" s="646">
        <v>50.414119999999997</v>
      </c>
      <c r="H181" s="646">
        <f t="shared" si="3"/>
        <v>1148543.3466310001</v>
      </c>
    </row>
    <row r="182" spans="1:8">
      <c r="A182" s="645" t="s">
        <v>2005</v>
      </c>
      <c r="B182" s="645" t="s">
        <v>2006</v>
      </c>
      <c r="C182" s="646">
        <v>19797.568913999999</v>
      </c>
      <c r="D182" s="646">
        <v>7457.7293810000001</v>
      </c>
      <c r="E182" s="646">
        <v>2488780.1936900001</v>
      </c>
      <c r="F182" s="646">
        <v>993.55920000000003</v>
      </c>
      <c r="G182" s="646">
        <v>3827.7653559999999</v>
      </c>
      <c r="H182" s="646">
        <f t="shared" si="3"/>
        <v>2520856.8165410003</v>
      </c>
    </row>
    <row r="183" spans="1:8">
      <c r="A183" s="645" t="s">
        <v>2007</v>
      </c>
      <c r="B183" s="645" t="s">
        <v>2008</v>
      </c>
      <c r="C183" s="646">
        <v>15397.746336</v>
      </c>
      <c r="D183" s="646">
        <v>13595.052626999999</v>
      </c>
      <c r="E183" s="646">
        <v>1658444.9206300001</v>
      </c>
      <c r="F183" s="646">
        <v>93.731999999999999</v>
      </c>
      <c r="G183" s="646">
        <v>67.579915999999997</v>
      </c>
      <c r="H183" s="646">
        <f t="shared" si="3"/>
        <v>1687599.0315090001</v>
      </c>
    </row>
    <row r="184" spans="1:8">
      <c r="A184" s="645" t="s">
        <v>2009</v>
      </c>
      <c r="B184" s="645" t="s">
        <v>2010</v>
      </c>
      <c r="C184" s="646">
        <v>15783.074371999999</v>
      </c>
      <c r="D184" s="646">
        <v>5300.1522130000003</v>
      </c>
      <c r="E184" s="646">
        <v>3443589.42985</v>
      </c>
      <c r="F184" s="646">
        <v>262.44959999999998</v>
      </c>
      <c r="G184" s="646">
        <v>220.20214799999999</v>
      </c>
      <c r="H184" s="646">
        <f t="shared" si="3"/>
        <v>3465155.3081829995</v>
      </c>
    </row>
    <row r="185" spans="1:8">
      <c r="A185" s="645" t="s">
        <v>2011</v>
      </c>
      <c r="B185" s="645" t="s">
        <v>2012</v>
      </c>
      <c r="C185" s="646">
        <v>18117.720950999999</v>
      </c>
      <c r="D185" s="646">
        <v>10322.430834999999</v>
      </c>
      <c r="E185" s="646">
        <v>3126080.0054600001</v>
      </c>
      <c r="F185" s="646">
        <v>262.44959999999998</v>
      </c>
      <c r="G185" s="646">
        <v>409.31480399999998</v>
      </c>
      <c r="H185" s="646">
        <f t="shared" si="3"/>
        <v>3155191.9216499999</v>
      </c>
    </row>
    <row r="186" spans="1:8">
      <c r="A186" s="645" t="s">
        <v>2013</v>
      </c>
      <c r="B186" s="645" t="s">
        <v>2014</v>
      </c>
      <c r="C186" s="646">
        <v>16311.595733</v>
      </c>
      <c r="D186" s="646">
        <v>9679.4503499999992</v>
      </c>
      <c r="E186" s="646">
        <v>8461259.5134100001</v>
      </c>
      <c r="F186" s="646">
        <v>206.21039999999999</v>
      </c>
      <c r="G186" s="646">
        <v>87.611599999999996</v>
      </c>
      <c r="H186" s="646">
        <f t="shared" si="3"/>
        <v>8487544.3814930003</v>
      </c>
    </row>
    <row r="187" spans="1:8">
      <c r="A187" s="645" t="s">
        <v>2015</v>
      </c>
      <c r="B187" s="645" t="s">
        <v>2016</v>
      </c>
      <c r="C187" s="646">
        <v>16228.951564999999</v>
      </c>
      <c r="D187" s="646">
        <v>12054.995080999999</v>
      </c>
      <c r="E187" s="646">
        <v>3521432.0813699998</v>
      </c>
      <c r="F187" s="646">
        <v>187.464</v>
      </c>
      <c r="G187" s="646">
        <v>35.477347999999999</v>
      </c>
      <c r="H187" s="646">
        <f t="shared" si="3"/>
        <v>3549938.9693639996</v>
      </c>
    </row>
    <row r="188" spans="1:8">
      <c r="A188" s="645" t="s">
        <v>2017</v>
      </c>
      <c r="B188" s="645" t="s">
        <v>2018</v>
      </c>
      <c r="C188" s="646">
        <v>8216.5580439999994</v>
      </c>
      <c r="D188" s="646">
        <v>2747.6986729999999</v>
      </c>
      <c r="E188" s="646">
        <v>4441775.3568399996</v>
      </c>
      <c r="F188" s="646">
        <v>131.22479999999999</v>
      </c>
      <c r="G188" s="646">
        <v>0</v>
      </c>
      <c r="H188" s="646">
        <f t="shared" si="3"/>
        <v>4452870.8383569997</v>
      </c>
    </row>
    <row r="189" spans="1:8">
      <c r="A189" s="645" t="s">
        <v>2019</v>
      </c>
      <c r="B189" s="645" t="s">
        <v>2020</v>
      </c>
      <c r="C189" s="646">
        <v>15237.998163</v>
      </c>
      <c r="D189" s="646">
        <v>3188.7889249999998</v>
      </c>
      <c r="E189" s="646">
        <v>5784042.6457700003</v>
      </c>
      <c r="F189" s="646">
        <v>187.464</v>
      </c>
      <c r="G189" s="646">
        <v>63.147976</v>
      </c>
      <c r="H189" s="646">
        <f t="shared" si="3"/>
        <v>5802720.0448340001</v>
      </c>
    </row>
    <row r="190" spans="1:8">
      <c r="A190" s="645" t="s">
        <v>2021</v>
      </c>
      <c r="B190" s="645" t="s">
        <v>2022</v>
      </c>
      <c r="C190" s="646">
        <v>10311.608279</v>
      </c>
      <c r="D190" s="646">
        <v>1763.861746</v>
      </c>
      <c r="E190" s="646">
        <v>5591651.6941299997</v>
      </c>
      <c r="F190" s="646">
        <v>168.7176</v>
      </c>
      <c r="G190" s="646">
        <v>93.132800000000003</v>
      </c>
      <c r="H190" s="646">
        <f t="shared" si="3"/>
        <v>5603989.0145549998</v>
      </c>
    </row>
    <row r="191" spans="1:8">
      <c r="A191" s="645" t="s">
        <v>2023</v>
      </c>
      <c r="B191" s="645" t="s">
        <v>2024</v>
      </c>
      <c r="C191" s="646">
        <v>34337.986582999998</v>
      </c>
      <c r="D191" s="646">
        <v>11475.762291999999</v>
      </c>
      <c r="E191" s="646">
        <v>2401260.9834199999</v>
      </c>
      <c r="F191" s="646">
        <v>93.731999999999999</v>
      </c>
      <c r="G191" s="646">
        <v>22.71396</v>
      </c>
      <c r="H191" s="646">
        <f t="shared" si="3"/>
        <v>2447191.1782549997</v>
      </c>
    </row>
    <row r="192" spans="1:8">
      <c r="A192" s="645" t="s">
        <v>2025</v>
      </c>
      <c r="B192" s="645" t="s">
        <v>2026</v>
      </c>
      <c r="C192" s="646">
        <v>4873.2150110000002</v>
      </c>
      <c r="D192" s="646">
        <v>2472.5918139999999</v>
      </c>
      <c r="E192" s="646">
        <v>4263620.6933500003</v>
      </c>
      <c r="F192" s="646">
        <v>56.239199999999997</v>
      </c>
      <c r="G192" s="646">
        <v>18.237079999999999</v>
      </c>
      <c r="H192" s="646">
        <f t="shared" si="3"/>
        <v>4271040.9764550002</v>
      </c>
    </row>
    <row r="193" spans="1:8">
      <c r="A193" s="645" t="s">
        <v>2027</v>
      </c>
      <c r="B193" s="645" t="s">
        <v>2028</v>
      </c>
      <c r="C193" s="646">
        <v>21114.507345000002</v>
      </c>
      <c r="D193" s="646">
        <v>2382.1800269999999</v>
      </c>
      <c r="E193" s="646">
        <v>2465203.3096599998</v>
      </c>
      <c r="F193" s="646">
        <v>18.746400000000001</v>
      </c>
      <c r="G193" s="646">
        <v>38.759680000000003</v>
      </c>
      <c r="H193" s="646">
        <f t="shared" si="3"/>
        <v>2488757.5031119999</v>
      </c>
    </row>
    <row r="194" spans="1:8">
      <c r="A194" s="645" t="s">
        <v>2029</v>
      </c>
      <c r="B194" s="645" t="s">
        <v>2030</v>
      </c>
      <c r="C194" s="646">
        <v>5522.4638590000004</v>
      </c>
      <c r="D194" s="646">
        <v>1994.8305660000001</v>
      </c>
      <c r="E194" s="646">
        <v>8992052.8346999995</v>
      </c>
      <c r="F194" s="646">
        <v>74.985600000000005</v>
      </c>
      <c r="G194" s="646">
        <v>28.092635999999999</v>
      </c>
      <c r="H194" s="646">
        <f t="shared" si="3"/>
        <v>8999673.2073609997</v>
      </c>
    </row>
    <row r="195" spans="1:8">
      <c r="A195" s="645" t="s">
        <v>2031</v>
      </c>
      <c r="B195" s="645" t="s">
        <v>2032</v>
      </c>
      <c r="C195" s="646">
        <v>11397.594158</v>
      </c>
      <c r="D195" s="646">
        <v>1698.4041319999999</v>
      </c>
      <c r="E195" s="646">
        <v>2232060.7672299999</v>
      </c>
      <c r="F195" s="646">
        <v>112.47839999999999</v>
      </c>
      <c r="G195" s="646">
        <v>49.125839999999997</v>
      </c>
      <c r="H195" s="646">
        <f t="shared" si="3"/>
        <v>2245318.3697599997</v>
      </c>
    </row>
    <row r="196" spans="1:8">
      <c r="A196" s="645" t="s">
        <v>2033</v>
      </c>
      <c r="B196" s="645" t="s">
        <v>2034</v>
      </c>
      <c r="C196" s="646">
        <v>9009.3942189999998</v>
      </c>
      <c r="D196" s="646">
        <v>2158.3928940000001</v>
      </c>
      <c r="E196" s="646">
        <v>3021607.46245</v>
      </c>
      <c r="F196" s="646">
        <v>112.47839999999999</v>
      </c>
      <c r="G196" s="646">
        <v>45.120187999999999</v>
      </c>
      <c r="H196" s="646">
        <f t="shared" si="3"/>
        <v>3032932.8481510002</v>
      </c>
    </row>
    <row r="197" spans="1:8">
      <c r="A197" s="645" t="s">
        <v>2035</v>
      </c>
      <c r="B197" s="645" t="s">
        <v>2036</v>
      </c>
      <c r="C197" s="646">
        <v>25018.596214000001</v>
      </c>
      <c r="D197" s="646">
        <v>8483.4752979999994</v>
      </c>
      <c r="E197" s="646">
        <v>1749735.40784</v>
      </c>
      <c r="F197" s="646">
        <v>149.97120000000001</v>
      </c>
      <c r="G197" s="646">
        <v>72.032399999999996</v>
      </c>
      <c r="H197" s="646">
        <f t="shared" si="3"/>
        <v>1783459.4829519999</v>
      </c>
    </row>
    <row r="198" spans="1:8">
      <c r="A198" s="645" t="s">
        <v>2037</v>
      </c>
      <c r="B198" s="645" t="s">
        <v>2038</v>
      </c>
      <c r="C198" s="646">
        <v>19736.703909</v>
      </c>
      <c r="D198" s="646">
        <v>4480.2449770000003</v>
      </c>
      <c r="E198" s="646">
        <v>1381227.9663199999</v>
      </c>
      <c r="F198" s="646">
        <v>112.47839999999999</v>
      </c>
      <c r="G198" s="646">
        <v>137.30240000000001</v>
      </c>
      <c r="H198" s="646">
        <f t="shared" si="3"/>
        <v>1405694.6960059998</v>
      </c>
    </row>
    <row r="199" spans="1:8">
      <c r="A199" s="645" t="s">
        <v>2039</v>
      </c>
      <c r="B199" s="645" t="s">
        <v>2040</v>
      </c>
      <c r="C199" s="646">
        <v>34793.976242999997</v>
      </c>
      <c r="D199" s="646">
        <v>3917.1514790000001</v>
      </c>
      <c r="E199" s="646">
        <v>2485464.1562899998</v>
      </c>
      <c r="F199" s="646">
        <v>112.47839999999999</v>
      </c>
      <c r="G199" s="646">
        <v>111.1516</v>
      </c>
      <c r="H199" s="646">
        <f t="shared" si="3"/>
        <v>2524398.9140119995</v>
      </c>
    </row>
    <row r="200" spans="1:8">
      <c r="A200" s="645" t="s">
        <v>2041</v>
      </c>
      <c r="B200" s="645" t="s">
        <v>2042</v>
      </c>
      <c r="C200" s="646">
        <v>4267.08788</v>
      </c>
      <c r="D200" s="646">
        <v>2580.803598</v>
      </c>
      <c r="E200" s="646">
        <v>178612.775311</v>
      </c>
      <c r="F200" s="646">
        <v>131.22479999999999</v>
      </c>
      <c r="G200" s="646">
        <v>187.3356</v>
      </c>
      <c r="H200" s="646">
        <f t="shared" si="3"/>
        <v>185779.227189</v>
      </c>
    </row>
    <row r="201" spans="1:8">
      <c r="A201" s="645" t="s">
        <v>2043</v>
      </c>
      <c r="B201" s="645" t="s">
        <v>2044</v>
      </c>
      <c r="C201" s="646">
        <v>19544.959352999998</v>
      </c>
      <c r="D201" s="646">
        <v>7622.5388320000002</v>
      </c>
      <c r="E201" s="646">
        <v>994275.98366899998</v>
      </c>
      <c r="F201" s="646">
        <v>243.70320000000001</v>
      </c>
      <c r="G201" s="646">
        <v>143.4228</v>
      </c>
      <c r="H201" s="646">
        <f t="shared" si="3"/>
        <v>1021830.6078539999</v>
      </c>
    </row>
    <row r="202" spans="1:8">
      <c r="A202" s="645" t="s">
        <v>2045</v>
      </c>
      <c r="B202" s="645" t="s">
        <v>2046</v>
      </c>
      <c r="C202" s="646">
        <v>30135.507076000002</v>
      </c>
      <c r="D202" s="646">
        <v>8232.633887</v>
      </c>
      <c r="E202" s="646">
        <v>2909459.51945</v>
      </c>
      <c r="F202" s="646">
        <v>112.47839999999999</v>
      </c>
      <c r="G202" s="646">
        <v>12.09742</v>
      </c>
      <c r="H202" s="646">
        <f t="shared" si="3"/>
        <v>2947952.2362329997</v>
      </c>
    </row>
    <row r="203" spans="1:8">
      <c r="A203" s="645" t="s">
        <v>2047</v>
      </c>
      <c r="B203" s="645" t="s">
        <v>2048</v>
      </c>
      <c r="C203" s="646">
        <v>24787.916893000001</v>
      </c>
      <c r="D203" s="646">
        <v>10543.177863000001</v>
      </c>
      <c r="E203" s="646">
        <v>920926.31504300004</v>
      </c>
      <c r="F203" s="646">
        <v>299.94240000000002</v>
      </c>
      <c r="G203" s="646">
        <v>219.86359999999999</v>
      </c>
      <c r="H203" s="646">
        <f t="shared" si="3"/>
        <v>956777.21579900011</v>
      </c>
    </row>
    <row r="204" spans="1:8">
      <c r="A204" s="645" t="s">
        <v>2049</v>
      </c>
      <c r="B204" s="645" t="s">
        <v>2050</v>
      </c>
      <c r="C204" s="646">
        <v>6664.8724350000002</v>
      </c>
      <c r="D204" s="646">
        <v>1230.2090000000001</v>
      </c>
      <c r="E204" s="646">
        <v>2894193.4491699999</v>
      </c>
      <c r="F204" s="646">
        <v>74.985600000000005</v>
      </c>
      <c r="G204" s="646">
        <v>68.721819999999994</v>
      </c>
      <c r="H204" s="646">
        <f t="shared" si="3"/>
        <v>2902232.2380249999</v>
      </c>
    </row>
    <row r="205" spans="1:8">
      <c r="A205" s="645" t="s">
        <v>2051</v>
      </c>
      <c r="B205" s="645" t="s">
        <v>2052</v>
      </c>
      <c r="C205" s="646">
        <v>9529.5220399999998</v>
      </c>
      <c r="D205" s="646">
        <v>3813.5093459999998</v>
      </c>
      <c r="E205" s="646">
        <v>1487474.10669</v>
      </c>
      <c r="F205" s="646">
        <v>187.464</v>
      </c>
      <c r="G205" s="646">
        <v>235.14320000000001</v>
      </c>
      <c r="H205" s="646">
        <f t="shared" si="3"/>
        <v>1501239.7452760001</v>
      </c>
    </row>
    <row r="206" spans="1:8">
      <c r="A206" s="645" t="s">
        <v>2053</v>
      </c>
      <c r="B206" s="645" t="s">
        <v>2054</v>
      </c>
      <c r="C206" s="646">
        <v>41477.519806999997</v>
      </c>
      <c r="D206" s="646">
        <v>11492.835064000001</v>
      </c>
      <c r="E206" s="646">
        <v>1171022.9271</v>
      </c>
      <c r="F206" s="646">
        <v>149.97120000000001</v>
      </c>
      <c r="G206" s="646">
        <v>62.428080000000001</v>
      </c>
      <c r="H206" s="646">
        <f t="shared" si="3"/>
        <v>1224205.6812509999</v>
      </c>
    </row>
    <row r="207" spans="1:8">
      <c r="A207" s="645" t="s">
        <v>2055</v>
      </c>
      <c r="B207" s="645" t="s">
        <v>2056</v>
      </c>
      <c r="C207" s="646">
        <v>40597.960488999997</v>
      </c>
      <c r="D207" s="646">
        <v>5154.8059400000002</v>
      </c>
      <c r="E207" s="646">
        <v>489759.13327200001</v>
      </c>
      <c r="F207" s="646">
        <v>93.731999999999999</v>
      </c>
      <c r="G207" s="646">
        <v>75.233154999999996</v>
      </c>
      <c r="H207" s="646">
        <f t="shared" si="3"/>
        <v>535680.86485599994</v>
      </c>
    </row>
    <row r="208" spans="1:8">
      <c r="A208" s="645" t="s">
        <v>2057</v>
      </c>
      <c r="B208" s="645" t="s">
        <v>2058</v>
      </c>
      <c r="C208" s="646">
        <v>26282.619850999999</v>
      </c>
      <c r="D208" s="646">
        <v>8406.0495850000007</v>
      </c>
      <c r="E208" s="646">
        <v>1195442.3131899999</v>
      </c>
      <c r="F208" s="646">
        <v>149.97120000000001</v>
      </c>
      <c r="G208" s="646">
        <v>29.640712000000001</v>
      </c>
      <c r="H208" s="646">
        <f t="shared" si="3"/>
        <v>1230310.5945379999</v>
      </c>
    </row>
    <row r="209" spans="1:8">
      <c r="A209" s="645" t="s">
        <v>2059</v>
      </c>
      <c r="B209" s="645" t="s">
        <v>2060</v>
      </c>
      <c r="C209" s="646">
        <v>40036.600472999999</v>
      </c>
      <c r="D209" s="646">
        <v>36728.481939999998</v>
      </c>
      <c r="E209" s="646">
        <v>646351.36393899994</v>
      </c>
      <c r="F209" s="646">
        <v>243.70320000000001</v>
      </c>
      <c r="G209" s="646">
        <v>182.328</v>
      </c>
      <c r="H209" s="646">
        <f t="shared" si="3"/>
        <v>723542.47755199985</v>
      </c>
    </row>
    <row r="210" spans="1:8">
      <c r="A210" s="645" t="s">
        <v>2061</v>
      </c>
      <c r="B210" s="645" t="s">
        <v>2062</v>
      </c>
      <c r="C210" s="646">
        <v>53664.157650000001</v>
      </c>
      <c r="D210" s="646">
        <v>26508.137713</v>
      </c>
      <c r="E210" s="646">
        <v>880084.57797400001</v>
      </c>
      <c r="F210" s="646">
        <v>299.94240000000002</v>
      </c>
      <c r="G210" s="646">
        <v>67.654387999999997</v>
      </c>
      <c r="H210" s="646">
        <f t="shared" ref="H210:H241" si="4">SUM(C210:G210)</f>
        <v>960624.47012500011</v>
      </c>
    </row>
    <row r="211" spans="1:8">
      <c r="A211" s="645" t="s">
        <v>2063</v>
      </c>
      <c r="B211" s="645" t="s">
        <v>2064</v>
      </c>
      <c r="C211" s="646">
        <v>33174.856590000003</v>
      </c>
      <c r="D211" s="646">
        <v>4190.5745079999997</v>
      </c>
      <c r="E211" s="646">
        <v>698630.68827899999</v>
      </c>
      <c r="F211" s="646">
        <v>318.68880000000001</v>
      </c>
      <c r="G211" s="646">
        <v>15.6648</v>
      </c>
      <c r="H211" s="646">
        <f t="shared" si="4"/>
        <v>736330.47297700006</v>
      </c>
    </row>
    <row r="212" spans="1:8">
      <c r="A212" s="645" t="s">
        <v>2065</v>
      </c>
      <c r="B212" s="645" t="s">
        <v>2066</v>
      </c>
      <c r="C212" s="646">
        <v>19254.491976000001</v>
      </c>
      <c r="D212" s="646">
        <v>10035.164185</v>
      </c>
      <c r="E212" s="646">
        <v>2451856.5913499999</v>
      </c>
      <c r="F212" s="646">
        <v>318.68880000000001</v>
      </c>
      <c r="G212" s="646">
        <v>107.84102</v>
      </c>
      <c r="H212" s="646">
        <f t="shared" si="4"/>
        <v>2481572.7773310002</v>
      </c>
    </row>
    <row r="213" spans="1:8">
      <c r="A213" s="645" t="s">
        <v>2067</v>
      </c>
      <c r="B213" s="645" t="s">
        <v>2068</v>
      </c>
      <c r="C213" s="646">
        <v>16287.394345999999</v>
      </c>
      <c r="D213" s="646">
        <v>4497.8576540000004</v>
      </c>
      <c r="E213" s="646">
        <v>2606326.1817999999</v>
      </c>
      <c r="F213" s="646">
        <v>56.239199999999997</v>
      </c>
      <c r="G213" s="646">
        <v>21.051608000000002</v>
      </c>
      <c r="H213" s="646">
        <f t="shared" si="4"/>
        <v>2627188.7246079999</v>
      </c>
    </row>
    <row r="214" spans="1:8">
      <c r="A214" s="645" t="s">
        <v>2069</v>
      </c>
      <c r="B214" s="645" t="s">
        <v>2070</v>
      </c>
      <c r="C214" s="646">
        <v>11855.175117999999</v>
      </c>
      <c r="D214" s="646">
        <v>2090.4057170000001</v>
      </c>
      <c r="E214" s="646">
        <v>2516235.2291700002</v>
      </c>
      <c r="F214" s="646">
        <v>74.985600000000005</v>
      </c>
      <c r="G214" s="646">
        <v>58.715608000000003</v>
      </c>
      <c r="H214" s="646">
        <f t="shared" si="4"/>
        <v>2530314.5112129999</v>
      </c>
    </row>
    <row r="215" spans="1:8">
      <c r="A215" s="645" t="s">
        <v>2071</v>
      </c>
      <c r="B215" s="645" t="s">
        <v>2072</v>
      </c>
      <c r="C215" s="646">
        <v>12357.365565</v>
      </c>
      <c r="D215" s="646">
        <v>6009.9297420000003</v>
      </c>
      <c r="E215" s="646">
        <v>1836924.79786</v>
      </c>
      <c r="F215" s="646">
        <v>56.239199999999997</v>
      </c>
      <c r="G215" s="646">
        <v>17.184200000000001</v>
      </c>
      <c r="H215" s="646">
        <f t="shared" si="4"/>
        <v>1855365.516567</v>
      </c>
    </row>
    <row r="216" spans="1:8">
      <c r="A216" s="645" t="s">
        <v>2073</v>
      </c>
      <c r="B216" s="645" t="s">
        <v>2074</v>
      </c>
      <c r="C216" s="646">
        <v>19159.073337000002</v>
      </c>
      <c r="D216" s="646">
        <v>10006.813987</v>
      </c>
      <c r="E216" s="646">
        <v>1648741.29012</v>
      </c>
      <c r="F216" s="646">
        <v>74.985600000000005</v>
      </c>
      <c r="G216" s="646">
        <v>32.956000000000003</v>
      </c>
      <c r="H216" s="646">
        <f t="shared" si="4"/>
        <v>1678015.1190440001</v>
      </c>
    </row>
    <row r="217" spans="1:8">
      <c r="A217" s="645" t="s">
        <v>2075</v>
      </c>
      <c r="B217" s="645" t="s">
        <v>2076</v>
      </c>
      <c r="C217" s="646">
        <v>21050.600934999999</v>
      </c>
      <c r="D217" s="646">
        <v>6618.8165799999997</v>
      </c>
      <c r="E217" s="646">
        <v>1448512.8701599999</v>
      </c>
      <c r="F217" s="646">
        <v>74.985600000000005</v>
      </c>
      <c r="G217" s="646">
        <v>7.8003</v>
      </c>
      <c r="H217" s="646">
        <f t="shared" si="4"/>
        <v>1476265.073575</v>
      </c>
    </row>
    <row r="218" spans="1:8">
      <c r="A218" s="645" t="s">
        <v>2077</v>
      </c>
      <c r="B218" s="645" t="s">
        <v>2078</v>
      </c>
      <c r="C218" s="646">
        <v>56451.831127999998</v>
      </c>
      <c r="D218" s="646">
        <v>13579.048703</v>
      </c>
      <c r="E218" s="646">
        <v>938421.01857499999</v>
      </c>
      <c r="F218" s="646">
        <v>281.19600000000003</v>
      </c>
      <c r="G218" s="646">
        <v>105.0954</v>
      </c>
      <c r="H218" s="646">
        <f t="shared" si="4"/>
        <v>1008838.189806</v>
      </c>
    </row>
    <row r="219" spans="1:8">
      <c r="A219" s="645" t="s">
        <v>2079</v>
      </c>
      <c r="B219" s="645" t="s">
        <v>2080</v>
      </c>
      <c r="C219" s="646">
        <v>51431.846174999999</v>
      </c>
      <c r="D219" s="646">
        <v>6928.871322</v>
      </c>
      <c r="E219" s="646">
        <v>747249.47922600002</v>
      </c>
      <c r="F219" s="646">
        <v>206.21039999999999</v>
      </c>
      <c r="G219" s="646">
        <v>137.44107199999999</v>
      </c>
      <c r="H219" s="646">
        <f t="shared" si="4"/>
        <v>805953.84819499997</v>
      </c>
    </row>
    <row r="220" spans="1:8">
      <c r="A220" s="645" t="s">
        <v>2081</v>
      </c>
      <c r="B220" s="645" t="s">
        <v>2082</v>
      </c>
      <c r="C220" s="646">
        <v>30558.174611999999</v>
      </c>
      <c r="D220" s="646">
        <v>6831.969333</v>
      </c>
      <c r="E220" s="646">
        <v>1104840.7670700001</v>
      </c>
      <c r="F220" s="646">
        <v>131.22479999999999</v>
      </c>
      <c r="G220" s="646">
        <v>81.534000000000006</v>
      </c>
      <c r="H220" s="646">
        <f t="shared" si="4"/>
        <v>1142443.6698149999</v>
      </c>
    </row>
    <row r="221" spans="1:8">
      <c r="A221" s="645" t="s">
        <v>2083</v>
      </c>
      <c r="B221" s="645" t="s">
        <v>2084</v>
      </c>
      <c r="C221" s="646">
        <v>18227.881300000001</v>
      </c>
      <c r="D221" s="646">
        <v>5948.7504220000001</v>
      </c>
      <c r="E221" s="646">
        <v>1487832.2022899999</v>
      </c>
      <c r="F221" s="646">
        <v>56.239199999999997</v>
      </c>
      <c r="G221" s="646">
        <v>20.458400000000001</v>
      </c>
      <c r="H221" s="646">
        <f t="shared" si="4"/>
        <v>1512085.5316119997</v>
      </c>
    </row>
    <row r="222" spans="1:8">
      <c r="A222" s="645" t="s">
        <v>2085</v>
      </c>
      <c r="B222" s="645" t="s">
        <v>2086</v>
      </c>
      <c r="C222" s="646">
        <v>8540.0173049999994</v>
      </c>
      <c r="D222" s="646">
        <v>2948.5954609999999</v>
      </c>
      <c r="E222" s="646">
        <v>1531314.35195</v>
      </c>
      <c r="F222" s="646">
        <v>74.985600000000005</v>
      </c>
      <c r="G222" s="646">
        <v>66.8964</v>
      </c>
      <c r="H222" s="646">
        <f t="shared" si="4"/>
        <v>1542944.846716</v>
      </c>
    </row>
    <row r="223" spans="1:8">
      <c r="A223" s="645" t="s">
        <v>2087</v>
      </c>
      <c r="B223" s="645" t="s">
        <v>2088</v>
      </c>
      <c r="C223" s="646">
        <v>48093.429372999999</v>
      </c>
      <c r="D223" s="646">
        <v>7789.8774270000004</v>
      </c>
      <c r="E223" s="646">
        <v>1307079.5295599999</v>
      </c>
      <c r="F223" s="646">
        <v>149.97120000000001</v>
      </c>
      <c r="G223" s="646">
        <v>65.569599999999994</v>
      </c>
      <c r="H223" s="646">
        <f t="shared" si="4"/>
        <v>1363178.3771599999</v>
      </c>
    </row>
    <row r="224" spans="1:8">
      <c r="A224" s="645" t="s">
        <v>2089</v>
      </c>
      <c r="B224" s="645" t="s">
        <v>2090</v>
      </c>
      <c r="C224" s="646">
        <v>35197.111047999999</v>
      </c>
      <c r="D224" s="646">
        <v>6317.1602860000003</v>
      </c>
      <c r="E224" s="646">
        <v>1156344.51691</v>
      </c>
      <c r="F224" s="646">
        <v>112.47839999999999</v>
      </c>
      <c r="G224" s="646">
        <v>89.580399999999997</v>
      </c>
      <c r="H224" s="646">
        <f t="shared" si="4"/>
        <v>1198060.8470439999</v>
      </c>
    </row>
    <row r="225" spans="1:8">
      <c r="A225" s="645" t="s">
        <v>2091</v>
      </c>
      <c r="B225" s="645" t="s">
        <v>2092</v>
      </c>
      <c r="C225" s="646">
        <v>24384.470208999999</v>
      </c>
      <c r="D225" s="646">
        <v>6716.1806960000004</v>
      </c>
      <c r="E225" s="646">
        <v>2153227.48746</v>
      </c>
      <c r="F225" s="646">
        <v>243.70320000000001</v>
      </c>
      <c r="G225" s="646">
        <v>114.1048</v>
      </c>
      <c r="H225" s="646">
        <f t="shared" si="4"/>
        <v>2184685.9463649997</v>
      </c>
    </row>
    <row r="226" spans="1:8">
      <c r="A226" s="645" t="s">
        <v>2093</v>
      </c>
      <c r="B226" s="645" t="s">
        <v>2094</v>
      </c>
      <c r="C226" s="646">
        <v>27208.481222999999</v>
      </c>
      <c r="D226" s="646">
        <v>11634.720072</v>
      </c>
      <c r="E226" s="646">
        <v>1061151.5118199999</v>
      </c>
      <c r="F226" s="646">
        <v>112.47839999999999</v>
      </c>
      <c r="G226" s="646">
        <v>0</v>
      </c>
      <c r="H226" s="646">
        <f t="shared" si="4"/>
        <v>1100107.1915149998</v>
      </c>
    </row>
    <row r="227" spans="1:8">
      <c r="A227" s="645" t="s">
        <v>2095</v>
      </c>
      <c r="B227" s="645" t="s">
        <v>2096</v>
      </c>
      <c r="C227" s="646">
        <v>33443.263951000001</v>
      </c>
      <c r="D227" s="646">
        <v>5893.3897230000002</v>
      </c>
      <c r="E227" s="646">
        <v>847423.04538200004</v>
      </c>
      <c r="F227" s="646">
        <v>168.7176</v>
      </c>
      <c r="G227" s="646">
        <v>44.725999999999999</v>
      </c>
      <c r="H227" s="646">
        <f t="shared" si="4"/>
        <v>886973.14265599998</v>
      </c>
    </row>
    <row r="228" spans="1:8">
      <c r="A228" s="645" t="s">
        <v>2097</v>
      </c>
      <c r="B228" s="645" t="s">
        <v>2098</v>
      </c>
      <c r="C228" s="646">
        <v>82162.167952000003</v>
      </c>
      <c r="D228" s="646">
        <v>9010.8029310000002</v>
      </c>
      <c r="E228" s="646">
        <v>1171385.0090099999</v>
      </c>
      <c r="F228" s="646">
        <v>168.7176</v>
      </c>
      <c r="G228" s="646">
        <v>63.087200000000003</v>
      </c>
      <c r="H228" s="646">
        <f t="shared" si="4"/>
        <v>1262789.7846929999</v>
      </c>
    </row>
    <row r="229" spans="1:8">
      <c r="A229" s="645" t="s">
        <v>2099</v>
      </c>
      <c r="B229" s="645" t="s">
        <v>2100</v>
      </c>
      <c r="C229" s="646">
        <v>65401.775229999999</v>
      </c>
      <c r="D229" s="646">
        <v>11951.107738000001</v>
      </c>
      <c r="E229" s="646">
        <v>656835.49686099996</v>
      </c>
      <c r="F229" s="646">
        <v>224.95679999999999</v>
      </c>
      <c r="G229" s="646">
        <v>380.14960000000002</v>
      </c>
      <c r="H229" s="646">
        <f t="shared" si="4"/>
        <v>734793.48622900003</v>
      </c>
    </row>
    <row r="230" spans="1:8">
      <c r="A230" s="645" t="s">
        <v>2101</v>
      </c>
      <c r="B230" s="645" t="s">
        <v>2102</v>
      </c>
      <c r="C230" s="646">
        <v>37950.340181</v>
      </c>
      <c r="D230" s="646">
        <v>13978.852306000001</v>
      </c>
      <c r="E230" s="646">
        <v>371351.97925999999</v>
      </c>
      <c r="F230" s="646">
        <v>318.68880000000001</v>
      </c>
      <c r="G230" s="646">
        <v>27.391999999999999</v>
      </c>
      <c r="H230" s="646">
        <f t="shared" si="4"/>
        <v>423627.25254700001</v>
      </c>
    </row>
    <row r="231" spans="1:8">
      <c r="A231" s="645" t="s">
        <v>2103</v>
      </c>
      <c r="B231" s="645" t="s">
        <v>2104</v>
      </c>
      <c r="C231" s="646">
        <v>25170.476828999999</v>
      </c>
      <c r="D231" s="646">
        <v>16190.612356</v>
      </c>
      <c r="E231" s="646">
        <v>472982.82398400002</v>
      </c>
      <c r="F231" s="646">
        <v>74.985600000000005</v>
      </c>
      <c r="G231" s="646">
        <v>19.816400000000002</v>
      </c>
      <c r="H231" s="646">
        <f t="shared" si="4"/>
        <v>514438.71516900003</v>
      </c>
    </row>
    <row r="232" spans="1:8">
      <c r="A232" s="645" t="s">
        <v>2105</v>
      </c>
      <c r="B232" s="645" t="s">
        <v>2106</v>
      </c>
      <c r="C232" s="646">
        <v>37624.573450000004</v>
      </c>
      <c r="D232" s="646">
        <v>7189.4354990000002</v>
      </c>
      <c r="E232" s="646">
        <v>658434.058341</v>
      </c>
      <c r="F232" s="646">
        <v>131.22479999999999</v>
      </c>
      <c r="G232" s="646">
        <v>64.414000000000001</v>
      </c>
      <c r="H232" s="646">
        <f t="shared" si="4"/>
        <v>703443.70608999999</v>
      </c>
    </row>
    <row r="233" spans="1:8">
      <c r="A233" s="645" t="s">
        <v>2107</v>
      </c>
      <c r="B233" s="645" t="s">
        <v>2108</v>
      </c>
      <c r="C233" s="646">
        <v>20198.107122000001</v>
      </c>
      <c r="D233" s="646">
        <v>4540.9265869999999</v>
      </c>
      <c r="E233" s="646">
        <v>1280407.22695</v>
      </c>
      <c r="F233" s="646">
        <v>112.47839999999999</v>
      </c>
      <c r="G233" s="646">
        <v>6.2916E-2</v>
      </c>
      <c r="H233" s="646">
        <f t="shared" si="4"/>
        <v>1305258.801975</v>
      </c>
    </row>
    <row r="234" spans="1:8">
      <c r="A234" s="645" t="s">
        <v>2109</v>
      </c>
      <c r="B234" s="645" t="s">
        <v>2110</v>
      </c>
      <c r="C234" s="646">
        <v>9447.3342890000004</v>
      </c>
      <c r="D234" s="646">
        <v>2379.1546600000001</v>
      </c>
      <c r="E234" s="646">
        <v>624254.90214499994</v>
      </c>
      <c r="F234" s="646">
        <v>149.97120000000001</v>
      </c>
      <c r="G234" s="646">
        <v>9.3732000000000006</v>
      </c>
      <c r="H234" s="646">
        <f t="shared" si="4"/>
        <v>636240.73549400002</v>
      </c>
    </row>
    <row r="235" spans="1:8">
      <c r="A235" s="645" t="s">
        <v>2111</v>
      </c>
      <c r="B235" s="645" t="s">
        <v>2112</v>
      </c>
      <c r="C235" s="646">
        <v>25731.460479000001</v>
      </c>
      <c r="D235" s="646">
        <v>631.30755299999998</v>
      </c>
      <c r="E235" s="646">
        <v>606895.52089499997</v>
      </c>
      <c r="F235" s="646">
        <v>56.239199999999997</v>
      </c>
      <c r="G235" s="646">
        <v>16.349599999999999</v>
      </c>
      <c r="H235" s="646">
        <f t="shared" si="4"/>
        <v>633330.87772699993</v>
      </c>
    </row>
    <row r="236" spans="1:8">
      <c r="A236" s="645" t="s">
        <v>2113</v>
      </c>
      <c r="B236" s="645" t="s">
        <v>2114</v>
      </c>
      <c r="C236" s="646">
        <v>52897.625532999999</v>
      </c>
      <c r="D236" s="646">
        <v>2960.7140570000001</v>
      </c>
      <c r="E236" s="646">
        <v>492770.87757800001</v>
      </c>
      <c r="F236" s="646">
        <v>149.97120000000001</v>
      </c>
      <c r="G236" s="646">
        <v>2.5251999999999999</v>
      </c>
      <c r="H236" s="646">
        <f t="shared" si="4"/>
        <v>548781.71356800012</v>
      </c>
    </row>
    <row r="237" spans="1:8">
      <c r="A237" s="645" t="s">
        <v>2115</v>
      </c>
      <c r="B237" s="645" t="s">
        <v>2116</v>
      </c>
      <c r="C237" s="646">
        <v>15046.968177999999</v>
      </c>
      <c r="D237" s="646">
        <v>6816.365374</v>
      </c>
      <c r="E237" s="646">
        <v>1939637.0950199999</v>
      </c>
      <c r="F237" s="646">
        <v>37.492800000000003</v>
      </c>
      <c r="G237" s="646">
        <v>0</v>
      </c>
      <c r="H237" s="646">
        <f t="shared" si="4"/>
        <v>1961537.9213719999</v>
      </c>
    </row>
    <row r="238" spans="1:8">
      <c r="A238" s="645" t="s">
        <v>2117</v>
      </c>
      <c r="B238" s="645" t="s">
        <v>2118</v>
      </c>
      <c r="C238" s="646">
        <v>62776.607757999998</v>
      </c>
      <c r="D238" s="646">
        <v>12375.884614000001</v>
      </c>
      <c r="E238" s="646">
        <v>2737930.0699200002</v>
      </c>
      <c r="F238" s="646">
        <v>93.731999999999999</v>
      </c>
      <c r="G238" s="646">
        <v>63.523332000000003</v>
      </c>
      <c r="H238" s="646">
        <f t="shared" si="4"/>
        <v>2813239.8176239999</v>
      </c>
    </row>
    <row r="239" spans="1:8">
      <c r="A239" s="645" t="s">
        <v>2119</v>
      </c>
      <c r="B239" s="645" t="s">
        <v>2120</v>
      </c>
      <c r="C239" s="646">
        <v>26472.693911999999</v>
      </c>
      <c r="D239" s="646">
        <v>2089.2723609999998</v>
      </c>
      <c r="E239" s="646">
        <v>3007380.24058</v>
      </c>
      <c r="F239" s="646">
        <v>56.239199999999997</v>
      </c>
      <c r="G239" s="646">
        <v>1.8695040000000001</v>
      </c>
      <c r="H239" s="646">
        <f t="shared" si="4"/>
        <v>3036000.3155570002</v>
      </c>
    </row>
    <row r="240" spans="1:8">
      <c r="A240" s="645" t="s">
        <v>2121</v>
      </c>
      <c r="B240" s="645" t="s">
        <v>2122</v>
      </c>
      <c r="C240" s="646">
        <v>13708.801488999999</v>
      </c>
      <c r="D240" s="646">
        <v>926.07595800000001</v>
      </c>
      <c r="E240" s="646">
        <v>3071274.2958300002</v>
      </c>
      <c r="F240" s="646">
        <v>56.239199999999997</v>
      </c>
      <c r="G240" s="646">
        <v>0</v>
      </c>
      <c r="H240" s="646">
        <f t="shared" si="4"/>
        <v>3085965.4124770002</v>
      </c>
    </row>
    <row r="241" spans="1:8">
      <c r="A241" s="645" t="s">
        <v>2123</v>
      </c>
      <c r="B241" s="645" t="s">
        <v>2124</v>
      </c>
      <c r="C241" s="646">
        <v>16536.908438999999</v>
      </c>
      <c r="D241" s="646">
        <v>1735.5238159999999</v>
      </c>
      <c r="E241" s="646">
        <v>2601870.2035300001</v>
      </c>
      <c r="F241" s="646">
        <v>149.97120000000001</v>
      </c>
      <c r="G241" s="646">
        <v>136.25251600000001</v>
      </c>
      <c r="H241" s="646">
        <f t="shared" si="4"/>
        <v>2620428.859501</v>
      </c>
    </row>
    <row r="242" spans="1:8">
      <c r="A242" s="645" t="s">
        <v>2125</v>
      </c>
      <c r="B242" s="645" t="s">
        <v>2126</v>
      </c>
      <c r="C242" s="646">
        <v>25365.233571000001</v>
      </c>
      <c r="D242" s="646">
        <v>6568.7559709999996</v>
      </c>
      <c r="E242" s="646">
        <v>2204124.6834100001</v>
      </c>
      <c r="F242" s="646">
        <v>56.239199999999997</v>
      </c>
      <c r="G242" s="646">
        <v>73.859960000000001</v>
      </c>
      <c r="H242" s="646">
        <f t="shared" ref="H242:H273" si="5">SUM(C242:G242)</f>
        <v>2236188.7721120003</v>
      </c>
    </row>
    <row r="243" spans="1:8">
      <c r="A243" s="645" t="s">
        <v>2127</v>
      </c>
      <c r="B243" s="645" t="s">
        <v>2128</v>
      </c>
      <c r="C243" s="646">
        <v>14324.000247</v>
      </c>
      <c r="D243" s="646">
        <v>7601.7039940000004</v>
      </c>
      <c r="E243" s="646">
        <v>944373.06984899996</v>
      </c>
      <c r="F243" s="646">
        <v>56.239199999999997</v>
      </c>
      <c r="G243" s="646">
        <v>27.3064</v>
      </c>
      <c r="H243" s="646">
        <f t="shared" si="5"/>
        <v>966382.31968999992</v>
      </c>
    </row>
    <row r="244" spans="1:8">
      <c r="A244" s="645" t="s">
        <v>2129</v>
      </c>
      <c r="B244" s="645" t="s">
        <v>2130</v>
      </c>
      <c r="C244" s="646">
        <v>12996.336558999999</v>
      </c>
      <c r="D244" s="646">
        <v>6017.5905419999999</v>
      </c>
      <c r="E244" s="646">
        <v>1757534.0039299999</v>
      </c>
      <c r="F244" s="646">
        <v>56.239199999999997</v>
      </c>
      <c r="G244" s="646">
        <v>35.31</v>
      </c>
      <c r="H244" s="646">
        <f t="shared" si="5"/>
        <v>1776639.4802309999</v>
      </c>
    </row>
    <row r="245" spans="1:8">
      <c r="A245" s="645" t="s">
        <v>2131</v>
      </c>
      <c r="B245" s="645" t="s">
        <v>2132</v>
      </c>
      <c r="C245" s="646">
        <v>11869.460467999999</v>
      </c>
      <c r="D245" s="646">
        <v>5566.8367330000001</v>
      </c>
      <c r="E245" s="646">
        <v>1310507.6136099999</v>
      </c>
      <c r="F245" s="646">
        <v>431.16719999999998</v>
      </c>
      <c r="G245" s="646">
        <v>405.44482799999997</v>
      </c>
      <c r="H245" s="646">
        <f t="shared" si="5"/>
        <v>1328780.5228389998</v>
      </c>
    </row>
    <row r="246" spans="1:8">
      <c r="A246" s="645" t="s">
        <v>2133</v>
      </c>
      <c r="B246" s="645" t="s">
        <v>2134</v>
      </c>
      <c r="C246" s="646">
        <v>43247.918524000001</v>
      </c>
      <c r="D246" s="646">
        <v>10717.245018</v>
      </c>
      <c r="E246" s="646">
        <v>1359144.1962900001</v>
      </c>
      <c r="F246" s="646">
        <v>112.47839999999999</v>
      </c>
      <c r="G246" s="646">
        <v>56.111227999999997</v>
      </c>
      <c r="H246" s="646">
        <f t="shared" si="5"/>
        <v>1413277.94946</v>
      </c>
    </row>
    <row r="247" spans="1:8">
      <c r="A247" s="645" t="s">
        <v>2135</v>
      </c>
      <c r="B247" s="645" t="s">
        <v>2136</v>
      </c>
      <c r="C247" s="646">
        <v>50984.465874000001</v>
      </c>
      <c r="D247" s="646">
        <v>5616.6553549999999</v>
      </c>
      <c r="E247" s="646">
        <v>4670526.4501499999</v>
      </c>
      <c r="F247" s="646">
        <v>74.985600000000005</v>
      </c>
      <c r="G247" s="646">
        <v>0</v>
      </c>
      <c r="H247" s="646">
        <f t="shared" si="5"/>
        <v>4727202.5569790006</v>
      </c>
    </row>
    <row r="248" spans="1:8">
      <c r="A248" s="645" t="s">
        <v>2137</v>
      </c>
      <c r="B248" s="645" t="s">
        <v>2138</v>
      </c>
      <c r="C248" s="646">
        <v>11242.046743000001</v>
      </c>
      <c r="D248" s="646">
        <v>2322.8074310000002</v>
      </c>
      <c r="E248" s="646">
        <v>4655397.3201799998</v>
      </c>
      <c r="F248" s="646">
        <v>318.68880000000001</v>
      </c>
      <c r="G248" s="646">
        <v>44.670360000000002</v>
      </c>
      <c r="H248" s="646">
        <f t="shared" si="5"/>
        <v>4669325.5335139995</v>
      </c>
    </row>
    <row r="249" spans="1:8">
      <c r="A249" s="645" t="s">
        <v>2139</v>
      </c>
      <c r="B249" s="645" t="s">
        <v>2140</v>
      </c>
      <c r="C249" s="646">
        <v>39.529187</v>
      </c>
      <c r="D249" s="646">
        <v>141.752295</v>
      </c>
      <c r="E249" s="646">
        <v>404675.63123200001</v>
      </c>
      <c r="F249" s="646">
        <v>56.239199999999997</v>
      </c>
      <c r="G249" s="646">
        <v>0</v>
      </c>
      <c r="H249" s="646">
        <f t="shared" si="5"/>
        <v>404913.15191400005</v>
      </c>
    </row>
    <row r="250" spans="1:8">
      <c r="A250" s="645" t="s">
        <v>2141</v>
      </c>
      <c r="B250" s="645" t="s">
        <v>2142</v>
      </c>
      <c r="C250" s="646">
        <v>15255.812259</v>
      </c>
      <c r="D250" s="646">
        <v>5915.4060440000003</v>
      </c>
      <c r="E250" s="646">
        <v>1306190.3628100001</v>
      </c>
      <c r="F250" s="646">
        <v>93.731999999999999</v>
      </c>
      <c r="G250" s="646">
        <v>29.262360000000001</v>
      </c>
      <c r="H250" s="646">
        <f t="shared" si="5"/>
        <v>1327484.5754730003</v>
      </c>
    </row>
    <row r="251" spans="1:8">
      <c r="A251" s="645" t="s">
        <v>2143</v>
      </c>
      <c r="B251" s="645" t="s">
        <v>2144</v>
      </c>
      <c r="C251" s="646">
        <v>37439.683775999998</v>
      </c>
      <c r="D251" s="646">
        <v>7826.9875279999997</v>
      </c>
      <c r="E251" s="646">
        <v>887622.84815400001</v>
      </c>
      <c r="F251" s="646">
        <v>112.47839999999999</v>
      </c>
      <c r="G251" s="646">
        <v>63.276375999999999</v>
      </c>
      <c r="H251" s="646">
        <f t="shared" si="5"/>
        <v>933065.27423400001</v>
      </c>
    </row>
    <row r="252" spans="1:8">
      <c r="A252" s="645" t="s">
        <v>2145</v>
      </c>
      <c r="B252" s="645" t="s">
        <v>2146</v>
      </c>
      <c r="C252" s="646">
        <v>28132.668326999999</v>
      </c>
      <c r="D252" s="646">
        <v>9672.5177270000004</v>
      </c>
      <c r="E252" s="646">
        <v>1174530.5492799999</v>
      </c>
      <c r="F252" s="646">
        <v>281.19600000000003</v>
      </c>
      <c r="G252" s="646">
        <v>69.614199999999997</v>
      </c>
      <c r="H252" s="646">
        <f t="shared" si="5"/>
        <v>1212686.5455339998</v>
      </c>
    </row>
    <row r="253" spans="1:8">
      <c r="A253" s="645" t="s">
        <v>2147</v>
      </c>
      <c r="B253" s="645" t="s">
        <v>2032</v>
      </c>
      <c r="C253" s="646">
        <v>30567.370322999999</v>
      </c>
      <c r="D253" s="646">
        <v>9432.1808259999998</v>
      </c>
      <c r="E253" s="646">
        <v>1355918.9082800001</v>
      </c>
      <c r="F253" s="646">
        <v>187.464</v>
      </c>
      <c r="G253" s="646">
        <v>102.1208</v>
      </c>
      <c r="H253" s="646">
        <f t="shared" si="5"/>
        <v>1396208.0442289999</v>
      </c>
    </row>
    <row r="254" spans="1:8">
      <c r="A254" s="645" t="s">
        <v>2148</v>
      </c>
      <c r="B254" s="645" t="s">
        <v>2149</v>
      </c>
      <c r="C254" s="646">
        <v>10260.423518</v>
      </c>
      <c r="D254" s="646">
        <v>4220.3552140000002</v>
      </c>
      <c r="E254" s="646">
        <v>972506.69591600006</v>
      </c>
      <c r="F254" s="646">
        <v>168.7176</v>
      </c>
      <c r="G254" s="646">
        <v>62.536791999999998</v>
      </c>
      <c r="H254" s="646">
        <f t="shared" si="5"/>
        <v>987218.72904000012</v>
      </c>
    </row>
    <row r="255" spans="1:8">
      <c r="A255" s="645" t="s">
        <v>2150</v>
      </c>
      <c r="B255" s="645" t="s">
        <v>2151</v>
      </c>
      <c r="C255" s="646">
        <v>26608.326441000001</v>
      </c>
      <c r="D255" s="646">
        <v>5638.1906550000003</v>
      </c>
      <c r="E255" s="646">
        <v>2427898.5990399998</v>
      </c>
      <c r="F255" s="646">
        <v>131.22479999999999</v>
      </c>
      <c r="G255" s="646">
        <v>49.294257999999999</v>
      </c>
      <c r="H255" s="646">
        <f t="shared" si="5"/>
        <v>2460325.6351939994</v>
      </c>
    </row>
    <row r="256" spans="1:8">
      <c r="A256" s="645" t="s">
        <v>2152</v>
      </c>
      <c r="B256" s="645" t="s">
        <v>2153</v>
      </c>
      <c r="C256" s="646">
        <v>15220.744273</v>
      </c>
      <c r="D256" s="646">
        <v>7687.7666799999997</v>
      </c>
      <c r="E256" s="646">
        <v>2947778.6874799998</v>
      </c>
      <c r="F256" s="646">
        <v>56.239199999999997</v>
      </c>
      <c r="G256" s="646">
        <v>45.659467999999997</v>
      </c>
      <c r="H256" s="646">
        <f t="shared" si="5"/>
        <v>2970789.0971009997</v>
      </c>
    </row>
    <row r="257" spans="1:8">
      <c r="A257" s="645" t="s">
        <v>2154</v>
      </c>
      <c r="B257" s="645" t="s">
        <v>2155</v>
      </c>
      <c r="C257" s="646">
        <v>32609.360289</v>
      </c>
      <c r="D257" s="646">
        <v>5167.5603810000002</v>
      </c>
      <c r="E257" s="646">
        <v>2978331.5608399999</v>
      </c>
      <c r="F257" s="646">
        <v>56.239199999999997</v>
      </c>
      <c r="G257" s="646">
        <v>38.665520000000001</v>
      </c>
      <c r="H257" s="646">
        <f t="shared" si="5"/>
        <v>3016203.3862299998</v>
      </c>
    </row>
    <row r="258" spans="1:8">
      <c r="A258" s="645" t="s">
        <v>2156</v>
      </c>
      <c r="B258" s="645" t="s">
        <v>2157</v>
      </c>
      <c r="C258" s="646">
        <v>38093.628061000003</v>
      </c>
      <c r="D258" s="646">
        <v>10154.286673000001</v>
      </c>
      <c r="E258" s="646">
        <v>2777344.7465599999</v>
      </c>
      <c r="F258" s="646">
        <v>187.464</v>
      </c>
      <c r="G258" s="646">
        <v>184.66616400000001</v>
      </c>
      <c r="H258" s="646">
        <f t="shared" si="5"/>
        <v>2825964.791458</v>
      </c>
    </row>
    <row r="259" spans="1:8">
      <c r="A259" s="645" t="s">
        <v>2158</v>
      </c>
      <c r="B259" s="645" t="s">
        <v>2159</v>
      </c>
      <c r="C259" s="646">
        <v>28559.736342</v>
      </c>
      <c r="D259" s="646">
        <v>14888.413473000001</v>
      </c>
      <c r="E259" s="646">
        <v>2841878.1974499999</v>
      </c>
      <c r="F259" s="646">
        <v>112.47839999999999</v>
      </c>
      <c r="G259" s="646">
        <v>28.847200000000001</v>
      </c>
      <c r="H259" s="646">
        <f t="shared" si="5"/>
        <v>2885467.6728650001</v>
      </c>
    </row>
    <row r="260" spans="1:8">
      <c r="A260" s="647" t="s">
        <v>21</v>
      </c>
      <c r="B260" s="648"/>
      <c r="C260" s="649">
        <f t="shared" ref="C260:H260" si="6">SUM(C178:C259)</f>
        <v>2028575.0088160003</v>
      </c>
      <c r="D260" s="649">
        <f t="shared" si="6"/>
        <v>576162.24603100005</v>
      </c>
      <c r="E260" s="649">
        <f t="shared" si="6"/>
        <v>166636776.40635198</v>
      </c>
      <c r="F260" s="649">
        <f t="shared" si="6"/>
        <v>13572.393599999998</v>
      </c>
      <c r="G260" s="649">
        <f t="shared" si="6"/>
        <v>10066.442257000002</v>
      </c>
      <c r="H260" s="649">
        <f t="shared" si="6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0">
    <tabColor theme="5"/>
  </sheetPr>
  <dimension ref="A1:M30"/>
  <sheetViews>
    <sheetView zoomScale="85" zoomScaleNormal="85" workbookViewId="0">
      <selection activeCell="E31" sqref="E31"/>
    </sheetView>
  </sheetViews>
  <sheetFormatPr defaultRowHeight="16.5"/>
  <cols>
    <col min="1" max="11" width="15.625" style="29" customWidth="1"/>
    <col min="12" max="12" width="15.625" style="30" customWidth="1"/>
    <col min="13" max="13" width="13" style="29" hidden="1" customWidth="1"/>
    <col min="14" max="14" width="10.875" style="29" bestFit="1" customWidth="1"/>
    <col min="15" max="24" width="9" style="29" customWidth="1"/>
    <col min="25" max="16384" width="9" style="29"/>
  </cols>
  <sheetData>
    <row r="1" spans="1:13" ht="17.25" customHeight="1">
      <c r="A1" s="116" t="s">
        <v>2160</v>
      </c>
      <c r="M1" s="29" t="s">
        <v>848</v>
      </c>
    </row>
    <row r="2" spans="1:13">
      <c r="A2" s="46" t="s">
        <v>2161</v>
      </c>
      <c r="B2" s="46" t="s">
        <v>840</v>
      </c>
      <c r="G2" s="100"/>
    </row>
    <row r="3" spans="1:13">
      <c r="A3" s="179">
        <f>G3</f>
        <v>0.94446467136871992</v>
      </c>
      <c r="B3" s="179">
        <f>H3</f>
        <v>5.5535328631280058E-2</v>
      </c>
      <c r="D3" s="81">
        <f>'환경연계형(물재생센터)'!Z90</f>
        <v>3154273.9509202451</v>
      </c>
      <c r="E3" s="81">
        <f>'환경연계형(자원회수)'!C15</f>
        <v>185474</v>
      </c>
      <c r="G3" s="86">
        <f>D3/SUM($D$3:$E$3)</f>
        <v>0.94446467136871992</v>
      </c>
      <c r="H3" s="86">
        <f>E3/SUM($D$3:$E$3)</f>
        <v>5.5535328631280058E-2</v>
      </c>
      <c r="M3" s="71" t="s">
        <v>2162</v>
      </c>
    </row>
    <row r="4" spans="1:13">
      <c r="G4" s="100"/>
    </row>
    <row r="5" spans="1:13" ht="17.25" customHeight="1">
      <c r="A5" s="116" t="s">
        <v>2163</v>
      </c>
    </row>
    <row r="6" spans="1:13">
      <c r="I6" s="49" t="s">
        <v>2164</v>
      </c>
    </row>
    <row r="7" spans="1:13">
      <c r="A7" s="941" t="s">
        <v>839</v>
      </c>
      <c r="B7" s="838"/>
      <c r="C7" s="838"/>
      <c r="D7" s="839"/>
      <c r="E7" s="941" t="s">
        <v>840</v>
      </c>
      <c r="F7" s="838"/>
      <c r="G7" s="838"/>
      <c r="H7" s="839"/>
      <c r="I7" s="942" t="s">
        <v>21</v>
      </c>
    </row>
    <row r="8" spans="1:13">
      <c r="A8" s="942" t="s">
        <v>6</v>
      </c>
      <c r="B8" s="839"/>
      <c r="C8" s="180" t="s">
        <v>11</v>
      </c>
      <c r="D8" s="942" t="s">
        <v>1395</v>
      </c>
      <c r="E8" s="942" t="s">
        <v>6</v>
      </c>
      <c r="F8" s="839"/>
      <c r="G8" s="942" t="s">
        <v>16</v>
      </c>
      <c r="H8" s="942" t="s">
        <v>1395</v>
      </c>
      <c r="I8" s="851"/>
    </row>
    <row r="9" spans="1:13">
      <c r="A9" s="180" t="s">
        <v>2165</v>
      </c>
      <c r="B9" s="180" t="s">
        <v>1125</v>
      </c>
      <c r="C9" s="180" t="s">
        <v>2166</v>
      </c>
      <c r="D9" s="827"/>
      <c r="E9" s="180" t="s">
        <v>2167</v>
      </c>
      <c r="F9" s="180" t="s">
        <v>117</v>
      </c>
      <c r="G9" s="827"/>
      <c r="H9" s="827"/>
      <c r="I9" s="827"/>
    </row>
    <row r="10" spans="1:13">
      <c r="A10" s="117">
        <v>181772.16605984181</v>
      </c>
      <c r="B10" s="117">
        <v>3442.6541219427131</v>
      </c>
      <c r="C10" s="117">
        <v>40307.037951961807</v>
      </c>
      <c r="D10" s="153">
        <f>SUM(A10:C10)</f>
        <v>225521.85813374631</v>
      </c>
      <c r="E10" s="117">
        <v>385546.73431316519</v>
      </c>
      <c r="F10" s="117">
        <v>214274.3918236162</v>
      </c>
      <c r="G10" s="117">
        <v>101128.82423688289</v>
      </c>
      <c r="H10" s="153">
        <f>SUM(E10:G10)</f>
        <v>700949.95037366427</v>
      </c>
      <c r="I10" s="153">
        <f>D10+H10</f>
        <v>926471.80850741058</v>
      </c>
    </row>
    <row r="11" spans="1:13">
      <c r="A11" s="81"/>
      <c r="B11" s="81"/>
      <c r="C11" s="81"/>
      <c r="L11" s="177"/>
    </row>
    <row r="12" spans="1:13">
      <c r="M12" s="72"/>
    </row>
    <row r="13" spans="1:13" ht="17.25" customHeight="1">
      <c r="A13" s="116" t="s">
        <v>2168</v>
      </c>
    </row>
    <row r="14" spans="1:13">
      <c r="J14" s="49" t="s">
        <v>2164</v>
      </c>
    </row>
    <row r="15" spans="1:13">
      <c r="A15" s="942" t="s">
        <v>839</v>
      </c>
      <c r="B15" s="838"/>
      <c r="C15" s="838"/>
      <c r="D15" s="838"/>
      <c r="E15" s="838"/>
      <c r="F15" s="839"/>
      <c r="G15" s="942" t="s">
        <v>840</v>
      </c>
      <c r="H15" s="838"/>
      <c r="I15" s="839"/>
      <c r="J15" s="942" t="s">
        <v>21</v>
      </c>
    </row>
    <row r="16" spans="1:13">
      <c r="A16" s="942" t="s">
        <v>6</v>
      </c>
      <c r="B16" s="838"/>
      <c r="C16" s="839"/>
      <c r="D16" s="180" t="s">
        <v>11</v>
      </c>
      <c r="E16" s="180" t="s">
        <v>17</v>
      </c>
      <c r="F16" s="942" t="s">
        <v>1395</v>
      </c>
      <c r="G16" s="180" t="s">
        <v>11</v>
      </c>
      <c r="H16" s="180" t="s">
        <v>17</v>
      </c>
      <c r="I16" s="942" t="s">
        <v>1395</v>
      </c>
      <c r="J16" s="851"/>
    </row>
    <row r="17" spans="1:10">
      <c r="A17" s="180" t="s">
        <v>2169</v>
      </c>
      <c r="B17" s="180" t="s">
        <v>109</v>
      </c>
      <c r="C17" s="180" t="s">
        <v>2170</v>
      </c>
      <c r="D17" s="180" t="s">
        <v>2171</v>
      </c>
      <c r="E17" s="180" t="s">
        <v>1125</v>
      </c>
      <c r="F17" s="827"/>
      <c r="G17" s="180" t="s">
        <v>2167</v>
      </c>
      <c r="H17" s="180" t="s">
        <v>117</v>
      </c>
      <c r="I17" s="827"/>
      <c r="J17" s="827"/>
    </row>
    <row r="18" spans="1:10">
      <c r="A18" s="117">
        <v>2474.5408508807818</v>
      </c>
      <c r="B18" s="117">
        <v>26545.45454545454</v>
      </c>
      <c r="C18" s="117">
        <v>146744.43089837729</v>
      </c>
      <c r="D18" s="117">
        <v>660621.37096366368</v>
      </c>
      <c r="E18" s="117">
        <v>143300.47782586541</v>
      </c>
      <c r="F18" s="153">
        <f>SUM(A18:E18)</f>
        <v>979686.27508424164</v>
      </c>
      <c r="G18" s="117">
        <v>11266444.7247882</v>
      </c>
      <c r="H18" s="117">
        <v>182957.36532631851</v>
      </c>
      <c r="I18" s="153">
        <f>SUM(G18:H18)</f>
        <v>11449402.090114519</v>
      </c>
      <c r="J18" s="153">
        <f>I18+F18</f>
        <v>12429088.365198761</v>
      </c>
    </row>
    <row r="19" spans="1:10">
      <c r="H19" s="29" t="s">
        <v>2172</v>
      </c>
    </row>
    <row r="21" spans="1:10" ht="17.25" customHeight="1">
      <c r="A21" s="910" t="s">
        <v>923</v>
      </c>
      <c r="B21" s="832"/>
      <c r="C21" s="832"/>
      <c r="D21" s="832"/>
      <c r="E21" s="832"/>
      <c r="F21" s="832"/>
      <c r="G21" s="832"/>
      <c r="H21" s="832"/>
      <c r="I21" s="832"/>
    </row>
    <row r="22" spans="1:10">
      <c r="A22" s="154"/>
      <c r="B22" s="154" t="s">
        <v>65</v>
      </c>
      <c r="C22" s="154" t="s">
        <v>67</v>
      </c>
      <c r="D22" s="154" t="s">
        <v>16</v>
      </c>
      <c r="E22" s="154" t="s">
        <v>6</v>
      </c>
      <c r="F22" s="154" t="s">
        <v>11</v>
      </c>
      <c r="G22" s="154" t="s">
        <v>17</v>
      </c>
      <c r="H22" s="154" t="s">
        <v>560</v>
      </c>
      <c r="I22" s="154" t="s">
        <v>21</v>
      </c>
    </row>
    <row r="23" spans="1:10">
      <c r="A23" s="154" t="s">
        <v>561</v>
      </c>
      <c r="B23" s="155">
        <f>E6</f>
        <v>0</v>
      </c>
      <c r="C23" s="155">
        <f>C19</f>
        <v>0</v>
      </c>
      <c r="D23" s="155">
        <f>G10*환경연계형!$B$3</f>
        <v>5616.2224880902513</v>
      </c>
      <c r="E23" s="155">
        <f>(A10+B10)*환경연계형!$A$3+(E10+F10)*환경연계형!$B$3</f>
        <v>208240.11763559631</v>
      </c>
      <c r="F23" s="155">
        <f>C10*환경연계형!$A$3</f>
        <v>38068.57335314613</v>
      </c>
      <c r="G23" s="155">
        <v>0</v>
      </c>
      <c r="H23" s="155">
        <v>0</v>
      </c>
      <c r="I23" s="155">
        <f>SUM(B23:H23)</f>
        <v>251924.91347683268</v>
      </c>
    </row>
    <row r="24" spans="1:10">
      <c r="A24" s="154" t="s">
        <v>562</v>
      </c>
      <c r="B24" s="155">
        <v>0</v>
      </c>
      <c r="C24" s="155">
        <v>0</v>
      </c>
      <c r="D24" s="155">
        <v>0</v>
      </c>
      <c r="E24" s="155">
        <f>(A18+B18)*환경연계형!A3</f>
        <v>27408.360415121606</v>
      </c>
      <c r="F24" s="155">
        <f>D18*환경연계형!A3+환경연계형!B3*G18</f>
        <v>1249619.2563236142</v>
      </c>
      <c r="G24" s="155">
        <f>E18*환경연계형!A3+환경연계형!B3*H18</f>
        <v>145502.83610569677</v>
      </c>
      <c r="H24" s="155">
        <f>C18*환경연계형!A3</f>
        <v>138594.93070362575</v>
      </c>
      <c r="I24" s="155">
        <f>SUM(B24:H24)</f>
        <v>1561125.3835480583</v>
      </c>
    </row>
    <row r="27" spans="1:10">
      <c r="A27" s="29" t="s">
        <v>2173</v>
      </c>
      <c r="B27" s="29">
        <v>1</v>
      </c>
      <c r="C27" s="29" t="s">
        <v>9</v>
      </c>
      <c r="D27" s="29" t="s">
        <v>2174</v>
      </c>
    </row>
    <row r="28" spans="1:10">
      <c r="A28" s="29" t="s">
        <v>839</v>
      </c>
      <c r="B28" s="57">
        <f>B27*A3</f>
        <v>0.94446467136871992</v>
      </c>
      <c r="C28" s="29" t="s">
        <v>9</v>
      </c>
      <c r="D28" s="29" t="s">
        <v>2175</v>
      </c>
    </row>
    <row r="29" spans="1:10">
      <c r="A29" s="29" t="s">
        <v>840</v>
      </c>
      <c r="B29" s="29">
        <f>B27*B3</f>
        <v>5.5535328631280058E-2</v>
      </c>
      <c r="C29" s="29" t="s">
        <v>9</v>
      </c>
      <c r="D29" s="29" t="s">
        <v>2176</v>
      </c>
    </row>
    <row r="30" spans="1:10">
      <c r="D30" s="29" t="s">
        <v>2177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5" type="noConversion"/>
  <hyperlinks>
    <hyperlink ref="A7" location="'환경연계형(물재생센터)'!A1" display="물재생센터" xr:uid="{00000000-0004-0000-2000-000000000000}"/>
    <hyperlink ref="E7" location="'환경연계형(자원회수)'!A1" display="자원회수시설" xr:uid="{00000000-0004-0000-2000-000001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1">
    <tabColor theme="5"/>
  </sheetPr>
  <dimension ref="A1:S60"/>
  <sheetViews>
    <sheetView zoomScale="85" zoomScaleNormal="85" workbookViewId="0">
      <selection activeCell="J30" sqref="J30"/>
    </sheetView>
  </sheetViews>
  <sheetFormatPr defaultRowHeight="16.5"/>
  <cols>
    <col min="1" max="10" width="15.625" style="29" customWidth="1"/>
    <col min="11" max="11" width="11.5" style="29" bestFit="1" customWidth="1"/>
    <col min="12" max="12" width="9" style="30" customWidth="1"/>
    <col min="13" max="13" width="16.75" style="29" bestFit="1" customWidth="1"/>
    <col min="14" max="14" width="9" style="29" customWidth="1"/>
    <col min="15" max="18" width="12.625" style="29" bestFit="1" customWidth="1"/>
    <col min="19" max="28" width="9" style="29" customWidth="1"/>
    <col min="29" max="16384" width="9" style="29"/>
  </cols>
  <sheetData>
    <row r="1" spans="1:19">
      <c r="M1" s="31" t="s">
        <v>848</v>
      </c>
    </row>
    <row r="2" spans="1:19" ht="17.25" customHeight="1" thickBot="1">
      <c r="A2" s="102"/>
    </row>
    <row r="3" spans="1:19" ht="17.25" customHeight="1">
      <c r="A3" s="116" t="s">
        <v>2178</v>
      </c>
      <c r="M3" s="254" t="s">
        <v>2179</v>
      </c>
      <c r="N3" s="27"/>
      <c r="O3" s="27"/>
      <c r="P3" s="27"/>
      <c r="Q3" s="27"/>
      <c r="R3" s="27"/>
      <c r="S3" s="28"/>
    </row>
    <row r="4" spans="1:19" ht="17.25" customHeight="1">
      <c r="A4" s="116"/>
      <c r="M4" s="32" t="s">
        <v>2180</v>
      </c>
      <c r="S4" s="43"/>
    </row>
    <row r="5" spans="1:19">
      <c r="B5" s="49" t="s">
        <v>2181</v>
      </c>
      <c r="C5" s="49" t="s">
        <v>1265</v>
      </c>
      <c r="D5" s="49" t="s">
        <v>2182</v>
      </c>
      <c r="E5" s="49" t="s">
        <v>670</v>
      </c>
      <c r="G5" s="49" t="s">
        <v>2183</v>
      </c>
      <c r="M5" s="32" t="s">
        <v>2184</v>
      </c>
      <c r="N5" s="29" t="s">
        <v>2185</v>
      </c>
      <c r="S5" s="43"/>
    </row>
    <row r="6" spans="1:19">
      <c r="A6" s="29" t="s">
        <v>8</v>
      </c>
      <c r="B6" s="57">
        <f>M6</f>
        <v>102.6</v>
      </c>
      <c r="C6" s="57">
        <f>유형화_수요형!J2/1000000</f>
        <v>2.8568322000000004</v>
      </c>
      <c r="D6" s="57">
        <f>유형화_수요형!K2/1000000</f>
        <v>24.6493532</v>
      </c>
      <c r="E6" s="57">
        <f>(유형화_수요형!D21*100-SUM(유형화_수요형!F24:F27)*100-유형화_수요형!J2-유형화_수요형!K2)/1000000</f>
        <v>109.9972374498667</v>
      </c>
      <c r="F6" s="29" t="s">
        <v>9</v>
      </c>
      <c r="G6" s="81">
        <f>(C6+D6+E6*E7)/100*1000000</f>
        <v>495056.32889973337</v>
      </c>
      <c r="H6" s="29" t="s">
        <v>44</v>
      </c>
      <c r="M6" s="32">
        <v>102.6</v>
      </c>
      <c r="N6" s="29">
        <v>605</v>
      </c>
      <c r="S6" s="43"/>
    </row>
    <row r="7" spans="1:19">
      <c r="A7" s="29" t="s">
        <v>2186</v>
      </c>
      <c r="C7" s="86">
        <v>0.3</v>
      </c>
      <c r="D7" s="86">
        <v>0.1</v>
      </c>
      <c r="E7" s="86">
        <v>0.2</v>
      </c>
      <c r="M7" s="445">
        <f>M6/N6</f>
        <v>0.16958677685950413</v>
      </c>
      <c r="S7" s="43"/>
    </row>
    <row r="8" spans="1:19">
      <c r="A8" s="29" t="s">
        <v>2187</v>
      </c>
      <c r="C8" s="87">
        <f>C6*C7</f>
        <v>0.85704966000000005</v>
      </c>
      <c r="D8" s="87">
        <f>D6*D7</f>
        <v>2.4649353200000004</v>
      </c>
      <c r="E8" s="87">
        <f>E6*E7</f>
        <v>21.999447489973342</v>
      </c>
      <c r="M8" s="32"/>
      <c r="S8" s="43"/>
    </row>
    <row r="9" spans="1:19">
      <c r="A9" s="29" t="s">
        <v>2188</v>
      </c>
      <c r="C9" s="87">
        <f>C8*1000000/9900</f>
        <v>86.570672727272736</v>
      </c>
      <c r="D9" s="87">
        <f>D8*1000000/9900</f>
        <v>248.9833656565657</v>
      </c>
      <c r="E9" s="87">
        <f>E8*1000000/9900</f>
        <v>2222.1664131286202</v>
      </c>
      <c r="F9" s="29" t="s">
        <v>106</v>
      </c>
      <c r="G9" s="29" t="s">
        <v>1038</v>
      </c>
      <c r="I9" s="81">
        <f>SUM(C10:E10)</f>
        <v>4481126.2310498273</v>
      </c>
      <c r="J9" s="29" t="s">
        <v>122</v>
      </c>
      <c r="M9" s="32" t="s">
        <v>2189</v>
      </c>
      <c r="N9" s="446">
        <v>0.1</v>
      </c>
      <c r="Q9" s="29" t="s">
        <v>2190</v>
      </c>
      <c r="R9" s="20">
        <v>9900</v>
      </c>
      <c r="S9" s="43" t="s">
        <v>2191</v>
      </c>
    </row>
    <row r="10" spans="1:19">
      <c r="A10" s="29" t="s">
        <v>2192</v>
      </c>
      <c r="C10" s="81">
        <f>C9*0.2*8760</f>
        <v>151671.81861818183</v>
      </c>
      <c r="D10" s="81">
        <f>D9*0.2*8760</f>
        <v>436218.85663030314</v>
      </c>
      <c r="E10" s="81">
        <f>E9*0.2*8760</f>
        <v>3893235.5558013427</v>
      </c>
      <c r="F10" s="29" t="s">
        <v>122</v>
      </c>
      <c r="G10" s="29" t="s">
        <v>1043</v>
      </c>
      <c r="I10" s="81">
        <f>I9/N6</f>
        <v>7406.8202166112851</v>
      </c>
      <c r="J10" s="29" t="s">
        <v>994</v>
      </c>
      <c r="M10" s="32"/>
      <c r="N10" s="29">
        <f>M6*N9</f>
        <v>10.26</v>
      </c>
      <c r="O10" s="29" t="s">
        <v>9</v>
      </c>
      <c r="S10" s="43"/>
    </row>
    <row r="11" spans="1:19">
      <c r="A11" s="29" t="s">
        <v>2193</v>
      </c>
      <c r="C11" s="57">
        <f>C10/$N$6</f>
        <v>250.69722085649889</v>
      </c>
      <c r="D11" s="57">
        <f>D10/$N$6</f>
        <v>721.02290352116222</v>
      </c>
      <c r="E11" s="57">
        <f>E10/$N$6</f>
        <v>6435.1000922336243</v>
      </c>
      <c r="F11" s="29" t="s">
        <v>994</v>
      </c>
      <c r="M11" s="32"/>
      <c r="S11" s="43"/>
    </row>
    <row r="12" spans="1:19">
      <c r="M12" s="32"/>
      <c r="N12" s="57">
        <f>N10*1000000/9900</f>
        <v>1036.3636363636363</v>
      </c>
      <c r="O12" s="29" t="s">
        <v>106</v>
      </c>
      <c r="S12" s="43"/>
    </row>
    <row r="13" spans="1:19">
      <c r="M13" s="32"/>
      <c r="S13" s="43"/>
    </row>
    <row r="14" spans="1:19">
      <c r="A14" s="76" t="s">
        <v>2194</v>
      </c>
      <c r="M14" s="32" t="s">
        <v>2195</v>
      </c>
      <c r="S14" s="43"/>
    </row>
    <row r="15" spans="1:19">
      <c r="M15" s="32"/>
      <c r="S15" s="43"/>
    </row>
    <row r="16" spans="1:19">
      <c r="M16" s="109">
        <f>유형화!E21/발전연계형!N6</f>
        <v>1.6528925619834711E-2</v>
      </c>
      <c r="O16" s="29" t="s">
        <v>2196</v>
      </c>
      <c r="R16" s="81">
        <f>N10*M16*1000000</f>
        <v>169586.77685950414</v>
      </c>
      <c r="S16" s="43" t="s">
        <v>44</v>
      </c>
    </row>
    <row r="17" spans="1:19" ht="17.25" customHeight="1">
      <c r="A17" s="910" t="s">
        <v>923</v>
      </c>
      <c r="B17" s="832"/>
      <c r="C17" s="832"/>
      <c r="D17" s="832"/>
      <c r="E17" s="832"/>
      <c r="F17" s="832"/>
      <c r="G17" s="832"/>
      <c r="H17" s="832"/>
      <c r="I17" s="832"/>
      <c r="M17" s="32"/>
      <c r="O17" s="29" t="s">
        <v>2197</v>
      </c>
      <c r="R17" s="87">
        <f>R16/9900</f>
        <v>17.129977460555974</v>
      </c>
      <c r="S17" s="43" t="s">
        <v>106</v>
      </c>
    </row>
    <row r="18" spans="1:19">
      <c r="A18" s="154"/>
      <c r="B18" s="154" t="s">
        <v>65</v>
      </c>
      <c r="C18" s="154" t="s">
        <v>67</v>
      </c>
      <c r="D18" s="154" t="s">
        <v>16</v>
      </c>
      <c r="E18" s="154" t="s">
        <v>6</v>
      </c>
      <c r="F18" s="154" t="s">
        <v>11</v>
      </c>
      <c r="G18" s="154" t="s">
        <v>17</v>
      </c>
      <c r="H18" s="154" t="s">
        <v>560</v>
      </c>
      <c r="I18" s="154" t="s">
        <v>21</v>
      </c>
      <c r="M18" s="32"/>
      <c r="O18" s="29" t="s">
        <v>1048</v>
      </c>
      <c r="R18" s="81">
        <f>R17*8760*0.2</f>
        <v>30011.720510894069</v>
      </c>
      <c r="S18" s="43" t="s">
        <v>122</v>
      </c>
    </row>
    <row r="19" spans="1:19" ht="17.25" customHeight="1" thickBot="1">
      <c r="A19" s="154" t="s">
        <v>561</v>
      </c>
      <c r="B19" s="155">
        <v>0</v>
      </c>
      <c r="C19" s="155">
        <v>0</v>
      </c>
      <c r="D19" s="155">
        <f>D51</f>
        <v>99126943.503239453</v>
      </c>
      <c r="E19" s="155">
        <v>0</v>
      </c>
      <c r="F19" s="155">
        <v>0</v>
      </c>
      <c r="G19" s="155">
        <v>0</v>
      </c>
      <c r="H19" s="155">
        <v>0</v>
      </c>
      <c r="I19" s="155">
        <f>SUM(B19:H19)</f>
        <v>99126943.503239453</v>
      </c>
      <c r="M19" s="67"/>
      <c r="N19" s="53"/>
      <c r="O19" s="53" t="s">
        <v>2198</v>
      </c>
      <c r="P19" s="53"/>
      <c r="Q19" s="53"/>
      <c r="R19" s="111">
        <f>R18/유형화!E21</f>
        <v>3001.172051089407</v>
      </c>
      <c r="S19" s="55" t="s">
        <v>122</v>
      </c>
    </row>
    <row r="20" spans="1:19">
      <c r="A20" s="154" t="s">
        <v>562</v>
      </c>
      <c r="B20" s="155">
        <v>0</v>
      </c>
      <c r="C20" s="155">
        <v>0</v>
      </c>
      <c r="D20" s="155">
        <v>0</v>
      </c>
      <c r="E20" s="155">
        <f>I10+E52</f>
        <v>38290235.119472206</v>
      </c>
      <c r="F20" s="155">
        <f>F52</f>
        <v>45450834.33235497</v>
      </c>
      <c r="G20" s="155">
        <f>G52</f>
        <v>270028.07376906712</v>
      </c>
      <c r="H20" s="155">
        <v>0</v>
      </c>
      <c r="I20" s="155">
        <f>SUM(B20:H20)</f>
        <v>84011097.525596231</v>
      </c>
    </row>
    <row r="21" spans="1:19">
      <c r="B21" s="81"/>
      <c r="F21" s="81"/>
      <c r="H21" s="87"/>
      <c r="I21" s="81"/>
      <c r="K21" s="57"/>
    </row>
    <row r="22" spans="1:19">
      <c r="M22" s="29" t="s">
        <v>2199</v>
      </c>
    </row>
    <row r="23" spans="1:19">
      <c r="A23" s="29" t="s">
        <v>2173</v>
      </c>
      <c r="B23" s="29">
        <v>1</v>
      </c>
      <c r="C23" s="29" t="s">
        <v>9</v>
      </c>
      <c r="D23" s="29" t="s">
        <v>2174</v>
      </c>
      <c r="F23" s="86"/>
      <c r="M23" s="29" t="s">
        <v>2200</v>
      </c>
    </row>
    <row r="24" spans="1:19">
      <c r="A24" s="29" t="s">
        <v>839</v>
      </c>
      <c r="B24" s="57" t="e">
        <f>B23*#REF!</f>
        <v>#REF!</v>
      </c>
      <c r="C24" s="29" t="s">
        <v>9</v>
      </c>
      <c r="D24" s="29" t="s">
        <v>2201</v>
      </c>
      <c r="F24" s="81"/>
      <c r="H24" s="87"/>
      <c r="I24" s="81"/>
      <c r="K24" s="57"/>
      <c r="M24" s="29" t="s">
        <v>2202</v>
      </c>
    </row>
    <row r="25" spans="1:19">
      <c r="A25" s="29" t="s">
        <v>840</v>
      </c>
      <c r="B25" s="29" t="e">
        <f>B23*#REF!</f>
        <v>#REF!</v>
      </c>
      <c r="C25" s="29" t="s">
        <v>9</v>
      </c>
      <c r="D25" s="29" t="s">
        <v>2203</v>
      </c>
      <c r="M25" s="29" t="s">
        <v>2204</v>
      </c>
    </row>
    <row r="26" spans="1:19">
      <c r="D26" s="29" t="s">
        <v>2177</v>
      </c>
      <c r="F26" s="86"/>
    </row>
    <row r="27" spans="1:19">
      <c r="B27" s="85"/>
      <c r="F27" s="81"/>
      <c r="H27" s="87"/>
      <c r="I27" s="81"/>
      <c r="K27" s="81"/>
    </row>
    <row r="28" spans="1:19">
      <c r="A28" s="29" t="s">
        <v>2205</v>
      </c>
      <c r="B28" s="81">
        <v>118779</v>
      </c>
      <c r="C28" s="29" t="s">
        <v>44</v>
      </c>
    </row>
    <row r="29" spans="1:19">
      <c r="C29" s="81"/>
      <c r="K29" s="81"/>
    </row>
    <row r="30" spans="1:19">
      <c r="A30" s="29" t="s">
        <v>2206</v>
      </c>
      <c r="B30" s="29">
        <f>241.2*2+127.8*2</f>
        <v>738</v>
      </c>
      <c r="C30" s="29" t="s">
        <v>106</v>
      </c>
      <c r="D30" s="81">
        <v>4507022</v>
      </c>
      <c r="E30" s="29" t="s">
        <v>122</v>
      </c>
      <c r="G30" s="29" t="s">
        <v>2207</v>
      </c>
      <c r="M30" s="29" t="s">
        <v>111</v>
      </c>
      <c r="N30" s="29" t="s">
        <v>514</v>
      </c>
      <c r="O30" s="29" t="s">
        <v>2208</v>
      </c>
    </row>
    <row r="31" spans="1:19">
      <c r="A31" s="29" t="s">
        <v>109</v>
      </c>
      <c r="B31" s="29">
        <v>1.3</v>
      </c>
      <c r="G31" s="29">
        <v>40878</v>
      </c>
      <c r="H31" s="29" t="s">
        <v>1053</v>
      </c>
      <c r="I31" s="29">
        <f>G31/1000*8760</f>
        <v>358091.28</v>
      </c>
      <c r="M31" s="29" t="s">
        <v>1732</v>
      </c>
      <c r="O31" s="29" t="s">
        <v>1053</v>
      </c>
      <c r="P31" s="29" t="s">
        <v>1053</v>
      </c>
      <c r="Q31" s="29" t="s">
        <v>1732</v>
      </c>
    </row>
    <row r="32" spans="1:19">
      <c r="A32" s="29" t="s">
        <v>111</v>
      </c>
      <c r="B32" s="29">
        <v>6</v>
      </c>
      <c r="D32" s="29">
        <f>B30*8760</f>
        <v>6464880</v>
      </c>
      <c r="E32" s="56">
        <f>D30/D32</f>
        <v>0.69715478090853966</v>
      </c>
      <c r="G32" s="29">
        <v>49316</v>
      </c>
      <c r="H32" s="29" t="s">
        <v>122</v>
      </c>
      <c r="I32" s="56">
        <f>G32/I31</f>
        <v>0.13771907542680178</v>
      </c>
      <c r="M32" s="29" t="s">
        <v>16</v>
      </c>
      <c r="O32" s="29" t="s">
        <v>6</v>
      </c>
      <c r="P32" s="29" t="s">
        <v>11</v>
      </c>
      <c r="Q32" s="29" t="s">
        <v>17</v>
      </c>
    </row>
    <row r="33" spans="1:18">
      <c r="M33" s="29">
        <v>83.9</v>
      </c>
      <c r="O33" s="29">
        <v>350</v>
      </c>
      <c r="P33" s="29">
        <v>160</v>
      </c>
      <c r="Q33" s="29">
        <v>9.1999999999999993</v>
      </c>
    </row>
    <row r="34" spans="1:18">
      <c r="A34" s="29" t="s">
        <v>2209</v>
      </c>
      <c r="B34" s="81">
        <v>78867</v>
      </c>
      <c r="C34" s="29" t="s">
        <v>44</v>
      </c>
      <c r="D34" s="29" t="s">
        <v>2210</v>
      </c>
      <c r="L34" s="30" t="s">
        <v>1338</v>
      </c>
      <c r="M34" s="81">
        <f>M33*J41</f>
        <v>990020.00000000012</v>
      </c>
      <c r="N34" s="81"/>
      <c r="O34" s="81">
        <f>O33*860</f>
        <v>301000</v>
      </c>
      <c r="P34" s="81">
        <f>P33*860</f>
        <v>137600</v>
      </c>
      <c r="Q34" s="81">
        <f>Q33*33.3*860</f>
        <v>263469.59999999998</v>
      </c>
      <c r="R34" s="81">
        <f>SUM(O34:Q34)</f>
        <v>702069.6</v>
      </c>
    </row>
    <row r="35" spans="1:18">
      <c r="A35" s="29" t="s">
        <v>672</v>
      </c>
      <c r="B35" s="85">
        <f>B28-B34</f>
        <v>39912</v>
      </c>
      <c r="L35" s="30" t="s">
        <v>1119</v>
      </c>
      <c r="M35" s="81">
        <f>M34/860</f>
        <v>1151.1860465116281</v>
      </c>
      <c r="N35" s="81"/>
      <c r="O35" s="29">
        <f>O33</f>
        <v>350</v>
      </c>
      <c r="P35" s="29">
        <f>P33</f>
        <v>160</v>
      </c>
      <c r="Q35" s="81">
        <f>Q33*33.3</f>
        <v>306.35999999999996</v>
      </c>
    </row>
    <row r="36" spans="1:18">
      <c r="A36" s="29" t="s">
        <v>2211</v>
      </c>
      <c r="B36" s="86">
        <v>0.5</v>
      </c>
      <c r="D36" s="29">
        <v>530</v>
      </c>
      <c r="E36" s="29" t="s">
        <v>1343</v>
      </c>
      <c r="O36" s="29">
        <f>R34/M34</f>
        <v>0.70914688592149644</v>
      </c>
    </row>
    <row r="37" spans="1:18">
      <c r="A37" s="29" t="s">
        <v>2212</v>
      </c>
      <c r="B37" s="85">
        <f>B35*B36</f>
        <v>19956</v>
      </c>
    </row>
    <row r="38" spans="1:18">
      <c r="A38" s="29" t="s">
        <v>2213</v>
      </c>
      <c r="B38" s="172">
        <f>B37/9900</f>
        <v>2.0157575757575756</v>
      </c>
      <c r="C38" s="29" t="s">
        <v>106</v>
      </c>
      <c r="K38" s="29" t="s">
        <v>2214</v>
      </c>
      <c r="L38" s="30" t="s">
        <v>1119</v>
      </c>
      <c r="M38" s="81">
        <f>M35*$O$38/$O$33</f>
        <v>19734.61794019934</v>
      </c>
      <c r="N38" s="81"/>
      <c r="O38" s="81">
        <v>6000</v>
      </c>
      <c r="P38" s="81">
        <f>P35*$O$38/$O$33</f>
        <v>2742.8571428571427</v>
      </c>
      <c r="Q38" s="81">
        <f>Q35*$O$38/$O$33</f>
        <v>5251.8857142857132</v>
      </c>
    </row>
    <row r="39" spans="1:18">
      <c r="A39" s="29" t="s">
        <v>1048</v>
      </c>
      <c r="B39" s="255">
        <f>B38*8760*0.2</f>
        <v>3531.6072727272726</v>
      </c>
      <c r="C39" s="29" t="s">
        <v>122</v>
      </c>
      <c r="L39" s="30" t="s">
        <v>122</v>
      </c>
      <c r="M39" s="81">
        <f>M38*8760*$E$32/1000</f>
        <v>120520.80923858145</v>
      </c>
      <c r="N39" s="81"/>
      <c r="O39" s="81">
        <f>O38*8760*$E$32/1000</f>
        <v>36642.455284552845</v>
      </c>
      <c r="P39" s="81">
        <f>P38*8760*$E$32/1000</f>
        <v>16750.83670150987</v>
      </c>
      <c r="Q39" s="81">
        <f>Q38*8760*$E$32/1000</f>
        <v>32073.664574216022</v>
      </c>
      <c r="R39" s="29" t="s">
        <v>2215</v>
      </c>
    </row>
    <row r="40" spans="1:18">
      <c r="D40" s="29">
        <f>530*8760</f>
        <v>4642800</v>
      </c>
      <c r="E40" s="29" t="s">
        <v>2216</v>
      </c>
      <c r="J40" s="29" t="s">
        <v>1338</v>
      </c>
    </row>
    <row r="41" spans="1:18">
      <c r="A41" s="29" t="s">
        <v>2217</v>
      </c>
      <c r="B41" s="86">
        <v>0.85</v>
      </c>
      <c r="D41" s="81">
        <f>D40/860</f>
        <v>5398.604651162791</v>
      </c>
      <c r="E41" s="29" t="s">
        <v>732</v>
      </c>
      <c r="I41" s="29" t="s">
        <v>16</v>
      </c>
      <c r="J41" s="29">
        <v>11800</v>
      </c>
      <c r="K41" s="29" t="s">
        <v>1126</v>
      </c>
    </row>
    <row r="43" spans="1:18">
      <c r="D43" s="87">
        <f>D30+D41*1000</f>
        <v>9905626.651162792</v>
      </c>
      <c r="E43" s="81">
        <f>D43/B41</f>
        <v>11653678.413132697</v>
      </c>
      <c r="F43" s="29" t="s">
        <v>122</v>
      </c>
      <c r="G43" s="81">
        <f>E43*860</f>
        <v>10022163435.294119</v>
      </c>
      <c r="H43" s="29" t="s">
        <v>975</v>
      </c>
    </row>
    <row r="44" spans="1:18" ht="17.25" customHeight="1" thickBot="1">
      <c r="A44" s="29" t="s">
        <v>2218</v>
      </c>
      <c r="G44" s="115">
        <f>G43/J41</f>
        <v>849335.88434695918</v>
      </c>
      <c r="H44" s="29" t="s">
        <v>90</v>
      </c>
    </row>
    <row r="45" spans="1:18">
      <c r="A45" s="26"/>
      <c r="B45" s="27" t="s">
        <v>65</v>
      </c>
      <c r="C45" s="27" t="s">
        <v>67</v>
      </c>
      <c r="D45" s="27" t="s">
        <v>16</v>
      </c>
      <c r="E45" s="27" t="s">
        <v>6</v>
      </c>
      <c r="F45" s="27" t="s">
        <v>11</v>
      </c>
      <c r="G45" s="27" t="s">
        <v>17</v>
      </c>
      <c r="H45" s="27" t="s">
        <v>560</v>
      </c>
      <c r="I45" s="28" t="s">
        <v>21</v>
      </c>
    </row>
    <row r="46" spans="1:18">
      <c r="A46" s="32" t="s">
        <v>561</v>
      </c>
      <c r="B46" s="81">
        <v>0</v>
      </c>
      <c r="C46" s="81">
        <v>0</v>
      </c>
      <c r="D46" s="81">
        <f>E43+M39</f>
        <v>11774199.222371278</v>
      </c>
      <c r="E46" s="81">
        <v>0</v>
      </c>
      <c r="F46" s="81">
        <v>0</v>
      </c>
      <c r="G46" s="81">
        <v>0</v>
      </c>
      <c r="H46" s="81">
        <v>0</v>
      </c>
      <c r="I46" s="110">
        <f>SUM(B46:H46)</f>
        <v>11774199.222371278</v>
      </c>
    </row>
    <row r="47" spans="1:18" ht="17.25" customHeight="1" thickBot="1">
      <c r="A47" s="67" t="s">
        <v>562</v>
      </c>
      <c r="B47" s="111">
        <v>0</v>
      </c>
      <c r="C47" s="111">
        <v>0</v>
      </c>
      <c r="D47" s="111">
        <v>0</v>
      </c>
      <c r="E47" s="111">
        <f>B39+D30+O39</f>
        <v>4547196.0625572801</v>
      </c>
      <c r="F47" s="111">
        <f>D41*1000</f>
        <v>5398604.6511627911</v>
      </c>
      <c r="G47" s="111">
        <f>Q39</f>
        <v>32073.664574216022</v>
      </c>
      <c r="H47" s="111">
        <v>0</v>
      </c>
      <c r="I47" s="114">
        <f>SUM(B47:H47)</f>
        <v>9977874.3782942872</v>
      </c>
    </row>
    <row r="49" spans="1:9" ht="17.25" customHeight="1" thickBot="1">
      <c r="A49" s="29" t="s">
        <v>2219</v>
      </c>
    </row>
    <row r="50" spans="1:9">
      <c r="A50" s="26"/>
      <c r="B50" s="27" t="s">
        <v>65</v>
      </c>
      <c r="C50" s="27" t="s">
        <v>67</v>
      </c>
      <c r="D50" s="27" t="s">
        <v>16</v>
      </c>
      <c r="E50" s="27" t="s">
        <v>6</v>
      </c>
      <c r="F50" s="27" t="s">
        <v>11</v>
      </c>
      <c r="G50" s="27" t="s">
        <v>17</v>
      </c>
      <c r="H50" s="27" t="s">
        <v>560</v>
      </c>
      <c r="I50" s="28" t="s">
        <v>21</v>
      </c>
    </row>
    <row r="51" spans="1:9">
      <c r="A51" s="32" t="s">
        <v>561</v>
      </c>
      <c r="B51" s="81">
        <v>0</v>
      </c>
      <c r="C51" s="81">
        <v>0</v>
      </c>
      <c r="D51" s="81">
        <f>D46*1000000/$B$28</f>
        <v>99126943.503239453</v>
      </c>
      <c r="E51" s="81">
        <v>0</v>
      </c>
      <c r="F51" s="81">
        <v>0</v>
      </c>
      <c r="G51" s="81">
        <v>0</v>
      </c>
      <c r="H51" s="81">
        <v>0</v>
      </c>
      <c r="I51" s="110">
        <f>SUM(B51:H51)</f>
        <v>99126943.503239453</v>
      </c>
    </row>
    <row r="52" spans="1:9" ht="17.25" customHeight="1" thickBot="1">
      <c r="A52" s="67" t="s">
        <v>562</v>
      </c>
      <c r="B52" s="111">
        <v>0</v>
      </c>
      <c r="C52" s="111">
        <v>0</v>
      </c>
      <c r="D52" s="111">
        <v>0</v>
      </c>
      <c r="E52" s="111">
        <f>E47*1000000/$B$28</f>
        <v>38282828.299255595</v>
      </c>
      <c r="F52" s="111">
        <f>F47*1000000/$B$28</f>
        <v>45450834.33235497</v>
      </c>
      <c r="G52" s="111">
        <f>G47*1000000/$B$28</f>
        <v>270028.07376906712</v>
      </c>
      <c r="H52" s="111">
        <v>0</v>
      </c>
      <c r="I52" s="114">
        <f>SUM(B52:H52)</f>
        <v>84003690.705379635</v>
      </c>
    </row>
    <row r="55" spans="1:9">
      <c r="B55" s="29" t="s">
        <v>2220</v>
      </c>
      <c r="E55" s="85">
        <f>B28</f>
        <v>118779</v>
      </c>
    </row>
    <row r="56" spans="1:9">
      <c r="B56" s="29" t="s">
        <v>2221</v>
      </c>
      <c r="C56" s="29" t="s">
        <v>2222</v>
      </c>
      <c r="E56" s="81">
        <v>25560</v>
      </c>
    </row>
    <row r="57" spans="1:9">
      <c r="B57" s="29" t="s">
        <v>2223</v>
      </c>
      <c r="C57" s="29" t="s">
        <v>2224</v>
      </c>
      <c r="E57" s="81">
        <v>23507</v>
      </c>
    </row>
    <row r="58" spans="1:9">
      <c r="B58" s="29" t="s">
        <v>2225</v>
      </c>
      <c r="C58" s="29" t="s">
        <v>2226</v>
      </c>
      <c r="E58" s="81">
        <v>53000</v>
      </c>
    </row>
    <row r="59" spans="1:9">
      <c r="B59" s="29" t="s">
        <v>2227</v>
      </c>
      <c r="E59" s="85">
        <f>AVERAGE(E56:E58)</f>
        <v>34022.333333333336</v>
      </c>
    </row>
    <row r="60" spans="1:9">
      <c r="E60" s="256">
        <f>SUM(E55:E59)</f>
        <v>254868.33333333334</v>
      </c>
      <c r="H60" s="29" t="s">
        <v>2228</v>
      </c>
    </row>
  </sheetData>
  <mergeCells count="1">
    <mergeCell ref="A17:I17"/>
  </mergeCells>
  <phoneticPr fontId="5" type="noConversion"/>
  <hyperlinks>
    <hyperlink ref="M3" r:id="rId1" xr:uid="{00000000-0004-0000-21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2"/>
  <dimension ref="A2:AG43"/>
  <sheetViews>
    <sheetView zoomScale="85" zoomScaleNormal="85" workbookViewId="0">
      <selection activeCell="J30" sqref="J30"/>
    </sheetView>
  </sheetViews>
  <sheetFormatPr defaultRowHeight="16.5"/>
  <cols>
    <col min="1" max="4" width="15.625" style="29" customWidth="1"/>
    <col min="5" max="6" width="9" style="29" customWidth="1"/>
    <col min="7" max="7" width="11.875" style="29" bestFit="1" customWidth="1"/>
    <col min="8" max="17" width="9" style="29" customWidth="1"/>
    <col min="18" max="16384" width="9" style="29"/>
  </cols>
  <sheetData>
    <row r="2" spans="1:13">
      <c r="A2" s="29" t="s">
        <v>2229</v>
      </c>
    </row>
    <row r="3" spans="1:13">
      <c r="B3" s="29" t="s">
        <v>2230</v>
      </c>
      <c r="C3" s="29" t="s">
        <v>2231</v>
      </c>
      <c r="D3" s="29" t="s">
        <v>2232</v>
      </c>
      <c r="G3" s="438" t="s">
        <v>2233</v>
      </c>
    </row>
    <row r="4" spans="1:13">
      <c r="A4" s="29" t="s">
        <v>2234</v>
      </c>
      <c r="B4" s="81">
        <v>75</v>
      </c>
      <c r="C4" s="81">
        <v>320649</v>
      </c>
      <c r="D4" s="81">
        <v>529.77</v>
      </c>
      <c r="G4" s="29" t="s">
        <v>2235</v>
      </c>
      <c r="J4" s="29" t="s">
        <v>2236</v>
      </c>
      <c r="K4" s="56">
        <v>0.16700000000000001</v>
      </c>
    </row>
    <row r="5" spans="1:13">
      <c r="A5" s="29" t="s">
        <v>2237</v>
      </c>
      <c r="B5" s="81">
        <v>82</v>
      </c>
      <c r="C5" s="81">
        <v>54093</v>
      </c>
      <c r="D5" s="81">
        <v>669.57</v>
      </c>
    </row>
    <row r="6" spans="1:13">
      <c r="A6" s="29" t="s">
        <v>2238</v>
      </c>
      <c r="B6" s="81">
        <v>69</v>
      </c>
      <c r="C6" s="81">
        <v>323583</v>
      </c>
      <c r="D6" s="81">
        <v>49.8</v>
      </c>
      <c r="F6" s="29" t="s">
        <v>2239</v>
      </c>
    </row>
    <row r="7" spans="1:13">
      <c r="A7" s="29" t="s">
        <v>2240</v>
      </c>
      <c r="B7" s="81">
        <v>32</v>
      </c>
      <c r="C7" s="81">
        <v>286634</v>
      </c>
      <c r="D7" s="81">
        <v>155.97</v>
      </c>
    </row>
    <row r="8" spans="1:13">
      <c r="A8" s="29" t="s">
        <v>1875</v>
      </c>
      <c r="B8" s="81">
        <v>221</v>
      </c>
      <c r="C8" s="81">
        <v>21523</v>
      </c>
      <c r="D8" s="81">
        <v>67.83</v>
      </c>
    </row>
    <row r="9" spans="1:13">
      <c r="A9" s="29" t="s">
        <v>1877</v>
      </c>
      <c r="B9" s="81">
        <v>1192</v>
      </c>
      <c r="C9" s="249">
        <v>4128</v>
      </c>
      <c r="D9" s="249">
        <v>62.7</v>
      </c>
      <c r="F9" s="29" t="s">
        <v>2241</v>
      </c>
    </row>
    <row r="10" spans="1:13">
      <c r="A10" s="29" t="s">
        <v>2242</v>
      </c>
      <c r="B10" s="81">
        <v>2090</v>
      </c>
      <c r="C10" s="81">
        <v>20115</v>
      </c>
      <c r="D10" s="81">
        <v>5.0999999999999996</v>
      </c>
    </row>
    <row r="11" spans="1:13">
      <c r="G11" s="29" t="s">
        <v>987</v>
      </c>
      <c r="K11" s="29" t="s">
        <v>2243</v>
      </c>
      <c r="L11" s="29" t="s">
        <v>1779</v>
      </c>
    </row>
    <row r="12" spans="1:13">
      <c r="C12" s="81">
        <v>865000</v>
      </c>
      <c r="D12" s="81">
        <f>B9*C9+B8*C8</f>
        <v>9677159</v>
      </c>
      <c r="E12" s="29">
        <f>C12/D12</f>
        <v>8.9385738107640889E-2</v>
      </c>
      <c r="G12" s="81">
        <v>10040128.5</v>
      </c>
      <c r="H12" s="29" t="s">
        <v>1775</v>
      </c>
      <c r="K12" s="29" t="s">
        <v>2244</v>
      </c>
      <c r="L12" s="29" t="s">
        <v>673</v>
      </c>
      <c r="M12" s="29" t="s">
        <v>2245</v>
      </c>
    </row>
    <row r="13" spans="1:13">
      <c r="G13" s="81">
        <f>G12/100</f>
        <v>100401.285</v>
      </c>
      <c r="H13" s="29" t="s">
        <v>9</v>
      </c>
    </row>
    <row r="14" spans="1:13">
      <c r="A14" s="29">
        <v>1</v>
      </c>
      <c r="B14" s="29" t="s">
        <v>1775</v>
      </c>
      <c r="C14" s="29">
        <v>0.01</v>
      </c>
      <c r="D14" s="29" t="s">
        <v>9</v>
      </c>
      <c r="F14" s="29" t="s">
        <v>2246</v>
      </c>
      <c r="G14" s="87">
        <f>G13*(1-K4)</f>
        <v>83634.270405000003</v>
      </c>
    </row>
    <row r="16" spans="1:13">
      <c r="A16" s="29" t="s">
        <v>2247</v>
      </c>
      <c r="G16" s="29" t="s">
        <v>1907</v>
      </c>
      <c r="M16" s="29" t="s">
        <v>1909</v>
      </c>
    </row>
    <row r="17" spans="1:33">
      <c r="A17" s="81">
        <v>1120000</v>
      </c>
      <c r="B17" s="29" t="s">
        <v>1775</v>
      </c>
      <c r="C17" s="81">
        <f>A17*C14</f>
        <v>11200</v>
      </c>
      <c r="D17" s="29" t="s">
        <v>9</v>
      </c>
      <c r="E17" s="81"/>
      <c r="G17" s="313"/>
      <c r="H17" s="313"/>
      <c r="I17" s="314" t="s">
        <v>919</v>
      </c>
      <c r="J17" s="314" t="s">
        <v>1708</v>
      </c>
      <c r="K17" s="314" t="s">
        <v>1709</v>
      </c>
      <c r="L17" s="314" t="s">
        <v>1910</v>
      </c>
      <c r="M17" s="313"/>
      <c r="U17" s="29" t="s">
        <v>732</v>
      </c>
      <c r="Z17" s="29" t="s">
        <v>2248</v>
      </c>
    </row>
    <row r="18" spans="1:33">
      <c r="G18" s="943" t="s">
        <v>919</v>
      </c>
      <c r="H18" s="897"/>
      <c r="I18" s="315">
        <v>24422406.300000001</v>
      </c>
      <c r="J18" s="316">
        <v>11150586</v>
      </c>
      <c r="K18" s="316">
        <v>3174132.7</v>
      </c>
      <c r="L18" s="317">
        <v>10097687.6</v>
      </c>
      <c r="M18" s="318" t="s">
        <v>888</v>
      </c>
      <c r="R18" s="81">
        <f t="shared" ref="R18:U23" si="0">I18/860</f>
        <v>28398.146860465116</v>
      </c>
      <c r="S18" s="81">
        <f t="shared" si="0"/>
        <v>12965.797674418605</v>
      </c>
      <c r="T18" s="81">
        <f t="shared" si="0"/>
        <v>3690.8519767441862</v>
      </c>
      <c r="U18" s="81">
        <f t="shared" si="0"/>
        <v>11741.497209302324</v>
      </c>
      <c r="W18" s="319">
        <f t="shared" ref="W18:Z23" si="1">R18/$B$23*1000</f>
        <v>11.149645410469224</v>
      </c>
      <c r="X18" s="118">
        <f t="shared" si="1"/>
        <v>5.0906154983975673</v>
      </c>
      <c r="Y18" s="118">
        <f t="shared" si="1"/>
        <v>1.4490977529423581</v>
      </c>
      <c r="Z18" s="118">
        <f t="shared" si="1"/>
        <v>4.6099321591292988</v>
      </c>
    </row>
    <row r="19" spans="1:33">
      <c r="A19" s="29" t="s">
        <v>2249</v>
      </c>
      <c r="B19" s="81">
        <v>2314000</v>
      </c>
      <c r="C19" s="29" t="s">
        <v>30</v>
      </c>
      <c r="G19" s="944" t="s">
        <v>1914</v>
      </c>
      <c r="H19" s="892"/>
      <c r="I19" s="315">
        <v>13161.6</v>
      </c>
      <c r="J19" s="320">
        <v>0</v>
      </c>
      <c r="K19" s="320">
        <v>0</v>
      </c>
      <c r="L19" s="317">
        <v>13161.6</v>
      </c>
      <c r="M19" s="321" t="s">
        <v>892</v>
      </c>
      <c r="R19" s="81">
        <f t="shared" si="0"/>
        <v>15.304186046511628</v>
      </c>
      <c r="S19" s="81">
        <f t="shared" si="0"/>
        <v>0</v>
      </c>
      <c r="T19" s="81">
        <f t="shared" si="0"/>
        <v>0</v>
      </c>
      <c r="U19" s="81">
        <f t="shared" si="0"/>
        <v>15.304186046511628</v>
      </c>
      <c r="W19" s="118">
        <f t="shared" si="1"/>
        <v>6.0087106582299285E-3</v>
      </c>
      <c r="X19" s="118">
        <f t="shared" si="1"/>
        <v>0</v>
      </c>
      <c r="Y19" s="118">
        <f t="shared" si="1"/>
        <v>0</v>
      </c>
      <c r="Z19" s="118">
        <f t="shared" si="1"/>
        <v>6.0087106582299285E-3</v>
      </c>
    </row>
    <row r="20" spans="1:33">
      <c r="A20" s="29" t="s">
        <v>2244</v>
      </c>
      <c r="B20" s="81">
        <v>104000</v>
      </c>
      <c r="C20" s="29" t="s">
        <v>30</v>
      </c>
      <c r="G20" s="944" t="s">
        <v>1915</v>
      </c>
      <c r="H20" s="892"/>
      <c r="I20" s="315">
        <v>10738727.300000001</v>
      </c>
      <c r="J20" s="316">
        <v>7683303.4000000004</v>
      </c>
      <c r="K20" s="316">
        <v>579506.4</v>
      </c>
      <c r="L20" s="317">
        <v>2475917.4</v>
      </c>
      <c r="M20" s="321" t="s">
        <v>894</v>
      </c>
      <c r="R20" s="81">
        <f t="shared" si="0"/>
        <v>12486.892209302327</v>
      </c>
      <c r="S20" s="81">
        <f t="shared" si="0"/>
        <v>8934.0737209302333</v>
      </c>
      <c r="T20" s="81">
        <f t="shared" si="0"/>
        <v>673.84465116279068</v>
      </c>
      <c r="U20" s="81">
        <f t="shared" si="0"/>
        <v>2878.9737209302325</v>
      </c>
      <c r="W20" s="118">
        <f t="shared" si="1"/>
        <v>4.9025882250892527</v>
      </c>
      <c r="X20" s="118">
        <f t="shared" si="1"/>
        <v>3.5076850101806962</v>
      </c>
      <c r="Y20" s="118">
        <f t="shared" si="1"/>
        <v>0.2645640562083984</v>
      </c>
      <c r="Z20" s="118">
        <f t="shared" si="1"/>
        <v>1.130339113046813</v>
      </c>
    </row>
    <row r="21" spans="1:33">
      <c r="A21" s="29" t="s">
        <v>2250</v>
      </c>
      <c r="B21" s="81">
        <v>233000</v>
      </c>
      <c r="C21" s="29" t="s">
        <v>30</v>
      </c>
      <c r="G21" s="944" t="s">
        <v>71</v>
      </c>
      <c r="H21" s="892"/>
      <c r="I21" s="315">
        <v>30980.6</v>
      </c>
      <c r="J21" s="320">
        <v>0</v>
      </c>
      <c r="K21" s="316">
        <v>21118.3</v>
      </c>
      <c r="L21" s="317">
        <v>9862.2999999999993</v>
      </c>
      <c r="M21" s="321" t="s">
        <v>901</v>
      </c>
      <c r="R21" s="81">
        <f t="shared" si="0"/>
        <v>36.023953488372094</v>
      </c>
      <c r="S21" s="81">
        <f t="shared" si="0"/>
        <v>0</v>
      </c>
      <c r="T21" s="81">
        <f t="shared" si="0"/>
        <v>24.556162790697673</v>
      </c>
      <c r="U21" s="81">
        <f t="shared" si="0"/>
        <v>11.467790697674419</v>
      </c>
      <c r="W21" s="118">
        <f t="shared" si="1"/>
        <v>1.41436802074488E-2</v>
      </c>
      <c r="X21" s="118">
        <f t="shared" si="1"/>
        <v>0</v>
      </c>
      <c r="Y21" s="118">
        <f t="shared" si="1"/>
        <v>9.6412103614831844E-3</v>
      </c>
      <c r="Z21" s="118">
        <f t="shared" si="1"/>
        <v>4.5024698459656138E-3</v>
      </c>
    </row>
    <row r="22" spans="1:33">
      <c r="G22" s="944" t="s">
        <v>773</v>
      </c>
      <c r="H22" s="892"/>
      <c r="I22" s="315">
        <v>12805093.800000001</v>
      </c>
      <c r="J22" s="316">
        <v>3467282.5</v>
      </c>
      <c r="K22" s="316">
        <v>2411259.9</v>
      </c>
      <c r="L22" s="317">
        <v>6926551.2999999998</v>
      </c>
      <c r="M22" s="321" t="s">
        <v>903</v>
      </c>
      <c r="R22" s="81">
        <f t="shared" si="0"/>
        <v>14889.643953488372</v>
      </c>
      <c r="S22" s="81">
        <f t="shared" si="0"/>
        <v>4031.7238372093025</v>
      </c>
      <c r="T22" s="81">
        <f t="shared" si="0"/>
        <v>2803.7905813953489</v>
      </c>
      <c r="U22" s="81">
        <f t="shared" si="0"/>
        <v>8054.1294186046507</v>
      </c>
      <c r="W22" s="118">
        <f t="shared" si="1"/>
        <v>5.8459536527241349</v>
      </c>
      <c r="X22" s="118">
        <f t="shared" si="1"/>
        <v>1.5829304425635267</v>
      </c>
      <c r="Y22" s="118">
        <f t="shared" si="1"/>
        <v>1.1008208014901251</v>
      </c>
      <c r="Z22" s="118">
        <f t="shared" si="1"/>
        <v>3.1622023630171383</v>
      </c>
    </row>
    <row r="23" spans="1:33">
      <c r="A23" s="29" t="s">
        <v>1699</v>
      </c>
      <c r="B23" s="85">
        <f>B19+B21</f>
        <v>2547000</v>
      </c>
      <c r="C23" s="29" t="s">
        <v>30</v>
      </c>
      <c r="G23" s="944" t="s">
        <v>26</v>
      </c>
      <c r="H23" s="892"/>
      <c r="I23" s="322">
        <v>834443.1</v>
      </c>
      <c r="J23" s="323">
        <v>0</v>
      </c>
      <c r="K23" s="324">
        <v>162248.1</v>
      </c>
      <c r="L23" s="325">
        <v>672195</v>
      </c>
      <c r="M23" s="326" t="s">
        <v>616</v>
      </c>
      <c r="R23" s="81">
        <f t="shared" si="0"/>
        <v>970.28267441860464</v>
      </c>
      <c r="S23" s="81">
        <f t="shared" si="0"/>
        <v>0</v>
      </c>
      <c r="T23" s="81">
        <f t="shared" si="0"/>
        <v>188.66058139534886</v>
      </c>
      <c r="U23" s="81">
        <f t="shared" si="0"/>
        <v>781.62209302325584</v>
      </c>
      <c r="W23" s="118">
        <f t="shared" si="1"/>
        <v>0.38095118744350398</v>
      </c>
      <c r="X23" s="118">
        <f t="shared" si="1"/>
        <v>0</v>
      </c>
      <c r="Y23" s="118">
        <f t="shared" si="1"/>
        <v>7.4071684882351344E-2</v>
      </c>
      <c r="Z23" s="118">
        <f t="shared" si="1"/>
        <v>0.30687950256115265</v>
      </c>
    </row>
    <row r="24" spans="1:33">
      <c r="A24" s="29" t="s">
        <v>1866</v>
      </c>
      <c r="B24" s="85">
        <f>B20</f>
        <v>104000</v>
      </c>
      <c r="C24" s="29" t="s">
        <v>30</v>
      </c>
    </row>
    <row r="25" spans="1:33">
      <c r="G25" s="29" t="s">
        <v>1916</v>
      </c>
      <c r="P25" s="29" t="s">
        <v>1909</v>
      </c>
    </row>
    <row r="26" spans="1:33">
      <c r="G26" s="327"/>
      <c r="H26" s="327"/>
      <c r="I26" s="945" t="s">
        <v>919</v>
      </c>
      <c r="J26" s="946" t="s">
        <v>1798</v>
      </c>
      <c r="K26" s="832"/>
      <c r="L26" s="832"/>
      <c r="M26" s="945" t="s">
        <v>1799</v>
      </c>
      <c r="N26" s="945" t="s">
        <v>1800</v>
      </c>
      <c r="O26" s="945" t="s">
        <v>1709</v>
      </c>
      <c r="P26" s="327"/>
    </row>
    <row r="27" spans="1:33">
      <c r="A27" s="29" t="s">
        <v>2251</v>
      </c>
      <c r="C27" s="76" t="s">
        <v>2252</v>
      </c>
      <c r="G27" s="328"/>
      <c r="H27" s="328"/>
      <c r="I27" s="832"/>
      <c r="J27" s="329" t="s">
        <v>1919</v>
      </c>
      <c r="K27" s="329" t="s">
        <v>1920</v>
      </c>
      <c r="L27" s="329" t="s">
        <v>1921</v>
      </c>
      <c r="M27" s="832"/>
      <c r="N27" s="832"/>
      <c r="O27" s="832"/>
      <c r="P27" s="329"/>
      <c r="X27" s="29" t="s">
        <v>732</v>
      </c>
      <c r="AF27" s="29" t="s">
        <v>2248</v>
      </c>
    </row>
    <row r="28" spans="1:33">
      <c r="G28" s="943" t="s">
        <v>919</v>
      </c>
      <c r="H28" s="897"/>
      <c r="I28" s="330">
        <v>9809497</v>
      </c>
      <c r="J28" s="316">
        <v>8626675.3000000007</v>
      </c>
      <c r="K28" s="316">
        <v>-58808.5</v>
      </c>
      <c r="L28" s="316">
        <v>-1443177.1</v>
      </c>
      <c r="M28" s="331">
        <v>653088.19999999995</v>
      </c>
      <c r="N28" s="331">
        <v>489632.5</v>
      </c>
      <c r="O28" s="332">
        <v>40101</v>
      </c>
      <c r="P28" s="333" t="s">
        <v>888</v>
      </c>
      <c r="R28" s="81">
        <f t="shared" ref="R28:X33" si="2">I28/860</f>
        <v>11406.391860465117</v>
      </c>
      <c r="S28" s="81">
        <f t="shared" si="2"/>
        <v>10031.017790697675</v>
      </c>
      <c r="T28" s="81">
        <f t="shared" si="2"/>
        <v>-68.381976744186048</v>
      </c>
      <c r="U28" s="81">
        <f t="shared" si="2"/>
        <v>-1678.1129069767444</v>
      </c>
      <c r="V28" s="81">
        <f t="shared" si="2"/>
        <v>759.40488372093023</v>
      </c>
      <c r="W28" s="81">
        <f t="shared" si="2"/>
        <v>569.34011627906978</v>
      </c>
      <c r="X28" s="81">
        <f t="shared" si="2"/>
        <v>46.629069767441862</v>
      </c>
      <c r="Z28" s="334">
        <f t="shared" ref="Z28:AF33" si="3">R28/$B$24*1000</f>
        <v>109.67684481216457</v>
      </c>
      <c r="AA28" s="117">
        <f t="shared" si="3"/>
        <v>96.452094141323798</v>
      </c>
      <c r="AB28" s="117">
        <f t="shared" si="3"/>
        <v>-0.65751900715563505</v>
      </c>
      <c r="AC28" s="117">
        <f t="shared" si="3"/>
        <v>-16.135701028622542</v>
      </c>
      <c r="AD28" s="117">
        <f t="shared" si="3"/>
        <v>7.3019700357781749</v>
      </c>
      <c r="AE28" s="117">
        <f t="shared" si="3"/>
        <v>5.4744241949910561</v>
      </c>
      <c r="AF28" s="117">
        <f t="shared" si="3"/>
        <v>0.44835644007155634</v>
      </c>
      <c r="AG28" s="81"/>
    </row>
    <row r="29" spans="1:33">
      <c r="A29" s="29" t="s">
        <v>2253</v>
      </c>
      <c r="B29" s="81">
        <v>4417</v>
      </c>
      <c r="C29" s="29" t="s">
        <v>2254</v>
      </c>
      <c r="D29" s="29" t="s">
        <v>2255</v>
      </c>
      <c r="G29" s="944" t="s">
        <v>1914</v>
      </c>
      <c r="H29" s="892"/>
      <c r="I29" s="335">
        <v>0</v>
      </c>
      <c r="J29" s="336">
        <v>0</v>
      </c>
      <c r="K29" s="336">
        <v>0</v>
      </c>
      <c r="L29" s="336">
        <v>0</v>
      </c>
      <c r="M29" s="336">
        <v>0</v>
      </c>
      <c r="N29" s="336">
        <v>0</v>
      </c>
      <c r="O29" s="337">
        <v>0</v>
      </c>
      <c r="P29" s="321" t="s">
        <v>892</v>
      </c>
      <c r="R29" s="81">
        <f t="shared" si="2"/>
        <v>0</v>
      </c>
      <c r="S29" s="81">
        <f t="shared" si="2"/>
        <v>0</v>
      </c>
      <c r="T29" s="81">
        <f t="shared" si="2"/>
        <v>0</v>
      </c>
      <c r="U29" s="81">
        <f t="shared" si="2"/>
        <v>0</v>
      </c>
      <c r="V29" s="81">
        <f t="shared" si="2"/>
        <v>0</v>
      </c>
      <c r="W29" s="81">
        <f t="shared" si="2"/>
        <v>0</v>
      </c>
      <c r="X29" s="81">
        <f t="shared" si="2"/>
        <v>0</v>
      </c>
      <c r="Z29" s="117">
        <f t="shared" si="3"/>
        <v>0</v>
      </c>
      <c r="AA29" s="117">
        <f t="shared" si="3"/>
        <v>0</v>
      </c>
      <c r="AB29" s="117">
        <f t="shared" si="3"/>
        <v>0</v>
      </c>
      <c r="AC29" s="117">
        <f t="shared" si="3"/>
        <v>0</v>
      </c>
      <c r="AD29" s="117">
        <f t="shared" si="3"/>
        <v>0</v>
      </c>
      <c r="AE29" s="117">
        <f t="shared" si="3"/>
        <v>0</v>
      </c>
      <c r="AF29" s="117">
        <f t="shared" si="3"/>
        <v>0</v>
      </c>
    </row>
    <row r="30" spans="1:33">
      <c r="B30" s="57">
        <f>B29/21</f>
        <v>210.33333333333334</v>
      </c>
      <c r="C30" s="29" t="s">
        <v>2256</v>
      </c>
      <c r="D30" s="29" t="s">
        <v>2257</v>
      </c>
      <c r="G30" s="944" t="s">
        <v>1915</v>
      </c>
      <c r="H30" s="892"/>
      <c r="I30" s="330">
        <v>8869489.1999999993</v>
      </c>
      <c r="J30" s="331">
        <v>8626675.3000000007</v>
      </c>
      <c r="K30" s="338">
        <v>-58808.5</v>
      </c>
      <c r="L30" s="338">
        <v>-1443177.1</v>
      </c>
      <c r="M30" s="336">
        <v>0</v>
      </c>
      <c r="N30" s="331">
        <v>211949.7</v>
      </c>
      <c r="O30" s="332">
        <v>30864.2</v>
      </c>
      <c r="P30" s="321" t="s">
        <v>894</v>
      </c>
      <c r="R30" s="81">
        <f t="shared" si="2"/>
        <v>10313.359534883721</v>
      </c>
      <c r="S30" s="81">
        <f t="shared" si="2"/>
        <v>10031.017790697675</v>
      </c>
      <c r="T30" s="81">
        <f t="shared" si="2"/>
        <v>-68.381976744186048</v>
      </c>
      <c r="U30" s="81">
        <f t="shared" si="2"/>
        <v>-1678.1129069767444</v>
      </c>
      <c r="V30" s="81">
        <f t="shared" si="2"/>
        <v>0</v>
      </c>
      <c r="W30" s="81">
        <f t="shared" si="2"/>
        <v>246.45313953488375</v>
      </c>
      <c r="X30" s="81">
        <f t="shared" si="2"/>
        <v>35.888604651162794</v>
      </c>
      <c r="Z30" s="117">
        <f t="shared" si="3"/>
        <v>99.166918604651158</v>
      </c>
      <c r="AA30" s="117">
        <f t="shared" si="3"/>
        <v>96.452094141323798</v>
      </c>
      <c r="AB30" s="117">
        <f t="shared" si="3"/>
        <v>-0.65751900715563505</v>
      </c>
      <c r="AC30" s="117">
        <f t="shared" si="3"/>
        <v>-16.135701028622542</v>
      </c>
      <c r="AD30" s="117">
        <f t="shared" si="3"/>
        <v>0</v>
      </c>
      <c r="AE30" s="117">
        <f t="shared" si="3"/>
        <v>2.3697417262969589</v>
      </c>
      <c r="AF30" s="117">
        <f t="shared" si="3"/>
        <v>0.34508273703041148</v>
      </c>
    </row>
    <row r="31" spans="1:33">
      <c r="G31" s="944" t="s">
        <v>71</v>
      </c>
      <c r="H31" s="892"/>
      <c r="I31" s="335">
        <v>0</v>
      </c>
      <c r="J31" s="336">
        <v>0</v>
      </c>
      <c r="K31" s="336">
        <v>0</v>
      </c>
      <c r="L31" s="336">
        <v>0</v>
      </c>
      <c r="M31" s="336">
        <v>0</v>
      </c>
      <c r="N31" s="336">
        <v>0</v>
      </c>
      <c r="O31" s="337">
        <v>0</v>
      </c>
      <c r="P31" s="321" t="s">
        <v>901</v>
      </c>
      <c r="R31" s="81">
        <f t="shared" si="2"/>
        <v>0</v>
      </c>
      <c r="S31" s="81">
        <f t="shared" si="2"/>
        <v>0</v>
      </c>
      <c r="T31" s="81">
        <f t="shared" si="2"/>
        <v>0</v>
      </c>
      <c r="U31" s="81">
        <f t="shared" si="2"/>
        <v>0</v>
      </c>
      <c r="V31" s="81">
        <f t="shared" si="2"/>
        <v>0</v>
      </c>
      <c r="W31" s="81">
        <f t="shared" si="2"/>
        <v>0</v>
      </c>
      <c r="X31" s="81">
        <f t="shared" si="2"/>
        <v>0</v>
      </c>
      <c r="Z31" s="117">
        <f t="shared" si="3"/>
        <v>0</v>
      </c>
      <c r="AA31" s="117">
        <f t="shared" si="3"/>
        <v>0</v>
      </c>
      <c r="AB31" s="117">
        <f t="shared" si="3"/>
        <v>0</v>
      </c>
      <c r="AC31" s="117">
        <f t="shared" si="3"/>
        <v>0</v>
      </c>
      <c r="AD31" s="117">
        <f t="shared" si="3"/>
        <v>0</v>
      </c>
      <c r="AE31" s="117">
        <f t="shared" si="3"/>
        <v>0</v>
      </c>
      <c r="AF31" s="117">
        <f t="shared" si="3"/>
        <v>0</v>
      </c>
    </row>
    <row r="32" spans="1:33">
      <c r="A32" s="71" t="s">
        <v>2258</v>
      </c>
      <c r="B32" s="81">
        <v>1392</v>
      </c>
      <c r="C32" s="29" t="s">
        <v>2254</v>
      </c>
      <c r="D32" s="29" t="s">
        <v>2255</v>
      </c>
      <c r="G32" s="944" t="s">
        <v>773</v>
      </c>
      <c r="H32" s="892"/>
      <c r="I32" s="330">
        <v>879872.9</v>
      </c>
      <c r="J32" s="336">
        <v>0</v>
      </c>
      <c r="K32" s="336">
        <v>0</v>
      </c>
      <c r="L32" s="336">
        <v>0</v>
      </c>
      <c r="M32" s="331">
        <v>653088.19999999995</v>
      </c>
      <c r="N32" s="331">
        <v>217711.7</v>
      </c>
      <c r="O32" s="332">
        <v>9072.9</v>
      </c>
      <c r="P32" s="321" t="s">
        <v>903</v>
      </c>
      <c r="R32" s="81">
        <f t="shared" si="2"/>
        <v>1023.108023255814</v>
      </c>
      <c r="S32" s="81">
        <f t="shared" si="2"/>
        <v>0</v>
      </c>
      <c r="T32" s="81">
        <f t="shared" si="2"/>
        <v>0</v>
      </c>
      <c r="U32" s="81">
        <f t="shared" si="2"/>
        <v>0</v>
      </c>
      <c r="V32" s="81">
        <f t="shared" si="2"/>
        <v>759.40488372093023</v>
      </c>
      <c r="W32" s="81">
        <f t="shared" si="2"/>
        <v>253.15313953488373</v>
      </c>
      <c r="X32" s="81">
        <f t="shared" si="2"/>
        <v>10.549883720930232</v>
      </c>
      <c r="Z32" s="117">
        <f t="shared" si="3"/>
        <v>9.8375771466905189</v>
      </c>
      <c r="AA32" s="117">
        <f t="shared" si="3"/>
        <v>0</v>
      </c>
      <c r="AB32" s="117">
        <f t="shared" si="3"/>
        <v>0</v>
      </c>
      <c r="AC32" s="117">
        <f t="shared" si="3"/>
        <v>0</v>
      </c>
      <c r="AD32" s="117">
        <f t="shared" si="3"/>
        <v>7.3019700357781749</v>
      </c>
      <c r="AE32" s="117">
        <f t="shared" si="3"/>
        <v>2.4341648032200358</v>
      </c>
      <c r="AF32" s="117">
        <f t="shared" si="3"/>
        <v>0.10144118962432916</v>
      </c>
    </row>
    <row r="33" spans="1:32">
      <c r="B33" s="57">
        <f>B32/21</f>
        <v>66.285714285714292</v>
      </c>
      <c r="C33" s="29" t="s">
        <v>2256</v>
      </c>
      <c r="D33" s="29" t="s">
        <v>2257</v>
      </c>
      <c r="G33" s="944" t="s">
        <v>26</v>
      </c>
      <c r="H33" s="892"/>
      <c r="I33" s="339">
        <v>60135</v>
      </c>
      <c r="J33" s="340">
        <v>0</v>
      </c>
      <c r="K33" s="340">
        <v>0</v>
      </c>
      <c r="L33" s="340">
        <v>0</v>
      </c>
      <c r="M33" s="340">
        <v>0</v>
      </c>
      <c r="N33" s="341">
        <v>59971.1</v>
      </c>
      <c r="O33" s="342">
        <v>163.9</v>
      </c>
      <c r="P33" s="326" t="s">
        <v>616</v>
      </c>
      <c r="R33" s="81">
        <f t="shared" si="2"/>
        <v>69.924418604651166</v>
      </c>
      <c r="S33" s="81">
        <f t="shared" si="2"/>
        <v>0</v>
      </c>
      <c r="T33" s="81">
        <f t="shared" si="2"/>
        <v>0</v>
      </c>
      <c r="U33" s="81">
        <f t="shared" si="2"/>
        <v>0</v>
      </c>
      <c r="V33" s="81">
        <f t="shared" si="2"/>
        <v>0</v>
      </c>
      <c r="W33" s="81">
        <f t="shared" si="2"/>
        <v>69.733837209302322</v>
      </c>
      <c r="X33" s="81">
        <f t="shared" si="2"/>
        <v>0.19058139534883722</v>
      </c>
      <c r="Z33" s="117">
        <f t="shared" si="3"/>
        <v>0.67235017889087656</v>
      </c>
      <c r="AA33" s="117">
        <f t="shared" si="3"/>
        <v>0</v>
      </c>
      <c r="AB33" s="117">
        <f t="shared" si="3"/>
        <v>0</v>
      </c>
      <c r="AC33" s="117">
        <f t="shared" si="3"/>
        <v>0</v>
      </c>
      <c r="AD33" s="117">
        <f t="shared" si="3"/>
        <v>0</v>
      </c>
      <c r="AE33" s="117">
        <f t="shared" si="3"/>
        <v>0.67051766547406078</v>
      </c>
      <c r="AF33" s="117">
        <f t="shared" si="3"/>
        <v>1.8325134168157425E-3</v>
      </c>
    </row>
    <row r="34" spans="1:32">
      <c r="A34" s="76" t="s">
        <v>2259</v>
      </c>
    </row>
    <row r="35" spans="1:32">
      <c r="A35" s="29" t="s">
        <v>2260</v>
      </c>
      <c r="B35" s="81">
        <v>6296.8</v>
      </c>
      <c r="C35" s="29" t="s">
        <v>2254</v>
      </c>
      <c r="D35" s="29" t="s">
        <v>2255</v>
      </c>
      <c r="I35" s="81"/>
      <c r="J35" s="81"/>
      <c r="K35" s="81"/>
      <c r="L35" s="81"/>
    </row>
    <row r="36" spans="1:32">
      <c r="B36" s="57">
        <f>B35/21</f>
        <v>299.84761904761905</v>
      </c>
      <c r="C36" s="29" t="s">
        <v>2256</v>
      </c>
      <c r="I36" s="81"/>
      <c r="J36" s="81"/>
      <c r="K36" s="81"/>
      <c r="L36" s="81"/>
    </row>
    <row r="37" spans="1:32">
      <c r="G37" s="29" t="s">
        <v>2261</v>
      </c>
      <c r="I37" s="81"/>
      <c r="J37" s="81"/>
      <c r="K37" s="81"/>
      <c r="L37" s="81"/>
    </row>
    <row r="38" spans="1:32">
      <c r="G38" s="29" t="s">
        <v>2262</v>
      </c>
      <c r="H38" s="29">
        <v>21</v>
      </c>
      <c r="I38" s="81"/>
      <c r="J38" s="81"/>
      <c r="K38" s="81"/>
      <c r="L38" s="81"/>
    </row>
    <row r="39" spans="1:32">
      <c r="G39" s="29" t="s">
        <v>2263</v>
      </c>
      <c r="H39" s="29">
        <v>310</v>
      </c>
      <c r="I39" s="81"/>
      <c r="J39" s="81"/>
      <c r="K39" s="81"/>
      <c r="L39" s="81"/>
    </row>
    <row r="40" spans="1:32">
      <c r="I40" s="81"/>
      <c r="J40" s="81"/>
      <c r="K40" s="81"/>
      <c r="L40" s="81"/>
    </row>
    <row r="41" spans="1:32">
      <c r="B41" s="81">
        <f>663000000/8760</f>
        <v>75684.931506849316</v>
      </c>
      <c r="C41" s="29" t="s">
        <v>2264</v>
      </c>
    </row>
    <row r="42" spans="1:32">
      <c r="B42" s="81">
        <f>B41*'환경연계형(물재생센터)'!C49</f>
        <v>24257.990867579905</v>
      </c>
      <c r="C42" s="29" t="s">
        <v>2265</v>
      </c>
    </row>
    <row r="43" spans="1:32">
      <c r="B43" s="85">
        <f>B42*8760/1000</f>
        <v>212499.99999999997</v>
      </c>
      <c r="C43" s="29" t="s">
        <v>2266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5" type="noConversion"/>
  <hyperlinks>
    <hyperlink ref="G3" r:id="rId1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/>
  <dimension ref="A1:AW140"/>
  <sheetViews>
    <sheetView topLeftCell="A20" zoomScale="70" zoomScaleNormal="70" workbookViewId="0">
      <selection activeCell="J30" sqref="J30"/>
    </sheetView>
  </sheetViews>
  <sheetFormatPr defaultRowHeight="16.5"/>
  <cols>
    <col min="1" max="1" width="18.625" style="29" customWidth="1"/>
    <col min="2" max="2" width="11.5" style="29" customWidth="1"/>
    <col min="3" max="3" width="27.75" style="29" customWidth="1"/>
    <col min="4" max="5" width="9" style="29" customWidth="1"/>
    <col min="6" max="6" width="15.125" style="29" customWidth="1"/>
    <col min="7" max="8" width="9" style="29" customWidth="1"/>
    <col min="9" max="9" width="15.875" style="29" customWidth="1"/>
    <col min="10" max="10" width="9" style="29" customWidth="1"/>
    <col min="11" max="11" width="14" style="29" customWidth="1"/>
    <col min="12" max="12" width="14.625" style="29" customWidth="1"/>
    <col min="13" max="14" width="9" style="29" customWidth="1"/>
    <col min="15" max="15" width="11.125" style="29" customWidth="1"/>
    <col min="16" max="16" width="13.5" style="29" customWidth="1"/>
    <col min="17" max="17" width="10.25" style="29" bestFit="1" customWidth="1"/>
    <col min="18" max="18" width="9" style="29" customWidth="1"/>
    <col min="19" max="19" width="17" style="29" bestFit="1" customWidth="1"/>
    <col min="20" max="20" width="9.875" style="29" bestFit="1" customWidth="1"/>
    <col min="21" max="21" width="15.375" style="29" bestFit="1" customWidth="1"/>
    <col min="22" max="22" width="10.25" style="29" bestFit="1" customWidth="1"/>
    <col min="23" max="23" width="10.5" style="29" customWidth="1"/>
    <col min="24" max="24" width="16.625" style="29" bestFit="1" customWidth="1"/>
    <col min="25" max="25" width="14.25" style="29" bestFit="1" customWidth="1"/>
    <col min="26" max="26" width="14.625" style="29" bestFit="1" customWidth="1"/>
    <col min="27" max="27" width="11" style="29" bestFit="1" customWidth="1"/>
    <col min="28" max="28" width="12.625" style="29" bestFit="1" customWidth="1"/>
    <col min="29" max="29" width="14.25" style="29" bestFit="1" customWidth="1"/>
    <col min="30" max="30" width="12.625" style="29" bestFit="1" customWidth="1"/>
    <col min="31" max="31" width="9.875" style="29" bestFit="1" customWidth="1"/>
    <col min="32" max="32" width="10.25" style="29" bestFit="1" customWidth="1"/>
    <col min="33" max="33" width="11.5" style="29" bestFit="1" customWidth="1"/>
    <col min="34" max="34" width="9" style="29" customWidth="1"/>
    <col min="35" max="35" width="13" style="29" bestFit="1" customWidth="1"/>
    <col min="36" max="36" width="9" style="29" customWidth="1"/>
    <col min="37" max="37" width="12.625" style="29" bestFit="1" customWidth="1"/>
    <col min="38" max="47" width="9" style="29" customWidth="1"/>
    <col min="48" max="16384" width="9" style="29"/>
  </cols>
  <sheetData>
    <row r="1" spans="2:49">
      <c r="AM1" s="949" t="s">
        <v>2267</v>
      </c>
      <c r="AN1" s="866"/>
      <c r="AO1" s="866"/>
      <c r="AP1" s="866"/>
      <c r="AQ1" s="866"/>
      <c r="AR1" s="866"/>
      <c r="AS1" s="866"/>
      <c r="AT1" s="866"/>
      <c r="AU1" s="866"/>
      <c r="AV1" s="866"/>
      <c r="AW1" s="918"/>
    </row>
    <row r="2" spans="2:49">
      <c r="AM2" s="32" t="s">
        <v>2268</v>
      </c>
      <c r="AW2" s="43"/>
    </row>
    <row r="3" spans="2:49">
      <c r="AD3" s="29" t="s">
        <v>2269</v>
      </c>
      <c r="AE3" s="29" t="s">
        <v>2270</v>
      </c>
      <c r="AM3" s="32"/>
      <c r="AW3" s="43"/>
    </row>
    <row r="4" spans="2:49">
      <c r="R4" s="29" t="s">
        <v>2271</v>
      </c>
      <c r="AE4" s="29" t="s">
        <v>2272</v>
      </c>
      <c r="AM4" s="32" t="s">
        <v>2273</v>
      </c>
      <c r="AW4" s="43"/>
    </row>
    <row r="5" spans="2:49">
      <c r="B5" s="29" t="s">
        <v>2274</v>
      </c>
      <c r="F5" s="29" t="s">
        <v>34</v>
      </c>
      <c r="AD5" s="29" t="s">
        <v>1722</v>
      </c>
      <c r="AE5" s="29" t="s">
        <v>2275</v>
      </c>
      <c r="AM5" s="32" t="s">
        <v>2276</v>
      </c>
      <c r="AW5" s="43"/>
    </row>
    <row r="6" spans="2:49" ht="17.25" customHeight="1" thickBot="1">
      <c r="C6" s="29" t="s">
        <v>2277</v>
      </c>
      <c r="AM6" s="181" t="s">
        <v>2278</v>
      </c>
      <c r="AW6" s="43"/>
    </row>
    <row r="7" spans="2:49">
      <c r="C7" s="81">
        <v>27320000</v>
      </c>
      <c r="D7" s="29" t="s">
        <v>1430</v>
      </c>
      <c r="F7" s="81">
        <f>C7*365</f>
        <v>9971800000</v>
      </c>
      <c r="G7" s="29" t="s">
        <v>35</v>
      </c>
      <c r="I7" s="81">
        <f>C17*AD23</f>
        <v>1537457526</v>
      </c>
      <c r="J7" s="29" t="s">
        <v>35</v>
      </c>
      <c r="K7" s="81"/>
      <c r="R7" s="29" t="s">
        <v>2279</v>
      </c>
      <c r="AD7" s="182" t="s">
        <v>2280</v>
      </c>
      <c r="AE7" s="183"/>
      <c r="AF7" s="183"/>
      <c r="AG7" s="184"/>
      <c r="AH7" s="100" t="s">
        <v>2281</v>
      </c>
      <c r="AM7" s="32"/>
      <c r="AW7" s="43"/>
    </row>
    <row r="8" spans="2:49">
      <c r="AA8" s="29" t="s">
        <v>2282</v>
      </c>
      <c r="AD8" s="32" t="s">
        <v>2283</v>
      </c>
      <c r="AE8" s="29" t="s">
        <v>2284</v>
      </c>
      <c r="AF8" s="29" t="s">
        <v>2285</v>
      </c>
      <c r="AG8" s="43" t="s">
        <v>1496</v>
      </c>
      <c r="AM8" s="32" t="s">
        <v>2286</v>
      </c>
      <c r="AW8" s="43"/>
    </row>
    <row r="9" spans="2:49" ht="17.25" customHeight="1" thickBot="1">
      <c r="C9" s="85">
        <f>C7*365</f>
        <v>9971800000</v>
      </c>
      <c r="AD9" s="185">
        <f>S30*1000/8760/3600</f>
        <v>18.599537037037035</v>
      </c>
      <c r="AE9" s="53">
        <v>2</v>
      </c>
      <c r="AF9" s="186">
        <f>9.8*AD9*AE9*0.8</f>
        <v>291.64074074074074</v>
      </c>
      <c r="AG9" s="114">
        <f>AF9*8760/1000</f>
        <v>2554.7728888888892</v>
      </c>
      <c r="AH9" s="81"/>
      <c r="AM9" s="32" t="s">
        <v>2287</v>
      </c>
      <c r="AW9" s="43"/>
    </row>
    <row r="10" spans="2:49" ht="17.25" customHeight="1" thickBot="1">
      <c r="AM10" s="32"/>
      <c r="AW10" s="43"/>
    </row>
    <row r="11" spans="2:49">
      <c r="B11" s="29" t="s">
        <v>2288</v>
      </c>
      <c r="C11" s="138">
        <v>1.39</v>
      </c>
      <c r="D11" s="29" t="s">
        <v>2289</v>
      </c>
      <c r="F11" s="29">
        <v>4.3</v>
      </c>
      <c r="AD11" s="182" t="s">
        <v>2290</v>
      </c>
      <c r="AE11" s="183"/>
      <c r="AF11" s="183"/>
      <c r="AG11" s="184"/>
      <c r="AM11" s="32" t="s">
        <v>2291</v>
      </c>
      <c r="AW11" s="43"/>
    </row>
    <row r="12" spans="2:49">
      <c r="B12" s="29" t="s">
        <v>2292</v>
      </c>
      <c r="C12" s="81">
        <v>13316000</v>
      </c>
      <c r="D12" s="29" t="s">
        <v>2289</v>
      </c>
      <c r="F12" s="29">
        <v>222563000</v>
      </c>
      <c r="G12" s="29" t="s">
        <v>2289</v>
      </c>
      <c r="AD12" s="32" t="s">
        <v>2293</v>
      </c>
      <c r="AE12" s="29" t="s">
        <v>2294</v>
      </c>
      <c r="AF12" s="29" t="s">
        <v>2295</v>
      </c>
      <c r="AG12" s="43"/>
      <c r="AM12" s="32" t="s">
        <v>2296</v>
      </c>
      <c r="AW12" s="43"/>
    </row>
    <row r="13" spans="2:49" ht="17.25" customHeight="1" thickBot="1">
      <c r="C13" s="29">
        <v>605</v>
      </c>
      <c r="D13" s="29" t="s">
        <v>9</v>
      </c>
      <c r="F13" s="81">
        <v>223404</v>
      </c>
      <c r="G13" s="29" t="s">
        <v>9</v>
      </c>
      <c r="AD13" s="67"/>
      <c r="AE13" s="53">
        <v>1</v>
      </c>
      <c r="AF13" s="111">
        <v>363927</v>
      </c>
      <c r="AG13" s="55" t="s">
        <v>2297</v>
      </c>
      <c r="AH13" s="71" t="s">
        <v>2298</v>
      </c>
      <c r="AM13" s="32" t="s">
        <v>2299</v>
      </c>
      <c r="AW13" s="43"/>
    </row>
    <row r="14" spans="2:49">
      <c r="C14" s="57">
        <f>C12/C13</f>
        <v>22009.917355371901</v>
      </c>
      <c r="D14" s="29" t="s">
        <v>2300</v>
      </c>
      <c r="F14" s="172">
        <f>F12/F13</f>
        <v>996.23551950726039</v>
      </c>
      <c r="G14" s="29" t="s">
        <v>2300</v>
      </c>
      <c r="AD14" s="81">
        <f>S30*1000*1000*AE13/860/1000</f>
        <v>682040.69767441857</v>
      </c>
      <c r="AM14" s="32"/>
      <c r="AW14" s="43"/>
    </row>
    <row r="15" spans="2:49">
      <c r="AA15" s="29" t="s">
        <v>2301</v>
      </c>
      <c r="AE15" s="29" t="s">
        <v>2302</v>
      </c>
      <c r="AM15" s="32" t="s">
        <v>2303</v>
      </c>
      <c r="AW15" s="43"/>
    </row>
    <row r="16" spans="2:49">
      <c r="C16" s="57">
        <f>C14/F14</f>
        <v>22.093086347953182</v>
      </c>
      <c r="AM16" s="181" t="s">
        <v>2304</v>
      </c>
      <c r="AW16" s="43"/>
    </row>
    <row r="17" spans="1:49">
      <c r="B17" s="29" t="s">
        <v>2305</v>
      </c>
      <c r="C17" s="81">
        <v>9911088</v>
      </c>
      <c r="D17" s="29" t="s">
        <v>30</v>
      </c>
      <c r="AM17" s="32"/>
      <c r="AW17" s="43"/>
    </row>
    <row r="18" spans="1:49">
      <c r="B18" s="29" t="s">
        <v>2306</v>
      </c>
      <c r="C18" s="81">
        <v>300</v>
      </c>
      <c r="D18" s="29" t="s">
        <v>1330</v>
      </c>
      <c r="H18" s="100" t="s">
        <v>2307</v>
      </c>
      <c r="AM18" s="32" t="s">
        <v>2308</v>
      </c>
      <c r="AW18" s="43"/>
    </row>
    <row r="19" spans="1:49" ht="17.25" customHeight="1" thickBot="1">
      <c r="AM19" s="32" t="s">
        <v>2309</v>
      </c>
      <c r="AW19" s="43"/>
    </row>
    <row r="20" spans="1:49">
      <c r="AD20" s="26" t="s">
        <v>2310</v>
      </c>
      <c r="AE20" s="27"/>
      <c r="AF20" s="27"/>
      <c r="AG20" s="28"/>
      <c r="AM20" s="32" t="s">
        <v>2311</v>
      </c>
      <c r="AW20" s="43"/>
    </row>
    <row r="21" spans="1:49">
      <c r="AD21" s="32">
        <v>425</v>
      </c>
      <c r="AE21" s="29" t="s">
        <v>2312</v>
      </c>
      <c r="AG21" s="43"/>
      <c r="AM21" s="32" t="s">
        <v>2313</v>
      </c>
      <c r="AW21" s="43"/>
    </row>
    <row r="22" spans="1:49">
      <c r="B22" s="85"/>
      <c r="AD22" s="32">
        <f>AD21/1000</f>
        <v>0.42499999999999999</v>
      </c>
      <c r="AE22" s="29" t="s">
        <v>1430</v>
      </c>
      <c r="AG22" s="43"/>
      <c r="AM22" s="32" t="s">
        <v>2314</v>
      </c>
      <c r="AW22" s="43"/>
    </row>
    <row r="23" spans="1:49" ht="17.25" customHeight="1" thickBot="1">
      <c r="AD23" s="187">
        <f>AD22*365</f>
        <v>155.125</v>
      </c>
      <c r="AE23" s="53" t="s">
        <v>35</v>
      </c>
      <c r="AF23" s="53"/>
      <c r="AG23" s="55"/>
      <c r="AI23" s="81">
        <f>AD23/1000*100000000</f>
        <v>15512500.000000002</v>
      </c>
      <c r="AM23" s="32"/>
      <c r="AW23" s="43"/>
    </row>
    <row r="24" spans="1:49">
      <c r="AD24" s="81"/>
      <c r="AM24" s="188" t="s">
        <v>2315</v>
      </c>
      <c r="AW24" s="43"/>
    </row>
    <row r="25" spans="1:49" ht="17.25" customHeight="1" thickBot="1">
      <c r="C25" s="81">
        <f>C29*C38</f>
        <v>13898.849400000001</v>
      </c>
      <c r="D25" s="29" t="s">
        <v>33</v>
      </c>
      <c r="AM25" s="188" t="s">
        <v>2316</v>
      </c>
      <c r="AW25" s="43"/>
    </row>
    <row r="26" spans="1:49">
      <c r="B26" s="29" t="s">
        <v>2317</v>
      </c>
      <c r="C26" s="81">
        <f>2474*C38</f>
        <v>1767.1782000000001</v>
      </c>
      <c r="S26" s="182" t="s">
        <v>2318</v>
      </c>
      <c r="T26" s="183"/>
      <c r="U26" s="183"/>
      <c r="V26" s="183"/>
      <c r="W26" s="183"/>
      <c r="X26" s="183"/>
      <c r="Y26" s="184"/>
      <c r="AA26" s="182" t="s">
        <v>2319</v>
      </c>
      <c r="AB26" s="183"/>
      <c r="AC26" s="183"/>
      <c r="AD26" s="183"/>
      <c r="AE26" s="183"/>
      <c r="AF26" s="183"/>
      <c r="AG26" s="183"/>
      <c r="AH26" s="183"/>
      <c r="AI26" s="183"/>
      <c r="AJ26" s="183"/>
      <c r="AK26" s="184"/>
      <c r="AM26" s="188"/>
      <c r="AW26" s="43"/>
    </row>
    <row r="27" spans="1:49">
      <c r="A27" s="29" t="s">
        <v>2320</v>
      </c>
      <c r="B27" s="29" t="s">
        <v>2321</v>
      </c>
      <c r="S27" s="32" t="s">
        <v>457</v>
      </c>
      <c r="Y27" s="43"/>
      <c r="AA27" s="32" t="s">
        <v>2322</v>
      </c>
      <c r="AD27" s="29" t="s">
        <v>2323</v>
      </c>
      <c r="AK27" s="43"/>
      <c r="AM27" s="32" t="s">
        <v>2324</v>
      </c>
      <c r="AW27" s="43"/>
    </row>
    <row r="28" spans="1:49">
      <c r="A28" s="29" t="s">
        <v>2325</v>
      </c>
      <c r="B28" s="29" t="s">
        <v>2326</v>
      </c>
      <c r="C28" s="29" t="s">
        <v>2327</v>
      </c>
      <c r="D28" s="29" t="s">
        <v>2328</v>
      </c>
      <c r="E28" s="29" t="s">
        <v>2329</v>
      </c>
      <c r="S28" s="189" t="s">
        <v>2330</v>
      </c>
      <c r="T28" s="190" t="s">
        <v>2331</v>
      </c>
      <c r="U28" s="190" t="s">
        <v>2332</v>
      </c>
      <c r="V28" s="190" t="s">
        <v>1319</v>
      </c>
      <c r="W28" s="950" t="s">
        <v>2333</v>
      </c>
      <c r="X28" s="839"/>
      <c r="Y28" s="43"/>
      <c r="AA28" s="32"/>
      <c r="AK28" s="43"/>
      <c r="AM28" s="32"/>
      <c r="AW28" s="43"/>
    </row>
    <row r="29" spans="1:49">
      <c r="B29" s="81">
        <v>4602</v>
      </c>
      <c r="C29" s="81">
        <v>19458</v>
      </c>
      <c r="D29" s="81">
        <v>17982</v>
      </c>
      <c r="E29" s="81">
        <v>1476</v>
      </c>
      <c r="S29" s="189" t="s">
        <v>2334</v>
      </c>
      <c r="T29" s="190" t="s">
        <v>33</v>
      </c>
      <c r="U29" s="190" t="s">
        <v>33</v>
      </c>
      <c r="V29" s="190" t="s">
        <v>33</v>
      </c>
      <c r="W29" s="190" t="s">
        <v>2334</v>
      </c>
      <c r="X29" s="190" t="s">
        <v>33</v>
      </c>
      <c r="Y29" s="43"/>
      <c r="AA29" s="32" t="s">
        <v>2335</v>
      </c>
      <c r="AK29" s="43"/>
      <c r="AM29" s="32"/>
      <c r="AW29" s="43"/>
    </row>
    <row r="30" spans="1:49">
      <c r="A30" s="29" t="s">
        <v>2330</v>
      </c>
      <c r="S30" s="191">
        <f>C32*365</f>
        <v>586555</v>
      </c>
      <c r="T30" s="153">
        <f>B36</f>
        <v>200507</v>
      </c>
      <c r="U30" s="153">
        <f>D36</f>
        <v>70215</v>
      </c>
      <c r="V30" s="117">
        <v>45126</v>
      </c>
      <c r="W30" s="117">
        <v>19458</v>
      </c>
      <c r="X30" s="192">
        <f>W30*C38</f>
        <v>13898.849400000001</v>
      </c>
      <c r="Y30" s="43"/>
      <c r="AA30" s="193" t="s">
        <v>2336</v>
      </c>
      <c r="AB30" s="194"/>
      <c r="AC30" s="117">
        <f>U39/24</f>
        <v>1582.3828375000001</v>
      </c>
      <c r="AD30" s="121" t="s">
        <v>1732</v>
      </c>
      <c r="AK30" s="43"/>
      <c r="AM30" s="32" t="s">
        <v>2337</v>
      </c>
      <c r="AW30" s="43"/>
    </row>
    <row r="31" spans="1:49">
      <c r="B31" s="29" t="s">
        <v>2338</v>
      </c>
      <c r="C31" s="29" t="s">
        <v>2339</v>
      </c>
      <c r="P31" s="29">
        <f>S30*1000/AJ55</f>
        <v>1032423</v>
      </c>
      <c r="S31" s="195"/>
      <c r="Y31" s="43"/>
      <c r="Z31" s="81"/>
      <c r="AA31" s="193" t="s">
        <v>2340</v>
      </c>
      <c r="AB31" s="194"/>
      <c r="AC31" s="121">
        <f>ROUNDUP(AC30/78,0)</f>
        <v>21</v>
      </c>
      <c r="AD31" s="121" t="s">
        <v>2341</v>
      </c>
      <c r="AK31" s="43"/>
      <c r="AM31" s="32" t="s">
        <v>2342</v>
      </c>
      <c r="AW31" s="43"/>
    </row>
    <row r="32" spans="1:49">
      <c r="B32" s="81">
        <v>1630</v>
      </c>
      <c r="C32" s="81">
        <v>1607</v>
      </c>
      <c r="P32" s="29">
        <f>1000000/P31</f>
        <v>0.96859523664234526</v>
      </c>
      <c r="Q32" s="87"/>
      <c r="S32" s="32"/>
      <c r="V32" s="115"/>
      <c r="Y32" s="43"/>
      <c r="AA32" s="196" t="s">
        <v>2343</v>
      </c>
      <c r="AB32" s="194"/>
      <c r="AC32" s="197">
        <f>AC30/78*20</f>
        <v>405.73918910256407</v>
      </c>
      <c r="AD32" s="121" t="s">
        <v>1119</v>
      </c>
      <c r="AK32" s="43"/>
      <c r="AM32" s="181" t="s">
        <v>2344</v>
      </c>
      <c r="AW32" s="43"/>
    </row>
    <row r="33" spans="1:49">
      <c r="A33" s="29" t="s">
        <v>2345</v>
      </c>
      <c r="Q33" s="81"/>
      <c r="S33" s="951" t="s">
        <v>2346</v>
      </c>
      <c r="T33" s="950" t="s">
        <v>2347</v>
      </c>
      <c r="U33" s="950" t="s">
        <v>2348</v>
      </c>
      <c r="V33" s="950" t="s">
        <v>2349</v>
      </c>
      <c r="W33" s="838"/>
      <c r="X33" s="838"/>
      <c r="Y33" s="839"/>
      <c r="AA33" s="196" t="s">
        <v>2350</v>
      </c>
      <c r="AB33" s="194"/>
      <c r="AC33" s="117">
        <f>AC32*8760/1000</f>
        <v>3554.2752965384616</v>
      </c>
      <c r="AD33" s="121" t="s">
        <v>1009</v>
      </c>
      <c r="AE33" s="56">
        <f>AC33/(W50*1000)</f>
        <v>1.8939390978095882E-2</v>
      </c>
      <c r="AF33" s="29" t="s">
        <v>2351</v>
      </c>
      <c r="AK33" s="43"/>
      <c r="AM33" s="32"/>
      <c r="AW33" s="43"/>
    </row>
    <row r="34" spans="1:49">
      <c r="B34" s="81" t="s">
        <v>2352</v>
      </c>
      <c r="C34" s="888" t="s">
        <v>2353</v>
      </c>
      <c r="D34" s="832"/>
      <c r="E34" s="29" t="s">
        <v>2354</v>
      </c>
      <c r="F34" s="29" t="s">
        <v>2355</v>
      </c>
      <c r="S34" s="830"/>
      <c r="T34" s="827"/>
      <c r="U34" s="827"/>
      <c r="V34" s="190" t="s">
        <v>2356</v>
      </c>
      <c r="W34" s="190" t="s">
        <v>479</v>
      </c>
      <c r="X34" s="190" t="s">
        <v>2357</v>
      </c>
      <c r="Y34" s="198" t="s">
        <v>2358</v>
      </c>
      <c r="AA34" s="32"/>
      <c r="AK34" s="43"/>
      <c r="AM34" s="32" t="s">
        <v>2359</v>
      </c>
      <c r="AW34" s="43"/>
    </row>
    <row r="35" spans="1:49">
      <c r="C35" s="29" t="s">
        <v>1319</v>
      </c>
      <c r="D35" s="29" t="s">
        <v>2360</v>
      </c>
      <c r="S35" s="189" t="s">
        <v>1569</v>
      </c>
      <c r="T35" s="190" t="s">
        <v>1430</v>
      </c>
      <c r="U35" s="190" t="s">
        <v>1430</v>
      </c>
      <c r="V35" s="190" t="s">
        <v>1430</v>
      </c>
      <c r="W35" s="190" t="s">
        <v>1430</v>
      </c>
      <c r="X35" s="190" t="s">
        <v>1430</v>
      </c>
      <c r="Y35" s="198" t="s">
        <v>1430</v>
      </c>
      <c r="AA35" s="32"/>
      <c r="AK35" s="43"/>
      <c r="AM35" s="32"/>
      <c r="AW35" s="43"/>
    </row>
    <row r="36" spans="1:49">
      <c r="B36" s="81">
        <v>200507</v>
      </c>
      <c r="C36" s="81">
        <v>45126</v>
      </c>
      <c r="D36" s="81">
        <v>70215</v>
      </c>
      <c r="E36" s="81">
        <v>22445</v>
      </c>
      <c r="F36" s="81">
        <v>62721</v>
      </c>
      <c r="S36" s="199">
        <v>179988</v>
      </c>
      <c r="T36" s="117">
        <v>3508</v>
      </c>
      <c r="U36" s="117">
        <v>53167</v>
      </c>
      <c r="V36" s="117">
        <v>31947.200000000001</v>
      </c>
      <c r="W36" s="117">
        <v>268.89999999999998</v>
      </c>
      <c r="X36" s="117">
        <v>16950.3</v>
      </c>
      <c r="Y36" s="200">
        <v>4000.4</v>
      </c>
      <c r="AA36" s="32"/>
      <c r="AK36" s="43"/>
      <c r="AM36" s="32" t="s">
        <v>2361</v>
      </c>
      <c r="AW36" s="43"/>
    </row>
    <row r="37" spans="1:49">
      <c r="S37" s="32"/>
      <c r="U37" s="29" t="s">
        <v>2362</v>
      </c>
      <c r="Y37" s="43"/>
      <c r="AA37" s="32"/>
      <c r="AK37" s="43"/>
      <c r="AM37" s="32" t="s">
        <v>2363</v>
      </c>
      <c r="AW37" s="43"/>
    </row>
    <row r="38" spans="1:49" ht="17.25" customHeight="1" thickBot="1">
      <c r="C38" s="29">
        <v>0.71430000000000005</v>
      </c>
      <c r="D38" s="29" t="s">
        <v>1117</v>
      </c>
      <c r="E38" s="29" t="s">
        <v>1953</v>
      </c>
      <c r="S38" s="32"/>
      <c r="T38" s="201" t="s">
        <v>2364</v>
      </c>
      <c r="U38" s="202" t="s">
        <v>2364</v>
      </c>
      <c r="Y38" s="43"/>
      <c r="AA38" s="203" t="s">
        <v>2365</v>
      </c>
      <c r="AB38" s="53"/>
      <c r="AC38" s="53"/>
      <c r="AD38" s="53"/>
      <c r="AE38" s="53"/>
      <c r="AF38" s="53"/>
      <c r="AG38" s="53"/>
      <c r="AH38" s="53"/>
      <c r="AI38" s="53"/>
      <c r="AJ38" s="53"/>
      <c r="AK38" s="55"/>
      <c r="AM38" s="67" t="s">
        <v>2366</v>
      </c>
      <c r="AN38" s="53"/>
      <c r="AO38" s="53"/>
      <c r="AP38" s="53"/>
      <c r="AQ38" s="53"/>
      <c r="AR38" s="53"/>
      <c r="AS38" s="53"/>
      <c r="AT38" s="53"/>
      <c r="AU38" s="53"/>
      <c r="AV38" s="53"/>
      <c r="AW38" s="55"/>
    </row>
    <row r="39" spans="1:49">
      <c r="B39" s="87"/>
      <c r="C39" s="87"/>
      <c r="S39" s="32"/>
      <c r="T39" s="204">
        <f>T36*$C$38</f>
        <v>2505.7644</v>
      </c>
      <c r="U39" s="205">
        <f>U36*$C$38</f>
        <v>37977.188099999999</v>
      </c>
      <c r="Y39" s="43"/>
      <c r="AA39" s="72"/>
    </row>
    <row r="40" spans="1:49" ht="17.25" customHeight="1" thickBot="1">
      <c r="S40" s="32"/>
      <c r="Y40" s="43"/>
      <c r="AA40" s="29" t="s">
        <v>2367</v>
      </c>
    </row>
    <row r="41" spans="1:49">
      <c r="A41" s="29" t="s">
        <v>2368</v>
      </c>
      <c r="S41" s="206" t="s">
        <v>2369</v>
      </c>
      <c r="T41" s="207"/>
      <c r="U41" s="207"/>
      <c r="V41" s="208"/>
      <c r="Y41" s="43"/>
      <c r="AA41" s="26"/>
      <c r="AB41" s="27"/>
      <c r="AC41" s="27"/>
      <c r="AD41" s="27"/>
      <c r="AE41" s="27"/>
      <c r="AF41" s="27" t="s">
        <v>2370</v>
      </c>
      <c r="AG41" s="28"/>
      <c r="AI41" s="209" t="s">
        <v>2371</v>
      </c>
    </row>
    <row r="42" spans="1:49">
      <c r="A42" s="29" t="s">
        <v>2372</v>
      </c>
      <c r="B42" s="29" t="s">
        <v>2373</v>
      </c>
      <c r="C42" s="888" t="s">
        <v>2374</v>
      </c>
      <c r="D42" s="832"/>
      <c r="E42" s="832"/>
      <c r="S42" s="32" t="s">
        <v>2375</v>
      </c>
      <c r="T42" s="57"/>
      <c r="U42" s="57">
        <f>U39/24*$C$49</f>
        <v>507.17398637820509</v>
      </c>
      <c r="V42" s="210" t="s">
        <v>2376</v>
      </c>
      <c r="Y42" s="43"/>
      <c r="AA42" s="32"/>
      <c r="AB42" s="29" t="s">
        <v>29</v>
      </c>
      <c r="AC42" s="57">
        <v>100000</v>
      </c>
      <c r="AD42" s="29" t="s">
        <v>30</v>
      </c>
      <c r="AF42" s="29">
        <v>1</v>
      </c>
      <c r="AG42" s="43" t="s">
        <v>30</v>
      </c>
      <c r="AI42" s="211" t="s">
        <v>2377</v>
      </c>
    </row>
    <row r="43" spans="1:49">
      <c r="A43" s="29" t="s">
        <v>1322</v>
      </c>
      <c r="B43" s="29" t="s">
        <v>1322</v>
      </c>
      <c r="C43" s="29" t="s">
        <v>562</v>
      </c>
      <c r="D43" s="29" t="s">
        <v>2378</v>
      </c>
      <c r="E43" s="29" t="s">
        <v>2329</v>
      </c>
      <c r="S43" s="32"/>
      <c r="U43" s="57"/>
      <c r="V43" s="210"/>
      <c r="Y43" s="43"/>
      <c r="AA43" s="32"/>
      <c r="AB43" s="29" t="s">
        <v>2379</v>
      </c>
      <c r="AC43" s="57">
        <f>AC42*AD23/1000</f>
        <v>15512.5</v>
      </c>
      <c r="AD43" s="29" t="s">
        <v>2334</v>
      </c>
      <c r="AF43" s="29">
        <f>AC43/$AC$42*1000</f>
        <v>155.125</v>
      </c>
      <c r="AG43" s="43" t="s">
        <v>35</v>
      </c>
      <c r="AI43" s="211"/>
    </row>
    <row r="44" spans="1:49">
      <c r="A44" s="81">
        <v>23023</v>
      </c>
      <c r="B44" s="81">
        <v>6906</v>
      </c>
      <c r="C44" s="81">
        <v>69238</v>
      </c>
      <c r="D44" s="81">
        <v>55499</v>
      </c>
      <c r="E44" s="81">
        <v>13739</v>
      </c>
      <c r="S44" s="32"/>
      <c r="U44" s="57">
        <f>U42*24/1000</f>
        <v>12.172175673076923</v>
      </c>
      <c r="V44" s="210" t="s">
        <v>1426</v>
      </c>
      <c r="Y44" s="43"/>
      <c r="AA44" s="32"/>
      <c r="AB44" s="29" t="s">
        <v>2380</v>
      </c>
      <c r="AC44" s="57">
        <f>AC43*T30/S30</f>
        <v>5302.767579340386</v>
      </c>
      <c r="AD44" s="29" t="s">
        <v>33</v>
      </c>
      <c r="AF44" s="29">
        <f>AC44/$AC$42*1000</f>
        <v>53.027675793403859</v>
      </c>
      <c r="AG44" s="43" t="s">
        <v>2381</v>
      </c>
      <c r="AI44" s="211" t="s">
        <v>2382</v>
      </c>
    </row>
    <row r="45" spans="1:49">
      <c r="C45" s="87">
        <f>C44*C38</f>
        <v>49456.703400000006</v>
      </c>
      <c r="S45" s="212"/>
      <c r="T45" s="213"/>
      <c r="U45" s="214">
        <f>U44*365</f>
        <v>4442.8441206730768</v>
      </c>
      <c r="V45" s="215" t="s">
        <v>33</v>
      </c>
      <c r="Y45" s="43"/>
      <c r="AA45" s="32"/>
      <c r="AB45" s="29" t="s">
        <v>2332</v>
      </c>
      <c r="AC45" s="57">
        <f>AC44*U30/T30</f>
        <v>1856.9617299315496</v>
      </c>
      <c r="AD45" s="29" t="s">
        <v>33</v>
      </c>
      <c r="AF45" s="277">
        <f>AC45/$AC$42*1000</f>
        <v>18.569617299315496</v>
      </c>
      <c r="AG45" s="43" t="s">
        <v>2381</v>
      </c>
      <c r="AI45" s="211"/>
    </row>
    <row r="46" spans="1:49">
      <c r="C46" s="85">
        <f>B44*365</f>
        <v>2520690</v>
      </c>
      <c r="S46" s="32"/>
      <c r="Y46" s="43"/>
      <c r="AA46" s="32"/>
      <c r="AB46" s="29" t="s">
        <v>2346</v>
      </c>
      <c r="AC46" s="57">
        <f>AC43*S36/S30</f>
        <v>4760.1057871810826</v>
      </c>
      <c r="AD46" s="29" t="s">
        <v>1569</v>
      </c>
      <c r="AF46" s="29">
        <f>AC46/$AC$42</f>
        <v>4.7601057871810827E-2</v>
      </c>
      <c r="AG46" s="43" t="s">
        <v>1569</v>
      </c>
      <c r="AI46" s="211" t="s">
        <v>2383</v>
      </c>
    </row>
    <row r="47" spans="1:49">
      <c r="A47" s="29" t="s">
        <v>2384</v>
      </c>
      <c r="S47" s="952" t="s">
        <v>2385</v>
      </c>
      <c r="T47" s="838"/>
      <c r="U47" s="838"/>
      <c r="V47" s="838"/>
      <c r="W47" s="838"/>
      <c r="X47" s="862"/>
      <c r="Y47" s="43"/>
      <c r="AA47" s="32"/>
      <c r="AB47" s="29" t="s">
        <v>2386</v>
      </c>
      <c r="AC47" s="57">
        <f>AC46*T36/S36</f>
        <v>92.77535780958307</v>
      </c>
      <c r="AD47" s="29" t="s">
        <v>1430</v>
      </c>
      <c r="AF47" s="29">
        <f>AC47/$AC$42</f>
        <v>9.2775357809583067E-4</v>
      </c>
      <c r="AG47" s="43" t="s">
        <v>1430</v>
      </c>
      <c r="AI47" s="211" t="s">
        <v>2387</v>
      </c>
    </row>
    <row r="48" spans="1:49">
      <c r="A48" s="29" t="s">
        <v>2388</v>
      </c>
      <c r="M48" s="29">
        <v>16950.3</v>
      </c>
      <c r="S48" s="951" t="s">
        <v>2389</v>
      </c>
      <c r="T48" s="862"/>
      <c r="U48" s="121">
        <v>18.2</v>
      </c>
      <c r="V48" s="60" t="s">
        <v>15</v>
      </c>
      <c r="W48" s="121"/>
      <c r="X48" s="121"/>
      <c r="Y48" s="43"/>
      <c r="AA48" s="32"/>
      <c r="AB48" s="29" t="s">
        <v>2348</v>
      </c>
      <c r="AC48" s="57">
        <f>AC47*U36/T36</f>
        <v>1406.0967641568138</v>
      </c>
      <c r="AD48" s="29" t="s">
        <v>1430</v>
      </c>
      <c r="AF48" s="29">
        <f>AC48/$AC$42</f>
        <v>1.4060967641568138E-2</v>
      </c>
      <c r="AG48" s="43" t="s">
        <v>1430</v>
      </c>
      <c r="AI48" s="211"/>
    </row>
    <row r="49" spans="1:46">
      <c r="A49" s="29" t="s">
        <v>2390</v>
      </c>
      <c r="C49" s="86">
        <f>C50/A50</f>
        <v>0.32051282051282048</v>
      </c>
      <c r="M49" s="29">
        <f>M48*365</f>
        <v>6186859.5</v>
      </c>
      <c r="S49" s="951" t="s">
        <v>2391</v>
      </c>
      <c r="T49" s="190" t="s">
        <v>21</v>
      </c>
      <c r="U49" s="117">
        <v>52546.7</v>
      </c>
      <c r="V49" s="60" t="s">
        <v>2289</v>
      </c>
      <c r="W49" s="118">
        <f>U49/$AA$78/1000</f>
        <v>228.46391304347824</v>
      </c>
      <c r="X49" s="121" t="s">
        <v>732</v>
      </c>
      <c r="Y49" s="43"/>
      <c r="AA49" s="32"/>
      <c r="AB49" s="29" t="s">
        <v>1973</v>
      </c>
      <c r="AC49" s="57">
        <f>AC48/24*C38*C49</f>
        <v>13.413126584364477</v>
      </c>
      <c r="AD49" s="29" t="s">
        <v>1732</v>
      </c>
      <c r="AF49" s="29">
        <f>AC49/$AC$42</f>
        <v>1.3413126584364477E-4</v>
      </c>
      <c r="AG49" s="43" t="s">
        <v>1732</v>
      </c>
      <c r="AI49" s="211" t="s">
        <v>2392</v>
      </c>
      <c r="AK49" s="87"/>
    </row>
    <row r="50" spans="1:46" ht="17.25" customHeight="1" thickBot="1">
      <c r="A50" s="81">
        <f>C25*1000/8760</f>
        <v>1586.6266438356165</v>
      </c>
      <c r="B50" s="29" t="s">
        <v>2264</v>
      </c>
      <c r="C50" s="81">
        <f>A50/78*25</f>
        <v>508.53418071654374</v>
      </c>
      <c r="D50" s="29" t="s">
        <v>2265</v>
      </c>
      <c r="M50" s="57">
        <f>M49*5200/860/1000000</f>
        <v>37.408917906976747</v>
      </c>
      <c r="S50" s="829"/>
      <c r="T50" s="190" t="s">
        <v>6</v>
      </c>
      <c r="U50" s="117">
        <v>187665765</v>
      </c>
      <c r="V50" s="60" t="s">
        <v>1119</v>
      </c>
      <c r="W50" s="118">
        <f>U50/1000000</f>
        <v>187.66576499999999</v>
      </c>
      <c r="X50" s="121" t="s">
        <v>732</v>
      </c>
      <c r="Y50" s="43"/>
      <c r="AA50" s="67"/>
      <c r="AB50" s="53" t="s">
        <v>1973</v>
      </c>
      <c r="AC50" s="216">
        <f>AC49*8760/1000</f>
        <v>117.49898887903281</v>
      </c>
      <c r="AD50" s="53" t="s">
        <v>33</v>
      </c>
      <c r="AE50" s="53"/>
      <c r="AF50" s="53">
        <f>AC50/$AC$42*1000</f>
        <v>1.1749898887903281</v>
      </c>
      <c r="AG50" s="55" t="s">
        <v>2381</v>
      </c>
    </row>
    <row r="51" spans="1:46">
      <c r="A51" s="81">
        <f>C26*1000/8760</f>
        <v>201.7326712328767</v>
      </c>
      <c r="C51" s="81">
        <f>A51/78*25</f>
        <v>64.657907446434834</v>
      </c>
      <c r="D51" s="100" t="s">
        <v>2393</v>
      </c>
      <c r="E51" s="72" t="s">
        <v>2394</v>
      </c>
      <c r="S51" s="830"/>
      <c r="T51" s="190" t="s">
        <v>2395</v>
      </c>
      <c r="U51" s="117">
        <v>9571.2000000000007</v>
      </c>
      <c r="V51" s="60" t="s">
        <v>2289</v>
      </c>
      <c r="W51" s="118">
        <f>U51/$AA$78/1000</f>
        <v>41.613913043478263</v>
      </c>
      <c r="X51" s="121" t="s">
        <v>732</v>
      </c>
      <c r="Y51" s="43"/>
      <c r="AA51" s="72" t="s">
        <v>2396</v>
      </c>
    </row>
    <row r="52" spans="1:46" ht="17.25" customHeight="1" thickBot="1">
      <c r="D52" s="29" t="s">
        <v>2397</v>
      </c>
      <c r="S52" s="947" t="s">
        <v>2398</v>
      </c>
      <c r="T52" s="948"/>
      <c r="U52" s="217">
        <v>0.14699999999999999</v>
      </c>
      <c r="V52" s="218" t="s">
        <v>2399</v>
      </c>
      <c r="W52" s="219"/>
      <c r="X52" s="219"/>
      <c r="Y52" s="55"/>
    </row>
    <row r="53" spans="1:46">
      <c r="D53" s="29" t="s">
        <v>2400</v>
      </c>
      <c r="I53" s="29" t="s">
        <v>2401</v>
      </c>
      <c r="Z53" s="105" t="s">
        <v>2402</v>
      </c>
      <c r="AC53" s="182" t="s">
        <v>2403</v>
      </c>
      <c r="AD53" s="183"/>
      <c r="AE53" s="183"/>
      <c r="AF53" s="183"/>
      <c r="AG53" s="183"/>
      <c r="AH53" s="184"/>
    </row>
    <row r="54" spans="1:46">
      <c r="I54" s="953" t="s">
        <v>561</v>
      </c>
      <c r="J54" s="838"/>
      <c r="K54" s="839"/>
      <c r="L54" s="954" t="s">
        <v>562</v>
      </c>
      <c r="M54" s="838"/>
      <c r="N54" s="838"/>
      <c r="O54" s="838"/>
      <c r="P54" s="839"/>
      <c r="S54" s="953" t="s">
        <v>561</v>
      </c>
      <c r="T54" s="838"/>
      <c r="U54" s="839"/>
      <c r="V54" s="954" t="s">
        <v>562</v>
      </c>
      <c r="W54" s="838"/>
      <c r="X54" s="838"/>
      <c r="Y54" s="838"/>
      <c r="Z54" s="839"/>
      <c r="AC54" s="220" t="s">
        <v>2404</v>
      </c>
      <c r="AD54" s="221" t="s">
        <v>2405</v>
      </c>
      <c r="AE54" s="221" t="s">
        <v>2406</v>
      </c>
      <c r="AF54" s="162" t="s">
        <v>2407</v>
      </c>
      <c r="AG54" s="162" t="s">
        <v>2217</v>
      </c>
      <c r="AH54" s="222" t="s">
        <v>1496</v>
      </c>
      <c r="AJ54" s="162" t="s">
        <v>2408</v>
      </c>
      <c r="AK54" s="162" t="s">
        <v>2409</v>
      </c>
      <c r="AN54" s="223" t="s">
        <v>2410</v>
      </c>
      <c r="AO54" s="224"/>
      <c r="AP54" s="224"/>
      <c r="AQ54" s="224"/>
      <c r="AR54" s="224"/>
      <c r="AS54" s="224"/>
      <c r="AT54" s="224"/>
    </row>
    <row r="55" spans="1:46" ht="17.25" customHeight="1" thickBot="1">
      <c r="I55" s="954" t="s">
        <v>6</v>
      </c>
      <c r="J55" s="839"/>
      <c r="K55" s="225" t="s">
        <v>11</v>
      </c>
      <c r="L55" s="954" t="s">
        <v>6</v>
      </c>
      <c r="M55" s="838"/>
      <c r="N55" s="839"/>
      <c r="O55" s="225" t="s">
        <v>11</v>
      </c>
      <c r="P55" s="954" t="s">
        <v>17</v>
      </c>
      <c r="S55" s="954" t="s">
        <v>6</v>
      </c>
      <c r="T55" s="839"/>
      <c r="U55" s="225" t="s">
        <v>11</v>
      </c>
      <c r="V55" s="954" t="s">
        <v>6</v>
      </c>
      <c r="W55" s="838"/>
      <c r="X55" s="839"/>
      <c r="Y55" s="225" t="s">
        <v>11</v>
      </c>
      <c r="Z55" s="954" t="s">
        <v>17</v>
      </c>
      <c r="AC55" s="187">
        <v>1032423</v>
      </c>
      <c r="AD55" s="226">
        <v>0.15</v>
      </c>
      <c r="AE55" s="111">
        <f>AC55*AD55</f>
        <v>154863.44999999998</v>
      </c>
      <c r="AF55" s="216">
        <f>AE55/AC63</f>
        <v>15.642772727272726</v>
      </c>
      <c r="AG55" s="226">
        <v>0.2</v>
      </c>
      <c r="AH55" s="114">
        <f>AF55*8760*AG55</f>
        <v>27406.137818181818</v>
      </c>
      <c r="AJ55" s="57">
        <f>(S30*1000)/AC55</f>
        <v>568.1343790287508</v>
      </c>
      <c r="AK55" s="29">
        <f>AD23/AJ55</f>
        <v>0.27304279713752333</v>
      </c>
      <c r="AL55" s="29" t="s">
        <v>997</v>
      </c>
      <c r="AN55" s="227" t="s">
        <v>2411</v>
      </c>
      <c r="AO55" s="224"/>
      <c r="AP55" s="224"/>
      <c r="AQ55" s="224"/>
      <c r="AR55" s="224"/>
      <c r="AS55" s="224"/>
      <c r="AT55" s="224"/>
    </row>
    <row r="56" spans="1:46">
      <c r="I56" s="225" t="s">
        <v>2165</v>
      </c>
      <c r="J56" s="225" t="s">
        <v>1125</v>
      </c>
      <c r="K56" s="225" t="s">
        <v>2166</v>
      </c>
      <c r="L56" s="225" t="s">
        <v>2169</v>
      </c>
      <c r="M56" s="225" t="s">
        <v>109</v>
      </c>
      <c r="N56" s="225" t="s">
        <v>2170</v>
      </c>
      <c r="O56" s="225" t="s">
        <v>2171</v>
      </c>
      <c r="P56" s="827"/>
      <c r="S56" s="225" t="s">
        <v>2165</v>
      </c>
      <c r="T56" s="225" t="s">
        <v>1125</v>
      </c>
      <c r="U56" s="225" t="s">
        <v>2166</v>
      </c>
      <c r="V56" s="225" t="s">
        <v>2169</v>
      </c>
      <c r="W56" s="225" t="s">
        <v>109</v>
      </c>
      <c r="X56" s="225" t="s">
        <v>2170</v>
      </c>
      <c r="Y56" s="225" t="s">
        <v>2171</v>
      </c>
      <c r="Z56" s="827"/>
    </row>
    <row r="57" spans="1:46">
      <c r="I57" s="117">
        <f t="shared" ref="I57:P57" si="0">S57*$P$32</f>
        <v>181772.16605984175</v>
      </c>
      <c r="J57" s="117">
        <f t="shared" si="0"/>
        <v>3442.6541219427131</v>
      </c>
      <c r="K57" s="117">
        <f t="shared" si="0"/>
        <v>40307.037951961807</v>
      </c>
      <c r="L57" s="117">
        <f t="shared" si="0"/>
        <v>2474.5408508807818</v>
      </c>
      <c r="M57" s="117">
        <f t="shared" si="0"/>
        <v>26545.454545454544</v>
      </c>
      <c r="N57" s="117">
        <f t="shared" si="0"/>
        <v>146744.43089837726</v>
      </c>
      <c r="O57" s="117">
        <f t="shared" si="0"/>
        <v>660621.37096366368</v>
      </c>
      <c r="P57" s="117">
        <f t="shared" si="0"/>
        <v>143300.47782586541</v>
      </c>
      <c r="S57" s="117">
        <f>W50*1000</f>
        <v>187665.76499999998</v>
      </c>
      <c r="T57" s="117">
        <f>AC33</f>
        <v>3554.2752965384616</v>
      </c>
      <c r="U57" s="117">
        <f>W51*1000</f>
        <v>41613.913043478264</v>
      </c>
      <c r="V57" s="153">
        <f>AG9</f>
        <v>2554.7728888888892</v>
      </c>
      <c r="W57" s="153">
        <f>AH55</f>
        <v>27406.137818181818</v>
      </c>
      <c r="X57" s="117">
        <f>X75/1000</f>
        <v>151502.32558139536</v>
      </c>
      <c r="Y57" s="117">
        <f>AD14</f>
        <v>682040.69767441857</v>
      </c>
      <c r="Z57" s="228">
        <f>U45*AF70</f>
        <v>147946.70921841345</v>
      </c>
      <c r="AC57" s="72" t="s">
        <v>2412</v>
      </c>
    </row>
    <row r="58" spans="1:46">
      <c r="T58" s="49"/>
      <c r="AC58" s="57"/>
      <c r="AD58" s="86"/>
      <c r="AE58" s="81"/>
    </row>
    <row r="59" spans="1:46" ht="17.25" customHeight="1" thickBot="1">
      <c r="I59" s="29" t="s">
        <v>6</v>
      </c>
      <c r="J59" s="29" t="s">
        <v>11</v>
      </c>
      <c r="K59" s="29" t="s">
        <v>6</v>
      </c>
      <c r="S59" s="953" t="s">
        <v>2413</v>
      </c>
      <c r="T59" s="225" t="s">
        <v>6</v>
      </c>
      <c r="U59" s="153">
        <f>SUM(V57:X57)-S57-T57</f>
        <v>-9756.8040080723913</v>
      </c>
      <c r="AC59" s="81"/>
    </row>
    <row r="60" spans="1:46">
      <c r="I60" s="85">
        <f>I57+J57</f>
        <v>185214.82018178445</v>
      </c>
      <c r="J60" s="85">
        <f>K57</f>
        <v>40307.037951961807</v>
      </c>
      <c r="K60" s="85">
        <f>L57+M57</f>
        <v>29019.995396335325</v>
      </c>
      <c r="S60" s="851"/>
      <c r="T60" s="225" t="s">
        <v>11</v>
      </c>
      <c r="U60" s="153">
        <f>Y57-U57</f>
        <v>640426.7846309403</v>
      </c>
      <c r="W60" s="182" t="s">
        <v>2414</v>
      </c>
      <c r="X60" s="183"/>
      <c r="Y60" s="184"/>
      <c r="AC60" s="81" t="s">
        <v>2415</v>
      </c>
      <c r="AG60" s="100" t="s">
        <v>2416</v>
      </c>
    </row>
    <row r="61" spans="1:46">
      <c r="S61" s="827"/>
      <c r="T61" s="225" t="s">
        <v>17</v>
      </c>
      <c r="U61" s="153">
        <f>Z57</f>
        <v>147946.70921841345</v>
      </c>
      <c r="W61" s="32"/>
      <c r="X61" s="29">
        <v>5000</v>
      </c>
      <c r="Y61" s="43" t="s">
        <v>1120</v>
      </c>
    </row>
    <row r="62" spans="1:46">
      <c r="S62" s="954" t="s">
        <v>21</v>
      </c>
      <c r="T62" s="839"/>
      <c r="U62" s="153">
        <f>SUM(U59:U61)</f>
        <v>778616.68984128139</v>
      </c>
      <c r="W62" s="32"/>
      <c r="X62" s="85">
        <f>X36*365*X61</f>
        <v>30934297500</v>
      </c>
      <c r="Y62" s="43" t="s">
        <v>1338</v>
      </c>
      <c r="AC62" s="29" t="s">
        <v>2417</v>
      </c>
    </row>
    <row r="63" spans="1:46" ht="17.25" customHeight="1" thickBot="1">
      <c r="W63" s="67"/>
      <c r="X63" s="111">
        <f>X62/860</f>
        <v>35970113.372093022</v>
      </c>
      <c r="Y63" s="55" t="s">
        <v>1119</v>
      </c>
      <c r="AC63" s="81">
        <v>9900</v>
      </c>
      <c r="AD63" s="29" t="s">
        <v>1466</v>
      </c>
      <c r="AF63" s="100" t="s">
        <v>2418</v>
      </c>
    </row>
    <row r="64" spans="1:46">
      <c r="X64" s="29" t="s">
        <v>1791</v>
      </c>
      <c r="Y64" s="29" t="s">
        <v>2419</v>
      </c>
    </row>
    <row r="66" spans="3:38">
      <c r="X66" s="29" t="s">
        <v>2420</v>
      </c>
      <c r="AC66" s="29" t="s">
        <v>2421</v>
      </c>
    </row>
    <row r="67" spans="3:38">
      <c r="X67" s="29" t="s">
        <v>2422</v>
      </c>
      <c r="AK67" s="29">
        <v>12000</v>
      </c>
    </row>
    <row r="68" spans="3:38">
      <c r="O68" s="229"/>
      <c r="P68" s="229"/>
      <c r="Q68" s="229"/>
      <c r="X68" s="29" t="s">
        <v>2423</v>
      </c>
      <c r="AB68" s="230">
        <v>1</v>
      </c>
      <c r="AC68" s="230" t="s">
        <v>122</v>
      </c>
      <c r="AD68" s="81"/>
      <c r="AK68" s="29">
        <f>AK67/80</f>
        <v>150</v>
      </c>
      <c r="AL68" s="29" t="s">
        <v>2424</v>
      </c>
    </row>
    <row r="69" spans="3:38" ht="17.25" customHeight="1" thickBot="1">
      <c r="C69" s="231" t="s">
        <v>2425</v>
      </c>
      <c r="D69" s="231"/>
      <c r="E69" s="231"/>
      <c r="F69" s="231"/>
      <c r="G69" s="231"/>
      <c r="H69" s="231"/>
      <c r="I69" s="231"/>
      <c r="J69" s="231"/>
      <c r="K69" s="231"/>
      <c r="L69" s="231"/>
      <c r="S69" s="85">
        <f>U30+V30</f>
        <v>115341</v>
      </c>
      <c r="T69" s="29" t="s">
        <v>33</v>
      </c>
      <c r="X69" s="29" t="s">
        <v>2426</v>
      </c>
      <c r="AB69" s="232">
        <v>0.23</v>
      </c>
      <c r="AC69" s="232" t="s">
        <v>2289</v>
      </c>
      <c r="AD69" s="87"/>
      <c r="AE69" s="29" t="s">
        <v>17</v>
      </c>
      <c r="AK69" s="81">
        <f>U45*1000/AK68</f>
        <v>29618.960804487182</v>
      </c>
    </row>
    <row r="70" spans="3:38">
      <c r="C70" s="955"/>
      <c r="D70" s="866"/>
      <c r="E70" s="233" t="s">
        <v>65</v>
      </c>
      <c r="F70" s="233" t="s">
        <v>67</v>
      </c>
      <c r="G70" s="233" t="s">
        <v>16</v>
      </c>
      <c r="H70" s="233" t="s">
        <v>6</v>
      </c>
      <c r="I70" s="233" t="s">
        <v>11</v>
      </c>
      <c r="J70" s="233" t="s">
        <v>17</v>
      </c>
      <c r="K70" s="233" t="s">
        <v>560</v>
      </c>
      <c r="L70" s="234" t="s">
        <v>21</v>
      </c>
      <c r="O70" s="81"/>
      <c r="P70" s="81"/>
      <c r="Q70" s="81"/>
      <c r="S70" s="452">
        <f>S69*P32</f>
        <v>111718.74318956475</v>
      </c>
      <c r="T70" s="29" t="s">
        <v>2427</v>
      </c>
      <c r="W70" s="182" t="s">
        <v>2428</v>
      </c>
      <c r="X70" s="183"/>
      <c r="Y70" s="183"/>
      <c r="Z70" s="183"/>
      <c r="AA70" s="183"/>
      <c r="AB70" s="184"/>
      <c r="AD70" s="87"/>
      <c r="AE70" s="29" t="s">
        <v>2429</v>
      </c>
      <c r="AF70" s="29">
        <v>33.299999999999997</v>
      </c>
      <c r="AG70" s="29" t="s">
        <v>1119</v>
      </c>
    </row>
    <row r="71" spans="3:38" ht="17.25" customHeight="1" thickBot="1">
      <c r="C71" s="956" t="s">
        <v>561</v>
      </c>
      <c r="D71" s="854"/>
      <c r="E71" s="235">
        <f>F7</f>
        <v>9971800000</v>
      </c>
      <c r="F71" s="235">
        <f>F8</f>
        <v>0</v>
      </c>
      <c r="G71" s="235">
        <f>F9</f>
        <v>0</v>
      </c>
      <c r="H71" s="235">
        <f>F10</f>
        <v>0</v>
      </c>
      <c r="I71" s="235">
        <f>F11</f>
        <v>4.3</v>
      </c>
      <c r="J71" s="235">
        <v>0</v>
      </c>
      <c r="K71" s="235">
        <f>F12</f>
        <v>222563000</v>
      </c>
      <c r="L71" s="236">
        <f>SUM(E71:K71)</f>
        <v>10194363004.299999</v>
      </c>
      <c r="P71" s="85"/>
      <c r="W71" s="32" t="s">
        <v>2430</v>
      </c>
      <c r="X71" s="29">
        <v>3000</v>
      </c>
      <c r="Y71" s="29" t="s">
        <v>1325</v>
      </c>
      <c r="Z71" s="29" t="s">
        <v>2431</v>
      </c>
      <c r="AA71" s="29">
        <v>2000</v>
      </c>
      <c r="AB71" s="43" t="s">
        <v>1325</v>
      </c>
    </row>
    <row r="72" spans="3:38">
      <c r="C72" s="957" t="s">
        <v>562</v>
      </c>
      <c r="D72" s="866"/>
      <c r="E72" s="237">
        <v>0</v>
      </c>
      <c r="F72" s="237">
        <v>0</v>
      </c>
      <c r="G72" s="238">
        <v>0</v>
      </c>
      <c r="H72" s="238">
        <v>0</v>
      </c>
      <c r="I72" s="238">
        <v>0</v>
      </c>
      <c r="J72" s="238">
        <v>0</v>
      </c>
      <c r="K72" s="238">
        <v>0</v>
      </c>
      <c r="L72" s="239">
        <f>SUM(E72:K72)</f>
        <v>0</v>
      </c>
      <c r="W72" s="32"/>
      <c r="X72" s="81">
        <f>T30-U30</f>
        <v>130292</v>
      </c>
      <c r="Y72" s="29" t="s">
        <v>90</v>
      </c>
      <c r="AB72" s="43"/>
    </row>
    <row r="73" spans="3:38">
      <c r="P73" s="81"/>
      <c r="W73" s="32"/>
      <c r="X73" s="85">
        <f>X72*1000*AVERAGE(X71,AA71)</f>
        <v>325730000000</v>
      </c>
      <c r="Y73" s="29" t="s">
        <v>1338</v>
      </c>
      <c r="AB73" s="43"/>
      <c r="AD73" s="81"/>
    </row>
    <row r="74" spans="3:38">
      <c r="W74" s="32"/>
      <c r="X74" s="87">
        <f>X73/860</f>
        <v>378755813.95348835</v>
      </c>
      <c r="Y74" s="29" t="s">
        <v>1119</v>
      </c>
      <c r="Z74" s="29" t="s">
        <v>2432</v>
      </c>
      <c r="AB74" s="43"/>
    </row>
    <row r="75" spans="3:38">
      <c r="W75" s="32"/>
      <c r="X75" s="87">
        <f>X74*0.4</f>
        <v>151502325.58139536</v>
      </c>
      <c r="Y75" s="29" t="s">
        <v>1119</v>
      </c>
      <c r="Z75" s="29" t="s">
        <v>2433</v>
      </c>
      <c r="AB75" s="43"/>
    </row>
    <row r="76" spans="3:38">
      <c r="W76" s="32"/>
      <c r="X76" s="29" t="s">
        <v>2434</v>
      </c>
      <c r="AB76" s="43"/>
    </row>
    <row r="77" spans="3:38" ht="17.25" customHeight="1" thickBot="1">
      <c r="W77" s="67"/>
      <c r="X77" s="53" t="s">
        <v>2435</v>
      </c>
      <c r="Y77" s="53"/>
      <c r="Z77" s="53"/>
      <c r="AA77" s="53"/>
      <c r="AB77" s="55"/>
    </row>
    <row r="78" spans="3:38">
      <c r="AA78" s="240">
        <v>0.23</v>
      </c>
    </row>
    <row r="79" spans="3:38">
      <c r="S79" s="29" t="s">
        <v>2436</v>
      </c>
    </row>
    <row r="80" spans="3:38">
      <c r="S80" s="29" t="s">
        <v>2437</v>
      </c>
    </row>
    <row r="88" spans="1:26">
      <c r="E88" s="29" t="s">
        <v>2438</v>
      </c>
      <c r="F88" s="29">
        <v>5200</v>
      </c>
      <c r="G88" s="29" t="s">
        <v>1338</v>
      </c>
      <c r="X88" s="241">
        <v>860000</v>
      </c>
    </row>
    <row r="89" spans="1:26">
      <c r="X89" s="241">
        <v>1590000</v>
      </c>
    </row>
    <row r="90" spans="1:26">
      <c r="X90" s="241">
        <v>1630000</v>
      </c>
      <c r="Y90" s="29">
        <f>X90/X92</f>
        <v>0.32730923694779118</v>
      </c>
      <c r="Z90" s="87">
        <f>AC55/Y90</f>
        <v>3154273.9509202451</v>
      </c>
    </row>
    <row r="91" spans="1:26">
      <c r="X91" s="241">
        <v>900000</v>
      </c>
    </row>
    <row r="92" spans="1:26">
      <c r="A92" s="29" t="s">
        <v>1472</v>
      </c>
      <c r="B92" s="29" t="s">
        <v>2439</v>
      </c>
      <c r="X92" s="242">
        <f>SUM(X88:X91)</f>
        <v>4980000</v>
      </c>
    </row>
    <row r="94" spans="1:26">
      <c r="B94" s="29" t="s">
        <v>562</v>
      </c>
    </row>
    <row r="95" spans="1:26">
      <c r="B95" s="888" t="s">
        <v>2438</v>
      </c>
      <c r="C95" s="832"/>
      <c r="D95" s="832"/>
      <c r="E95" s="832"/>
      <c r="F95" s="832"/>
      <c r="H95" s="29" t="s">
        <v>2440</v>
      </c>
    </row>
    <row r="96" spans="1:26">
      <c r="B96" s="29" t="s">
        <v>2441</v>
      </c>
      <c r="C96" s="29" t="s">
        <v>2442</v>
      </c>
      <c r="D96" s="29" t="s">
        <v>2443</v>
      </c>
      <c r="E96" s="29" t="s">
        <v>2444</v>
      </c>
      <c r="F96" s="29" t="s">
        <v>2445</v>
      </c>
      <c r="H96" s="29" t="s">
        <v>2446</v>
      </c>
      <c r="I96" s="29" t="s">
        <v>2447</v>
      </c>
      <c r="J96" s="29" t="s">
        <v>2448</v>
      </c>
    </row>
    <row r="98" spans="1:6">
      <c r="A98" s="29" t="s">
        <v>2449</v>
      </c>
      <c r="B98" s="29">
        <v>15148.883879999999</v>
      </c>
      <c r="C98" s="29">
        <v>8727.1641600000003</v>
      </c>
      <c r="D98" s="29">
        <v>0</v>
      </c>
      <c r="E98" s="29">
        <v>1148.7148400000001</v>
      </c>
      <c r="F98" s="29">
        <v>5273.0048800000004</v>
      </c>
    </row>
    <row r="99" spans="1:6">
      <c r="A99" s="29" t="s">
        <v>2450</v>
      </c>
      <c r="B99" s="29">
        <v>6695.8257599999997</v>
      </c>
      <c r="C99" s="29">
        <v>3919.9435600000002</v>
      </c>
      <c r="E99" s="29">
        <v>1252.95768</v>
      </c>
      <c r="F99" s="29">
        <v>1522.92452</v>
      </c>
    </row>
    <row r="100" spans="1:6">
      <c r="A100" s="29" t="s">
        <v>2451</v>
      </c>
      <c r="B100" s="29">
        <v>4947.6424400000014</v>
      </c>
      <c r="C100" s="29">
        <v>3613.1274400000002</v>
      </c>
      <c r="D100" s="29">
        <v>793.51739999999995</v>
      </c>
      <c r="E100" s="29">
        <v>540.99760000000003</v>
      </c>
    </row>
    <row r="101" spans="1:6">
      <c r="A101" s="29" t="s">
        <v>2452</v>
      </c>
      <c r="B101" s="29">
        <v>14181.629800000001</v>
      </c>
      <c r="C101" s="29">
        <v>1752.2346399999999</v>
      </c>
      <c r="D101" s="29">
        <v>2051.0713599999999</v>
      </c>
      <c r="E101" s="29">
        <v>2725.1457999999998</v>
      </c>
      <c r="F101" s="29">
        <v>7653.1779999999999</v>
      </c>
    </row>
    <row r="113" spans="19:26" ht="17.25" customHeight="1" thickBot="1"/>
    <row r="114" spans="19:26">
      <c r="S114" s="26" t="s">
        <v>2453</v>
      </c>
      <c r="T114" s="27"/>
      <c r="U114" s="27"/>
      <c r="V114" s="27"/>
      <c r="W114" s="27"/>
      <c r="X114" s="27"/>
      <c r="Y114" s="27"/>
      <c r="Z114" s="28"/>
    </row>
    <row r="115" spans="19:26">
      <c r="S115" s="32" t="s">
        <v>457</v>
      </c>
      <c r="Z115" s="43"/>
    </row>
    <row r="116" spans="19:26">
      <c r="S116" s="32" t="s">
        <v>2330</v>
      </c>
      <c r="T116" s="29" t="s">
        <v>2331</v>
      </c>
      <c r="U116" s="29" t="s">
        <v>2332</v>
      </c>
      <c r="V116" s="29" t="s">
        <v>1319</v>
      </c>
      <c r="W116" s="29" t="s">
        <v>2333</v>
      </c>
      <c r="Z116" s="43"/>
    </row>
    <row r="117" spans="19:26">
      <c r="S117" s="32" t="s">
        <v>2334</v>
      </c>
      <c r="T117" s="29" t="s">
        <v>33</v>
      </c>
      <c r="U117" s="29" t="s">
        <v>33</v>
      </c>
      <c r="V117" s="29" t="s">
        <v>33</v>
      </c>
      <c r="W117" s="29" t="s">
        <v>2334</v>
      </c>
      <c r="X117" s="29" t="s">
        <v>33</v>
      </c>
      <c r="Z117" s="43"/>
    </row>
    <row r="118" spans="19:26">
      <c r="S118" s="243">
        <f>21240609.2*365/1000</f>
        <v>7752822.358</v>
      </c>
      <c r="T118" s="29">
        <v>4209999.2</v>
      </c>
      <c r="U118" s="29">
        <v>1024260.7</v>
      </c>
      <c r="V118" s="29">
        <v>575054.1</v>
      </c>
      <c r="Z118" s="43"/>
    </row>
    <row r="119" spans="19:26">
      <c r="S119" s="244"/>
      <c r="Z119" s="43"/>
    </row>
    <row r="120" spans="19:26">
      <c r="S120" s="32"/>
      <c r="Z120" s="43"/>
    </row>
    <row r="121" spans="19:26">
      <c r="S121" s="32" t="s">
        <v>2346</v>
      </c>
      <c r="T121" s="29" t="s">
        <v>2347</v>
      </c>
      <c r="U121" s="29" t="s">
        <v>2348</v>
      </c>
      <c r="V121" s="29" t="s">
        <v>2349</v>
      </c>
      <c r="Z121" s="43"/>
    </row>
    <row r="122" spans="19:26">
      <c r="S122" s="32"/>
      <c r="V122" s="29" t="s">
        <v>2356</v>
      </c>
      <c r="W122" s="29" t="s">
        <v>479</v>
      </c>
      <c r="X122" s="29" t="s">
        <v>2357</v>
      </c>
      <c r="Y122" s="29" t="s">
        <v>26</v>
      </c>
      <c r="Z122" s="43" t="s">
        <v>2358</v>
      </c>
    </row>
    <row r="123" spans="19:26">
      <c r="S123" s="32" t="s">
        <v>1569</v>
      </c>
      <c r="T123" s="29" t="s">
        <v>1430</v>
      </c>
      <c r="U123" s="29" t="s">
        <v>1430</v>
      </c>
      <c r="V123" s="29" t="s">
        <v>1430</v>
      </c>
      <c r="W123" s="29" t="s">
        <v>1430</v>
      </c>
      <c r="X123" s="29" t="s">
        <v>1430</v>
      </c>
      <c r="Y123" s="29" t="s">
        <v>1430</v>
      </c>
      <c r="Z123" s="43" t="s">
        <v>1430</v>
      </c>
    </row>
    <row r="124" spans="19:26">
      <c r="S124" s="243">
        <v>1287968.3</v>
      </c>
      <c r="T124" s="81">
        <v>47142.8</v>
      </c>
      <c r="U124" s="81">
        <v>549325.6</v>
      </c>
      <c r="V124" s="81">
        <v>121209.2</v>
      </c>
      <c r="W124" s="81">
        <v>37026.9</v>
      </c>
      <c r="X124" s="81">
        <v>374238.9</v>
      </c>
      <c r="Y124" s="81">
        <v>16850.599999999999</v>
      </c>
      <c r="Z124" s="110">
        <v>89308.800000000003</v>
      </c>
    </row>
    <row r="125" spans="19:26">
      <c r="S125" s="32"/>
      <c r="Z125" s="43"/>
    </row>
    <row r="126" spans="19:26">
      <c r="S126" s="32"/>
      <c r="T126" s="85" t="s">
        <v>2364</v>
      </c>
      <c r="U126" s="85" t="s">
        <v>2364</v>
      </c>
      <c r="Z126" s="43"/>
    </row>
    <row r="127" spans="19:26">
      <c r="S127" s="32"/>
      <c r="T127" s="81">
        <f>T124*$C$38</f>
        <v>33674.102040000005</v>
      </c>
      <c r="U127" s="81">
        <f>U124*$C$38</f>
        <v>392383.27607999998</v>
      </c>
      <c r="Z127" s="43"/>
    </row>
    <row r="128" spans="19:26">
      <c r="S128" s="32"/>
      <c r="Z128" s="43"/>
    </row>
    <row r="129" spans="19:26">
      <c r="S129" s="32"/>
      <c r="Z129" s="43"/>
    </row>
    <row r="130" spans="19:26">
      <c r="S130" s="32" t="s">
        <v>2375</v>
      </c>
      <c r="T130" s="57"/>
      <c r="U130" s="57">
        <f>U127/24*$C$49</f>
        <v>5240.1612724358965</v>
      </c>
      <c r="V130" s="29" t="s">
        <v>2376</v>
      </c>
      <c r="Z130" s="43"/>
    </row>
    <row r="131" spans="19:26">
      <c r="S131" s="32"/>
      <c r="U131" s="57"/>
      <c r="Z131" s="43"/>
    </row>
    <row r="132" spans="19:26">
      <c r="S132" s="32"/>
      <c r="U132" s="57">
        <f>U130*24/1000</f>
        <v>125.76387053846152</v>
      </c>
      <c r="V132" s="29" t="s">
        <v>1426</v>
      </c>
      <c r="Z132" s="43"/>
    </row>
    <row r="133" spans="19:26">
      <c r="S133" s="32"/>
      <c r="U133" s="57">
        <f>U132*365</f>
        <v>45903.812746538453</v>
      </c>
      <c r="V133" s="29" t="s">
        <v>33</v>
      </c>
      <c r="Z133" s="43"/>
    </row>
    <row r="134" spans="19:26">
      <c r="S134" s="32"/>
      <c r="Z134" s="43"/>
    </row>
    <row r="135" spans="19:26">
      <c r="S135" s="32" t="s">
        <v>2454</v>
      </c>
      <c r="Z135" s="43"/>
    </row>
    <row r="136" spans="19:26">
      <c r="S136" s="32" t="s">
        <v>2389</v>
      </c>
      <c r="U136" s="29">
        <v>12.5</v>
      </c>
      <c r="V136" s="29" t="s">
        <v>15</v>
      </c>
      <c r="Z136" s="43"/>
    </row>
    <row r="137" spans="19:26">
      <c r="S137" s="32" t="s">
        <v>2455</v>
      </c>
      <c r="U137" s="81">
        <v>967021.3</v>
      </c>
      <c r="V137" s="29" t="s">
        <v>2289</v>
      </c>
      <c r="W137" s="81">
        <f>U137/$AA$78/1000</f>
        <v>4204.4404347826085</v>
      </c>
      <c r="X137" s="29" t="s">
        <v>732</v>
      </c>
      <c r="Z137" s="43"/>
    </row>
    <row r="138" spans="19:26">
      <c r="S138" s="32"/>
      <c r="T138" s="29" t="s">
        <v>6</v>
      </c>
      <c r="U138" s="81">
        <v>3696356183.8000002</v>
      </c>
      <c r="V138" s="29" t="s">
        <v>1119</v>
      </c>
      <c r="W138" s="81">
        <f>U138/1000000</f>
        <v>3696.3561838000001</v>
      </c>
      <c r="X138" s="29" t="s">
        <v>732</v>
      </c>
      <c r="Y138" s="85"/>
      <c r="Z138" s="43"/>
    </row>
    <row r="139" spans="19:26">
      <c r="S139" s="32"/>
      <c r="T139" s="29" t="s">
        <v>2395</v>
      </c>
      <c r="U139" s="81">
        <v>120557.4</v>
      </c>
      <c r="V139" s="29" t="s">
        <v>2289</v>
      </c>
      <c r="W139" s="81">
        <f>U139/$AA$78/1000</f>
        <v>524.16260869565212</v>
      </c>
      <c r="X139" s="29" t="s">
        <v>732</v>
      </c>
      <c r="Z139" s="43"/>
    </row>
    <row r="140" spans="19:26" ht="17.25" customHeight="1" thickBot="1">
      <c r="S140" s="67" t="s">
        <v>2398</v>
      </c>
      <c r="T140" s="53"/>
      <c r="U140" s="245">
        <v>0.23100000000000001</v>
      </c>
      <c r="V140" s="53" t="s">
        <v>2399</v>
      </c>
      <c r="W140" s="53"/>
      <c r="X140" s="53"/>
      <c r="Y140" s="53"/>
      <c r="Z140" s="55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5" type="noConversion"/>
  <hyperlinks>
    <hyperlink ref="AH7" r:id="rId1" xr:uid="{00000000-0004-0000-2300-000000000000}"/>
    <hyperlink ref="H18" r:id="rId2" xr:uid="{00000000-0004-0000-2300-000001000000}"/>
    <hyperlink ref="D51" r:id="rId3" xr:uid="{00000000-0004-0000-2300-000002000000}"/>
    <hyperlink ref="AG60" r:id="rId4" xr:uid="{00000000-0004-0000-2300-000003000000}"/>
    <hyperlink ref="AF63" r:id="rId5" xr:uid="{00000000-0004-0000-2300-000004000000}"/>
  </hyperlinks>
  <pageMargins left="0.7" right="0.7" top="0.75" bottom="0.75" header="0.3" footer="0.3"/>
  <pageSetup paperSize="9" orientation="portrait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/>
  <dimension ref="A1:AG187"/>
  <sheetViews>
    <sheetView topLeftCell="I30" zoomScale="85" zoomScaleNormal="85" workbookViewId="0">
      <selection activeCell="C15" sqref="C15"/>
    </sheetView>
  </sheetViews>
  <sheetFormatPr defaultRowHeight="16.5"/>
  <cols>
    <col min="1" max="1" width="15.625" style="29" customWidth="1"/>
    <col min="2" max="2" width="11.5" style="29" bestFit="1" customWidth="1"/>
    <col min="3" max="3" width="9.125" style="29" bestFit="1" customWidth="1"/>
    <col min="4" max="6" width="11.75" style="29" bestFit="1" customWidth="1"/>
    <col min="7" max="7" width="14.625" style="29" bestFit="1" customWidth="1"/>
    <col min="8" max="8" width="16.625" style="29" bestFit="1" customWidth="1"/>
    <col min="9" max="9" width="14.625" style="29" bestFit="1" customWidth="1"/>
    <col min="10" max="10" width="16.625" style="29" bestFit="1" customWidth="1"/>
    <col min="11" max="12" width="12.625" style="29" bestFit="1" customWidth="1"/>
    <col min="13" max="13" width="18.75" style="29" bestFit="1" customWidth="1"/>
    <col min="14" max="14" width="11.5" style="29" bestFit="1" customWidth="1"/>
    <col min="15" max="16" width="9" style="29" customWidth="1"/>
    <col min="17" max="17" width="12.625" style="29" bestFit="1" customWidth="1"/>
    <col min="18" max="18" width="10" style="29" bestFit="1" customWidth="1"/>
    <col min="19" max="19" width="11.625" style="29" bestFit="1" customWidth="1"/>
    <col min="20" max="22" width="9.125" style="29" bestFit="1" customWidth="1"/>
    <col min="23" max="24" width="11.5" style="29" bestFit="1" customWidth="1"/>
    <col min="25" max="28" width="9.875" style="29" bestFit="1" customWidth="1"/>
    <col min="29" max="38" width="9" style="29" customWidth="1"/>
    <col min="39" max="16384" width="9" style="29"/>
  </cols>
  <sheetData>
    <row r="1" spans="1:33">
      <c r="A1" s="29" t="s">
        <v>2456</v>
      </c>
      <c r="E1" s="85"/>
      <c r="K1" s="29" t="s">
        <v>2457</v>
      </c>
    </row>
    <row r="2" spans="1:33">
      <c r="A2" s="29" t="s">
        <v>2458</v>
      </c>
      <c r="B2" s="29" t="s">
        <v>2459</v>
      </c>
      <c r="D2" s="85"/>
      <c r="G2" s="81"/>
      <c r="K2" s="29" t="s">
        <v>2460</v>
      </c>
    </row>
    <row r="3" spans="1:33">
      <c r="K3" s="29" t="s">
        <v>2461</v>
      </c>
    </row>
    <row r="4" spans="1:33">
      <c r="F4" s="81">
        <f>K13*Q28/1000+L13/1000</f>
        <v>21523.900046511626</v>
      </c>
      <c r="G4" s="81">
        <f>G13*M71</f>
        <v>570293.56511627906</v>
      </c>
      <c r="I4" s="81">
        <f>I13/860*1000</f>
        <v>357369.76744186046</v>
      </c>
      <c r="K4" s="29" t="s">
        <v>2462</v>
      </c>
    </row>
    <row r="5" spans="1:33">
      <c r="I5" s="81"/>
      <c r="K5" s="29" t="s">
        <v>2463</v>
      </c>
    </row>
    <row r="6" spans="1:33">
      <c r="G6" s="81">
        <f>G13*M70/1000</f>
        <v>490452.46600000001</v>
      </c>
    </row>
    <row r="7" spans="1:33">
      <c r="A7" s="29" t="s">
        <v>2464</v>
      </c>
      <c r="C7" s="100" t="s">
        <v>2465</v>
      </c>
      <c r="K7" s="29" t="s">
        <v>2466</v>
      </c>
    </row>
    <row r="8" spans="1:33">
      <c r="B8" s="888" t="s">
        <v>2167</v>
      </c>
      <c r="C8" s="832"/>
      <c r="D8" s="832"/>
      <c r="E8" s="832"/>
      <c r="F8" s="29" t="s">
        <v>2467</v>
      </c>
      <c r="I8" s="29" t="s">
        <v>2468</v>
      </c>
      <c r="K8" s="29" t="s">
        <v>2469</v>
      </c>
    </row>
    <row r="9" spans="1:33">
      <c r="B9" s="29" t="s">
        <v>1096</v>
      </c>
      <c r="C9" s="29" t="s">
        <v>2470</v>
      </c>
      <c r="D9" s="29" t="s">
        <v>2471</v>
      </c>
      <c r="E9" s="29" t="s">
        <v>2472</v>
      </c>
      <c r="F9" s="29" t="s">
        <v>2473</v>
      </c>
      <c r="G9" s="29" t="s">
        <v>2474</v>
      </c>
      <c r="H9" s="29" t="s">
        <v>409</v>
      </c>
      <c r="I9" s="29" t="s">
        <v>60</v>
      </c>
      <c r="J9" s="29" t="s">
        <v>6</v>
      </c>
      <c r="K9" s="29" t="s">
        <v>16</v>
      </c>
      <c r="L9" s="29" t="s">
        <v>6</v>
      </c>
      <c r="M9" s="29" t="s">
        <v>2475</v>
      </c>
      <c r="N9" s="29" t="s">
        <v>2476</v>
      </c>
      <c r="Z9" s="29" t="s">
        <v>2477</v>
      </c>
      <c r="AB9" s="29">
        <v>75003</v>
      </c>
      <c r="AD9" s="29">
        <f>AB38+AB40+AB36+AB37+AB39+AB13+AB12+AB34</f>
        <v>1649169</v>
      </c>
      <c r="AE9" s="29">
        <f>AB15+AB19+AB20+AB21+AB22+AB24</f>
        <v>1052194</v>
      </c>
      <c r="AF9" s="29">
        <f>AB9+AB10+AB11+AB26+AB27</f>
        <v>575102</v>
      </c>
      <c r="AG9" s="29">
        <f>AB28+AB30+AB33</f>
        <v>632329</v>
      </c>
    </row>
    <row r="10" spans="1:33">
      <c r="B10" s="29" t="s">
        <v>1426</v>
      </c>
      <c r="C10" s="29" t="s">
        <v>44</v>
      </c>
      <c r="D10" s="29" t="s">
        <v>44</v>
      </c>
      <c r="E10" s="29" t="s">
        <v>44</v>
      </c>
      <c r="F10" s="29" t="s">
        <v>33</v>
      </c>
      <c r="G10" s="29" t="s">
        <v>33</v>
      </c>
      <c r="H10" s="29" t="s">
        <v>15</v>
      </c>
      <c r="I10" s="29" t="s">
        <v>61</v>
      </c>
      <c r="J10" s="29" t="s">
        <v>2478</v>
      </c>
      <c r="K10" s="29" t="s">
        <v>35</v>
      </c>
      <c r="L10" s="29" t="s">
        <v>2478</v>
      </c>
      <c r="M10" s="29" t="s">
        <v>35</v>
      </c>
      <c r="Z10" s="29" t="s">
        <v>2479</v>
      </c>
      <c r="AB10" s="29">
        <v>63686</v>
      </c>
    </row>
    <row r="11" spans="1:33">
      <c r="A11" s="29" t="s">
        <v>2480</v>
      </c>
      <c r="B11" s="81">
        <v>900</v>
      </c>
      <c r="C11" s="81">
        <v>63818</v>
      </c>
      <c r="D11" s="81">
        <v>27195</v>
      </c>
      <c r="E11" s="81">
        <v>6408</v>
      </c>
      <c r="F11" s="81">
        <v>253193</v>
      </c>
      <c r="G11" s="81">
        <v>247907</v>
      </c>
      <c r="H11" s="81">
        <v>89</v>
      </c>
      <c r="I11" s="81">
        <v>473549</v>
      </c>
      <c r="J11" s="81">
        <v>0</v>
      </c>
      <c r="K11" s="81">
        <v>356705</v>
      </c>
      <c r="L11" s="81">
        <v>25695828</v>
      </c>
      <c r="M11" s="81">
        <v>209139</v>
      </c>
      <c r="N11" s="81">
        <f>AD9</f>
        <v>1649169</v>
      </c>
      <c r="O11" s="29" t="s">
        <v>2481</v>
      </c>
      <c r="T11" s="246">
        <v>550638</v>
      </c>
      <c r="U11" s="247">
        <v>0</v>
      </c>
      <c r="V11" s="246">
        <v>4268</v>
      </c>
      <c r="W11" s="246">
        <v>25685</v>
      </c>
      <c r="X11" s="248">
        <f>SUM(T11:W11)</f>
        <v>580591</v>
      </c>
      <c r="Z11" s="29" t="s">
        <v>2482</v>
      </c>
      <c r="AB11" s="29">
        <v>113093</v>
      </c>
    </row>
    <row r="12" spans="1:33">
      <c r="A12" s="29" t="s">
        <v>2483</v>
      </c>
      <c r="B12" s="81">
        <v>800</v>
      </c>
      <c r="C12" s="81">
        <v>46307</v>
      </c>
      <c r="D12" s="81">
        <v>29035</v>
      </c>
      <c r="E12" s="81">
        <v>5013</v>
      </c>
      <c r="F12" s="81">
        <v>170229</v>
      </c>
      <c r="G12" s="81">
        <v>175034</v>
      </c>
      <c r="H12" s="81">
        <v>71</v>
      </c>
      <c r="I12" s="81">
        <v>274521</v>
      </c>
      <c r="J12" s="81">
        <v>0</v>
      </c>
      <c r="K12" s="81">
        <v>152186</v>
      </c>
      <c r="L12" s="81">
        <v>17122561</v>
      </c>
      <c r="M12" s="81">
        <v>196368</v>
      </c>
      <c r="N12" s="81">
        <f>AE9</f>
        <v>1052194</v>
      </c>
      <c r="O12" s="29" t="s">
        <v>2484</v>
      </c>
      <c r="T12" s="246">
        <v>319210</v>
      </c>
      <c r="U12" s="247">
        <v>0</v>
      </c>
      <c r="V12" s="246">
        <v>1820</v>
      </c>
      <c r="W12" s="246">
        <v>17122</v>
      </c>
      <c r="X12" s="248">
        <f>SUM(T12:W12)</f>
        <v>338152</v>
      </c>
      <c r="Z12" s="29" t="s">
        <v>2485</v>
      </c>
      <c r="AB12" s="29">
        <v>135870</v>
      </c>
    </row>
    <row r="13" spans="1:33">
      <c r="A13" s="29" t="s">
        <v>2486</v>
      </c>
      <c r="B13" s="81">
        <v>750</v>
      </c>
      <c r="C13" s="81">
        <v>58435</v>
      </c>
      <c r="D13" s="81">
        <v>30558</v>
      </c>
      <c r="E13" s="81">
        <v>1524</v>
      </c>
      <c r="F13" s="81">
        <v>175550</v>
      </c>
      <c r="G13" s="81">
        <v>172573</v>
      </c>
      <c r="H13" s="81">
        <v>76</v>
      </c>
      <c r="I13" s="81">
        <v>307338</v>
      </c>
      <c r="J13" s="81">
        <v>307338</v>
      </c>
      <c r="K13" s="81">
        <v>174292</v>
      </c>
      <c r="L13" s="81">
        <v>19438476</v>
      </c>
      <c r="M13" s="81">
        <v>149239</v>
      </c>
      <c r="N13" s="81">
        <f>AF9</f>
        <v>575102</v>
      </c>
      <c r="O13" s="29" t="s">
        <v>2487</v>
      </c>
      <c r="T13" s="246">
        <v>357369</v>
      </c>
      <c r="U13" s="247">
        <v>307</v>
      </c>
      <c r="V13" s="246">
        <v>2085</v>
      </c>
      <c r="W13" s="246">
        <v>19438</v>
      </c>
      <c r="X13" s="248">
        <f>SUM(T13:W13)</f>
        <v>379199</v>
      </c>
      <c r="Z13" s="29" t="s">
        <v>2488</v>
      </c>
      <c r="AB13" s="29">
        <v>167427</v>
      </c>
    </row>
    <row r="14" spans="1:33">
      <c r="A14" s="29" t="s">
        <v>2489</v>
      </c>
      <c r="B14" s="81">
        <v>400</v>
      </c>
      <c r="C14" s="81">
        <v>16914</v>
      </c>
      <c r="D14" s="81">
        <v>14407</v>
      </c>
      <c r="E14" s="81">
        <v>2632</v>
      </c>
      <c r="F14" s="81">
        <v>99114</v>
      </c>
      <c r="G14" s="81">
        <v>100296</v>
      </c>
      <c r="H14" s="81">
        <v>85</v>
      </c>
      <c r="I14" s="81">
        <v>167585</v>
      </c>
      <c r="J14" s="81">
        <v>2219688</v>
      </c>
      <c r="K14" s="81">
        <v>884438</v>
      </c>
      <c r="L14" s="81">
        <v>9252030</v>
      </c>
      <c r="M14" s="81">
        <v>47824</v>
      </c>
      <c r="N14" s="81">
        <f>AG9</f>
        <v>632329</v>
      </c>
      <c r="O14" s="29" t="s">
        <v>2490</v>
      </c>
      <c r="T14" s="246">
        <v>194866</v>
      </c>
      <c r="U14" s="246">
        <v>2219</v>
      </c>
      <c r="V14" s="246">
        <v>10582</v>
      </c>
      <c r="W14" s="246">
        <v>9252</v>
      </c>
      <c r="X14" s="248">
        <f>SUM(T14:W14)</f>
        <v>216919</v>
      </c>
    </row>
    <row r="15" spans="1:33">
      <c r="B15" s="81">
        <f>SUM(B11:B14)</f>
        <v>2850</v>
      </c>
      <c r="C15" s="81">
        <f>SUM(C11:C14)</f>
        <v>185474</v>
      </c>
      <c r="D15" s="81"/>
      <c r="E15" s="81">
        <f>SUM(E11:E14)</f>
        <v>15577</v>
      </c>
      <c r="F15" s="81"/>
      <c r="G15" s="81">
        <f>SUM(G11:G14)</f>
        <v>695810</v>
      </c>
      <c r="H15" s="81"/>
      <c r="I15" s="81">
        <f t="shared" ref="I15:N15" si="0">SUM(I11:I14)</f>
        <v>1222993</v>
      </c>
      <c r="J15" s="81">
        <f t="shared" si="0"/>
        <v>2527026</v>
      </c>
      <c r="K15" s="81">
        <f t="shared" si="0"/>
        <v>1567621</v>
      </c>
      <c r="L15" s="81">
        <f t="shared" si="0"/>
        <v>71508895</v>
      </c>
      <c r="M15" s="81">
        <f t="shared" si="0"/>
        <v>602570</v>
      </c>
      <c r="N15" s="85">
        <f t="shared" si="0"/>
        <v>3908794</v>
      </c>
      <c r="O15" s="29">
        <f>G15/N15</f>
        <v>0.1780114275656379</v>
      </c>
      <c r="P15" s="231">
        <f>C15/N15</f>
        <v>4.7450441235838983E-2</v>
      </c>
      <c r="Z15" s="29" t="s">
        <v>2491</v>
      </c>
      <c r="AB15" s="29">
        <v>167598</v>
      </c>
    </row>
    <row r="16" spans="1:33">
      <c r="B16" s="81"/>
      <c r="C16" s="81"/>
      <c r="D16" s="81"/>
      <c r="E16" s="81"/>
      <c r="F16" s="81"/>
      <c r="G16" s="81">
        <f>G15*M71</f>
        <v>2299409.3255813951</v>
      </c>
      <c r="H16" s="81"/>
      <c r="I16" s="81">
        <f>I15/O27*1000</f>
        <v>1422084.8837209302</v>
      </c>
      <c r="J16" s="81">
        <f>J15/1000</f>
        <v>2527.0259999999998</v>
      </c>
      <c r="K16" s="81">
        <f>K15*Q28/1000</f>
        <v>18756.767546511626</v>
      </c>
      <c r="L16" s="81">
        <f>L15/1000</f>
        <v>71508.895000000004</v>
      </c>
      <c r="M16" s="81"/>
      <c r="N16" s="85"/>
      <c r="O16" s="29" t="s">
        <v>2492</v>
      </c>
      <c r="P16" s="29" t="s">
        <v>997</v>
      </c>
    </row>
    <row r="17" spans="1:28">
      <c r="B17" s="81"/>
      <c r="C17" s="81"/>
      <c r="D17" s="81"/>
      <c r="E17" s="249" t="s">
        <v>2486</v>
      </c>
      <c r="F17" s="249"/>
      <c r="G17" s="249">
        <f>G13*M71</f>
        <v>570293.56511627906</v>
      </c>
      <c r="H17" s="249"/>
      <c r="I17" s="249">
        <f>I13/860*1000</f>
        <v>357369.76744186046</v>
      </c>
      <c r="J17" s="249">
        <f>J13/1000</f>
        <v>307.33800000000002</v>
      </c>
      <c r="K17" s="249">
        <f>K13*Q28/1000</f>
        <v>2085.4240465116281</v>
      </c>
      <c r="L17" s="249">
        <f>L13/1000</f>
        <v>19438.475999999999</v>
      </c>
      <c r="M17" s="81"/>
      <c r="N17" s="85"/>
      <c r="Q17" s="29" t="s">
        <v>2216</v>
      </c>
    </row>
    <row r="18" spans="1:28">
      <c r="B18" s="81"/>
      <c r="C18" s="81"/>
      <c r="D18" s="81"/>
      <c r="E18" s="81"/>
      <c r="F18" s="81"/>
      <c r="G18" s="81">
        <f>G17+K17+L17</f>
        <v>591817.46516279073</v>
      </c>
      <c r="H18" s="81">
        <f>I17+J17</f>
        <v>357677.10544186045</v>
      </c>
      <c r="I18" s="81"/>
      <c r="J18" s="81"/>
      <c r="K18" s="81"/>
      <c r="L18" s="81"/>
      <c r="M18" s="81"/>
      <c r="N18" s="85"/>
      <c r="Q18" s="81">
        <f>K15*Q26/1000000</f>
        <v>16130.820089999999</v>
      </c>
    </row>
    <row r="19" spans="1:28">
      <c r="B19" s="81">
        <f>B15*365</f>
        <v>1040250</v>
      </c>
      <c r="E19" s="56">
        <f>E15/C15</f>
        <v>8.398481727897171E-2</v>
      </c>
      <c r="I19" s="29">
        <f>I11/G11</f>
        <v>1.9101880947290717</v>
      </c>
      <c r="J19" s="81">
        <f>I11*1000000/$O$27</f>
        <v>550638372.0930233</v>
      </c>
      <c r="K19" s="81">
        <f>K11*$Q$28</f>
        <v>4268016.8023255821</v>
      </c>
      <c r="L19" s="85">
        <f>L11</f>
        <v>25695828</v>
      </c>
      <c r="M19" s="85">
        <f>K19+L19</f>
        <v>29963844.802325584</v>
      </c>
      <c r="Z19" s="29" t="s">
        <v>2493</v>
      </c>
      <c r="AB19" s="29">
        <v>185920</v>
      </c>
    </row>
    <row r="20" spans="1:28">
      <c r="A20" s="29" t="s">
        <v>2494</v>
      </c>
      <c r="I20" s="29">
        <f>I12/G12</f>
        <v>1.5683867134385319</v>
      </c>
      <c r="J20" s="81">
        <f>I12*1000000/$O$27</f>
        <v>319210465.11627907</v>
      </c>
      <c r="K20" s="81">
        <f>K12*$Q$28</f>
        <v>1820923.1860465119</v>
      </c>
      <c r="L20" s="85">
        <f>L12</f>
        <v>17122561</v>
      </c>
      <c r="M20" s="85">
        <f>K20+L20</f>
        <v>18943484.186046511</v>
      </c>
      <c r="Z20" s="29" t="s">
        <v>2495</v>
      </c>
      <c r="AB20" s="29">
        <v>195396</v>
      </c>
    </row>
    <row r="21" spans="1:28">
      <c r="A21" s="29" t="s">
        <v>2496</v>
      </c>
      <c r="B21" s="29">
        <v>5</v>
      </c>
      <c r="C21" s="29" t="s">
        <v>90</v>
      </c>
      <c r="I21" s="29">
        <f>I13/G13</f>
        <v>1.7809159022558569</v>
      </c>
      <c r="J21" s="81">
        <f>I13*1000000/$O$27+J13</f>
        <v>357677105.44186044</v>
      </c>
      <c r="K21" s="81">
        <f>K13*$Q$28</f>
        <v>2085424.046511628</v>
      </c>
      <c r="L21" s="85">
        <f>L13</f>
        <v>19438476</v>
      </c>
      <c r="M21" s="85">
        <f>K21+L21</f>
        <v>21523900.046511628</v>
      </c>
      <c r="O21" s="29" t="s">
        <v>2497</v>
      </c>
      <c r="Z21" s="29" t="s">
        <v>2498</v>
      </c>
      <c r="AB21" s="29">
        <v>145896</v>
      </c>
    </row>
    <row r="22" spans="1:28">
      <c r="A22" s="29" t="s">
        <v>1099</v>
      </c>
      <c r="B22" s="29">
        <v>9.26</v>
      </c>
      <c r="C22" s="29" t="s">
        <v>2499</v>
      </c>
      <c r="D22" s="29" t="s">
        <v>2500</v>
      </c>
      <c r="I22" s="29">
        <f>I14/G14</f>
        <v>1.6709041237935711</v>
      </c>
      <c r="J22" s="81">
        <f>I14*1000000/$O$27+J14</f>
        <v>197085967.06976745</v>
      </c>
      <c r="K22" s="81">
        <f>K14*$Q$28</f>
        <v>10582403.511627907</v>
      </c>
      <c r="L22" s="85">
        <f>L14</f>
        <v>9252030</v>
      </c>
      <c r="M22" s="85">
        <f>K22+L22</f>
        <v>19834433.511627905</v>
      </c>
      <c r="P22" s="29" t="s">
        <v>1119</v>
      </c>
      <c r="Q22" s="29" t="s">
        <v>2501</v>
      </c>
      <c r="Z22" s="29" t="s">
        <v>2502</v>
      </c>
      <c r="AB22" s="29">
        <v>139114</v>
      </c>
    </row>
    <row r="23" spans="1:28">
      <c r="A23" s="29" t="s">
        <v>2503</v>
      </c>
      <c r="B23" s="29">
        <v>2</v>
      </c>
      <c r="C23" s="29" t="s">
        <v>1131</v>
      </c>
      <c r="H23" s="87">
        <f>I13*1000000/$O$27</f>
        <v>357369767.44186044</v>
      </c>
      <c r="K23" s="29" t="s">
        <v>2504</v>
      </c>
      <c r="P23" s="29">
        <v>1</v>
      </c>
      <c r="Q23" s="29">
        <v>859845.2</v>
      </c>
    </row>
    <row r="24" spans="1:28">
      <c r="A24" s="29" t="s">
        <v>2505</v>
      </c>
      <c r="B24" s="29">
        <v>30</v>
      </c>
      <c r="C24" s="29" t="s">
        <v>2506</v>
      </c>
      <c r="H24" s="87">
        <f>I14*1000000/$O$27</f>
        <v>194866279.06976745</v>
      </c>
      <c r="K24" s="29" t="s">
        <v>2507</v>
      </c>
      <c r="L24" s="29" t="s">
        <v>2508</v>
      </c>
      <c r="M24" s="85" t="s">
        <v>2509</v>
      </c>
      <c r="Z24" s="29" t="s">
        <v>2510</v>
      </c>
      <c r="AB24" s="29">
        <v>218270</v>
      </c>
    </row>
    <row r="25" spans="1:28">
      <c r="A25" s="29" t="s">
        <v>2511</v>
      </c>
      <c r="B25" s="29">
        <f>(B24*B23)/B22</f>
        <v>6.4794816414686824</v>
      </c>
      <c r="C25" s="29" t="s">
        <v>2512</v>
      </c>
      <c r="K25" s="57">
        <f>M19/G11</f>
        <v>120.86728007811632</v>
      </c>
      <c r="L25" s="57">
        <f>J19/G11</f>
        <v>2221.1489473593861</v>
      </c>
      <c r="M25" s="152">
        <f>G11/N11</f>
        <v>0.15032237448072333</v>
      </c>
      <c r="O25" s="29" t="s">
        <v>772</v>
      </c>
      <c r="Q25" s="29" t="s">
        <v>16</v>
      </c>
      <c r="Z25" s="29" t="s">
        <v>2513</v>
      </c>
      <c r="AB25" s="29">
        <v>213914</v>
      </c>
    </row>
    <row r="26" spans="1:28">
      <c r="B26" s="29">
        <f>B25*(B11/B21)</f>
        <v>1166.3066954643627</v>
      </c>
      <c r="C26" s="29" t="s">
        <v>2514</v>
      </c>
      <c r="K26" s="57">
        <f>M20/G12</f>
        <v>108.2274540149143</v>
      </c>
      <c r="L26" s="57">
        <f>J20/G12</f>
        <v>1823.705480742479</v>
      </c>
      <c r="M26" s="152">
        <f>G12/N12</f>
        <v>0.16635145229872059</v>
      </c>
      <c r="O26" s="29">
        <v>9030</v>
      </c>
      <c r="P26" s="29" t="s">
        <v>1839</v>
      </c>
      <c r="Q26" s="29">
        <v>10290</v>
      </c>
      <c r="R26" s="29" t="s">
        <v>1120</v>
      </c>
      <c r="Z26" s="29" t="s">
        <v>2515</v>
      </c>
      <c r="AB26" s="29">
        <v>144838</v>
      </c>
    </row>
    <row r="27" spans="1:28">
      <c r="B27" s="29">
        <f>B26*365</f>
        <v>425701.94384449243</v>
      </c>
      <c r="C27" s="29" t="s">
        <v>2516</v>
      </c>
      <c r="K27" s="57">
        <f>M21/G13</f>
        <v>124.72345063545066</v>
      </c>
      <c r="L27" s="57">
        <f>J21/G13</f>
        <v>2072.6133603858102</v>
      </c>
      <c r="M27" s="152">
        <f>G13/N13</f>
        <v>0.30007372605207422</v>
      </c>
      <c r="O27" s="29">
        <v>860</v>
      </c>
      <c r="P27" s="29" t="s">
        <v>2517</v>
      </c>
      <c r="Z27" s="29" t="s">
        <v>2518</v>
      </c>
      <c r="AB27" s="29">
        <v>178482</v>
      </c>
    </row>
    <row r="28" spans="1:28">
      <c r="B28" s="29">
        <f>B27*O28/1000</f>
        <v>4469.8704103671707</v>
      </c>
      <c r="C28" s="29" t="s">
        <v>1009</v>
      </c>
      <c r="K28" s="57">
        <f>M22/G14</f>
        <v>197.75896856931388</v>
      </c>
      <c r="L28" s="57">
        <f>J22/G14</f>
        <v>1965.043142994411</v>
      </c>
      <c r="M28" s="152">
        <f>G14/N14</f>
        <v>0.15861363309289941</v>
      </c>
      <c r="O28" s="29">
        <f>O26/O27</f>
        <v>10.5</v>
      </c>
      <c r="P28" s="29" t="s">
        <v>1840</v>
      </c>
      <c r="Q28" s="57">
        <f>Q26/O27</f>
        <v>11.965116279069768</v>
      </c>
      <c r="R28" s="29" t="s">
        <v>1121</v>
      </c>
      <c r="Z28" s="29" t="s">
        <v>2519</v>
      </c>
      <c r="AB28" s="29">
        <v>180633</v>
      </c>
    </row>
    <row r="29" spans="1:28">
      <c r="K29" s="250">
        <f>AVERAGE(K25:K28)</f>
        <v>137.89428832444878</v>
      </c>
      <c r="L29" s="250">
        <f>AVERAGE(L25:L28)</f>
        <v>2020.6277328705214</v>
      </c>
      <c r="M29" s="152">
        <f>G15/N15</f>
        <v>0.1780114275656379</v>
      </c>
      <c r="N29" s="57">
        <f>(L29-K29)*M29</f>
        <v>335.14806818921716</v>
      </c>
    </row>
    <row r="30" spans="1:28">
      <c r="M30" s="152">
        <f>L29/K29</f>
        <v>14.653454885065477</v>
      </c>
      <c r="Z30" s="29" t="s">
        <v>2520</v>
      </c>
      <c r="AB30" s="29">
        <v>266982</v>
      </c>
    </row>
    <row r="31" spans="1:28">
      <c r="M31" s="29">
        <f>L25/K25</f>
        <v>18.37675958227786</v>
      </c>
      <c r="Q31" s="29" t="s">
        <v>2521</v>
      </c>
      <c r="T31" s="100" t="s">
        <v>2522</v>
      </c>
      <c r="Z31" s="29" t="s">
        <v>2523</v>
      </c>
      <c r="AB31" s="29">
        <v>180531</v>
      </c>
    </row>
    <row r="32" spans="1:28">
      <c r="M32" s="29">
        <f>L26/K26</f>
        <v>16.850673402066384</v>
      </c>
      <c r="N32" s="81"/>
      <c r="P32" s="29" t="s">
        <v>2524</v>
      </c>
      <c r="Q32" s="81">
        <v>56035</v>
      </c>
      <c r="R32" s="29" t="s">
        <v>1426</v>
      </c>
      <c r="Z32" s="29" t="s">
        <v>2525</v>
      </c>
      <c r="AB32" s="29">
        <v>114715</v>
      </c>
    </row>
    <row r="33" spans="12:28">
      <c r="M33" s="29">
        <f>L27/K27</f>
        <v>16.617671735556542</v>
      </c>
      <c r="P33" s="29" t="s">
        <v>2476</v>
      </c>
      <c r="Q33" s="81">
        <v>53072685</v>
      </c>
      <c r="R33" s="29" t="s">
        <v>30</v>
      </c>
      <c r="Z33" s="29" t="s">
        <v>2526</v>
      </c>
      <c r="AB33" s="29">
        <v>184714</v>
      </c>
    </row>
    <row r="34" spans="12:28">
      <c r="M34" s="29">
        <f>L28/K28</f>
        <v>9.9365563908959693</v>
      </c>
      <c r="Q34" s="29">
        <f>Q32/Q33</f>
        <v>1.055816188685385E-3</v>
      </c>
      <c r="R34" s="29" t="s">
        <v>2527</v>
      </c>
      <c r="Z34" s="29" t="s">
        <v>2528</v>
      </c>
      <c r="AB34" s="29">
        <v>184229</v>
      </c>
    </row>
    <row r="35" spans="12:28">
      <c r="Q35" s="29">
        <f>Q34*365</f>
        <v>0.38537290887016551</v>
      </c>
      <c r="R35" s="29" t="s">
        <v>2529</v>
      </c>
    </row>
    <row r="36" spans="12:28">
      <c r="Z36" s="29" t="s">
        <v>2530</v>
      </c>
      <c r="AB36" s="29">
        <v>274811</v>
      </c>
    </row>
    <row r="37" spans="12:28">
      <c r="L37" s="29" t="s">
        <v>2531</v>
      </c>
      <c r="Z37" s="29" t="s">
        <v>2532</v>
      </c>
      <c r="AB37" s="29">
        <v>173502</v>
      </c>
    </row>
    <row r="38" spans="12:28">
      <c r="L38" s="29" t="s">
        <v>2533</v>
      </c>
      <c r="U38" s="71" t="s">
        <v>2534</v>
      </c>
      <c r="Z38" s="29" t="s">
        <v>2535</v>
      </c>
      <c r="AB38" s="29">
        <v>234872</v>
      </c>
    </row>
    <row r="39" spans="12:28">
      <c r="Z39" s="29" t="s">
        <v>2536</v>
      </c>
      <c r="AB39" s="29">
        <v>281959</v>
      </c>
    </row>
    <row r="40" spans="12:28">
      <c r="Z40" s="29" t="s">
        <v>2537</v>
      </c>
      <c r="AB40" s="29">
        <v>196499</v>
      </c>
    </row>
    <row r="41" spans="12:28" ht="17.25" customHeight="1" thickBot="1">
      <c r="L41" s="29" t="s">
        <v>2538</v>
      </c>
    </row>
    <row r="42" spans="12:28">
      <c r="L42" s="26"/>
      <c r="M42" s="27"/>
      <c r="N42" s="27"/>
      <c r="O42" s="27"/>
      <c r="P42" s="27"/>
      <c r="Q42" s="27" t="s">
        <v>2370</v>
      </c>
      <c r="R42" s="28"/>
    </row>
    <row r="43" spans="12:28">
      <c r="L43" s="32"/>
      <c r="M43" s="29" t="s">
        <v>29</v>
      </c>
      <c r="N43" s="81">
        <v>100000</v>
      </c>
      <c r="O43" s="29" t="s">
        <v>30</v>
      </c>
      <c r="Q43" s="138">
        <v>1</v>
      </c>
      <c r="R43" s="43" t="s">
        <v>30</v>
      </c>
    </row>
    <row r="44" spans="12:28">
      <c r="L44" s="32"/>
      <c r="M44" s="29" t="s">
        <v>2539</v>
      </c>
      <c r="N44" s="81">
        <f>Q44*N43</f>
        <v>38537.290887016548</v>
      </c>
      <c r="O44" s="29" t="s">
        <v>33</v>
      </c>
      <c r="Q44" s="451">
        <f>Q35</f>
        <v>0.38537290887016551</v>
      </c>
      <c r="R44" s="43" t="s">
        <v>33</v>
      </c>
    </row>
    <row r="45" spans="12:28">
      <c r="L45" s="32"/>
      <c r="M45" s="29" t="s">
        <v>2474</v>
      </c>
      <c r="N45" s="81">
        <f t="shared" ref="N45:N50" si="1">Q45*$N$43</f>
        <v>17801.14275656379</v>
      </c>
      <c r="O45" s="29" t="s">
        <v>33</v>
      </c>
      <c r="Q45" s="138">
        <f>O15</f>
        <v>0.1780114275656379</v>
      </c>
      <c r="R45" s="43" t="s">
        <v>33</v>
      </c>
    </row>
    <row r="46" spans="12:28">
      <c r="L46" s="32"/>
      <c r="M46" s="29" t="s">
        <v>1092</v>
      </c>
      <c r="N46" s="81">
        <f t="shared" si="1"/>
        <v>26613.067866968686</v>
      </c>
      <c r="O46" s="29" t="s">
        <v>33</v>
      </c>
      <c r="Q46" s="138">
        <f>B19/N15</f>
        <v>0.26613067866968687</v>
      </c>
      <c r="R46" s="29" t="s">
        <v>33</v>
      </c>
    </row>
    <row r="47" spans="12:28">
      <c r="L47" s="32"/>
      <c r="M47" s="29" t="s">
        <v>2470</v>
      </c>
      <c r="N47" s="81">
        <f t="shared" si="1"/>
        <v>4745.044123583898</v>
      </c>
      <c r="O47" s="29" t="s">
        <v>44</v>
      </c>
      <c r="Q47" s="138">
        <f>P15</f>
        <v>4.7450441235838983E-2</v>
      </c>
      <c r="R47" s="43" t="s">
        <v>44</v>
      </c>
    </row>
    <row r="48" spans="12:28">
      <c r="L48" s="32"/>
      <c r="M48" s="29" t="s">
        <v>2474</v>
      </c>
      <c r="N48" s="81">
        <f t="shared" si="1"/>
        <v>17801.14275656379</v>
      </c>
      <c r="O48" s="29" t="s">
        <v>33</v>
      </c>
      <c r="Q48" s="138">
        <f>G15/N15</f>
        <v>0.1780114275656379</v>
      </c>
      <c r="R48" s="43" t="s">
        <v>33</v>
      </c>
    </row>
    <row r="49" spans="4:18">
      <c r="L49" s="32"/>
      <c r="M49" s="29" t="s">
        <v>2540</v>
      </c>
      <c r="N49" s="81">
        <f t="shared" si="1"/>
        <v>8631.3739025219693</v>
      </c>
      <c r="O49" s="29" t="s">
        <v>1009</v>
      </c>
      <c r="Q49" s="29">
        <f>G97/N15</f>
        <v>8.6313739025219702E-2</v>
      </c>
      <c r="R49" s="43" t="s">
        <v>1009</v>
      </c>
    </row>
    <row r="50" spans="4:18">
      <c r="L50" s="32"/>
      <c r="M50" s="29" t="s">
        <v>1973</v>
      </c>
      <c r="N50" s="81">
        <f t="shared" si="1"/>
        <v>221317.27955184539</v>
      </c>
      <c r="O50" s="29" t="s">
        <v>2381</v>
      </c>
      <c r="Q50" s="29">
        <f>G98/N15*1000</f>
        <v>2.2131727955184539</v>
      </c>
      <c r="R50" s="43" t="s">
        <v>2381</v>
      </c>
    </row>
    <row r="51" spans="4:18" ht="17.25" customHeight="1" thickBot="1">
      <c r="L51" s="67"/>
      <c r="M51" s="53"/>
      <c r="N51" s="216"/>
      <c r="O51" s="53"/>
      <c r="P51" s="53"/>
      <c r="Q51" s="53"/>
      <c r="R51" s="55"/>
    </row>
    <row r="52" spans="4:18">
      <c r="D52" s="29" t="s">
        <v>2474</v>
      </c>
      <c r="F52" s="29" t="s">
        <v>2541</v>
      </c>
      <c r="I52" s="29" t="s">
        <v>2542</v>
      </c>
      <c r="L52" s="72" t="s">
        <v>2396</v>
      </c>
    </row>
    <row r="53" spans="4:18">
      <c r="F53" s="49" t="s">
        <v>561</v>
      </c>
      <c r="G53" s="49"/>
      <c r="H53" s="49" t="s">
        <v>562</v>
      </c>
      <c r="I53" s="49"/>
    </row>
    <row r="54" spans="4:18">
      <c r="D54" s="29" t="s">
        <v>2458</v>
      </c>
      <c r="F54" s="49" t="s">
        <v>16</v>
      </c>
      <c r="G54" s="49" t="s">
        <v>6</v>
      </c>
      <c r="H54" s="49" t="s">
        <v>60</v>
      </c>
      <c r="I54" s="49" t="s">
        <v>6</v>
      </c>
    </row>
    <row r="55" spans="4:18">
      <c r="D55" s="85">
        <f>G16</f>
        <v>2299409.3255813951</v>
      </c>
      <c r="F55" s="251">
        <f>K16</f>
        <v>18756.767546511626</v>
      </c>
      <c r="G55" s="251">
        <f>L16</f>
        <v>71508.895000000004</v>
      </c>
      <c r="H55" s="251">
        <f>I16</f>
        <v>1422084.8837209302</v>
      </c>
      <c r="I55" s="251">
        <f>J16</f>
        <v>2527.0259999999998</v>
      </c>
      <c r="M55" s="87"/>
    </row>
    <row r="57" spans="4:18">
      <c r="D57" s="29" t="s">
        <v>2543</v>
      </c>
      <c r="M57" s="29" t="s">
        <v>2544</v>
      </c>
    </row>
    <row r="58" spans="4:18">
      <c r="M58" s="29" t="s">
        <v>2545</v>
      </c>
    </row>
    <row r="60" spans="4:18">
      <c r="M60" s="29" t="s">
        <v>2546</v>
      </c>
    </row>
    <row r="61" spans="4:18">
      <c r="M61" s="29" t="s">
        <v>2547</v>
      </c>
    </row>
    <row r="62" spans="4:18">
      <c r="M62" s="29">
        <v>3500</v>
      </c>
      <c r="N62" s="29" t="s">
        <v>1325</v>
      </c>
    </row>
    <row r="63" spans="4:18">
      <c r="M63" s="57">
        <f>M62/O27</f>
        <v>4.0697674418604652</v>
      </c>
      <c r="N63" s="29" t="s">
        <v>1123</v>
      </c>
    </row>
    <row r="64" spans="4:18">
      <c r="D64" s="29" t="s">
        <v>2548</v>
      </c>
      <c r="M64" s="29" t="s">
        <v>2549</v>
      </c>
    </row>
    <row r="65" spans="4:17">
      <c r="D65" s="29" t="s">
        <v>2550</v>
      </c>
      <c r="E65" s="29" t="s">
        <v>2405</v>
      </c>
      <c r="F65" s="29" t="s">
        <v>2551</v>
      </c>
      <c r="G65" s="29" t="s">
        <v>1052</v>
      </c>
      <c r="H65" s="29" t="s">
        <v>2217</v>
      </c>
      <c r="I65" s="29" t="s">
        <v>1048</v>
      </c>
      <c r="M65" s="29" t="s">
        <v>2552</v>
      </c>
    </row>
    <row r="66" spans="4:17">
      <c r="D66" s="29" t="s">
        <v>44</v>
      </c>
      <c r="E66" s="29" t="s">
        <v>15</v>
      </c>
      <c r="F66" s="29" t="s">
        <v>44</v>
      </c>
      <c r="G66" s="29" t="s">
        <v>106</v>
      </c>
      <c r="H66" s="29" t="s">
        <v>15</v>
      </c>
      <c r="I66" s="29" t="s">
        <v>122</v>
      </c>
    </row>
    <row r="67" spans="4:17">
      <c r="D67" s="85">
        <f>C15/2</f>
        <v>92737</v>
      </c>
      <c r="E67" s="86">
        <v>0.15</v>
      </c>
      <c r="F67" s="81">
        <f>D67*E67</f>
        <v>13910.55</v>
      </c>
      <c r="G67" s="57">
        <f>F67/'환경연계형(물재생센터)'!AC63</f>
        <v>1.4051060606060606</v>
      </c>
      <c r="H67" s="86">
        <v>0.2</v>
      </c>
      <c r="I67" s="81">
        <f>G67*8760*H67</f>
        <v>2461.7458181818183</v>
      </c>
      <c r="M67" s="29" t="s">
        <v>2553</v>
      </c>
      <c r="Q67" s="29" t="s">
        <v>2554</v>
      </c>
    </row>
    <row r="68" spans="4:17">
      <c r="M68" s="29">
        <v>2694</v>
      </c>
      <c r="N68" s="29" t="s">
        <v>1325</v>
      </c>
      <c r="O68" s="29" t="s">
        <v>2555</v>
      </c>
    </row>
    <row r="69" spans="4:17">
      <c r="M69" s="29" t="s">
        <v>2556</v>
      </c>
    </row>
    <row r="70" spans="4:17">
      <c r="D70" s="888" t="s">
        <v>561</v>
      </c>
      <c r="E70" s="832"/>
      <c r="F70" s="888" t="s">
        <v>562</v>
      </c>
      <c r="G70" s="832"/>
      <c r="H70" s="832"/>
      <c r="M70" s="29">
        <v>2842</v>
      </c>
      <c r="N70" s="29" t="s">
        <v>1325</v>
      </c>
    </row>
    <row r="71" spans="4:17">
      <c r="D71" s="888" t="s">
        <v>16</v>
      </c>
      <c r="E71" s="888" t="s">
        <v>6</v>
      </c>
      <c r="F71" s="29" t="s">
        <v>11</v>
      </c>
      <c r="G71" s="29" t="s">
        <v>2557</v>
      </c>
      <c r="H71" s="29" t="s">
        <v>6</v>
      </c>
      <c r="M71" s="57">
        <f>M70/O27</f>
        <v>3.3046511627906976</v>
      </c>
    </row>
    <row r="72" spans="4:17">
      <c r="D72" s="832"/>
      <c r="E72" s="832"/>
      <c r="F72" s="29" t="s">
        <v>31</v>
      </c>
      <c r="G72" s="29" t="s">
        <v>31</v>
      </c>
      <c r="H72" s="29" t="s">
        <v>109</v>
      </c>
    </row>
    <row r="73" spans="4:17">
      <c r="D73" s="85">
        <f>K16</f>
        <v>18756.767546511626</v>
      </c>
      <c r="E73" s="81">
        <f>L16</f>
        <v>71508.895000000004</v>
      </c>
      <c r="F73" s="85">
        <f>M75</f>
        <v>2179665.2790697673</v>
      </c>
      <c r="G73" s="85">
        <f>I55</f>
        <v>2527.0259999999998</v>
      </c>
      <c r="H73" s="85">
        <f>I67</f>
        <v>2461.7458181818183</v>
      </c>
      <c r="M73" s="29" t="s">
        <v>2558</v>
      </c>
    </row>
    <row r="74" spans="4:17">
      <c r="M74" s="29" t="s">
        <v>2559</v>
      </c>
    </row>
    <row r="75" spans="4:17">
      <c r="D75" s="29" t="s">
        <v>2560</v>
      </c>
      <c r="M75" s="81">
        <f>G15*M68/860</f>
        <v>2179665.2790697673</v>
      </c>
      <c r="N75" s="29" t="s">
        <v>122</v>
      </c>
    </row>
    <row r="77" spans="4:17">
      <c r="M77" s="85">
        <f>M75-H55</f>
        <v>757580.39534883713</v>
      </c>
    </row>
    <row r="79" spans="4:17">
      <c r="D79" s="29" t="s">
        <v>2561</v>
      </c>
      <c r="E79" s="29" t="s">
        <v>2562</v>
      </c>
    </row>
    <row r="80" spans="4:17">
      <c r="E80" s="29" t="s">
        <v>2563</v>
      </c>
    </row>
    <row r="81" spans="3:11">
      <c r="E81" s="100" t="s">
        <v>2564</v>
      </c>
    </row>
    <row r="83" spans="3:11">
      <c r="E83" s="29" t="s">
        <v>2565</v>
      </c>
    </row>
    <row r="84" spans="3:11">
      <c r="E84" s="100" t="s">
        <v>2566</v>
      </c>
      <c r="K84" s="29" t="s">
        <v>2567</v>
      </c>
    </row>
    <row r="86" spans="3:11">
      <c r="E86" s="29">
        <v>7000</v>
      </c>
    </row>
    <row r="87" spans="3:11">
      <c r="E87" s="29">
        <v>36100000</v>
      </c>
    </row>
    <row r="88" spans="3:11">
      <c r="E88" s="29">
        <f>E86*8760</f>
        <v>61320000</v>
      </c>
      <c r="I88" s="29" t="s">
        <v>2568</v>
      </c>
    </row>
    <row r="89" spans="3:11">
      <c r="E89" s="29">
        <f>E87/E88</f>
        <v>0.58871493803000652</v>
      </c>
      <c r="I89" s="29" t="s">
        <v>2569</v>
      </c>
    </row>
    <row r="90" spans="3:11">
      <c r="D90" s="29" t="s">
        <v>2570</v>
      </c>
    </row>
    <row r="91" spans="3:11">
      <c r="D91" s="29" t="s">
        <v>561</v>
      </c>
      <c r="F91" s="29" t="s">
        <v>562</v>
      </c>
    </row>
    <row r="92" spans="3:11">
      <c r="D92" s="29" t="s">
        <v>31</v>
      </c>
      <c r="E92" s="29" t="s">
        <v>16</v>
      </c>
      <c r="F92" s="29" t="s">
        <v>60</v>
      </c>
      <c r="G92" s="29" t="s">
        <v>6</v>
      </c>
      <c r="I92" s="29" t="s">
        <v>1721</v>
      </c>
      <c r="J92" s="29" t="s">
        <v>1722</v>
      </c>
    </row>
    <row r="93" spans="3:11">
      <c r="C93" s="29" t="s">
        <v>1142</v>
      </c>
      <c r="D93" s="85">
        <f>(F93+G93)-E93</f>
        <v>1477364.0371744186</v>
      </c>
      <c r="E93" s="85">
        <f>F55</f>
        <v>18756.767546511626</v>
      </c>
      <c r="F93" s="85">
        <f>H55</f>
        <v>1422084.8837209302</v>
      </c>
      <c r="G93" s="85">
        <f>G55+I55</f>
        <v>74035.921000000002</v>
      </c>
      <c r="I93" s="29">
        <v>304</v>
      </c>
      <c r="J93" s="56">
        <v>0.85499999999999998</v>
      </c>
    </row>
    <row r="94" spans="3:11">
      <c r="D94" s="86">
        <f>D93/$M$75</f>
        <v>0.67779399495913639</v>
      </c>
      <c r="F94" s="86">
        <v>0.5</v>
      </c>
      <c r="G94" s="86">
        <v>0.5</v>
      </c>
      <c r="I94" s="29" t="s">
        <v>1053</v>
      </c>
      <c r="J94" s="56"/>
    </row>
    <row r="95" spans="3:11">
      <c r="C95" s="29" t="s">
        <v>2571</v>
      </c>
      <c r="D95" s="85">
        <f>M75-D93</f>
        <v>702301.24189534876</v>
      </c>
      <c r="F95" s="81">
        <f>$D$95*F94</f>
        <v>351150.62094767438</v>
      </c>
      <c r="G95" s="81">
        <f>$D$95*G94</f>
        <v>351150.62094767438</v>
      </c>
      <c r="I95" s="29">
        <v>39</v>
      </c>
      <c r="J95" s="29" t="s">
        <v>1123</v>
      </c>
    </row>
    <row r="96" spans="3:11">
      <c r="D96" s="86">
        <f>D95/$M$75</f>
        <v>0.32220600504086355</v>
      </c>
      <c r="I96" s="57">
        <f>I93/I95</f>
        <v>7.7948717948717947</v>
      </c>
      <c r="J96" s="29" t="s">
        <v>1732</v>
      </c>
    </row>
    <row r="97" spans="4:11">
      <c r="G97" s="85">
        <f>G95+J16+I67-E93</f>
        <v>337382.62521934463</v>
      </c>
      <c r="H97" s="29" t="s">
        <v>122</v>
      </c>
    </row>
    <row r="98" spans="4:11">
      <c r="G98" s="81">
        <f>G97/I95</f>
        <v>8650.8365440857597</v>
      </c>
      <c r="H98" s="29" t="s">
        <v>33</v>
      </c>
    </row>
    <row r="99" spans="4:11">
      <c r="G99" s="81">
        <f>G98*'환경연계형(물재생센터)'!AF70</f>
        <v>288072.8569180558</v>
      </c>
      <c r="H99" s="29" t="s">
        <v>122</v>
      </c>
    </row>
    <row r="100" spans="4:11">
      <c r="G100" s="29">
        <f>G98/N15</f>
        <v>2.2131727955184539E-3</v>
      </c>
    </row>
    <row r="102" spans="4:11">
      <c r="D102" s="953" t="s">
        <v>561</v>
      </c>
      <c r="E102" s="838"/>
      <c r="F102" s="839"/>
      <c r="G102" s="954" t="s">
        <v>562</v>
      </c>
      <c r="H102" s="838"/>
      <c r="I102" s="838"/>
      <c r="J102" s="838"/>
      <c r="K102" s="839"/>
    </row>
    <row r="103" spans="4:11">
      <c r="D103" s="954" t="s">
        <v>6</v>
      </c>
      <c r="E103" s="839"/>
      <c r="F103" s="958" t="s">
        <v>16</v>
      </c>
      <c r="G103" s="954"/>
      <c r="H103" s="838"/>
      <c r="I103" s="839"/>
      <c r="J103" s="958" t="s">
        <v>11</v>
      </c>
      <c r="K103" s="954" t="s">
        <v>17</v>
      </c>
    </row>
    <row r="104" spans="4:11">
      <c r="D104" s="225" t="s">
        <v>2167</v>
      </c>
      <c r="E104" s="225" t="s">
        <v>117</v>
      </c>
      <c r="F104" s="846"/>
      <c r="G104" s="225"/>
      <c r="H104" s="225"/>
      <c r="I104" s="225"/>
      <c r="J104" s="846"/>
      <c r="K104" s="827"/>
    </row>
    <row r="105" spans="4:11">
      <c r="D105" s="117">
        <f>G55+E93</f>
        <v>90265.662546511623</v>
      </c>
      <c r="E105" s="117">
        <f>G97</f>
        <v>337382.62521934463</v>
      </c>
      <c r="F105" s="117">
        <v>0</v>
      </c>
      <c r="G105" s="117"/>
      <c r="H105" s="117"/>
      <c r="I105" s="117"/>
      <c r="J105" s="117">
        <f>F93+F95</f>
        <v>1773235.5046686046</v>
      </c>
      <c r="K105" s="117">
        <f>G99</f>
        <v>288072.8569180558</v>
      </c>
    </row>
    <row r="107" spans="4:11">
      <c r="D107" s="29" t="s">
        <v>2572</v>
      </c>
    </row>
    <row r="109" spans="4:11">
      <c r="D109" s="29" t="s">
        <v>2573</v>
      </c>
    </row>
    <row r="110" spans="4:11">
      <c r="D110" s="29" t="s">
        <v>561</v>
      </c>
      <c r="F110" s="29" t="s">
        <v>562</v>
      </c>
    </row>
    <row r="111" spans="4:11">
      <c r="D111" s="29" t="s">
        <v>6</v>
      </c>
      <c r="E111" s="29" t="s">
        <v>16</v>
      </c>
      <c r="F111" s="29" t="s">
        <v>11</v>
      </c>
      <c r="G111" s="29" t="s">
        <v>17</v>
      </c>
      <c r="I111" s="29" t="s">
        <v>2574</v>
      </c>
    </row>
    <row r="112" spans="4:11">
      <c r="D112" s="81">
        <f>(D105+E105)/$C$15*1000000</f>
        <v>2305704.7767657796</v>
      </c>
      <c r="E112" s="81">
        <f>F105/$C$15*1000000</f>
        <v>0</v>
      </c>
      <c r="F112" s="81">
        <f>J105/$C$15*1000000</f>
        <v>9560561.0741592068</v>
      </c>
      <c r="G112" s="81">
        <f>K105/$C$15*1000000</f>
        <v>1553171.1017072788</v>
      </c>
      <c r="I112" s="29" t="s">
        <v>2575</v>
      </c>
    </row>
    <row r="113" spans="3:14">
      <c r="D113" s="81"/>
      <c r="E113" s="81"/>
      <c r="F113" s="81"/>
    </row>
    <row r="115" spans="3:14">
      <c r="F115" s="277">
        <v>2694</v>
      </c>
      <c r="G115" s="29" t="s">
        <v>1325</v>
      </c>
    </row>
    <row r="116" spans="3:14">
      <c r="F116" s="29" t="s">
        <v>2469</v>
      </c>
      <c r="H116" s="29" t="s">
        <v>2468</v>
      </c>
      <c r="J116" s="29" t="s">
        <v>2576</v>
      </c>
      <c r="M116" s="29" t="s">
        <v>2577</v>
      </c>
    </row>
    <row r="117" spans="3:14">
      <c r="D117" s="29" t="s">
        <v>2474</v>
      </c>
      <c r="E117" s="29" t="s">
        <v>2578</v>
      </c>
      <c r="F117" s="29" t="s">
        <v>16</v>
      </c>
      <c r="G117" s="29" t="s">
        <v>6</v>
      </c>
      <c r="H117" s="29" t="s">
        <v>6</v>
      </c>
      <c r="I117" s="29" t="s">
        <v>11</v>
      </c>
      <c r="J117" s="29" t="s">
        <v>21</v>
      </c>
      <c r="K117" s="29" t="s">
        <v>6</v>
      </c>
      <c r="L117" s="29" t="s">
        <v>11</v>
      </c>
      <c r="M117" s="29" t="s">
        <v>17</v>
      </c>
      <c r="N117" s="29" t="s">
        <v>11</v>
      </c>
    </row>
    <row r="118" spans="3:14">
      <c r="C118" s="29" t="s">
        <v>2579</v>
      </c>
      <c r="D118" s="81">
        <v>247907</v>
      </c>
      <c r="E118" s="81">
        <f>D118*$F$115/860</f>
        <v>776583.09069767443</v>
      </c>
      <c r="F118" s="252">
        <v>4268</v>
      </c>
      <c r="G118" s="252">
        <v>25685</v>
      </c>
      <c r="H118" s="252">
        <v>0</v>
      </c>
      <c r="I118" s="252">
        <v>550638</v>
      </c>
      <c r="J118" s="85">
        <f>E118-F118-G118-H118-I118</f>
        <v>195992.09069767443</v>
      </c>
      <c r="K118" s="81">
        <f>J118/2</f>
        <v>97996.045348837215</v>
      </c>
      <c r="L118" s="81">
        <f>J118-K118</f>
        <v>97996.045348837215</v>
      </c>
      <c r="M118" s="81">
        <f>K118*0.855</f>
        <v>83786.618773255817</v>
      </c>
      <c r="N118" s="81">
        <f>L118</f>
        <v>97996.045348837215</v>
      </c>
    </row>
    <row r="119" spans="3:14">
      <c r="C119" s="29" t="s">
        <v>2483</v>
      </c>
      <c r="D119" s="81">
        <v>175034</v>
      </c>
      <c r="E119" s="81">
        <f>D119*$F$115/860</f>
        <v>548304.18139534886</v>
      </c>
      <c r="F119" s="252">
        <v>1820</v>
      </c>
      <c r="G119" s="252">
        <v>17122</v>
      </c>
      <c r="H119" s="252">
        <v>0</v>
      </c>
      <c r="I119" s="252">
        <v>319210</v>
      </c>
      <c r="J119" s="85">
        <f>E119-F119-G119-H119-I119</f>
        <v>210152.18139534886</v>
      </c>
      <c r="K119" s="81">
        <f>J119/2</f>
        <v>105076.09069767443</v>
      </c>
      <c r="L119" s="81">
        <f>J119-K119</f>
        <v>105076.09069767443</v>
      </c>
      <c r="M119" s="81">
        <f>K119*0.855</f>
        <v>89840.057546511642</v>
      </c>
      <c r="N119" s="81">
        <f>L119</f>
        <v>105076.09069767443</v>
      </c>
    </row>
    <row r="120" spans="3:14">
      <c r="C120" s="29" t="s">
        <v>2486</v>
      </c>
      <c r="D120" s="81">
        <v>172573</v>
      </c>
      <c r="E120" s="81">
        <f>D120*$F$115/860</f>
        <v>540594.95581395354</v>
      </c>
      <c r="F120" s="252">
        <v>2085</v>
      </c>
      <c r="G120" s="252">
        <v>19438</v>
      </c>
      <c r="H120" s="252">
        <v>307</v>
      </c>
      <c r="I120" s="252">
        <v>357369</v>
      </c>
      <c r="J120" s="85">
        <f>E120-F120-G120-H120-I120</f>
        <v>161395.95581395354</v>
      </c>
      <c r="K120" s="81">
        <f>J120/2</f>
        <v>80697.977906976768</v>
      </c>
      <c r="L120" s="81">
        <f>J120-K120</f>
        <v>80697.977906976768</v>
      </c>
      <c r="M120" s="81">
        <f>K120*0.855</f>
        <v>68996.771110465139</v>
      </c>
      <c r="N120" s="81">
        <f>L120</f>
        <v>80697.977906976768</v>
      </c>
    </row>
    <row r="121" spans="3:14">
      <c r="C121" s="29" t="s">
        <v>2489</v>
      </c>
      <c r="D121" s="81">
        <v>100296</v>
      </c>
      <c r="E121" s="81">
        <f>D121*$F$115/860</f>
        <v>314183.05116279068</v>
      </c>
      <c r="F121" s="252">
        <v>10582</v>
      </c>
      <c r="G121" s="252">
        <v>9252</v>
      </c>
      <c r="H121" s="252">
        <v>2219</v>
      </c>
      <c r="I121" s="252">
        <v>194866</v>
      </c>
      <c r="J121" s="85">
        <f>E121-F121-G121-H121-I121</f>
        <v>97264.051162790682</v>
      </c>
      <c r="K121" s="81">
        <f>J121/2</f>
        <v>48632.025581395341</v>
      </c>
      <c r="L121" s="81">
        <f>J121-K121</f>
        <v>48632.025581395341</v>
      </c>
      <c r="M121" s="81">
        <f>K121*0.855</f>
        <v>41580.381872093014</v>
      </c>
      <c r="N121" s="81">
        <f>L121</f>
        <v>48632.025581395341</v>
      </c>
    </row>
    <row r="122" spans="3:14">
      <c r="D122" s="85">
        <f t="shared" ref="D122:N122" si="2">SUM(D118:D121)</f>
        <v>695810</v>
      </c>
      <c r="E122" s="85">
        <f t="shared" si="2"/>
        <v>2179665.2790697673</v>
      </c>
      <c r="F122" s="85">
        <f t="shared" si="2"/>
        <v>18755</v>
      </c>
      <c r="G122" s="85">
        <f t="shared" si="2"/>
        <v>71497</v>
      </c>
      <c r="H122" s="85">
        <f t="shared" si="2"/>
        <v>2526</v>
      </c>
      <c r="I122" s="85">
        <f t="shared" si="2"/>
        <v>1422083</v>
      </c>
      <c r="J122" s="85">
        <f t="shared" si="2"/>
        <v>664804.27906976757</v>
      </c>
      <c r="K122" s="85">
        <f t="shared" si="2"/>
        <v>332402.13953488378</v>
      </c>
      <c r="L122" s="85">
        <f t="shared" si="2"/>
        <v>332402.13953488378</v>
      </c>
      <c r="M122" s="85">
        <f t="shared" si="2"/>
        <v>284203.82930232561</v>
      </c>
      <c r="N122" s="85">
        <f t="shared" si="2"/>
        <v>332402.13953488378</v>
      </c>
    </row>
    <row r="123" spans="3:14">
      <c r="E123" s="29" t="s">
        <v>122</v>
      </c>
    </row>
    <row r="124" spans="3:14">
      <c r="G124" s="29" t="s">
        <v>2356</v>
      </c>
      <c r="K124" s="29" t="s">
        <v>17</v>
      </c>
      <c r="L124" s="29" t="s">
        <v>11</v>
      </c>
    </row>
    <row r="125" spans="3:14">
      <c r="F125" s="29" t="s">
        <v>6</v>
      </c>
      <c r="G125" s="29" t="s">
        <v>17</v>
      </c>
      <c r="H125" s="29" t="s">
        <v>11</v>
      </c>
      <c r="K125" s="81">
        <v>517659.72959313291</v>
      </c>
      <c r="L125" s="81">
        <v>605449.97613231908</v>
      </c>
    </row>
    <row r="126" spans="3:14">
      <c r="F126" s="85">
        <f>F118+G118</f>
        <v>29953</v>
      </c>
      <c r="G126" s="85">
        <f>M118</f>
        <v>83786.618773255817</v>
      </c>
      <c r="H126" s="85">
        <f>I118+N118</f>
        <v>648634.04534883727</v>
      </c>
      <c r="K126" s="81">
        <v>1396460.2990299009</v>
      </c>
      <c r="L126" s="81">
        <v>1633286.8994501771</v>
      </c>
    </row>
    <row r="127" spans="3:14">
      <c r="F127" s="85">
        <f>F119+G119</f>
        <v>18942</v>
      </c>
      <c r="G127" s="85">
        <f>M119</f>
        <v>89840.057546511642</v>
      </c>
      <c r="H127" s="85">
        <f>I119+N119</f>
        <v>424286.09069767443</v>
      </c>
    </row>
    <row r="128" spans="3:14">
      <c r="F128" s="85">
        <f>F120+G120</f>
        <v>21523</v>
      </c>
      <c r="G128" s="85">
        <f>M120</f>
        <v>68996.771110465139</v>
      </c>
      <c r="H128" s="85">
        <f>I120+N120</f>
        <v>438066.97790697677</v>
      </c>
      <c r="J128" s="85">
        <f>I122+N122+M122+F130</f>
        <v>2128940.968837209</v>
      </c>
      <c r="K128" s="85">
        <f>K125+L125+I122+F130</f>
        <v>2635444.7057254519</v>
      </c>
      <c r="L128" s="29">
        <f>K128/J128</f>
        <v>1.2379134716754907</v>
      </c>
    </row>
    <row r="129" spans="1:28">
      <c r="F129" s="85">
        <f>F121+G121</f>
        <v>19834</v>
      </c>
      <c r="G129" s="85">
        <f>M121</f>
        <v>41580.381872093014</v>
      </c>
      <c r="H129" s="85">
        <f>I121+N121</f>
        <v>243498.02558139534</v>
      </c>
      <c r="K129" s="85">
        <f>F130+I122+K126+L126</f>
        <v>4542082.198480078</v>
      </c>
      <c r="L129" s="29">
        <f>K129/J128</f>
        <v>2.1334937252679604</v>
      </c>
    </row>
    <row r="130" spans="1:28">
      <c r="F130" s="85">
        <f>SUM(F126:F129)</f>
        <v>90252</v>
      </c>
      <c r="G130" s="85">
        <f>SUM(G126:G129)</f>
        <v>284203.82930232561</v>
      </c>
      <c r="H130" s="85">
        <f>SUM(H126:H129)</f>
        <v>1754485.1395348837</v>
      </c>
      <c r="I130" s="85">
        <f>SUM(F130:H130)</f>
        <v>2128940.968837209</v>
      </c>
      <c r="M130" s="29" t="s">
        <v>2577</v>
      </c>
      <c r="AA130" s="29" t="s">
        <v>2577</v>
      </c>
    </row>
    <row r="131" spans="1:28">
      <c r="M131" s="29" t="s">
        <v>17</v>
      </c>
      <c r="N131" s="29" t="s">
        <v>11</v>
      </c>
      <c r="AA131" s="29" t="s">
        <v>17</v>
      </c>
      <c r="AB131" s="29" t="s">
        <v>11</v>
      </c>
    </row>
    <row r="132" spans="1:28">
      <c r="C132" s="29" t="s">
        <v>2579</v>
      </c>
      <c r="D132" s="81">
        <f>D118/H11*90</f>
        <v>250692.47191011236</v>
      </c>
      <c r="E132" s="81">
        <f>D132*$F$115/860</f>
        <v>785308.74340214278</v>
      </c>
      <c r="F132" s="252">
        <v>4268</v>
      </c>
      <c r="G132" s="252">
        <v>25685</v>
      </c>
      <c r="H132" s="252">
        <v>0</v>
      </c>
      <c r="I132" s="252">
        <v>550638</v>
      </c>
      <c r="J132" s="85">
        <f>E132-F132-G132-H132-I132</f>
        <v>204717.74340214278</v>
      </c>
      <c r="K132" s="81">
        <f>J132/2</f>
        <v>102358.87170107139</v>
      </c>
      <c r="L132" s="81">
        <f>J132-K132</f>
        <v>102358.87170107139</v>
      </c>
      <c r="M132" s="81">
        <f>K132*0.855</f>
        <v>87516.835304416032</v>
      </c>
      <c r="N132" s="81">
        <f>L132</f>
        <v>102358.87170107139</v>
      </c>
      <c r="Q132" s="29" t="s">
        <v>2579</v>
      </c>
      <c r="R132" s="81">
        <f>D118/H11*100</f>
        <v>278547.19101123599</v>
      </c>
      <c r="S132" s="81">
        <f>R132*$F$115/860</f>
        <v>872565.27044682531</v>
      </c>
      <c r="T132" s="252">
        <v>4268</v>
      </c>
      <c r="U132" s="252">
        <v>25685</v>
      </c>
      <c r="V132" s="252">
        <v>0</v>
      </c>
      <c r="W132" s="252">
        <v>550638</v>
      </c>
      <c r="X132" s="81">
        <f>S132-T132-U132-V132-W132</f>
        <v>291974.27044682531</v>
      </c>
      <c r="Y132" s="81">
        <f>X132/2</f>
        <v>145987.13522341265</v>
      </c>
      <c r="Z132" s="81">
        <f>X132-Y132</f>
        <v>145987.13522341265</v>
      </c>
      <c r="AA132" s="81">
        <f>Y132*0.855</f>
        <v>124819.00061601782</v>
      </c>
      <c r="AB132" s="81">
        <f>Z132</f>
        <v>145987.13522341265</v>
      </c>
    </row>
    <row r="133" spans="1:28">
      <c r="C133" s="29" t="s">
        <v>2483</v>
      </c>
      <c r="D133" s="81">
        <f>D119/H12*90</f>
        <v>221874.08450704225</v>
      </c>
      <c r="E133" s="81">
        <f>D133*$F$115/860</f>
        <v>695033.46937438578</v>
      </c>
      <c r="F133" s="252">
        <v>1820</v>
      </c>
      <c r="G133" s="252">
        <v>17122</v>
      </c>
      <c r="H133" s="252">
        <v>0</v>
      </c>
      <c r="I133" s="252">
        <v>319210</v>
      </c>
      <c r="J133" s="85">
        <f>E133-F133-G133-H133-I133</f>
        <v>356881.46937438578</v>
      </c>
      <c r="K133" s="81">
        <f>J133/2</f>
        <v>178440.73468719289</v>
      </c>
      <c r="L133" s="81">
        <f>J133-K133</f>
        <v>178440.73468719289</v>
      </c>
      <c r="M133" s="81">
        <f>K133*0.855</f>
        <v>152566.82815754993</v>
      </c>
      <c r="N133" s="81">
        <f>L133</f>
        <v>178440.73468719289</v>
      </c>
      <c r="Q133" s="29" t="s">
        <v>2483</v>
      </c>
      <c r="R133" s="81">
        <f>D119/H12*100</f>
        <v>246526.76056338029</v>
      </c>
      <c r="S133" s="81">
        <f>R133*$F$115/860</f>
        <v>772259.41041598434</v>
      </c>
      <c r="T133" s="252">
        <v>1820</v>
      </c>
      <c r="U133" s="252">
        <v>17122</v>
      </c>
      <c r="V133" s="252">
        <v>0</v>
      </c>
      <c r="W133" s="252">
        <v>319210</v>
      </c>
      <c r="X133" s="81">
        <f>S133-T133-U133-V133-W133</f>
        <v>434107.41041598434</v>
      </c>
      <c r="Y133" s="81">
        <f>X133/2</f>
        <v>217053.70520799217</v>
      </c>
      <c r="Z133" s="81">
        <f>X133-Y133</f>
        <v>217053.70520799217</v>
      </c>
      <c r="AA133" s="81">
        <f>Y133*0.855</f>
        <v>185580.91795283329</v>
      </c>
      <c r="AB133" s="81">
        <f>Z133</f>
        <v>217053.70520799217</v>
      </c>
    </row>
    <row r="134" spans="1:28">
      <c r="C134" s="29" t="s">
        <v>2486</v>
      </c>
      <c r="D134" s="81">
        <f>D120/H13*90</f>
        <v>204362.76315789472</v>
      </c>
      <c r="E134" s="81">
        <f>D134*$F$115/860</f>
        <v>640178.23714810272</v>
      </c>
      <c r="F134" s="252">
        <v>2085</v>
      </c>
      <c r="G134" s="252">
        <v>19438</v>
      </c>
      <c r="H134" s="252">
        <v>307</v>
      </c>
      <c r="I134" s="252">
        <v>357369</v>
      </c>
      <c r="J134" s="85">
        <f>E134-F134-G134-H134-I134</f>
        <v>260979.23714810272</v>
      </c>
      <c r="K134" s="81">
        <f>J134/2</f>
        <v>130489.61857405136</v>
      </c>
      <c r="L134" s="81">
        <f>J134-K134</f>
        <v>130489.61857405136</v>
      </c>
      <c r="M134" s="81">
        <f>K134*0.855</f>
        <v>111568.62388081392</v>
      </c>
      <c r="N134" s="81">
        <f>L134</f>
        <v>130489.61857405136</v>
      </c>
      <c r="Q134" s="29" t="s">
        <v>2486</v>
      </c>
      <c r="R134" s="81">
        <f>D120/H13*100</f>
        <v>227069.73684210525</v>
      </c>
      <c r="S134" s="81">
        <f>R134*$F$115/860</f>
        <v>711309.15238678083</v>
      </c>
      <c r="T134" s="252">
        <v>2085</v>
      </c>
      <c r="U134" s="252">
        <v>19438</v>
      </c>
      <c r="V134" s="252">
        <v>307</v>
      </c>
      <c r="W134" s="252">
        <v>357369</v>
      </c>
      <c r="X134" s="81">
        <f>S134-T134-U134-V134-W134</f>
        <v>332110.15238678083</v>
      </c>
      <c r="Y134" s="81">
        <f>X134/2</f>
        <v>166055.07619339041</v>
      </c>
      <c r="Z134" s="81">
        <f>X134-Y134</f>
        <v>166055.07619339041</v>
      </c>
      <c r="AA134" s="81">
        <f>Y134*0.855</f>
        <v>141977.0901453488</v>
      </c>
      <c r="AB134" s="81">
        <f>Z134</f>
        <v>166055.07619339041</v>
      </c>
    </row>
    <row r="135" spans="1:28">
      <c r="C135" s="29" t="s">
        <v>2489</v>
      </c>
      <c r="D135" s="81">
        <f>D121/H14*90</f>
        <v>106195.76470588235</v>
      </c>
      <c r="E135" s="81">
        <f>D135*$F$115/860</f>
        <v>332664.40711354307</v>
      </c>
      <c r="F135" s="252">
        <v>10582</v>
      </c>
      <c r="G135" s="252">
        <v>9252</v>
      </c>
      <c r="H135" s="252">
        <v>2219</v>
      </c>
      <c r="I135" s="252">
        <v>194866</v>
      </c>
      <c r="J135" s="85">
        <f>E135-F135-G135-H135-I135</f>
        <v>115745.40711354307</v>
      </c>
      <c r="K135" s="81">
        <f>J135/2</f>
        <v>57872.703556771536</v>
      </c>
      <c r="L135" s="81">
        <f>J135-K135</f>
        <v>57872.703556771536</v>
      </c>
      <c r="M135" s="81">
        <f>K135*0.855</f>
        <v>49481.161541039663</v>
      </c>
      <c r="N135" s="81">
        <f>L135</f>
        <v>57872.703556771536</v>
      </c>
      <c r="Q135" s="29" t="s">
        <v>2489</v>
      </c>
      <c r="R135" s="81">
        <f>D121/H14*100</f>
        <v>117995.29411764706</v>
      </c>
      <c r="S135" s="81">
        <f>R135*$F$115/860</f>
        <v>369627.11901504791</v>
      </c>
      <c r="T135" s="252">
        <v>10582</v>
      </c>
      <c r="U135" s="252">
        <v>9252</v>
      </c>
      <c r="V135" s="252">
        <v>2219</v>
      </c>
      <c r="W135" s="252">
        <v>194866</v>
      </c>
      <c r="X135" s="81">
        <f>S135-T135-U135-V135-W135</f>
        <v>152708.11901504791</v>
      </c>
      <c r="Y135" s="81">
        <f>X135/2</f>
        <v>76354.059507523954</v>
      </c>
      <c r="Z135" s="81">
        <f>X135-Y135</f>
        <v>76354.059507523954</v>
      </c>
      <c r="AA135" s="81">
        <f>Y135*0.855</f>
        <v>65282.720878932982</v>
      </c>
      <c r="AB135" s="81">
        <f>Z135</f>
        <v>76354.059507523954</v>
      </c>
    </row>
    <row r="136" spans="1:28">
      <c r="D136" s="85">
        <f t="shared" ref="D136:N136" si="3">SUM(D132:D135)</f>
        <v>783125.08428093162</v>
      </c>
      <c r="E136" s="85">
        <f t="shared" si="3"/>
        <v>2453184.8570381748</v>
      </c>
      <c r="F136" s="85">
        <f t="shared" si="3"/>
        <v>18755</v>
      </c>
      <c r="G136" s="85">
        <f t="shared" si="3"/>
        <v>71497</v>
      </c>
      <c r="H136" s="85">
        <f t="shared" si="3"/>
        <v>2526</v>
      </c>
      <c r="I136" s="85">
        <f t="shared" si="3"/>
        <v>1422083</v>
      </c>
      <c r="J136" s="85">
        <f t="shared" si="3"/>
        <v>938323.85703817429</v>
      </c>
      <c r="K136" s="85">
        <f t="shared" si="3"/>
        <v>469161.92851908715</v>
      </c>
      <c r="L136" s="85">
        <f t="shared" si="3"/>
        <v>469161.92851908715</v>
      </c>
      <c r="M136" s="85">
        <f t="shared" si="3"/>
        <v>401133.44888381957</v>
      </c>
      <c r="N136" s="85">
        <f t="shared" si="3"/>
        <v>469161.92851908715</v>
      </c>
      <c r="O136" s="138">
        <f>M136/$M$122</f>
        <v>1.4114287265887207</v>
      </c>
      <c r="R136" s="81">
        <f t="shared" ref="R136:AB136" si="4">SUM(R132:R135)</f>
        <v>870138.98253436864</v>
      </c>
      <c r="S136" s="81">
        <f t="shared" si="4"/>
        <v>2725760.9522646382</v>
      </c>
      <c r="T136" s="81">
        <f t="shared" si="4"/>
        <v>18755</v>
      </c>
      <c r="U136" s="81">
        <f t="shared" si="4"/>
        <v>71497</v>
      </c>
      <c r="V136" s="81">
        <f t="shared" si="4"/>
        <v>2526</v>
      </c>
      <c r="W136" s="81">
        <f t="shared" si="4"/>
        <v>1422083</v>
      </c>
      <c r="X136" s="81">
        <f t="shared" si="4"/>
        <v>1210899.9522646382</v>
      </c>
      <c r="Y136" s="81">
        <f t="shared" si="4"/>
        <v>605449.97613231908</v>
      </c>
      <c r="Z136" s="81">
        <f t="shared" si="4"/>
        <v>605449.97613231908</v>
      </c>
      <c r="AA136" s="81">
        <f t="shared" si="4"/>
        <v>517659.72959313286</v>
      </c>
      <c r="AB136" s="81">
        <f t="shared" si="4"/>
        <v>605449.97613231908</v>
      </c>
    </row>
    <row r="138" spans="1:28">
      <c r="A138" s="56" t="s">
        <v>2580</v>
      </c>
      <c r="B138" s="56"/>
      <c r="C138" s="56" t="s">
        <v>2581</v>
      </c>
    </row>
    <row r="139" spans="1:28">
      <c r="B139" s="29" t="s">
        <v>2339</v>
      </c>
      <c r="C139" s="29" t="s">
        <v>2582</v>
      </c>
    </row>
    <row r="140" spans="1:28">
      <c r="A140" s="29" t="s">
        <v>1318</v>
      </c>
      <c r="B140" s="81">
        <v>2037</v>
      </c>
      <c r="C140" s="56">
        <f>B140/$B$144</f>
        <v>4.2441036753062752E-2</v>
      </c>
    </row>
    <row r="141" spans="1:28">
      <c r="A141" s="29" t="s">
        <v>1319</v>
      </c>
      <c r="B141" s="81">
        <v>2701</v>
      </c>
      <c r="C141" s="56">
        <f>B141/$B$144</f>
        <v>5.6275522960246689E-2</v>
      </c>
      <c r="E141" s="253">
        <f>B140/2+B141</f>
        <v>3719.5</v>
      </c>
      <c r="F141" s="224">
        <f>E141/$B$141</f>
        <v>1.3770825620140688</v>
      </c>
      <c r="G141" s="29" t="s">
        <v>2583</v>
      </c>
    </row>
    <row r="142" spans="1:28">
      <c r="A142" s="29" t="s">
        <v>1320</v>
      </c>
      <c r="B142" s="81">
        <v>42236</v>
      </c>
      <c r="C142" s="56">
        <f>B142/$B$144</f>
        <v>0.87998999916659726</v>
      </c>
      <c r="E142" s="253">
        <f>B141+B140</f>
        <v>4738</v>
      </c>
      <c r="F142" s="224">
        <f>E142/$B$141</f>
        <v>1.7541651240281377</v>
      </c>
      <c r="G142" s="29" t="s">
        <v>2584</v>
      </c>
    </row>
    <row r="143" spans="1:28">
      <c r="A143" s="29" t="s">
        <v>26</v>
      </c>
      <c r="B143" s="81">
        <v>1022</v>
      </c>
      <c r="C143" s="56">
        <f>B143/$B$144</f>
        <v>2.1293441120093341E-2</v>
      </c>
    </row>
    <row r="144" spans="1:28">
      <c r="A144" s="29" t="s">
        <v>21</v>
      </c>
      <c r="B144" s="85">
        <f>SUM(B140:B143)</f>
        <v>47996</v>
      </c>
      <c r="C144" s="56">
        <f>B144/$B$144</f>
        <v>1</v>
      </c>
    </row>
    <row r="145" spans="1:15">
      <c r="M145" s="29" t="s">
        <v>2577</v>
      </c>
    </row>
    <row r="146" spans="1:15">
      <c r="A146" s="29" t="s">
        <v>2585</v>
      </c>
      <c r="M146" s="29" t="s">
        <v>17</v>
      </c>
      <c r="N146" s="29" t="s">
        <v>11</v>
      </c>
    </row>
    <row r="147" spans="1:15">
      <c r="C147" s="29" t="s">
        <v>2579</v>
      </c>
      <c r="D147" s="81">
        <f>D118*$F$141</f>
        <v>341388.40670122177</v>
      </c>
      <c r="E147" s="81">
        <f>D147*$F$115/860</f>
        <v>1069419.0321547575</v>
      </c>
      <c r="F147" s="252">
        <v>4268</v>
      </c>
      <c r="G147" s="252">
        <v>25685</v>
      </c>
      <c r="H147" s="252">
        <v>0</v>
      </c>
      <c r="I147" s="252">
        <v>550638</v>
      </c>
      <c r="J147" s="85">
        <f>E147-F147-G147-H147-I147</f>
        <v>488828.03215475753</v>
      </c>
      <c r="K147" s="81">
        <f>J147/2</f>
        <v>244414.01607737876</v>
      </c>
      <c r="L147" s="81">
        <f>J147-K147</f>
        <v>244414.01607737876</v>
      </c>
      <c r="M147" s="81">
        <f>K147*0.855</f>
        <v>208973.98374615883</v>
      </c>
      <c r="N147" s="81">
        <f>L147</f>
        <v>244414.01607737876</v>
      </c>
    </row>
    <row r="148" spans="1:15">
      <c r="C148" s="29" t="s">
        <v>2483</v>
      </c>
      <c r="D148" s="81">
        <f>D119*$F$141</f>
        <v>241036.26915957051</v>
      </c>
      <c r="E148" s="81">
        <f>D148*$F$115/860</f>
        <v>755060.12687893375</v>
      </c>
      <c r="F148" s="252">
        <v>1820</v>
      </c>
      <c r="G148" s="252">
        <v>17122</v>
      </c>
      <c r="H148" s="252">
        <v>0</v>
      </c>
      <c r="I148" s="252">
        <v>319210</v>
      </c>
      <c r="J148" s="85">
        <f>E148-F148-G148-H148-I148</f>
        <v>416908.12687893375</v>
      </c>
      <c r="K148" s="81">
        <f>J148/2</f>
        <v>208454.06343946687</v>
      </c>
      <c r="L148" s="81">
        <f>J148-K148</f>
        <v>208454.06343946687</v>
      </c>
      <c r="M148" s="81">
        <f>K148*0.855</f>
        <v>178228.22424074417</v>
      </c>
      <c r="N148" s="81">
        <f>L148</f>
        <v>208454.06343946687</v>
      </c>
    </row>
    <row r="149" spans="1:15">
      <c r="C149" s="29" t="s">
        <v>2486</v>
      </c>
      <c r="D149" s="81">
        <f>D120*$F$141</f>
        <v>237647.26897445388</v>
      </c>
      <c r="E149" s="81">
        <f>D149*$F$115/860</f>
        <v>744443.88676416141</v>
      </c>
      <c r="F149" s="252">
        <v>2085</v>
      </c>
      <c r="G149" s="252">
        <v>19438</v>
      </c>
      <c r="H149" s="252">
        <v>307</v>
      </c>
      <c r="I149" s="252">
        <v>357369</v>
      </c>
      <c r="J149" s="85">
        <f>E149-F149-G149-H149-I149</f>
        <v>365244.88676416141</v>
      </c>
      <c r="K149" s="81">
        <f>J149/2</f>
        <v>182622.4433820807</v>
      </c>
      <c r="L149" s="81">
        <f>J149-K149</f>
        <v>182622.4433820807</v>
      </c>
      <c r="M149" s="81">
        <f>K149*0.855</f>
        <v>156142.189091679</v>
      </c>
      <c r="N149" s="81">
        <f>L149</f>
        <v>182622.4433820807</v>
      </c>
    </row>
    <row r="150" spans="1:15">
      <c r="C150" s="29" t="s">
        <v>2489</v>
      </c>
      <c r="D150" s="81">
        <f>D121*$F$141</f>
        <v>138115.87263976305</v>
      </c>
      <c r="E150" s="81">
        <f>D150*$F$115/860</f>
        <v>432656.00103665312</v>
      </c>
      <c r="F150" s="252">
        <v>10582</v>
      </c>
      <c r="G150" s="252">
        <v>9252</v>
      </c>
      <c r="H150" s="252">
        <v>2219</v>
      </c>
      <c r="I150" s="252">
        <v>194866</v>
      </c>
      <c r="J150" s="85">
        <f>E150-F150-G150-H150-I150</f>
        <v>215737.00103665312</v>
      </c>
      <c r="K150" s="81">
        <f>J150/2</f>
        <v>107868.50051832656</v>
      </c>
      <c r="L150" s="81">
        <f>J150-K150</f>
        <v>107868.50051832656</v>
      </c>
      <c r="M150" s="81">
        <f>K150*0.855</f>
        <v>92227.567943169212</v>
      </c>
      <c r="N150" s="81">
        <f>L150</f>
        <v>107868.50051832656</v>
      </c>
    </row>
    <row r="151" spans="1:15">
      <c r="D151" s="85">
        <f t="shared" ref="D151:N151" si="5">SUM(D147:D150)</f>
        <v>958187.81747500924</v>
      </c>
      <c r="E151" s="85">
        <f t="shared" si="5"/>
        <v>3001579.0468345061</v>
      </c>
      <c r="F151" s="85">
        <f t="shared" si="5"/>
        <v>18755</v>
      </c>
      <c r="G151" s="85">
        <f t="shared" si="5"/>
        <v>71497</v>
      </c>
      <c r="H151" s="85">
        <f t="shared" si="5"/>
        <v>2526</v>
      </c>
      <c r="I151" s="85">
        <f t="shared" si="5"/>
        <v>1422083</v>
      </c>
      <c r="J151" s="85">
        <f t="shared" si="5"/>
        <v>1486718.0468345059</v>
      </c>
      <c r="K151" s="85">
        <f t="shared" si="5"/>
        <v>743359.02341725293</v>
      </c>
      <c r="L151" s="85">
        <f t="shared" si="5"/>
        <v>743359.02341725293</v>
      </c>
      <c r="M151" s="85">
        <f t="shared" si="5"/>
        <v>635571.96502175136</v>
      </c>
      <c r="N151" s="85">
        <f t="shared" si="5"/>
        <v>743359.02341725293</v>
      </c>
      <c r="O151" s="138">
        <f>M151/$M$122</f>
        <v>2.2363244245581688</v>
      </c>
    </row>
    <row r="153" spans="1:15">
      <c r="C153" s="29" t="s">
        <v>2579</v>
      </c>
      <c r="D153" s="81">
        <f>D118*$F$142</f>
        <v>434869.81340244354</v>
      </c>
      <c r="E153" s="81">
        <f>D153*$F$115/860</f>
        <v>1362254.9736118405</v>
      </c>
      <c r="F153" s="252">
        <v>4268</v>
      </c>
      <c r="G153" s="252">
        <v>25685</v>
      </c>
      <c r="H153" s="252">
        <v>0</v>
      </c>
      <c r="I153" s="252">
        <v>550638</v>
      </c>
      <c r="J153" s="85">
        <f>E153-F153-G153-H153-I153</f>
        <v>781663.97361184051</v>
      </c>
      <c r="K153" s="81">
        <f>J153/2</f>
        <v>390831.98680592026</v>
      </c>
      <c r="L153" s="81">
        <f>J153-K153</f>
        <v>390831.98680592026</v>
      </c>
      <c r="M153" s="81">
        <f>K153*0.855</f>
        <v>334161.34871906182</v>
      </c>
      <c r="N153" s="81">
        <f>L153</f>
        <v>390831.98680592026</v>
      </c>
    </row>
    <row r="154" spans="1:15">
      <c r="C154" s="29" t="s">
        <v>2483</v>
      </c>
      <c r="D154" s="81">
        <f>D119*$F$142</f>
        <v>307038.53831914108</v>
      </c>
      <c r="E154" s="81">
        <f>D154*$F$115/860</f>
        <v>961816.07236251875</v>
      </c>
      <c r="F154" s="252">
        <v>1820</v>
      </c>
      <c r="G154" s="252">
        <v>17122</v>
      </c>
      <c r="H154" s="252">
        <v>0</v>
      </c>
      <c r="I154" s="252">
        <v>319210</v>
      </c>
      <c r="J154" s="85">
        <f>E154-F154-G154-H154-I154</f>
        <v>623664.07236251875</v>
      </c>
      <c r="K154" s="81">
        <f>J154/2</f>
        <v>311832.03618125938</v>
      </c>
      <c r="L154" s="81">
        <f>J154-K154</f>
        <v>311832.03618125938</v>
      </c>
      <c r="M154" s="81">
        <f>K154*0.855</f>
        <v>266616.39093497675</v>
      </c>
      <c r="N154" s="81">
        <f>L154</f>
        <v>311832.03618125938</v>
      </c>
    </row>
    <row r="155" spans="1:15">
      <c r="C155" s="29" t="s">
        <v>2486</v>
      </c>
      <c r="D155" s="81">
        <f>D120*$F$142</f>
        <v>302721.53794890782</v>
      </c>
      <c r="E155" s="81">
        <f>D155*$F$115/860</f>
        <v>948292.81771436939</v>
      </c>
      <c r="F155" s="252">
        <v>2085</v>
      </c>
      <c r="G155" s="252">
        <v>19438</v>
      </c>
      <c r="H155" s="252">
        <v>307</v>
      </c>
      <c r="I155" s="252">
        <v>357369</v>
      </c>
      <c r="J155" s="85">
        <f>E155-F155-G155-H155-I155</f>
        <v>569093.81771436939</v>
      </c>
      <c r="K155" s="81">
        <f>J155/2</f>
        <v>284546.9088571847</v>
      </c>
      <c r="L155" s="81">
        <f>J155-K155</f>
        <v>284546.9088571847</v>
      </c>
      <c r="M155" s="81">
        <f>K155*0.855</f>
        <v>243287.60707289292</v>
      </c>
      <c r="N155" s="81">
        <f>L155</f>
        <v>284546.9088571847</v>
      </c>
    </row>
    <row r="156" spans="1:15">
      <c r="C156" s="29" t="s">
        <v>2489</v>
      </c>
      <c r="D156" s="81">
        <f>D121*$F$142</f>
        <v>175935.74527952611</v>
      </c>
      <c r="E156" s="81">
        <f>D156*$F$115/860</f>
        <v>551128.9509105155</v>
      </c>
      <c r="F156" s="252">
        <v>10582</v>
      </c>
      <c r="G156" s="252">
        <v>9252</v>
      </c>
      <c r="H156" s="252">
        <v>2219</v>
      </c>
      <c r="I156" s="252">
        <v>194866</v>
      </c>
      <c r="J156" s="85">
        <f>E156-F156-G156-H156-I156</f>
        <v>334209.9509105155</v>
      </c>
      <c r="K156" s="81">
        <f>J156/2</f>
        <v>167104.97545525775</v>
      </c>
      <c r="L156" s="81">
        <f>J156-K156</f>
        <v>167104.97545525775</v>
      </c>
      <c r="M156" s="81">
        <f>K156*0.855</f>
        <v>142874.75401424538</v>
      </c>
      <c r="N156" s="81">
        <f>L156</f>
        <v>167104.97545525775</v>
      </c>
    </row>
    <row r="157" spans="1:15">
      <c r="D157" s="85">
        <f t="shared" ref="D157:N157" si="6">SUM(D153:D156)</f>
        <v>1220565.6349500185</v>
      </c>
      <c r="E157" s="85">
        <f t="shared" si="6"/>
        <v>3823492.8145992444</v>
      </c>
      <c r="F157" s="85">
        <f t="shared" si="6"/>
        <v>18755</v>
      </c>
      <c r="G157" s="85">
        <f t="shared" si="6"/>
        <v>71497</v>
      </c>
      <c r="H157" s="85">
        <f t="shared" si="6"/>
        <v>2526</v>
      </c>
      <c r="I157" s="85">
        <f t="shared" si="6"/>
        <v>1422083</v>
      </c>
      <c r="J157" s="85">
        <f t="shared" si="6"/>
        <v>2308631.8145992444</v>
      </c>
      <c r="K157" s="85">
        <f t="shared" si="6"/>
        <v>1154315.9072996222</v>
      </c>
      <c r="L157" s="85">
        <f t="shared" si="6"/>
        <v>1154315.9072996222</v>
      </c>
      <c r="M157" s="85">
        <f t="shared" si="6"/>
        <v>986940.10074117687</v>
      </c>
      <c r="N157" s="85">
        <f t="shared" si="6"/>
        <v>1154315.9072996222</v>
      </c>
      <c r="O157" s="138">
        <f>M157/$M$122</f>
        <v>3.4726488491163368</v>
      </c>
    </row>
    <row r="160" spans="1:15">
      <c r="M160" s="29" t="s">
        <v>2577</v>
      </c>
    </row>
    <row r="161" spans="1:14">
      <c r="B161" s="29" t="s">
        <v>2586</v>
      </c>
      <c r="M161" s="29" t="s">
        <v>17</v>
      </c>
      <c r="N161" s="29" t="s">
        <v>11</v>
      </c>
    </row>
    <row r="162" spans="1:14">
      <c r="A162" s="29">
        <v>90</v>
      </c>
      <c r="C162" s="29" t="s">
        <v>2579</v>
      </c>
      <c r="D162" s="81">
        <f>D118*$F$141/H11*90</f>
        <v>345224.23149561754</v>
      </c>
      <c r="E162" s="81">
        <f>D162*$F$115/860</f>
        <v>1081434.9763362717</v>
      </c>
      <c r="F162" s="252">
        <v>4268</v>
      </c>
      <c r="G162" s="252">
        <v>25685</v>
      </c>
      <c r="H162" s="252">
        <v>0</v>
      </c>
      <c r="I162" s="252">
        <v>550638</v>
      </c>
      <c r="J162" s="85">
        <f>E162-F162-G162-H162-I162</f>
        <v>500843.97633627173</v>
      </c>
      <c r="K162" s="81">
        <f>J162/2</f>
        <v>250421.98816813587</v>
      </c>
      <c r="L162" s="81">
        <f>J162-K162</f>
        <v>250421.98816813587</v>
      </c>
      <c r="M162" s="81">
        <f>K162*0.855</f>
        <v>214110.79988375618</v>
      </c>
      <c r="N162" s="81">
        <f>L162</f>
        <v>250421.98816813587</v>
      </c>
    </row>
    <row r="163" spans="1:14">
      <c r="C163" s="29" t="s">
        <v>2483</v>
      </c>
      <c r="D163" s="81">
        <f>D119*$F$141/H12*90</f>
        <v>305538.93273748376</v>
      </c>
      <c r="E163" s="81">
        <f>D163*$F$115/860</f>
        <v>957118.47069160605</v>
      </c>
      <c r="F163" s="252">
        <v>1820</v>
      </c>
      <c r="G163" s="252">
        <v>17122</v>
      </c>
      <c r="H163" s="252">
        <v>0</v>
      </c>
      <c r="I163" s="252">
        <v>319210</v>
      </c>
      <c r="J163" s="85">
        <f>E163-F163-G163-H163-I163</f>
        <v>618966.47069160605</v>
      </c>
      <c r="K163" s="81">
        <f>J163/2</f>
        <v>309483.23534580303</v>
      </c>
      <c r="L163" s="81">
        <f>J163-K163</f>
        <v>309483.23534580303</v>
      </c>
      <c r="M163" s="81">
        <f>K163*0.855</f>
        <v>264608.1662206616</v>
      </c>
      <c r="N163" s="81">
        <f>L163</f>
        <v>309483.23534580303</v>
      </c>
    </row>
    <row r="164" spans="1:14">
      <c r="C164" s="29" t="s">
        <v>2486</v>
      </c>
      <c r="D164" s="81">
        <f>D120*$F$141/H13*90</f>
        <v>281424.39746974799</v>
      </c>
      <c r="E164" s="81">
        <f>D164*$F$115/860</f>
        <v>881578.28695755929</v>
      </c>
      <c r="F164" s="252">
        <v>2085</v>
      </c>
      <c r="G164" s="252">
        <v>19438</v>
      </c>
      <c r="H164" s="252">
        <v>307</v>
      </c>
      <c r="I164" s="252">
        <v>357369</v>
      </c>
      <c r="J164" s="85">
        <f>E164-F164-G164-H164-I164</f>
        <v>502379.28695755929</v>
      </c>
      <c r="K164" s="81">
        <f>J164/2</f>
        <v>251189.64347877965</v>
      </c>
      <c r="L164" s="81">
        <f>J164-K164</f>
        <v>251189.64347877965</v>
      </c>
      <c r="M164" s="81">
        <f>K164*0.855</f>
        <v>214767.14517435658</v>
      </c>
      <c r="N164" s="81">
        <f>L164</f>
        <v>251189.64347877965</v>
      </c>
    </row>
    <row r="165" spans="1:14">
      <c r="B165" s="29" t="s">
        <v>2587</v>
      </c>
      <c r="C165" s="29" t="s">
        <v>2489</v>
      </c>
      <c r="D165" s="81">
        <f>D121*$F$141/H14*90</f>
        <v>146240.33573621971</v>
      </c>
      <c r="E165" s="81">
        <f>D165*$F$115/860</f>
        <v>458106.35403880919</v>
      </c>
      <c r="F165" s="252">
        <v>10582</v>
      </c>
      <c r="G165" s="252">
        <v>9252</v>
      </c>
      <c r="H165" s="252">
        <v>2219</v>
      </c>
      <c r="I165" s="252">
        <v>194866</v>
      </c>
      <c r="J165" s="85">
        <f>E165-F165-G165-H165-I165</f>
        <v>241187.35403880919</v>
      </c>
      <c r="K165" s="81">
        <f>J165/2</f>
        <v>120593.6770194046</v>
      </c>
      <c r="L165" s="81">
        <f>J165-K165</f>
        <v>120593.6770194046</v>
      </c>
      <c r="M165" s="81">
        <f>K165*0.855</f>
        <v>103107.59385159092</v>
      </c>
      <c r="N165" s="81">
        <f>L165</f>
        <v>120593.6770194046</v>
      </c>
    </row>
    <row r="166" spans="1:14">
      <c r="D166" s="85">
        <f t="shared" ref="D166:N166" si="7">SUM(D162:D165)</f>
        <v>1078427.8974390691</v>
      </c>
      <c r="E166" s="85">
        <f t="shared" si="7"/>
        <v>3378238.0880242465</v>
      </c>
      <c r="F166" s="85">
        <f t="shared" si="7"/>
        <v>18755</v>
      </c>
      <c r="G166" s="85">
        <f t="shared" si="7"/>
        <v>71497</v>
      </c>
      <c r="H166" s="85">
        <f t="shared" si="7"/>
        <v>2526</v>
      </c>
      <c r="I166" s="85">
        <f t="shared" si="7"/>
        <v>1422083</v>
      </c>
      <c r="J166" s="85">
        <f t="shared" si="7"/>
        <v>1863377.0880242463</v>
      </c>
      <c r="K166" s="85">
        <f t="shared" si="7"/>
        <v>931688.54401212314</v>
      </c>
      <c r="L166" s="85">
        <f t="shared" si="7"/>
        <v>931688.54401212314</v>
      </c>
      <c r="M166" s="85">
        <f t="shared" si="7"/>
        <v>796593.70513036533</v>
      </c>
      <c r="N166" s="85">
        <f t="shared" si="7"/>
        <v>931688.54401212314</v>
      </c>
    </row>
    <row r="168" spans="1:14">
      <c r="C168" s="29" t="s">
        <v>2579</v>
      </c>
      <c r="D168" s="81">
        <f>D118*$F$142/H11*90</f>
        <v>439755.99108112266</v>
      </c>
      <c r="E168" s="81">
        <f>D168*$F$115/860</f>
        <v>1377561.2092704005</v>
      </c>
      <c r="F168" s="252">
        <v>4268</v>
      </c>
      <c r="G168" s="252">
        <v>25685</v>
      </c>
      <c r="H168" s="252">
        <v>0</v>
      </c>
      <c r="I168" s="252">
        <v>550638</v>
      </c>
      <c r="J168" s="85">
        <f>E168-F168-G168-H168-I168</f>
        <v>796970.20927040046</v>
      </c>
      <c r="K168" s="81">
        <f>J168/2</f>
        <v>398485.10463520023</v>
      </c>
      <c r="L168" s="81">
        <f>J168-K168</f>
        <v>398485.10463520023</v>
      </c>
      <c r="M168" s="81">
        <f>K168*0.855</f>
        <v>340704.76446309622</v>
      </c>
      <c r="N168" s="81">
        <f>L168</f>
        <v>398485.10463520023</v>
      </c>
    </row>
    <row r="169" spans="1:14">
      <c r="C169" s="29" t="s">
        <v>2483</v>
      </c>
      <c r="D169" s="81">
        <f>D119*$F$142/H12*90</f>
        <v>389203.78096792533</v>
      </c>
      <c r="E169" s="81">
        <f>D169*$F$115/860</f>
        <v>1219203.4720088267</v>
      </c>
      <c r="F169" s="252">
        <v>1820</v>
      </c>
      <c r="G169" s="252">
        <v>17122</v>
      </c>
      <c r="H169" s="252">
        <v>0</v>
      </c>
      <c r="I169" s="252">
        <v>319210</v>
      </c>
      <c r="J169" s="85">
        <f>E169-F169-G169-H169-I169</f>
        <v>881051.47200882668</v>
      </c>
      <c r="K169" s="81">
        <f>J169/2</f>
        <v>440525.73600441334</v>
      </c>
      <c r="L169" s="81">
        <f>J169-K169</f>
        <v>440525.73600441334</v>
      </c>
      <c r="M169" s="81">
        <f>K169*0.855</f>
        <v>376649.50428377342</v>
      </c>
      <c r="N169" s="81">
        <f>L169</f>
        <v>440525.73600441334</v>
      </c>
    </row>
    <row r="170" spans="1:14">
      <c r="C170" s="29" t="s">
        <v>2486</v>
      </c>
      <c r="D170" s="81">
        <f>D120*$F$142/H13*90</f>
        <v>358486.03178160137</v>
      </c>
      <c r="E170" s="81">
        <f>D170*$F$115/860</f>
        <v>1122978.3367670162</v>
      </c>
      <c r="F170" s="252">
        <v>2085</v>
      </c>
      <c r="G170" s="252">
        <v>19438</v>
      </c>
      <c r="H170" s="252">
        <v>307</v>
      </c>
      <c r="I170" s="252">
        <v>357369</v>
      </c>
      <c r="J170" s="85">
        <f>E170-F170-G170-H170-I170</f>
        <v>743779.33676701621</v>
      </c>
      <c r="K170" s="81">
        <f>J170/2</f>
        <v>371889.66838350811</v>
      </c>
      <c r="L170" s="81">
        <f>J170-K170</f>
        <v>371889.66838350811</v>
      </c>
      <c r="M170" s="81">
        <f>K170*0.855</f>
        <v>317965.6664678994</v>
      </c>
      <c r="N170" s="81">
        <f>L170</f>
        <v>371889.66838350811</v>
      </c>
    </row>
    <row r="171" spans="1:14">
      <c r="B171" s="29" t="s">
        <v>2584</v>
      </c>
      <c r="C171" s="29" t="s">
        <v>2489</v>
      </c>
      <c r="D171" s="81">
        <f>D121*$F$142/H14*90</f>
        <v>186284.90676655705</v>
      </c>
      <c r="E171" s="81">
        <f>D171*$F$115/860</f>
        <v>583548.30096407514</v>
      </c>
      <c r="F171" s="252">
        <v>10582</v>
      </c>
      <c r="G171" s="252">
        <v>9252</v>
      </c>
      <c r="H171" s="252">
        <v>2219</v>
      </c>
      <c r="I171" s="252">
        <v>194866</v>
      </c>
      <c r="J171" s="85">
        <f>E171-F171-G171-H171-I171</f>
        <v>366629.30096407514</v>
      </c>
      <c r="K171" s="81">
        <f>J171/2</f>
        <v>183314.65048203757</v>
      </c>
      <c r="L171" s="81">
        <f>J171-K171</f>
        <v>183314.65048203757</v>
      </c>
      <c r="M171" s="81">
        <f>K171*0.855</f>
        <v>156734.02616214211</v>
      </c>
      <c r="N171" s="81">
        <f>L171</f>
        <v>183314.65048203757</v>
      </c>
    </row>
    <row r="172" spans="1:14">
      <c r="D172" s="85">
        <f t="shared" ref="D172:N172" si="8">SUM(D168:D171)</f>
        <v>1373730.7105972064</v>
      </c>
      <c r="E172" s="85">
        <f t="shared" si="8"/>
        <v>4303291.3190103183</v>
      </c>
      <c r="F172" s="85">
        <f t="shared" si="8"/>
        <v>18755</v>
      </c>
      <c r="G172" s="85">
        <f t="shared" si="8"/>
        <v>71497</v>
      </c>
      <c r="H172" s="85">
        <f t="shared" si="8"/>
        <v>2526</v>
      </c>
      <c r="I172" s="85">
        <f t="shared" si="8"/>
        <v>1422083</v>
      </c>
      <c r="J172" s="85">
        <f t="shared" si="8"/>
        <v>2788430.3190103183</v>
      </c>
      <c r="K172" s="85">
        <f t="shared" si="8"/>
        <v>1394215.1595051591</v>
      </c>
      <c r="L172" s="85">
        <f t="shared" si="8"/>
        <v>1394215.1595051591</v>
      </c>
      <c r="M172" s="85">
        <f t="shared" si="8"/>
        <v>1192053.9613769113</v>
      </c>
      <c r="N172" s="85">
        <f t="shared" si="8"/>
        <v>1394215.1595051591</v>
      </c>
    </row>
    <row r="175" spans="1:14">
      <c r="M175" s="29" t="s">
        <v>2577</v>
      </c>
    </row>
    <row r="176" spans="1:14">
      <c r="M176" s="29" t="s">
        <v>17</v>
      </c>
      <c r="N176" s="29" t="s">
        <v>11</v>
      </c>
    </row>
    <row r="177" spans="1:14">
      <c r="A177" s="29">
        <v>100</v>
      </c>
      <c r="C177" s="29" t="s">
        <v>2579</v>
      </c>
      <c r="D177" s="81">
        <f>D118*$F$141/H11*100</f>
        <v>383582.47943957505</v>
      </c>
      <c r="E177" s="81">
        <f>D177*$F$115/860</f>
        <v>1201594.4181514131</v>
      </c>
      <c r="F177" s="252">
        <v>4268</v>
      </c>
      <c r="G177" s="252">
        <v>25685</v>
      </c>
      <c r="H177" s="252">
        <v>0</v>
      </c>
      <c r="I177" s="252">
        <v>550638</v>
      </c>
      <c r="J177" s="85">
        <f>E177-F177-G177-H177-I177</f>
        <v>621003.41815141309</v>
      </c>
      <c r="K177" s="81">
        <f>J177/2</f>
        <v>310501.70907570655</v>
      </c>
      <c r="L177" s="81">
        <f>J177-K177</f>
        <v>310501.70907570655</v>
      </c>
      <c r="M177" s="81">
        <f>K177*0.855</f>
        <v>265478.96125972911</v>
      </c>
      <c r="N177" s="81">
        <f>L177</f>
        <v>310501.70907570655</v>
      </c>
    </row>
    <row r="178" spans="1:14">
      <c r="C178" s="29" t="s">
        <v>2483</v>
      </c>
      <c r="D178" s="81">
        <f>D119*$F$141/H12*100</f>
        <v>339487.70304164861</v>
      </c>
      <c r="E178" s="81">
        <f>D178*$F$115/860</f>
        <v>1063464.9674351178</v>
      </c>
      <c r="F178" s="252">
        <v>1820</v>
      </c>
      <c r="G178" s="252">
        <v>17122</v>
      </c>
      <c r="H178" s="252">
        <v>0</v>
      </c>
      <c r="I178" s="252">
        <v>319210</v>
      </c>
      <c r="J178" s="85">
        <f>E178-F178-G178-H178-I178</f>
        <v>725312.96743511781</v>
      </c>
      <c r="K178" s="81">
        <f>J178/2</f>
        <v>362656.48371755891</v>
      </c>
      <c r="L178" s="81">
        <f>J178-K178</f>
        <v>362656.48371755891</v>
      </c>
      <c r="M178" s="81">
        <f>K178*0.855</f>
        <v>310071.29357851285</v>
      </c>
      <c r="N178" s="81">
        <f>L178</f>
        <v>362656.48371755891</v>
      </c>
    </row>
    <row r="179" spans="1:14">
      <c r="C179" s="29" t="s">
        <v>2486</v>
      </c>
      <c r="D179" s="81">
        <f>D120*$F$141/H13*100</f>
        <v>312693.77496638667</v>
      </c>
      <c r="E179" s="81">
        <f>D179*$F$115/860</f>
        <v>979531.42995284381</v>
      </c>
      <c r="F179" s="252">
        <v>2085</v>
      </c>
      <c r="G179" s="252">
        <v>19438</v>
      </c>
      <c r="H179" s="252">
        <v>307</v>
      </c>
      <c r="I179" s="252">
        <v>357369</v>
      </c>
      <c r="J179" s="85">
        <f>E179-F179-G179-H179-I179</f>
        <v>600332.42995284381</v>
      </c>
      <c r="K179" s="81">
        <f>J179/2</f>
        <v>300166.21497642191</v>
      </c>
      <c r="L179" s="81">
        <f>J179-K179</f>
        <v>300166.21497642191</v>
      </c>
      <c r="M179" s="81">
        <f>K179*0.855</f>
        <v>256642.11380484072</v>
      </c>
      <c r="N179" s="81">
        <f>L179</f>
        <v>300166.21497642191</v>
      </c>
    </row>
    <row r="180" spans="1:14">
      <c r="B180" s="29" t="s">
        <v>2587</v>
      </c>
      <c r="C180" s="29" t="s">
        <v>2489</v>
      </c>
      <c r="D180" s="81">
        <f>D121*$F$141/H14*100</f>
        <v>162489.261929133</v>
      </c>
      <c r="E180" s="81">
        <f>D180*$F$115/860</f>
        <v>509007.06004312128</v>
      </c>
      <c r="F180" s="252">
        <v>10582</v>
      </c>
      <c r="G180" s="252">
        <v>9252</v>
      </c>
      <c r="H180" s="252">
        <v>2219</v>
      </c>
      <c r="I180" s="252">
        <v>194866</v>
      </c>
      <c r="J180" s="85">
        <f>E180-F180-G180-H180-I180</f>
        <v>292088.06004312128</v>
      </c>
      <c r="K180" s="81">
        <f>J180/2</f>
        <v>146044.03002156064</v>
      </c>
      <c r="L180" s="81">
        <f>J180-K180</f>
        <v>146044.03002156064</v>
      </c>
      <c r="M180" s="81">
        <f>K180*0.855</f>
        <v>124867.64566843434</v>
      </c>
      <c r="N180" s="81">
        <f>L180</f>
        <v>146044.03002156064</v>
      </c>
    </row>
    <row r="181" spans="1:14">
      <c r="D181" s="85">
        <f t="shared" ref="D181:N181" si="9">SUM(D177:D180)</f>
        <v>1198253.2193767433</v>
      </c>
      <c r="E181" s="85">
        <f t="shared" si="9"/>
        <v>3753597.8755824962</v>
      </c>
      <c r="F181" s="85">
        <f t="shared" si="9"/>
        <v>18755</v>
      </c>
      <c r="G181" s="85">
        <f t="shared" si="9"/>
        <v>71497</v>
      </c>
      <c r="H181" s="85">
        <f t="shared" si="9"/>
        <v>2526</v>
      </c>
      <c r="I181" s="85">
        <f t="shared" si="9"/>
        <v>1422083</v>
      </c>
      <c r="J181" s="85">
        <f t="shared" si="9"/>
        <v>2238736.8755824962</v>
      </c>
      <c r="K181" s="85">
        <f t="shared" si="9"/>
        <v>1119368.4377912481</v>
      </c>
      <c r="L181" s="85">
        <f t="shared" si="9"/>
        <v>1119368.4377912481</v>
      </c>
      <c r="M181" s="85">
        <f t="shared" si="9"/>
        <v>957060.01431151701</v>
      </c>
      <c r="N181" s="85">
        <f t="shared" si="9"/>
        <v>1119368.4377912481</v>
      </c>
    </row>
    <row r="183" spans="1:14">
      <c r="C183" s="29" t="s">
        <v>2579</v>
      </c>
      <c r="D183" s="81">
        <f>D118*$F$142/H11*100</f>
        <v>488617.76786791405</v>
      </c>
      <c r="E183" s="81">
        <f>D183*$F$115/860</f>
        <v>1530623.5658560004</v>
      </c>
      <c r="F183" s="252">
        <v>4268</v>
      </c>
      <c r="G183" s="252">
        <v>25685</v>
      </c>
      <c r="H183" s="252">
        <v>0</v>
      </c>
      <c r="I183" s="252">
        <v>550638</v>
      </c>
      <c r="J183" s="85">
        <f>E183-F183-G183-H183-I183</f>
        <v>950032.56585600041</v>
      </c>
      <c r="K183" s="81">
        <f>J183/2</f>
        <v>475016.2829280002</v>
      </c>
      <c r="L183" s="81">
        <f>J183-K183</f>
        <v>475016.2829280002</v>
      </c>
      <c r="M183" s="81">
        <f>K183*0.855</f>
        <v>406138.92190344015</v>
      </c>
      <c r="N183" s="81">
        <f>L183</f>
        <v>475016.2829280002</v>
      </c>
    </row>
    <row r="184" spans="1:14">
      <c r="C184" s="29" t="s">
        <v>2483</v>
      </c>
      <c r="D184" s="81">
        <f>D119*$F$142/H12*100</f>
        <v>432448.64551991702</v>
      </c>
      <c r="E184" s="81">
        <f>D184*$F$115/860</f>
        <v>1354670.5244542516</v>
      </c>
      <c r="F184" s="252">
        <v>1820</v>
      </c>
      <c r="G184" s="252">
        <v>17122</v>
      </c>
      <c r="H184" s="252">
        <v>0</v>
      </c>
      <c r="I184" s="252">
        <v>319210</v>
      </c>
      <c r="J184" s="85">
        <f>E184-F184-G184-H184-I184</f>
        <v>1016518.5244542516</v>
      </c>
      <c r="K184" s="81">
        <f>J184/2</f>
        <v>508259.26222712582</v>
      </c>
      <c r="L184" s="81">
        <f>J184-K184</f>
        <v>508259.26222712582</v>
      </c>
      <c r="M184" s="81">
        <f>K184*0.855</f>
        <v>434561.66920419259</v>
      </c>
      <c r="N184" s="81">
        <f>L184</f>
        <v>508259.26222712582</v>
      </c>
    </row>
    <row r="185" spans="1:14">
      <c r="C185" s="29" t="s">
        <v>2486</v>
      </c>
      <c r="D185" s="81">
        <f>D120*$F$142/H13*100</f>
        <v>398317.81309066818</v>
      </c>
      <c r="E185" s="81">
        <f>D185*$F$115/860</f>
        <v>1247753.707518907</v>
      </c>
      <c r="F185" s="252">
        <v>2085</v>
      </c>
      <c r="G185" s="252">
        <v>19438</v>
      </c>
      <c r="H185" s="252">
        <v>307</v>
      </c>
      <c r="I185" s="252">
        <v>357369</v>
      </c>
      <c r="J185" s="85">
        <f>E185-F185-G185-H185-I185</f>
        <v>868554.70751890703</v>
      </c>
      <c r="K185" s="81">
        <f>J185/2</f>
        <v>434277.35375945352</v>
      </c>
      <c r="L185" s="81">
        <f>J185-K185</f>
        <v>434277.35375945352</v>
      </c>
      <c r="M185" s="81">
        <f>K185*0.855</f>
        <v>371307.13746433274</v>
      </c>
      <c r="N185" s="81">
        <f>L185</f>
        <v>434277.35375945352</v>
      </c>
    </row>
    <row r="186" spans="1:14">
      <c r="B186" s="29" t="s">
        <v>2584</v>
      </c>
      <c r="C186" s="29" t="s">
        <v>2489</v>
      </c>
      <c r="D186" s="81">
        <f>D121*$F$142/H14*100</f>
        <v>206983.22974061893</v>
      </c>
      <c r="E186" s="81">
        <f>D186*$F$115/860</f>
        <v>648387.00107119477</v>
      </c>
      <c r="F186" s="252">
        <v>10582</v>
      </c>
      <c r="G186" s="252">
        <v>9252</v>
      </c>
      <c r="H186" s="252">
        <v>2219</v>
      </c>
      <c r="I186" s="252">
        <v>194866</v>
      </c>
      <c r="J186" s="85">
        <f>E186-F186-G186-H186-I186</f>
        <v>431468.00107119477</v>
      </c>
      <c r="K186" s="81">
        <f>J186/2</f>
        <v>215734.00053559738</v>
      </c>
      <c r="L186" s="81">
        <f>J186-K186</f>
        <v>215734.00053559738</v>
      </c>
      <c r="M186" s="81">
        <f>K186*0.855</f>
        <v>184452.57045793577</v>
      </c>
      <c r="N186" s="81">
        <f>L186</f>
        <v>215734.00053559738</v>
      </c>
    </row>
    <row r="187" spans="1:14">
      <c r="D187" s="85">
        <f t="shared" ref="D187:N187" si="10">SUM(D183:D186)</f>
        <v>1526367.4562191183</v>
      </c>
      <c r="E187" s="85">
        <f t="shared" si="10"/>
        <v>4781434.7989003547</v>
      </c>
      <c r="F187" s="85">
        <f t="shared" si="10"/>
        <v>18755</v>
      </c>
      <c r="G187" s="85">
        <f t="shared" si="10"/>
        <v>71497</v>
      </c>
      <c r="H187" s="85">
        <f t="shared" si="10"/>
        <v>2526</v>
      </c>
      <c r="I187" s="85">
        <f t="shared" si="10"/>
        <v>1422083</v>
      </c>
      <c r="J187" s="85">
        <f t="shared" si="10"/>
        <v>3266573.7989003537</v>
      </c>
      <c r="K187" s="85">
        <f t="shared" si="10"/>
        <v>1633286.8994501769</v>
      </c>
      <c r="L187" s="85">
        <f t="shared" si="10"/>
        <v>1633286.8994501769</v>
      </c>
      <c r="M187" s="85">
        <f t="shared" si="10"/>
        <v>1396460.2990299012</v>
      </c>
      <c r="N187" s="85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5" type="noConversion"/>
  <hyperlinks>
    <hyperlink ref="C7" r:id="rId1" xr:uid="{00000000-0004-0000-2400-000000000000}"/>
    <hyperlink ref="T31" r:id="rId2" xr:uid="{00000000-0004-0000-2400-000001000000}"/>
    <hyperlink ref="E81" r:id="rId3" xr:uid="{00000000-0004-0000-2400-000002000000}"/>
    <hyperlink ref="E84" r:id="rId4" xr:uid="{00000000-0004-0000-2400-000003000000}"/>
  </hyperlinks>
  <pageMargins left="0.7" right="0.7" top="0.75" bottom="0.75" header="0.3" footer="0.3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J55"/>
  <sheetViews>
    <sheetView zoomScaleNormal="100" workbookViewId="0">
      <selection activeCell="C15" sqref="C15"/>
    </sheetView>
  </sheetViews>
  <sheetFormatPr defaultRowHeight="16.5"/>
  <cols>
    <col min="1" max="1" width="12.75" style="29" customWidth="1"/>
    <col min="2" max="2" width="11.5" style="29" bestFit="1" customWidth="1"/>
    <col min="3" max="3" width="13.5" style="29" bestFit="1" customWidth="1"/>
    <col min="4" max="4" width="12.5" style="29" customWidth="1"/>
    <col min="5" max="5" width="11.875" style="29" customWidth="1"/>
    <col min="6" max="6" width="11.5" style="29" bestFit="1" customWidth="1"/>
    <col min="7" max="8" width="13.75" style="29" bestFit="1" customWidth="1"/>
    <col min="9" max="9" width="15.375" style="29" bestFit="1" customWidth="1"/>
    <col min="10" max="11" width="9.125" style="29" bestFit="1" customWidth="1"/>
    <col min="12" max="12" width="11.5" style="29" bestFit="1" customWidth="1"/>
    <col min="13" max="13" width="9.875" style="29" bestFit="1" customWidth="1"/>
    <col min="14" max="14" width="11.5" style="29" bestFit="1" customWidth="1"/>
    <col min="15" max="17" width="9" style="29" customWidth="1"/>
    <col min="18" max="18" width="10" style="29" bestFit="1" customWidth="1"/>
    <col min="19" max="19" width="11.5" style="29" bestFit="1" customWidth="1"/>
    <col min="20" max="20" width="12.625" style="29" bestFit="1" customWidth="1"/>
    <col min="21" max="21" width="11.5" style="29" bestFit="1" customWidth="1"/>
    <col min="22" max="22" width="15.375" style="29" bestFit="1" customWidth="1"/>
    <col min="23" max="23" width="10.25" style="29" bestFit="1" customWidth="1"/>
    <col min="24" max="24" width="12.625" style="29" bestFit="1" customWidth="1"/>
    <col min="25" max="25" width="9.875" style="29" bestFit="1" customWidth="1"/>
    <col min="26" max="26" width="9" style="29" customWidth="1"/>
    <col min="27" max="27" width="11.5" style="29" bestFit="1" customWidth="1"/>
    <col min="28" max="30" width="9" style="29" customWidth="1"/>
    <col min="31" max="31" width="16.625" style="29" bestFit="1" customWidth="1"/>
    <col min="32" max="41" width="9" style="29" customWidth="1"/>
    <col min="42" max="16384" width="9" style="29"/>
  </cols>
  <sheetData>
    <row r="1" spans="1:36">
      <c r="A1" s="29" t="s">
        <v>2588</v>
      </c>
      <c r="D1" s="71" t="s">
        <v>2589</v>
      </c>
    </row>
    <row r="2" spans="1:36">
      <c r="Y2" s="29" t="s">
        <v>122</v>
      </c>
    </row>
    <row r="3" spans="1:36">
      <c r="A3" s="29" t="s">
        <v>2590</v>
      </c>
      <c r="C3" s="29">
        <v>177.34204199999999</v>
      </c>
      <c r="D3" s="29" t="s">
        <v>9</v>
      </c>
      <c r="W3" s="29" t="s">
        <v>772</v>
      </c>
      <c r="X3" s="645" t="s">
        <v>2591</v>
      </c>
      <c r="Y3" s="645" t="s">
        <v>6</v>
      </c>
      <c r="Z3" s="645"/>
      <c r="AA3" s="645"/>
      <c r="AB3" s="645"/>
      <c r="AC3" s="645"/>
      <c r="AD3" s="645"/>
      <c r="AE3" s="645" t="s">
        <v>2592</v>
      </c>
      <c r="AF3" s="645" t="s">
        <v>2593</v>
      </c>
      <c r="AG3" s="645" t="s">
        <v>2594</v>
      </c>
      <c r="AH3" s="645" t="s">
        <v>2595</v>
      </c>
    </row>
    <row r="4" spans="1:36">
      <c r="A4" s="29" t="s">
        <v>2596</v>
      </c>
      <c r="I4" s="81"/>
      <c r="V4" s="29" t="s">
        <v>1536</v>
      </c>
      <c r="W4" s="81">
        <f>$T$8*AF9</f>
        <v>8711.5312227771865</v>
      </c>
      <c r="X4" s="81">
        <f>$T$8*AG9</f>
        <v>37829.629149312474</v>
      </c>
      <c r="Y4" s="85">
        <f>T9</f>
        <v>123.18856477307834</v>
      </c>
      <c r="Z4" s="645"/>
      <c r="AA4" s="788">
        <f>X4+W4</f>
        <v>46541.16037208966</v>
      </c>
      <c r="AB4" s="645"/>
      <c r="AC4" s="645"/>
      <c r="AD4" s="645" t="s">
        <v>2597</v>
      </c>
      <c r="AE4" s="645">
        <v>21.928999999999998</v>
      </c>
      <c r="AF4" s="645">
        <v>0.94</v>
      </c>
      <c r="AG4" s="645">
        <v>41.7</v>
      </c>
      <c r="AH4" s="789">
        <v>3.1517674539999989</v>
      </c>
    </row>
    <row r="5" spans="1:36">
      <c r="B5" s="29" t="s">
        <v>58</v>
      </c>
      <c r="C5" s="29" t="s">
        <v>1548</v>
      </c>
      <c r="D5" s="29" t="s">
        <v>881</v>
      </c>
      <c r="E5" s="29" t="s">
        <v>1549</v>
      </c>
      <c r="F5" s="29" t="s">
        <v>1550</v>
      </c>
      <c r="I5" s="29" t="s">
        <v>58</v>
      </c>
      <c r="J5" s="29" t="s">
        <v>1548</v>
      </c>
      <c r="K5" s="29" t="s">
        <v>881</v>
      </c>
      <c r="L5" s="29" t="s">
        <v>1549</v>
      </c>
      <c r="M5" s="29" t="s">
        <v>2598</v>
      </c>
      <c r="V5" s="29" t="s">
        <v>108</v>
      </c>
      <c r="W5" s="85">
        <f>W$4*$T$24</f>
        <v>8369.4420234300578</v>
      </c>
      <c r="X5" s="85">
        <f>X$4*$T$24</f>
        <v>36344.114465802959</v>
      </c>
      <c r="Y5" s="85">
        <f>Y$4*$T$24</f>
        <v>118.35112845858049</v>
      </c>
      <c r="Z5" s="85">
        <f>X5+W5</f>
        <v>44713.556489233015</v>
      </c>
      <c r="AE5" s="29" t="s">
        <v>1839</v>
      </c>
      <c r="AF5" s="29" t="s">
        <v>1840</v>
      </c>
    </row>
    <row r="6" spans="1:36">
      <c r="A6" s="29" t="s">
        <v>65</v>
      </c>
      <c r="B6" s="81">
        <v>0</v>
      </c>
      <c r="C6" s="81">
        <v>0</v>
      </c>
      <c r="D6" s="81">
        <v>0</v>
      </c>
      <c r="E6" s="81">
        <v>0</v>
      </c>
      <c r="F6" s="81">
        <v>0</v>
      </c>
      <c r="H6" s="29" t="s">
        <v>65</v>
      </c>
      <c r="I6" s="81">
        <f t="shared" ref="I6:M10" si="0">B6/$C$3*1000000/860</f>
        <v>0</v>
      </c>
      <c r="J6" s="81">
        <f t="shared" si="0"/>
        <v>0</v>
      </c>
      <c r="K6" s="81">
        <f t="shared" si="0"/>
        <v>0</v>
      </c>
      <c r="L6" s="81">
        <f t="shared" si="0"/>
        <v>0</v>
      </c>
      <c r="M6" s="81">
        <f t="shared" si="0"/>
        <v>0</v>
      </c>
      <c r="N6" s="85"/>
      <c r="P6" s="29" t="s">
        <v>1536</v>
      </c>
      <c r="V6" s="29" t="s">
        <v>105</v>
      </c>
      <c r="W6" s="85">
        <f>W$4*$T$25</f>
        <v>342.08919934712901</v>
      </c>
      <c r="X6" s="85">
        <f>X$4*$T$25</f>
        <v>1485.5146835095156</v>
      </c>
      <c r="Y6" s="85">
        <f>Y$4*$T$25</f>
        <v>4.83743631449786</v>
      </c>
      <c r="Z6" s="85">
        <f>X6+W6</f>
        <v>1827.6038828566448</v>
      </c>
      <c r="AB6" s="29" t="s">
        <v>2599</v>
      </c>
      <c r="AD6" s="29" t="s">
        <v>2591</v>
      </c>
      <c r="AE6" s="81">
        <v>9362.2814560045863</v>
      </c>
      <c r="AF6" s="57">
        <v>10.886373786051839</v>
      </c>
    </row>
    <row r="7" spans="1:36">
      <c r="A7" s="29" t="s">
        <v>67</v>
      </c>
      <c r="B7" s="81">
        <v>49118.7</v>
      </c>
      <c r="C7" s="81">
        <v>5</v>
      </c>
      <c r="D7" s="81">
        <v>8.1</v>
      </c>
      <c r="E7" s="81">
        <v>5.7</v>
      </c>
      <c r="F7" s="81">
        <v>49137.499999999993</v>
      </c>
      <c r="H7" s="29" t="s">
        <v>67</v>
      </c>
      <c r="I7" s="81">
        <f t="shared" si="0"/>
        <v>322059.94020222488</v>
      </c>
      <c r="J7" s="81">
        <f t="shared" si="0"/>
        <v>32.783842019661044</v>
      </c>
      <c r="K7" s="81">
        <f t="shared" si="0"/>
        <v>53.109824071850888</v>
      </c>
      <c r="L7" s="81">
        <f t="shared" si="0"/>
        <v>37.373579902413589</v>
      </c>
      <c r="M7" s="81">
        <f t="shared" si="0"/>
        <v>322183.20744821889</v>
      </c>
      <c r="N7" s="85"/>
      <c r="Q7" s="29" t="s">
        <v>849</v>
      </c>
      <c r="R7" s="29" t="s">
        <v>994</v>
      </c>
      <c r="T7" s="29" t="s">
        <v>122</v>
      </c>
      <c r="AE7" s="29" t="s">
        <v>771</v>
      </c>
      <c r="AF7" s="29" t="s">
        <v>772</v>
      </c>
      <c r="AG7" s="29" t="s">
        <v>2591</v>
      </c>
      <c r="AJ7" s="29" t="s">
        <v>949</v>
      </c>
    </row>
    <row r="8" spans="1:36">
      <c r="A8" s="29" t="s">
        <v>16</v>
      </c>
      <c r="B8" s="81"/>
      <c r="C8" s="81">
        <v>1.1000000000000001</v>
      </c>
      <c r="D8" s="81">
        <v>3.6</v>
      </c>
      <c r="E8" s="81">
        <v>3.4</v>
      </c>
      <c r="F8" s="81">
        <v>8.1</v>
      </c>
      <c r="H8" s="29" t="s">
        <v>16</v>
      </c>
      <c r="I8" s="81">
        <f t="shared" si="0"/>
        <v>0</v>
      </c>
      <c r="J8" s="81">
        <f t="shared" si="0"/>
        <v>7.2124452443254299</v>
      </c>
      <c r="K8" s="81">
        <f t="shared" si="0"/>
        <v>23.604366254155952</v>
      </c>
      <c r="L8" s="81">
        <f t="shared" si="0"/>
        <v>22.293012573369506</v>
      </c>
      <c r="M8" s="81">
        <f t="shared" si="0"/>
        <v>53.109824071850888</v>
      </c>
      <c r="N8" s="85"/>
      <c r="P8" s="29" t="s">
        <v>67</v>
      </c>
      <c r="Q8" s="57">
        <v>2080.3000000000002</v>
      </c>
      <c r="R8" s="57">
        <f>Q8/$C$3*1000000/860</f>
        <v>13640.045310700174</v>
      </c>
      <c r="T8" s="81">
        <f>R8*$L$16</f>
        <v>46594.394781351795</v>
      </c>
      <c r="U8" s="81"/>
      <c r="V8" s="81"/>
      <c r="AD8" s="29" t="s">
        <v>2600</v>
      </c>
      <c r="AE8" s="81">
        <v>3.0245205906200319</v>
      </c>
      <c r="AF8" s="81">
        <v>494.94689476836248</v>
      </c>
      <c r="AG8" s="81">
        <v>2149.2958010339248</v>
      </c>
      <c r="AH8" s="81">
        <v>0</v>
      </c>
      <c r="AI8" s="81">
        <v>0</v>
      </c>
      <c r="AJ8" s="81">
        <v>2647.2672163929078</v>
      </c>
    </row>
    <row r="9" spans="1:36">
      <c r="A9" s="29" t="s">
        <v>11</v>
      </c>
      <c r="B9" s="81"/>
      <c r="C9" s="81">
        <v>0</v>
      </c>
      <c r="D9" s="81">
        <v>0</v>
      </c>
      <c r="E9" s="81">
        <v>0</v>
      </c>
      <c r="F9" s="81">
        <v>0</v>
      </c>
      <c r="H9" s="29" t="s">
        <v>11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0"/>
        <v>0</v>
      </c>
      <c r="M9" s="81">
        <f t="shared" si="0"/>
        <v>0</v>
      </c>
      <c r="N9" s="85"/>
      <c r="P9" s="29" t="s">
        <v>6</v>
      </c>
      <c r="Q9" s="57">
        <v>5.5</v>
      </c>
      <c r="R9" s="57">
        <f>Q9/$C$3*1000000/860</f>
        <v>36.062226221627149</v>
      </c>
      <c r="T9" s="81">
        <f>R9*$L$16</f>
        <v>123.18856477307834</v>
      </c>
      <c r="X9" s="29" t="s">
        <v>2601</v>
      </c>
      <c r="AA9" s="29" t="s">
        <v>67</v>
      </c>
      <c r="AB9" s="29" t="s">
        <v>6</v>
      </c>
      <c r="AF9" s="86">
        <f>AF8/$AJ$8</f>
        <v>0.18696521896371432</v>
      </c>
      <c r="AG9" s="86">
        <f>AG8/$AJ$8</f>
        <v>0.81189227431392252</v>
      </c>
    </row>
    <row r="10" spans="1:36">
      <c r="A10" s="29" t="s">
        <v>6</v>
      </c>
      <c r="B10" s="81"/>
      <c r="C10" s="81">
        <v>0.6</v>
      </c>
      <c r="D10" s="81">
        <v>29.2</v>
      </c>
      <c r="E10" s="81">
        <v>29.3</v>
      </c>
      <c r="F10" s="81">
        <v>59.1</v>
      </c>
      <c r="H10" s="29" t="s">
        <v>6</v>
      </c>
      <c r="I10" s="81">
        <f t="shared" si="0"/>
        <v>0</v>
      </c>
      <c r="J10" s="81">
        <f t="shared" si="0"/>
        <v>3.9340610423593252</v>
      </c>
      <c r="K10" s="81">
        <f t="shared" si="0"/>
        <v>191.45763739482047</v>
      </c>
      <c r="L10" s="81">
        <f t="shared" si="0"/>
        <v>192.11331423521369</v>
      </c>
      <c r="M10" s="81">
        <f t="shared" si="0"/>
        <v>387.50501267239349</v>
      </c>
      <c r="N10" s="85"/>
      <c r="X10" s="29" t="s">
        <v>108</v>
      </c>
      <c r="Y10" s="81">
        <v>819600</v>
      </c>
      <c r="Z10" s="29" t="s">
        <v>90</v>
      </c>
      <c r="AA10" s="81">
        <f>AE10*$AF$6/1000</f>
        <v>2830942.3475149861</v>
      </c>
      <c r="AE10" s="81">
        <f>Y10*1000/$AH$4</f>
        <v>260044566.09253389</v>
      </c>
      <c r="AF10" s="29" t="s">
        <v>1330</v>
      </c>
    </row>
    <row r="11" spans="1:36">
      <c r="B11" s="81">
        <f>SUM(B6:B10)</f>
        <v>49118.7</v>
      </c>
      <c r="C11" s="81">
        <f>SUM(C6:C10)</f>
        <v>6.6999999999999993</v>
      </c>
      <c r="D11" s="81">
        <f>SUM(D6:D10)</f>
        <v>40.9</v>
      </c>
      <c r="E11" s="81">
        <f>SUM(E6:E10)</f>
        <v>38.4</v>
      </c>
      <c r="F11" s="81">
        <f>SUM(F6:F10)</f>
        <v>49204.69999999999</v>
      </c>
      <c r="I11" s="81">
        <f>SUM(I6:I10)</f>
        <v>322059.94020222488</v>
      </c>
      <c r="J11" s="81">
        <f>SUM(J6:J10)</f>
        <v>43.930348306345799</v>
      </c>
      <c r="K11" s="81">
        <f>SUM(K6:K10)</f>
        <v>268.17182772082731</v>
      </c>
      <c r="L11" s="81">
        <f>SUM(L6:L10)</f>
        <v>251.77990671099678</v>
      </c>
      <c r="M11" s="81">
        <f>SUM(M6:M10)</f>
        <v>322623.82228496316</v>
      </c>
      <c r="P11" s="72" t="s">
        <v>2602</v>
      </c>
      <c r="X11" s="29" t="s">
        <v>105</v>
      </c>
      <c r="Y11" s="81">
        <v>33500</v>
      </c>
      <c r="Z11" s="29" t="s">
        <v>90</v>
      </c>
      <c r="AA11" s="81">
        <f>AE11*$AF$6/1000</f>
        <v>115710.79629301127</v>
      </c>
      <c r="AE11" s="81">
        <f>Y11*1000/$AH$4</f>
        <v>10628956.764397128</v>
      </c>
      <c r="AF11" s="29" t="s">
        <v>1330</v>
      </c>
    </row>
    <row r="12" spans="1:36">
      <c r="Y12" s="85">
        <f>SUM(Y10:Y11)</f>
        <v>853100</v>
      </c>
    </row>
    <row r="13" spans="1:36">
      <c r="A13" s="29" t="s">
        <v>2603</v>
      </c>
    </row>
    <row r="15" spans="1:36">
      <c r="A15" s="29" t="s">
        <v>1520</v>
      </c>
      <c r="B15" s="29" t="s">
        <v>2604</v>
      </c>
      <c r="C15" s="29" t="s">
        <v>2605</v>
      </c>
      <c r="D15" s="29" t="s">
        <v>2606</v>
      </c>
      <c r="E15" s="29" t="s">
        <v>2607</v>
      </c>
      <c r="G15" s="29" t="s">
        <v>1391</v>
      </c>
      <c r="H15" s="29" t="s">
        <v>2608</v>
      </c>
      <c r="I15" s="29" t="s">
        <v>2609</v>
      </c>
      <c r="L15" s="81"/>
      <c r="M15" s="81"/>
      <c r="N15" s="81"/>
      <c r="O15" s="81"/>
    </row>
    <row r="16" spans="1:36">
      <c r="A16" s="81" t="s">
        <v>2610</v>
      </c>
      <c r="B16" s="81" t="s">
        <v>2611</v>
      </c>
      <c r="C16" s="81" t="s">
        <v>2612</v>
      </c>
      <c r="D16" s="81" t="s">
        <v>2613</v>
      </c>
      <c r="E16" s="81" t="s">
        <v>2614</v>
      </c>
      <c r="G16" s="81">
        <v>116362000</v>
      </c>
      <c r="H16" s="81">
        <v>112946000</v>
      </c>
      <c r="I16" s="81">
        <f>G16-H16</f>
        <v>3416000</v>
      </c>
      <c r="J16" s="29" t="s">
        <v>44</v>
      </c>
      <c r="L16" s="87">
        <f>I16/1000000</f>
        <v>3.4159999999999999</v>
      </c>
      <c r="M16" s="29" t="s">
        <v>9</v>
      </c>
      <c r="X16" s="29" t="s">
        <v>2615</v>
      </c>
    </row>
    <row r="17" spans="1:30">
      <c r="T17" s="29" t="s">
        <v>1485</v>
      </c>
      <c r="U17" s="29" t="s">
        <v>2616</v>
      </c>
      <c r="X17" s="29" t="s">
        <v>2617</v>
      </c>
    </row>
    <row r="18" spans="1:30">
      <c r="A18" s="29" t="s">
        <v>2618</v>
      </c>
      <c r="T18" s="81">
        <v>1000000</v>
      </c>
      <c r="U18" s="81">
        <v>8300000</v>
      </c>
      <c r="V18" s="29" t="s">
        <v>2619</v>
      </c>
      <c r="X18" s="29" t="s">
        <v>2620</v>
      </c>
    </row>
    <row r="20" spans="1:30">
      <c r="B20" s="29" t="s">
        <v>58</v>
      </c>
      <c r="C20" s="29" t="s">
        <v>1548</v>
      </c>
      <c r="D20" s="29" t="s">
        <v>881</v>
      </c>
      <c r="E20" s="29" t="s">
        <v>1549</v>
      </c>
      <c r="F20" s="29" t="s">
        <v>2621</v>
      </c>
    </row>
    <row r="21" spans="1:30">
      <c r="A21" s="29" t="s">
        <v>65</v>
      </c>
      <c r="B21" s="81">
        <f t="shared" ref="B21:F25" si="1">$L$16*I6</f>
        <v>0</v>
      </c>
      <c r="C21" s="81">
        <f t="shared" si="1"/>
        <v>0</v>
      </c>
      <c r="D21" s="81">
        <f t="shared" si="1"/>
        <v>0</v>
      </c>
      <c r="E21" s="81">
        <f t="shared" si="1"/>
        <v>0</v>
      </c>
      <c r="F21" s="81">
        <f t="shared" si="1"/>
        <v>0</v>
      </c>
      <c r="G21" s="81"/>
      <c r="H21" s="29" t="s">
        <v>2622</v>
      </c>
      <c r="M21" s="29" t="s">
        <v>2623</v>
      </c>
      <c r="N21" s="81">
        <f>B22-H22</f>
        <v>1053562.3609494483</v>
      </c>
      <c r="O21" s="29" t="s">
        <v>122</v>
      </c>
      <c r="Q21" s="29" t="s">
        <v>2624</v>
      </c>
    </row>
    <row r="22" spans="1:30">
      <c r="A22" s="29" t="s">
        <v>67</v>
      </c>
      <c r="B22" s="81">
        <f t="shared" si="1"/>
        <v>1100156.7557308001</v>
      </c>
      <c r="C22" s="81">
        <f t="shared" si="1"/>
        <v>111.98960433916213</v>
      </c>
      <c r="D22" s="81">
        <f t="shared" si="1"/>
        <v>181.42315902944262</v>
      </c>
      <c r="E22" s="81">
        <f t="shared" si="1"/>
        <v>127.66814894664482</v>
      </c>
      <c r="F22" s="81">
        <f t="shared" si="1"/>
        <v>1100577.8366431156</v>
      </c>
      <c r="G22" s="81"/>
      <c r="H22" s="81">
        <f>R8*L16</f>
        <v>46594.394781351795</v>
      </c>
      <c r="I22" s="72" t="s">
        <v>2625</v>
      </c>
      <c r="K22" s="85">
        <f>SUM(C22:E22)</f>
        <v>421.08091231524952</v>
      </c>
      <c r="Q22" s="29" t="s">
        <v>2626</v>
      </c>
    </row>
    <row r="23" spans="1:30">
      <c r="A23" s="29" t="s">
        <v>16</v>
      </c>
      <c r="B23" s="81">
        <f t="shared" si="1"/>
        <v>0</v>
      </c>
      <c r="C23" s="81">
        <f t="shared" si="1"/>
        <v>24.637712954615669</v>
      </c>
      <c r="D23" s="81">
        <f t="shared" si="1"/>
        <v>80.632515124196729</v>
      </c>
      <c r="E23" s="81">
        <f t="shared" si="1"/>
        <v>76.152930950630235</v>
      </c>
      <c r="F23" s="81">
        <f t="shared" si="1"/>
        <v>181.42315902944262</v>
      </c>
      <c r="G23" s="81"/>
      <c r="K23" s="85">
        <f>SUM(C23:E23)</f>
        <v>181.42315902944262</v>
      </c>
      <c r="Q23" s="29" t="s">
        <v>2601</v>
      </c>
    </row>
    <row r="24" spans="1:30">
      <c r="A24" s="29" t="s">
        <v>11</v>
      </c>
      <c r="B24" s="81">
        <f t="shared" si="1"/>
        <v>0</v>
      </c>
      <c r="C24" s="81">
        <f t="shared" si="1"/>
        <v>0</v>
      </c>
      <c r="D24" s="81">
        <f t="shared" si="1"/>
        <v>0</v>
      </c>
      <c r="E24" s="81">
        <f t="shared" si="1"/>
        <v>0</v>
      </c>
      <c r="F24" s="81">
        <f t="shared" si="1"/>
        <v>0</v>
      </c>
      <c r="G24" s="81"/>
      <c r="K24" s="85">
        <f>SUM(C24:E24)</f>
        <v>0</v>
      </c>
      <c r="Q24" s="29" t="s">
        <v>108</v>
      </c>
      <c r="R24" s="81">
        <v>819600</v>
      </c>
      <c r="S24" s="29" t="s">
        <v>90</v>
      </c>
      <c r="T24" s="86">
        <f>R24/($R$24+$R$25)</f>
        <v>0.96073145000586102</v>
      </c>
      <c r="U24" s="71" t="s">
        <v>2627</v>
      </c>
      <c r="X24" s="56"/>
    </row>
    <row r="25" spans="1:30">
      <c r="A25" s="29" t="s">
        <v>6</v>
      </c>
      <c r="B25" s="81">
        <f t="shared" si="1"/>
        <v>0</v>
      </c>
      <c r="C25" s="81">
        <f t="shared" si="1"/>
        <v>13.438752520699454</v>
      </c>
      <c r="D25" s="81">
        <f t="shared" si="1"/>
        <v>654.01928934070668</v>
      </c>
      <c r="E25" s="81">
        <f t="shared" si="1"/>
        <v>656.25908142748995</v>
      </c>
      <c r="F25" s="81">
        <f t="shared" si="1"/>
        <v>1323.7171232888961</v>
      </c>
      <c r="G25" s="81"/>
      <c r="H25" s="81">
        <f>R9*L16</f>
        <v>123.18856477307834</v>
      </c>
      <c r="I25" s="72" t="s">
        <v>2628</v>
      </c>
      <c r="K25" s="85">
        <f>SUM(C25:E25)</f>
        <v>1323.7171232888961</v>
      </c>
      <c r="Q25" s="29" t="s">
        <v>105</v>
      </c>
      <c r="R25" s="81">
        <v>33500</v>
      </c>
      <c r="S25" s="29" t="s">
        <v>90</v>
      </c>
      <c r="T25" s="86">
        <f>R25/($R$24+$R$25)</f>
        <v>3.9268549994139021E-2</v>
      </c>
      <c r="U25" s="81">
        <v>1644</v>
      </c>
      <c r="V25" s="81">
        <f>U25*3</f>
        <v>4932</v>
      </c>
      <c r="X25" s="81">
        <f>R25/AH4*1000</f>
        <v>10628956.764397128</v>
      </c>
      <c r="Y25" s="29" t="s">
        <v>2629</v>
      </c>
      <c r="AD25" s="100"/>
    </row>
    <row r="26" spans="1:30">
      <c r="Q26" s="76" t="s">
        <v>2630</v>
      </c>
      <c r="T26" s="29" t="s">
        <v>2631</v>
      </c>
    </row>
    <row r="27" spans="1:30">
      <c r="A27" s="29" t="s">
        <v>1505</v>
      </c>
    </row>
    <row r="28" spans="1:30">
      <c r="A28" s="29" t="s">
        <v>2632</v>
      </c>
      <c r="B28" s="29" t="s">
        <v>2633</v>
      </c>
    </row>
    <row r="29" spans="1:30">
      <c r="A29" s="57">
        <v>112.6</v>
      </c>
      <c r="B29" s="57">
        <v>1264</v>
      </c>
      <c r="C29" s="29" t="s">
        <v>9</v>
      </c>
    </row>
    <row r="30" spans="1:30">
      <c r="Q30" s="888" t="s">
        <v>2634</v>
      </c>
      <c r="R30" s="888" t="s">
        <v>2635</v>
      </c>
      <c r="S30" s="81">
        <v>50000</v>
      </c>
      <c r="T30" s="29">
        <v>2</v>
      </c>
      <c r="U30" s="81">
        <f t="shared" ref="U30:U43" si="2">S30*T30</f>
        <v>100000</v>
      </c>
      <c r="W30" s="81"/>
    </row>
    <row r="31" spans="1:30">
      <c r="A31" s="29" t="s">
        <v>2636</v>
      </c>
      <c r="E31" s="81"/>
      <c r="Q31" s="832"/>
      <c r="R31" s="832"/>
      <c r="S31" s="81">
        <v>20000</v>
      </c>
      <c r="T31" s="29">
        <v>1</v>
      </c>
      <c r="U31" s="81">
        <f t="shared" si="2"/>
        <v>20000</v>
      </c>
      <c r="W31" s="81"/>
    </row>
    <row r="32" spans="1:30">
      <c r="A32" s="29" t="s">
        <v>1636</v>
      </c>
      <c r="B32" s="29" t="s">
        <v>1599</v>
      </c>
      <c r="C32" s="29">
        <v>2.17</v>
      </c>
      <c r="D32" s="29" t="s">
        <v>9</v>
      </c>
      <c r="Q32" s="832"/>
      <c r="R32" s="49" t="s">
        <v>2637</v>
      </c>
      <c r="S32" s="81">
        <v>50000</v>
      </c>
      <c r="T32" s="29">
        <v>1</v>
      </c>
      <c r="U32" s="81">
        <f t="shared" si="2"/>
        <v>50000</v>
      </c>
      <c r="W32" s="81"/>
    </row>
    <row r="33" spans="1:23">
      <c r="A33" s="29" t="s">
        <v>2638</v>
      </c>
      <c r="B33" s="29" t="s">
        <v>1595</v>
      </c>
      <c r="C33" s="29">
        <v>146.38</v>
      </c>
      <c r="D33" s="29" t="s">
        <v>9</v>
      </c>
      <c r="E33" s="29" t="s">
        <v>2639</v>
      </c>
      <c r="I33" s="29" t="s">
        <v>2640</v>
      </c>
      <c r="M33" s="29" t="s">
        <v>2641</v>
      </c>
      <c r="Q33" s="832"/>
      <c r="R33" s="49" t="s">
        <v>2642</v>
      </c>
      <c r="S33" s="81">
        <v>30000</v>
      </c>
      <c r="T33" s="29">
        <v>1</v>
      </c>
      <c r="U33" s="81">
        <f t="shared" si="2"/>
        <v>30000</v>
      </c>
      <c r="W33" s="81"/>
    </row>
    <row r="34" spans="1:23">
      <c r="B34" s="29" t="s">
        <v>1603</v>
      </c>
      <c r="C34" s="29">
        <v>61.71</v>
      </c>
      <c r="E34" s="29" t="s">
        <v>2643</v>
      </c>
      <c r="J34" s="29">
        <v>2021</v>
      </c>
      <c r="Q34" s="832"/>
      <c r="R34" s="888" t="s">
        <v>2644</v>
      </c>
      <c r="S34" s="81">
        <v>50000</v>
      </c>
      <c r="T34" s="29">
        <v>1</v>
      </c>
      <c r="U34" s="81">
        <f t="shared" si="2"/>
        <v>50000</v>
      </c>
      <c r="W34" s="81"/>
    </row>
    <row r="35" spans="1:23">
      <c r="B35" s="29" t="s">
        <v>1604</v>
      </c>
      <c r="C35" s="29">
        <v>107.46</v>
      </c>
      <c r="E35" s="29" t="s">
        <v>2643</v>
      </c>
      <c r="I35" s="29" t="s">
        <v>97</v>
      </c>
      <c r="J35" s="81">
        <v>9994</v>
      </c>
      <c r="K35" s="29" t="s">
        <v>90</v>
      </c>
      <c r="Q35" s="832"/>
      <c r="R35" s="832"/>
      <c r="S35" s="81">
        <v>20000</v>
      </c>
      <c r="T35" s="29">
        <v>1</v>
      </c>
      <c r="U35" s="81">
        <f t="shared" si="2"/>
        <v>20000</v>
      </c>
      <c r="W35" s="85"/>
    </row>
    <row r="36" spans="1:23">
      <c r="B36" s="29" t="s">
        <v>1605</v>
      </c>
      <c r="C36" s="29">
        <v>72.88</v>
      </c>
      <c r="E36" s="29" t="s">
        <v>2643</v>
      </c>
      <c r="I36" s="29" t="s">
        <v>98</v>
      </c>
      <c r="J36" s="81">
        <v>8910</v>
      </c>
      <c r="K36" s="29" t="s">
        <v>90</v>
      </c>
      <c r="Q36" s="832"/>
      <c r="R36" s="49" t="s">
        <v>65</v>
      </c>
      <c r="S36" s="81">
        <v>40000</v>
      </c>
      <c r="T36" s="29">
        <v>1</v>
      </c>
      <c r="U36" s="81">
        <f t="shared" si="2"/>
        <v>40000</v>
      </c>
      <c r="V36" s="85"/>
      <c r="W36" s="85"/>
    </row>
    <row r="37" spans="1:23">
      <c r="C37" s="224">
        <f>C33+C32</f>
        <v>148.54999999999998</v>
      </c>
      <c r="D37" s="29" t="s">
        <v>9</v>
      </c>
      <c r="I37" s="29" t="s">
        <v>2645</v>
      </c>
      <c r="J37" s="81">
        <v>108</v>
      </c>
      <c r="K37" s="29" t="s">
        <v>90</v>
      </c>
      <c r="Q37" s="832"/>
      <c r="R37" s="888" t="s">
        <v>2646</v>
      </c>
      <c r="S37" s="81">
        <v>120000</v>
      </c>
      <c r="T37" s="29">
        <v>1</v>
      </c>
      <c r="U37" s="81">
        <f t="shared" si="2"/>
        <v>120000</v>
      </c>
    </row>
    <row r="38" spans="1:23">
      <c r="C38" s="29">
        <f>C37+SUM(C34:C36)</f>
        <v>390.59999999999997</v>
      </c>
      <c r="D38" s="29" t="s">
        <v>9</v>
      </c>
      <c r="J38" s="81">
        <f>SUM(J35:J37)</f>
        <v>19012</v>
      </c>
      <c r="K38" s="29" t="s">
        <v>90</v>
      </c>
      <c r="Q38" s="832"/>
      <c r="R38" s="832"/>
      <c r="S38" s="81">
        <v>85000</v>
      </c>
      <c r="T38" s="29">
        <v>1</v>
      </c>
      <c r="U38" s="81">
        <f t="shared" si="2"/>
        <v>85000</v>
      </c>
    </row>
    <row r="39" spans="1:23">
      <c r="G39" s="29" t="s">
        <v>2647</v>
      </c>
      <c r="Q39" s="832"/>
      <c r="R39" s="832"/>
      <c r="S39" s="81">
        <v>60000</v>
      </c>
      <c r="T39" s="29">
        <v>2</v>
      </c>
      <c r="U39" s="81">
        <f t="shared" si="2"/>
        <v>120000</v>
      </c>
    </row>
    <row r="40" spans="1:23">
      <c r="A40" s="29" t="s">
        <v>1520</v>
      </c>
      <c r="C40" s="81">
        <v>4355500</v>
      </c>
      <c r="D40" s="29" t="s">
        <v>2648</v>
      </c>
      <c r="E40" s="29" t="s">
        <v>2649</v>
      </c>
      <c r="G40" s="751">
        <v>27338000</v>
      </c>
      <c r="H40" s="29" t="s">
        <v>2648</v>
      </c>
      <c r="Q40" s="832"/>
      <c r="R40" s="832"/>
      <c r="S40" s="81">
        <v>30000</v>
      </c>
      <c r="T40" s="29">
        <v>1</v>
      </c>
      <c r="U40" s="81">
        <f t="shared" si="2"/>
        <v>30000</v>
      </c>
    </row>
    <row r="41" spans="1:23">
      <c r="A41" s="224" t="s">
        <v>403</v>
      </c>
      <c r="B41" s="749">
        <v>0.1</v>
      </c>
      <c r="E41" s="76" t="s">
        <v>2650</v>
      </c>
      <c r="Q41" s="832"/>
      <c r="R41" s="832"/>
      <c r="S41" s="81">
        <v>10000</v>
      </c>
      <c r="T41" s="29">
        <v>1</v>
      </c>
      <c r="U41" s="81">
        <f t="shared" si="2"/>
        <v>10000</v>
      </c>
    </row>
    <row r="42" spans="1:23">
      <c r="A42" s="29" t="s">
        <v>2651</v>
      </c>
      <c r="C42" s="85">
        <f>C40*B41</f>
        <v>435550</v>
      </c>
      <c r="D42" s="29" t="s">
        <v>90</v>
      </c>
      <c r="Q42" s="832"/>
      <c r="R42" s="832"/>
      <c r="S42" s="81">
        <v>200000</v>
      </c>
      <c r="T42" s="29">
        <v>3</v>
      </c>
      <c r="U42" s="81">
        <f t="shared" si="2"/>
        <v>600000</v>
      </c>
    </row>
    <row r="43" spans="1:23">
      <c r="A43" s="224" t="s">
        <v>98</v>
      </c>
      <c r="B43" s="224">
        <v>0.5</v>
      </c>
      <c r="C43" s="85">
        <f>$C$42*B43</f>
        <v>217775</v>
      </c>
      <c r="D43" s="29" t="s">
        <v>90</v>
      </c>
      <c r="Q43" s="832"/>
      <c r="R43" s="832"/>
      <c r="S43" s="81">
        <v>325000</v>
      </c>
      <c r="T43" s="29">
        <v>1</v>
      </c>
      <c r="U43" s="81">
        <f t="shared" si="2"/>
        <v>325000</v>
      </c>
    </row>
    <row r="44" spans="1:23">
      <c r="A44" s="224" t="s">
        <v>97</v>
      </c>
      <c r="B44" s="224">
        <v>0.5</v>
      </c>
      <c r="C44" s="85">
        <f>$C$42*B44</f>
        <v>217775</v>
      </c>
      <c r="D44" s="29" t="s">
        <v>90</v>
      </c>
      <c r="Q44" s="832"/>
      <c r="R44" s="888" t="s">
        <v>21</v>
      </c>
      <c r="S44" s="832"/>
      <c r="T44" s="832"/>
      <c r="U44" s="81">
        <f>SUM(U30:U43)</f>
        <v>1600000</v>
      </c>
    </row>
    <row r="47" spans="1:23">
      <c r="A47" s="29" t="s">
        <v>2652</v>
      </c>
    </row>
    <row r="48" spans="1:23">
      <c r="A48" s="29" t="s">
        <v>1811</v>
      </c>
      <c r="B48" s="755">
        <f>C37*1000000/130000</f>
        <v>1142.6923076923074</v>
      </c>
      <c r="C48" s="29" t="s">
        <v>106</v>
      </c>
    </row>
    <row r="50" spans="1:12">
      <c r="A50" s="29" t="s">
        <v>109</v>
      </c>
    </row>
    <row r="51" spans="1:12">
      <c r="A51" s="29" t="s">
        <v>672</v>
      </c>
      <c r="B51" s="87">
        <f>I16/1000000*K54</f>
        <v>0.19842264831602463</v>
      </c>
      <c r="C51" s="29" t="s">
        <v>9</v>
      </c>
      <c r="D51" s="87">
        <f>B51*1000000/9900</f>
        <v>20.042691749093397</v>
      </c>
      <c r="E51" s="29" t="s">
        <v>106</v>
      </c>
      <c r="I51" s="29" t="s">
        <v>1499</v>
      </c>
    </row>
    <row r="52" spans="1:12">
      <c r="A52" s="29" t="s">
        <v>2653</v>
      </c>
      <c r="B52" s="29">
        <v>0.78</v>
      </c>
      <c r="C52" s="29" t="s">
        <v>9</v>
      </c>
      <c r="I52" s="29" t="s">
        <v>1500</v>
      </c>
    </row>
    <row r="53" spans="1:12">
      <c r="A53" s="29" t="s">
        <v>2654</v>
      </c>
      <c r="B53" s="224">
        <v>0.5</v>
      </c>
      <c r="I53" s="81">
        <v>21210000</v>
      </c>
      <c r="J53" s="29" t="s">
        <v>44</v>
      </c>
    </row>
    <row r="54" spans="1:12">
      <c r="A54" s="29" t="s">
        <v>2655</v>
      </c>
      <c r="B54" s="29">
        <f>B53*B52</f>
        <v>0.39</v>
      </c>
      <c r="C54" s="29" t="s">
        <v>9</v>
      </c>
      <c r="D54" s="87">
        <f>B54*1000000/9900</f>
        <v>39.393939393939391</v>
      </c>
      <c r="E54" s="29" t="s">
        <v>106</v>
      </c>
      <c r="I54" s="81">
        <v>6730000</v>
      </c>
      <c r="J54" s="29" t="s">
        <v>44</v>
      </c>
      <c r="K54" s="56">
        <v>5.8086255361833913E-2</v>
      </c>
      <c r="L54" s="29" t="s">
        <v>1502</v>
      </c>
    </row>
    <row r="55" spans="1:12">
      <c r="D55" s="790">
        <f>D54+D51</f>
        <v>59.436631143032784</v>
      </c>
      <c r="E55" s="29" t="s">
        <v>106</v>
      </c>
    </row>
  </sheetData>
  <mergeCells count="5">
    <mergeCell ref="Q30:Q44"/>
    <mergeCell ref="R30:R31"/>
    <mergeCell ref="R34:R35"/>
    <mergeCell ref="R37:R43"/>
    <mergeCell ref="R44:T44"/>
  </mergeCells>
  <phoneticPr fontId="5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97"/>
  <sheetViews>
    <sheetView topLeftCell="A52" zoomScaleNormal="100" workbookViewId="0">
      <selection activeCell="N25" sqref="N25"/>
    </sheetView>
  </sheetViews>
  <sheetFormatPr defaultRowHeight="16.5"/>
  <cols>
    <col min="1" max="1" width="12.75" style="29" customWidth="1"/>
    <col min="2" max="2" width="11.875" style="29" bestFit="1" customWidth="1"/>
    <col min="3" max="3" width="13.625" style="29" bestFit="1" customWidth="1"/>
    <col min="4" max="4" width="12.5" style="29" customWidth="1"/>
    <col min="5" max="5" width="11.875" style="29" customWidth="1"/>
    <col min="6" max="7" width="15.375" style="29" bestFit="1" customWidth="1"/>
    <col min="8" max="8" width="21.625" style="29" bestFit="1" customWidth="1"/>
    <col min="9" max="9" width="11.75" style="29" bestFit="1" customWidth="1"/>
    <col min="10" max="11" width="9.125" style="29" bestFit="1" customWidth="1"/>
    <col min="12" max="12" width="11.5" style="29" bestFit="1" customWidth="1"/>
    <col min="13" max="13" width="9.875" style="29" bestFit="1" customWidth="1"/>
    <col min="14" max="14" width="13" style="29" bestFit="1" customWidth="1"/>
    <col min="15" max="15" width="15.5" style="29" bestFit="1" customWidth="1"/>
    <col min="16" max="16" width="9.375" style="29" bestFit="1" customWidth="1"/>
    <col min="17" max="17" width="13" style="29" bestFit="1" customWidth="1"/>
    <col min="18" max="18" width="21.625" style="29" bestFit="1" customWidth="1"/>
    <col min="19" max="21" width="11.5" style="29" bestFit="1" customWidth="1"/>
    <col min="22" max="22" width="9.875" style="29" bestFit="1" customWidth="1"/>
    <col min="23" max="32" width="9" style="29" customWidth="1"/>
    <col min="33" max="16384" width="9" style="29"/>
  </cols>
  <sheetData>
    <row r="1" spans="1:18">
      <c r="A1" s="29" t="s">
        <v>2656</v>
      </c>
      <c r="B1" s="29" t="s">
        <v>2657</v>
      </c>
      <c r="E1" s="29" t="s">
        <v>2658</v>
      </c>
    </row>
    <row r="3" spans="1:18">
      <c r="A3" s="29" t="s">
        <v>2590</v>
      </c>
      <c r="C3" s="29">
        <v>177.34204199999999</v>
      </c>
      <c r="D3" s="29" t="s">
        <v>9</v>
      </c>
    </row>
    <row r="4" spans="1:18">
      <c r="A4" s="29" t="s">
        <v>2596</v>
      </c>
    </row>
    <row r="5" spans="1:18">
      <c r="B5" s="29" t="s">
        <v>58</v>
      </c>
      <c r="C5" s="29" t="s">
        <v>1548</v>
      </c>
      <c r="D5" s="29" t="s">
        <v>881</v>
      </c>
      <c r="E5" s="29" t="s">
        <v>1549</v>
      </c>
      <c r="F5" s="29" t="s">
        <v>1550</v>
      </c>
      <c r="I5" s="29" t="s">
        <v>58</v>
      </c>
      <c r="J5" s="29" t="s">
        <v>1548</v>
      </c>
      <c r="K5" s="29" t="s">
        <v>881</v>
      </c>
      <c r="L5" s="29" t="s">
        <v>1549</v>
      </c>
      <c r="M5" s="29" t="s">
        <v>2598</v>
      </c>
    </row>
    <row r="6" spans="1:18">
      <c r="A6" s="29" t="s">
        <v>65</v>
      </c>
      <c r="B6" s="81">
        <v>0</v>
      </c>
      <c r="C6" s="81">
        <v>0</v>
      </c>
      <c r="D6" s="81">
        <v>0</v>
      </c>
      <c r="E6" s="81">
        <v>0</v>
      </c>
      <c r="F6" s="81">
        <v>0</v>
      </c>
      <c r="H6" s="29" t="s">
        <v>65</v>
      </c>
      <c r="I6" s="81">
        <f t="shared" ref="I6:M10" si="0">B6/$C$3*1000000/860</f>
        <v>0</v>
      </c>
      <c r="J6" s="81">
        <f t="shared" si="0"/>
        <v>0</v>
      </c>
      <c r="K6" s="81">
        <f t="shared" si="0"/>
        <v>0</v>
      </c>
      <c r="L6" s="81">
        <f t="shared" si="0"/>
        <v>0</v>
      </c>
      <c r="M6" s="81">
        <f t="shared" si="0"/>
        <v>0</v>
      </c>
      <c r="N6" s="85"/>
      <c r="P6" s="29" t="s">
        <v>1536</v>
      </c>
    </row>
    <row r="7" spans="1:18">
      <c r="A7" s="29" t="s">
        <v>67</v>
      </c>
      <c r="B7" s="81">
        <v>49118.7</v>
      </c>
      <c r="C7" s="81">
        <v>5</v>
      </c>
      <c r="D7" s="81">
        <v>8.1</v>
      </c>
      <c r="E7" s="81">
        <v>5.7</v>
      </c>
      <c r="F7" s="81">
        <v>49137.499999999993</v>
      </c>
      <c r="H7" s="29" t="s">
        <v>67</v>
      </c>
      <c r="I7" s="81">
        <f t="shared" si="0"/>
        <v>322059.94020222488</v>
      </c>
      <c r="J7" s="81">
        <f t="shared" si="0"/>
        <v>32.783842019661044</v>
      </c>
      <c r="K7" s="81">
        <f t="shared" si="0"/>
        <v>53.109824071850888</v>
      </c>
      <c r="L7" s="81">
        <f t="shared" si="0"/>
        <v>37.373579902413589</v>
      </c>
      <c r="M7" s="81">
        <f t="shared" si="0"/>
        <v>322183.20744821889</v>
      </c>
      <c r="N7" s="85"/>
      <c r="Q7" s="29" t="s">
        <v>849</v>
      </c>
      <c r="R7" s="29" t="s">
        <v>994</v>
      </c>
    </row>
    <row r="8" spans="1:18">
      <c r="A8" s="29" t="s">
        <v>16</v>
      </c>
      <c r="B8" s="81"/>
      <c r="C8" s="81">
        <v>1.1000000000000001</v>
      </c>
      <c r="D8" s="81">
        <v>3.6</v>
      </c>
      <c r="E8" s="81">
        <v>3.4</v>
      </c>
      <c r="F8" s="81">
        <v>8.1</v>
      </c>
      <c r="H8" s="29" t="s">
        <v>16</v>
      </c>
      <c r="I8" s="81">
        <f t="shared" si="0"/>
        <v>0</v>
      </c>
      <c r="J8" s="81">
        <f t="shared" si="0"/>
        <v>7.2124452443254299</v>
      </c>
      <c r="K8" s="81">
        <f t="shared" si="0"/>
        <v>23.604366254155952</v>
      </c>
      <c r="L8" s="81">
        <f t="shared" si="0"/>
        <v>22.293012573369506</v>
      </c>
      <c r="M8" s="81">
        <f t="shared" si="0"/>
        <v>53.109824071850888</v>
      </c>
      <c r="N8" s="85"/>
      <c r="P8" s="29" t="s">
        <v>67</v>
      </c>
      <c r="Q8" s="57">
        <v>2080.3000000000002</v>
      </c>
      <c r="R8" s="57">
        <f>Q8/$C$3*1000000/860</f>
        <v>13640.045310700174</v>
      </c>
    </row>
    <row r="9" spans="1:18">
      <c r="A9" s="29" t="s">
        <v>11</v>
      </c>
      <c r="B9" s="81"/>
      <c r="C9" s="81">
        <v>0</v>
      </c>
      <c r="D9" s="81">
        <v>0</v>
      </c>
      <c r="E9" s="81">
        <v>0</v>
      </c>
      <c r="F9" s="81">
        <v>0</v>
      </c>
      <c r="H9" s="29" t="s">
        <v>11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0"/>
        <v>0</v>
      </c>
      <c r="M9" s="81">
        <f t="shared" si="0"/>
        <v>0</v>
      </c>
      <c r="N9" s="85"/>
      <c r="P9" s="29" t="s">
        <v>6</v>
      </c>
      <c r="Q9" s="57">
        <v>5.5</v>
      </c>
      <c r="R9" s="57">
        <f>Q9/$C$3*1000000/860</f>
        <v>36.062226221627149</v>
      </c>
    </row>
    <row r="10" spans="1:18">
      <c r="A10" s="29" t="s">
        <v>6</v>
      </c>
      <c r="B10" s="81"/>
      <c r="C10" s="81">
        <v>0.6</v>
      </c>
      <c r="D10" s="81">
        <v>29.2</v>
      </c>
      <c r="E10" s="81">
        <v>29.3</v>
      </c>
      <c r="F10" s="81">
        <v>59.1</v>
      </c>
      <c r="H10" s="29" t="s">
        <v>6</v>
      </c>
      <c r="I10" s="81">
        <f t="shared" si="0"/>
        <v>0</v>
      </c>
      <c r="J10" s="81">
        <f t="shared" si="0"/>
        <v>3.9340610423593252</v>
      </c>
      <c r="K10" s="81">
        <f t="shared" si="0"/>
        <v>191.45763739482047</v>
      </c>
      <c r="L10" s="81">
        <f t="shared" si="0"/>
        <v>192.11331423521369</v>
      </c>
      <c r="M10" s="81">
        <f t="shared" si="0"/>
        <v>387.50501267239349</v>
      </c>
      <c r="N10" s="85"/>
    </row>
    <row r="11" spans="1:18">
      <c r="B11" s="81">
        <f>SUM(B6:B10)</f>
        <v>49118.7</v>
      </c>
      <c r="C11" s="81">
        <f>SUM(C6:C10)</f>
        <v>6.6999999999999993</v>
      </c>
      <c r="D11" s="81">
        <f>SUM(D6:D10)</f>
        <v>40.9</v>
      </c>
      <c r="E11" s="81">
        <f>SUM(E6:E10)</f>
        <v>38.4</v>
      </c>
      <c r="F11" s="81">
        <f>SUM(F6:F10)</f>
        <v>49204.69999999999</v>
      </c>
      <c r="I11" s="81">
        <f>SUM(I6:I10)</f>
        <v>322059.94020222488</v>
      </c>
      <c r="J11" s="81">
        <f>SUM(J6:J10)</f>
        <v>43.930348306345799</v>
      </c>
      <c r="K11" s="81">
        <f>SUM(K6:K10)</f>
        <v>268.17182772082731</v>
      </c>
      <c r="L11" s="81">
        <f>SUM(L6:L10)</f>
        <v>251.77990671099678</v>
      </c>
      <c r="M11" s="81">
        <f>SUM(M6:M10)</f>
        <v>322623.82228496316</v>
      </c>
      <c r="P11" s="72" t="s">
        <v>2602</v>
      </c>
    </row>
    <row r="13" spans="1:18">
      <c r="A13" s="29" t="s">
        <v>2603</v>
      </c>
    </row>
    <row r="15" spans="1:18">
      <c r="A15" s="29" t="s">
        <v>1520</v>
      </c>
      <c r="B15" s="29" t="s">
        <v>2604</v>
      </c>
      <c r="C15" s="29" t="s">
        <v>2605</v>
      </c>
      <c r="D15" s="29" t="s">
        <v>2606</v>
      </c>
      <c r="E15" s="29" t="s">
        <v>2607</v>
      </c>
      <c r="G15" s="29" t="s">
        <v>1391</v>
      </c>
      <c r="H15" s="29" t="s">
        <v>2608</v>
      </c>
      <c r="I15" s="29" t="s">
        <v>2609</v>
      </c>
      <c r="L15" s="81"/>
      <c r="M15" s="81"/>
      <c r="N15" s="81"/>
      <c r="O15" s="81"/>
    </row>
    <row r="16" spans="1:18">
      <c r="A16" s="81" t="s">
        <v>2610</v>
      </c>
      <c r="B16" s="81" t="s">
        <v>2611</v>
      </c>
      <c r="C16" s="81" t="s">
        <v>2612</v>
      </c>
      <c r="D16" s="81" t="s">
        <v>2613</v>
      </c>
      <c r="E16" s="81" t="s">
        <v>2614</v>
      </c>
      <c r="G16" s="81">
        <v>116362000</v>
      </c>
      <c r="H16" s="81">
        <v>112946000</v>
      </c>
      <c r="I16" s="81">
        <f>G16-H16</f>
        <v>3416000</v>
      </c>
      <c r="J16" s="29" t="s">
        <v>44</v>
      </c>
      <c r="L16" s="87">
        <f>I16/1000000</f>
        <v>3.4159999999999999</v>
      </c>
      <c r="M16" s="29" t="s">
        <v>9</v>
      </c>
    </row>
    <row r="17" spans="1:30">
      <c r="H17" s="29" t="s">
        <v>1548</v>
      </c>
      <c r="I17" s="29" t="s">
        <v>881</v>
      </c>
      <c r="J17" s="29" t="s">
        <v>1549</v>
      </c>
    </row>
    <row r="18" spans="1:30">
      <c r="A18" s="29" t="s">
        <v>2618</v>
      </c>
      <c r="G18" s="29" t="s">
        <v>67</v>
      </c>
      <c r="H18" s="85">
        <f>울산항!C22+울산항!C23</f>
        <v>136.62731729377779</v>
      </c>
      <c r="I18" s="85">
        <f>울산항!D22+울산항!D23</f>
        <v>262.05567415363936</v>
      </c>
      <c r="J18" s="85">
        <f>울산항!E22+울산항!E23</f>
        <v>203.82107989727507</v>
      </c>
    </row>
    <row r="19" spans="1:30">
      <c r="A19" s="29">
        <v>2050</v>
      </c>
      <c r="G19" s="29" t="s">
        <v>17</v>
      </c>
      <c r="H19" s="87">
        <f>H18/$J$31*$G$31</f>
        <v>151.80813032641976</v>
      </c>
      <c r="I19" s="87">
        <f>I18/$J$31*$G$31</f>
        <v>291.1729712818215</v>
      </c>
      <c r="J19" s="87">
        <f>J18/$J$31*$G$31</f>
        <v>226.46786655252785</v>
      </c>
    </row>
    <row r="20" spans="1:30">
      <c r="B20" s="29" t="s">
        <v>58</v>
      </c>
      <c r="C20" s="29" t="s">
        <v>1548</v>
      </c>
      <c r="D20" s="29" t="s">
        <v>881</v>
      </c>
      <c r="E20" s="29" t="s">
        <v>1549</v>
      </c>
      <c r="F20" s="29" t="s">
        <v>2621</v>
      </c>
    </row>
    <row r="21" spans="1:30">
      <c r="A21" s="29" t="s">
        <v>11</v>
      </c>
      <c r="B21" s="81">
        <f>$L$16*I6</f>
        <v>0</v>
      </c>
      <c r="C21" s="81">
        <f>$L$16*J6</f>
        <v>0</v>
      </c>
      <c r="D21" s="81">
        <f>$L$16*K6</f>
        <v>0</v>
      </c>
      <c r="E21" s="81">
        <f>$L$16*L6</f>
        <v>0</v>
      </c>
      <c r="F21" s="81">
        <f>SUM(B21:E21)</f>
        <v>0</v>
      </c>
      <c r="G21" s="81"/>
      <c r="H21" s="29" t="s">
        <v>2622</v>
      </c>
      <c r="M21" s="29" t="s">
        <v>2623</v>
      </c>
      <c r="N21" s="81">
        <f>B22-H22</f>
        <v>-46594.394781351795</v>
      </c>
      <c r="O21" s="29" t="s">
        <v>122</v>
      </c>
      <c r="Q21" s="29" t="s">
        <v>2624</v>
      </c>
    </row>
    <row r="22" spans="1:30">
      <c r="A22" s="29" t="s">
        <v>67</v>
      </c>
      <c r="B22" s="81">
        <v>0</v>
      </c>
      <c r="C22" s="81">
        <v>0</v>
      </c>
      <c r="D22" s="81">
        <v>0</v>
      </c>
      <c r="E22" s="81">
        <v>0</v>
      </c>
      <c r="F22" s="81">
        <f>SUM(B22:E22)</f>
        <v>0</v>
      </c>
      <c r="G22" s="81"/>
      <c r="H22" s="81">
        <f>R8*L16</f>
        <v>46594.394781351795</v>
      </c>
      <c r="I22" s="72" t="s">
        <v>2625</v>
      </c>
      <c r="K22" s="85">
        <f>SUM(C22:E22)</f>
        <v>0</v>
      </c>
      <c r="Q22" s="29" t="s">
        <v>2626</v>
      </c>
    </row>
    <row r="23" spans="1:30">
      <c r="A23" s="29" t="s">
        <v>16</v>
      </c>
      <c r="B23" s="81">
        <f>$L$16*I8</f>
        <v>0</v>
      </c>
      <c r="C23" s="81">
        <v>0</v>
      </c>
      <c r="D23" s="81">
        <v>0</v>
      </c>
      <c r="E23" s="81">
        <v>0</v>
      </c>
      <c r="F23" s="81">
        <f>SUM(B23:E23)</f>
        <v>0</v>
      </c>
      <c r="G23" s="81"/>
      <c r="K23" s="85">
        <f>SUM(C23:E23)</f>
        <v>0</v>
      </c>
      <c r="Q23" s="29" t="s">
        <v>2601</v>
      </c>
    </row>
    <row r="24" spans="1:30">
      <c r="A24" s="29" t="s">
        <v>17</v>
      </c>
      <c r="B24" s="81">
        <v>770110</v>
      </c>
      <c r="C24" s="81">
        <f>H19</f>
        <v>151.80813032641976</v>
      </c>
      <c r="D24" s="81">
        <f>I19</f>
        <v>291.1729712818215</v>
      </c>
      <c r="E24" s="81">
        <f>J19</f>
        <v>226.46786655252785</v>
      </c>
      <c r="F24" s="81">
        <f>SUM(B24:E24)</f>
        <v>770779.44896816078</v>
      </c>
      <c r="G24" s="81">
        <f>C24+D24+E24</f>
        <v>669.44896816076914</v>
      </c>
      <c r="K24" s="85">
        <f>SUM(C24:E24)</f>
        <v>669.44896816076914</v>
      </c>
      <c r="Q24" s="29" t="s">
        <v>108</v>
      </c>
      <c r="R24" s="81">
        <v>819600</v>
      </c>
      <c r="S24" s="29" t="s">
        <v>90</v>
      </c>
      <c r="X24" s="56"/>
    </row>
    <row r="25" spans="1:30">
      <c r="A25" s="29" t="s">
        <v>6</v>
      </c>
      <c r="B25" s="81">
        <v>330047</v>
      </c>
      <c r="C25" s="81">
        <f>$L$16*J10</f>
        <v>13.438752520699454</v>
      </c>
      <c r="D25" s="81">
        <f>$L$16*K10</f>
        <v>654.01928934070668</v>
      </c>
      <c r="E25" s="81">
        <f>$L$16*L10</f>
        <v>656.25908142748995</v>
      </c>
      <c r="F25" s="81">
        <f>SUM(B25:E25)</f>
        <v>331370.71712328889</v>
      </c>
      <c r="G25" s="81">
        <f>C25+D25+E25</f>
        <v>1323.7171232888961</v>
      </c>
      <c r="H25" s="81">
        <f>R9*L16</f>
        <v>123.18856477307834</v>
      </c>
      <c r="I25" s="72" t="s">
        <v>2628</v>
      </c>
      <c r="K25" s="85">
        <f>SUM(C25:E25)</f>
        <v>1323.7171232888961</v>
      </c>
      <c r="M25" s="645" t="s">
        <v>5</v>
      </c>
      <c r="N25" s="645">
        <v>0.65</v>
      </c>
      <c r="Q25" s="29" t="s">
        <v>105</v>
      </c>
      <c r="R25" s="81">
        <v>33500</v>
      </c>
      <c r="S25" s="29" t="s">
        <v>90</v>
      </c>
      <c r="AD25" s="100"/>
    </row>
    <row r="26" spans="1:30">
      <c r="B26" s="85">
        <f>SUM(B21:B25)</f>
        <v>1100157</v>
      </c>
      <c r="C26" s="85">
        <f>SUM(C21:C25)</f>
        <v>165.24688284711922</v>
      </c>
      <c r="D26" s="85">
        <f>SUM(D21:D25)</f>
        <v>945.19226062252824</v>
      </c>
      <c r="E26" s="85">
        <f>SUM(E21:E25)</f>
        <v>882.72694798001783</v>
      </c>
      <c r="F26" s="85">
        <f>SUM(F21:F25)</f>
        <v>1102150.1660914496</v>
      </c>
      <c r="M26" s="645" t="s">
        <v>927</v>
      </c>
      <c r="N26" s="645">
        <v>0.8</v>
      </c>
      <c r="Q26" s="76" t="s">
        <v>2630</v>
      </c>
      <c r="T26" s="29" t="s">
        <v>2631</v>
      </c>
    </row>
    <row r="27" spans="1:30">
      <c r="A27" s="29" t="s">
        <v>1505</v>
      </c>
      <c r="H27" s="753"/>
      <c r="M27" s="645" t="s">
        <v>928</v>
      </c>
      <c r="N27" s="645">
        <v>0.65</v>
      </c>
    </row>
    <row r="28" spans="1:30">
      <c r="A28" s="29" t="s">
        <v>2632</v>
      </c>
      <c r="B28" s="29" t="s">
        <v>2633</v>
      </c>
      <c r="M28" s="645" t="s">
        <v>929</v>
      </c>
      <c r="N28" s="645">
        <v>1</v>
      </c>
    </row>
    <row r="29" spans="1:30">
      <c r="A29" s="57">
        <v>112.6</v>
      </c>
      <c r="B29" s="57">
        <v>1264</v>
      </c>
      <c r="C29" s="29" t="s">
        <v>9</v>
      </c>
      <c r="M29" s="645" t="s">
        <v>930</v>
      </c>
      <c r="N29" s="645">
        <v>3</v>
      </c>
    </row>
    <row r="30" spans="1:30">
      <c r="M30" s="645" t="s">
        <v>591</v>
      </c>
      <c r="N30" s="645">
        <v>0.85</v>
      </c>
      <c r="Q30" s="888" t="s">
        <v>2634</v>
      </c>
      <c r="R30" s="888" t="s">
        <v>2635</v>
      </c>
      <c r="S30" s="81">
        <v>50000</v>
      </c>
      <c r="T30" s="29">
        <v>2</v>
      </c>
      <c r="U30" s="81">
        <f t="shared" ref="U30:U43" si="1">S30*T30</f>
        <v>100000</v>
      </c>
      <c r="W30" s="81"/>
    </row>
    <row r="31" spans="1:30">
      <c r="A31" s="29" t="s">
        <v>2636</v>
      </c>
      <c r="E31" s="81"/>
      <c r="G31" s="29">
        <v>33.299999999999997</v>
      </c>
      <c r="H31" s="29">
        <f>G31*0.5</f>
        <v>16.649999999999999</v>
      </c>
      <c r="I31" s="29">
        <f>G31*0.4</f>
        <v>13.32</v>
      </c>
      <c r="J31" s="29">
        <f>H31+I31</f>
        <v>29.97</v>
      </c>
      <c r="Q31" s="832"/>
      <c r="R31" s="832"/>
      <c r="S31" s="81">
        <v>20000</v>
      </c>
      <c r="T31" s="29">
        <v>1</v>
      </c>
      <c r="U31" s="81">
        <f t="shared" si="1"/>
        <v>20000</v>
      </c>
      <c r="W31" s="81"/>
    </row>
    <row r="32" spans="1:30">
      <c r="A32" s="29" t="s">
        <v>1636</v>
      </c>
      <c r="B32" s="29" t="s">
        <v>1599</v>
      </c>
      <c r="C32" s="29">
        <v>2.17</v>
      </c>
      <c r="D32" s="29" t="s">
        <v>9</v>
      </c>
      <c r="Q32" s="832"/>
      <c r="R32" s="49" t="s">
        <v>2637</v>
      </c>
      <c r="S32" s="81">
        <v>50000</v>
      </c>
      <c r="T32" s="29">
        <v>1</v>
      </c>
      <c r="U32" s="81">
        <f t="shared" si="1"/>
        <v>50000</v>
      </c>
      <c r="W32" s="81"/>
    </row>
    <row r="33" spans="1:23">
      <c r="A33" s="29" t="s">
        <v>2638</v>
      </c>
      <c r="B33" s="29" t="s">
        <v>1595</v>
      </c>
      <c r="C33" s="29">
        <v>146.38</v>
      </c>
      <c r="D33" s="29" t="s">
        <v>9</v>
      </c>
      <c r="E33" s="29" t="s">
        <v>2639</v>
      </c>
      <c r="I33" s="29" t="s">
        <v>2640</v>
      </c>
      <c r="M33" s="29" t="s">
        <v>2641</v>
      </c>
      <c r="Q33" s="832"/>
      <c r="R33" s="49" t="s">
        <v>2642</v>
      </c>
      <c r="S33" s="81">
        <v>30000</v>
      </c>
      <c r="T33" s="29">
        <v>1</v>
      </c>
      <c r="U33" s="81">
        <f t="shared" si="1"/>
        <v>30000</v>
      </c>
      <c r="W33" s="81"/>
    </row>
    <row r="34" spans="1:23">
      <c r="B34" s="29" t="s">
        <v>1603</v>
      </c>
      <c r="C34" s="29">
        <v>61.71</v>
      </c>
      <c r="E34" s="29" t="s">
        <v>2643</v>
      </c>
      <c r="J34" s="29">
        <v>2021</v>
      </c>
      <c r="Q34" s="832"/>
      <c r="R34" s="888" t="s">
        <v>2644</v>
      </c>
      <c r="S34" s="81">
        <v>50000</v>
      </c>
      <c r="T34" s="29">
        <v>1</v>
      </c>
      <c r="U34" s="81">
        <f t="shared" si="1"/>
        <v>50000</v>
      </c>
      <c r="W34" s="81"/>
    </row>
    <row r="35" spans="1:23">
      <c r="B35" s="29" t="s">
        <v>1604</v>
      </c>
      <c r="C35" s="29">
        <v>107.46</v>
      </c>
      <c r="E35" s="29" t="s">
        <v>2643</v>
      </c>
      <c r="I35" s="29" t="s">
        <v>97</v>
      </c>
      <c r="J35" s="81">
        <v>9994</v>
      </c>
      <c r="K35" s="29" t="s">
        <v>90</v>
      </c>
      <c r="Q35" s="832"/>
      <c r="R35" s="832"/>
      <c r="S35" s="81">
        <v>20000</v>
      </c>
      <c r="T35" s="29">
        <v>1</v>
      </c>
      <c r="U35" s="81">
        <f t="shared" si="1"/>
        <v>20000</v>
      </c>
      <c r="W35" s="85"/>
    </row>
    <row r="36" spans="1:23">
      <c r="B36" s="29" t="s">
        <v>1605</v>
      </c>
      <c r="C36" s="29">
        <v>72.88</v>
      </c>
      <c r="E36" s="29" t="s">
        <v>2643</v>
      </c>
      <c r="I36" s="29" t="s">
        <v>98</v>
      </c>
      <c r="J36" s="81">
        <v>8910</v>
      </c>
      <c r="K36" s="29" t="s">
        <v>90</v>
      </c>
      <c r="Q36" s="832"/>
      <c r="R36" s="49" t="s">
        <v>65</v>
      </c>
      <c r="S36" s="81">
        <v>40000</v>
      </c>
      <c r="T36" s="29">
        <v>1</v>
      </c>
      <c r="U36" s="81">
        <f t="shared" si="1"/>
        <v>40000</v>
      </c>
      <c r="V36" s="85"/>
      <c r="W36" s="85"/>
    </row>
    <row r="37" spans="1:23">
      <c r="C37" s="224">
        <f>C33+C32</f>
        <v>148.54999999999998</v>
      </c>
      <c r="D37" s="29" t="s">
        <v>9</v>
      </c>
      <c r="I37" s="29" t="s">
        <v>2645</v>
      </c>
      <c r="J37" s="81">
        <v>108</v>
      </c>
      <c r="K37" s="29" t="s">
        <v>90</v>
      </c>
      <c r="Q37" s="832"/>
      <c r="R37" s="888" t="s">
        <v>2646</v>
      </c>
      <c r="S37" s="81">
        <v>120000</v>
      </c>
      <c r="T37" s="29">
        <v>1</v>
      </c>
      <c r="U37" s="81">
        <f t="shared" si="1"/>
        <v>120000</v>
      </c>
    </row>
    <row r="38" spans="1:23">
      <c r="C38" s="29">
        <f>C37+SUM(C34:C36)</f>
        <v>390.59999999999997</v>
      </c>
      <c r="D38" s="29" t="s">
        <v>9</v>
      </c>
      <c r="J38" s="81">
        <f>SUM(J35:J37)</f>
        <v>19012</v>
      </c>
      <c r="K38" s="29" t="s">
        <v>90</v>
      </c>
      <c r="Q38" s="832"/>
      <c r="R38" s="832"/>
      <c r="S38" s="81">
        <v>85000</v>
      </c>
      <c r="T38" s="29">
        <v>1</v>
      </c>
      <c r="U38" s="81">
        <f t="shared" si="1"/>
        <v>85000</v>
      </c>
    </row>
    <row r="39" spans="1:23">
      <c r="A39" s="29">
        <v>2050</v>
      </c>
      <c r="G39" s="29" t="s">
        <v>2659</v>
      </c>
      <c r="H39" s="29" t="s">
        <v>2660</v>
      </c>
      <c r="Q39" s="832"/>
      <c r="R39" s="832"/>
      <c r="S39" s="81">
        <v>60000</v>
      </c>
      <c r="T39" s="29">
        <v>2</v>
      </c>
      <c r="U39" s="81">
        <f t="shared" si="1"/>
        <v>120000</v>
      </c>
    </row>
    <row r="40" spans="1:23">
      <c r="A40" s="29" t="s">
        <v>1520</v>
      </c>
      <c r="C40" s="255">
        <v>4355500</v>
      </c>
      <c r="D40" s="29" t="s">
        <v>2661</v>
      </c>
      <c r="E40" s="76" t="s">
        <v>2662</v>
      </c>
      <c r="G40" s="85">
        <f>C40*365</f>
        <v>1589757500</v>
      </c>
      <c r="H40" s="86">
        <f>H53/G40</f>
        <v>0.11821980773797261</v>
      </c>
      <c r="Q40" s="832"/>
      <c r="R40" s="832"/>
      <c r="S40" s="81">
        <v>30000</v>
      </c>
      <c r="T40" s="29">
        <v>1</v>
      </c>
      <c r="U40" s="81">
        <f t="shared" si="1"/>
        <v>30000</v>
      </c>
    </row>
    <row r="41" spans="1:23">
      <c r="A41" s="29" t="s">
        <v>2663</v>
      </c>
      <c r="C41" s="85">
        <f>H53</f>
        <v>187940826</v>
      </c>
      <c r="D41" s="29" t="s">
        <v>33</v>
      </c>
      <c r="Q41" s="832"/>
      <c r="R41" s="832"/>
      <c r="S41" s="81">
        <v>10000</v>
      </c>
      <c r="T41" s="29">
        <v>1</v>
      </c>
      <c r="U41" s="81">
        <f t="shared" si="1"/>
        <v>10000</v>
      </c>
    </row>
    <row r="42" spans="1:23">
      <c r="A42" s="29" t="s">
        <v>2664</v>
      </c>
      <c r="C42" s="256">
        <f>E87</f>
        <v>80956132</v>
      </c>
      <c r="D42" s="29" t="s">
        <v>33</v>
      </c>
      <c r="E42" s="76" t="s">
        <v>2665</v>
      </c>
      <c r="Q42" s="832"/>
      <c r="R42" s="832"/>
      <c r="S42" s="81">
        <v>200000</v>
      </c>
      <c r="T42" s="29">
        <v>3</v>
      </c>
      <c r="U42" s="81">
        <f t="shared" si="1"/>
        <v>600000</v>
      </c>
    </row>
    <row r="43" spans="1:23">
      <c r="A43" s="29" t="s">
        <v>2666</v>
      </c>
      <c r="C43" s="23">
        <f>C42/C41</f>
        <v>0.43075330529833894</v>
      </c>
      <c r="F43" s="71" t="s">
        <v>2667</v>
      </c>
      <c r="Q43" s="832"/>
      <c r="R43" s="832"/>
      <c r="S43" s="81">
        <v>325000</v>
      </c>
      <c r="T43" s="29">
        <v>1</v>
      </c>
      <c r="U43" s="81">
        <f t="shared" si="1"/>
        <v>325000</v>
      </c>
    </row>
    <row r="44" spans="1:23">
      <c r="A44" s="29" t="s">
        <v>2668</v>
      </c>
      <c r="B44" s="29" t="s">
        <v>67</v>
      </c>
      <c r="C44" s="23">
        <f>E88/C41</f>
        <v>0.18280717250864909</v>
      </c>
      <c r="F44" s="71" t="s">
        <v>2669</v>
      </c>
      <c r="Q44" s="832"/>
      <c r="R44" s="888" t="s">
        <v>21</v>
      </c>
      <c r="S44" s="832"/>
      <c r="T44" s="832"/>
      <c r="U44" s="81">
        <f>SUM(U30:U43)</f>
        <v>1600000</v>
      </c>
    </row>
    <row r="45" spans="1:23">
      <c r="B45" s="29" t="s">
        <v>17</v>
      </c>
      <c r="C45" s="812">
        <f>(C42-E88)/C41</f>
        <v>0.24794613278968988</v>
      </c>
      <c r="E45" s="76" t="s">
        <v>2670</v>
      </c>
    </row>
    <row r="46" spans="1:23">
      <c r="F46" s="81">
        <f>C54*365</f>
        <v>5638224.7799999993</v>
      </c>
      <c r="G46" s="29" t="s">
        <v>33</v>
      </c>
    </row>
    <row r="47" spans="1:23">
      <c r="F47" s="85">
        <f>D55*365</f>
        <v>2819112.3899999997</v>
      </c>
      <c r="M47" s="29" t="s">
        <v>1490</v>
      </c>
    </row>
    <row r="48" spans="1:23">
      <c r="F48" s="85">
        <f>D56*365</f>
        <v>2819112.3899999997</v>
      </c>
      <c r="N48" s="29" t="s">
        <v>1492</v>
      </c>
      <c r="O48" s="29" t="s">
        <v>1493</v>
      </c>
      <c r="P48" s="29" t="s">
        <v>1494</v>
      </c>
      <c r="Q48" s="29" t="s">
        <v>21</v>
      </c>
    </row>
    <row r="49" spans="1:20">
      <c r="A49" s="29" t="s">
        <v>2671</v>
      </c>
      <c r="C49" s="749">
        <f>H40</f>
        <v>0.11821980773797261</v>
      </c>
      <c r="D49" s="85">
        <f>$C$40*C49</f>
        <v>514906.37260273972</v>
      </c>
      <c r="E49" s="29" t="s">
        <v>2648</v>
      </c>
      <c r="M49" s="29" t="s">
        <v>1115</v>
      </c>
      <c r="N49" s="20">
        <v>115862177</v>
      </c>
      <c r="O49" s="20">
        <v>61355982</v>
      </c>
      <c r="P49" s="20">
        <v>123883</v>
      </c>
      <c r="Q49" s="20">
        <v>177342042</v>
      </c>
      <c r="R49" s="29" t="s">
        <v>1061</v>
      </c>
      <c r="S49" s="29" t="s">
        <v>663</v>
      </c>
    </row>
    <row r="50" spans="1:20">
      <c r="A50" s="224" t="s">
        <v>2672</v>
      </c>
      <c r="C50" s="749">
        <v>0.2</v>
      </c>
      <c r="D50" s="85">
        <f>D49*C50</f>
        <v>102981.27452054794</v>
      </c>
      <c r="E50" s="29" t="s">
        <v>2648</v>
      </c>
      <c r="N50" s="810">
        <v>115.862177</v>
      </c>
      <c r="O50" s="20">
        <v>61.355981999999997</v>
      </c>
      <c r="P50" s="20">
        <v>0.12388299999999999</v>
      </c>
      <c r="Q50" s="20">
        <v>177.34204199999999</v>
      </c>
      <c r="R50" s="29" t="s">
        <v>9</v>
      </c>
      <c r="S50" s="29" t="s">
        <v>1497</v>
      </c>
    </row>
    <row r="51" spans="1:20">
      <c r="A51" s="29" t="s">
        <v>2673</v>
      </c>
      <c r="C51" s="749">
        <v>0.6</v>
      </c>
      <c r="D51" s="85">
        <f>D50*C51</f>
        <v>61788.764712328761</v>
      </c>
      <c r="E51" s="29" t="s">
        <v>90</v>
      </c>
    </row>
    <row r="52" spans="1:20">
      <c r="A52" s="29" t="s">
        <v>2674</v>
      </c>
      <c r="C52" s="253">
        <v>60000</v>
      </c>
      <c r="D52" s="29" t="s">
        <v>1426</v>
      </c>
      <c r="G52" s="29" t="s">
        <v>2675</v>
      </c>
    </row>
    <row r="53" spans="1:20">
      <c r="A53" s="29" t="s">
        <v>2676</v>
      </c>
      <c r="C53" s="104">
        <f>ROUNDUP(D51/C52,0)*2</f>
        <v>4</v>
      </c>
      <c r="D53" s="29" t="s">
        <v>1581</v>
      </c>
      <c r="G53" s="29" t="s">
        <v>747</v>
      </c>
      <c r="H53" s="81">
        <v>187940826</v>
      </c>
      <c r="I53" s="29" t="s">
        <v>90</v>
      </c>
      <c r="J53" s="57">
        <f>H53/U44</f>
        <v>117.46301625</v>
      </c>
      <c r="N53" s="29" t="s">
        <v>2677</v>
      </c>
    </row>
    <row r="54" spans="1:20">
      <c r="A54" s="29" t="s">
        <v>2678</v>
      </c>
      <c r="C54" s="305">
        <f>D51/C53</f>
        <v>15447.19117808219</v>
      </c>
      <c r="D54" s="29" t="s">
        <v>1426</v>
      </c>
      <c r="G54" s="29" t="s">
        <v>2679</v>
      </c>
      <c r="H54" s="81">
        <f>E91</f>
        <v>132092267</v>
      </c>
      <c r="I54" s="29" t="s">
        <v>90</v>
      </c>
      <c r="M54" s="29" t="s">
        <v>754</v>
      </c>
      <c r="N54" s="29" t="s">
        <v>747</v>
      </c>
      <c r="O54" s="81">
        <v>1582825626</v>
      </c>
      <c r="P54" s="29" t="s">
        <v>90</v>
      </c>
    </row>
    <row r="55" spans="1:20">
      <c r="A55" s="888" t="s">
        <v>2680</v>
      </c>
      <c r="B55" s="29" t="s">
        <v>98</v>
      </c>
      <c r="C55" s="749">
        <v>0.5</v>
      </c>
      <c r="D55" s="81">
        <f>$C$54*C55</f>
        <v>7723.5955890410951</v>
      </c>
      <c r="E55" s="29" t="s">
        <v>1426</v>
      </c>
      <c r="H55" s="56">
        <f>H54/H53</f>
        <v>0.70283966401211839</v>
      </c>
      <c r="N55" s="29" t="s">
        <v>1476</v>
      </c>
      <c r="O55" s="81">
        <v>184765656</v>
      </c>
      <c r="P55" s="29" t="s">
        <v>90</v>
      </c>
      <c r="Q55" s="56">
        <f>O55/O54</f>
        <v>0.11673152933903788</v>
      </c>
    </row>
    <row r="56" spans="1:20">
      <c r="A56" s="832"/>
      <c r="B56" s="29" t="s">
        <v>97</v>
      </c>
      <c r="C56" s="749">
        <f>1-C55</f>
        <v>0.5</v>
      </c>
      <c r="D56" s="81">
        <f>$C$54*C56</f>
        <v>7723.5955890410951</v>
      </c>
      <c r="E56" s="29" t="s">
        <v>1426</v>
      </c>
      <c r="G56" s="29" t="s">
        <v>2681</v>
      </c>
      <c r="H56" s="806">
        <f>H55*F87</f>
        <v>0.430753305298339</v>
      </c>
      <c r="M56" s="29" t="s">
        <v>2682</v>
      </c>
      <c r="N56" s="29" t="s">
        <v>747</v>
      </c>
      <c r="O56" s="81">
        <v>539641640</v>
      </c>
      <c r="P56" s="29" t="s">
        <v>90</v>
      </c>
      <c r="Q56" s="809">
        <f>O56/O54</f>
        <v>0.34093562243097014</v>
      </c>
      <c r="R56" s="23">
        <f>Q56*F87</f>
        <v>0.20895113604965068</v>
      </c>
    </row>
    <row r="57" spans="1:20">
      <c r="N57" s="29" t="s">
        <v>1476</v>
      </c>
      <c r="O57" s="81">
        <v>148581380</v>
      </c>
      <c r="P57" s="29" t="s">
        <v>90</v>
      </c>
      <c r="Q57" s="56">
        <f>O57/O56</f>
        <v>0.27533342312131437</v>
      </c>
      <c r="S57" s="29">
        <v>22.9</v>
      </c>
      <c r="T57" s="81">
        <f>S57*Q57*1000000</f>
        <v>6305135.3894780986</v>
      </c>
    </row>
    <row r="58" spans="1:20">
      <c r="A58" s="29" t="s">
        <v>2652</v>
      </c>
      <c r="G58" s="85">
        <f>C40*365</f>
        <v>1589757500</v>
      </c>
      <c r="M58" s="29" t="s">
        <v>2683</v>
      </c>
      <c r="N58" s="29" t="s">
        <v>747</v>
      </c>
      <c r="O58" s="81">
        <v>30038303</v>
      </c>
      <c r="P58" s="29" t="s">
        <v>2684</v>
      </c>
      <c r="Q58" s="56"/>
    </row>
    <row r="59" spans="1:20">
      <c r="A59" s="29" t="s">
        <v>1811</v>
      </c>
      <c r="B59" s="755">
        <f>C37*1000000/130000</f>
        <v>1142.6923076923074</v>
      </c>
      <c r="C59" s="29" t="s">
        <v>106</v>
      </c>
      <c r="N59" s="29" t="s">
        <v>1476</v>
      </c>
      <c r="O59" s="81">
        <v>456856</v>
      </c>
      <c r="P59" s="29" t="s">
        <v>2684</v>
      </c>
      <c r="Q59" s="56">
        <f>O59/O58</f>
        <v>1.5209114842472959E-2</v>
      </c>
    </row>
    <row r="61" spans="1:20">
      <c r="A61" s="29" t="s">
        <v>109</v>
      </c>
    </row>
    <row r="62" spans="1:20">
      <c r="A62" s="29" t="s">
        <v>672</v>
      </c>
      <c r="B62" s="87">
        <f>I16/1000000*K65</f>
        <v>0.19842264831602463</v>
      </c>
      <c r="C62" s="29" t="s">
        <v>9</v>
      </c>
      <c r="D62" s="87">
        <f>B62*1000000/9900</f>
        <v>20.042691749093397</v>
      </c>
      <c r="E62" s="29" t="s">
        <v>106</v>
      </c>
      <c r="I62" s="29" t="s">
        <v>1499</v>
      </c>
    </row>
    <row r="63" spans="1:20">
      <c r="A63" s="29" t="s">
        <v>2653</v>
      </c>
      <c r="B63" s="29">
        <v>0.78</v>
      </c>
      <c r="C63" s="29" t="s">
        <v>9</v>
      </c>
      <c r="I63" s="29" t="s">
        <v>1500</v>
      </c>
    </row>
    <row r="64" spans="1:20">
      <c r="A64" s="29" t="s">
        <v>2654</v>
      </c>
      <c r="B64" s="224">
        <v>0.5</v>
      </c>
      <c r="I64" s="81">
        <v>21210000</v>
      </c>
      <c r="J64" s="29" t="s">
        <v>44</v>
      </c>
    </row>
    <row r="65" spans="1:14">
      <c r="A65" s="29" t="s">
        <v>2655</v>
      </c>
      <c r="B65" s="29">
        <f>B64*B63</f>
        <v>0.39</v>
      </c>
      <c r="C65" s="29" t="s">
        <v>9</v>
      </c>
      <c r="D65" s="87">
        <f>B65*1000000/9900</f>
        <v>39.393939393939391</v>
      </c>
      <c r="E65" s="29" t="s">
        <v>106</v>
      </c>
      <c r="I65" s="81">
        <v>6730000</v>
      </c>
      <c r="J65" s="29" t="s">
        <v>44</v>
      </c>
      <c r="K65" s="56">
        <v>5.8086255361833913E-2</v>
      </c>
      <c r="L65" s="29" t="s">
        <v>1502</v>
      </c>
    </row>
    <row r="66" spans="1:14">
      <c r="D66" s="790">
        <f>D65+D62</f>
        <v>59.436631143032784</v>
      </c>
      <c r="E66" s="29" t="s">
        <v>106</v>
      </c>
    </row>
    <row r="67" spans="1:14">
      <c r="G67" s="29" t="s">
        <v>67</v>
      </c>
      <c r="H67" s="29">
        <v>42</v>
      </c>
      <c r="I67" s="29" t="s">
        <v>2685</v>
      </c>
      <c r="M67" s="29">
        <v>860</v>
      </c>
      <c r="N67" s="87"/>
    </row>
    <row r="68" spans="1:14">
      <c r="G68" s="29" t="s">
        <v>17</v>
      </c>
      <c r="H68" s="29">
        <v>120</v>
      </c>
      <c r="I68" s="29" t="s">
        <v>2685</v>
      </c>
      <c r="J68" s="807">
        <f>H67/H68</f>
        <v>0.35</v>
      </c>
    </row>
    <row r="69" spans="1:14">
      <c r="G69" s="29" t="s">
        <v>98</v>
      </c>
      <c r="H69" s="29">
        <v>19</v>
      </c>
      <c r="I69" s="29" t="s">
        <v>2685</v>
      </c>
      <c r="J69" s="807">
        <f>H67/H69</f>
        <v>2.2105263157894739</v>
      </c>
    </row>
    <row r="71" spans="1:14">
      <c r="A71" s="29" t="s">
        <v>2686</v>
      </c>
      <c r="C71" s="71" t="s">
        <v>2687</v>
      </c>
      <c r="H71" s="29">
        <v>17</v>
      </c>
      <c r="I71" s="29" t="s">
        <v>1561</v>
      </c>
      <c r="J71" s="23">
        <f>2/H71</f>
        <v>0.11764705882352941</v>
      </c>
    </row>
    <row r="73" spans="1:14">
      <c r="F73" s="791"/>
    </row>
    <row r="74" spans="1:14">
      <c r="F74" s="792"/>
    </row>
    <row r="75" spans="1:14">
      <c r="F75" s="791"/>
    </row>
    <row r="76" spans="1:14">
      <c r="F76" s="793"/>
    </row>
    <row r="77" spans="1:14">
      <c r="F77" s="793"/>
    </row>
    <row r="78" spans="1:14">
      <c r="F78" s="791"/>
    </row>
    <row r="79" spans="1:14">
      <c r="F79" s="793"/>
    </row>
    <row r="80" spans="1:14">
      <c r="F80" s="791"/>
    </row>
    <row r="81" spans="1:6">
      <c r="F81" s="791"/>
    </row>
    <row r="82" spans="1:6">
      <c r="A82" s="29" t="s">
        <v>2688</v>
      </c>
      <c r="F82" s="793"/>
    </row>
    <row r="83" spans="1:6">
      <c r="F83" s="794"/>
    </row>
    <row r="84" spans="1:6">
      <c r="A84" s="29" t="s">
        <v>1675</v>
      </c>
      <c r="F84" s="793"/>
    </row>
    <row r="85" spans="1:6" ht="17.25" customHeight="1">
      <c r="B85" s="29" t="s">
        <v>2646</v>
      </c>
      <c r="E85" s="29" t="s">
        <v>21</v>
      </c>
      <c r="F85" s="795" t="s">
        <v>2689</v>
      </c>
    </row>
    <row r="86" spans="1:6">
      <c r="B86" s="29" t="s">
        <v>2690</v>
      </c>
      <c r="C86" s="29" t="s">
        <v>2691</v>
      </c>
      <c r="D86" s="29" t="s">
        <v>2692</v>
      </c>
      <c r="F86" s="796"/>
    </row>
    <row r="87" spans="1:6">
      <c r="A87" s="29" t="s">
        <v>2693</v>
      </c>
      <c r="B87" s="20">
        <v>62487715</v>
      </c>
      <c r="C87" s="20">
        <v>12811077</v>
      </c>
      <c r="D87" s="20">
        <v>5657340</v>
      </c>
      <c r="E87" s="85">
        <f>SUM(B87:D87)</f>
        <v>80956132</v>
      </c>
      <c r="F87" s="811">
        <f>E87/$E$91</f>
        <v>0.61287563487724839</v>
      </c>
    </row>
    <row r="88" spans="1:6">
      <c r="A88" s="29" t="s">
        <v>2694</v>
      </c>
      <c r="B88" s="20">
        <v>19778</v>
      </c>
      <c r="C88" s="20">
        <v>33043324</v>
      </c>
      <c r="D88" s="20">
        <v>1293829</v>
      </c>
      <c r="E88" s="85">
        <f>SUM(B88:D88)</f>
        <v>34356931</v>
      </c>
      <c r="F88" s="805">
        <f>E88/$E$91</f>
        <v>0.26009797378979044</v>
      </c>
    </row>
    <row r="89" spans="1:6">
      <c r="A89" s="29" t="s">
        <v>2695</v>
      </c>
      <c r="B89" s="20">
        <v>6042</v>
      </c>
      <c r="C89" s="20">
        <v>945308</v>
      </c>
      <c r="D89" s="20">
        <v>58685</v>
      </c>
      <c r="E89" s="85">
        <f>SUM(B89:D89)</f>
        <v>1010035</v>
      </c>
      <c r="F89" s="19">
        <f>E89/$E$91</f>
        <v>7.6464355025415683E-3</v>
      </c>
    </row>
    <row r="90" spans="1:6">
      <c r="A90" s="29" t="s">
        <v>2696</v>
      </c>
      <c r="B90" s="20">
        <v>907045</v>
      </c>
      <c r="C90" s="20">
        <v>14362116</v>
      </c>
      <c r="D90" s="20">
        <v>500008</v>
      </c>
      <c r="E90" s="85">
        <f>SUM(B90:D90)</f>
        <v>15769169</v>
      </c>
      <c r="F90" s="19">
        <f>E90/$E$91</f>
        <v>0.11937995583041966</v>
      </c>
    </row>
    <row r="91" spans="1:6">
      <c r="A91" s="29" t="s">
        <v>21</v>
      </c>
      <c r="B91" s="85">
        <f>SUM(B87:B90)</f>
        <v>63420580</v>
      </c>
      <c r="C91" s="85">
        <f>SUM(C87:C90)</f>
        <v>61161825</v>
      </c>
      <c r="D91" s="85">
        <f>SUM(D87:D90)</f>
        <v>7509862</v>
      </c>
      <c r="E91" s="85">
        <f>SUM(B91:D91)</f>
        <v>132092267</v>
      </c>
      <c r="F91" s="19">
        <f>E91/$E$91</f>
        <v>1</v>
      </c>
    </row>
    <row r="92" spans="1:6">
      <c r="F92" s="797"/>
    </row>
    <row r="93" spans="1:6">
      <c r="A93" s="29" t="s">
        <v>2697</v>
      </c>
      <c r="F93" s="791"/>
    </row>
    <row r="94" spans="1:6">
      <c r="B94" s="29" t="s">
        <v>2698</v>
      </c>
      <c r="C94" s="29" t="s">
        <v>2699</v>
      </c>
      <c r="D94" s="29" t="s">
        <v>2700</v>
      </c>
      <c r="E94" s="29" t="s">
        <v>1480</v>
      </c>
    </row>
    <row r="95" spans="1:6">
      <c r="A95" s="29" t="s">
        <v>2701</v>
      </c>
      <c r="B95" s="20">
        <v>454</v>
      </c>
      <c r="C95" s="20">
        <v>12139</v>
      </c>
      <c r="D95" s="20">
        <v>3375</v>
      </c>
      <c r="E95" s="20">
        <v>23722</v>
      </c>
    </row>
    <row r="96" spans="1:6">
      <c r="A96" s="29" t="s">
        <v>2702</v>
      </c>
      <c r="B96" s="20">
        <v>45719373</v>
      </c>
      <c r="C96" s="20">
        <v>52834327</v>
      </c>
      <c r="D96" s="20">
        <v>21327983</v>
      </c>
      <c r="E96" s="20">
        <v>206049575</v>
      </c>
    </row>
    <row r="97" spans="2:6">
      <c r="B97" s="23">
        <f>B96/$E$96</f>
        <v>0.22188530599978185</v>
      </c>
      <c r="C97" s="23">
        <f>C96/$E$96</f>
        <v>0.25641560774876626</v>
      </c>
      <c r="D97" s="23">
        <f>D96/$E$96</f>
        <v>0.10350898806755607</v>
      </c>
      <c r="E97" s="23">
        <f>E96/$E$96</f>
        <v>1</v>
      </c>
      <c r="F97" s="29" t="s">
        <v>2703</v>
      </c>
    </row>
  </sheetData>
  <mergeCells count="6">
    <mergeCell ref="A55:A56"/>
    <mergeCell ref="Q30:Q44"/>
    <mergeCell ref="R30:R31"/>
    <mergeCell ref="R34:R35"/>
    <mergeCell ref="R37:R43"/>
    <mergeCell ref="R44:T44"/>
  </mergeCells>
  <phoneticPr fontId="5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5"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29" customWidth="1"/>
    <col min="3" max="3" width="12.25" style="29" customWidth="1"/>
    <col min="4" max="4" width="9.625" style="29" customWidth="1"/>
    <col min="5" max="5" width="10.75" style="29" customWidth="1"/>
    <col min="6" max="6" width="11.875" style="29" customWidth="1"/>
    <col min="7" max="18" width="9" style="29" customWidth="1"/>
    <col min="19" max="19" width="14.25" style="29" customWidth="1"/>
    <col min="20" max="20" width="12.625" style="29" customWidth="1"/>
    <col min="21" max="21" width="9" style="29" customWidth="1"/>
    <col min="22" max="22" width="14.125" style="29" customWidth="1"/>
    <col min="23" max="32" width="9" style="29" customWidth="1"/>
    <col min="33" max="16384" width="9" style="29"/>
  </cols>
  <sheetData>
    <row r="1" spans="2:20">
      <c r="B1" s="29" t="s">
        <v>2704</v>
      </c>
      <c r="S1" s="343" t="s">
        <v>2705</v>
      </c>
    </row>
    <row r="7" spans="2:20">
      <c r="L7" s="29" t="s">
        <v>2706</v>
      </c>
    </row>
    <row r="12" spans="2:20">
      <c r="S12" s="344" t="s">
        <v>1469</v>
      </c>
      <c r="T12" s="345"/>
    </row>
    <row r="13" spans="2:20">
      <c r="S13" s="349" t="s">
        <v>1298</v>
      </c>
      <c r="T13" s="350">
        <v>0.75</v>
      </c>
    </row>
    <row r="14" spans="2:20">
      <c r="S14" s="349" t="s">
        <v>1300</v>
      </c>
      <c r="T14" s="350">
        <v>0.13</v>
      </c>
    </row>
    <row r="15" spans="2:20">
      <c r="S15" s="349" t="s">
        <v>1299</v>
      </c>
      <c r="T15" s="350">
        <v>0.06</v>
      </c>
    </row>
    <row r="16" spans="2:20">
      <c r="S16" s="349" t="s">
        <v>1302</v>
      </c>
      <c r="T16" s="350">
        <v>0.03</v>
      </c>
    </row>
    <row r="17" spans="2:22">
      <c r="B17" s="395" t="s">
        <v>2707</v>
      </c>
      <c r="C17" s="207" t="s">
        <v>2708</v>
      </c>
      <c r="D17" s="207"/>
      <c r="E17" s="207"/>
      <c r="F17" s="208"/>
      <c r="S17" s="349" t="s">
        <v>1478</v>
      </c>
      <c r="T17" s="357">
        <v>171</v>
      </c>
    </row>
    <row r="18" spans="2:22">
      <c r="B18" s="396" t="s">
        <v>2709</v>
      </c>
      <c r="D18" s="397" t="s">
        <v>2710</v>
      </c>
      <c r="E18" s="348"/>
      <c r="F18" s="210"/>
      <c r="S18" s="358" t="s">
        <v>1479</v>
      </c>
      <c r="T18" s="359">
        <f>T17-24</f>
        <v>147</v>
      </c>
      <c r="V18" s="24" t="s">
        <v>2711</v>
      </c>
    </row>
    <row r="19" spans="2:22">
      <c r="B19" s="398" t="s">
        <v>97</v>
      </c>
      <c r="D19" s="399" t="s">
        <v>1475</v>
      </c>
      <c r="E19" s="400">
        <f>T$18*(V22/100)</f>
        <v>50.036026458776284</v>
      </c>
      <c r="F19" s="210"/>
    </row>
    <row r="20" spans="2:22">
      <c r="B20" s="398" t="s">
        <v>98</v>
      </c>
      <c r="D20" s="399" t="s">
        <v>1476</v>
      </c>
      <c r="E20" s="400">
        <f>T$18*(V23/100)</f>
        <v>72.822820694542884</v>
      </c>
      <c r="F20" s="210"/>
      <c r="S20" s="346" t="s">
        <v>1470</v>
      </c>
      <c r="T20" s="347"/>
      <c r="U20" s="347"/>
      <c r="V20" s="348" t="s">
        <v>1471</v>
      </c>
    </row>
    <row r="21" spans="2:22">
      <c r="B21" s="401" t="s">
        <v>2712</v>
      </c>
      <c r="D21" s="399" t="s">
        <v>1477</v>
      </c>
      <c r="E21" s="400">
        <f>T$18*(V24/100)</f>
        <v>15.453579021970237</v>
      </c>
      <c r="F21" s="210"/>
      <c r="S21" s="351" t="s">
        <v>1357</v>
      </c>
      <c r="T21" s="29" t="s">
        <v>1473</v>
      </c>
      <c r="U21" s="29" t="s">
        <v>1474</v>
      </c>
      <c r="V21" s="210"/>
    </row>
    <row r="22" spans="2:22">
      <c r="B22" s="402"/>
      <c r="C22" s="213"/>
      <c r="D22" s="402" t="s">
        <v>26</v>
      </c>
      <c r="E22" s="403">
        <f>T$18*(V25/100)</f>
        <v>8.6875738247106078</v>
      </c>
      <c r="F22" s="215"/>
      <c r="S22" s="351" t="s">
        <v>1475</v>
      </c>
      <c r="T22" s="355">
        <f>864500</f>
        <v>864500</v>
      </c>
      <c r="U22" s="355">
        <f>T22*0.089</f>
        <v>76940.5</v>
      </c>
      <c r="V22" s="356">
        <f>100*(U22/U$26)</f>
        <v>34.038113237262777</v>
      </c>
    </row>
    <row r="23" spans="2:22">
      <c r="S23" s="351" t="s">
        <v>1476</v>
      </c>
      <c r="T23" s="355">
        <v>1258200</v>
      </c>
      <c r="U23" s="355">
        <f>T23*0.089</f>
        <v>111979.79999999999</v>
      </c>
      <c r="V23" s="356">
        <f>100*(U23/U$26)</f>
        <v>49.539333805811481</v>
      </c>
    </row>
    <row r="24" spans="2:22">
      <c r="B24" s="404" t="s">
        <v>2713</v>
      </c>
      <c r="C24" s="207" t="s">
        <v>2714</v>
      </c>
      <c r="D24" s="207"/>
      <c r="E24" s="207"/>
      <c r="F24" s="208"/>
      <c r="S24" s="351" t="s">
        <v>1477</v>
      </c>
      <c r="T24" s="355">
        <v>267000</v>
      </c>
      <c r="U24" s="355">
        <f>T24*0.089</f>
        <v>23763</v>
      </c>
      <c r="V24" s="356">
        <f>100*(U24/U$26)</f>
        <v>10.512638790455943</v>
      </c>
    </row>
    <row r="25" spans="2:22">
      <c r="B25" s="405" t="s">
        <v>2715</v>
      </c>
      <c r="C25" s="406" t="s">
        <v>2716</v>
      </c>
      <c r="D25" s="406" t="s">
        <v>2717</v>
      </c>
      <c r="E25" s="406" t="s">
        <v>2718</v>
      </c>
      <c r="F25" s="407" t="s">
        <v>2719</v>
      </c>
      <c r="I25" s="29" t="s">
        <v>2720</v>
      </c>
      <c r="S25" s="351" t="s">
        <v>26</v>
      </c>
      <c r="T25" s="355">
        <v>150100</v>
      </c>
      <c r="U25" s="355">
        <f>T25*0.089</f>
        <v>13358.9</v>
      </c>
      <c r="V25" s="356">
        <f>100*(U25/U$26)</f>
        <v>5.9099141664698012</v>
      </c>
    </row>
    <row r="26" spans="2:22">
      <c r="B26" s="349" t="s">
        <v>2721</v>
      </c>
      <c r="C26" s="29" t="s">
        <v>2722</v>
      </c>
      <c r="D26" s="408">
        <v>1</v>
      </c>
      <c r="E26" s="409">
        <f>(100/85)*F26</f>
        <v>58.865913480913278</v>
      </c>
      <c r="F26" s="410">
        <f>E19</f>
        <v>50.036026458776284</v>
      </c>
      <c r="S26" s="360" t="s">
        <v>1480</v>
      </c>
      <c r="T26" s="361">
        <v>2539800</v>
      </c>
      <c r="U26" s="361">
        <f>T26*0.089</f>
        <v>226042.19999999998</v>
      </c>
      <c r="V26" s="362"/>
    </row>
    <row r="27" spans="2:22">
      <c r="B27" s="358" t="s">
        <v>2723</v>
      </c>
      <c r="C27" s="213" t="s">
        <v>2724</v>
      </c>
      <c r="D27" s="411">
        <v>1</v>
      </c>
      <c r="E27" s="412">
        <f>(100/95)*F27</f>
        <v>52.669501535553984</v>
      </c>
      <c r="F27" s="413">
        <f>E19</f>
        <v>50.036026458776284</v>
      </c>
    </row>
    <row r="28" spans="2:22">
      <c r="S28" s="29" t="s">
        <v>2725</v>
      </c>
    </row>
    <row r="29" spans="2:22">
      <c r="S29" s="29" t="s">
        <v>2726</v>
      </c>
    </row>
    <row r="30" spans="2:22">
      <c r="S30" s="29" t="s">
        <v>2727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40</vt:i4>
      </vt:variant>
    </vt:vector>
  </HeadingPairs>
  <TitlesOfParts>
    <vt:vector size="40" baseType="lpstr">
      <vt:lpstr>Demand</vt:lpstr>
      <vt:lpstr>Supply</vt:lpstr>
      <vt:lpstr>variables</vt:lpstr>
      <vt:lpstr>Rules</vt:lpstr>
      <vt:lpstr>Scenario</vt:lpstr>
      <vt:lpstr>유형화</vt:lpstr>
      <vt:lpstr>Inputdata</vt:lpstr>
      <vt:lpstr>ES</vt:lpstr>
      <vt:lpstr>installed_capacity</vt:lpstr>
      <vt:lpstr>powerDS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시나리오</vt:lpstr>
      <vt:lpstr>유형별 주요가정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울산항</vt:lpstr>
      <vt:lpstr>울산항 2050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2023-07-03T04:33:09Z</dcterms:modified>
</cp:coreProperties>
</file>